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45621"/>
</workbook>
</file>

<file path=xl/calcChain.xml><?xml version="1.0" encoding="utf-8"?>
<calcChain xmlns="http://schemas.openxmlformats.org/spreadsheetml/2006/main">
  <c r="T115" i="371" l="1"/>
  <c r="V115" i="371" s="1"/>
  <c r="S115" i="371"/>
  <c r="R115" i="371"/>
  <c r="Q115" i="371"/>
  <c r="V114" i="371"/>
  <c r="T114" i="371"/>
  <c r="U114" i="371" s="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T108" i="371"/>
  <c r="U108" i="371" s="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T104" i="371"/>
  <c r="U104" i="371" s="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T94" i="371"/>
  <c r="U94" i="371" s="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V86" i="371"/>
  <c r="T86" i="371"/>
  <c r="U86" i="371" s="1"/>
  <c r="S86" i="371"/>
  <c r="R86" i="371"/>
  <c r="Q86" i="371"/>
  <c r="V85" i="371"/>
  <c r="U85" i="371"/>
  <c r="T85" i="37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V77" i="371"/>
  <c r="U77" i="371"/>
  <c r="T77" i="37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V55" i="371"/>
  <c r="U55" i="371"/>
  <c r="T55" i="37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V19" i="371"/>
  <c r="U19" i="371"/>
  <c r="T19" i="371"/>
  <c r="S19" i="371"/>
  <c r="R19" i="371"/>
  <c r="Q19" i="371"/>
  <c r="V18" i="371"/>
  <c r="T18" i="371"/>
  <c r="U18" i="371" s="1"/>
  <c r="S18" i="371"/>
  <c r="R18" i="371"/>
  <c r="Q18" i="371"/>
  <c r="V17" i="371"/>
  <c r="U17" i="371"/>
  <c r="T17" i="371"/>
  <c r="S17" i="371"/>
  <c r="R17" i="371"/>
  <c r="Q17" i="371"/>
  <c r="V16" i="371"/>
  <c r="T16" i="371"/>
  <c r="U16" i="371" s="1"/>
  <c r="S16" i="371"/>
  <c r="R16" i="371"/>
  <c r="Q16" i="371"/>
  <c r="T15" i="371"/>
  <c r="V15" i="371" s="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V11" i="371"/>
  <c r="U11" i="371"/>
  <c r="T11" i="371"/>
  <c r="S11" i="371"/>
  <c r="R11" i="371"/>
  <c r="Q11" i="371"/>
  <c r="V10" i="371"/>
  <c r="T10" i="371"/>
  <c r="U10" i="371" s="1"/>
  <c r="S10" i="371"/>
  <c r="R10" i="371"/>
  <c r="Q10" i="371"/>
  <c r="V9" i="371"/>
  <c r="U9" i="371"/>
  <c r="T9" i="371"/>
  <c r="S9" i="371"/>
  <c r="R9" i="371"/>
  <c r="Q9" i="371"/>
  <c r="V8" i="371"/>
  <c r="T8" i="371"/>
  <c r="U8" i="371" s="1"/>
  <c r="S8" i="371"/>
  <c r="R8" i="371"/>
  <c r="Q8" i="371"/>
  <c r="T7" i="371"/>
  <c r="U7" i="371" s="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V7" i="371" l="1"/>
  <c r="U13" i="371"/>
  <c r="U15" i="371"/>
  <c r="U21" i="371"/>
  <c r="U23" i="371"/>
  <c r="U25" i="371"/>
  <c r="U27" i="371"/>
  <c r="U29" i="371"/>
  <c r="U31" i="371"/>
  <c r="U35" i="371"/>
  <c r="U39" i="371"/>
  <c r="U41" i="371"/>
  <c r="U43" i="371"/>
  <c r="U45" i="371"/>
  <c r="U49" i="371"/>
  <c r="U51" i="371"/>
  <c r="U53" i="371"/>
  <c r="U57" i="371"/>
  <c r="U59" i="371"/>
  <c r="U61" i="371"/>
  <c r="U65" i="371"/>
  <c r="U69" i="371"/>
  <c r="U71" i="371"/>
  <c r="U73" i="371"/>
  <c r="U75" i="371"/>
  <c r="U79" i="371"/>
  <c r="U81" i="371"/>
  <c r="U83" i="371"/>
  <c r="U91" i="371"/>
  <c r="U93" i="371"/>
  <c r="U95" i="371"/>
  <c r="U97" i="371"/>
  <c r="U99" i="371"/>
  <c r="U101" i="371"/>
  <c r="U103" i="371"/>
  <c r="U105" i="371"/>
  <c r="U111" i="371"/>
  <c r="U113" i="371"/>
  <c r="U115" i="371"/>
  <c r="AG21" i="419"/>
  <c r="AF21" i="419"/>
  <c r="AE21" i="419"/>
  <c r="AD21" i="419"/>
  <c r="AC21" i="419"/>
  <c r="AB21" i="419"/>
  <c r="AA21" i="419"/>
  <c r="Z21" i="419"/>
  <c r="Y21" i="419"/>
  <c r="X21" i="419"/>
  <c r="W21" i="419"/>
  <c r="V21" i="419"/>
  <c r="U21" i="419"/>
  <c r="T21" i="419"/>
  <c r="S21" i="419"/>
  <c r="R21" i="419"/>
  <c r="Q21" i="419"/>
  <c r="P21" i="419"/>
  <c r="O21" i="419"/>
  <c r="N21" i="419"/>
  <c r="M21" i="419"/>
  <c r="L21" i="419"/>
  <c r="K21" i="419"/>
  <c r="J21" i="419"/>
  <c r="I21" i="419"/>
  <c r="H21" i="419"/>
  <c r="G21" i="419"/>
  <c r="F21" i="419"/>
  <c r="E21" i="419"/>
  <c r="D21" i="419"/>
  <c r="C21" i="419"/>
  <c r="B21" i="419"/>
  <c r="J22" i="419" l="1"/>
  <c r="V22" i="419"/>
  <c r="AG22" i="419"/>
  <c r="E22" i="419"/>
  <c r="H22" i="419"/>
  <c r="L22" i="419"/>
  <c r="P22" i="419"/>
  <c r="T22" i="419"/>
  <c r="X22" i="419"/>
  <c r="AB22" i="419"/>
  <c r="AF22" i="419"/>
  <c r="C22" i="419"/>
  <c r="N22" i="419"/>
  <c r="Z22" i="419"/>
  <c r="B22" i="419"/>
  <c r="I22" i="419"/>
  <c r="M22" i="419"/>
  <c r="Q22" i="419"/>
  <c r="U22" i="419"/>
  <c r="Y22" i="419"/>
  <c r="AC22" i="419"/>
  <c r="F22" i="419"/>
  <c r="R22" i="419"/>
  <c r="AD22" i="419"/>
  <c r="D22" i="419"/>
  <c r="G22" i="419"/>
  <c r="K22" i="419"/>
  <c r="O22" i="419"/>
  <c r="S22" i="419"/>
  <c r="W22" i="419"/>
  <c r="AA22" i="419"/>
  <c r="AE22" i="419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G26" i="419" l="1"/>
  <c r="AG25" i="419"/>
  <c r="C11" i="340" l="1"/>
  <c r="A21" i="383" l="1"/>
  <c r="A11" i="383"/>
  <c r="C16" i="414"/>
  <c r="D16" i="414"/>
  <c r="AG20" i="419" l="1"/>
  <c r="AG23" i="419" s="1"/>
  <c r="AF20" i="419"/>
  <c r="AF23" i="419" s="1"/>
  <c r="AE20" i="419"/>
  <c r="AE23" i="419" s="1"/>
  <c r="AD20" i="419"/>
  <c r="AD23" i="419" s="1"/>
  <c r="AC20" i="419"/>
  <c r="AC23" i="419" s="1"/>
  <c r="AB20" i="419"/>
  <c r="AB23" i="419" s="1"/>
  <c r="AA20" i="419"/>
  <c r="AA23" i="419" s="1"/>
  <c r="Z20" i="419"/>
  <c r="Z23" i="419" s="1"/>
  <c r="Y20" i="419"/>
  <c r="Y23" i="419" s="1"/>
  <c r="X20" i="419"/>
  <c r="X23" i="419" s="1"/>
  <c r="W20" i="419"/>
  <c r="W23" i="419" s="1"/>
  <c r="V20" i="419"/>
  <c r="V23" i="419" s="1"/>
  <c r="U20" i="419"/>
  <c r="U23" i="419" s="1"/>
  <c r="T20" i="419"/>
  <c r="T23" i="419" s="1"/>
  <c r="S20" i="419"/>
  <c r="S23" i="419" s="1"/>
  <c r="R20" i="419"/>
  <c r="R23" i="419" s="1"/>
  <c r="Q20" i="419"/>
  <c r="Q23" i="419" s="1"/>
  <c r="P20" i="419"/>
  <c r="P23" i="419" s="1"/>
  <c r="O20" i="419"/>
  <c r="O23" i="419" s="1"/>
  <c r="N20" i="419"/>
  <c r="N23" i="419" s="1"/>
  <c r="M20" i="419"/>
  <c r="M23" i="419" s="1"/>
  <c r="L20" i="419"/>
  <c r="L23" i="419" s="1"/>
  <c r="K20" i="419"/>
  <c r="K23" i="419" s="1"/>
  <c r="J20" i="419"/>
  <c r="J23" i="419" s="1"/>
  <c r="I20" i="419"/>
  <c r="I23" i="419" s="1"/>
  <c r="H20" i="419"/>
  <c r="H23" i="419" s="1"/>
  <c r="G20" i="419"/>
  <c r="G23" i="419" s="1"/>
  <c r="F20" i="419"/>
  <c r="F23" i="419" s="1"/>
  <c r="E20" i="419"/>
  <c r="E23" i="419" s="1"/>
  <c r="D20" i="419"/>
  <c r="D23" i="419" s="1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G16" i="419"/>
  <c r="AF16" i="419"/>
  <c r="AE16" i="419"/>
  <c r="AD16" i="419"/>
  <c r="AC16" i="419"/>
  <c r="AB16" i="419"/>
  <c r="AA16" i="419"/>
  <c r="Z16" i="419"/>
  <c r="Y16" i="419"/>
  <c r="X16" i="419"/>
  <c r="W16" i="419"/>
  <c r="V16" i="419"/>
  <c r="U16" i="419"/>
  <c r="T16" i="419"/>
  <c r="S16" i="419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D18" i="419" l="1"/>
  <c r="G18" i="419"/>
  <c r="S18" i="419"/>
  <c r="W18" i="419"/>
  <c r="AA18" i="419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C23" i="419" s="1"/>
  <c r="B20" i="419"/>
  <c r="B23" i="419" s="1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9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<sst xmlns="http://schemas.openxmlformats.org/spreadsheetml/2006/main" count="83917" uniqueCount="8754">
  <si>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</si>
  <si>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</si>
  <si>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</si>
  <si>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</si>
  <si>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</si>
  <si>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</si>
  <si>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</si>
  <si>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</si>
  <si>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</si>
  <si>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</si>
  <si>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</si>
  <si>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</si>
  <si>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</si>
  <si>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</si>
  <si>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</si>
  <si>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</si>
  <si>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</si>
  <si>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</si>
  <si>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</si>
  <si>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</si>
  <si>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</si>
  <si>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</si>
  <si>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</si>
  <si>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</si>
  <si>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</si>
  <si>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</si>
  <si>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</si>
  <si>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</si>
  <si>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</si>
  <si>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</si>
  <si>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</si>
  <si>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</si>
  <si>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</si>
  <si>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</si>
  <si>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</si>
  <si>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</si>
  <si>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</si>
  <si>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</si>
  <si>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</si>
  <si>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</si>
  <si>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</si>
  <si>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</si>
  <si>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</si>
  <si>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</si>
  <si>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</si>
  <si>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</si>
  <si>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</si>
  <si>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</si>
  <si>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</si>
  <si>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</si>
  <si>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</si>
  <si>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</si>
  <si>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</si>
  <si>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</si>
  <si>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</si>
  <si>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</si>
  <si>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</si>
  <si>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</si>
  <si>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</si>
  <si>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</si>
  <si>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</si>
  <si>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</si>
  <si>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</si>
  <si>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</si>
  <si>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</si>
  <si>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</si>
  <si>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</si>
  <si>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</si>
  <si>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</si>
  <si>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</si>
  <si>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</si>
  <si>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</si>
  <si>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</si>
  <si>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</si>
  <si>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</si>
  <si>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</si>
  <si>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</si>
  <si>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</si>
  <si>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</si>
  <si>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</si>
  <si>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</si>
  <si>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</si>
  <si>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</si>
  <si>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</si>
  <si>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</si>
  <si>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</si>
  <si>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</si>
  <si>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</si>
  <si>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</si>
  <si>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</si>
  <si>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</si>
  <si>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</si>
  <si>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</si>
  <si>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</si>
  <si>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</si>
  <si>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</si>
  <si>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</si>
  <si>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</si>
  <si>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</si>
  <si>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</si>
  <si>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</si>
  <si>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</si>
  <si>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</si>
  <si>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</si>
  <si>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</si>
  <si>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</si>
  <si>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</si>
  <si>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</si>
  <si>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</si>
  <si>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</si>
  <si>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</si>
  <si>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</si>
  <si>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</si>
  <si>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</si>
  <si>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</si>
  <si>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</si>
  <si>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</si>
  <si>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</si>
  <si>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</si>
  <si>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</si>
  <si>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</si>
  <si>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</si>
  <si>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</si>
  <si>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</si>
  <si>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</si>
  <si>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</si>
  <si>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</si>
  <si>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</si>
  <si>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</si>
  <si>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</si>
  <si>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</si>
  <si>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</si>
  <si>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</si>
  <si>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</si>
  <si>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</si>
  <si>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</si>
  <si>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</si>
  <si>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</si>
  <si>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</si>
  <si>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</si>
  <si>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</si>
  <si>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</si>
  <si>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</si>
  <si>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</si>
  <si>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</si>
  <si>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</si>
  <si>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</si>
  <si>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</si>
  <si>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</si>
  <si>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</si>
  <si>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</si>
  <si>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</si>
  <si>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</si>
  <si>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</si>
  <si>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</si>
  <si>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</si>
  <si>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</si>
  <si>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</si>
  <si>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</si>
  <si>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</si>
  <si>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</si>
  <si>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</si>
  <si>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</si>
  <si>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</si>
  <si>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</si>
  <si>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</si>
  <si>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</si>
  <si>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</si>
  <si>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</si>
  <si>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</si>
  <si>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</si>
  <si>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</si>
  <si>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</si>
  <si>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</si>
  <si>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</si>
  <si>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</si>
  <si>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</si>
  <si>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</si>
  <si>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</si>
  <si>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</si>
  <si>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</si>
  <si>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</si>
  <si>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</si>
  <si>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</si>
  <si>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</si>
  <si>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</si>
  <si>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</si>
  <si>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</si>
  <si>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</si>
  <si>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</si>
  <si>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</si>
  <si>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</si>
  <si>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</si>
  <si>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</si>
  <si>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</si>
  <si>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</si>
  <si>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</si>
  <si>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</si>
  <si>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</si>
  <si>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</si>
  <si>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</si>
  <si>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</si>
  <si>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</si>
  <si>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</si>
  <si>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</si>
  <si>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</si>
  <si>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</si>
  <si>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</si>
  <si>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</si>
  <si>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</si>
  <si>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</si>
  <si>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</si>
  <si>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</si>
  <si>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</si>
  <si>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</si>
  <si>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</si>
  <si>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</si>
  <si>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</si>
  <si>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</si>
  <si>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</si>
  <si>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</si>
  <si>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</si>
  <si>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</si>
  <si>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</si>
  <si>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</si>
  <si>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</si>
  <si>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</si>
  <si>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</si>
  <si>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</si>
  <si>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</si>
  <si>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</si>
  <si>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</si>
  <si>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</si>
  <si>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</si>
  <si>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</si>
  <si>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</si>
  <si>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</si>
  <si>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</si>
  <si>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</si>
  <si>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</si>
  <si>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</si>
  <si>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</si>
  <si>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</si>
  <si>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</si>
  <si>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</si>
  <si>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</si>
  <si>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</si>
  <si>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</si>
  <si>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</si>
  <si>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</si>
  <si>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</si>
  <si>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</si>
  <si>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</si>
  <si>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</si>
  <si>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</si>
  <si>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</si>
  <si>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</si>
  <si>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</si>
  <si>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</si>
  <si>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</si>
  <si>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</si>
  <si>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</si>
  <si>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</si>
  <si>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</si>
  <si>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</si>
  <si>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</si>
  <si>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</si>
  <si>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</si>
  <si>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</si>
  <si>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</si>
  <si>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</si>
  <si>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</si>
  <si>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</si>
  <si>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</si>
  <si>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</si>
  <si>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</si>
  <si>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</si>
  <si>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</si>
  <si>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</si>
  <si>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</si>
  <si>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</si>
  <si>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</si>
  <si>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</si>
  <si>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</si>
  <si>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</si>
  <si>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</si>
  <si>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</si>
  <si>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</si>
  <si>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</si>
  <si>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</si>
  <si>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</si>
  <si>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</si>
  <si>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</si>
  <si>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</si>
  <si>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</si>
  <si>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</si>
  <si>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</si>
  <si>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</si>
  <si>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</si>
  <si>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</si>
  <si>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</si>
  <si>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</si>
  <si>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</si>
  <si>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</si>
  <si>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</si>
  <si>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</si>
  <si>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</si>
  <si>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</si>
  <si>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</si>
  <si>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</si>
  <si>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</si>
  <si>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</si>
  <si>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</si>
  <si>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</si>
  <si>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</si>
  <si>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</si>
  <si>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</si>
  <si>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</si>
  <si>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</si>
  <si>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</si>
  <si>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</si>
  <si>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</si>
  <si>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</si>
  <si>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</si>
  <si>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</si>
  <si>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</si>
  <si>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</si>
  <si>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</si>
  <si>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</si>
  <si>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</si>
  <si>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</si>
  <si>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</si>
  <si>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</si>
  <si>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</si>
  <si>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</si>
  <si>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</si>
  <si>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</si>
  <si>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</si>
  <si>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</si>
  <si>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</si>
  <si>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</si>
  <si>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</si>
  <si>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</si>
  <si>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</si>
  <si>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</si>
  <si>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</si>
  <si>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50113009     léky - RTG diagnostika ZUL (LEK)</t>
  </si>
  <si>
    <t>--</t>
  </si>
  <si>
    <t>50113011     léky - hemofilici ZUL (TO)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</si>
  <si>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</si>
  <si>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</si>
  <si>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</si>
  <si>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</si>
  <si>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</si>
  <si>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</si>
  <si>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</si>
  <si>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</si>
  <si>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</si>
  <si>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</si>
  <si>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</si>
  <si>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</si>
  <si>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</si>
  <si>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</si>
  <si>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</si>
  <si>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</si>
  <si>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</si>
  <si>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</si>
  <si>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</si>
  <si>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</si>
  <si>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</si>
  <si>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</si>
  <si>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</si>
  <si>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</si>
  <si>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</si>
  <si>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</si>
  <si>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</si>
  <si>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</si>
  <si>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</si>
  <si>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</si>
  <si>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</si>
  <si>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</si>
  <si>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</si>
  <si>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</si>
  <si>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</si>
  <si>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</si>
  <si>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</si>
  <si>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</si>
  <si>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</si>
  <si>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</si>
  <si>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</si>
  <si>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</si>
  <si>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</si>
  <si>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</si>
  <si>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</si>
  <si>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</si>
  <si>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</si>
  <si>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</si>
  <si>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</si>
  <si>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</si>
  <si>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</si>
  <si>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</si>
  <si>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</si>
  <si>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</si>
  <si>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</si>
  <si>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</si>
  <si>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</si>
  <si>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</si>
  <si>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</si>
  <si>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</si>
  <si>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</si>
  <si>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</si>
  <si>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</si>
  <si>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</si>
  <si>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</si>
  <si>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</si>
  <si>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</si>
  <si>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</si>
  <si>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</si>
  <si>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</si>
  <si>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</si>
  <si>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</si>
  <si>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513     Náklady na reprezentaci</t>
  </si>
  <si>
    <t>51399     Náklady na reprezentaci (daň.neúč.)</t>
  </si>
  <si>
    <t>51399002     ve vlastní režii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</si>
  <si>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</si>
  <si>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</si>
  <si>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</si>
  <si>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</si>
  <si>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</si>
  <si>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</si>
  <si>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</si>
  <si>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</si>
  <si>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</si>
  <si>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</si>
  <si>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</si>
  <si>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</si>
  <si>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</si>
  <si>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</si>
  <si>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</si>
  <si>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</si>
  <si>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</si>
  <si>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</si>
  <si>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</si>
  <si>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</si>
  <si>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</si>
  <si>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</si>
  <si>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</si>
  <si>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</si>
  <si>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</si>
  <si>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</si>
  <si>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</si>
  <si>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</si>
  <si>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</si>
  <si>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</si>
  <si>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</si>
  <si>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</si>
  <si>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</si>
  <si>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</si>
  <si>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</si>
  <si>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</si>
  <si>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</si>
  <si>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</si>
  <si>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</si>
  <si>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</si>
  <si>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</si>
  <si>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</si>
  <si>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</si>
  <si>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</si>
  <si>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</si>
  <si>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</si>
  <si>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</si>
  <si>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</si>
  <si>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</si>
  <si>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</si>
  <si>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</si>
  <si>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</si>
  <si>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</si>
  <si>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</si>
  <si>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</si>
  <si>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</si>
  <si>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</si>
  <si>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</si>
  <si>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</si>
  <si>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</si>
  <si>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</si>
  <si>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</si>
  <si>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</si>
  <si>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</si>
  <si>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</si>
  <si>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</si>
  <si>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</si>
  <si>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</si>
  <si>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</si>
  <si>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</si>
  <si>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</si>
  <si>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</si>
  <si>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</si>
  <si>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</si>
  <si>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</si>
  <si>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</si>
  <si>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</si>
  <si>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</si>
  <si>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</si>
  <si>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</si>
  <si>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</si>
  <si>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</si>
  <si>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</si>
  <si>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</si>
  <si>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</si>
  <si>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</si>
  <si>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</si>
  <si>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</si>
  <si>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</si>
  <si>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</si>
  <si>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</si>
  <si>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</si>
  <si>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</si>
  <si>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</si>
  <si>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</si>
  <si>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</si>
  <si>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</si>
  <si>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</si>
  <si>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</si>
  <si>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</si>
  <si>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</si>
  <si>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</si>
  <si>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</si>
  <si>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</si>
  <si>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</si>
  <si>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</si>
  <si>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</si>
  <si>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</si>
  <si>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</si>
  <si>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</si>
  <si>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</si>
  <si>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</si>
  <si>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</si>
  <si>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</si>
  <si>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</si>
  <si>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</si>
  <si>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</si>
  <si>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</si>
  <si>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</si>
  <si>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</si>
  <si>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</si>
  <si>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</si>
  <si>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</si>
  <si>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</si>
  <si>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</si>
  <si>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</si>
  <si>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</si>
  <si>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</si>
  <si>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</si>
  <si>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</si>
  <si>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</si>
  <si>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</si>
  <si>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</si>
  <si>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</si>
  <si>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</si>
  <si>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</si>
  <si>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</si>
  <si>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67101001     transfery MZ na VaV - věcné náklady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</si>
  <si>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</si>
  <si>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</si>
  <si>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</si>
  <si>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</si>
  <si>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</si>
  <si>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</si>
  <si>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</si>
  <si>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</si>
  <si>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</si>
  <si>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</si>
  <si>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</si>
  <si>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</si>
  <si>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</si>
  <si>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</si>
  <si>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</si>
  <si>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</si>
  <si>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</si>
  <si>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</si>
  <si>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</si>
  <si>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</si>
  <si>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</si>
  <si>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</si>
  <si>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</si>
  <si>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</si>
  <si>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</si>
  <si>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</si>
  <si>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</si>
  <si>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</si>
  <si>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</si>
  <si>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</si>
  <si>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</si>
  <si>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</si>
  <si>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</si>
  <si>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</si>
  <si>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</si>
  <si>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</si>
  <si>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</si>
  <si>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</si>
  <si>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</si>
  <si>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2113</t>
  </si>
  <si>
    <t>(prázdné)</t>
  </si>
  <si>
    <t>(prázdné)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</si>
  <si>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</si>
  <si>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</si>
  <si>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</si>
  <si>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</si>
  <si>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</si>
  <si>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</si>
  <si>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</si>
  <si>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</si>
  <si>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</si>
  <si>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</si>
  <si>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</si>
  <si>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</si>
  <si>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</si>
  <si>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845592</t>
  </si>
  <si>
    <t>114287</t>
  </si>
  <si>
    <t>APO-CITAL 20 MG</t>
  </si>
  <si>
    <t>POR TBL FLM 30X20MG</t>
  </si>
  <si>
    <t>196056</t>
  </si>
  <si>
    <t>96056</t>
  </si>
  <si>
    <t>RANISAN</t>
  </si>
  <si>
    <t>TBL OBD 30X150MG</t>
  </si>
  <si>
    <t>187425</t>
  </si>
  <si>
    <t>LETROX 50</t>
  </si>
  <si>
    <t>POR TBL NOB 100X50RG II</t>
  </si>
  <si>
    <t>184245</t>
  </si>
  <si>
    <t>LETROX 75</t>
  </si>
  <si>
    <t>POR TBL NOB 100X75MCG II</t>
  </si>
  <si>
    <t>165507</t>
  </si>
  <si>
    <t>IRINOCOL 20 MG/ML</t>
  </si>
  <si>
    <t>INF CNC SOL X5ML/100MG-6ML LAH</t>
  </si>
  <si>
    <t>155098</t>
  </si>
  <si>
    <t>EPIRUBICIN ACCORD 2 MG/ML</t>
  </si>
  <si>
    <t>INJ+INF SOL 1X25ML/50MG I</t>
  </si>
  <si>
    <t>155099</t>
  </si>
  <si>
    <t>INJ+INF SOL 1X100ML/200MG I</t>
  </si>
  <si>
    <t>124348</t>
  </si>
  <si>
    <t>INJ+INF SOL 1X5ML/10MG I</t>
  </si>
  <si>
    <t>202989</t>
  </si>
  <si>
    <t>SANDOSTATIN LAR 30 MG</t>
  </si>
  <si>
    <t>INJ PSU LQF 1X30MG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</si>
  <si>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</si>
  <si>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</si>
  <si>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</si>
  <si>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</si>
  <si>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</si>
  <si>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</si>
  <si>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</si>
  <si>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</si>
  <si>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</si>
  <si>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</si>
  <si>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</si>
  <si>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</si>
  <si>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</si>
  <si>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</si>
  <si>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</si>
  <si>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</si>
  <si>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</si>
  <si>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</si>
  <si>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</si>
  <si>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</si>
  <si>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</si>
  <si>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</si>
  <si>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</si>
  <si>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</si>
  <si>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</si>
  <si>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</si>
  <si>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</si>
  <si>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</si>
  <si>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</si>
  <si>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</si>
  <si>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</si>
  <si>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</si>
  <si>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</si>
  <si>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</si>
  <si>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</si>
  <si>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</si>
  <si>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</si>
  <si>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</si>
  <si>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</si>
  <si>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</si>
  <si>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</si>
  <si>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</si>
  <si>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</si>
  <si>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</si>
  <si>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</si>
  <si>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</si>
  <si>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</si>
  <si>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</si>
  <si>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</si>
  <si>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</si>
  <si>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</si>
  <si>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</si>
  <si>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</si>
  <si>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</si>
  <si>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</si>
  <si>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</si>
  <si>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802</t>
  </si>
  <si>
    <t>OPHTHALMO-SEPTONEX</t>
  </si>
  <si>
    <t>GTT OPH 1X10ML</t>
  </si>
  <si>
    <t>100835</t>
  </si>
  <si>
    <t>835</t>
  </si>
  <si>
    <t>CALCIUM PANTHOTEN. SLOVAKOFARMA</t>
  </si>
  <si>
    <t>UNG 1X30GM</t>
  </si>
  <si>
    <t>100843</t>
  </si>
  <si>
    <t>843</t>
  </si>
  <si>
    <t>DERMAZULEN</t>
  </si>
  <si>
    <t>100876</t>
  </si>
  <si>
    <t>876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</si>
  <si>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</si>
  <si>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</si>
  <si>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</si>
  <si>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</si>
  <si>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</si>
  <si>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</si>
  <si>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</si>
  <si>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</si>
  <si>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</si>
  <si>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</si>
  <si>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</si>
  <si>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</si>
  <si>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</si>
  <si>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</si>
  <si>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</si>
  <si>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</si>
  <si>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</si>
  <si>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</si>
  <si>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</si>
  <si>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</si>
  <si>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</si>
  <si>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</si>
  <si>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</si>
  <si>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</si>
  <si>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</si>
  <si>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</si>
  <si>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</si>
  <si>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</si>
  <si>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</si>
  <si>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</si>
  <si>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</si>
  <si>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</si>
  <si>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</si>
  <si>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</si>
  <si>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</si>
  <si>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</si>
  <si>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</si>
  <si>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</si>
  <si>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</si>
  <si>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102538</t>
  </si>
  <si>
    <t>2538</t>
  </si>
  <si>
    <t>HALOPERIDOL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</si>
  <si>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</si>
  <si>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</si>
  <si>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</si>
  <si>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</si>
  <si>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</si>
  <si>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</si>
  <si>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</si>
  <si>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</si>
  <si>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</si>
  <si>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</si>
  <si>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</si>
  <si>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</si>
  <si>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</si>
  <si>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</si>
  <si>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</si>
  <si>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</si>
  <si>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</si>
  <si>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</si>
  <si>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</si>
  <si>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</si>
  <si>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</si>
  <si>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</si>
  <si>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</si>
  <si>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</si>
  <si>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</si>
  <si>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</si>
  <si>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</si>
  <si>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</si>
  <si>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</si>
  <si>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</si>
  <si>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</si>
  <si>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</si>
  <si>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</si>
  <si>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</si>
  <si>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</si>
  <si>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</si>
  <si>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</si>
  <si>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</si>
  <si>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</si>
  <si>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</si>
  <si>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</si>
  <si>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</si>
  <si>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</si>
  <si>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</si>
  <si>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</si>
  <si>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</si>
  <si>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</si>
  <si>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</si>
  <si>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</si>
  <si>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</si>
  <si>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</si>
  <si>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</si>
  <si>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</si>
  <si>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</si>
  <si>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</si>
  <si>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</si>
  <si>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</si>
  <si>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</si>
  <si>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</si>
  <si>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</si>
  <si>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</si>
  <si>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</si>
  <si>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</si>
  <si>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</si>
  <si>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</si>
  <si>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</si>
  <si>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</si>
  <si>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</si>
  <si>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</si>
  <si>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</si>
  <si>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</si>
  <si>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</si>
  <si>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</si>
  <si>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</si>
  <si>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</si>
  <si>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</si>
  <si>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</si>
  <si>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</si>
  <si>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</si>
  <si>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</si>
  <si>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</si>
  <si>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</si>
  <si>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</si>
  <si>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</si>
  <si>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</si>
  <si>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</si>
  <si>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</si>
  <si>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</si>
  <si>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</si>
  <si>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</si>
  <si>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</si>
  <si>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</si>
  <si>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</si>
  <si>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</si>
  <si>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</si>
  <si>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</si>
  <si>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</si>
  <si>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</si>
  <si>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</si>
  <si>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</si>
  <si>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</si>
  <si>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</si>
  <si>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</si>
  <si>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</si>
  <si>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</si>
  <si>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125978</t>
  </si>
  <si>
    <t>25978</t>
  </si>
  <si>
    <t>PROCORALAN 7,5 MG</t>
  </si>
  <si>
    <t>POR TBL FLM 56X7,5MG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</si>
  <si>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</si>
  <si>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</si>
  <si>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</si>
  <si>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</si>
  <si>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</si>
  <si>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</si>
  <si>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</si>
  <si>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</si>
  <si>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</si>
  <si>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</si>
  <si>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</si>
  <si>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</si>
  <si>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</si>
  <si>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</si>
  <si>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</si>
  <si>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</si>
  <si>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</si>
  <si>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</si>
  <si>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</si>
  <si>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</si>
  <si>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</si>
  <si>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</si>
  <si>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</si>
  <si>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</si>
  <si>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</si>
  <si>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</si>
  <si>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</si>
  <si>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</si>
  <si>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</si>
  <si>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</si>
  <si>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</si>
  <si>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</si>
  <si>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</si>
  <si>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</si>
  <si>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</si>
  <si>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</si>
  <si>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</si>
  <si>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</si>
  <si>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</si>
  <si>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</si>
  <si>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</si>
  <si>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</si>
  <si>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</si>
  <si>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</si>
  <si>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</si>
  <si>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</si>
  <si>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</si>
  <si>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</si>
  <si>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</si>
  <si>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</si>
  <si>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</si>
  <si>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</si>
  <si>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</si>
  <si>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</si>
  <si>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</si>
  <si>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</si>
  <si>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</si>
  <si>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</si>
  <si>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</si>
  <si>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</si>
  <si>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</si>
  <si>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</si>
  <si>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</si>
  <si>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</si>
  <si>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</si>
  <si>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</si>
  <si>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</si>
  <si>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</si>
  <si>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</si>
  <si>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</si>
  <si>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</si>
  <si>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</si>
  <si>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</si>
  <si>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</si>
  <si>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</si>
  <si>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</si>
  <si>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</si>
  <si>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</si>
  <si>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</si>
  <si>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</si>
  <si>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</si>
  <si>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DRM UNG 1X30GM</t>
  </si>
  <si>
    <t>155823</t>
  </si>
  <si>
    <t>55823</t>
  </si>
  <si>
    <t>TBL OBD 20X500MG</t>
  </si>
  <si>
    <t>155947</t>
  </si>
  <si>
    <t>55947</t>
  </si>
  <si>
    <t>OPHTAL LIQ 2X50ML</t>
  </si>
  <si>
    <t>156351</t>
  </si>
  <si>
    <t>56351</t>
  </si>
  <si>
    <t>PULMORAN</t>
  </si>
  <si>
    <t>SPC 20X1.5GM(SÁČKY)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</si>
  <si>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</si>
  <si>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</si>
  <si>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</si>
  <si>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</si>
  <si>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</si>
  <si>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</si>
  <si>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</si>
  <si>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</si>
  <si>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</si>
  <si>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</si>
  <si>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</si>
  <si>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</si>
  <si>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157396</t>
  </si>
  <si>
    <t>57396</t>
  </si>
  <si>
    <t>TBL EFF 20X600MG</t>
  </si>
  <si>
    <t>157483</t>
  </si>
  <si>
    <t>57483</t>
  </si>
  <si>
    <t>CALCIUM RESONIUM</t>
  </si>
  <si>
    <t>PLV 1X300GM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</si>
  <si>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</si>
  <si>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</si>
  <si>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</si>
  <si>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</si>
  <si>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</si>
  <si>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</si>
  <si>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</si>
  <si>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</si>
  <si>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</si>
  <si>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</si>
  <si>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</si>
  <si>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</si>
  <si>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158827</t>
  </si>
  <si>
    <t>58827</t>
  </si>
  <si>
    <t>FORTRANS</t>
  </si>
  <si>
    <t>PLV 1X4(SACKY)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</si>
  <si>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</si>
  <si>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</si>
  <si>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</si>
  <si>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</si>
  <si>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</si>
  <si>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</si>
  <si>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</si>
  <si>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169654</t>
  </si>
  <si>
    <t>KAPIDIN 20 MG</t>
  </si>
  <si>
    <t>176064</t>
  </si>
  <si>
    <t>76064</t>
  </si>
  <si>
    <t>ACIDUM FOLICUM LECIVA</t>
  </si>
  <si>
    <t>DRG 30X10MG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</si>
  <si>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</si>
  <si>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</si>
  <si>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</si>
  <si>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</si>
  <si>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</si>
  <si>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</si>
  <si>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</si>
  <si>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</si>
  <si>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</si>
  <si>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</si>
  <si>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</si>
  <si>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</si>
  <si>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</si>
  <si>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</si>
  <si>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</si>
  <si>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</si>
  <si>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</si>
  <si>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</si>
  <si>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</si>
  <si>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</si>
  <si>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</si>
  <si>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</si>
  <si>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</si>
  <si>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</si>
  <si>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</si>
  <si>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</si>
  <si>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</si>
  <si>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</si>
  <si>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</si>
  <si>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</si>
  <si>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</si>
  <si>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</si>
  <si>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</si>
  <si>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</si>
  <si>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</si>
  <si>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</si>
  <si>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</si>
  <si>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</si>
  <si>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</si>
  <si>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</si>
  <si>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</si>
  <si>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</si>
  <si>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</si>
  <si>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</si>
  <si>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</si>
  <si>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</si>
  <si>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</si>
  <si>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</si>
  <si>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</si>
  <si>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</si>
  <si>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</si>
  <si>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</si>
  <si>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</si>
  <si>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</si>
  <si>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</si>
  <si>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</si>
  <si>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</si>
  <si>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</si>
  <si>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</si>
  <si>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</si>
  <si>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</si>
  <si>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</si>
  <si>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</si>
  <si>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</si>
  <si>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</si>
  <si>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</si>
  <si>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</si>
  <si>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</si>
  <si>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</si>
  <si>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</si>
  <si>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</si>
  <si>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</si>
  <si>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</si>
  <si>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</si>
  <si>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</si>
  <si>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</si>
  <si>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</si>
  <si>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</si>
  <si>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</si>
  <si>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</si>
  <si>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</si>
  <si>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</si>
  <si>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</si>
  <si>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</si>
  <si>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194167</t>
  </si>
  <si>
    <t>94167</t>
  </si>
  <si>
    <t>PLENDIL</t>
  </si>
  <si>
    <t>TBL FC 30X10MG</t>
  </si>
  <si>
    <t>194248</t>
  </si>
  <si>
    <t>94248</t>
  </si>
  <si>
    <t>ZOLPIDEM-RATIOPHARM 10 MG</t>
  </si>
  <si>
    <t>POR TBL FLM 10X10MG</t>
  </si>
  <si>
    <t>194292</t>
  </si>
  <si>
    <t>94292</t>
  </si>
  <si>
    <t>POR TBL FLM 20X10MG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</si>
  <si>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</si>
  <si>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</si>
  <si>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</si>
  <si>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</si>
  <si>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</si>
  <si>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</si>
  <si>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</si>
  <si>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</si>
  <si>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</si>
  <si>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</si>
  <si>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</si>
  <si>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</si>
  <si>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</si>
  <si>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</si>
  <si>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</si>
  <si>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</si>
  <si>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</si>
  <si>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</si>
  <si>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</si>
  <si>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</si>
  <si>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</si>
  <si>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</si>
  <si>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</si>
  <si>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</si>
  <si>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</si>
  <si>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</si>
  <si>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</si>
  <si>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</si>
  <si>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</si>
  <si>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</si>
  <si>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</si>
  <si>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</si>
  <si>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</si>
  <si>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</si>
  <si>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</si>
  <si>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395294</t>
  </si>
  <si>
    <t>180306</t>
  </si>
  <si>
    <t>TANTUM VERDE</t>
  </si>
  <si>
    <t>LIQ 1X240ML-PET TR</t>
  </si>
  <si>
    <t>395997</t>
  </si>
  <si>
    <t>DZ SOFTASEPT N BEZBARVÝ 250 ml</t>
  </si>
  <si>
    <t>840143</t>
  </si>
  <si>
    <t>Heřmánek Spofa her.20x1g nálev.sáčky LEROS</t>
  </si>
  <si>
    <t>840169</t>
  </si>
  <si>
    <t>Indulona  Nechtíková 100g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</si>
  <si>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</si>
  <si>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</si>
  <si>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</si>
  <si>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</si>
  <si>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</si>
  <si>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</si>
  <si>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</si>
  <si>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</si>
  <si>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</si>
  <si>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</si>
  <si>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</si>
  <si>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</si>
  <si>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</si>
  <si>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</si>
  <si>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</t>
  </si>
  <si>
    <t>844651</t>
  </si>
  <si>
    <t>101205</t>
  </si>
  <si>
    <t>PRESTARIUM NEO</t>
  </si>
  <si>
    <t>POR TBL FLM 30X5MG</t>
  </si>
  <si>
    <t>845008</t>
  </si>
  <si>
    <t>107806</t>
  </si>
  <si>
    <t>AESCIN-TEVA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</si>
  <si>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</si>
  <si>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</si>
  <si>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</si>
  <si>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</si>
  <si>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</si>
  <si>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</si>
  <si>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</si>
  <si>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</si>
  <si>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</si>
  <si>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</si>
  <si>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</si>
  <si>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</si>
  <si>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</si>
  <si>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</si>
  <si>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</si>
  <si>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</si>
  <si>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</si>
  <si>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</si>
  <si>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</si>
  <si>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</si>
  <si>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</si>
  <si>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</si>
  <si>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</si>
  <si>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</si>
  <si>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847488</t>
  </si>
  <si>
    <t>107869</t>
  </si>
  <si>
    <t>APO-ALLOPURINOL</t>
  </si>
  <si>
    <t>POR TBL NOB 100X100MG</t>
  </si>
  <si>
    <t>847871</t>
  </si>
  <si>
    <t>125524</t>
  </si>
  <si>
    <t>APO-AMILZIDE 5/50 MG</t>
  </si>
  <si>
    <t>POR TBL NOB 100X5MG/50MG</t>
  </si>
  <si>
    <t>847974</t>
  </si>
  <si>
    <t>125525</t>
  </si>
  <si>
    <t>APO-IBUPROFEN 400 MG</t>
  </si>
  <si>
    <t>POR TBL FLM 30X400MG</t>
  </si>
  <si>
    <t>848402</t>
  </si>
  <si>
    <t>100273</t>
  </si>
  <si>
    <t>LIPOBASE</t>
  </si>
  <si>
    <t>DRM CRM 1X100GM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</si>
  <si>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</si>
  <si>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</si>
  <si>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</si>
  <si>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</si>
  <si>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</si>
  <si>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</si>
  <si>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</si>
  <si>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848793</t>
  </si>
  <si>
    <t>Emspoma U mas.eml základní 300g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</si>
  <si>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</si>
  <si>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</si>
  <si>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</si>
  <si>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</si>
  <si>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</si>
  <si>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</si>
  <si>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</si>
  <si>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</si>
  <si>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</si>
  <si>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</si>
  <si>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</si>
  <si>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</si>
  <si>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</si>
  <si>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</si>
  <si>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POR TBL NOB 30X10MG</t>
  </si>
  <si>
    <t>849941</t>
  </si>
  <si>
    <t>162142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</si>
  <si>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</si>
  <si>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</si>
  <si>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</si>
  <si>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</si>
  <si>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</si>
  <si>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</si>
  <si>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</si>
  <si>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</si>
  <si>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</si>
  <si>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987465</t>
  </si>
  <si>
    <t>Menalind vlhké ošetř.ubrousky 50ks náhradní náplň</t>
  </si>
  <si>
    <t>51384</t>
  </si>
  <si>
    <t>INF SOL 10X1000MLPLAH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</si>
  <si>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</si>
  <si>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</si>
  <si>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</si>
  <si>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</si>
  <si>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</si>
  <si>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</si>
  <si>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</si>
  <si>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</si>
  <si>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</si>
  <si>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</si>
  <si>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</si>
  <si>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102829</t>
  </si>
  <si>
    <t>2829</t>
  </si>
  <si>
    <t>TRIAMCINOLON LECIVA</t>
  </si>
  <si>
    <t>UNG 1X10GM 0.1%</t>
  </si>
  <si>
    <t>102961</t>
  </si>
  <si>
    <t>2961</t>
  </si>
  <si>
    <t>PRESID 2.5 MG</t>
  </si>
  <si>
    <t>TBL RET 30X2.5MG</t>
  </si>
  <si>
    <t>104336</t>
  </si>
  <si>
    <t>4336</t>
  </si>
  <si>
    <t>CILKANOL</t>
  </si>
  <si>
    <t>CPS 30X300MG</t>
  </si>
  <si>
    <t>109844</t>
  </si>
  <si>
    <t>9844</t>
  </si>
  <si>
    <t>DRG 50X6.5MG</t>
  </si>
  <si>
    <t>111242</t>
  </si>
  <si>
    <t>11242</t>
  </si>
  <si>
    <t>GERATAM 1200</t>
  </si>
  <si>
    <t>TBL OBD 60X1200MG</t>
  </si>
  <si>
    <t>113359</t>
  </si>
  <si>
    <t>13359</t>
  </si>
  <si>
    <t>SPIROPENT</t>
  </si>
  <si>
    <t>POR TBLNOB20X0.02MG</t>
  </si>
  <si>
    <t>116028</t>
  </si>
  <si>
    <t>16028</t>
  </si>
  <si>
    <t>ANAFRANIL SR 75</t>
  </si>
  <si>
    <t>TBL RET 20X75MG</t>
  </si>
  <si>
    <t>126329</t>
  </si>
  <si>
    <t>26329</t>
  </si>
  <si>
    <t>AERIUS</t>
  </si>
  <si>
    <t>138839</t>
  </si>
  <si>
    <t>DORETA 37,5 MG/325 MG</t>
  </si>
  <si>
    <t>POR TBL FLM 10</t>
  </si>
  <si>
    <t>146694</t>
  </si>
  <si>
    <t>46694</t>
  </si>
  <si>
    <t>EUTHYROX 125</t>
  </si>
  <si>
    <t>TBL 100X125RG</t>
  </si>
  <si>
    <t>147514</t>
  </si>
  <si>
    <t>47514</t>
  </si>
  <si>
    <t>CALCICHEW D3</t>
  </si>
  <si>
    <t>CTB 20</t>
  </si>
  <si>
    <t>155824</t>
  </si>
  <si>
    <t>55824</t>
  </si>
  <si>
    <t>INJ 5X5ML/2500MG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</si>
  <si>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</si>
  <si>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</si>
  <si>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</si>
  <si>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</si>
  <si>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</si>
  <si>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</si>
  <si>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</si>
  <si>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</si>
  <si>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</si>
  <si>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</si>
  <si>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</si>
  <si>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</si>
  <si>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</si>
  <si>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</si>
  <si>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</si>
  <si>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</si>
  <si>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162858</t>
  </si>
  <si>
    <t>ASPIRIN PROTECT 100</t>
  </si>
  <si>
    <t>POR TBL ENT 28X100MG</t>
  </si>
  <si>
    <t>169189</t>
  </si>
  <si>
    <t>69189</t>
  </si>
  <si>
    <t>EUTHYROX 50</t>
  </si>
  <si>
    <t>TBL 100X50RG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</si>
  <si>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</si>
  <si>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</si>
  <si>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</si>
  <si>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</si>
  <si>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</si>
  <si>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</si>
  <si>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</si>
  <si>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</si>
  <si>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</si>
  <si>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</si>
  <si>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</si>
  <si>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</si>
  <si>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</si>
  <si>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</si>
  <si>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</si>
  <si>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194918</t>
  </si>
  <si>
    <t>94918</t>
  </si>
  <si>
    <t>AMBROBENE</t>
  </si>
  <si>
    <t>TBL 20X30MG</t>
  </si>
  <si>
    <t>194919</t>
  </si>
  <si>
    <t>94919</t>
  </si>
  <si>
    <t>AMBROBENE 7.5MG/ML</t>
  </si>
  <si>
    <t>SOL 1X40ML</t>
  </si>
  <si>
    <t>194920</t>
  </si>
  <si>
    <t>94920</t>
  </si>
  <si>
    <t>SOL 1X100ML</t>
  </si>
  <si>
    <t>196191</t>
  </si>
  <si>
    <t>96191</t>
  </si>
  <si>
    <t>MONOSAN 40MG</t>
  </si>
  <si>
    <t>TBL 30X40MG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</si>
  <si>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</si>
  <si>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</si>
  <si>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</si>
  <si>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</si>
  <si>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</si>
  <si>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</si>
  <si>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</si>
  <si>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</si>
  <si>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</si>
  <si>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</si>
  <si>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</si>
  <si>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</si>
  <si>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</si>
  <si>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</si>
  <si>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</si>
  <si>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</si>
  <si>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</si>
  <si>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</si>
  <si>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</si>
  <si>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</si>
  <si>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841541</t>
  </si>
  <si>
    <t>MENALIND Mycí emulze 500ml</t>
  </si>
  <si>
    <t>846340</t>
  </si>
  <si>
    <t>122690</t>
  </si>
  <si>
    <t>PRESTARIUM NEO COMBI 5mg/1,25mg</t>
  </si>
  <si>
    <t>POR TBL FLM 90</t>
  </si>
  <si>
    <t>846346</t>
  </si>
  <si>
    <t>119672</t>
  </si>
  <si>
    <t>DICLOFENAC DUO PHARMASWISS 75 MG</t>
  </si>
  <si>
    <t>POR CPS RDR 30X75MG</t>
  </si>
  <si>
    <t>846824</t>
  </si>
  <si>
    <t>124087</t>
  </si>
  <si>
    <t>PRESTANCE 5 MG/5 MG</t>
  </si>
  <si>
    <t>847635</t>
  </si>
  <si>
    <t>Biopron9    PREMIUM tob.120</t>
  </si>
  <si>
    <t>848172</t>
  </si>
  <si>
    <t>Biopron9  Premium tob.60</t>
  </si>
  <si>
    <t>848560</t>
  </si>
  <si>
    <t>125752</t>
  </si>
  <si>
    <t>ESSENTIALE FORTE N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</si>
  <si>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</si>
  <si>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</si>
  <si>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</si>
  <si>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</si>
  <si>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</si>
  <si>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</si>
  <si>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</si>
  <si>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849034</t>
  </si>
  <si>
    <t>Emspoma M 200ml/chladivá tuba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</si>
  <si>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</si>
  <si>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</si>
  <si>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</si>
  <si>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</si>
  <si>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</si>
  <si>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</si>
  <si>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</si>
  <si>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</si>
  <si>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</si>
  <si>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</si>
  <si>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</si>
  <si>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905022</t>
  </si>
  <si>
    <t>DZ Prontosan wound gel 30ml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</si>
  <si>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</si>
  <si>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</si>
  <si>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</si>
  <si>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</si>
  <si>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</si>
  <si>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</si>
  <si>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</si>
  <si>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</si>
  <si>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</si>
  <si>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</si>
  <si>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</si>
  <si>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</si>
  <si>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</si>
  <si>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</si>
  <si>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47247</t>
  </si>
  <si>
    <t>INF SOL 10X1000ML-PE</t>
  </si>
  <si>
    <t>110555</t>
  </si>
  <si>
    <t>10555</t>
  </si>
  <si>
    <t>AQUA PRO INJECTIONE BRAUN</t>
  </si>
  <si>
    <t>PAR LQF 20X100ML-PE</t>
  </si>
  <si>
    <t>194916</t>
  </si>
  <si>
    <t>94916</t>
  </si>
  <si>
    <t>INJ 5X2ML/15MG</t>
  </si>
  <si>
    <t>196885</t>
  </si>
  <si>
    <t>96885</t>
  </si>
  <si>
    <t>0.9% W/V SODIUM CHLORIDE I.V.   REF. 3500403</t>
  </si>
  <si>
    <t>INF 1X1000ML(PE)</t>
  </si>
  <si>
    <t>394762</t>
  </si>
  <si>
    <t>Ubrousky dět. s klipem Baby wipes Gently 72ks</t>
  </si>
  <si>
    <t>841550</t>
  </si>
  <si>
    <t>Emspoma Z 300 ml/proti bolesti</t>
  </si>
  <si>
    <t>841645</t>
  </si>
  <si>
    <t>DZ Ubrousky dětské vlhčené</t>
  </si>
  <si>
    <t>100392</t>
  </si>
  <si>
    <t>392</t>
  </si>
  <si>
    <t>ATROPIN BIOTIKA 0.5MG</t>
  </si>
  <si>
    <t>113803</t>
  </si>
  <si>
    <t>13803</t>
  </si>
  <si>
    <t>PANTHENOL SPRAY</t>
  </si>
  <si>
    <t>DRM SPR SUS 1X130GM</t>
  </si>
  <si>
    <t>117172</t>
  </si>
  <si>
    <t>17172</t>
  </si>
  <si>
    <t>OLYNTH 0.05%</t>
  </si>
  <si>
    <t>NAS SPR SOL 1X10ML</t>
  </si>
  <si>
    <t>705608</t>
  </si>
  <si>
    <t>Indulona A/64 ung.100ml modrá</t>
  </si>
  <si>
    <t>841498</t>
  </si>
  <si>
    <t>Carbosorb tbl.20-blistr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</si>
  <si>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</si>
  <si>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</si>
  <si>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</si>
  <si>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</si>
  <si>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</si>
  <si>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</si>
  <si>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</si>
  <si>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</si>
  <si>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</si>
  <si>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</si>
  <si>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</si>
  <si>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</si>
  <si>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</si>
  <si>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</si>
  <si>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</si>
  <si>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</si>
  <si>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</si>
  <si>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</si>
  <si>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</si>
  <si>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</si>
  <si>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102123</t>
  </si>
  <si>
    <t>2123</t>
  </si>
  <si>
    <t>PAMBA</t>
  </si>
  <si>
    <t>TBL 10X250MG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</si>
  <si>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</si>
  <si>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</si>
  <si>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</si>
  <si>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</si>
  <si>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</si>
  <si>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</si>
  <si>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</si>
  <si>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</si>
  <si>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112317</t>
  </si>
  <si>
    <t>12317</t>
  </si>
  <si>
    <t>TRANSMETIL 500MG TABLETY</t>
  </si>
  <si>
    <t>TBL ENT 10X500MG</t>
  </si>
  <si>
    <t>114693</t>
  </si>
  <si>
    <t>14693</t>
  </si>
  <si>
    <t>TARKA 180/2 MG TBL.</t>
  </si>
  <si>
    <t>POR TBL RET 28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</si>
  <si>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</si>
  <si>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</si>
  <si>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</si>
  <si>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</si>
  <si>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</si>
  <si>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</si>
  <si>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</si>
  <si>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</si>
  <si>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</si>
  <si>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</si>
  <si>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</si>
  <si>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</si>
  <si>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</si>
  <si>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</si>
  <si>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</si>
  <si>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</si>
  <si>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</si>
  <si>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</si>
  <si>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</si>
  <si>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</si>
  <si>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</si>
  <si>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</si>
  <si>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</si>
  <si>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</si>
  <si>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</si>
  <si>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</si>
  <si>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</si>
  <si>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</si>
  <si>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</si>
  <si>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</si>
  <si>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</si>
  <si>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</si>
  <si>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</si>
  <si>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</si>
  <si>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</si>
  <si>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</si>
  <si>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</si>
  <si>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</si>
  <si>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</si>
  <si>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</si>
  <si>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</si>
  <si>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</si>
  <si>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</si>
  <si>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</si>
  <si>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</si>
  <si>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</si>
  <si>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</si>
  <si>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</si>
  <si>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</si>
  <si>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</si>
  <si>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</si>
  <si>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</si>
  <si>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500268</t>
  </si>
  <si>
    <t>KL CHLADIVE MAZANI 900 g KULICH</t>
  </si>
  <si>
    <t>848856</t>
  </si>
  <si>
    <t>155873</t>
  </si>
  <si>
    <t>TRENTAL 400</t>
  </si>
  <si>
    <t>POR TBL RET 100X400MG</t>
  </si>
  <si>
    <t>116320</t>
  </si>
  <si>
    <t>16320</t>
  </si>
  <si>
    <t>BRAUNOVIDON MAST</t>
  </si>
  <si>
    <t>UNG 1X100GM-TUBA</t>
  </si>
  <si>
    <t>141334</t>
  </si>
  <si>
    <t>163350</t>
  </si>
  <si>
    <t>VITAMIN A-POS</t>
  </si>
  <si>
    <t>146444</t>
  </si>
  <si>
    <t>46444</t>
  </si>
  <si>
    <t>TRITTICO AC 150</t>
  </si>
  <si>
    <t>TBL RET 60X150MG</t>
  </si>
  <si>
    <t>146692</t>
  </si>
  <si>
    <t>46692</t>
  </si>
  <si>
    <t>EUTHYROX 75</t>
  </si>
  <si>
    <t>TBL 100X75RG</t>
  </si>
  <si>
    <t>184325</t>
  </si>
  <si>
    <t>84325</t>
  </si>
  <si>
    <t>VIDISIC</t>
  </si>
  <si>
    <t>GEL OPH 1X10GM</t>
  </si>
  <si>
    <t>394217</t>
  </si>
  <si>
    <t>KL POLYSAN, OL.HELIANTHI AA AD 300G</t>
  </si>
  <si>
    <t>920356</t>
  </si>
  <si>
    <t>KL SOL.BORGLYCEROLI  3% 100 G</t>
  </si>
  <si>
    <t>921392</t>
  </si>
  <si>
    <t>KL SUPP.PREDNISON 0,001G,PAPAVERIN 0,02G</t>
  </si>
  <si>
    <t>20KS</t>
  </si>
  <si>
    <t>131385</t>
  </si>
  <si>
    <t>31385</t>
  </si>
  <si>
    <t>TBL 30X12.5MG</t>
  </si>
  <si>
    <t>105954</t>
  </si>
  <si>
    <t>5954</t>
  </si>
  <si>
    <t>UROMITEXAN 400MG</t>
  </si>
  <si>
    <t>INJ 15X4ML/400MG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</si>
  <si>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</si>
  <si>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</si>
  <si>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</si>
  <si>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</si>
  <si>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</si>
  <si>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</si>
  <si>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</si>
  <si>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</si>
  <si>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</si>
  <si>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</si>
  <si>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</si>
  <si>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</si>
  <si>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113191</t>
  </si>
  <si>
    <t>13191</t>
  </si>
  <si>
    <t>GINGIO 80</t>
  </si>
  <si>
    <t>POR TBL FLM 60X80MG</t>
  </si>
  <si>
    <t>116444</t>
  </si>
  <si>
    <t>16444</t>
  </si>
  <si>
    <t>TEGRETOL CR 200</t>
  </si>
  <si>
    <t>TBL RET 50X200MG</t>
  </si>
  <si>
    <t>147515</t>
  </si>
  <si>
    <t>47515</t>
  </si>
  <si>
    <t>CTB 60</t>
  </si>
  <si>
    <t>162047</t>
  </si>
  <si>
    <t>62047</t>
  </si>
  <si>
    <t>LOCOID LIPOCREAM</t>
  </si>
  <si>
    <t>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</si>
  <si>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</si>
  <si>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</si>
  <si>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</si>
  <si>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</si>
  <si>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</si>
  <si>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</si>
  <si>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</si>
  <si>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</si>
  <si>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</si>
  <si>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</si>
  <si>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</si>
  <si>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</si>
  <si>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</si>
  <si>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</si>
  <si>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192730</t>
  </si>
  <si>
    <t>92730</t>
  </si>
  <si>
    <t>INJ 50X5ML</t>
  </si>
  <si>
    <t>380715</t>
  </si>
  <si>
    <t>80715</t>
  </si>
  <si>
    <t>FLAMIGEL 250 ML     FLAM250</t>
  </si>
  <si>
    <t>HYDROKOLOIDNÍ GEL P</t>
  </si>
  <si>
    <t>394072</t>
  </si>
  <si>
    <t>1000</t>
  </si>
  <si>
    <t>KL KAPSLE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</si>
  <si>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</si>
  <si>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</si>
  <si>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</si>
  <si>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</si>
  <si>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</si>
  <si>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</si>
  <si>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</si>
  <si>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900881</t>
  </si>
  <si>
    <t>KL BALS.VISNEVSKI 100G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</si>
  <si>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</si>
  <si>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</si>
  <si>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</si>
  <si>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</si>
  <si>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</si>
  <si>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</si>
  <si>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</si>
  <si>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106091</t>
  </si>
  <si>
    <t>6091</t>
  </si>
  <si>
    <t>GUTRON 2.5MG</t>
  </si>
  <si>
    <t>TBL 20X2.5MG</t>
  </si>
  <si>
    <t>128007</t>
  </si>
  <si>
    <t>28007</t>
  </si>
  <si>
    <t>ZOMETA 4 MG</t>
  </si>
  <si>
    <t>INF CNC SOL 1X4MG</t>
  </si>
  <si>
    <t>147285</t>
  </si>
  <si>
    <t>47285</t>
  </si>
  <si>
    <t>DUROGESIC 75MCG/H</t>
  </si>
  <si>
    <t>EMP 5X7.5MG(30CM2)</t>
  </si>
  <si>
    <t>147458</t>
  </si>
  <si>
    <t>EUTHYROX 112 MIKROGRAMŮ</t>
  </si>
  <si>
    <t>POR TBL NOB 100X112RG II</t>
  </si>
  <si>
    <t>149993</t>
  </si>
  <si>
    <t>TEVAGRASTIM 30 MU/0,5 ML</t>
  </si>
  <si>
    <t>INJ+INF SOL 5X0.5ML</t>
  </si>
  <si>
    <t>149996</t>
  </si>
  <si>
    <t>TEVAGRASTIM 48 MU/0,8 ML</t>
  </si>
  <si>
    <t>INJ+INF SOL 5X0.8ML</t>
  </si>
  <si>
    <t>180218</t>
  </si>
  <si>
    <t>80218</t>
  </si>
  <si>
    <t>UNDESTOR</t>
  </si>
  <si>
    <t>CPS 60X40MG</t>
  </si>
  <si>
    <t>849053</t>
  </si>
  <si>
    <t>1</t>
  </si>
  <si>
    <t>Cyto-chlorid sodný 0,9% 1x 10ml</t>
  </si>
  <si>
    <t>849295</t>
  </si>
  <si>
    <t>163150</t>
  </si>
  <si>
    <t>VASOCARDIN SR 200</t>
  </si>
  <si>
    <t>POR TBL PRO 30X200MG</t>
  </si>
  <si>
    <t>848746</t>
  </si>
  <si>
    <t>CYTO-chlorid sodný 0,9% 1x20ml</t>
  </si>
  <si>
    <t>500629</t>
  </si>
  <si>
    <t>180173</t>
  </si>
  <si>
    <t>Canesten Gyn 1 den</t>
  </si>
  <si>
    <t>vag.tbl.1x500mg</t>
  </si>
  <si>
    <t>930127</t>
  </si>
  <si>
    <t>KL CHLADIVE MAZANI 800 g FAGRON</t>
  </si>
  <si>
    <t>193779</t>
  </si>
  <si>
    <t>93779</t>
  </si>
  <si>
    <t>FLORSALMIN</t>
  </si>
  <si>
    <t>GTT 1X50ML</t>
  </si>
  <si>
    <t>844148</t>
  </si>
  <si>
    <t>104694</t>
  </si>
  <si>
    <t>MUCOSOLVAN PRO DOSPĚLÉ</t>
  </si>
  <si>
    <t>POR SIR 1X100ML</t>
  </si>
  <si>
    <t>850169</t>
  </si>
  <si>
    <t>169211</t>
  </si>
  <si>
    <t>AMBROSAN 15 MG/5 ML SIRUP</t>
  </si>
  <si>
    <t>POR SIR 1X100ML/300MG</t>
  </si>
  <si>
    <t>921209</t>
  </si>
  <si>
    <t>KL BALS.VISNEVSKI 50G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</si>
  <si>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</si>
  <si>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</si>
  <si>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</si>
  <si>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</si>
  <si>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</si>
  <si>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</si>
  <si>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</si>
  <si>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</si>
  <si>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850675</t>
  </si>
  <si>
    <t>Menalind professional tělové mléko 500ml</t>
  </si>
  <si>
    <t>100248</t>
  </si>
  <si>
    <t>248</t>
  </si>
  <si>
    <t>PANTHENOL</t>
  </si>
  <si>
    <t>100966</t>
  </si>
  <si>
    <t>966</t>
  </si>
  <si>
    <t>SPC 1X100GM</t>
  </si>
  <si>
    <t>111243</t>
  </si>
  <si>
    <t>11243</t>
  </si>
  <si>
    <t>TBL OBD 100X1200MG</t>
  </si>
  <si>
    <t>114098</t>
  </si>
  <si>
    <t>14098</t>
  </si>
  <si>
    <t>OSTEOD 0.25 MCG</t>
  </si>
  <si>
    <t>155871</t>
  </si>
  <si>
    <t>ERCEFURYL 200 MG CPS.</t>
  </si>
  <si>
    <t>POR CPS DUR 14X200MG</t>
  </si>
  <si>
    <t>900497</t>
  </si>
  <si>
    <t>KL CPS KOLITICKA  SMES, 50 CPS</t>
  </si>
  <si>
    <t>147085</t>
  </si>
  <si>
    <t>47085</t>
  </si>
  <si>
    <t>TBL OBD 100X400MG</t>
  </si>
  <si>
    <t>842266</t>
  </si>
  <si>
    <t>Ubrousky detske vlhčené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</si>
  <si>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</si>
  <si>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</si>
  <si>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</si>
  <si>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</si>
  <si>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</si>
  <si>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</si>
  <si>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</si>
  <si>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</si>
  <si>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850638</t>
  </si>
  <si>
    <t>500886</t>
  </si>
  <si>
    <t>IFIRMASTA 150 MG</t>
  </si>
  <si>
    <t>POR TBL FLM 28X150MG</t>
  </si>
  <si>
    <t>191763</t>
  </si>
  <si>
    <t>91763</t>
  </si>
  <si>
    <t>ZINERYT</t>
  </si>
  <si>
    <t>LOT 1X30ML</t>
  </si>
  <si>
    <t>845100</t>
  </si>
  <si>
    <t>40541</t>
  </si>
  <si>
    <t>Olynth HA 0,05</t>
  </si>
  <si>
    <t>100812</t>
  </si>
  <si>
    <t>812</t>
  </si>
  <si>
    <t>SANORIN</t>
  </si>
  <si>
    <t>LIQ 10ML 0.1%</t>
  </si>
  <si>
    <t>159511</t>
  </si>
  <si>
    <t>59511</t>
  </si>
  <si>
    <t>OFTAGEL</t>
  </si>
  <si>
    <t>GEL OPH 1X10GM/25MG</t>
  </si>
  <si>
    <t>850053</t>
  </si>
  <si>
    <t>162694</t>
  </si>
  <si>
    <t>EPILAN D GEROT</t>
  </si>
  <si>
    <t>987881</t>
  </si>
  <si>
    <t>Walmark Laktobacily FORTE s fruktooligosach.30+30</t>
  </si>
  <si>
    <t>101845</t>
  </si>
  <si>
    <t>1845</t>
  </si>
  <si>
    <t>TISERCIN</t>
  </si>
  <si>
    <t>INJ 10X1ML/25MG</t>
  </si>
  <si>
    <t>169191</t>
  </si>
  <si>
    <t>69191</t>
  </si>
  <si>
    <t>EUTHYROX 150</t>
  </si>
  <si>
    <t>TBL 100X150RG</t>
  </si>
  <si>
    <t>911930</t>
  </si>
  <si>
    <t>KL KAL.PERMANGANAS 5 G</t>
  </si>
  <si>
    <t>844547</t>
  </si>
  <si>
    <t>107143</t>
  </si>
  <si>
    <t>OTIPAX</t>
  </si>
  <si>
    <t>AUR GTT SOL 1X16GM</t>
  </si>
  <si>
    <t>844257</t>
  </si>
  <si>
    <t>29816</t>
  </si>
  <si>
    <t>AVAMYS NAS.SPR.SUS 120X27,5RG</t>
  </si>
  <si>
    <t>848149</t>
  </si>
  <si>
    <t>Ubrousky děts. Baby Wipes Parf. 72ks</t>
  </si>
  <si>
    <t>848626</t>
  </si>
  <si>
    <t>107944</t>
  </si>
  <si>
    <t>MUSCORIL INJ</t>
  </si>
  <si>
    <t>INJ SOL 6X2ML/4MG</t>
  </si>
  <si>
    <t>115520</t>
  </si>
  <si>
    <t>15520</t>
  </si>
  <si>
    <t>POR GTT SOL 1X20ML</t>
  </si>
  <si>
    <t>145571</t>
  </si>
  <si>
    <t>45571</t>
  </si>
  <si>
    <t>ČAJ ZE ŠALVĚJE</t>
  </si>
  <si>
    <t>395164</t>
  </si>
  <si>
    <t>Hylo-Comod gtt. 2 x10 ml</t>
  </si>
  <si>
    <t>621370</t>
  </si>
  <si>
    <t>LEROS Šalvějový čaj n.s.</t>
  </si>
  <si>
    <t>841683</t>
  </si>
  <si>
    <t>Leros Šalvěj  lékařská nať 40g</t>
  </si>
  <si>
    <t>186966</t>
  </si>
  <si>
    <t>86966</t>
  </si>
  <si>
    <t>ARDEANUTRISOL G 5</t>
  </si>
  <si>
    <t>INF 1X250ML</t>
  </si>
  <si>
    <t>848972</t>
  </si>
  <si>
    <t>MEGAFYT Dubová kůra</t>
  </si>
  <si>
    <t>100G</t>
  </si>
  <si>
    <t>111420</t>
  </si>
  <si>
    <t>11420</t>
  </si>
  <si>
    <t>VINCRISTINE-TEVA</t>
  </si>
  <si>
    <t>INJ 1X1ML/1MG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</si>
  <si>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</si>
  <si>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</si>
  <si>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</si>
  <si>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</si>
  <si>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</si>
  <si>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</si>
  <si>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</si>
  <si>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</si>
  <si>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</si>
  <si>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</si>
  <si>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</si>
  <si>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</si>
  <si>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</si>
  <si>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</si>
  <si>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</si>
  <si>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</si>
  <si>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</si>
  <si>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163307</t>
  </si>
  <si>
    <t>CALCIUM FOLINATE HOSPIRA 10 MG/ML</t>
  </si>
  <si>
    <t>INJ SOL 1X10ML/100MG</t>
  </si>
  <si>
    <t>194329</t>
  </si>
  <si>
    <t>94329</t>
  </si>
  <si>
    <t>AKTIFERRIN</t>
  </si>
  <si>
    <t>CPS 20</t>
  </si>
  <si>
    <t>382099</t>
  </si>
  <si>
    <t>82099</t>
  </si>
  <si>
    <t>KRYTÍ GELOVÉ HEMAGEL 5G</t>
  </si>
  <si>
    <t>HEMAGEL V TUBĚ O OBSAHU 5G</t>
  </si>
  <si>
    <t>848273</t>
  </si>
  <si>
    <t>125298</t>
  </si>
  <si>
    <t>CALCIUMFOLINAT EBEWE 10 MG/ML</t>
  </si>
  <si>
    <t>849757</t>
  </si>
  <si>
    <t>163175</t>
  </si>
  <si>
    <t>METHOTREXATE HOSPIRA 25 MG/ML INJEKČNÍ ROZTOK</t>
  </si>
  <si>
    <t>INJ SOL 1X2ML/50MG</t>
  </si>
  <si>
    <t>848411</t>
  </si>
  <si>
    <t>84795</t>
  </si>
  <si>
    <t>ZOLPIDEM-RATHIOPHARM tbl. 100x10mg</t>
  </si>
  <si>
    <t>847025</t>
  </si>
  <si>
    <t>137119</t>
  </si>
  <si>
    <t>CALCIUM 500 MG PHARMAVIT</t>
  </si>
  <si>
    <t>POR TBL EFF 20X500MG</t>
  </si>
  <si>
    <t>119570</t>
  </si>
  <si>
    <t>19570</t>
  </si>
  <si>
    <t>LAGOSA</t>
  </si>
  <si>
    <t>DRG 50X150MG</t>
  </si>
  <si>
    <t>180534</t>
  </si>
  <si>
    <t>MITOMYCIN C KYOWA</t>
  </si>
  <si>
    <t>INJ+INF PLV SOL 5X20MG</t>
  </si>
  <si>
    <t>840254</t>
  </si>
  <si>
    <t>Heřmánek her.50g LEROS</t>
  </si>
  <si>
    <t>neleč.</t>
  </si>
  <si>
    <t>168602</t>
  </si>
  <si>
    <t>68602</t>
  </si>
  <si>
    <t>GERODORM</t>
  </si>
  <si>
    <t>POR TBL NOB 10X40MG</t>
  </si>
  <si>
    <t>850403</t>
  </si>
  <si>
    <t>163305</t>
  </si>
  <si>
    <t>TIMOLOL-POS 0,5%</t>
  </si>
  <si>
    <t>OPH GTT SOL 3X5ML</t>
  </si>
  <si>
    <t>153507</t>
  </si>
  <si>
    <t>53507</t>
  </si>
  <si>
    <t>MEDOSTATIN 20MG</t>
  </si>
  <si>
    <t>TBL 100X20MG</t>
  </si>
  <si>
    <t>160414</t>
  </si>
  <si>
    <t>160676</t>
  </si>
  <si>
    <t>Gemcitabin Ebewe 40mg/ml</t>
  </si>
  <si>
    <t>1x5ml/200mg</t>
  </si>
  <si>
    <t>164094</t>
  </si>
  <si>
    <t>CYCLOPLATIN 50</t>
  </si>
  <si>
    <t>INF CNC SOL 1X5ML</t>
  </si>
  <si>
    <t>164095</t>
  </si>
  <si>
    <t>CYCLOPLATIN 450</t>
  </si>
  <si>
    <t>INF CNC SOL 1X45ML</t>
  </si>
  <si>
    <t>169225</t>
  </si>
  <si>
    <t>BREVITAX 6 MG/ML</t>
  </si>
  <si>
    <t>INF CNC SOL 5ML/30MG</t>
  </si>
  <si>
    <t>169227</t>
  </si>
  <si>
    <t>INF CNC SOL 16.7ML/100MG</t>
  </si>
  <si>
    <t>169228</t>
  </si>
  <si>
    <t>INF CNC SOL 50ML/300MG</t>
  </si>
  <si>
    <t>394970</t>
  </si>
  <si>
    <t>172174</t>
  </si>
  <si>
    <t>1x25ml/1000mg</t>
  </si>
  <si>
    <t>846017</t>
  </si>
  <si>
    <t>GLOSAL spray 25ml</t>
  </si>
  <si>
    <t>850735</t>
  </si>
  <si>
    <t>164096</t>
  </si>
  <si>
    <t>CYCLOPLATIN 150</t>
  </si>
  <si>
    <t>INF CNC SOL 1X15ML</t>
  </si>
  <si>
    <t>141826</t>
  </si>
  <si>
    <t>41826</t>
  </si>
  <si>
    <t>DHC CONTINUS 90 MG</t>
  </si>
  <si>
    <t>PORTBLRET60X90MG B</t>
  </si>
  <si>
    <t>146929</t>
  </si>
  <si>
    <t>46929</t>
  </si>
  <si>
    <t>DUROGESIC 100MCG/H</t>
  </si>
  <si>
    <t>EMP 5X10MG(40CM2)</t>
  </si>
  <si>
    <t>172159</t>
  </si>
  <si>
    <t>172173</t>
  </si>
  <si>
    <t>1x50ml/2000mg</t>
  </si>
  <si>
    <t>168903</t>
  </si>
  <si>
    <t>XARELTO 20 MG</t>
  </si>
  <si>
    <t>POR TBL FLM 28X20MG</t>
  </si>
  <si>
    <t>194169</t>
  </si>
  <si>
    <t>94169</t>
  </si>
  <si>
    <t>TBL FC 30X5MG</t>
  </si>
  <si>
    <t>501068</t>
  </si>
  <si>
    <t>160185</t>
  </si>
  <si>
    <t>IR  INFUSIO MANNITOLI 15% 250 ml</t>
  </si>
  <si>
    <t>INF 30x250 ml vak viaflo</t>
  </si>
  <si>
    <t>121597</t>
  </si>
  <si>
    <t>21597</t>
  </si>
  <si>
    <t>PALLADONE-SR 4 MG</t>
  </si>
  <si>
    <t>POR CPS PRO 30X4MG</t>
  </si>
  <si>
    <t>846502</t>
  </si>
  <si>
    <t>128694</t>
  </si>
  <si>
    <t>NALGESIN S</t>
  </si>
  <si>
    <t>POR TBL FLM 20x275mg</t>
  </si>
  <si>
    <t>850411</t>
  </si>
  <si>
    <t>162503</t>
  </si>
  <si>
    <t>DRM SOL 1X10ML</t>
  </si>
  <si>
    <t>110843</t>
  </si>
  <si>
    <t>10843</t>
  </si>
  <si>
    <t>PALLADONE-SR 8 MG</t>
  </si>
  <si>
    <t>POR CPS PRO 30X8MG</t>
  </si>
  <si>
    <t>115413</t>
  </si>
  <si>
    <t>15413</t>
  </si>
  <si>
    <t>LAXYGAL</t>
  </si>
  <si>
    <t>POR GTT SOL1X25ML</t>
  </si>
  <si>
    <t>128132</t>
  </si>
  <si>
    <t>OXALIPLATIN KABI 5 MG/ML KONCENTRÁT PRO PŘÍPRAVU I</t>
  </si>
  <si>
    <t>INF CNC SOL 1X10ML</t>
  </si>
  <si>
    <t>128197</t>
  </si>
  <si>
    <t>28197</t>
  </si>
  <si>
    <t>NEULASTA</t>
  </si>
  <si>
    <t>INJ SOL 1X0.6ML</t>
  </si>
  <si>
    <t>128441</t>
  </si>
  <si>
    <t>28441</t>
  </si>
  <si>
    <t>ALOXI</t>
  </si>
  <si>
    <t>IVN INJSOL250RG/5ML</t>
  </si>
  <si>
    <t>153145</t>
  </si>
  <si>
    <t>53145</t>
  </si>
  <si>
    <t>MEGACE 40MG/ML</t>
  </si>
  <si>
    <t>SUS POR 1X240ML</t>
  </si>
  <si>
    <t>153666</t>
  </si>
  <si>
    <t>53666</t>
  </si>
  <si>
    <t>BICNU(STERILE CARMUSTINE/BCNU/)</t>
  </si>
  <si>
    <t>INJ SIC 1X100MG+SOL</t>
  </si>
  <si>
    <t>159746</t>
  </si>
  <si>
    <t>59746</t>
  </si>
  <si>
    <t>HEŘMÁNKOVÝ ČAJ</t>
  </si>
  <si>
    <t>SPC 20X1.5GM(SCCKY)</t>
  </si>
  <si>
    <t>162384</t>
  </si>
  <si>
    <t>FLUOROURACIL HOSPIRA 50 MG/ML INJEKČNÍ ROZTOK</t>
  </si>
  <si>
    <t>INJ SOL 1X10ML/500MG</t>
  </si>
  <si>
    <t>162386</t>
  </si>
  <si>
    <t>INJ SOL 1X20ML/1000MG</t>
  </si>
  <si>
    <t>162387</t>
  </si>
  <si>
    <t>INJ SOL 1X100ML/5GM</t>
  </si>
  <si>
    <t>163310</t>
  </si>
  <si>
    <t>INJ SOL 1X30ML/300MG</t>
  </si>
  <si>
    <t>176590</t>
  </si>
  <si>
    <t>76590</t>
  </si>
  <si>
    <t>ŠALVĚJOVÁ NAŤ</t>
  </si>
  <si>
    <t>SPC 1X30GM</t>
  </si>
  <si>
    <t>180537</t>
  </si>
  <si>
    <t>80537</t>
  </si>
  <si>
    <t>QUAMATEL 20MG</t>
  </si>
  <si>
    <t>TBL OBD 28X20MG</t>
  </si>
  <si>
    <t>196874</t>
  </si>
  <si>
    <t>96874</t>
  </si>
  <si>
    <t>INF 1X1000ML-PE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</si>
  <si>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</si>
  <si>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</si>
  <si>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</si>
  <si>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</si>
  <si>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</si>
  <si>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</si>
  <si>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</si>
  <si>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849172</t>
  </si>
  <si>
    <t>128133</t>
  </si>
  <si>
    <t>OXALIPLATIN KABI 5MG/ML KONCENT</t>
  </si>
  <si>
    <t>INF CNC SOL 1X20ML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</si>
  <si>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</si>
  <si>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</si>
  <si>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</si>
  <si>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</si>
  <si>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</si>
  <si>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</si>
  <si>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</si>
  <si>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</si>
  <si>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</si>
  <si>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</si>
  <si>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</si>
  <si>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</si>
  <si>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191565</t>
  </si>
  <si>
    <t>BLEOMEDAC 15000 IU</t>
  </si>
  <si>
    <t>INJ PLV SOL 1X15000UT</t>
  </si>
  <si>
    <t>382089</t>
  </si>
  <si>
    <t>82089</t>
  </si>
  <si>
    <t>KRYTÍ S HYALURONANEM A STŘÍBREM BIONECT SILVERSPRA</t>
  </si>
  <si>
    <t>50G, 1KS</t>
  </si>
  <si>
    <t>848977</t>
  </si>
  <si>
    <t>129597</t>
  </si>
  <si>
    <t>VINBLASTIN TEVA 1 MG/ML</t>
  </si>
  <si>
    <t>INJ SOL 1X10ML/10MG</t>
  </si>
  <si>
    <t>850134</t>
  </si>
  <si>
    <t>115480</t>
  </si>
  <si>
    <t>APO-ENALAPRIL 10 MG</t>
  </si>
  <si>
    <t>112320</t>
  </si>
  <si>
    <t>12320</t>
  </si>
  <si>
    <t>ZOLADEX 10.8 MG</t>
  </si>
  <si>
    <t>INJ 1X10.8MG</t>
  </si>
  <si>
    <t>148679</t>
  </si>
  <si>
    <t>Gemcitabine Hospira 38 mg/ml konc.</t>
  </si>
  <si>
    <t>INF CNC SOL 1X5.3ML/200MG</t>
  </si>
  <si>
    <t>148680</t>
  </si>
  <si>
    <t>INF CNC SOL 1X26.3ML/1GM</t>
  </si>
  <si>
    <t>846761</t>
  </si>
  <si>
    <t>CYTO-Aqua pro inj.100ml Braun</t>
  </si>
  <si>
    <t>902077</t>
  </si>
  <si>
    <t>CYTO-Aqua pro injectione BRAUN 1x10ML</t>
  </si>
  <si>
    <t>987473</t>
  </si>
  <si>
    <t>146894</t>
  </si>
  <si>
    <t>ZOLPIDEM MYLAN</t>
  </si>
  <si>
    <t>103033</t>
  </si>
  <si>
    <t>3033</t>
  </si>
  <si>
    <t>CORDIPIN XL</t>
  </si>
  <si>
    <t>TBL RET 30X40MG</t>
  </si>
  <si>
    <t>69741</t>
  </si>
  <si>
    <t>INF SOL 1X500ML</t>
  </si>
  <si>
    <t>159893</t>
  </si>
  <si>
    <t>59893</t>
  </si>
  <si>
    <t>EGILOK 100MG</t>
  </si>
  <si>
    <t>TBL 60X100MG</t>
  </si>
  <si>
    <t>842936</t>
  </si>
  <si>
    <t>MENALIND Ošetřující šampon 500ml</t>
  </si>
  <si>
    <t>185470</t>
  </si>
  <si>
    <t>85470</t>
  </si>
  <si>
    <t>SKINOREN KRÉM</t>
  </si>
  <si>
    <t>DRM CRM 1X30GM 20%</t>
  </si>
  <si>
    <t>176147</t>
  </si>
  <si>
    <t>76147</t>
  </si>
  <si>
    <t>NEO-ANGIN BEZ CUKRU</t>
  </si>
  <si>
    <t>TBL 24</t>
  </si>
  <si>
    <t>199011</t>
  </si>
  <si>
    <t>LIST SENNY</t>
  </si>
  <si>
    <t>POR SPC 20X1GM(SÁČKY)</t>
  </si>
  <si>
    <t>12026</t>
  </si>
  <si>
    <t>GLIMEPIRID SANDOZ 1 MG TABLETY</t>
  </si>
  <si>
    <t>POR TBL NOB 30X1MG</t>
  </si>
  <si>
    <t>157871</t>
  </si>
  <si>
    <t>PARACETAMOL KABI 10 MG/ML</t>
  </si>
  <si>
    <t>INF SOL 10X50ML/500MG</t>
  </si>
  <si>
    <t>120461</t>
  </si>
  <si>
    <t>20461</t>
  </si>
  <si>
    <t>AMBROSAN KAPKY</t>
  </si>
  <si>
    <t>POR GTT SOL 1X100ML</t>
  </si>
  <si>
    <t>58159</t>
  </si>
  <si>
    <t>SANORIN 1 PM</t>
  </si>
  <si>
    <t>125092</t>
  </si>
  <si>
    <t>25092</t>
  </si>
  <si>
    <t>FEVARIN 50</t>
  </si>
  <si>
    <t>POR TBL FLM 30X50MG</t>
  </si>
  <si>
    <t>198191</t>
  </si>
  <si>
    <t>98191</t>
  </si>
  <si>
    <t>CYTEAL</t>
  </si>
  <si>
    <t>LIQ 1X500ML</t>
  </si>
  <si>
    <t>198190</t>
  </si>
  <si>
    <t>98190</t>
  </si>
  <si>
    <t>LIQ 1X250ML</t>
  </si>
  <si>
    <t>125590</t>
  </si>
  <si>
    <t>25590</t>
  </si>
  <si>
    <t>HUMALOG 100 IU</t>
  </si>
  <si>
    <t>INJ SOL 1X10ML/1KU</t>
  </si>
  <si>
    <t>192575</t>
  </si>
  <si>
    <t>APO-RABEPRAZOL 20 MG ENTEROSOLVENTNÍ TABLETY</t>
  </si>
  <si>
    <t>POR TBL ENT 28X20MG</t>
  </si>
  <si>
    <t>107678</t>
  </si>
  <si>
    <t>KALIUMCHLORID 7.45% BRAUN</t>
  </si>
  <si>
    <t>INF CNC SOL 20X20ML</t>
  </si>
  <si>
    <t>142825</t>
  </si>
  <si>
    <t>42825</t>
  </si>
  <si>
    <t>CLOZAPIN DESITIN 100 MG</t>
  </si>
  <si>
    <t>POR TBL NOB 30X100MG</t>
  </si>
  <si>
    <t>155634</t>
  </si>
  <si>
    <t>55634</t>
  </si>
  <si>
    <t>TBL OBD 10X275MG</t>
  </si>
  <si>
    <t>183247</t>
  </si>
  <si>
    <t>83247</t>
  </si>
  <si>
    <t>ROBITUSSIN JUN.NA SUCH.DR.KAŠEL</t>
  </si>
  <si>
    <t>POR SIR 100ML/75MG</t>
  </si>
  <si>
    <t>988192</t>
  </si>
  <si>
    <t>Bepanthen Care mast 30g</t>
  </si>
  <si>
    <t>280863</t>
  </si>
  <si>
    <t>80863</t>
  </si>
  <si>
    <t>CAVILON NSBF-SPRAY</t>
  </si>
  <si>
    <t>28ML PRO OŠETŘENÍ RAN</t>
  </si>
  <si>
    <t>988088</t>
  </si>
  <si>
    <t>Walmark Laktobacily FORTE s fruktooligosach.60+60</t>
  </si>
  <si>
    <t>176954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</si>
  <si>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</si>
  <si>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</si>
  <si>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</si>
  <si>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</si>
  <si>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</si>
  <si>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131859</t>
  </si>
  <si>
    <t>PACLITAXEL KABI 6 MG/ML KONCENTRÁT PRO PŘÍPRAVU IN</t>
  </si>
  <si>
    <t>INF CNC SOL 1X5ML/30MG</t>
  </si>
  <si>
    <t>131861</t>
  </si>
  <si>
    <t>INF CNC SOL 1X16.7ML/100.2MG</t>
  </si>
  <si>
    <t>131863</t>
  </si>
  <si>
    <t>INF CNC SOL 1X50ML/300MG</t>
  </si>
  <si>
    <t>144562</t>
  </si>
  <si>
    <t>OXALIPLATIN ACCORD 5 MG/ML</t>
  </si>
  <si>
    <t>INF CNC SOL 1X10ML/50MG</t>
  </si>
  <si>
    <t>144563</t>
  </si>
  <si>
    <t>INF CNC SOL 1X20ML/100MG</t>
  </si>
  <si>
    <t>987565</t>
  </si>
  <si>
    <t>ALTERMED Panthenol Forte 10% chladivý sprej 150ml</t>
  </si>
  <si>
    <t>55407</t>
  </si>
  <si>
    <t>MUSTOPHORAN</t>
  </si>
  <si>
    <t>INF PSO LQF 1X208MG+SO</t>
  </si>
  <si>
    <t>177658</t>
  </si>
  <si>
    <t>INF CNC SOL 1X15ML/150MG + PL</t>
  </si>
  <si>
    <t>397100</t>
  </si>
  <si>
    <t>BICNU Carmustine for inj. ID</t>
  </si>
  <si>
    <t>1x100mg</t>
  </si>
  <si>
    <t>200863</t>
  </si>
  <si>
    <t>OPH GTT SOL 1X10ML PLAST</t>
  </si>
  <si>
    <t>989039</t>
  </si>
  <si>
    <t>Menalind Profess.čist.pěna 400ml+čist.těl.ml.500ml</t>
  </si>
  <si>
    <t>177660</t>
  </si>
  <si>
    <t>INF CNC SOL 1X60ML/600MG + PL</t>
  </si>
  <si>
    <t>394153</t>
  </si>
  <si>
    <t>Calcium Pantotenicum 30g Generica</t>
  </si>
  <si>
    <t>395712</t>
  </si>
  <si>
    <t>HBF Calcium panthotenát mast 30g</t>
  </si>
  <si>
    <t>841318</t>
  </si>
  <si>
    <t>HBF Calcium panthotenát mast 100ml</t>
  </si>
  <si>
    <t>841757</t>
  </si>
  <si>
    <t>Ubrousky dětské s aloe vera</t>
  </si>
  <si>
    <t>989354</t>
  </si>
  <si>
    <t>3M Cavilon ochranný bariérový krém tuba 28g</t>
  </si>
  <si>
    <t>192247</t>
  </si>
  <si>
    <t>92247</t>
  </si>
  <si>
    <t>SENNOVÝ LIST</t>
  </si>
  <si>
    <t>SPC 1X50GM</t>
  </si>
  <si>
    <t>988201</t>
  </si>
  <si>
    <t>Apotheke Šalvěj lékařská čaj 20x2g n.s.</t>
  </si>
  <si>
    <t>202701</t>
  </si>
  <si>
    <t>POR TBL ENT 90X20MG</t>
  </si>
  <si>
    <t>200305</t>
  </si>
  <si>
    <t>KREON 10 000</t>
  </si>
  <si>
    <t>POR CPS ETD 50</t>
  </si>
  <si>
    <t>198054</t>
  </si>
  <si>
    <t>SANVAL 10 MG</t>
  </si>
  <si>
    <t>198058</t>
  </si>
  <si>
    <t>POR TBL FLM 100X10MG</t>
  </si>
  <si>
    <t>148681</t>
  </si>
  <si>
    <t>GEMCITABINE HOSPIRA 38 MG/ML KONCENTRÁT PRO PŘÍPRA</t>
  </si>
  <si>
    <t>INF CNC SOL 1X52.6ML/2GM</t>
  </si>
  <si>
    <t>202924</t>
  </si>
  <si>
    <t>POR TBL FLM 10X250MG</t>
  </si>
  <si>
    <t>842224</t>
  </si>
  <si>
    <t>Panthenol spray 10% 150ml</t>
  </si>
  <si>
    <t>126910</t>
  </si>
  <si>
    <t>FLUOROURACIL ACCORD 50 MG/ML</t>
  </si>
  <si>
    <t>INJ+INF SOL 1X5ML/250MG</t>
  </si>
  <si>
    <t>126911</t>
  </si>
  <si>
    <t>INJ+INF SOL 1X10ML/500MG</t>
  </si>
  <si>
    <t>166196</t>
  </si>
  <si>
    <t>66196</t>
  </si>
  <si>
    <t>YADINE</t>
  </si>
  <si>
    <t>POR TBL FLM 3X21=63</t>
  </si>
  <si>
    <t>199800</t>
  </si>
  <si>
    <t>MEGACE SUSP.</t>
  </si>
  <si>
    <t>POR SUS 1X240ML</t>
  </si>
  <si>
    <t>989676</t>
  </si>
  <si>
    <t>126913</t>
  </si>
  <si>
    <t>INJ+INF SOL 1X100ML/5G</t>
  </si>
  <si>
    <t>989705</t>
  </si>
  <si>
    <t>126912</t>
  </si>
  <si>
    <t>INJ+INF SOL 1X20ML/1G</t>
  </si>
  <si>
    <t>848118</t>
  </si>
  <si>
    <t>Ubrousky dětské hyg.Baby Wipes vit.E</t>
  </si>
  <si>
    <t>80ks s distr.</t>
  </si>
  <si>
    <t>989730</t>
  </si>
  <si>
    <t>168998</t>
  </si>
  <si>
    <t>ZOLEDRONIC ACID ACTAVIS 4 MG/5 ML</t>
  </si>
  <si>
    <t>INF CNC SOL 1X5ML/4MG</t>
  </si>
  <si>
    <t>845003</t>
  </si>
  <si>
    <t>107295</t>
  </si>
  <si>
    <t>0.9% SODIUM CHLORIDE IN WATER FOR INJECTION FRESEN</t>
  </si>
  <si>
    <t>INF SOL 1X100ML-PE</t>
  </si>
  <si>
    <t>849363</t>
  </si>
  <si>
    <t>122494</t>
  </si>
  <si>
    <t>154833</t>
  </si>
  <si>
    <t>OXALIQUID 5 MG/ML</t>
  </si>
  <si>
    <t>INF CNC SOL 1X20ML/100MG ONCO</t>
  </si>
  <si>
    <t>158117</t>
  </si>
  <si>
    <t>183249</t>
  </si>
  <si>
    <t>83249</t>
  </si>
  <si>
    <t>ROBITUSSIN EXPECTOR.NA ODKAŠLÁV</t>
  </si>
  <si>
    <t>POR SIR 100ML/2GM</t>
  </si>
  <si>
    <t>844881</t>
  </si>
  <si>
    <t>HemaGel 5g</t>
  </si>
  <si>
    <t>621119</t>
  </si>
  <si>
    <t>Baby Wipes Aloe Vera vlhčené ubrousky 80ks</t>
  </si>
  <si>
    <t>846425</t>
  </si>
  <si>
    <t>144419</t>
  </si>
  <si>
    <t>PACLITAXEL EBEWE 6 MG/ML KONCENTRÁT PRO P_x0007_ÍPRAVU I</t>
  </si>
  <si>
    <t>INF CNC SOL 1X25ML/150MG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</si>
  <si>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</si>
  <si>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</si>
  <si>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</si>
  <si>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</si>
  <si>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</si>
  <si>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</si>
  <si>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</si>
  <si>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</si>
  <si>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</si>
  <si>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</si>
  <si>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</si>
  <si>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112892</t>
  </si>
  <si>
    <t>12892</t>
  </si>
  <si>
    <t>AULIN</t>
  </si>
  <si>
    <t>TBL 30X100MG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</si>
  <si>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</si>
  <si>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</si>
  <si>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</si>
  <si>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</si>
  <si>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</si>
  <si>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</si>
  <si>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</si>
  <si>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</si>
  <si>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</si>
  <si>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</si>
  <si>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</si>
  <si>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</si>
  <si>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</si>
  <si>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</si>
  <si>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117121</t>
  </si>
  <si>
    <t>17121</t>
  </si>
  <si>
    <t>LANZUL</t>
  </si>
  <si>
    <t>CPS 28X30MG</t>
  </si>
  <si>
    <t>118630</t>
  </si>
  <si>
    <t>18630</t>
  </si>
  <si>
    <t>SIOFOR 1000</t>
  </si>
  <si>
    <t>POR TBLFLM60X1000MG</t>
  </si>
  <si>
    <t>125034</t>
  </si>
  <si>
    <t>25034</t>
  </si>
  <si>
    <t>DORMICUM</t>
  </si>
  <si>
    <t>INJ SOL 10X1ML/5MG</t>
  </si>
  <si>
    <t>128222</t>
  </si>
  <si>
    <t>28222</t>
  </si>
  <si>
    <t>LYRICA 150 MG</t>
  </si>
  <si>
    <t>POR CPSDUR14X150MG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</si>
  <si>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</si>
  <si>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</si>
  <si>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</si>
  <si>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</si>
  <si>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</si>
  <si>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</si>
  <si>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</si>
  <si>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</si>
  <si>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</si>
  <si>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</si>
  <si>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</si>
  <si>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</si>
  <si>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</si>
  <si>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</si>
  <si>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</si>
  <si>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</si>
  <si>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</si>
  <si>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</si>
  <si>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</si>
  <si>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</si>
  <si>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</si>
  <si>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</si>
  <si>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</si>
  <si>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</si>
  <si>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</si>
  <si>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</si>
  <si>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</si>
  <si>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</si>
  <si>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</si>
  <si>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</si>
  <si>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</si>
  <si>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</si>
  <si>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</si>
  <si>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</si>
  <si>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</si>
  <si>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</si>
  <si>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</si>
  <si>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</si>
  <si>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</si>
  <si>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</si>
  <si>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</si>
  <si>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149910</t>
  </si>
  <si>
    <t>49910</t>
  </si>
  <si>
    <t>LOKREN 20 MG</t>
  </si>
  <si>
    <t>POR TBL FLM 98X20MG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</si>
  <si>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</si>
  <si>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</si>
  <si>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</si>
  <si>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</si>
  <si>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</si>
  <si>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</si>
  <si>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</si>
  <si>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</si>
  <si>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</si>
  <si>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</si>
  <si>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</si>
  <si>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</si>
  <si>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</si>
  <si>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</si>
  <si>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</si>
  <si>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</si>
  <si>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</si>
  <si>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</si>
  <si>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</si>
  <si>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</si>
  <si>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</si>
  <si>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</si>
  <si>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</si>
  <si>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</si>
  <si>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</si>
  <si>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</si>
  <si>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</si>
  <si>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</si>
  <si>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</si>
  <si>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</si>
  <si>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</si>
  <si>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</si>
  <si>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</si>
  <si>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159808</t>
  </si>
  <si>
    <t>59808</t>
  </si>
  <si>
    <t>INJ 10X0.8ML/15.2KU</t>
  </si>
  <si>
    <t>159810</t>
  </si>
  <si>
    <t>59810</t>
  </si>
  <si>
    <t>INJ SOL 10X1.0ML</t>
  </si>
  <si>
    <t>166029</t>
  </si>
  <si>
    <t>66029</t>
  </si>
  <si>
    <t>ZODAC</t>
  </si>
  <si>
    <t>TBL OBD 10X10MG</t>
  </si>
  <si>
    <t>166030</t>
  </si>
  <si>
    <t>66030</t>
  </si>
  <si>
    <t>TBL OBD 30X10MG</t>
  </si>
  <si>
    <t>184399</t>
  </si>
  <si>
    <t>84399</t>
  </si>
  <si>
    <t>NEURONTIN 300MG</t>
  </si>
  <si>
    <t>CPS 50X300MG</t>
  </si>
  <si>
    <t>187788</t>
  </si>
  <si>
    <t>TONARSSA 4 MG/5 MG</t>
  </si>
  <si>
    <t>190957</t>
  </si>
  <si>
    <t>90957</t>
  </si>
  <si>
    <t>XANAX</t>
  </si>
  <si>
    <t>191280</t>
  </si>
  <si>
    <t>91280</t>
  </si>
  <si>
    <t>RANITAL</t>
  </si>
  <si>
    <t>TBL 30X150MG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</si>
  <si>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</si>
  <si>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</si>
  <si>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</si>
  <si>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</si>
  <si>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</si>
  <si>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</si>
  <si>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</si>
  <si>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</si>
  <si>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193969</t>
  </si>
  <si>
    <t>93969</t>
  </si>
  <si>
    <t>INJ 5X2ML/50MG</t>
  </si>
  <si>
    <t>844554</t>
  </si>
  <si>
    <t>114065</t>
  </si>
  <si>
    <t>LOZAP 50 ZENTIVA</t>
  </si>
  <si>
    <t>846446</t>
  </si>
  <si>
    <t>124343</t>
  </si>
  <si>
    <t>CEZERA 5 MG</t>
  </si>
  <si>
    <t>848545</t>
  </si>
  <si>
    <t>127546</t>
  </si>
  <si>
    <t>AMESOS 10 MG/5 MG TABLETY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</si>
  <si>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</si>
  <si>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</si>
  <si>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</si>
  <si>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</si>
  <si>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</si>
  <si>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</si>
  <si>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</si>
  <si>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</si>
  <si>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</si>
  <si>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</si>
  <si>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</si>
  <si>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</si>
  <si>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</si>
  <si>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</si>
  <si>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</si>
  <si>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</si>
  <si>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</si>
  <si>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</si>
  <si>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</si>
  <si>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</si>
  <si>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</si>
  <si>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</si>
  <si>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</si>
  <si>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125090</t>
  </si>
  <si>
    <t>APO-SIMVA 40</t>
  </si>
  <si>
    <t>POR TBL FLM 30X40MG</t>
  </si>
  <si>
    <t>128216</t>
  </si>
  <si>
    <t>28216</t>
  </si>
  <si>
    <t>LYRICA 75 MG</t>
  </si>
  <si>
    <t>POR CPSDUR14X75MG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</si>
  <si>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</si>
  <si>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</si>
  <si>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</si>
  <si>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</si>
  <si>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</si>
  <si>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</si>
  <si>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</si>
  <si>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</si>
  <si>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</si>
  <si>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</si>
  <si>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</si>
  <si>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</si>
  <si>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</si>
  <si>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</si>
  <si>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</si>
  <si>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</si>
  <si>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</si>
  <si>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</si>
  <si>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</si>
  <si>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</si>
  <si>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</si>
  <si>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</si>
  <si>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192587</t>
  </si>
  <si>
    <t>92587</t>
  </si>
  <si>
    <t>DEPAKINE CHRONO 500MG(PULENE)</t>
  </si>
  <si>
    <t>TBL RET 30X500MG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</si>
  <si>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</si>
  <si>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</si>
  <si>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</si>
  <si>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</si>
  <si>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</si>
  <si>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</si>
  <si>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</si>
  <si>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</si>
  <si>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</si>
  <si>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</si>
  <si>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185325</t>
  </si>
  <si>
    <t>85325</t>
  </si>
  <si>
    <t>INJ SOL 5X3ML/15MG</t>
  </si>
  <si>
    <t>122678</t>
  </si>
  <si>
    <t>QUETIAPIN SANDOZ 25 MG</t>
  </si>
  <si>
    <t>POR TBL FLM 30X25MG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</si>
  <si>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</si>
  <si>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</si>
  <si>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</si>
  <si>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</si>
  <si>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</si>
  <si>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</si>
  <si>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</si>
  <si>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132059</t>
  </si>
  <si>
    <t>32059</t>
  </si>
  <si>
    <t>INJ SOL 10X0.4ML</t>
  </si>
  <si>
    <t>147133</t>
  </si>
  <si>
    <t>47133</t>
  </si>
  <si>
    <t>LETROX 150</t>
  </si>
  <si>
    <t>850116</t>
  </si>
  <si>
    <t>120796</t>
  </si>
  <si>
    <t>POR TBL NOB 100X4MG</t>
  </si>
  <si>
    <t>110820</t>
  </si>
  <si>
    <t>10820</t>
  </si>
  <si>
    <t>ZOFRAN</t>
  </si>
  <si>
    <t>INJ SOL 5X4ML/8MG</t>
  </si>
  <si>
    <t>190959</t>
  </si>
  <si>
    <t>90959</t>
  </si>
  <si>
    <t>TBL 30X0.5MG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</si>
  <si>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</si>
  <si>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</si>
  <si>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</si>
  <si>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</si>
  <si>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</si>
  <si>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</si>
  <si>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</si>
  <si>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</si>
  <si>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</si>
  <si>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</si>
  <si>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</si>
  <si>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197563</t>
  </si>
  <si>
    <t>97563</t>
  </si>
  <si>
    <t>ZOFRAN ZYDIS 8 MG</t>
  </si>
  <si>
    <t>TBL SOL 10X8MG</t>
  </si>
  <si>
    <t>845370</t>
  </si>
  <si>
    <t>105845</t>
  </si>
  <si>
    <t>MIRTAZAPIN ORION 15 MG</t>
  </si>
  <si>
    <t>POR TBL DIS 90X15MG</t>
  </si>
  <si>
    <t>11389</t>
  </si>
  <si>
    <t>ETOPOSIDE-TEVA</t>
  </si>
  <si>
    <t>INF CNC SOL 1X5ML/100MG</t>
  </si>
  <si>
    <t>111390</t>
  </si>
  <si>
    <t>11390</t>
  </si>
  <si>
    <t>INF CNC1X10ML/200MG</t>
  </si>
  <si>
    <t>144997</t>
  </si>
  <si>
    <t>44997</t>
  </si>
  <si>
    <t>DEPAKINE CHRONO 500MG SECABLE</t>
  </si>
  <si>
    <t>TBL RET 100X500MG</t>
  </si>
  <si>
    <t>163183</t>
  </si>
  <si>
    <t>PLATIDIAM 10</t>
  </si>
  <si>
    <t>INF CNC SOL 10X20ML</t>
  </si>
  <si>
    <t>849065</t>
  </si>
  <si>
    <t>107595</t>
  </si>
  <si>
    <t>PENESTER</t>
  </si>
  <si>
    <t>POR TBL FLM 90X5MG BLIP</t>
  </si>
  <si>
    <t>130652</t>
  </si>
  <si>
    <t>30652</t>
  </si>
  <si>
    <t>REASEC</t>
  </si>
  <si>
    <t>849660</t>
  </si>
  <si>
    <t>111904</t>
  </si>
  <si>
    <t>POR TBL NOB 100X20MG</t>
  </si>
  <si>
    <t>849151</t>
  </si>
  <si>
    <t>122210</t>
  </si>
  <si>
    <t>APO-FENO</t>
  </si>
  <si>
    <t>POR CPS DUR 30X200MG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</si>
  <si>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</si>
  <si>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</si>
  <si>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</si>
  <si>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</si>
  <si>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</si>
  <si>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</si>
  <si>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</si>
  <si>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</si>
  <si>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</si>
  <si>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</si>
  <si>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</si>
  <si>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</si>
  <si>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850148</t>
  </si>
  <si>
    <t>115590</t>
  </si>
  <si>
    <t>MEDORAM PLUS H 5/25 MG</t>
  </si>
  <si>
    <t>163185</t>
  </si>
  <si>
    <t>PLATIDIAM 25</t>
  </si>
  <si>
    <t>INF CNC SOL 5X50ML</t>
  </si>
  <si>
    <t>163187</t>
  </si>
  <si>
    <t>PLATIDIAM 50</t>
  </si>
  <si>
    <t>INF CNC SOL 1X100ML</t>
  </si>
  <si>
    <t>144794</t>
  </si>
  <si>
    <t>AMESOS 20 MG/10 MG TABLETY</t>
  </si>
  <si>
    <t>175091</t>
  </si>
  <si>
    <t>DRETACEN 500 MG</t>
  </si>
  <si>
    <t>POR TBL FLM 100X500MG</t>
  </si>
  <si>
    <t>133147</t>
  </si>
  <si>
    <t>33147</t>
  </si>
  <si>
    <t>NUTRISON POWDER</t>
  </si>
  <si>
    <t>POR PLV SOL 1X430GM</t>
  </si>
  <si>
    <t>162207</t>
  </si>
  <si>
    <t>DACARBAZIN TEVA 200 MG</t>
  </si>
  <si>
    <t>INJ PLV SOL 10X200MG</t>
  </si>
  <si>
    <t>848382</t>
  </si>
  <si>
    <t>119617</t>
  </si>
  <si>
    <t>CAMPTO 100mg</t>
  </si>
  <si>
    <t>848470</t>
  </si>
  <si>
    <t>119618</t>
  </si>
  <si>
    <t>CAMPTO 300mg</t>
  </si>
  <si>
    <t>INF CNC SOL 1X15ML/300MG</t>
  </si>
  <si>
    <t>849578</t>
  </si>
  <si>
    <t>149480</t>
  </si>
  <si>
    <t>ZYLLT 75 MG</t>
  </si>
  <si>
    <t>POR TBL FLM 28X75MG</t>
  </si>
  <si>
    <t>130199</t>
  </si>
  <si>
    <t>EPIRUBICIN TEVA 2 MG/ML</t>
  </si>
  <si>
    <t>INJ+INF SOL 1X5ML/10MG</t>
  </si>
  <si>
    <t>130201</t>
  </si>
  <si>
    <t>INJ+INF SOL 1X25ML/50MG</t>
  </si>
  <si>
    <t>850340</t>
  </si>
  <si>
    <t>128125</t>
  </si>
  <si>
    <t>BINABIC 150 MG</t>
  </si>
  <si>
    <t>116469</t>
  </si>
  <si>
    <t>16469</t>
  </si>
  <si>
    <t>FEMARA</t>
  </si>
  <si>
    <t>POR TBL FLM30X2.5MG</t>
  </si>
  <si>
    <t>191922</t>
  </si>
  <si>
    <t>POR TBL FLM 60X1000MG</t>
  </si>
  <si>
    <t>113895</t>
  </si>
  <si>
    <t>13895</t>
  </si>
  <si>
    <t>LOZAP 100 ZENTIVA</t>
  </si>
  <si>
    <t>POR TBLFLM 30X100MG</t>
  </si>
  <si>
    <t>50113006</t>
  </si>
  <si>
    <t>33833</t>
  </si>
  <si>
    <t>DIASIP S PŘÍCHUTÍ CAPPUCCINO</t>
  </si>
  <si>
    <t>POR SOL 4X200ML</t>
  </si>
  <si>
    <t>394737</t>
  </si>
  <si>
    <t>95946</t>
  </si>
  <si>
    <t>AMINOMIX 2 NOVUM 4x1500</t>
  </si>
  <si>
    <t>INFSOL4X1500ML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</si>
  <si>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</si>
  <si>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</si>
  <si>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</si>
  <si>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</si>
  <si>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</si>
  <si>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</si>
  <si>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</si>
  <si>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149409</t>
  </si>
  <si>
    <t>49409</t>
  </si>
  <si>
    <t>AMINOPLASMAL B.BRAUN 5% E</t>
  </si>
  <si>
    <t>INF SOL 10X500ML</t>
  </si>
  <si>
    <t>396920</t>
  </si>
  <si>
    <t>100152</t>
  </si>
  <si>
    <t>AMINOPLASMAL 15%</t>
  </si>
  <si>
    <t>INF 10X500ML</t>
  </si>
  <si>
    <t>133339</t>
  </si>
  <si>
    <t>33339</t>
  </si>
  <si>
    <t>DIASIP S PŘÍCHUTÍ JAHODOVOU (SOL)</t>
  </si>
  <si>
    <t>POR SOL 1X200ML</t>
  </si>
  <si>
    <t>133340</t>
  </si>
  <si>
    <t>33340</t>
  </si>
  <si>
    <t>DIASIP S PŘÍCHUTÍ VANILKOVOU (SOL)</t>
  </si>
  <si>
    <t>133342</t>
  </si>
  <si>
    <t>33342</t>
  </si>
  <si>
    <t>CUBITAN S PŘÍCHUTÍ ČOKOLÁDOVOU (SOL)</t>
  </si>
  <si>
    <t>500732</t>
  </si>
  <si>
    <t>33704</t>
  </si>
  <si>
    <t>DIASIP S PŘÍCHUTÍ CAPPUCHINO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</si>
  <si>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</si>
  <si>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</si>
  <si>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</si>
  <si>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</si>
  <si>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</si>
  <si>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</si>
  <si>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</si>
  <si>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</si>
  <si>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</si>
  <si>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</si>
  <si>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</si>
  <si>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</si>
  <si>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</si>
  <si>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</si>
  <si>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</si>
  <si>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</si>
  <si>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</si>
  <si>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</si>
  <si>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</si>
  <si>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</si>
  <si>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</si>
  <si>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</si>
  <si>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105951</t>
  </si>
  <si>
    <t>5951</t>
  </si>
  <si>
    <t>AMOKSIKLAV 1G</t>
  </si>
  <si>
    <t>TBL OBD 14X1GM</t>
  </si>
  <si>
    <t>106264</t>
  </si>
  <si>
    <t>6264</t>
  </si>
  <si>
    <t>SUMETROLIM</t>
  </si>
  <si>
    <t>TBL 20X480MG</t>
  </si>
  <si>
    <t>111592</t>
  </si>
  <si>
    <t>11592</t>
  </si>
  <si>
    <t>METRONIDAZOL 500MG BRAUN</t>
  </si>
  <si>
    <t>INJ 10X100ML(LDPE)</t>
  </si>
  <si>
    <t>117149</t>
  </si>
  <si>
    <t>17149</t>
  </si>
  <si>
    <t>UNASYN</t>
  </si>
  <si>
    <t>POR TBL FLM12X375MG</t>
  </si>
  <si>
    <t>117810</t>
  </si>
  <si>
    <t>17810</t>
  </si>
  <si>
    <t>TAZOCIN 4.5 G</t>
  </si>
  <si>
    <t>INJ PLV SOL12X4.5GM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</si>
  <si>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</si>
  <si>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</si>
  <si>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</si>
  <si>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</si>
  <si>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</si>
  <si>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</si>
  <si>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</si>
  <si>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</si>
  <si>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</si>
  <si>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</si>
  <si>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</si>
  <si>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</si>
  <si>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</si>
  <si>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</si>
  <si>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</si>
  <si>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192289</t>
  </si>
  <si>
    <t>92289</t>
  </si>
  <si>
    <t>EDICIN 0,5GM</t>
  </si>
  <si>
    <t>INJ.SICC.1X500MG</t>
  </si>
  <si>
    <t>192290</t>
  </si>
  <si>
    <t>92290</t>
  </si>
  <si>
    <t>EDICIN 1GM</t>
  </si>
  <si>
    <t>INJ.SICC.1X1GM</t>
  </si>
  <si>
    <t>847476</t>
  </si>
  <si>
    <t>112782</t>
  </si>
  <si>
    <t xml:space="preserve">GENTAMICIN B.BRAUN 3 MG/ML INFUZNÍ ROZTOK </t>
  </si>
  <si>
    <t>INF SOL 20X80ML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</si>
  <si>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</si>
  <si>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</si>
  <si>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</si>
  <si>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</si>
  <si>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</si>
  <si>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</si>
  <si>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</si>
  <si>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</si>
  <si>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</si>
  <si>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</si>
  <si>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</si>
  <si>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</si>
  <si>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185524</t>
  </si>
  <si>
    <t>85524</t>
  </si>
  <si>
    <t>AMOKSIKLAV</t>
  </si>
  <si>
    <t>TBL OBD 21X375MG</t>
  </si>
  <si>
    <t>103952</t>
  </si>
  <si>
    <t>3952</t>
  </si>
  <si>
    <t>AMIKIN</t>
  </si>
  <si>
    <t>INJ 1X2ML/500MG</t>
  </si>
  <si>
    <t>111706</t>
  </si>
  <si>
    <t>11706</t>
  </si>
  <si>
    <t>BISEPTOL 480</t>
  </si>
  <si>
    <t>INJ 10X5ML</t>
  </si>
  <si>
    <t>114875</t>
  </si>
  <si>
    <t>14875</t>
  </si>
  <si>
    <t>IALUGEN PLUS</t>
  </si>
  <si>
    <t>CRM 1X20GM</t>
  </si>
  <si>
    <t>162496</t>
  </si>
  <si>
    <t>TAZIP 4 G/0,5 G</t>
  </si>
  <si>
    <t>INJ+INF PLV SOL 10X4,5GM</t>
  </si>
  <si>
    <t>112737</t>
  </si>
  <si>
    <t>12737</t>
  </si>
  <si>
    <t>DOXYHEXAL 200 TABS</t>
  </si>
  <si>
    <t>TBL 10X200MG</t>
  </si>
  <si>
    <t>186264</t>
  </si>
  <si>
    <t>86264</t>
  </si>
  <si>
    <t>TOBREX</t>
  </si>
  <si>
    <t>GTT OPH 5ML 3MG/1ML</t>
  </si>
  <si>
    <t>113453</t>
  </si>
  <si>
    <t>PIPERACILLIN/TAZOBACTAM KABI 4 G/0,5 G</t>
  </si>
  <si>
    <t>INF PLV SOL 10X4.5GM</t>
  </si>
  <si>
    <t>134595</t>
  </si>
  <si>
    <t>MEDOCLAV 1000 MG/200 MG</t>
  </si>
  <si>
    <t>INJ+INF PLV SOL 10X1.2GM</t>
  </si>
  <si>
    <t>94176</t>
  </si>
  <si>
    <t>CEFOTAXIME LEK 1 G PRÁŠEK PRO INJEKČNÍ ROZTOK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</si>
  <si>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</si>
  <si>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</si>
  <si>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</si>
  <si>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</si>
  <si>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</si>
  <si>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</si>
  <si>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</si>
  <si>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</si>
  <si>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</si>
  <si>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</si>
  <si>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</si>
  <si>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153922</t>
  </si>
  <si>
    <t>53922</t>
  </si>
  <si>
    <t>CIPHIN PRO INFUSION.200MG/100ML</t>
  </si>
  <si>
    <t>INF 1X100ML/200MG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</si>
  <si>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</si>
  <si>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</si>
  <si>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</si>
  <si>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</si>
  <si>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</si>
  <si>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</si>
  <si>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</si>
  <si>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</si>
  <si>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117041</t>
  </si>
  <si>
    <t>17041</t>
  </si>
  <si>
    <t>CEFOBID 1 G</t>
  </si>
  <si>
    <t>INJ SIC 1X1GM</t>
  </si>
  <si>
    <t>147725</t>
  </si>
  <si>
    <t>47725</t>
  </si>
  <si>
    <t>ZINNAT 250 MG</t>
  </si>
  <si>
    <t>TBL OBD 10X250MG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</si>
  <si>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</si>
  <si>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</si>
  <si>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</si>
  <si>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</si>
  <si>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</si>
  <si>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</si>
  <si>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</si>
  <si>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</si>
  <si>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50113014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</si>
  <si>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</si>
  <si>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</si>
  <si>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</si>
  <si>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</si>
  <si>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</si>
  <si>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</si>
  <si>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</si>
  <si>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</si>
  <si>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117170</t>
  </si>
  <si>
    <t>17170</t>
  </si>
  <si>
    <t>BELOGENT KRÉM</t>
  </si>
  <si>
    <t>CRM 1X30GM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</si>
  <si>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</si>
  <si>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</si>
  <si>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</si>
  <si>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</si>
  <si>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</si>
  <si>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</si>
  <si>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</si>
  <si>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</si>
  <si>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</si>
  <si>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</si>
  <si>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</si>
  <si>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100707</t>
  </si>
  <si>
    <t>707</t>
  </si>
  <si>
    <t>FUCIDIN H</t>
  </si>
  <si>
    <t>DRM CRM 1X15GM</t>
  </si>
  <si>
    <t>115892</t>
  </si>
  <si>
    <t>15892</t>
  </si>
  <si>
    <t>LAMISIL</t>
  </si>
  <si>
    <t>186397</t>
  </si>
  <si>
    <t>86397</t>
  </si>
  <si>
    <t>CLOTRIMAZOL AL 1%</t>
  </si>
  <si>
    <t>CRM 1X50GM 1%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</si>
  <si>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</si>
  <si>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</si>
  <si>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</si>
  <si>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</si>
  <si>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</si>
  <si>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</si>
  <si>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</si>
  <si>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126889</t>
  </si>
  <si>
    <t>26889</t>
  </si>
  <si>
    <t>VFEND 200 MG</t>
  </si>
  <si>
    <t>POR TBL OBD14X200MG</t>
  </si>
  <si>
    <t>147439</t>
  </si>
  <si>
    <t>47439</t>
  </si>
  <si>
    <t>MYCOMAX 150</t>
  </si>
  <si>
    <t>POR CPS DUR 3X150MG</t>
  </si>
  <si>
    <t>50113011</t>
  </si>
  <si>
    <t>87240</t>
  </si>
  <si>
    <t>Fanhdi 100 I.U/ml(1000 I.U.)GRIFOLS</t>
  </si>
  <si>
    <t>850010</t>
  </si>
  <si>
    <t>149543</t>
  </si>
  <si>
    <t>CLOPIDOGREL APOTEX 75 MG</t>
  </si>
  <si>
    <t>POR TBL FLM 30X75MG</t>
  </si>
  <si>
    <t>199575</t>
  </si>
  <si>
    <t>99575</t>
  </si>
  <si>
    <t>VEROGALID ER 240 MG</t>
  </si>
  <si>
    <t>POR TBLPRO30X240MG</t>
  </si>
  <si>
    <t>845493</t>
  </si>
  <si>
    <t>105844</t>
  </si>
  <si>
    <t>POR TBL DIS 30X15MG</t>
  </si>
  <si>
    <t>850190</t>
  </si>
  <si>
    <t>129831</t>
  </si>
  <si>
    <t>APO-QUETIAPIN 200 MG</t>
  </si>
  <si>
    <t>POR TBL FLM 30X200MG</t>
  </si>
  <si>
    <t>157735</t>
  </si>
  <si>
    <t>ATRAVEN 40 MG POTAHOVANÉ TABLETY</t>
  </si>
  <si>
    <t>165506</t>
  </si>
  <si>
    <t>INF CNC SOL1X2ML/40MG-2ML LAH</t>
  </si>
  <si>
    <t>169714</t>
  </si>
  <si>
    <t>LETROX 125</t>
  </si>
  <si>
    <t>POR TBL NOB 100X125MCG</t>
  </si>
  <si>
    <t>154063</t>
  </si>
  <si>
    <t>GLIMEPIRID MYLAN 4 MG</t>
  </si>
  <si>
    <t>166938</t>
  </si>
  <si>
    <t>66938</t>
  </si>
  <si>
    <t>TAGREN</t>
  </si>
  <si>
    <t>TBL 30X250MG</t>
  </si>
  <si>
    <t>122130</t>
  </si>
  <si>
    <t>METFIREX 500 MG</t>
  </si>
  <si>
    <t>POR TBL FLM 120X500MG</t>
  </si>
  <si>
    <t>112668</t>
  </si>
  <si>
    <t>12668</t>
  </si>
  <si>
    <t>INF 1X2.5ML/50MG</t>
  </si>
  <si>
    <t>47249</t>
  </si>
  <si>
    <t>INF SOL 10X250ML-PE</t>
  </si>
  <si>
    <t>47995</t>
  </si>
  <si>
    <t>EZETROL 10 MG TABLETY</t>
  </si>
  <si>
    <t>POR TBL NOB 30X10MG B</t>
  </si>
  <si>
    <t>100643</t>
  </si>
  <si>
    <t>643</t>
  </si>
  <si>
    <t>VITAMIN B12 LECIVA 1000RG</t>
  </si>
  <si>
    <t>INJ 5X1ML/1000RG</t>
  </si>
  <si>
    <t>102949</t>
  </si>
  <si>
    <t>2949</t>
  </si>
  <si>
    <t>ATENOLOL AL 50</t>
  </si>
  <si>
    <t>POR TBL NOB 30X50MG</t>
  </si>
  <si>
    <t>109847</t>
  </si>
  <si>
    <t>9847</t>
  </si>
  <si>
    <t>SUP 6X6.5MG</t>
  </si>
  <si>
    <t>110151</t>
  </si>
  <si>
    <t>10151</t>
  </si>
  <si>
    <t>POR CPS DUR 10X2MG</t>
  </si>
  <si>
    <t>115373</t>
  </si>
  <si>
    <t>15373</t>
  </si>
  <si>
    <t>SIMEPAR</t>
  </si>
  <si>
    <t>POR CPS DUR 40X70MG</t>
  </si>
  <si>
    <t>127542</t>
  </si>
  <si>
    <t>27542</t>
  </si>
  <si>
    <t>LUMIGAN 0.3 MG/ML</t>
  </si>
  <si>
    <t>OPH GTT SOL 1X3ML</t>
  </si>
  <si>
    <t>129384</t>
  </si>
  <si>
    <t>29384</t>
  </si>
  <si>
    <t>MICARDISPLUS 80/25 MG</t>
  </si>
  <si>
    <t>147476</t>
  </si>
  <si>
    <t>47476</t>
  </si>
  <si>
    <t>LORADUR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</si>
  <si>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</si>
  <si>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</si>
  <si>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</si>
  <si>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</si>
  <si>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</si>
  <si>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</si>
  <si>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</si>
  <si>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</si>
  <si>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</si>
  <si>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</si>
  <si>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</si>
  <si>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</si>
  <si>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156807</t>
  </si>
  <si>
    <t>56807</t>
  </si>
  <si>
    <t>FURORESE 125</t>
  </si>
  <si>
    <t>TBL 30X125MG</t>
  </si>
  <si>
    <t>158041</t>
  </si>
  <si>
    <t>58041</t>
  </si>
  <si>
    <t>BETALOC ZOK 200 MG</t>
  </si>
  <si>
    <t>162320</t>
  </si>
  <si>
    <t>62320</t>
  </si>
  <si>
    <t>BETADINE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</si>
  <si>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</si>
  <si>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</si>
  <si>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</si>
  <si>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</si>
  <si>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</si>
  <si>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</si>
  <si>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</si>
  <si>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</si>
  <si>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187680</t>
  </si>
  <si>
    <t>87680</t>
  </si>
  <si>
    <t>ANOPYRIN</t>
  </si>
  <si>
    <t>TBL 10X400MG</t>
  </si>
  <si>
    <t>188356</t>
  </si>
  <si>
    <t>88356</t>
  </si>
  <si>
    <t>CARDILAN</t>
  </si>
  <si>
    <t>TBL 100X175MG</t>
  </si>
  <si>
    <t>189079</t>
  </si>
  <si>
    <t>CALCICHEW D3 LEMON 400 IU</t>
  </si>
  <si>
    <t>POR TBL MND 60</t>
  </si>
  <si>
    <t>191484</t>
  </si>
  <si>
    <t>91484</t>
  </si>
  <si>
    <t>CARDIKET RETARD 40</t>
  </si>
  <si>
    <t>TBL RET 50X40MG</t>
  </si>
  <si>
    <t>194804</t>
  </si>
  <si>
    <t>94804</t>
  </si>
  <si>
    <t>MODURETIC</t>
  </si>
  <si>
    <t>194958</t>
  </si>
  <si>
    <t>94958</t>
  </si>
  <si>
    <t>ACCUPRO 5</t>
  </si>
  <si>
    <t>TBL OBD 30X5MG</t>
  </si>
  <si>
    <t>194959</t>
  </si>
  <si>
    <t>94959</t>
  </si>
  <si>
    <t>ACCUPRO 10</t>
  </si>
  <si>
    <t>196118</t>
  </si>
  <si>
    <t>96118</t>
  </si>
  <si>
    <t>VESSEL DUE F</t>
  </si>
  <si>
    <t>CPS 50X250LSU</t>
  </si>
  <si>
    <t>197402</t>
  </si>
  <si>
    <t>97402</t>
  </si>
  <si>
    <t>SORBIFER DURULES</t>
  </si>
  <si>
    <t>TBL FC 50X100MG</t>
  </si>
  <si>
    <t>199680</t>
  </si>
  <si>
    <t>POR CPS DUR 60X300MG</t>
  </si>
  <si>
    <t>840464</t>
  </si>
  <si>
    <t>Vitar Soda tbl.150</t>
  </si>
  <si>
    <t>844738</t>
  </si>
  <si>
    <t>101227</t>
  </si>
  <si>
    <t>PRESTARIUM NEO FORTE</t>
  </si>
  <si>
    <t>844960</t>
  </si>
  <si>
    <t>125114</t>
  </si>
  <si>
    <t>TBL 60X100 MG</t>
  </si>
  <si>
    <t>846338</t>
  </si>
  <si>
    <t>122685</t>
  </si>
  <si>
    <t>847713</t>
  </si>
  <si>
    <t>125526</t>
  </si>
  <si>
    <t>POR TBL FLM 100X400MG</t>
  </si>
  <si>
    <t>849559</t>
  </si>
  <si>
    <t>125066</t>
  </si>
  <si>
    <t>POR TBL NOB 100X5MG</t>
  </si>
  <si>
    <t>849896</t>
  </si>
  <si>
    <t>134281</t>
  </si>
  <si>
    <t>VALSACOMBI 160 MG/12,5 MG</t>
  </si>
  <si>
    <t>POR TBL FLM 28</t>
  </si>
  <si>
    <t>850104</t>
  </si>
  <si>
    <t>164344</t>
  </si>
  <si>
    <t>MONO MACK DEPOT</t>
  </si>
  <si>
    <t>POR TBL PRO 28X100MG</t>
  </si>
  <si>
    <t>850642</t>
  </si>
  <si>
    <t>169673</t>
  </si>
  <si>
    <t>CALTRATE PLUS</t>
  </si>
  <si>
    <t>988466</t>
  </si>
  <si>
    <t>NO-SPA</t>
  </si>
  <si>
    <t>POR TBL NOB 24X40MG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</si>
  <si>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</si>
  <si>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</si>
  <si>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</si>
  <si>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</si>
  <si>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</si>
  <si>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</si>
  <si>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</si>
  <si>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</si>
  <si>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</si>
  <si>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</si>
  <si>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116467</t>
  </si>
  <si>
    <t>16467</t>
  </si>
  <si>
    <t>IMACORT</t>
  </si>
  <si>
    <t>DRM CRM 1X20GM</t>
  </si>
  <si>
    <t>116594</t>
  </si>
  <si>
    <t>16594</t>
  </si>
  <si>
    <t>MALTOFER TABLETY</t>
  </si>
  <si>
    <t>POR TBL MND30X100MG</t>
  </si>
  <si>
    <t>117983</t>
  </si>
  <si>
    <t>17983</t>
  </si>
  <si>
    <t>OXYPHYLLIN</t>
  </si>
  <si>
    <t>121453</t>
  </si>
  <si>
    <t>21453</t>
  </si>
  <si>
    <t>CARDIKET RETARD 120</t>
  </si>
  <si>
    <t>POR CPS PRO30X120MG</t>
  </si>
  <si>
    <t>124414</t>
  </si>
  <si>
    <t>INDAPAMIDE ORION 1,5 MG</t>
  </si>
  <si>
    <t>149019</t>
  </si>
  <si>
    <t>49019</t>
  </si>
  <si>
    <t>SOTAHEXAL 160</t>
  </si>
  <si>
    <t>POR TBL NOB 20X160MG</t>
  </si>
  <si>
    <t>156779</t>
  </si>
  <si>
    <t>56779</t>
  </si>
  <si>
    <t>GERATAM 800MG</t>
  </si>
  <si>
    <t>TBL OBD 60X800MG</t>
  </si>
  <si>
    <t>164888</t>
  </si>
  <si>
    <t>CALTRATE 600 MG/400 IU D3 POTAHOVANÁ TABLETA</t>
  </si>
  <si>
    <t>184530</t>
  </si>
  <si>
    <t>84530</t>
  </si>
  <si>
    <t>MONOPRIL 20MG</t>
  </si>
  <si>
    <t>TBL 28X20MG</t>
  </si>
  <si>
    <t>190991</t>
  </si>
  <si>
    <t>90991</t>
  </si>
  <si>
    <t>BROMHEXIN 8</t>
  </si>
  <si>
    <t>GTT 20ML 8MG/ML</t>
  </si>
  <si>
    <t>194584</t>
  </si>
  <si>
    <t>94584</t>
  </si>
  <si>
    <t>CPS 50</t>
  </si>
  <si>
    <t>199336</t>
  </si>
  <si>
    <t>99336</t>
  </si>
  <si>
    <t>GLURENORM</t>
  </si>
  <si>
    <t>TBL 30X30MG</t>
  </si>
  <si>
    <t>846980</t>
  </si>
  <si>
    <t>124129</t>
  </si>
  <si>
    <t>PRESTANCE 10 MG/10 MG</t>
  </si>
  <si>
    <t>847729</t>
  </si>
  <si>
    <t>500718</t>
  </si>
  <si>
    <t>XARELTO 10 MG</t>
  </si>
  <si>
    <t>848797</t>
  </si>
  <si>
    <t>163143</t>
  </si>
  <si>
    <t>TENOLOC 200</t>
  </si>
  <si>
    <t>849026</t>
  </si>
  <si>
    <t>163135</t>
  </si>
  <si>
    <t>VASOCARDIN 100</t>
  </si>
  <si>
    <t>POR TBL NOB 50X100MG</t>
  </si>
  <si>
    <t>900240</t>
  </si>
  <si>
    <t>DZ TRIXO LIND 500ML</t>
  </si>
  <si>
    <t>145274</t>
  </si>
  <si>
    <t>45274</t>
  </si>
  <si>
    <t>ENAP 10MG</t>
  </si>
  <si>
    <t>TBL 30X10MG</t>
  </si>
  <si>
    <t>58038</t>
  </si>
  <si>
    <t>BETALOC ZOK 50 MG</t>
  </si>
  <si>
    <t>POR TBL PRO 100X50MG</t>
  </si>
  <si>
    <t>100874</t>
  </si>
  <si>
    <t>874</t>
  </si>
  <si>
    <t>OPHTHALMO-AZULEN</t>
  </si>
  <si>
    <t>112319</t>
  </si>
  <si>
    <t>12319</t>
  </si>
  <si>
    <t>TRANSMETIL 500MG INJEKCE</t>
  </si>
  <si>
    <t>INJ SIC 5X500MG+5ML</t>
  </si>
  <si>
    <t>116445</t>
  </si>
  <si>
    <t>16445</t>
  </si>
  <si>
    <t>TEGRETOL CR 400</t>
  </si>
  <si>
    <t>TBL RET 30X400MG</t>
  </si>
  <si>
    <t>146980</t>
  </si>
  <si>
    <t>46980</t>
  </si>
  <si>
    <t>TBL RET 100X200MG</t>
  </si>
  <si>
    <t>184288</t>
  </si>
  <si>
    <t>CONCOR COMBI 5 MG/10 MG</t>
  </si>
  <si>
    <t>846541</t>
  </si>
  <si>
    <t>112586</t>
  </si>
  <si>
    <t>NEBIVOLOL SANDOZ 5 MG</t>
  </si>
  <si>
    <t>148673</t>
  </si>
  <si>
    <t>XADOS 20 MG TABLETY</t>
  </si>
  <si>
    <t>198864</t>
  </si>
  <si>
    <t>98864</t>
  </si>
  <si>
    <t>FYZIOLOGICKÝ ROZTOK VIAFLO</t>
  </si>
  <si>
    <t>INF SOL 50X100ML</t>
  </si>
  <si>
    <t>198876</t>
  </si>
  <si>
    <t>98876</t>
  </si>
  <si>
    <t>INF SOL 20X500ML</t>
  </si>
  <si>
    <t>102957</t>
  </si>
  <si>
    <t>2957</t>
  </si>
  <si>
    <t>PRESID 5 MG</t>
  </si>
  <si>
    <t>TBL RET 30X5MG</t>
  </si>
  <si>
    <t>103128</t>
  </si>
  <si>
    <t>3128</t>
  </si>
  <si>
    <t>STOPANGIN</t>
  </si>
  <si>
    <t>SPR 1X30ML</t>
  </si>
  <si>
    <t>103417</t>
  </si>
  <si>
    <t>3417</t>
  </si>
  <si>
    <t>BISTON</t>
  </si>
  <si>
    <t>TBL 50X200MG</t>
  </si>
  <si>
    <t>114958</t>
  </si>
  <si>
    <t>14958</t>
  </si>
  <si>
    <t>RIVOTRIL 2 MG</t>
  </si>
  <si>
    <t>TBL 30X2MG</t>
  </si>
  <si>
    <t>125930</t>
  </si>
  <si>
    <t>25930</t>
  </si>
  <si>
    <t>ZYPREXA 10 MG</t>
  </si>
  <si>
    <t>POR TBL FLM 28X10MG</t>
  </si>
  <si>
    <t>127899</t>
  </si>
  <si>
    <t>27899</t>
  </si>
  <si>
    <t>POR TBL FLM 90X5MG</t>
  </si>
  <si>
    <t>169671</t>
  </si>
  <si>
    <t>69671</t>
  </si>
  <si>
    <t>INJECTIO PROCAIN.CHLOR.0.2% ARD</t>
  </si>
  <si>
    <t>INJ 1X500ML 0.2%</t>
  </si>
  <si>
    <t>169721</t>
  </si>
  <si>
    <t>ASACOL 400</t>
  </si>
  <si>
    <t>POR TBL ENT 100X400MG</t>
  </si>
  <si>
    <t>192489</t>
  </si>
  <si>
    <t>92489</t>
  </si>
  <si>
    <t>SOL 10X67.5ML</t>
  </si>
  <si>
    <t>194234</t>
  </si>
  <si>
    <t>94234</t>
  </si>
  <si>
    <t>GUAJACURAN</t>
  </si>
  <si>
    <t>DRG 30X200MG-BLISTR</t>
  </si>
  <si>
    <t>790011</t>
  </si>
  <si>
    <t>Emspoma M 500g/chladivá</t>
  </si>
  <si>
    <t>842351</t>
  </si>
  <si>
    <t>Stopangin sol. 250ml</t>
  </si>
  <si>
    <t>845265</t>
  </si>
  <si>
    <t>107935</t>
  </si>
  <si>
    <t>GLYVENOL 400</t>
  </si>
  <si>
    <t>POR CPS MOL 60X400MG</t>
  </si>
  <si>
    <t>987463</t>
  </si>
  <si>
    <t>KY Jelly lubrikační gel 50ml</t>
  </si>
  <si>
    <t>102668</t>
  </si>
  <si>
    <t>2668</t>
  </si>
  <si>
    <t>OPHTHALMO-HYDROCORTISON LECIVA</t>
  </si>
  <si>
    <t>UNG OPH 1X5GM 0.5%</t>
  </si>
  <si>
    <t>115518</t>
  </si>
  <si>
    <t>15518</t>
  </si>
  <si>
    <t>SPERSALLERG</t>
  </si>
  <si>
    <t>OPH GTT SOL 1X10ML</t>
  </si>
  <si>
    <t>144849</t>
  </si>
  <si>
    <t>44849</t>
  </si>
  <si>
    <t>MUCONASAL PLUS</t>
  </si>
  <si>
    <t>SPR NAS 1X10ML</t>
  </si>
  <si>
    <t>159358</t>
  </si>
  <si>
    <t>59358</t>
  </si>
  <si>
    <t>INF 10X1000ML(LDPE)</t>
  </si>
  <si>
    <t>159714</t>
  </si>
  <si>
    <t>59714</t>
  </si>
  <si>
    <t>BEPANTHEN PLUS</t>
  </si>
  <si>
    <t>169755</t>
  </si>
  <si>
    <t>69755</t>
  </si>
  <si>
    <t>ARDEANUTRISOL G 40</t>
  </si>
  <si>
    <t>INF 1X80ML</t>
  </si>
  <si>
    <t>187149</t>
  </si>
  <si>
    <t>87149</t>
  </si>
  <si>
    <t>THYROZOL 10</t>
  </si>
  <si>
    <t>TBL OBD 50X10MG</t>
  </si>
  <si>
    <t>187764</t>
  </si>
  <si>
    <t>87764</t>
  </si>
  <si>
    <t>ARDEAELYTOSOL NA.HYDR.CARB.4.2%</t>
  </si>
  <si>
    <t>198336</t>
  </si>
  <si>
    <t>98336</t>
  </si>
  <si>
    <t>AMBROBENE 75 MG</t>
  </si>
  <si>
    <t>CPS RET 10X75MG</t>
  </si>
  <si>
    <t>849767</t>
  </si>
  <si>
    <t>162012</t>
  </si>
  <si>
    <t>PRESTARIUM NEO COMBI 10 MG/2,5 MG</t>
  </si>
  <si>
    <t>900886</t>
  </si>
  <si>
    <t>KL PATEOL GEL, 100G</t>
  </si>
  <si>
    <t>99886</t>
  </si>
  <si>
    <t>CINARIZIN LEK 25 MG</t>
  </si>
  <si>
    <t>POR TBL NOB 50X25MG</t>
  </si>
  <si>
    <t>100750</t>
  </si>
  <si>
    <t>750</t>
  </si>
  <si>
    <t>CHAMOMILLA</t>
  </si>
  <si>
    <t>LIQ 100ML</t>
  </si>
  <si>
    <t>100809</t>
  </si>
  <si>
    <t>809</t>
  </si>
  <si>
    <t>SANORIN-ANALERGIN</t>
  </si>
  <si>
    <t>LIQ 1X10ML</t>
  </si>
  <si>
    <t>116457</t>
  </si>
  <si>
    <t>16457</t>
  </si>
  <si>
    <t>NASONEX</t>
  </si>
  <si>
    <t>SPR NAS 140DÁVX50RG</t>
  </si>
  <si>
    <t>147712</t>
  </si>
  <si>
    <t>47712</t>
  </si>
  <si>
    <t>SALAZOPYRIN EN</t>
  </si>
  <si>
    <t>POR TBLENT100X500MG</t>
  </si>
  <si>
    <t>149023</t>
  </si>
  <si>
    <t>49023</t>
  </si>
  <si>
    <t>IMURAN 25 MG</t>
  </si>
  <si>
    <t>TBL OBD 100X25MG</t>
  </si>
  <si>
    <t>175285</t>
  </si>
  <si>
    <t>75285</t>
  </si>
  <si>
    <t>ERYFLUID</t>
  </si>
  <si>
    <t>189775</t>
  </si>
  <si>
    <t>89775</t>
  </si>
  <si>
    <t>TBL.CALCII CARBON.PRAEC.0.5 MVM</t>
  </si>
  <si>
    <t>TBL 50X0.5GM</t>
  </si>
  <si>
    <t>193157</t>
  </si>
  <si>
    <t>93157</t>
  </si>
  <si>
    <t>ISOCHOL (DRAZOVKA)</t>
  </si>
  <si>
    <t>DRG 30X400MG</t>
  </si>
  <si>
    <t>196974</t>
  </si>
  <si>
    <t>96974</t>
  </si>
  <si>
    <t>CERUCAL</t>
  </si>
  <si>
    <t>POR TBL NOB 50X10MG</t>
  </si>
  <si>
    <t>500224</t>
  </si>
  <si>
    <t>Parodontax Extra 300ml ústní voda</t>
  </si>
  <si>
    <t>844920</t>
  </si>
  <si>
    <t>107584</t>
  </si>
  <si>
    <t>MUTAFLOR</t>
  </si>
  <si>
    <t>POR CPS ETD 20X100MG</t>
  </si>
  <si>
    <t>848352</t>
  </si>
  <si>
    <t>130172</t>
  </si>
  <si>
    <t>APO-VENLAFAXIN PROLONG 75 MG</t>
  </si>
  <si>
    <t>POR CPS PRO 30X75MG</t>
  </si>
  <si>
    <t>101807</t>
  </si>
  <si>
    <t>40538</t>
  </si>
  <si>
    <t>DICYNONE</t>
  </si>
  <si>
    <t>TBL 30x 500 mg</t>
  </si>
  <si>
    <t>113704</t>
  </si>
  <si>
    <t>13704</t>
  </si>
  <si>
    <t>ZOVIRAX 400 MG</t>
  </si>
  <si>
    <t>POR TBL NOB70X400MG</t>
  </si>
  <si>
    <t>847962</t>
  </si>
  <si>
    <t>AESCIN 30mg tbl.60 VULM</t>
  </si>
  <si>
    <t>198880</t>
  </si>
  <si>
    <t>98880</t>
  </si>
  <si>
    <t>850729</t>
  </si>
  <si>
    <t>157875</t>
  </si>
  <si>
    <t>PARACETAMOL KABI 10MG/ML</t>
  </si>
  <si>
    <t>INF SOL 10X100ML/1000MG</t>
  </si>
  <si>
    <t>102439</t>
  </si>
  <si>
    <t>2439</t>
  </si>
  <si>
    <t>MARCAINE 0.5%</t>
  </si>
  <si>
    <t>INJ SOL5X20ML/100MG</t>
  </si>
  <si>
    <t>128743</t>
  </si>
  <si>
    <t>28743</t>
  </si>
  <si>
    <t>JANUVIA 100 MG</t>
  </si>
  <si>
    <t>POR TBL FLM 98X100MG</t>
  </si>
  <si>
    <t>136398</t>
  </si>
  <si>
    <t>MESTINON</t>
  </si>
  <si>
    <t>POR TBL OBD 150X60MG</t>
  </si>
  <si>
    <t>194810</t>
  </si>
  <si>
    <t>94810</t>
  </si>
  <si>
    <t>HYPOTYLIN</t>
  </si>
  <si>
    <t>TBL 30X2.5MG</t>
  </si>
  <si>
    <t>840138</t>
  </si>
  <si>
    <t>58160</t>
  </si>
  <si>
    <t>SANORIN 0.5 PM</t>
  </si>
  <si>
    <t>SPR NAS SOL 1X10ML</t>
  </si>
  <si>
    <t>192204</t>
  </si>
  <si>
    <t>ELOCOM</t>
  </si>
  <si>
    <t>DRM UNG 1X15GM 0.1%</t>
  </si>
  <si>
    <t>198194</t>
  </si>
  <si>
    <t>98194</t>
  </si>
  <si>
    <t>CYCLO 3 FORT</t>
  </si>
  <si>
    <t>CPS 30</t>
  </si>
  <si>
    <t>842500</t>
  </si>
  <si>
    <t>162391</t>
  </si>
  <si>
    <t>LIQ 25ML</t>
  </si>
  <si>
    <t>2584</t>
  </si>
  <si>
    <t>GLUKÓZA 40 BRAUN</t>
  </si>
  <si>
    <t>128309</t>
  </si>
  <si>
    <t>28309</t>
  </si>
  <si>
    <t>MIMPARA 30 MG</t>
  </si>
  <si>
    <t>POR TBL FLM 28X30MG</t>
  </si>
  <si>
    <t>175280</t>
  </si>
  <si>
    <t>CANOCORD 16 MG</t>
  </si>
  <si>
    <t>POR TBL NOB 28X16MG</t>
  </si>
  <si>
    <t>846116</t>
  </si>
  <si>
    <t>125226</t>
  </si>
  <si>
    <t>NORETHISTERON ZENTIVA</t>
  </si>
  <si>
    <t>118566</t>
  </si>
  <si>
    <t>18566</t>
  </si>
  <si>
    <t>MINIRIN MELT 120 MCG</t>
  </si>
  <si>
    <t>POR LYO 30X120RG</t>
  </si>
  <si>
    <t>190021</t>
  </si>
  <si>
    <t>90021</t>
  </si>
  <si>
    <t>MARCAINE SPINAL O.5%</t>
  </si>
  <si>
    <t>INJ 5X4ML 5MG/ML</t>
  </si>
  <si>
    <t>500396</t>
  </si>
  <si>
    <t>Diffusil H forte</t>
  </si>
  <si>
    <t>150 ml DPH 20%</t>
  </si>
  <si>
    <t>842161</t>
  </si>
  <si>
    <t>31950</t>
  </si>
  <si>
    <t>Carbocit tbl.20</t>
  </si>
  <si>
    <t>194763</t>
  </si>
  <si>
    <t>94763</t>
  </si>
  <si>
    <t>NALOXONE POLFA</t>
  </si>
  <si>
    <t>INJ 10X1ML/0.4MG</t>
  </si>
  <si>
    <t>126247</t>
  </si>
  <si>
    <t>26247</t>
  </si>
  <si>
    <t>AZOPT</t>
  </si>
  <si>
    <t>OPH GTT SUS 1X5ML</t>
  </si>
  <si>
    <t>159622</t>
  </si>
  <si>
    <t>59622</t>
  </si>
  <si>
    <t>AJATIN PROFAR.TINKT.+MECH.ROZP.</t>
  </si>
  <si>
    <t>TCT 1X25ML+ROZPR.</t>
  </si>
  <si>
    <t>845135</t>
  </si>
  <si>
    <t>100232</t>
  </si>
  <si>
    <t>ROSALGIN</t>
  </si>
  <si>
    <t>VAG PLV SOL 6X0.5GM</t>
  </si>
  <si>
    <t>124973</t>
  </si>
  <si>
    <t>24973</t>
  </si>
  <si>
    <t>OLWEXYA 75 MG</t>
  </si>
  <si>
    <t>POR CPS PRO 28X75MG</t>
  </si>
  <si>
    <t>850674</t>
  </si>
  <si>
    <t>500892</t>
  </si>
  <si>
    <t>IFIRMASTA 300 MG</t>
  </si>
  <si>
    <t>POR TBL FLM 28X300MG</t>
  </si>
  <si>
    <t>121856</t>
  </si>
  <si>
    <t>21856</t>
  </si>
  <si>
    <t>CORYOL 3.125</t>
  </si>
  <si>
    <t>PORTBLNOB30X3.125MG</t>
  </si>
  <si>
    <t>13440</t>
  </si>
  <si>
    <t>RINGERŮV ROZTOK VIAFLO</t>
  </si>
  <si>
    <t>152546</t>
  </si>
  <si>
    <t>52546</t>
  </si>
  <si>
    <t>INJ PLV SOL 5X10MG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</si>
  <si>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</si>
  <si>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</si>
  <si>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</si>
  <si>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</si>
  <si>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</si>
  <si>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</si>
  <si>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</si>
  <si>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159982</t>
  </si>
  <si>
    <t>59982</t>
  </si>
  <si>
    <t>ICHTOXYL</t>
  </si>
  <si>
    <t>846024</t>
  </si>
  <si>
    <t>100097</t>
  </si>
  <si>
    <t>VOLTAREN EMULGEL</t>
  </si>
  <si>
    <t>DRM GEL 1X100GM LAM</t>
  </si>
  <si>
    <t>849009</t>
  </si>
  <si>
    <t>162304</t>
  </si>
  <si>
    <t>TIMO-COMOD 0,5%</t>
  </si>
  <si>
    <t>196194</t>
  </si>
  <si>
    <t>96194</t>
  </si>
  <si>
    <t>FAMOSAN</t>
  </si>
  <si>
    <t>TBL OBD 20X40MG</t>
  </si>
  <si>
    <t>845356</t>
  </si>
  <si>
    <t>100027</t>
  </si>
  <si>
    <t>MEGACE 160 MG</t>
  </si>
  <si>
    <t>POR TBL NOB 30X160MG</t>
  </si>
  <si>
    <t>500566</t>
  </si>
  <si>
    <t>ZARZIO 30 MU/0,5 ML</t>
  </si>
  <si>
    <t>127909</t>
  </si>
  <si>
    <t>DOCETAXEL HOSPIRA 10 MG/ML KONCENTRÁT PRO PŘÍPRAVU</t>
  </si>
  <si>
    <t>INF CNC SOL 1X2ML/20MG</t>
  </si>
  <si>
    <t>127910</t>
  </si>
  <si>
    <t>INF CNC SOL 1X8ML/80MG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</si>
  <si>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</si>
  <si>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</si>
  <si>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</si>
  <si>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</si>
  <si>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</si>
  <si>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</si>
  <si>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</si>
  <si>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</si>
  <si>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160164</t>
  </si>
  <si>
    <t>60164</t>
  </si>
  <si>
    <t>TIMONIL RETARD</t>
  </si>
  <si>
    <t>TBL 50X300MG</t>
  </si>
  <si>
    <t>121736</t>
  </si>
  <si>
    <t>21736</t>
  </si>
  <si>
    <t>VALETOL</t>
  </si>
  <si>
    <t>POR TBL NOB 10</t>
  </si>
  <si>
    <t>845240</t>
  </si>
  <si>
    <t>109799</t>
  </si>
  <si>
    <t>ULTRACOD</t>
  </si>
  <si>
    <t>151072</t>
  </si>
  <si>
    <t>KYLOTAN 80 MG</t>
  </si>
  <si>
    <t>POR TBL FLM 28X80MG</t>
  </si>
  <si>
    <t>100965</t>
  </si>
  <si>
    <t>965</t>
  </si>
  <si>
    <t>SPECIES PECTORALES PLANTA</t>
  </si>
  <si>
    <t>500570</t>
  </si>
  <si>
    <t>ZARZIO 48 MU/0,5 ML</t>
  </si>
  <si>
    <t>844483</t>
  </si>
  <si>
    <t>100234</t>
  </si>
  <si>
    <t>VAG PLV SOL10X0.5GM</t>
  </si>
  <si>
    <t>142182</t>
  </si>
  <si>
    <t>42182</t>
  </si>
  <si>
    <t>FLUCINAR</t>
  </si>
  <si>
    <t>GEL 15GM 0.025%</t>
  </si>
  <si>
    <t>143997</t>
  </si>
  <si>
    <t>43997</t>
  </si>
  <si>
    <t>BROMHEXIN 8 KM KAPKY</t>
  </si>
  <si>
    <t>GTT 1X100ML 8MG/ML</t>
  </si>
  <si>
    <t>155671</t>
  </si>
  <si>
    <t>KYLOTAN PLUS H 80/12,5 MG</t>
  </si>
  <si>
    <t>162695</t>
  </si>
  <si>
    <t>NEUROTOP RETARD 600</t>
  </si>
  <si>
    <t>POR TBL PRO 50X600MG</t>
  </si>
  <si>
    <t>849320</t>
  </si>
  <si>
    <t>134270</t>
  </si>
  <si>
    <t>VALSACOMBI 80 MG/12,5 MG</t>
  </si>
  <si>
    <t>849429</t>
  </si>
  <si>
    <t>124105</t>
  </si>
  <si>
    <t>PRESTANCE 5 MG/10 MG</t>
  </si>
  <si>
    <t>POR TBL NOB 90</t>
  </si>
  <si>
    <t>987460</t>
  </si>
  <si>
    <t>93435</t>
  </si>
  <si>
    <t>ROSALGIN IRIGÁTOR</t>
  </si>
  <si>
    <t>395585</t>
  </si>
  <si>
    <t>Panthenol Forte 9% pěna Aloe Vera</t>
  </si>
  <si>
    <t>150ml - Altermed</t>
  </si>
  <si>
    <t>848305</t>
  </si>
  <si>
    <t>Aqvitox - D desinfekce 500ml láhev s rozprašovačem</t>
  </si>
  <si>
    <t>121795</t>
  </si>
  <si>
    <t>21795</t>
  </si>
  <si>
    <t>MONOTAB SR</t>
  </si>
  <si>
    <t>POR TBLPRO100X100MG</t>
  </si>
  <si>
    <t>111286</t>
  </si>
  <si>
    <t>11286</t>
  </si>
  <si>
    <t>PERITOL</t>
  </si>
  <si>
    <t>160087</t>
  </si>
  <si>
    <t>60087</t>
  </si>
  <si>
    <t>LINOLA</t>
  </si>
  <si>
    <t>CRM 1X50GM</t>
  </si>
  <si>
    <t>158892</t>
  </si>
  <si>
    <t>58892</t>
  </si>
  <si>
    <t>XALATAN</t>
  </si>
  <si>
    <t>GTT OPH 3X2.5ML</t>
  </si>
  <si>
    <t>158893</t>
  </si>
  <si>
    <t>58893</t>
  </si>
  <si>
    <t>GTT OPH 1X2.5ML</t>
  </si>
  <si>
    <t>126330</t>
  </si>
  <si>
    <t>26330</t>
  </si>
  <si>
    <t>POR TBL FLM 50X5MG</t>
  </si>
  <si>
    <t>849940</t>
  </si>
  <si>
    <t>124119</t>
  </si>
  <si>
    <t>PRESTANCE 10 MG/5 MG</t>
  </si>
  <si>
    <t>848833</t>
  </si>
  <si>
    <t>125514</t>
  </si>
  <si>
    <t>APO-ATENOL 50 MG</t>
  </si>
  <si>
    <t>POR TBL NOB 100X50MG</t>
  </si>
  <si>
    <t>841094</t>
  </si>
  <si>
    <t>Corsodyl ustni voda 0,1% 200 ml</t>
  </si>
  <si>
    <t>989038</t>
  </si>
  <si>
    <t>Menalind Profess.kož.ochr.krém 200ml+čist.ubrousky</t>
  </si>
  <si>
    <t>164738</t>
  </si>
  <si>
    <t>VENDAL RETARD 100 MG</t>
  </si>
  <si>
    <t>POR TBL PRO 30X100MG</t>
  </si>
  <si>
    <t>988727</t>
  </si>
  <si>
    <t>POR CPS PRO 20X75MG</t>
  </si>
  <si>
    <t>201992</t>
  </si>
  <si>
    <t>192521</t>
  </si>
  <si>
    <t>NAS SPR SUS 140X50RG</t>
  </si>
  <si>
    <t>170243</t>
  </si>
  <si>
    <t>MOVIPREP</t>
  </si>
  <si>
    <t>POR PLV SOL 1+1</t>
  </si>
  <si>
    <t>380716</t>
  </si>
  <si>
    <t>717702</t>
  </si>
  <si>
    <t>FLAMIGEL  50 ML     FLAM50 HYDR</t>
  </si>
  <si>
    <t>OKOLOIDNI GEL PRO L</t>
  </si>
  <si>
    <t>989607</t>
  </si>
  <si>
    <t>B-Komplex forte Zentiva drg.20</t>
  </si>
  <si>
    <t>155960</t>
  </si>
  <si>
    <t>EGILOK SUCC 25 MG</t>
  </si>
  <si>
    <t>POR TBL PRO 30X25MG</t>
  </si>
  <si>
    <t>178580</t>
  </si>
  <si>
    <t>PIRAMIL COMBI 10 MG/5 MG</t>
  </si>
  <si>
    <t>POR CPS DUR 30</t>
  </si>
  <si>
    <t>844415</t>
  </si>
  <si>
    <t>104239</t>
  </si>
  <si>
    <t>PACLITAXEL EBEWE 6 MG/ML KONCENTRÁT PRO PŘÍPRAVU I</t>
  </si>
  <si>
    <t>200309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</si>
  <si>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</si>
  <si>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</si>
  <si>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</si>
  <si>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</si>
  <si>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</si>
  <si>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181598</t>
  </si>
  <si>
    <t>81598</t>
  </si>
  <si>
    <t>PIRABENE 800MG</t>
  </si>
  <si>
    <t>TBL OBD 100X800MG</t>
  </si>
  <si>
    <t>105496</t>
  </si>
  <si>
    <t>5496</t>
  </si>
  <si>
    <t>TBL OBD 60X10MG</t>
  </si>
  <si>
    <t>113767</t>
  </si>
  <si>
    <t>13767</t>
  </si>
  <si>
    <t>CORDARONE</t>
  </si>
  <si>
    <t>POR TBL NOB30X200MG</t>
  </si>
  <si>
    <t>116932</t>
  </si>
  <si>
    <t>16932</t>
  </si>
  <si>
    <t>MOXOSTAD 0.4 MG</t>
  </si>
  <si>
    <t>POR TBL FLM30X0.4MG</t>
  </si>
  <si>
    <t>117433</t>
  </si>
  <si>
    <t>17433</t>
  </si>
  <si>
    <t>POR TBL FLM 60X20MG</t>
  </si>
  <si>
    <t>132064</t>
  </si>
  <si>
    <t>32064</t>
  </si>
  <si>
    <t>INJ SOL 10X1ML</t>
  </si>
  <si>
    <t>133343</t>
  </si>
  <si>
    <t>33343</t>
  </si>
  <si>
    <t>CUBITAN S PŘÍCHUTÍ JAHODOVOU (SOL)</t>
  </si>
  <si>
    <t>140373</t>
  </si>
  <si>
    <t>40373</t>
  </si>
  <si>
    <t>MEDROL 16 MG</t>
  </si>
  <si>
    <t>POR TBLNOB50X16MG-B</t>
  </si>
  <si>
    <t>147144</t>
  </si>
  <si>
    <t>47144</t>
  </si>
  <si>
    <t>LETROX 100</t>
  </si>
  <si>
    <t>149909</t>
  </si>
  <si>
    <t>49909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</si>
  <si>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</si>
  <si>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</si>
  <si>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</si>
  <si>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</si>
  <si>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</si>
  <si>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</si>
  <si>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</si>
  <si>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</si>
  <si>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164788</t>
  </si>
  <si>
    <t>64788</t>
  </si>
  <si>
    <t>ACCUZIDE 20</t>
  </si>
  <si>
    <t>166759</t>
  </si>
  <si>
    <t>KINITO 50 MG, POTAHOVANÉ TABLETY</t>
  </si>
  <si>
    <t>POR TBL FLM 40X50MG</t>
  </si>
  <si>
    <t>176708</t>
  </si>
  <si>
    <t>76708</t>
  </si>
  <si>
    <t>ACCUZIDE</t>
  </si>
  <si>
    <t>193013</t>
  </si>
  <si>
    <t>93013</t>
  </si>
  <si>
    <t>SORTIS 10MG</t>
  </si>
  <si>
    <t>194114</t>
  </si>
  <si>
    <t>94114</t>
  </si>
  <si>
    <t>WARFARIN</t>
  </si>
  <si>
    <t>TBL 100X5MG</t>
  </si>
  <si>
    <t>196977</t>
  </si>
  <si>
    <t>96977</t>
  </si>
  <si>
    <t>848907</t>
  </si>
  <si>
    <t>148072</t>
  </si>
  <si>
    <t>ROSUCARD 20 MG POTAHOVANÉ TABLETY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</si>
  <si>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</si>
  <si>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</si>
  <si>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</si>
  <si>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</si>
  <si>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</si>
  <si>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</si>
  <si>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</si>
  <si>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149195</t>
  </si>
  <si>
    <t>49195</t>
  </si>
  <si>
    <t>POR CPS RDR 90X0.4MG</t>
  </si>
  <si>
    <t>153642</t>
  </si>
  <si>
    <t>53642</t>
  </si>
  <si>
    <t>DIROTON 10MG</t>
  </si>
  <si>
    <t>TBL 28X10MG</t>
  </si>
  <si>
    <t>193019</t>
  </si>
  <si>
    <t>93019</t>
  </si>
  <si>
    <t>SORTIS 40MG</t>
  </si>
  <si>
    <t>194113</t>
  </si>
  <si>
    <t>94113</t>
  </si>
  <si>
    <t>TBL 100X3MG</t>
  </si>
  <si>
    <t>844377</t>
  </si>
  <si>
    <t>BETAHISTIN ACTAVIS 16 MG</t>
  </si>
  <si>
    <t>POR TBL NOB 60X16MG</t>
  </si>
  <si>
    <t>128217</t>
  </si>
  <si>
    <t>28217</t>
  </si>
  <si>
    <t>POR CPSDUR56X75MG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</si>
  <si>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</si>
  <si>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</si>
  <si>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</si>
  <si>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</si>
  <si>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</si>
  <si>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</si>
  <si>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</si>
  <si>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</si>
  <si>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848895</t>
  </si>
  <si>
    <t>151056</t>
  </si>
  <si>
    <t>LAMICTAL 100 MG</t>
  </si>
  <si>
    <t>POR TBL NOB 42X100MG</t>
  </si>
  <si>
    <t>849666</t>
  </si>
  <si>
    <t>119688</t>
  </si>
  <si>
    <t>POR TBL ENT 100X40MG</t>
  </si>
  <si>
    <t>184396</t>
  </si>
  <si>
    <t>84396</t>
  </si>
  <si>
    <t>NEURONTIN 100MG</t>
  </si>
  <si>
    <t>CPS 20X100MG</t>
  </si>
  <si>
    <t>188734</t>
  </si>
  <si>
    <t>88734</t>
  </si>
  <si>
    <t>FLONIDAN</t>
  </si>
  <si>
    <t>TBL 10X10MG</t>
  </si>
  <si>
    <t>850106</t>
  </si>
  <si>
    <t>111898</t>
  </si>
  <si>
    <t>NITRESAN 10 MG</t>
  </si>
  <si>
    <t>848751</t>
  </si>
  <si>
    <t>125073</t>
  </si>
  <si>
    <t>APO-SIMVA 10</t>
  </si>
  <si>
    <t>115317</t>
  </si>
  <si>
    <t>15317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</si>
  <si>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</si>
  <si>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</si>
  <si>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</si>
  <si>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</si>
  <si>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</si>
  <si>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</si>
  <si>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</si>
  <si>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175089</t>
  </si>
  <si>
    <t>POR TBL FLM 50X500MG</t>
  </si>
  <si>
    <t>183100</t>
  </si>
  <si>
    <t>83100</t>
  </si>
  <si>
    <t>TBL RET 30X1MG</t>
  </si>
  <si>
    <t>180071</t>
  </si>
  <si>
    <t>HELIDES 40 MG ENTEROSOLVENTNÍ TVRDÉ TOBOLKY</t>
  </si>
  <si>
    <t>POR CPS ETD 28X40MG</t>
  </si>
  <si>
    <t>116647</t>
  </si>
  <si>
    <t>16647</t>
  </si>
  <si>
    <t>MIRZATEN 45</t>
  </si>
  <si>
    <t>POR TBL FLM 30X45MG</t>
  </si>
  <si>
    <t>114910</t>
  </si>
  <si>
    <t>14910</t>
  </si>
  <si>
    <t>FLONIDAN 10MG TABLETY</t>
  </si>
  <si>
    <t>POR TBL NOB 90X10MG</t>
  </si>
  <si>
    <t>158702</t>
  </si>
  <si>
    <t>58702</t>
  </si>
  <si>
    <t>TAMOXIFEN EBEWE 20MG</t>
  </si>
  <si>
    <t>158701</t>
  </si>
  <si>
    <t>58701</t>
  </si>
  <si>
    <t>TAMOXIFEN EBEWE 10MG</t>
  </si>
  <si>
    <t>TBL 100X10MG</t>
  </si>
  <si>
    <t>850269</t>
  </si>
  <si>
    <t>128123</t>
  </si>
  <si>
    <t>BINABIC 50 MG</t>
  </si>
  <si>
    <t>POR TBL FLM 28X50MG</t>
  </si>
  <si>
    <t>33848</t>
  </si>
  <si>
    <t>NUTRIDRINK S PŘÍCHUTÍ ČOKOLÁDOVOU</t>
  </si>
  <si>
    <t>33847</t>
  </si>
  <si>
    <t>NUTRIDRINK S PŘÍCHUTÍ VANILKOVOU</t>
  </si>
  <si>
    <t>195947</t>
  </si>
  <si>
    <t>95947</t>
  </si>
  <si>
    <t>AMINOMIX 2 NOVUM</t>
  </si>
  <si>
    <t>INF SOL4X2000ML</t>
  </si>
  <si>
    <t>195939</t>
  </si>
  <si>
    <t>95939</t>
  </si>
  <si>
    <t>AMINOMIX 1 NOVUM</t>
  </si>
  <si>
    <t>397302</t>
  </si>
  <si>
    <t>3290</t>
  </si>
  <si>
    <t>INF SOL 5X1000ML</t>
  </si>
  <si>
    <t>133329</t>
  </si>
  <si>
    <t>33329</t>
  </si>
  <si>
    <t>NUTRIDRINK YOGHURT S PŘ. MALINA</t>
  </si>
  <si>
    <t>133331</t>
  </si>
  <si>
    <t>33331</t>
  </si>
  <si>
    <t>NUTRIDRINK BALÍČEK 5+1</t>
  </si>
  <si>
    <t>POR SOL 6X200ML</t>
  </si>
  <si>
    <t>133341</t>
  </si>
  <si>
    <t>33341</t>
  </si>
  <si>
    <t>CUBITAN S PŘÍCHUTÍ VANILKOVOU (SOL)</t>
  </si>
  <si>
    <t>33531</t>
  </si>
  <si>
    <t>NUTRISON ENERGY MULTI FIBRE</t>
  </si>
  <si>
    <t>33750</t>
  </si>
  <si>
    <t>NUTRIDRINK CREME S PŘÍCHUTÍ VANILKOVOU</t>
  </si>
  <si>
    <t>POR SOL 4X125GM</t>
  </si>
  <si>
    <t>33751</t>
  </si>
  <si>
    <t>NUTRIDRINK CREME S PŘÍCHUTÍ ČOKOLÁDOVOU</t>
  </si>
  <si>
    <t>133323</t>
  </si>
  <si>
    <t>33323</t>
  </si>
  <si>
    <t>NUTRIDRINK S KARAMEL. PŘÍCHUTÍ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</si>
  <si>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</si>
  <si>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</si>
  <si>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</si>
  <si>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</si>
  <si>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</si>
  <si>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</si>
  <si>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</si>
  <si>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104013</t>
  </si>
  <si>
    <t>4013</t>
  </si>
  <si>
    <t>DOXYBENE 200 MG TABLETY</t>
  </si>
  <si>
    <t>POR TBL NOB10X200MG</t>
  </si>
  <si>
    <t>185525</t>
  </si>
  <si>
    <t>85525</t>
  </si>
  <si>
    <t>TBL OBD 21X625MG</t>
  </si>
  <si>
    <t>178213</t>
  </si>
  <si>
    <t>78213</t>
  </si>
  <si>
    <t>PIMAFUCIN</t>
  </si>
  <si>
    <t>GLO VAG 3X100MG</t>
  </si>
  <si>
    <t>849206</t>
  </si>
  <si>
    <t>162809</t>
  </si>
  <si>
    <t>Avelox 400mg/250ml inf.sol.1x250ml/400mg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</si>
  <si>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</si>
  <si>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</si>
  <si>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</si>
  <si>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</si>
  <si>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</si>
  <si>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</si>
  <si>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</si>
  <si>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</si>
  <si>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849202</t>
  </si>
  <si>
    <t>154165</t>
  </si>
  <si>
    <t>AVELOX</t>
  </si>
  <si>
    <t>POR TBL FLM 5X400MG</t>
  </si>
  <si>
    <t>101077</t>
  </si>
  <si>
    <t>1077</t>
  </si>
  <si>
    <t>OPHTHALMO-FRAMYKOIN COMPOSITUM</t>
  </si>
  <si>
    <t>121240</t>
  </si>
  <si>
    <t>CEFTRIAXON KABI 2 G</t>
  </si>
  <si>
    <t>INF PLV SOL 10X2GM</t>
  </si>
  <si>
    <t>193207</t>
  </si>
  <si>
    <t>93207</t>
  </si>
  <si>
    <t>UNG OPH 3.5GM 0.3%</t>
  </si>
  <si>
    <t>166360</t>
  </si>
  <si>
    <t>66360</t>
  </si>
  <si>
    <t>OSPEN 1500</t>
  </si>
  <si>
    <t>TBL OBD 12X1500KU</t>
  </si>
  <si>
    <t>847759</t>
  </si>
  <si>
    <t>142077</t>
  </si>
  <si>
    <t>TIENAM 500 MG/500 MG I.V.</t>
  </si>
  <si>
    <t>INF PLV SOL 1X10LAH/20ML</t>
  </si>
  <si>
    <t>50113008</t>
  </si>
  <si>
    <t>97910</t>
  </si>
  <si>
    <t>Human Albumin 20% 100 ml GRIFOLS</t>
  </si>
  <si>
    <t>50113017</t>
  </si>
  <si>
    <t>194246</t>
  </si>
  <si>
    <t>XTANDI</t>
  </si>
  <si>
    <t>POR CPS MOL 112X40MG</t>
  </si>
  <si>
    <t>147252</t>
  </si>
  <si>
    <t>47252</t>
  </si>
  <si>
    <t>GLUKÓZA 5 BRAUN, REF.450074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</si>
  <si>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</si>
  <si>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</si>
  <si>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</si>
  <si>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</si>
  <si>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</si>
  <si>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</si>
  <si>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</si>
  <si>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</si>
  <si>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111421</t>
  </si>
  <si>
    <t>11421</t>
  </si>
  <si>
    <t>INJ 1X2ML/2MG</t>
  </si>
  <si>
    <t>163179</t>
  </si>
  <si>
    <t>METHOTREXATE HOSPIRA 100 MG/ML INJEKČNÍ ROZTOK</t>
  </si>
  <si>
    <t>INJ SOL 1X10ML/1GM</t>
  </si>
  <si>
    <t>198197</t>
  </si>
  <si>
    <t>98197</t>
  </si>
  <si>
    <t>NAVELBINE</t>
  </si>
  <si>
    <t>168721</t>
  </si>
  <si>
    <t>XGEVA 120 MG</t>
  </si>
  <si>
    <t>INJ SOL 1X1.7ML/120MG</t>
  </si>
  <si>
    <t>988667</t>
  </si>
  <si>
    <t>500646</t>
  </si>
  <si>
    <t>FIRMAGON 80 MG</t>
  </si>
  <si>
    <t>INJ PSO LQF 1X80MG+1X6ML</t>
  </si>
  <si>
    <t>167356</t>
  </si>
  <si>
    <t>DOCETAXEL TEVA 20 MG KONCENTRÁT PRO PŘÍPRAVU INF.</t>
  </si>
  <si>
    <t>INF CSL LQF 1X0.5ML+1X1.5ML</t>
  </si>
  <si>
    <t>167357</t>
  </si>
  <si>
    <t>DOCETAXEL TEVA 80 MG KONCENTRÁT PRO PŘÍPRAVU INF.</t>
  </si>
  <si>
    <t>INF CSL LQF 1X2ML+1X6ML</t>
  </si>
  <si>
    <t>198203</t>
  </si>
  <si>
    <t>98203</t>
  </si>
  <si>
    <t>INJ 10X5ML/50MG</t>
  </si>
  <si>
    <t>1673</t>
  </si>
  <si>
    <t>INJ SOL 100X2ML/8MG</t>
  </si>
  <si>
    <t>845908</t>
  </si>
  <si>
    <t>122520</t>
  </si>
  <si>
    <t>SEPTONEX</t>
  </si>
  <si>
    <t>DRM. SPR. SOL. 1x100ml</t>
  </si>
  <si>
    <t>165386</t>
  </si>
  <si>
    <t>65386</t>
  </si>
  <si>
    <t>ZOLADEX DEPOT</t>
  </si>
  <si>
    <t>INJ 1X3.6MG</t>
  </si>
  <si>
    <t>128059</t>
  </si>
  <si>
    <t>28059</t>
  </si>
  <si>
    <t>FASLODEX 250MG/5ML</t>
  </si>
  <si>
    <t>INJ SOL 250MG/5ML</t>
  </si>
  <si>
    <t>152228</t>
  </si>
  <si>
    <t>52228</t>
  </si>
  <si>
    <t>PROLEUKIN 18MIU</t>
  </si>
  <si>
    <t>INJ PLV SOL 1X1MG</t>
  </si>
  <si>
    <t>396324</t>
  </si>
  <si>
    <t>149318</t>
  </si>
  <si>
    <t>Afinitor 5 mg  por.tbl. - studie</t>
  </si>
  <si>
    <t>30 x  5 mg</t>
  </si>
  <si>
    <t>989093</t>
  </si>
  <si>
    <t>500647</t>
  </si>
  <si>
    <t>FIRMAGON 120 MG</t>
  </si>
  <si>
    <t>INJ PSO LQF 2X120MG+2X6ML</t>
  </si>
  <si>
    <t>397052</t>
  </si>
  <si>
    <t>Lyovac cosmegen</t>
  </si>
  <si>
    <t>inj sus 0,5/1ml</t>
  </si>
  <si>
    <t>181714</t>
  </si>
  <si>
    <t>ZOMIKOS 4 MG/ 5 ML KONCENTRÁT PRO INFUZNÍ ROZTOK</t>
  </si>
  <si>
    <t>125622</t>
  </si>
  <si>
    <t>25622</t>
  </si>
  <si>
    <t>HYCAMTIN</t>
  </si>
  <si>
    <t>INF PLV SOL 5X4MG</t>
  </si>
  <si>
    <t>194634</t>
  </si>
  <si>
    <t>KADCYLA 160 MG</t>
  </si>
  <si>
    <t>INF PLV CSL 1X160MG</t>
  </si>
  <si>
    <t>109709</t>
  </si>
  <si>
    <t>9709</t>
  </si>
  <si>
    <t>SOLU-MEDROL</t>
  </si>
  <si>
    <t>INJ SIC 1X40MG+1ML</t>
  </si>
  <si>
    <t>109710</t>
  </si>
  <si>
    <t>9710</t>
  </si>
  <si>
    <t>INJ SIC 1X125MG+2ML</t>
  </si>
  <si>
    <t>115239</t>
  </si>
  <si>
    <t>15239</t>
  </si>
  <si>
    <t>115243</t>
  </si>
  <si>
    <t>15243</t>
  </si>
  <si>
    <t>SANDOSTATIN LAR 20 MG</t>
  </si>
  <si>
    <t>INJ PSU LQF 1X20MG</t>
  </si>
  <si>
    <t>50113016</t>
  </si>
  <si>
    <t>128397</t>
  </si>
  <si>
    <t>28397</t>
  </si>
  <si>
    <t>AVASTIN</t>
  </si>
  <si>
    <t>INFCNCSOL400MG/16ML</t>
  </si>
  <si>
    <t>128274</t>
  </si>
  <si>
    <t>28274</t>
  </si>
  <si>
    <t>ALIMTA 500 MG</t>
  </si>
  <si>
    <t>INF PLV SOL 1X500MG</t>
  </si>
  <si>
    <t>168084</t>
  </si>
  <si>
    <t>HALAVEN</t>
  </si>
  <si>
    <t>INJ SOL 1X2ML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</si>
  <si>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</si>
  <si>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</si>
  <si>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</si>
  <si>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</si>
  <si>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</si>
  <si>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</si>
  <si>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</si>
  <si>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</si>
  <si>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</si>
  <si>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501226</t>
  </si>
  <si>
    <t>194334</t>
  </si>
  <si>
    <t>STIVARGA  40 mg  3 x 28 tabl.</t>
  </si>
  <si>
    <t>397307</t>
  </si>
  <si>
    <t>168991</t>
  </si>
  <si>
    <t>Caprelsa tbl. 100 mg</t>
  </si>
  <si>
    <t>30 x 100 mg</t>
  </si>
  <si>
    <t>164881</t>
  </si>
  <si>
    <t>64881</t>
  </si>
  <si>
    <t>BEROTEC N 100 MCG</t>
  </si>
  <si>
    <t>INH SOL PSS200 DAV</t>
  </si>
  <si>
    <t>191880</t>
  </si>
  <si>
    <t>91880</t>
  </si>
  <si>
    <t>MANINIL 5</t>
  </si>
  <si>
    <t>TBL 120X5MG</t>
  </si>
  <si>
    <t>900321</t>
  </si>
  <si>
    <t>KL PRIPRAVEK</t>
  </si>
  <si>
    <t>106215</t>
  </si>
  <si>
    <t>6215</t>
  </si>
  <si>
    <t>DIPHERELINE S.R. 11.25 MG</t>
  </si>
  <si>
    <t>INJPSULQF 11.25MG+S</t>
  </si>
  <si>
    <t>125299</t>
  </si>
  <si>
    <t>ELIGARD 22,5 MG</t>
  </si>
  <si>
    <t>INJ PSO LQF 1X22.5MG VAN</t>
  </si>
  <si>
    <t>842125</t>
  </si>
  <si>
    <t>DZ SOFTASEPT N BAREVNÝ 250 ml</t>
  </si>
  <si>
    <t>905098</t>
  </si>
  <si>
    <t>23989</t>
  </si>
  <si>
    <t>DZ OCTENISEPT 1 l</t>
  </si>
  <si>
    <t>162317</t>
  </si>
  <si>
    <t>62317</t>
  </si>
  <si>
    <t>BETADINE - zelená</t>
  </si>
  <si>
    <t>LIQ 1X1000ML</t>
  </si>
  <si>
    <t>155911</t>
  </si>
  <si>
    <t>PEROXID VODIKU 3%</t>
  </si>
  <si>
    <t>LIQ  1X100ML</t>
  </si>
  <si>
    <t>395850</t>
  </si>
  <si>
    <t>OptiLube lubrikační gel</t>
  </si>
  <si>
    <t>tuba 113g</t>
  </si>
  <si>
    <t>921097</t>
  </si>
  <si>
    <t>KL UNG.AC.BORICI 1%, 100G</t>
  </si>
  <si>
    <t>50113009</t>
  </si>
  <si>
    <t>132932</t>
  </si>
  <si>
    <t>32932</t>
  </si>
  <si>
    <t>TELEBRIX 30 MEGLUMINE</t>
  </si>
  <si>
    <t>INJ SOL 1X100ML</t>
  </si>
  <si>
    <t>184785</t>
  </si>
  <si>
    <t>84785</t>
  </si>
  <si>
    <t>GEL OPH 3X10GM</t>
  </si>
  <si>
    <t>128396</t>
  </si>
  <si>
    <t>28396</t>
  </si>
  <si>
    <t>INF CNCSOL100MG/4ML</t>
  </si>
  <si>
    <t>149418</t>
  </si>
  <si>
    <t>149447</t>
  </si>
  <si>
    <t>JAVLOR 25 MG/ML</t>
  </si>
  <si>
    <t>149443</t>
  </si>
  <si>
    <t>INF CNC SOL 1X2ML</t>
  </si>
  <si>
    <t>167728</t>
  </si>
  <si>
    <t>VOTRIENT 400 MG</t>
  </si>
  <si>
    <t>POR TBL FLM 60X400MG</t>
  </si>
  <si>
    <t>500442</t>
  </si>
  <si>
    <t>168043</t>
  </si>
  <si>
    <t>Jevtana 60mg</t>
  </si>
  <si>
    <t>INF CSL LQF 1X1.5ML/60MG+4.5ML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</si>
  <si>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</si>
  <si>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</si>
  <si>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</si>
  <si>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</si>
  <si>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</si>
  <si>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</si>
  <si>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</si>
  <si>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</si>
  <si>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</si>
  <si>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</si>
  <si>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</si>
  <si>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</si>
  <si>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</si>
  <si>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</si>
  <si>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</si>
  <si>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POR CPS DUR 30X50MG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</si>
  <si>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</si>
  <si>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</si>
  <si>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</si>
  <si>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</si>
  <si>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</si>
  <si>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</si>
  <si>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</si>
  <si>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</si>
  <si>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129240</t>
  </si>
  <si>
    <t>29240</t>
  </si>
  <si>
    <t>TORISEL 25 MG/ML</t>
  </si>
  <si>
    <t>INF CSL LQF 1X1.2ML+1X1.8ML</t>
  </si>
  <si>
    <t>129248</t>
  </si>
  <si>
    <t>29248</t>
  </si>
  <si>
    <t>VECTIBIX 20 MG/ML</t>
  </si>
  <si>
    <t>IVN INF CNC SOL 1X5ML</t>
  </si>
  <si>
    <t>149321</t>
  </si>
  <si>
    <t>AFINITOR 10 MG</t>
  </si>
  <si>
    <t>168322</t>
  </si>
  <si>
    <t>TYVERB 250 MG</t>
  </si>
  <si>
    <t>POR TBL FLM 70X250MG</t>
  </si>
  <si>
    <t>193520</t>
  </si>
  <si>
    <t>INLYTA 5 MG</t>
  </si>
  <si>
    <t>POR TBL FLM 56X5MG</t>
  </si>
  <si>
    <t>849710</t>
  </si>
  <si>
    <t>AFINITOR 5 MG</t>
  </si>
  <si>
    <t>850255</t>
  </si>
  <si>
    <t>167725</t>
  </si>
  <si>
    <t>VOTRIENT 200MG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</si>
  <si>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</si>
  <si>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</si>
  <si>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</si>
  <si>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</si>
  <si>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</si>
  <si>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</si>
  <si>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</si>
  <si>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193517</t>
  </si>
  <si>
    <t>INLYTA 1 MG</t>
  </si>
  <si>
    <t>POR TBL FLM 56X1MG</t>
  </si>
  <si>
    <t>128028</t>
  </si>
  <si>
    <t>28028</t>
  </si>
  <si>
    <t>GLIVEC 400 MG</t>
  </si>
  <si>
    <t>POR TBL FLM30X400MG</t>
  </si>
  <si>
    <t>28386</t>
  </si>
  <si>
    <t>POR TBL FLM 90X400MG</t>
  </si>
  <si>
    <t>Onkologická klinika, lůžkové oddělení 42A</t>
  </si>
  <si>
    <t>Onkologická klinika, lůžkové oddělení 42B</t>
  </si>
  <si>
    <t>Onkologická klinika, ambulance + mamol. poradna</t>
  </si>
  <si>
    <t>Onkologická klinika, ozařovny-přístrojové pracoviš</t>
  </si>
  <si>
    <t>Radiační onkologie - brachyterapie</t>
  </si>
  <si>
    <t>Onkologická klinika, centrum  - onkologie</t>
  </si>
  <si>
    <t>Lékárna - léčiva</t>
  </si>
  <si>
    <t>Lékárna - enterární výživa</t>
  </si>
  <si>
    <t>Lékárna - antibiotika</t>
  </si>
  <si>
    <t>Lékárna - antimykotika</t>
  </si>
  <si>
    <t>394 TO krevní deriváty hemofilici (112 01 003)</t>
  </si>
  <si>
    <t>393 TO krevní deriváty IVLP (112 01 003)</t>
  </si>
  <si>
    <t>Lékárna - onkologie §16</t>
  </si>
  <si>
    <t>Lékárna - centrové léky</t>
  </si>
  <si>
    <t>Lékárna - RTG diagnostika</t>
  </si>
  <si>
    <t>2121 - Onkologická klinika, ambulance + mamol. poradna</t>
  </si>
  <si>
    <t>2111 - Onkologická klinika, lůžkové oddělení 42A</t>
  </si>
  <si>
    <t>2112 - Onkologická klinika, lůžkové oddělení 42B</t>
  </si>
  <si>
    <t>2151 - Onkologická klinika, ozařovny-přístrojové pracoviš</t>
  </si>
  <si>
    <t>2194 - Onkologická klinika, centrum  - onkologie</t>
  </si>
  <si>
    <t>H01CB02 - Oktreotid</t>
  </si>
  <si>
    <t>L01XA03 - Oxaliplatin</t>
  </si>
  <si>
    <t>L01CA04 - Vinorelbin</t>
  </si>
  <si>
    <t>L01XX19 - Irinotekan</t>
  </si>
  <si>
    <t>L01DB03 - Epirubicin</t>
  </si>
  <si>
    <t>M05BA08 - Kyselina zoledronová</t>
  </si>
  <si>
    <t>L01CB01 - Etoposid</t>
  </si>
  <si>
    <t>L01CD02 - Docetaxel</t>
  </si>
  <si>
    <t>L01BA01 - Methotrexát</t>
  </si>
  <si>
    <t>V06XX - Potraviny pro zvláštní lékařské účely (PZLÚ)</t>
  </si>
  <si>
    <t>A10BA02 - Metformin</t>
  </si>
  <si>
    <t>J01CR02 - Amoxicilin a enzymový inhibitor</t>
  </si>
  <si>
    <t>N06AX11 - Mirtazapin</t>
  </si>
  <si>
    <t>H03AA01 - Levothyroxin, sodná sůl</t>
  </si>
  <si>
    <t>N05AH04 - Kvetiapin</t>
  </si>
  <si>
    <t>C08DA01 - Verapamil</t>
  </si>
  <si>
    <t>A02BA02 - Ranitidin</t>
  </si>
  <si>
    <t>N06AB04 - Citalopram</t>
  </si>
  <si>
    <t>B01AC05 - Tiklopidin</t>
  </si>
  <si>
    <t>A10BB12 - Glimepirid</t>
  </si>
  <si>
    <t>B01AC04 - Klopidogrel</t>
  </si>
  <si>
    <t>C10AA05 - Atorvastatin</t>
  </si>
  <si>
    <t>N06AB06 - Sertralin</t>
  </si>
  <si>
    <t>C07AG02 - Karvedilol</t>
  </si>
  <si>
    <t>A04AA02 - Granisetron</t>
  </si>
  <si>
    <t>C08CA08 - Nitrendipin</t>
  </si>
  <si>
    <t>N03AX09 - Lamotrigin</t>
  </si>
  <si>
    <t>B01AB06 - Nadroparin</t>
  </si>
  <si>
    <t>L01BC02 - Fluorouracil</t>
  </si>
  <si>
    <t>C09AA02 - Enalapril</t>
  </si>
  <si>
    <t>L01XE01 - Imatinib</t>
  </si>
  <si>
    <t>C09AA03 - Lisinopril</t>
  </si>
  <si>
    <t>M04AA01 - Alopurinol</t>
  </si>
  <si>
    <t>C09AA04 - Perindopril</t>
  </si>
  <si>
    <t>C01BD01 - Amiodaron</t>
  </si>
  <si>
    <t>C09AA05 - Ramipril</t>
  </si>
  <si>
    <t>C08CA01 - Amlodipin</t>
  </si>
  <si>
    <t>C09BA05 - Ramipril a diuretika</t>
  </si>
  <si>
    <t>A03FA - Prokinetika</t>
  </si>
  <si>
    <t>C09BA06 - Chinapril a diuretika</t>
  </si>
  <si>
    <t>L01XA01 - Cisplatina</t>
  </si>
  <si>
    <t>C09BB03 - Lisinopril a amlodipin</t>
  </si>
  <si>
    <t>L01XE07 - Lapatinib</t>
  </si>
  <si>
    <t>C09BB04 - Perindopril a amlodipin</t>
  </si>
  <si>
    <t>L03AA02 - Filgrastim</t>
  </si>
  <si>
    <t>C09CA01 - Losartan</t>
  </si>
  <si>
    <t>N02AX02 - Tramadol</t>
  </si>
  <si>
    <t>C09CA07 - Telmisartan</t>
  </si>
  <si>
    <t>N03AX14 - Levetiracetam</t>
  </si>
  <si>
    <t>C09DA01 - Losartan a diuretika</t>
  </si>
  <si>
    <t>N05CD08 - Midazolam</t>
  </si>
  <si>
    <t>C10AA01 - Simvastatin</t>
  </si>
  <si>
    <t>C07AB05 - Betaxolol</t>
  </si>
  <si>
    <t>N06BX18 - Vinpocetin</t>
  </si>
  <si>
    <t>C07AB07 - Bisoprolol</t>
  </si>
  <si>
    <t>A02BC05 - Esomeprazol</t>
  </si>
  <si>
    <t>C10AA07 - Rosuvastatin</t>
  </si>
  <si>
    <t>L01BC05 - Gemcitabin</t>
  </si>
  <si>
    <t>C10AB05 - Fenofibrát</t>
  </si>
  <si>
    <t>A04AA01 - Ondansetron</t>
  </si>
  <si>
    <t>G04CA02 - Tamsulosin</t>
  </si>
  <si>
    <t>A06AD11 - Laktulóza</t>
  </si>
  <si>
    <t>G04CB01 - Finasterid</t>
  </si>
  <si>
    <t>A07DA - Antipropulziva</t>
  </si>
  <si>
    <t>A02BC02 - Pantoprazol</t>
  </si>
  <si>
    <t>L01XE04 - Sunitinib</t>
  </si>
  <si>
    <t>H02AB04 - Methylprednisolon</t>
  </si>
  <si>
    <t>A10AB01 - Inzulin lidský</t>
  </si>
  <si>
    <t>L02BA03 - Fulvestrant</t>
  </si>
  <si>
    <t>L02BB03 - Bikalutamid</t>
  </si>
  <si>
    <t>L02BG04 - Letrozol</t>
  </si>
  <si>
    <t>J01AA12 - Tigecyklin</t>
  </si>
  <si>
    <t>M01AX17 - Nimesulid</t>
  </si>
  <si>
    <t>R06AE07 - Cetirizin</t>
  </si>
  <si>
    <t>A02BA03 - Famotidin</t>
  </si>
  <si>
    <t>R06AE09 - Levocetirizin</t>
  </si>
  <si>
    <t>N03AG01 - Kyselina valproová</t>
  </si>
  <si>
    <t>S01EE01 - Latanoprost</t>
  </si>
  <si>
    <t>N03AX12 - Gabapentin</t>
  </si>
  <si>
    <t>A02BC03 - Lansoprazol</t>
  </si>
  <si>
    <t>N03AX16 - Pregabalin</t>
  </si>
  <si>
    <t>B01AA03 - Warfarin</t>
  </si>
  <si>
    <t>N05BA12 - Alprazolam</t>
  </si>
  <si>
    <t>J01MA01 - Ofloxacin</t>
  </si>
  <si>
    <t>C02AC05 - Moxonidin</t>
  </si>
  <si>
    <t>R03AC02 - Salbutamol</t>
  </si>
  <si>
    <t>N06AB10 - Escitalopram</t>
  </si>
  <si>
    <t>J01XA01 - Vankomycin</t>
  </si>
  <si>
    <t>N06AX16 - Venlafaxin</t>
  </si>
  <si>
    <t>J02AC01 - Flukonazol</t>
  </si>
  <si>
    <t>N07CA01 - Betahistin</t>
  </si>
  <si>
    <t>J02AC03 - Vorikonazol</t>
  </si>
  <si>
    <t>L01AX04 - Dakarbazin</t>
  </si>
  <si>
    <t>J01MA02 - Ciprofloxacin</t>
  </si>
  <si>
    <t>R06AX13 - Loratadin</t>
  </si>
  <si>
    <t>J01DC02 - Cefuroxim</t>
  </si>
  <si>
    <t>V03AF03 - Kalcium-folinát</t>
  </si>
  <si>
    <t>J01DD12 - Cefoperazon</t>
  </si>
  <si>
    <t>L02BA01 - Tamoxifen</t>
  </si>
  <si>
    <t>J01FA09 - Klarithromycin</t>
  </si>
  <si>
    <t>J01FA10 - Azithromycin</t>
  </si>
  <si>
    <t>A02BA02</t>
  </si>
  <si>
    <t>RANITAL 150 MG POTAHOVANÉ TABLETY</t>
  </si>
  <si>
    <t>POR TBL FLM 30X150MG</t>
  </si>
  <si>
    <t>RANITAL 50 MG/2 ML</t>
  </si>
  <si>
    <t>INJ SOL 5X2ML/50MG</t>
  </si>
  <si>
    <t>RANISAN 150 MG</t>
  </si>
  <si>
    <t>A02BA03</t>
  </si>
  <si>
    <t>A02BC02</t>
  </si>
  <si>
    <t>POR TBL ENT 28X40MG I</t>
  </si>
  <si>
    <t>A02BC03</t>
  </si>
  <si>
    <t>LANZUL 30 MG</t>
  </si>
  <si>
    <t>POR CPS DUR 28X30MG</t>
  </si>
  <si>
    <t>POR CPS DUR 14X30MG</t>
  </si>
  <si>
    <t>A04AA01</t>
  </si>
  <si>
    <t>ORM TBL BUC 10X8MG</t>
  </si>
  <si>
    <t>A04AA02</t>
  </si>
  <si>
    <t>INJ SOL 5X3ML/3MG</t>
  </si>
  <si>
    <t>A06AD11</t>
  </si>
  <si>
    <t>A07DA</t>
  </si>
  <si>
    <t>A10AB01</t>
  </si>
  <si>
    <t>ACTRAPID PENFILL 100 IU/ML</t>
  </si>
  <si>
    <t>A10BA02</t>
  </si>
  <si>
    <t>POR TBL FLM 60X500MG</t>
  </si>
  <si>
    <t>POR TBL FLM 60X850MG</t>
  </si>
  <si>
    <t>A10BB12</t>
  </si>
  <si>
    <t>B01AB06</t>
  </si>
  <si>
    <t>INJ SOL 10X5ML/47.5KU</t>
  </si>
  <si>
    <t>B01AC04</t>
  </si>
  <si>
    <t>C07AB05</t>
  </si>
  <si>
    <t>C07AB07</t>
  </si>
  <si>
    <t>C07AG02</t>
  </si>
  <si>
    <t>C08CA01</t>
  </si>
  <si>
    <t>C08CA08</t>
  </si>
  <si>
    <t>C09AA02</t>
  </si>
  <si>
    <t>C09AA03</t>
  </si>
  <si>
    <t>DIROTON 5 MG</t>
  </si>
  <si>
    <t>C09AA04</t>
  </si>
  <si>
    <t>C09AA05</t>
  </si>
  <si>
    <t>TRITACE 10 MG</t>
  </si>
  <si>
    <t>TRITACE 5 MG</t>
  </si>
  <si>
    <t>C09BA05</t>
  </si>
  <si>
    <t>C09BB03</t>
  </si>
  <si>
    <t>C09BB04</t>
  </si>
  <si>
    <t>C09CA01</t>
  </si>
  <si>
    <t>POR TBL FLM 30X100MG</t>
  </si>
  <si>
    <t>C09CA07</t>
  </si>
  <si>
    <t>C09DA01</t>
  </si>
  <si>
    <t>C10AA01</t>
  </si>
  <si>
    <t>C10AA05</t>
  </si>
  <si>
    <t>POR TBL FLM 100X20MG</t>
  </si>
  <si>
    <t>C10AA07</t>
  </si>
  <si>
    <t>C10AB05</t>
  </si>
  <si>
    <t>G04CA02</t>
  </si>
  <si>
    <t>POR CPS RDR 30X0.4MG</t>
  </si>
  <si>
    <t>G04CB01</t>
  </si>
  <si>
    <t>H01CB02</t>
  </si>
  <si>
    <t>H02AB04</t>
  </si>
  <si>
    <t>H03AA01</t>
  </si>
  <si>
    <t>POR TBL NOB 100X150RG</t>
  </si>
  <si>
    <t>J01AA12</t>
  </si>
  <si>
    <t>J01CR02</t>
  </si>
  <si>
    <t>AMOKSIKLAV 1 G</t>
  </si>
  <si>
    <t>POR TBL FLM 14X1GM</t>
  </si>
  <si>
    <t>AMOKSIKLAV 1,2 G</t>
  </si>
  <si>
    <t>INJ+INF PLV SOL 5X1.2GM</t>
  </si>
  <si>
    <t>J01DC02</t>
  </si>
  <si>
    <t>POR TBL FLM 10X500MG</t>
  </si>
  <si>
    <t>J01DD12</t>
  </si>
  <si>
    <t>J01FA09</t>
  </si>
  <si>
    <t>POR TBL FLM 14X500MG</t>
  </si>
  <si>
    <t>J01FA10</t>
  </si>
  <si>
    <t>J01MA01</t>
  </si>
  <si>
    <t>POR TBL FLM 10X200MG</t>
  </si>
  <si>
    <t>J01MA02</t>
  </si>
  <si>
    <t>CIPHIN PRO INFUSIONE 200 MG/100 ML</t>
  </si>
  <si>
    <t>INF SOL 1X100ML/200MG</t>
  </si>
  <si>
    <t>J01XA01</t>
  </si>
  <si>
    <t>EDICIN 0,5 G</t>
  </si>
  <si>
    <t>EDICIN 1 G</t>
  </si>
  <si>
    <t>INF PLV SOL 1X1GM</t>
  </si>
  <si>
    <t>J02AC01</t>
  </si>
  <si>
    <t>MYCOMAX INF</t>
  </si>
  <si>
    <t>INF SOL 1X100ML</t>
  </si>
  <si>
    <t>POR CPS DUR 28X100MG</t>
  </si>
  <si>
    <t>J02AC03</t>
  </si>
  <si>
    <t>POR TBL FLM 14X200MG</t>
  </si>
  <si>
    <t>L01AX04</t>
  </si>
  <si>
    <t>L01BA01</t>
  </si>
  <si>
    <t>L01BC02</t>
  </si>
  <si>
    <t>L01BC05</t>
  </si>
  <si>
    <t>GEMCITABIN EBEWE 40 MG/ML</t>
  </si>
  <si>
    <t>INF CNC SOL 1X5ML/200MG</t>
  </si>
  <si>
    <t>INF CNC SOL 1X50ML/2000MG PŘEB</t>
  </si>
  <si>
    <t>INF CNC SOL 1X25ML/1000MG PŘEB</t>
  </si>
  <si>
    <t>L01CB01</t>
  </si>
  <si>
    <t>INF CNC SOL 1X10ML/200MG</t>
  </si>
  <si>
    <t>ETOPOSID 'EBEWE'</t>
  </si>
  <si>
    <t>INF SOL 1X5ML/100MG</t>
  </si>
  <si>
    <t>INF SOL 1X20ML/400MG</t>
  </si>
  <si>
    <t>L01DB03</t>
  </si>
  <si>
    <t>L01XA01</t>
  </si>
  <si>
    <t>L01XA03</t>
  </si>
  <si>
    <t>OXALIPLATIN KABI 5 MG/ML KONCENTRÁT PRO INFUZNÍ ROZTOK</t>
  </si>
  <si>
    <t>L01XX19</t>
  </si>
  <si>
    <t>CAMPTO</t>
  </si>
  <si>
    <t>INF CNC SOL 1X5ML/100MG-6MLLAH</t>
  </si>
  <si>
    <t>L02BB03</t>
  </si>
  <si>
    <t>L02BG04</t>
  </si>
  <si>
    <t>POR TBL FLM 30X2.5MG</t>
  </si>
  <si>
    <t>L03AA02</t>
  </si>
  <si>
    <t>M01AX17</t>
  </si>
  <si>
    <t>POR TBL NOB 15X100MG</t>
  </si>
  <si>
    <t>M04AA01</t>
  </si>
  <si>
    <t>M05BA08</t>
  </si>
  <si>
    <t>ZOMETA 4 MG/5 ML</t>
  </si>
  <si>
    <t>N02AX02</t>
  </si>
  <si>
    <t>POR GTT SOL 1X10ML</t>
  </si>
  <si>
    <t>POR TBL PRO 30X150MG</t>
  </si>
  <si>
    <t>POR TBL PRO 10X100MG</t>
  </si>
  <si>
    <t>POR TBL PRO 50X100MG</t>
  </si>
  <si>
    <t>N03AG01</t>
  </si>
  <si>
    <t>DEPAKINE CHRONO 500 MG SÉCABLE</t>
  </si>
  <si>
    <t>POR TBL RET 100X500MG</t>
  </si>
  <si>
    <t>POR TBL RET 30X500MG</t>
  </si>
  <si>
    <t>N03AX12</t>
  </si>
  <si>
    <t>NEURONTIN 300 MG</t>
  </si>
  <si>
    <t>POR CPS DUR 50X300MG</t>
  </si>
  <si>
    <t>N03AX14</t>
  </si>
  <si>
    <t>N03AX16</t>
  </si>
  <si>
    <t>POR CPS DUR 14X75MG</t>
  </si>
  <si>
    <t>POR CPS DUR 14X150MG</t>
  </si>
  <si>
    <t>N05AH04</t>
  </si>
  <si>
    <t>N05BA12</t>
  </si>
  <si>
    <t>XANAX SR 0,5 MG</t>
  </si>
  <si>
    <t>POR TBL PRO 30X0.5MG</t>
  </si>
  <si>
    <t>XANAX 0,25 MG</t>
  </si>
  <si>
    <t>POR TBL NOB 30X0.25MG</t>
  </si>
  <si>
    <t>XANAX 0,5 MG</t>
  </si>
  <si>
    <t>POR TBL NOB 30X0.5MG</t>
  </si>
  <si>
    <t>N05CD08</t>
  </si>
  <si>
    <t>DORMICUM 7,5 MG</t>
  </si>
  <si>
    <t>POR TBL FLM 10X7.5MG</t>
  </si>
  <si>
    <t>N06AB04</t>
  </si>
  <si>
    <t>POR TBL FLM 30X10 MG</t>
  </si>
  <si>
    <t>POR TBL FLM 30X20 MG</t>
  </si>
  <si>
    <t>N06AB06</t>
  </si>
  <si>
    <t>ZOLOFT 50 MG</t>
  </si>
  <si>
    <t>N06AB10</t>
  </si>
  <si>
    <t>N06AX11</t>
  </si>
  <si>
    <t>N06BX18</t>
  </si>
  <si>
    <t>POR TBL NOB 50X5MG</t>
  </si>
  <si>
    <t>R03AC02</t>
  </si>
  <si>
    <t>INH SUS PSS 200X100RG</t>
  </si>
  <si>
    <t>R06AE07</t>
  </si>
  <si>
    <t>R06AE09</t>
  </si>
  <si>
    <t>V03AF03</t>
  </si>
  <si>
    <t>V06XX</t>
  </si>
  <si>
    <t>POR SOL 1X430GM</t>
  </si>
  <si>
    <t>DIASIP S PŘÍCHUTÍ JAHODOVOU</t>
  </si>
  <si>
    <t>DIASIP S PŘÍCHUTÍ VANILKOVOU</t>
  </si>
  <si>
    <t>CUBITAN S PŘÍCHUTÍ ČOKOLÁDOVOU</t>
  </si>
  <si>
    <t>POR TBL ENT 100X40MG I</t>
  </si>
  <si>
    <t>A02BC05</t>
  </si>
  <si>
    <t>A03FA</t>
  </si>
  <si>
    <t>B01AA03</t>
  </si>
  <si>
    <t>WARFARIN ORION 3 MG</t>
  </si>
  <si>
    <t>POR TBL NOB 100X3MG</t>
  </si>
  <si>
    <t>WARFARIN ORION 5 MG</t>
  </si>
  <si>
    <t>B01AC05</t>
  </si>
  <si>
    <t>POR TBL FLM 30X250MG</t>
  </si>
  <si>
    <t>C01BD01</t>
  </si>
  <si>
    <t>POR TBL NOB 30X200MG</t>
  </si>
  <si>
    <t>C02AC05</t>
  </si>
  <si>
    <t>MOXOSTAD 0,3 MG</t>
  </si>
  <si>
    <t>POR TBL FLM 30X0.3MG</t>
  </si>
  <si>
    <t>MOXOSTAD 0,4 MG</t>
  </si>
  <si>
    <t>POR TBL FLM 30X0.4MG</t>
  </si>
  <si>
    <t>C08DA01</t>
  </si>
  <si>
    <t>POR TBL PRO 30X240MG</t>
  </si>
  <si>
    <t>DIROTON 10 MG</t>
  </si>
  <si>
    <t>POR TBL NOB 28X10MG</t>
  </si>
  <si>
    <t>C09BA06</t>
  </si>
  <si>
    <t>ACCUZIDE 10</t>
  </si>
  <si>
    <t>SORTIS 10 MG</t>
  </si>
  <si>
    <t>SORTIS 40 MG</t>
  </si>
  <si>
    <t>POR CPS DUR 30X267MG</t>
  </si>
  <si>
    <t>POR TBL NOB 50X16MG</t>
  </si>
  <si>
    <t>POR TBL NOB 100X100RG I</t>
  </si>
  <si>
    <t>AMOKSIKLAV 625 MG</t>
  </si>
  <si>
    <t>POR TBL FLM 21X625MG</t>
  </si>
  <si>
    <t>INF SOL 1X2.5ML/50MG</t>
  </si>
  <si>
    <t>L02BA01</t>
  </si>
  <si>
    <t>TAMOXIFEN 'EBEWE' 10 MG</t>
  </si>
  <si>
    <t>TAMOXIFEN 'EBEWE' 20 MG</t>
  </si>
  <si>
    <t>N03AX09</t>
  </si>
  <si>
    <t>NEURONTIN 100 MG</t>
  </si>
  <si>
    <t>POR CPS DUR 20X100MG</t>
  </si>
  <si>
    <t>POR CPS DUR 56X75MG</t>
  </si>
  <si>
    <t>XANAX SR 1 MG</t>
  </si>
  <si>
    <t>POR TBL PRO 30X1MG</t>
  </si>
  <si>
    <t>XANAX 1 MG</t>
  </si>
  <si>
    <t>POR TBL FLM 10X15MG</t>
  </si>
  <si>
    <t>POR TBL FLM 60X20 MG</t>
  </si>
  <si>
    <t>ZOLOFT 100 MG</t>
  </si>
  <si>
    <t>POR TBL FLM 28X100MG</t>
  </si>
  <si>
    <t>MIRZATEN 45 MG</t>
  </si>
  <si>
    <t>N06AX16</t>
  </si>
  <si>
    <t>N07CA01</t>
  </si>
  <si>
    <t>POR TBL NOB 100X8MG</t>
  </si>
  <si>
    <t>POR TBL FLM 60X10MG</t>
  </si>
  <si>
    <t>R06AX13</t>
  </si>
  <si>
    <t>FLONIDAN 10 MG TABLETY</t>
  </si>
  <si>
    <t>POR TBL NOB 10X10MG</t>
  </si>
  <si>
    <t>S01EE01</t>
  </si>
  <si>
    <t>OPH GTT SOL 3X2.5ML I</t>
  </si>
  <si>
    <t>OPH GTT SOL 1X2.5ML I</t>
  </si>
  <si>
    <t>NUTRIDRINK S PŘÍCHUTÍ KARAMELOVOU</t>
  </si>
  <si>
    <t>NUTRIDRINK YOGHURT S PŘÍCHUTÍ MALINA</t>
  </si>
  <si>
    <t>CUBITAN S PŘÍCHUTÍ VANILKOVOU</t>
  </si>
  <si>
    <t>CUBITAN S PŘÍCHUTÍ JAHODOVOU</t>
  </si>
  <si>
    <t>NUTRIDRINK CREME S PŘÍCHUTÍ LESNÍHO OVOCE</t>
  </si>
  <si>
    <t>SOLU-MEDROL 40 MG/ML</t>
  </si>
  <si>
    <t>INJ PSO LQF 40MG+1ML</t>
  </si>
  <si>
    <t>SOLU-MEDROL 62,5 MG/ML</t>
  </si>
  <si>
    <t>INJ PSO LQF 125MG+2ML</t>
  </si>
  <si>
    <t>L01CA04</t>
  </si>
  <si>
    <t>INF CNC SOL 10X1ML/10MG</t>
  </si>
  <si>
    <t>INF CNC SOL 10X5ML/50MG</t>
  </si>
  <si>
    <t>L01CD02</t>
  </si>
  <si>
    <t>DOCETAXEL HOSPIRA 10 MG/ML KONCENTRÁT PRO PŘÍPRAVU INFUZNÍHO ROZTOKU</t>
  </si>
  <si>
    <t>DOCETAXEL TEVA 20 MG/0,72 ML</t>
  </si>
  <si>
    <t>INF CSL LQF 1X0.72ML+1X1.28ML</t>
  </si>
  <si>
    <t>DOCETAXEL TEVA 80 MG/2,88 ML</t>
  </si>
  <si>
    <t>INF CSL LQF 1X2.88ML+1X5.12ML</t>
  </si>
  <si>
    <t>L02BA03</t>
  </si>
  <si>
    <t>FASLODEX 250 MG/5 ML</t>
  </si>
  <si>
    <t>INJ SOL 1X250MG/5ML</t>
  </si>
  <si>
    <t>L01XE01</t>
  </si>
  <si>
    <t>L01XE04</t>
  </si>
  <si>
    <t>L01XE07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</si>
  <si>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</si>
  <si>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</si>
  <si>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</si>
  <si>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</si>
  <si>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</si>
  <si>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</si>
  <si>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</si>
  <si>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</si>
  <si>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</si>
  <si>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</si>
  <si>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</si>
  <si>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</si>
  <si>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</si>
  <si>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</si>
  <si>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</si>
  <si>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</si>
  <si>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</si>
  <si>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</si>
  <si>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</si>
  <si>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</si>
  <si>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</si>
  <si>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</si>
  <si>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</si>
  <si>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Jiný</t>
  </si>
  <si>
    <t>Kalábová Hana</t>
  </si>
  <si>
    <t>Klementová Yvona</t>
  </si>
  <si>
    <t>Krejčí Eva</t>
  </si>
  <si>
    <t>Kultan Juraj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</si>
  <si>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</si>
  <si>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</si>
  <si>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</si>
  <si>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</si>
  <si>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</si>
  <si>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</si>
  <si>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</si>
  <si>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</si>
  <si>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</si>
  <si>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</si>
  <si>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</si>
  <si>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</si>
  <si>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</si>
  <si>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</si>
  <si>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</si>
  <si>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</si>
  <si>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</si>
  <si>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Bartoušková Marie</t>
  </si>
  <si>
    <t>Hudcová Magdalena</t>
  </si>
  <si>
    <t>Matzenauer Marcel</t>
  </si>
  <si>
    <t>Alopurinol</t>
  </si>
  <si>
    <t>POR TBL NOB 30X300MG</t>
  </si>
  <si>
    <t>Diosmin, kombinace</t>
  </si>
  <si>
    <t>Nadroparin</t>
  </si>
  <si>
    <t>Alprazolam</t>
  </si>
  <si>
    <t>Bromazepam</t>
  </si>
  <si>
    <t>LEXAURIN 1,5</t>
  </si>
  <si>
    <t>POR TBL NOB 30X1.5MG</t>
  </si>
  <si>
    <t>Dihydrokodein</t>
  </si>
  <si>
    <t>41790</t>
  </si>
  <si>
    <t>POR TBL RET 20X60MG</t>
  </si>
  <si>
    <t>Gabapentin</t>
  </si>
  <si>
    <t>Multienzymové přípravky (lipáza, proteáza apod.)</t>
  </si>
  <si>
    <t>14810</t>
  </si>
  <si>
    <t>POR CPS ETD 20</t>
  </si>
  <si>
    <t>Ondansetron</t>
  </si>
  <si>
    <t>Thiethylperazin</t>
  </si>
  <si>
    <t>POR TBL OBD 50X6.5MG</t>
  </si>
  <si>
    <t>Loperamid</t>
  </si>
  <si>
    <t>Omeprazol</t>
  </si>
  <si>
    <t>132531</t>
  </si>
  <si>
    <t>HELICID 20</t>
  </si>
  <si>
    <t>Jiná antibiotika pro lokální aplikaci</t>
  </si>
  <si>
    <t>DRM UNG 1X10GM</t>
  </si>
  <si>
    <t>Chlorid draselný</t>
  </si>
  <si>
    <t>17188</t>
  </si>
  <si>
    <t>Diazepam</t>
  </si>
  <si>
    <t>DIAZEPAM SLOVAKOFARMA 10 MG</t>
  </si>
  <si>
    <t>POR TBL NOB 20X10MG</t>
  </si>
  <si>
    <t>Fentanyl</t>
  </si>
  <si>
    <t>DUROGESIC 25 MCG/H</t>
  </si>
  <si>
    <t>DRM EMP TDR 5X4.2MG</t>
  </si>
  <si>
    <t>Hořčík (různé sole v kombinaci)</t>
  </si>
  <si>
    <t>POR GRA SOL 30</t>
  </si>
  <si>
    <t>Hydrochlorothiazid a kalium šetřící diuretika</t>
  </si>
  <si>
    <t>Kyselina ursodeoxycholová</t>
  </si>
  <si>
    <t>POR CPS DUR 100X250MG</t>
  </si>
  <si>
    <t>Metoklopramid</t>
  </si>
  <si>
    <t>DEGAN 10 MG TABLETY</t>
  </si>
  <si>
    <t>POR TBL NOB 40X10MG</t>
  </si>
  <si>
    <t>Nimesulid</t>
  </si>
  <si>
    <t>POR GRA SUS 30SÁČ I</t>
  </si>
  <si>
    <t>POR CPS ETD 28X20MG SKLO</t>
  </si>
  <si>
    <t>POR CPS ETD 90X20MG SKLO</t>
  </si>
  <si>
    <t>Pitofenon a analgetika</t>
  </si>
  <si>
    <t>Silikony</t>
  </si>
  <si>
    <t>POR CPS MOL 100X40MG</t>
  </si>
  <si>
    <t>Sodná sůl metamizolu</t>
  </si>
  <si>
    <t>NOVALGIN TABLETY</t>
  </si>
  <si>
    <t>POR TBL FLM 20X500MG</t>
  </si>
  <si>
    <t>Spironolakton</t>
  </si>
  <si>
    <t>POR TBL NOB 100X25MG</t>
  </si>
  <si>
    <t>POR TBL NOB 20X25MG</t>
  </si>
  <si>
    <t>Tramadol, kombinace</t>
  </si>
  <si>
    <t>Trazodon</t>
  </si>
  <si>
    <t>54093</t>
  </si>
  <si>
    <t>POR TBL RET 20X150MG</t>
  </si>
  <si>
    <t>Zolpidem</t>
  </si>
  <si>
    <t>Aprepitant</t>
  </si>
  <si>
    <t>26637</t>
  </si>
  <si>
    <t>EMEND 125 MG + 80 MG</t>
  </si>
  <si>
    <t>POR CPS DUR 1(125MG)+2(80MG)</t>
  </si>
  <si>
    <t>99589</t>
  </si>
  <si>
    <t>ZOFRAN 8 MG</t>
  </si>
  <si>
    <t>POR TBL FLM 10X8MG</t>
  </si>
  <si>
    <t>Acebutolol</t>
  </si>
  <si>
    <t>SECTRAL 400 MG</t>
  </si>
  <si>
    <t>1711</t>
  </si>
  <si>
    <t>POR TBL NOB 100X300MG</t>
  </si>
  <si>
    <t>MILURIT 100</t>
  </si>
  <si>
    <t>132670</t>
  </si>
  <si>
    <t>Amlodipin</t>
  </si>
  <si>
    <t>125058</t>
  </si>
  <si>
    <t>125059</t>
  </si>
  <si>
    <t>3999</t>
  </si>
  <si>
    <t>CARDILOPIN 10 MG</t>
  </si>
  <si>
    <t>Amoxicilin a enzymový inhibitor</t>
  </si>
  <si>
    <t>Bisoprolol a jiná antihypertenziva</t>
  </si>
  <si>
    <t>180997</t>
  </si>
  <si>
    <t>132601</t>
  </si>
  <si>
    <t>LEXAURIN 3</t>
  </si>
  <si>
    <t>Ciprofloxacin</t>
  </si>
  <si>
    <t>53201</t>
  </si>
  <si>
    <t>CIPHIN 250</t>
  </si>
  <si>
    <t>Citalopram</t>
  </si>
  <si>
    <t>Desloratadin</t>
  </si>
  <si>
    <t>26324</t>
  </si>
  <si>
    <t>POR TBL FLM 10X5MG</t>
  </si>
  <si>
    <t>26327</t>
  </si>
  <si>
    <t>POR TBL FLM 20X5MG</t>
  </si>
  <si>
    <t>Dexamethason</t>
  </si>
  <si>
    <t>52335</t>
  </si>
  <si>
    <t>52336</t>
  </si>
  <si>
    <t>69418</t>
  </si>
  <si>
    <t>DIAZEPAM DESITIN RECTAL TUBE 10 MG</t>
  </si>
  <si>
    <t>RCT SOL 5X2.5ML/10MG</t>
  </si>
  <si>
    <t>Diklofenak</t>
  </si>
  <si>
    <t>16580</t>
  </si>
  <si>
    <t>DOLMINA GEL</t>
  </si>
  <si>
    <t>DRM GEL 1X100GM</t>
  </si>
  <si>
    <t>58880</t>
  </si>
  <si>
    <t>DOLMINA 100 SR</t>
  </si>
  <si>
    <t>POR TBL PRO 20X100MG</t>
  </si>
  <si>
    <t>132547</t>
  </si>
  <si>
    <t>POR TBL FLM 30X500MG</t>
  </si>
  <si>
    <t>Dosulepin</t>
  </si>
  <si>
    <t>PROTHIADEN 25</t>
  </si>
  <si>
    <t>POR TBL OBD 30X25MG</t>
  </si>
  <si>
    <t>Escitalopram</t>
  </si>
  <si>
    <t>DUROGESIC 100 MCG/H</t>
  </si>
  <si>
    <t>DRM EMP TDR 5X16.8MG</t>
  </si>
  <si>
    <t>DUROGESIC 50 MCG/H</t>
  </si>
  <si>
    <t>DRM EMP TDR 5X8.4MG</t>
  </si>
  <si>
    <t>Flukonazol</t>
  </si>
  <si>
    <t>Furosemid</t>
  </si>
  <si>
    <t>56802</t>
  </si>
  <si>
    <t>FURORESE 40</t>
  </si>
  <si>
    <t>POR TBL NOB 20X40MG</t>
  </si>
  <si>
    <t>98218</t>
  </si>
  <si>
    <t>FURON 40 MG</t>
  </si>
  <si>
    <t>POR TBL NOB 50X40MG</t>
  </si>
  <si>
    <t>Fytomenadion</t>
  </si>
  <si>
    <t>POR GTT EML 1X5ML/100MG</t>
  </si>
  <si>
    <t>Hydromorfon</t>
  </si>
  <si>
    <t>21588</t>
  </si>
  <si>
    <t>POR CPS PRO 40X4MG</t>
  </si>
  <si>
    <t>Indapamid</t>
  </si>
  <si>
    <t>158288</t>
  </si>
  <si>
    <t>INDAP 2,5 MG</t>
  </si>
  <si>
    <t>POR TBL NOB 50X2.5MG</t>
  </si>
  <si>
    <t>Kandesartan a diuretika</t>
  </si>
  <si>
    <t>159013</t>
  </si>
  <si>
    <t>CANCOMBINO 32 MG/12,5 MG</t>
  </si>
  <si>
    <t>POR TBL NOB 30 I</t>
  </si>
  <si>
    <t>Karbamazepin</t>
  </si>
  <si>
    <t>POR TBL PRO 50X200MG</t>
  </si>
  <si>
    <t>Kodein</t>
  </si>
  <si>
    <t>CODEIN SLOVAKOFARMA 30 MG</t>
  </si>
  <si>
    <t>POR TBL NOB 10X30MG</t>
  </si>
  <si>
    <t>90</t>
  </si>
  <si>
    <t>Kyselina acetylsalicylová</t>
  </si>
  <si>
    <t>21563</t>
  </si>
  <si>
    <t>POR TBL ENT 50X100MG</t>
  </si>
  <si>
    <t>ANOPYRIN 100 MG</t>
  </si>
  <si>
    <t>POR TBL NOB 2X10X100MG</t>
  </si>
  <si>
    <t>Kyselina valproová</t>
  </si>
  <si>
    <t>92034</t>
  </si>
  <si>
    <t>DEPAKINE CHRONO 300 MG SÉCABLE</t>
  </si>
  <si>
    <t>POR TBL RET 100X300MG</t>
  </si>
  <si>
    <t>Laktulóza</t>
  </si>
  <si>
    <t>Letrozol</t>
  </si>
  <si>
    <t>Magnesium-laktát</t>
  </si>
  <si>
    <t>184525</t>
  </si>
  <si>
    <t>MAGNESII LACTICI 0,5 TBL. MEDICAMENTA</t>
  </si>
  <si>
    <t>POR TBL NOB 20X0.5GM</t>
  </si>
  <si>
    <t>Megestrol</t>
  </si>
  <si>
    <t>53143</t>
  </si>
  <si>
    <t>POR SUS 1X120ML</t>
  </si>
  <si>
    <t>199799</t>
  </si>
  <si>
    <t>Metoprolol</t>
  </si>
  <si>
    <t>31536</t>
  </si>
  <si>
    <t>POR TBL PRO 100X25MG</t>
  </si>
  <si>
    <t>Metronidazol</t>
  </si>
  <si>
    <t>POR TBL NOB 20X250MG</t>
  </si>
  <si>
    <t>Moxonidin</t>
  </si>
  <si>
    <t>Nitrofurantoin</t>
  </si>
  <si>
    <t>Ofloxacin</t>
  </si>
  <si>
    <t>POR CPS ETD 28X20MG HDPE</t>
  </si>
  <si>
    <t>119512</t>
  </si>
  <si>
    <t>LOSEPRAZOL 20 MG</t>
  </si>
  <si>
    <t>POR CPS ETD 56X20MG</t>
  </si>
  <si>
    <t>122112</t>
  </si>
  <si>
    <t>APO-OME 20</t>
  </si>
  <si>
    <t>132530</t>
  </si>
  <si>
    <t>10803</t>
  </si>
  <si>
    <t>INJ SOL 5X2ML/4MG</t>
  </si>
  <si>
    <t>Organo-heparinoid</t>
  </si>
  <si>
    <t>HEPAROID LÉČIVA</t>
  </si>
  <si>
    <t>Oxykodon</t>
  </si>
  <si>
    <t>5935</t>
  </si>
  <si>
    <t>POR TBL PRO 28X10MG</t>
  </si>
  <si>
    <t>5939</t>
  </si>
  <si>
    <t>POR TBL PRO 28X40MG</t>
  </si>
  <si>
    <t>11040</t>
  </si>
  <si>
    <t>OXYCONTIN 80 MG</t>
  </si>
  <si>
    <t>POR TBL PRO 40X80MG</t>
  </si>
  <si>
    <t>Perindopril</t>
  </si>
  <si>
    <t>Prednison</t>
  </si>
  <si>
    <t>PREDNISON 5 LÉČIVA</t>
  </si>
  <si>
    <t>POR TBL NOB 20X5MG</t>
  </si>
  <si>
    <t>PREDNISON 20 LÉČIVA</t>
  </si>
  <si>
    <t>POR TBL NOB 20X20MG</t>
  </si>
  <si>
    <t>Prokinetika</t>
  </si>
  <si>
    <t>Ranitidin</t>
  </si>
  <si>
    <t>Rifaximin</t>
  </si>
  <si>
    <t>POR TBL FLM 12X200MG</t>
  </si>
  <si>
    <t>Rutosid, kombinace</t>
  </si>
  <si>
    <t>ASCORUTIN</t>
  </si>
  <si>
    <t>POR TBL FLM 50</t>
  </si>
  <si>
    <t>20583</t>
  </si>
  <si>
    <t>POR CPS MOL 50X40MG</t>
  </si>
  <si>
    <t>Sulfamethoxazol a trimethoprim</t>
  </si>
  <si>
    <t>3377</t>
  </si>
  <si>
    <t>POR TBL NOB 20X480MG</t>
  </si>
  <si>
    <t>Tramadol</t>
  </si>
  <si>
    <t>17925</t>
  </si>
  <si>
    <t>ZALDIAR</t>
  </si>
  <si>
    <t>166989</t>
  </si>
  <si>
    <t>ZALDIAR EFFERVESCENS 37,5 MG/325 MG ŠUMIVÉ TABLETY</t>
  </si>
  <si>
    <t>POR TBL EFF 20</t>
  </si>
  <si>
    <t>Vorikonazol</t>
  </si>
  <si>
    <t>146893</t>
  </si>
  <si>
    <t>ZOLPIDEM MYLAN 10 MG</t>
  </si>
  <si>
    <t>146891</t>
  </si>
  <si>
    <t>POR TBL FLM 14X10MG</t>
  </si>
  <si>
    <t>146897</t>
  </si>
  <si>
    <t>146896</t>
  </si>
  <si>
    <t>Jiná</t>
  </si>
  <si>
    <t>*1026</t>
  </si>
  <si>
    <t>*3009</t>
  </si>
  <si>
    <t>Pomůcky dále nespecifikované,paruky</t>
  </si>
  <si>
    <t>140409</t>
  </si>
  <si>
    <t>ROZTOK K VÝPLACHŮM ÚSTNí DUTINY CAPHOSOL, MAXIMÁLN</t>
  </si>
  <si>
    <t>AMPULE 15 ML X 60</t>
  </si>
  <si>
    <t>Buprenorfin</t>
  </si>
  <si>
    <t>42758</t>
  </si>
  <si>
    <t>TRANSTEC 52,5 MCG/H</t>
  </si>
  <si>
    <t>DRM EMP TDR 5X30MG</t>
  </si>
  <si>
    <t>75631</t>
  </si>
  <si>
    <t>DICLOFENAC AL RETARD</t>
  </si>
  <si>
    <t>POR TBL RET 20X100MG</t>
  </si>
  <si>
    <t>DUROGESIC 75 MCG/H</t>
  </si>
  <si>
    <t>DRM EMP TDR 5X12.6MG</t>
  </si>
  <si>
    <t>84398</t>
  </si>
  <si>
    <t>POR CPS DUR 100X100MG</t>
  </si>
  <si>
    <t>Ibuprofen</t>
  </si>
  <si>
    <t>32080</t>
  </si>
  <si>
    <t>IBALGIN 400</t>
  </si>
  <si>
    <t>POR TBL FLM 12X400MG</t>
  </si>
  <si>
    <t>32081</t>
  </si>
  <si>
    <t>Kapecitabin</t>
  </si>
  <si>
    <t>27024</t>
  </si>
  <si>
    <t>XELODA 500 MG</t>
  </si>
  <si>
    <t>97864</t>
  </si>
  <si>
    <t>POR CPS DUR 50X250MG</t>
  </si>
  <si>
    <t>86393</t>
  </si>
  <si>
    <t>POR TBL NOB 50X0.5GM</t>
  </si>
  <si>
    <t>Makrogol</t>
  </si>
  <si>
    <t>POR PLV SOL 1X4(SÁČKY)</t>
  </si>
  <si>
    <t>POR TBL PRO 30X50MG</t>
  </si>
  <si>
    <t>Morfin</t>
  </si>
  <si>
    <t>80406</t>
  </si>
  <si>
    <t>VENDAL RETARD 30 MG</t>
  </si>
  <si>
    <t>POR TBL PRO 30X30MG</t>
  </si>
  <si>
    <t>32062</t>
  </si>
  <si>
    <t>INJ SOL 2X0.8ML</t>
  </si>
  <si>
    <t>25364</t>
  </si>
  <si>
    <t>POR CPS ETD 14X20MG SKLO</t>
  </si>
  <si>
    <t>Oxykodon, kombinace</t>
  </si>
  <si>
    <t>138534</t>
  </si>
  <si>
    <t>TARGIN 20 MG/10 MG TABLETY S PRODLOUŽENÝM UVOLŇOVÁNÍM</t>
  </si>
  <si>
    <t>POR TBL PRO 10X20/10MG</t>
  </si>
  <si>
    <t>Palonosetron</t>
  </si>
  <si>
    <t>ALOXI 250 MIKROGRAMŮ</t>
  </si>
  <si>
    <t>IVN INJ SOL 250RG/5ML</t>
  </si>
  <si>
    <t>Propafenon</t>
  </si>
  <si>
    <t>53535</t>
  </si>
  <si>
    <t>PROPAFENON AL 150</t>
  </si>
  <si>
    <t>POR TBL FLM 50X150MG</t>
  </si>
  <si>
    <t>Sodná sůl dokusátu, včetně kombinací</t>
  </si>
  <si>
    <t>RCT SOL 2X67.5ML</t>
  </si>
  <si>
    <t>RCT SUP 6X6.5MG</t>
  </si>
  <si>
    <t>Tiaprid</t>
  </si>
  <si>
    <t>99926</t>
  </si>
  <si>
    <t>TIAPRA</t>
  </si>
  <si>
    <t>POR TBL FLM 50X100MG</t>
  </si>
  <si>
    <t>99925</t>
  </si>
  <si>
    <t>POR TBL FLM 20X100MG</t>
  </si>
  <si>
    <t>Triamcinolon a antiseptika</t>
  </si>
  <si>
    <t>4178</t>
  </si>
  <si>
    <t>TRIAMCINOLON E LÉČIVA</t>
  </si>
  <si>
    <t>DRM UNG 1X20GM</t>
  </si>
  <si>
    <t>146890</t>
  </si>
  <si>
    <t>146887</t>
  </si>
  <si>
    <t>POR TBL FLM 7X10MG</t>
  </si>
  <si>
    <t>146888</t>
  </si>
  <si>
    <t>278</t>
  </si>
  <si>
    <t>PARUKA</t>
  </si>
  <si>
    <t>PŘÍSPĚVEK POJIŠŤOVNY DO VÝŠE</t>
  </si>
  <si>
    <t>Dále nespecifikované pomůcky</t>
  </si>
  <si>
    <t>Amitriptylin</t>
  </si>
  <si>
    <t>87166</t>
  </si>
  <si>
    <t>AMITRIPTYLIN-SLOVAKOFARMA</t>
  </si>
  <si>
    <t>POR TBL FLM 20X28.3MG</t>
  </si>
  <si>
    <t>125044</t>
  </si>
  <si>
    <t>Cetirizin</t>
  </si>
  <si>
    <t>26328</t>
  </si>
  <si>
    <t>POR TBL FLM 21X5MG</t>
  </si>
  <si>
    <t>200158</t>
  </si>
  <si>
    <t>DELESIT 5 MG POTAHOVANÉ TABLETY</t>
  </si>
  <si>
    <t>POR TBL RET 60X90MG B</t>
  </si>
  <si>
    <t>10122</t>
  </si>
  <si>
    <t>POR TBL RET 56X60MG B</t>
  </si>
  <si>
    <t>80451</t>
  </si>
  <si>
    <t>POR TBL RET 56X60MG</t>
  </si>
  <si>
    <t>Jiná antihistaminika pro systémovou aplikaci</t>
  </si>
  <si>
    <t>POR TBL NOB 20X2MG</t>
  </si>
  <si>
    <t>Jiná kapiláry stabilizující látky</t>
  </si>
  <si>
    <t>POR TBL ENT 30X20MG</t>
  </si>
  <si>
    <t>Léčiva k terapii onemocnění jater</t>
  </si>
  <si>
    <t>181293</t>
  </si>
  <si>
    <t>ESSENTIALE FORTE 600 MG</t>
  </si>
  <si>
    <t>POR CPS DUR 30X600MG</t>
  </si>
  <si>
    <t>Lerkanidipin</t>
  </si>
  <si>
    <t>54151</t>
  </si>
  <si>
    <t>EGILOK 50 MG</t>
  </si>
  <si>
    <t>POR TBL NOB 60X50MG</t>
  </si>
  <si>
    <t>Mirtazapin</t>
  </si>
  <si>
    <t>11070</t>
  </si>
  <si>
    <t>POR TBL PRO 40X20MG</t>
  </si>
  <si>
    <t>Pantoprazol</t>
  </si>
  <si>
    <t>180687</t>
  </si>
  <si>
    <t>POR TBL ENT 90X40MG HOSP II</t>
  </si>
  <si>
    <t>Sertralin</t>
  </si>
  <si>
    <t>Silymarin</t>
  </si>
  <si>
    <t>INF CNC SOL 10X5ML</t>
  </si>
  <si>
    <t>Tamsulosin</t>
  </si>
  <si>
    <t>51812</t>
  </si>
  <si>
    <t>TANYZ</t>
  </si>
  <si>
    <t>POR CPS RDR 28X0,4MG</t>
  </si>
  <si>
    <t>17926</t>
  </si>
  <si>
    <t>Urapidil</t>
  </si>
  <si>
    <t>83272</t>
  </si>
  <si>
    <t>EBRANTIL 60 RETARD</t>
  </si>
  <si>
    <t>POR CPS PRO 50X60MG</t>
  </si>
  <si>
    <t>146895</t>
  </si>
  <si>
    <t>Aciklovir</t>
  </si>
  <si>
    <t>13703</t>
  </si>
  <si>
    <t>ZOVIRAX 200 MG</t>
  </si>
  <si>
    <t>POR TBL NOB 25X200MG</t>
  </si>
  <si>
    <t>POR TBL NOB 70X400MG</t>
  </si>
  <si>
    <t>107868</t>
  </si>
  <si>
    <t>Ambroxol</t>
  </si>
  <si>
    <t>INJ SOL 5X2ML/15MG</t>
  </si>
  <si>
    <t>179114</t>
  </si>
  <si>
    <t>AMBROBENE 3 MG/ML</t>
  </si>
  <si>
    <t>POR SOL 1X100ML/300MG+ ADAPT</t>
  </si>
  <si>
    <t>125045</t>
  </si>
  <si>
    <t>Antipropulziva</t>
  </si>
  <si>
    <t>Atorvastatin</t>
  </si>
  <si>
    <t>93015</t>
  </si>
  <si>
    <t>Benzydamin</t>
  </si>
  <si>
    <t>VAG GRA SOL 5X0.5GM</t>
  </si>
  <si>
    <t>Betamethason a antibiotika</t>
  </si>
  <si>
    <t>Bikalutamid</t>
  </si>
  <si>
    <t>Bilastin</t>
  </si>
  <si>
    <t>148675</t>
  </si>
  <si>
    <t>POR TBL NOB 50X20MG</t>
  </si>
  <si>
    <t>42755</t>
  </si>
  <si>
    <t>TRANSTEC 35 MCG/H</t>
  </si>
  <si>
    <t>DRM EMP TDR 5X20MG</t>
  </si>
  <si>
    <t>42761</t>
  </si>
  <si>
    <t>TRANSTEC 70 MCG/H</t>
  </si>
  <si>
    <t>DRM EMP TDR 5X40MG</t>
  </si>
  <si>
    <t>Cefuroxim</t>
  </si>
  <si>
    <t>132523</t>
  </si>
  <si>
    <t>Cyproheptadin</t>
  </si>
  <si>
    <t>2868</t>
  </si>
  <si>
    <t>Digoxin</t>
  </si>
  <si>
    <t>DIGOXIN 0,125 LÉČIVA</t>
  </si>
  <si>
    <t>POR TBL NOB 30X0.125MG</t>
  </si>
  <si>
    <t>41809</t>
  </si>
  <si>
    <t>DHC CONTINUS 120 MG</t>
  </si>
  <si>
    <t>POR TBL RET 50X120MG</t>
  </si>
  <si>
    <t>Doxycyklin</t>
  </si>
  <si>
    <t>POR TBL NOB 10X200MG</t>
  </si>
  <si>
    <t>Eslikarbazepin</t>
  </si>
  <si>
    <t>149131</t>
  </si>
  <si>
    <t>ZEBINIX 400 MG</t>
  </si>
  <si>
    <t>POR TBL NOB 28X400MG I</t>
  </si>
  <si>
    <t>Esomeprazol</t>
  </si>
  <si>
    <t>180051</t>
  </si>
  <si>
    <t>HELIDES 20 MG ENTEROSOLVENTNÍ TVRDÉ TOBOLKY</t>
  </si>
  <si>
    <t>Etamsylát</t>
  </si>
  <si>
    <t>40539</t>
  </si>
  <si>
    <t>DICYNONE 500</t>
  </si>
  <si>
    <t>POR CPS DUR 60X500MG</t>
  </si>
  <si>
    <t>155383</t>
  </si>
  <si>
    <t>LUNALDIN 100 MIKROGRAMŮ SUBLINGVÁLNÍ TABLETY</t>
  </si>
  <si>
    <t>ORM TBL SLG 30X100RG</t>
  </si>
  <si>
    <t>155385</t>
  </si>
  <si>
    <t>LUNALDIN 200 MIKROGRAMŮ SUBLINGVÁLNÍ TABLETY</t>
  </si>
  <si>
    <t>ORM TBL SLG 30X200RG</t>
  </si>
  <si>
    <t>124570</t>
  </si>
  <si>
    <t>DOLFORIN 50 MCG/H</t>
  </si>
  <si>
    <t>DRM EMP TDR 10X9.6MG</t>
  </si>
  <si>
    <t>124576</t>
  </si>
  <si>
    <t>DOLFORIN 100 MCG/H</t>
  </si>
  <si>
    <t>DRM EMP TDR 10X19.2MG</t>
  </si>
  <si>
    <t>POR TBL NOB 30X125MG</t>
  </si>
  <si>
    <t>84400</t>
  </si>
  <si>
    <t>POR CPS DUR 100X300MG</t>
  </si>
  <si>
    <t>Gliquidon</t>
  </si>
  <si>
    <t>POR TBL NOB 30X30MG</t>
  </si>
  <si>
    <t>Glycerol-trinitrát</t>
  </si>
  <si>
    <t>NITROGLYCERIN-SLOVAKOFARMA</t>
  </si>
  <si>
    <t>ORM TBL SLG 20X0.5MG</t>
  </si>
  <si>
    <t>Hydrokortison-butyrát</t>
  </si>
  <si>
    <t>9305</t>
  </si>
  <si>
    <t>LOCOID 0,1%</t>
  </si>
  <si>
    <t>21592</t>
  </si>
  <si>
    <t>POR CPS PRO 60X4MG</t>
  </si>
  <si>
    <t>10844</t>
  </si>
  <si>
    <t>POR CPS PRO 40X8MG</t>
  </si>
  <si>
    <t>21583</t>
  </si>
  <si>
    <t>PALLADONE-SR 16 MG</t>
  </si>
  <si>
    <t>POR CPS PRO 60X16MG</t>
  </si>
  <si>
    <t>Isosorbid-mononitrát</t>
  </si>
  <si>
    <t>59467</t>
  </si>
  <si>
    <t>48261</t>
  </si>
  <si>
    <t>PLV ADS 1X20GM</t>
  </si>
  <si>
    <t>202700</t>
  </si>
  <si>
    <t>POR TBL ENT 60X20MG</t>
  </si>
  <si>
    <t>88</t>
  </si>
  <si>
    <t>CODEIN SLOVAKOFARMA 15 MG</t>
  </si>
  <si>
    <t>POR TBL NOB 10X15MG</t>
  </si>
  <si>
    <t>Komplex železa s isomaltosou</t>
  </si>
  <si>
    <t>POR TBL MND 30X100MG</t>
  </si>
  <si>
    <t>Komplex železa s isomaltosou a kyselina listová</t>
  </si>
  <si>
    <t>16593</t>
  </si>
  <si>
    <t>MALTOFER FOL TABLETY</t>
  </si>
  <si>
    <t>POR TBL MND 30</t>
  </si>
  <si>
    <t>Kyselina aminomethylbenzoová</t>
  </si>
  <si>
    <t>98168</t>
  </si>
  <si>
    <t>Kyselina klodronová</t>
  </si>
  <si>
    <t>85324</t>
  </si>
  <si>
    <t>LODRONAT 520</t>
  </si>
  <si>
    <t>POR TBL FLM 60X520MG</t>
  </si>
  <si>
    <t>Levothyroxin, sodná sůl</t>
  </si>
  <si>
    <t>EUTHYROX 50 MIKROGRAMŮ</t>
  </si>
  <si>
    <t>POR TBL NOB 100X50RG</t>
  </si>
  <si>
    <t>POR TBL NOB 100X0.5GM</t>
  </si>
  <si>
    <t>53147</t>
  </si>
  <si>
    <t>POR SUS 1X480ML</t>
  </si>
  <si>
    <t>Mesalazin</t>
  </si>
  <si>
    <t>75567</t>
  </si>
  <si>
    <t>SALOFALK 500</t>
  </si>
  <si>
    <t>POR TBL ENT 100X500MG</t>
  </si>
  <si>
    <t>75569</t>
  </si>
  <si>
    <t>RCT SUP 30X500MG</t>
  </si>
  <si>
    <t>BETALOC SR 200 MG</t>
  </si>
  <si>
    <t>58036</t>
  </si>
  <si>
    <t>POR TBL PRO 56X50MG</t>
  </si>
  <si>
    <t>Midazolam</t>
  </si>
  <si>
    <t>17685</t>
  </si>
  <si>
    <t>MIRZATEN 30 MG</t>
  </si>
  <si>
    <t>POR TBL FLM 30X30MG</t>
  </si>
  <si>
    <t>80408</t>
  </si>
  <si>
    <t>200310</t>
  </si>
  <si>
    <t>POR CPS ETD 100</t>
  </si>
  <si>
    <t>Mupirocin</t>
  </si>
  <si>
    <t>Organismy produkující kyselinu mléčnou</t>
  </si>
  <si>
    <t>POR SOL 1X100ML</t>
  </si>
  <si>
    <t>11045</t>
  </si>
  <si>
    <t>POR TBL PRO 60X80MG</t>
  </si>
  <si>
    <t>138541</t>
  </si>
  <si>
    <t>POR TBL PRO 60X20/10MG</t>
  </si>
  <si>
    <t>195692</t>
  </si>
  <si>
    <t>TARGIN 15 MG/7,5 MG TABLETY S PRODLOUŽENÝM UVOLŇOVÁNÍM</t>
  </si>
  <si>
    <t>POR TBL PRO 30</t>
  </si>
  <si>
    <t>Paracetamol</t>
  </si>
  <si>
    <t>59092</t>
  </si>
  <si>
    <t>POR TBL NOB 20X500MG</t>
  </si>
  <si>
    <t>Perindopril a amlodipin</t>
  </si>
  <si>
    <t>124115</t>
  </si>
  <si>
    <t>Perindopril a diuretika</t>
  </si>
  <si>
    <t>PRESTARIUM NEO COMBI 5 MG/1,25 MG</t>
  </si>
  <si>
    <t>162008</t>
  </si>
  <si>
    <t>Potraviny pro zvláštní lékařské účely (PZLÚ)</t>
  </si>
  <si>
    <t>33785</t>
  </si>
  <si>
    <t>FORTICARE S PŘÍCHUTÍ POMERANČ A CITRÓN</t>
  </si>
  <si>
    <t>POR SOL 4X125ML</t>
  </si>
  <si>
    <t>33787</t>
  </si>
  <si>
    <t>FORTICARE S PŘÍCHUTÍ CAPPUCCINO</t>
  </si>
  <si>
    <t>33855</t>
  </si>
  <si>
    <t>NUTRIDRINK BALÍČEK 5 + 1</t>
  </si>
  <si>
    <t>Prednisolon a antiseptika</t>
  </si>
  <si>
    <t>Protiprůjmové mikroorganismy</t>
  </si>
  <si>
    <t>Rilmenidin</t>
  </si>
  <si>
    <t>Různé jiné kombinace železa</t>
  </si>
  <si>
    <t>POR CPS MOL 50</t>
  </si>
  <si>
    <t>Telmisartan</t>
  </si>
  <si>
    <t>26554</t>
  </si>
  <si>
    <t>MICARDIS 80 MG</t>
  </si>
  <si>
    <t>POR TBL NOB 28X80MG</t>
  </si>
  <si>
    <t>Theofylin</t>
  </si>
  <si>
    <t>POR CPS PRO 50X200MG</t>
  </si>
  <si>
    <t>132631</t>
  </si>
  <si>
    <t>138842</t>
  </si>
  <si>
    <t>POR TBL FLM 40</t>
  </si>
  <si>
    <t>138844</t>
  </si>
  <si>
    <t>179330</t>
  </si>
  <si>
    <t>DORETA 75 MG/650 MG</t>
  </si>
  <si>
    <t>54094</t>
  </si>
  <si>
    <t>TRITTICO AC 75</t>
  </si>
  <si>
    <t>POR TBL RET 30X75MG</t>
  </si>
  <si>
    <t>Trimetazidin</t>
  </si>
  <si>
    <t>32915</t>
  </si>
  <si>
    <t>POR TBL RET 30X35MG</t>
  </si>
  <si>
    <t>Warfarin</t>
  </si>
  <si>
    <t>146889</t>
  </si>
  <si>
    <t>119773</t>
  </si>
  <si>
    <t>132676</t>
  </si>
  <si>
    <t>132810</t>
  </si>
  <si>
    <t>INJ SOL 10X2ML/10MG</t>
  </si>
  <si>
    <t>41823</t>
  </si>
  <si>
    <t>POR TBL RET 60X60MG</t>
  </si>
  <si>
    <t>POR TBL RET 60X60MG B</t>
  </si>
  <si>
    <t>Erythromycin</t>
  </si>
  <si>
    <t>DRM SOL 1X100ML</t>
  </si>
  <si>
    <t>66037</t>
  </si>
  <si>
    <t>POR CPS DUR 7X100MG</t>
  </si>
  <si>
    <t>Gliklazid</t>
  </si>
  <si>
    <t>POR TBL RET 60X30MG</t>
  </si>
  <si>
    <t>Indometacin</t>
  </si>
  <si>
    <t>RCT SUP 10X100MG</t>
  </si>
  <si>
    <t>151142</t>
  </si>
  <si>
    <t>132822</t>
  </si>
  <si>
    <t>BONEFOS 800 MG</t>
  </si>
  <si>
    <t>POR TBL FLM 60X800MG</t>
  </si>
  <si>
    <t>Metformin</t>
  </si>
  <si>
    <t>POR TBL PRO 28X25MG</t>
  </si>
  <si>
    <t>INJ SOL 10X1ML/10MG</t>
  </si>
  <si>
    <t>11076</t>
  </si>
  <si>
    <t>POR TBL PRO 60X20MG</t>
  </si>
  <si>
    <t>11094</t>
  </si>
  <si>
    <t>POR TBL PRO 60X10MG</t>
  </si>
  <si>
    <t>11110</t>
  </si>
  <si>
    <t>POR TBL PRO 60X40MG</t>
  </si>
  <si>
    <t>138527</t>
  </si>
  <si>
    <t>TARGIN 10 MG/5 MG TABLETY S PRODLOUŽENÝM UVOLŇOVÁNÍM</t>
  </si>
  <si>
    <t>POR TBL PRO 30X10/5MG</t>
  </si>
  <si>
    <t>Pregabalin</t>
  </si>
  <si>
    <t>28223</t>
  </si>
  <si>
    <t>POR CPS DUR 56X150MG</t>
  </si>
  <si>
    <t>Ramipril</t>
  </si>
  <si>
    <t>56977</t>
  </si>
  <si>
    <t>POR TBL NOB 30X2.5MG</t>
  </si>
  <si>
    <t>201609</t>
  </si>
  <si>
    <t>98204</t>
  </si>
  <si>
    <t>DRM SOL 1X30ML</t>
  </si>
  <si>
    <t>135893</t>
  </si>
  <si>
    <t>ZOLPIDEM ORION 10 MG</t>
  </si>
  <si>
    <t>54539</t>
  </si>
  <si>
    <t>DOLMINA INJ</t>
  </si>
  <si>
    <t>INJ SOL 5X3ML/75MG</t>
  </si>
  <si>
    <t>154890</t>
  </si>
  <si>
    <t>169278</t>
  </si>
  <si>
    <t>132660</t>
  </si>
  <si>
    <t>POR CPS DUR 30X500MG</t>
  </si>
  <si>
    <t>Glimepirid</t>
  </si>
  <si>
    <t>180645</t>
  </si>
  <si>
    <t>POR TBL ENT 90X40MG II</t>
  </si>
  <si>
    <t>202740</t>
  </si>
  <si>
    <t>POR TBL FLM 28X200MG</t>
  </si>
  <si>
    <t>Saccharomyces Boulardii</t>
  </si>
  <si>
    <t>202796</t>
  </si>
  <si>
    <t>POR CPS DUR 30X250MG</t>
  </si>
  <si>
    <t>Tamoxifen</t>
  </si>
  <si>
    <t>44057</t>
  </si>
  <si>
    <t>84262</t>
  </si>
  <si>
    <t>POR GTT SOL 1X96ML</t>
  </si>
  <si>
    <t>Aceklofenak</t>
  </si>
  <si>
    <t>160838</t>
  </si>
  <si>
    <t>BIOFENAC 100 MG POTAHOVANÉ TABLETY</t>
  </si>
  <si>
    <t>Acetylcystein</t>
  </si>
  <si>
    <t>POR TBL EFF 10X600MG</t>
  </si>
  <si>
    <t>41798</t>
  </si>
  <si>
    <t>POR TBL RET 30X60MG</t>
  </si>
  <si>
    <t>132546</t>
  </si>
  <si>
    <t>132634</t>
  </si>
  <si>
    <t>132646</t>
  </si>
  <si>
    <t>11955</t>
  </si>
  <si>
    <t>DUROGESIC 12 MCG/H</t>
  </si>
  <si>
    <t>DRM EMP TDR 5X2.1MG</t>
  </si>
  <si>
    <t>124566</t>
  </si>
  <si>
    <t>DOLFORIN 25 MCG/H</t>
  </si>
  <si>
    <t>DRM EMP TDR 5X4.8MG</t>
  </si>
  <si>
    <t>Hydrochlorothiazid</t>
  </si>
  <si>
    <t>HYDROCHLOROTHIAZID LÉČIVA</t>
  </si>
  <si>
    <t>Hydrokortison a antibiotika</t>
  </si>
  <si>
    <t>Chlorhexidin, kombinace</t>
  </si>
  <si>
    <t>DRM LIQ 1X250ML</t>
  </si>
  <si>
    <t>200935</t>
  </si>
  <si>
    <t>POR TBL NOB 10X250MG</t>
  </si>
  <si>
    <t>Levocetirizin</t>
  </si>
  <si>
    <t>124339</t>
  </si>
  <si>
    <t>47141</t>
  </si>
  <si>
    <t>POR TBL NOB 100X50RG I</t>
  </si>
  <si>
    <t>119513</t>
  </si>
  <si>
    <t>POR CPS ETD 98X20MG</t>
  </si>
  <si>
    <t>180642</t>
  </si>
  <si>
    <t>POR TBL ENT 56X40MG II</t>
  </si>
  <si>
    <t>Piracetam</t>
  </si>
  <si>
    <t>11240</t>
  </si>
  <si>
    <t>GERATAM 1200 MG</t>
  </si>
  <si>
    <t>POR TBL FLM 20X1200MG</t>
  </si>
  <si>
    <t>46755</t>
  </si>
  <si>
    <t>VEROSPIRON 50 MG</t>
  </si>
  <si>
    <t>Sulfadiazin, stříbrná sůl, kombinace</t>
  </si>
  <si>
    <t>Temozolomid</t>
  </si>
  <si>
    <t>183530</t>
  </si>
  <si>
    <t>TEMOZOLOMIDE GLENMARK 250 MG TVRDÉ TOBOLKY</t>
  </si>
  <si>
    <t>POR CPS DUR 5X250MG</t>
  </si>
  <si>
    <t>48577</t>
  </si>
  <si>
    <t>POR TBL NOB 20X100MG</t>
  </si>
  <si>
    <t>Umělé slzy a jiné indiferentní přípravky</t>
  </si>
  <si>
    <t>OPH GEL 1X10GM</t>
  </si>
  <si>
    <t>Amiodaron</t>
  </si>
  <si>
    <t>125047</t>
  </si>
  <si>
    <t>POR TBL NOB 56X10MG</t>
  </si>
  <si>
    <t>137120</t>
  </si>
  <si>
    <t>MAGNESIUM 250 MG PHARMAVIT</t>
  </si>
  <si>
    <t>158287</t>
  </si>
  <si>
    <t>POR CPS DUR 30X2.5MG</t>
  </si>
  <si>
    <t>45499</t>
  </si>
  <si>
    <t>BETALOC ZOK 100 MG</t>
  </si>
  <si>
    <t>54283</t>
  </si>
  <si>
    <t>11085</t>
  </si>
  <si>
    <t>POR TBL PRO 40X10MG</t>
  </si>
  <si>
    <t>5937</t>
  </si>
  <si>
    <t>POR TBL PRO 28X20MG</t>
  </si>
  <si>
    <t>Telmisartan a diuretika</t>
  </si>
  <si>
    <t>26573</t>
  </si>
  <si>
    <t>MICARDISPLUS 40/12,5 MG</t>
  </si>
  <si>
    <t>POR TBL NOB 56</t>
  </si>
  <si>
    <t>42775</t>
  </si>
  <si>
    <t>POR TBL PRO 10X150MG</t>
  </si>
  <si>
    <t>201612</t>
  </si>
  <si>
    <t>5950</t>
  </si>
  <si>
    <t>POR TBL FLM 10X1GM</t>
  </si>
  <si>
    <t>Bisoprolol</t>
  </si>
  <si>
    <t>97599</t>
  </si>
  <si>
    <t>DICLOREUM 50</t>
  </si>
  <si>
    <t>POR TBL ENT 30X50MG</t>
  </si>
  <si>
    <t>Losartan</t>
  </si>
  <si>
    <t>13894</t>
  </si>
  <si>
    <t>POR TBL FLM 90X50MG</t>
  </si>
  <si>
    <t>23797</t>
  </si>
  <si>
    <t>GLUCOPHAGE 1000 MG</t>
  </si>
  <si>
    <t>23794</t>
  </si>
  <si>
    <t>GLUCOPHAGE 850 MG</t>
  </si>
  <si>
    <t>POR TBL FLM 30X850MG</t>
  </si>
  <si>
    <t>124091</t>
  </si>
  <si>
    <t>Vápník, kombinace s vitaminem D a/nebo jinými léčivy</t>
  </si>
  <si>
    <t>189093</t>
  </si>
  <si>
    <t>POR TBL MND 180</t>
  </si>
  <si>
    <t>146898</t>
  </si>
  <si>
    <t>84128</t>
  </si>
  <si>
    <t>HERPESIN 400</t>
  </si>
  <si>
    <t>POR TBL NOB 25X400MG</t>
  </si>
  <si>
    <t>42848</t>
  </si>
  <si>
    <t>HIPRES 5</t>
  </si>
  <si>
    <t>15383</t>
  </si>
  <si>
    <t>POR TBL NOB 90X5MG</t>
  </si>
  <si>
    <t>12494</t>
  </si>
  <si>
    <t>AUGMENTIN 1 G</t>
  </si>
  <si>
    <t>86148</t>
  </si>
  <si>
    <t>AUGMENTIN 625 MG</t>
  </si>
  <si>
    <t>POR TBL FLM 21X625MG+SÁČ</t>
  </si>
  <si>
    <t>Anastrozol</t>
  </si>
  <si>
    <t>163354</t>
  </si>
  <si>
    <t>ANASTRAD 1 MG POTAHOVANÁ TABLETA</t>
  </si>
  <si>
    <t>POR TBL FLM 30X1MG</t>
  </si>
  <si>
    <t>16474</t>
  </si>
  <si>
    <t>ARIMIDEX</t>
  </si>
  <si>
    <t>POR TBL FLM 28X1MG</t>
  </si>
  <si>
    <t>164060</t>
  </si>
  <si>
    <t>ZYNZOL 1 MG</t>
  </si>
  <si>
    <t>Azithromycin</t>
  </si>
  <si>
    <t>155859</t>
  </si>
  <si>
    <t>SUMAMED 500 MG</t>
  </si>
  <si>
    <t>Betaxolol</t>
  </si>
  <si>
    <t>139479</t>
  </si>
  <si>
    <t>BETAMED 20 MG</t>
  </si>
  <si>
    <t>148672</t>
  </si>
  <si>
    <t>125123</t>
  </si>
  <si>
    <t>MEDOXIN 500 MG</t>
  </si>
  <si>
    <t>POR TBL NOB 10X500MG</t>
  </si>
  <si>
    <t>2146</t>
  </si>
  <si>
    <t>POR TBL RET 30X100MG</t>
  </si>
  <si>
    <t>170317</t>
  </si>
  <si>
    <t>ESCIRDEC NEO 10 MG</t>
  </si>
  <si>
    <t>POR TBL FLM 56X10MG</t>
  </si>
  <si>
    <t>Fenoterol</t>
  </si>
  <si>
    <t>Flutikason-furoát</t>
  </si>
  <si>
    <t>AVAMYS</t>
  </si>
  <si>
    <t>NAS SPR SUS 120X27.5RG</t>
  </si>
  <si>
    <t>118065</t>
  </si>
  <si>
    <t>GLYMEXAN 4 MG</t>
  </si>
  <si>
    <t>POR TBL NOB 120X4MG</t>
  </si>
  <si>
    <t>Granisetron</t>
  </si>
  <si>
    <t>102406</t>
  </si>
  <si>
    <t>EMEGAR 2 MG</t>
  </si>
  <si>
    <t>POR TBL FLM 5X2MG</t>
  </si>
  <si>
    <t>Hydrokortison</t>
  </si>
  <si>
    <t>HYDROCORTISON LÉČIVA</t>
  </si>
  <si>
    <t>DRM UNG 1X10GM 1%</t>
  </si>
  <si>
    <t>Chlorpromazin</t>
  </si>
  <si>
    <t>560</t>
  </si>
  <si>
    <t>PLEGOMAZIN 0,5%</t>
  </si>
  <si>
    <t>INJ SOL 10X5ML/25MG</t>
  </si>
  <si>
    <t>125167</t>
  </si>
  <si>
    <t>DOLGIT GEL</t>
  </si>
  <si>
    <t>DRM GEL 1X150GM</t>
  </si>
  <si>
    <t>125266</t>
  </si>
  <si>
    <t>DOLGIT KRÉM</t>
  </si>
  <si>
    <t>DRM CRM 1X150GM</t>
  </si>
  <si>
    <t>162673</t>
  </si>
  <si>
    <t>POR TBL FLM 36X400MG</t>
  </si>
  <si>
    <t>Interferon alfa-2a</t>
  </si>
  <si>
    <t>16558</t>
  </si>
  <si>
    <t>ROFERON-A 3 MIU/0,5ML</t>
  </si>
  <si>
    <t>INJ SOL 5X0.5ML/3MU S</t>
  </si>
  <si>
    <t>Itrakonazol</t>
  </si>
  <si>
    <t>58872</t>
  </si>
  <si>
    <t>SPORANOX</t>
  </si>
  <si>
    <t>999999</t>
  </si>
  <si>
    <t>Jiná antiinfektiva</t>
  </si>
  <si>
    <t>OPH GTT SOL 1X10ML SKLO</t>
  </si>
  <si>
    <t>Jiná léčiva k terapii onemocnění žlučových cest</t>
  </si>
  <si>
    <t>699</t>
  </si>
  <si>
    <t>CHOLAGOL</t>
  </si>
  <si>
    <t>193280</t>
  </si>
  <si>
    <t>ECANSYA 500 MG</t>
  </si>
  <si>
    <t>193277</t>
  </si>
  <si>
    <t>193265</t>
  </si>
  <si>
    <t>ECANSYA 150 MG</t>
  </si>
  <si>
    <t>POR TBL FLM 120X150MG</t>
  </si>
  <si>
    <t>Ketoprofen</t>
  </si>
  <si>
    <t>16287</t>
  </si>
  <si>
    <t>FASTUM GEL</t>
  </si>
  <si>
    <t>Klarithromycin</t>
  </si>
  <si>
    <t>75490</t>
  </si>
  <si>
    <t>KLACID 250</t>
  </si>
  <si>
    <t>POR TBL FLM 14X250MG</t>
  </si>
  <si>
    <t>Klomipramin</t>
  </si>
  <si>
    <t>POR TBL RET 20X75MG</t>
  </si>
  <si>
    <t>Kombinace a komplexy sloučenin hliníku, vápníku a hořčíku</t>
  </si>
  <si>
    <t>ANACID</t>
  </si>
  <si>
    <t>POR SUS 30X5ML</t>
  </si>
  <si>
    <t>Kyanokobalamin</t>
  </si>
  <si>
    <t>VITAMIN B12 LÉČIVA 1000 MCG</t>
  </si>
  <si>
    <t>INJ SOL 5X1ML/1000RG</t>
  </si>
  <si>
    <t>Kyselina ibandronová</t>
  </si>
  <si>
    <t>26242</t>
  </si>
  <si>
    <t>BONDRONAT 50 MG</t>
  </si>
  <si>
    <t>Lansoprazol</t>
  </si>
  <si>
    <t>17122</t>
  </si>
  <si>
    <t>POR CPS DUR 56X30MG</t>
  </si>
  <si>
    <t>127986</t>
  </si>
  <si>
    <t>DRACENAX 2,5 MG</t>
  </si>
  <si>
    <t>POR TBL FLM 100X2.5MG</t>
  </si>
  <si>
    <t>32272</t>
  </si>
  <si>
    <t>IMODIUM</t>
  </si>
  <si>
    <t>POR CPS DUR 8X2MG</t>
  </si>
  <si>
    <t>13892</t>
  </si>
  <si>
    <t>132559</t>
  </si>
  <si>
    <t>14812</t>
  </si>
  <si>
    <t>56167</t>
  </si>
  <si>
    <t>PANGROL 20000</t>
  </si>
  <si>
    <t>POR TBL ENT 50 I</t>
  </si>
  <si>
    <t>17187</t>
  </si>
  <si>
    <t>NIMESIL</t>
  </si>
  <si>
    <t>POR GRA SUS 30X100MG</t>
  </si>
  <si>
    <t>17104</t>
  </si>
  <si>
    <t>Oxazepam</t>
  </si>
  <si>
    <t>OXAZEPAM LÉČIVA</t>
  </si>
  <si>
    <t>185198</t>
  </si>
  <si>
    <t>ALOXI 250 MCG</t>
  </si>
  <si>
    <t>Pikosíran sodný, kombinace</t>
  </si>
  <si>
    <t>160806</t>
  </si>
  <si>
    <t>PICOPREP PRÁŠEK PRO PERORÁLNÍ ROZTOK</t>
  </si>
  <si>
    <t>POR PLV SOL 2</t>
  </si>
  <si>
    <t>33322</t>
  </si>
  <si>
    <t>33324</t>
  </si>
  <si>
    <t>NUTRIDRINK MULTI FIBRE S PŘÍCHUTÍ JAHODOVOU</t>
  </si>
  <si>
    <t>33325</t>
  </si>
  <si>
    <t>NUTRIDRINK MULTI FIBRE S PŘÍCHUTÍ POMERANČOVOU</t>
  </si>
  <si>
    <t>33326</t>
  </si>
  <si>
    <t>NUTRIDRINK MULTI FIBRE S PŘÍCHUTÍ VANILKOVOU</t>
  </si>
  <si>
    <t>33327</t>
  </si>
  <si>
    <t>NUTRIDRINK NEUTRAL</t>
  </si>
  <si>
    <t>33328</t>
  </si>
  <si>
    <t>NUTRIDRINK S PŘÍCHUTÍ TROPICKÉHO OVOCE</t>
  </si>
  <si>
    <t>33335</t>
  </si>
  <si>
    <t>NUTRIDRINK MULTI FIBRE S PŘÍCHUTÍ BANÁNOVOU</t>
  </si>
  <si>
    <t>33420</t>
  </si>
  <si>
    <t>NUTRIDRINK COMPACT S PŘÍCHUTÍ VANILKOVOU</t>
  </si>
  <si>
    <t>33421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</si>
  <si>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</si>
  <si>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</si>
  <si>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</si>
  <si>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</si>
  <si>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</si>
  <si>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33488</t>
  </si>
  <si>
    <t>NUTRIDRINK PROTEIN S PŘÍCHUTÍ VANILKOVOU</t>
  </si>
  <si>
    <t>33489</t>
  </si>
  <si>
    <t>NUTRIDRINK PROTEIN S PŘÍCHUTÍ ČOKOLÁDOVOU</t>
  </si>
  <si>
    <t>33490</t>
  </si>
  <si>
    <t>NUTRIDRINK PROTEIN S PŘÍCHUTÍ LESNÍHO OVOCE</t>
  </si>
  <si>
    <t>33530</t>
  </si>
  <si>
    <t>NUTRISON MULTI FIBRE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</si>
  <si>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</si>
  <si>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</si>
  <si>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</si>
  <si>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</si>
  <si>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</si>
  <si>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33419</t>
  </si>
  <si>
    <t>NUTRIDRINK COMPACT S PŘÍCHUTÍ BANÁNOVOU</t>
  </si>
  <si>
    <t>33740</t>
  </si>
  <si>
    <t>NUTRIDRINK COMPACT PROTEIN S PŘÍCHUTÍ KÁVY</t>
  </si>
  <si>
    <t>33418</t>
  </si>
  <si>
    <t>NUTRIDRINK COMPACT S PŘÍCHUTÍ JAHODOVOU</t>
  </si>
  <si>
    <t>33742</t>
  </si>
  <si>
    <t>NUTRIDRINK COMPACT PROTEIN S PŘÍCHUTÍ JAHODOVOU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</si>
  <si>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</si>
  <si>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</si>
  <si>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</si>
  <si>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</si>
  <si>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</si>
  <si>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</si>
  <si>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33853</t>
  </si>
  <si>
    <t>NUTRIDRINK S PŘÍCHUTÍ JAHODOVOU</t>
  </si>
  <si>
    <t>33515</t>
  </si>
  <si>
    <t>PROSURE PŘÍCHUŤ VANILKOVÁ</t>
  </si>
  <si>
    <t>POR SOL 1X240ML</t>
  </si>
  <si>
    <t>166760</t>
  </si>
  <si>
    <t>POR TBL FLM 100X50MG</t>
  </si>
  <si>
    <t>Rabeprazol</t>
  </si>
  <si>
    <t>192580</t>
  </si>
  <si>
    <t>POR TBL ENT 100X20MG</t>
  </si>
  <si>
    <t>Retinol</t>
  </si>
  <si>
    <t>347</t>
  </si>
  <si>
    <t>VITAMIN A-SLOVAKOFARMA</t>
  </si>
  <si>
    <t>POR CPS MOL 50X30KU</t>
  </si>
  <si>
    <t>Sildenafil</t>
  </si>
  <si>
    <t>26912</t>
  </si>
  <si>
    <t>VIAGRA 100 MG</t>
  </si>
  <si>
    <t>POR TBL FLM 4X100MG</t>
  </si>
  <si>
    <t>13388</t>
  </si>
  <si>
    <t>POR CPS MOL 25X40MG</t>
  </si>
  <si>
    <t>Tadalafil</t>
  </si>
  <si>
    <t>29255</t>
  </si>
  <si>
    <t>CIALIS 10 MG</t>
  </si>
  <si>
    <t>POR TBL FLM 4X10MG</t>
  </si>
  <si>
    <t>29259</t>
  </si>
  <si>
    <t>CIALIS 20 MG</t>
  </si>
  <si>
    <t>POR TBL FLM 4X20MG</t>
  </si>
  <si>
    <t>179327</t>
  </si>
  <si>
    <t>Trandolapril</t>
  </si>
  <si>
    <t>45875</t>
  </si>
  <si>
    <t>GOPTEN 2 MG</t>
  </si>
  <si>
    <t>POR CPS DUR 98X2MG</t>
  </si>
  <si>
    <t>Trandolapril a verapamil</t>
  </si>
  <si>
    <t>14695</t>
  </si>
  <si>
    <t>POR TBL RET 98</t>
  </si>
  <si>
    <t>186324</t>
  </si>
  <si>
    <t>POR TBL RET 60X150MG</t>
  </si>
  <si>
    <t>Triamcinolon</t>
  </si>
  <si>
    <t>TRIAMCINOLON LÉČIVA UNG</t>
  </si>
  <si>
    <t>Valsartan</t>
  </si>
  <si>
    <t>125595</t>
  </si>
  <si>
    <t>VALSACOR 160 MG</t>
  </si>
  <si>
    <t>POR TBL FLM 28X160MG</t>
  </si>
  <si>
    <t>16285</t>
  </si>
  <si>
    <t>STILNOX</t>
  </si>
  <si>
    <t>16286</t>
  </si>
  <si>
    <t>163146</t>
  </si>
  <si>
    <t>HYPNOGEN</t>
  </si>
  <si>
    <t>163149</t>
  </si>
  <si>
    <t>51274</t>
  </si>
  <si>
    <t>ZOLSANA 10 MG</t>
  </si>
  <si>
    <t>POR TBL FLM 20X10MG B</t>
  </si>
  <si>
    <t>163145</t>
  </si>
  <si>
    <t>*20011</t>
  </si>
  <si>
    <t>Pomůcky ortopedickoprotetické</t>
  </si>
  <si>
    <t>140622</t>
  </si>
  <si>
    <t>EPITÉZA MAMÁRNÍ ESSENTIAL LIGHT 2S</t>
  </si>
  <si>
    <t>SILIKONOVÁ ODLEHČENÁ, SYMETRICKÁ, 442</t>
  </si>
  <si>
    <t>140627</t>
  </si>
  <si>
    <t>EPITÉZA MAMÁRNÍ BALANCE 1D</t>
  </si>
  <si>
    <t>SILIKONOVÁ, KOREKČNÍ, 271 A</t>
  </si>
  <si>
    <t>Ortopedicko protetické pomůcky sériově vyráběné</t>
  </si>
  <si>
    <t>13705</t>
  </si>
  <si>
    <t>ZOVIRAX 800 MG</t>
  </si>
  <si>
    <t>POR TBL NOB 35X800MG</t>
  </si>
  <si>
    <t>125064</t>
  </si>
  <si>
    <t>AMOKSIKLAV 375 MG</t>
  </si>
  <si>
    <t>POR TBL FLM 21X375MG</t>
  </si>
  <si>
    <t>163356</t>
  </si>
  <si>
    <t>POR TBL FLM 100X1MG</t>
  </si>
  <si>
    <t>Antibiotika v kombinaci s ostatními léčivy</t>
  </si>
  <si>
    <t>OPHTHALMO-FRAMYKOIN COMP.</t>
  </si>
  <si>
    <t>Atenolol</t>
  </si>
  <si>
    <t>132600</t>
  </si>
  <si>
    <t>Cyklofosfamid</t>
  </si>
  <si>
    <t>185374</t>
  </si>
  <si>
    <t>ENDOXAN</t>
  </si>
  <si>
    <t>POR TBL OBD 50X50MG</t>
  </si>
  <si>
    <t>INJ+INF PLV SOL 10X200MG</t>
  </si>
  <si>
    <t>INJ+INF PLV SOL 1X500MG</t>
  </si>
  <si>
    <t>Cyproteron</t>
  </si>
  <si>
    <t>59354</t>
  </si>
  <si>
    <t>ANDROCUR 100</t>
  </si>
  <si>
    <t>DIAZEPAM SLOVAKOFARMA 5 MG</t>
  </si>
  <si>
    <t>97632</t>
  </si>
  <si>
    <t>DICLOREUM 100</t>
  </si>
  <si>
    <t>56804</t>
  </si>
  <si>
    <t>Klopidogrel</t>
  </si>
  <si>
    <t>169252</t>
  </si>
  <si>
    <t>TROMBEX 75 MG POTAHOVANÉ TABLETY</t>
  </si>
  <si>
    <t>POR TBL FLM 90X75MG</t>
  </si>
  <si>
    <t>26243</t>
  </si>
  <si>
    <t>POR TBL FLM 84X50MG</t>
  </si>
  <si>
    <t>125753</t>
  </si>
  <si>
    <t>POR CPS DUR 100</t>
  </si>
  <si>
    <t>30018</t>
  </si>
  <si>
    <t>POR TBL NOB 100X75MCG I</t>
  </si>
  <si>
    <t>EUTHYROX 75 MIKROGRAMŮ</t>
  </si>
  <si>
    <t>POR TBL NOB 100X75RG</t>
  </si>
  <si>
    <t>EUTHYROX 100 MIKROGRAMŮ</t>
  </si>
  <si>
    <t>POR TBL NOB 100X100RG</t>
  </si>
  <si>
    <t>199963</t>
  </si>
  <si>
    <t>Pyridoxin (vitamin B6)</t>
  </si>
  <si>
    <t>PYRIDOXIN LÉČIVA</t>
  </si>
  <si>
    <t>Rosuvastatin</t>
  </si>
  <si>
    <t>148074</t>
  </si>
  <si>
    <t>POR TBL FLM 90X20MG</t>
  </si>
  <si>
    <t>148078</t>
  </si>
  <si>
    <t>ROSUCARD 40 MG POTAHOVANÉ TABLETY</t>
  </si>
  <si>
    <t>POR TBL FLM 90X40MG</t>
  </si>
  <si>
    <t>14498</t>
  </si>
  <si>
    <t>OMNIC TOCAS 0,4</t>
  </si>
  <si>
    <t>POR TBL PRO 100X0.4MG</t>
  </si>
  <si>
    <t>49196</t>
  </si>
  <si>
    <t>POR CPS RDR 100X0.4MG</t>
  </si>
  <si>
    <t>Tapentadol</t>
  </si>
  <si>
    <t>153627</t>
  </si>
  <si>
    <t>PALEXIA 50 MG POTAHOVANÉ TABLETY</t>
  </si>
  <si>
    <t>153620</t>
  </si>
  <si>
    <t>POR TBL FLM 20X50MG</t>
  </si>
  <si>
    <t>Testosteron</t>
  </si>
  <si>
    <t>17932</t>
  </si>
  <si>
    <t>POR CPS MOL 120X40MG</t>
  </si>
  <si>
    <t>57793</t>
  </si>
  <si>
    <t>TRAMAL KAPKY 100 MG/1 ML</t>
  </si>
  <si>
    <t>138848</t>
  </si>
  <si>
    <t>POR TBL FLM 100</t>
  </si>
  <si>
    <t>84797</t>
  </si>
  <si>
    <t>142655</t>
  </si>
  <si>
    <t>APO-ZOLPIDEM 10 MG</t>
  </si>
  <si>
    <t>132603</t>
  </si>
  <si>
    <t>132619</t>
  </si>
  <si>
    <t>94294</t>
  </si>
  <si>
    <t>Formoterol a budesonid</t>
  </si>
  <si>
    <t>180098</t>
  </si>
  <si>
    <t>SYMBICORT TURBUHALER 100 MIKROGRAMŮ/6 MIKROGRAMŮ/INHALACE</t>
  </si>
  <si>
    <t>INH PLV 1X120DÁV</t>
  </si>
  <si>
    <t>Tegafur, kombinace</t>
  </si>
  <si>
    <t>168078</t>
  </si>
  <si>
    <t>TEYSUNO 20 MG/5,8MG/15,8 MG</t>
  </si>
  <si>
    <t>POR CPS DUR 84</t>
  </si>
  <si>
    <t>Obvazový materiál, náplasti</t>
  </si>
  <si>
    <t>80194</t>
  </si>
  <si>
    <t>KRYTÍ MŘÍŽKA SILIKONOVÁ MEPITEL</t>
  </si>
  <si>
    <t>7,5X10CM,NEADHERENTNÍ K RÁNĚ,10KS</t>
  </si>
  <si>
    <t>169610</t>
  </si>
  <si>
    <t>KRYTÍ ANTIMIKROBIÁLNÍ MEPILEX TRANSFER AG</t>
  </si>
  <si>
    <t>7,5 X 8,5 CM,SILIKONOVÁ KONTAKTNÍ VRSTVA K.ODVODU EXSUDÁTU,10KS</t>
  </si>
  <si>
    <t>OPH UNG 1X5GM</t>
  </si>
  <si>
    <t>Dexamethason a antiinfektiva</t>
  </si>
  <si>
    <t>2546</t>
  </si>
  <si>
    <t>MAXITROL</t>
  </si>
  <si>
    <t>Erdostein</t>
  </si>
  <si>
    <t>POR CPS DUR 20X300MG</t>
  </si>
  <si>
    <t>95560</t>
  </si>
  <si>
    <t>POR CPS DUR 30X300MG</t>
  </si>
  <si>
    <t>146116</t>
  </si>
  <si>
    <t>IBALGIN KRÉM</t>
  </si>
  <si>
    <t>Jinanový list (Ginkgo biloba)</t>
  </si>
  <si>
    <t>47224</t>
  </si>
  <si>
    <t>137174</t>
  </si>
  <si>
    <t>Mometason</t>
  </si>
  <si>
    <t>76976</t>
  </si>
  <si>
    <t>DRM UNG 1X30GM 0.1%</t>
  </si>
  <si>
    <t>Fenoterol a ipratropium-bromid</t>
  </si>
  <si>
    <t>76497</t>
  </si>
  <si>
    <t>INH SOL 1X40ML</t>
  </si>
  <si>
    <t>Salmeterol a flutikason</t>
  </si>
  <si>
    <t>45961</t>
  </si>
  <si>
    <t>SERETIDE DISKUS 50/100</t>
  </si>
  <si>
    <t>INH PLV 1X60X50/100RG</t>
  </si>
  <si>
    <t>45964</t>
  </si>
  <si>
    <t>SERETIDE DISKUS 50/250</t>
  </si>
  <si>
    <t>INH PLV 1X60X50/250RG</t>
  </si>
  <si>
    <t>125049</t>
  </si>
  <si>
    <t>POR TBL NOB 84X10MG</t>
  </si>
  <si>
    <t>Baklofen</t>
  </si>
  <si>
    <t>40274</t>
  </si>
  <si>
    <t>BACLOFEN-POLPHARMA 10 MG</t>
  </si>
  <si>
    <t>99600</t>
  </si>
  <si>
    <t>POR TBL FLM 90X10MG</t>
  </si>
  <si>
    <t>16032</t>
  </si>
  <si>
    <t>VOLTAREN RAPID 50 MG TABLETY</t>
  </si>
  <si>
    <t>POR TBL OBD 10X50MG</t>
  </si>
  <si>
    <t>155382</t>
  </si>
  <si>
    <t>ORM TBL SLG 10X100RG</t>
  </si>
  <si>
    <t>124577</t>
  </si>
  <si>
    <t>DRM EMP TDR 20X19.2MG</t>
  </si>
  <si>
    <t>11063</t>
  </si>
  <si>
    <t>IBALGIN 600</t>
  </si>
  <si>
    <t>POR TBL FLM 30X600MG</t>
  </si>
  <si>
    <t>32019</t>
  </si>
  <si>
    <t>IBUPROFEN AL 400</t>
  </si>
  <si>
    <t>POR TBL FLM 50X400MG</t>
  </si>
  <si>
    <t>27023</t>
  </si>
  <si>
    <t>XELODA 150 MG</t>
  </si>
  <si>
    <t>POR TBL FLM 60X150MG</t>
  </si>
  <si>
    <t>56638</t>
  </si>
  <si>
    <t>132612</t>
  </si>
  <si>
    <t>85323</t>
  </si>
  <si>
    <t>POR TBL FLM 120X520MG</t>
  </si>
  <si>
    <t>56696</t>
  </si>
  <si>
    <t>MCP HEXAL 10</t>
  </si>
  <si>
    <t>153628</t>
  </si>
  <si>
    <t>179334</t>
  </si>
  <si>
    <t>179332</t>
  </si>
  <si>
    <t>POR TBL FLM 80</t>
  </si>
  <si>
    <t>189081</t>
  </si>
  <si>
    <t>POR TBL MND 100</t>
  </si>
  <si>
    <t>189090</t>
  </si>
  <si>
    <t>146900</t>
  </si>
  <si>
    <t>POR TBL FLM 50X10MG</t>
  </si>
  <si>
    <t>146901</t>
  </si>
  <si>
    <t>Abirateron</t>
  </si>
  <si>
    <t>6618</t>
  </si>
  <si>
    <t>NEUROL 0,5</t>
  </si>
  <si>
    <t>91788</t>
  </si>
  <si>
    <t>NEUROL 0,25</t>
  </si>
  <si>
    <t>142117</t>
  </si>
  <si>
    <t>AMLORATIO 10 MG</t>
  </si>
  <si>
    <t>3997</t>
  </si>
  <si>
    <t>CARDILOPIN 2,5 MG</t>
  </si>
  <si>
    <t>142095</t>
  </si>
  <si>
    <t>AMLORATIO 5 MG</t>
  </si>
  <si>
    <t>200530</t>
  </si>
  <si>
    <t>POR TBL FLM 24X1GM</t>
  </si>
  <si>
    <t>65388</t>
  </si>
  <si>
    <t>TENORMIN 50</t>
  </si>
  <si>
    <t>Betamethason</t>
  </si>
  <si>
    <t>19757</t>
  </si>
  <si>
    <t>BELODERM</t>
  </si>
  <si>
    <t>DRM UNG 1X30GM 0.05%</t>
  </si>
  <si>
    <t>139477</t>
  </si>
  <si>
    <t>114823</t>
  </si>
  <si>
    <t>BICALUTAMID ACTAVIS 150 MG</t>
  </si>
  <si>
    <t>3801</t>
  </si>
  <si>
    <t>CONCOR COR 2,5 MG</t>
  </si>
  <si>
    <t>POR TBL FLM 28X2.5MG</t>
  </si>
  <si>
    <t>Ciklopirox</t>
  </si>
  <si>
    <t>76150</t>
  </si>
  <si>
    <t>BATRAFEN KRÉM</t>
  </si>
  <si>
    <t>DRM CRM 1X20GM/200MG</t>
  </si>
  <si>
    <t>Cinchokain</t>
  </si>
  <si>
    <t>RCT UNG 1X20GM</t>
  </si>
  <si>
    <t>Dabigatran-etexilát</t>
  </si>
  <si>
    <t>168373</t>
  </si>
  <si>
    <t>PRADAXA 150 MG</t>
  </si>
  <si>
    <t>POR CPS DUR 60X1X150MG</t>
  </si>
  <si>
    <t>75632</t>
  </si>
  <si>
    <t>POR TBL RET 50X100MG</t>
  </si>
  <si>
    <t>46622</t>
  </si>
  <si>
    <t>UNO</t>
  </si>
  <si>
    <t>POR TBL RET 50X150MG</t>
  </si>
  <si>
    <t>Doxazosin</t>
  </si>
  <si>
    <t>45214</t>
  </si>
  <si>
    <t>ZOXON 2</t>
  </si>
  <si>
    <t>12738</t>
  </si>
  <si>
    <t>POR TBL NOB 20X200MG</t>
  </si>
  <si>
    <t>Enoxaparin</t>
  </si>
  <si>
    <t>115402</t>
  </si>
  <si>
    <t>CLEXANE</t>
  </si>
  <si>
    <t>INJ SOL ISP 10X0.6ML/6KU</t>
  </si>
  <si>
    <t>130475</t>
  </si>
  <si>
    <t>LENUXIN 10 MG POTAHOVANÉ TABLETY</t>
  </si>
  <si>
    <t>134502</t>
  </si>
  <si>
    <t>ELICEA 10 MG</t>
  </si>
  <si>
    <t>134503</t>
  </si>
  <si>
    <t>20132</t>
  </si>
  <si>
    <t>CIPRALEX 10 MG</t>
  </si>
  <si>
    <t>POR TBL FLM 28X10MG I</t>
  </si>
  <si>
    <t>Exemestan</t>
  </si>
  <si>
    <t>1258</t>
  </si>
  <si>
    <t>AROMASIN</t>
  </si>
  <si>
    <t>Famotidin</t>
  </si>
  <si>
    <t>46327</t>
  </si>
  <si>
    <t>FAMOSAN 10 MG</t>
  </si>
  <si>
    <t>Fenofibrát</t>
  </si>
  <si>
    <t>124569</t>
  </si>
  <si>
    <t>DRM EMP TDR 5X9.6MG</t>
  </si>
  <si>
    <t>124572</t>
  </si>
  <si>
    <t>DOLFORIN 75 MCG/H</t>
  </si>
  <si>
    <t>DRM EMP TDR 5X14.4MG</t>
  </si>
  <si>
    <t>155387</t>
  </si>
  <si>
    <t>LUNALDIN 300 MIKROGRAMŮ SUBLINGVÁLNÍ TABLETY</t>
  </si>
  <si>
    <t>ORM TBL SLG 30X300RG</t>
  </si>
  <si>
    <t>153129</t>
  </si>
  <si>
    <t>ADOLOR 50 MCG/H</t>
  </si>
  <si>
    <t>DRM EMP TDR 5X8.25MG</t>
  </si>
  <si>
    <t>179576</t>
  </si>
  <si>
    <t>FENTANYL MYLAN 12 MIKROGRAMŮ/HODINU</t>
  </si>
  <si>
    <t>Fexofenadin</t>
  </si>
  <si>
    <t>120926</t>
  </si>
  <si>
    <t>EWOFEX 120 MG POTAHOVANÉ TABLETY</t>
  </si>
  <si>
    <t>POR TBL FLM 10X120MG</t>
  </si>
  <si>
    <t>Formoterol</t>
  </si>
  <si>
    <t>19147</t>
  </si>
  <si>
    <t>FORMOVENT 12 MCG</t>
  </si>
  <si>
    <t>INH PLV CPS 60X12RG</t>
  </si>
  <si>
    <t>Fosinopril</t>
  </si>
  <si>
    <t>150748</t>
  </si>
  <si>
    <t>FOSINOPRIL +PHARMA 20 MG</t>
  </si>
  <si>
    <t>85071</t>
  </si>
  <si>
    <t>NITROMINT</t>
  </si>
  <si>
    <t>ORM SPR SLG 1X10GM</t>
  </si>
  <si>
    <t>144277</t>
  </si>
  <si>
    <t>GRANISETRON MYLAN 1 MG</t>
  </si>
  <si>
    <t>POR TBL FLM 10X1MG</t>
  </si>
  <si>
    <t>15365</t>
  </si>
  <si>
    <t>KYTRIL INJ/INF</t>
  </si>
  <si>
    <t>INJ SOL 5X3MG/3ML</t>
  </si>
  <si>
    <t>15367</t>
  </si>
  <si>
    <t>KYTRIL 2 MG</t>
  </si>
  <si>
    <t>10835</t>
  </si>
  <si>
    <t>PALLADONE-SR 2 MG</t>
  </si>
  <si>
    <t>POR CPS PRO 60X2MG</t>
  </si>
  <si>
    <t>10848</t>
  </si>
  <si>
    <t>POR CPS PRO 60X8MG</t>
  </si>
  <si>
    <t>32292</t>
  </si>
  <si>
    <t>POR CPS PRO 56X4MG</t>
  </si>
  <si>
    <t>66990</t>
  </si>
  <si>
    <t>DOLGIT 800</t>
  </si>
  <si>
    <t>POR TBL FLM 20X800MG</t>
  </si>
  <si>
    <t>RCT SUP 10X50MG</t>
  </si>
  <si>
    <t>48262</t>
  </si>
  <si>
    <t>PLV ADS 1X5GM</t>
  </si>
  <si>
    <t>55759</t>
  </si>
  <si>
    <t>PAMYCON NA PŘÍPRAVU KAPEK</t>
  </si>
  <si>
    <t>DRM PLV SOL 1X1LAH</t>
  </si>
  <si>
    <t>Jiná léčiva podporující tvorbu jizev</t>
  </si>
  <si>
    <t>DRM UNG 1X30GM I</t>
  </si>
  <si>
    <t>Kalcium-pantothenát</t>
  </si>
  <si>
    <t>150536</t>
  </si>
  <si>
    <t>CALCIUM PANTOTHENICUM ZENTIVA</t>
  </si>
  <si>
    <t>DRM UNG 1X50GM</t>
  </si>
  <si>
    <t>155181</t>
  </si>
  <si>
    <t>DRM UNG 1X100GM</t>
  </si>
  <si>
    <t>193264</t>
  </si>
  <si>
    <t>83615</t>
  </si>
  <si>
    <t>Klotrimazol</t>
  </si>
  <si>
    <t>Kombinace různých antibiotik</t>
  </si>
  <si>
    <t>200214</t>
  </si>
  <si>
    <t>POR TBL NOB 56X100MG</t>
  </si>
  <si>
    <t>25422</t>
  </si>
  <si>
    <t>BONVIVA 150 MG</t>
  </si>
  <si>
    <t>POR TBL FLM 3X150MG</t>
  </si>
  <si>
    <t>94460</t>
  </si>
  <si>
    <t>BONEFOS 400 MG</t>
  </si>
  <si>
    <t>POR CPS DUR 100X400MG</t>
  </si>
  <si>
    <t>32716</t>
  </si>
  <si>
    <t>XYZAL</t>
  </si>
  <si>
    <t>POR TBL FLM 7X5MG</t>
  </si>
  <si>
    <t>32719</t>
  </si>
  <si>
    <t>85140</t>
  </si>
  <si>
    <t>POR TBL FLM 60X5MG</t>
  </si>
  <si>
    <t>Lisinopril</t>
  </si>
  <si>
    <t>13886</t>
  </si>
  <si>
    <t>LOZAP 12,5 ZENTIVA</t>
  </si>
  <si>
    <t>POR TBL FLM 30X12.5MG</t>
  </si>
  <si>
    <t>169121</t>
  </si>
  <si>
    <t>LORISTA 50</t>
  </si>
  <si>
    <t>Losartan a diuretika</t>
  </si>
  <si>
    <t>157779</t>
  </si>
  <si>
    <t>LORISTA H 100 MG/12,5 MG</t>
  </si>
  <si>
    <t>157778</t>
  </si>
  <si>
    <t>Měkký parafin a tukové produkty</t>
  </si>
  <si>
    <t>16465</t>
  </si>
  <si>
    <t>EXCIPIAL MASTNÝ KRÉM</t>
  </si>
  <si>
    <t>16466</t>
  </si>
  <si>
    <t>EXCIPIAL MAST S MANDLOVÝM OLEJEM</t>
  </si>
  <si>
    <t>12354</t>
  </si>
  <si>
    <t>Methyldopa (levotočivá)</t>
  </si>
  <si>
    <t>POR TBL NOB 50X250MG</t>
  </si>
  <si>
    <t>Methylprednisolon-aceponát</t>
  </si>
  <si>
    <t>85350</t>
  </si>
  <si>
    <t>ADVANTAN KRÉM</t>
  </si>
  <si>
    <t>49934</t>
  </si>
  <si>
    <t>49937</t>
  </si>
  <si>
    <t>POR TBL PRO 28X50MG</t>
  </si>
  <si>
    <t>EGILOK 25 MG</t>
  </si>
  <si>
    <t>POR TBL NOB 60X25MG</t>
  </si>
  <si>
    <t>14815</t>
  </si>
  <si>
    <t>192390</t>
  </si>
  <si>
    <t>POR TBL ENT 60X220MG</t>
  </si>
  <si>
    <t>Naproxen</t>
  </si>
  <si>
    <t>POR TBL FLM 20X275MG I</t>
  </si>
  <si>
    <t>12893</t>
  </si>
  <si>
    <t>POR TBL NOB 60X100MG</t>
  </si>
  <si>
    <t>17186</t>
  </si>
  <si>
    <t>POR GRA SUS 15X100MG</t>
  </si>
  <si>
    <t>2181</t>
  </si>
  <si>
    <t>POR GRA SUS 6SÁČ I</t>
  </si>
  <si>
    <t>10246</t>
  </si>
  <si>
    <t>OMEPRAZOL AL 20</t>
  </si>
  <si>
    <t>POR CPS ETD 100X20MG</t>
  </si>
  <si>
    <t>122114</t>
  </si>
  <si>
    <t>138530</t>
  </si>
  <si>
    <t>TARGIN 10/5 MG TABLETY S PRODLOUŽENÝM UVOLŇOVÁNÍM</t>
  </si>
  <si>
    <t>POR TBL PRO 60X10/5MG</t>
  </si>
  <si>
    <t>TARGIN 20/10 MG TABLETY S PRODLOUŽENÝM UVOLŇOVÁNÍM</t>
  </si>
  <si>
    <t>138552</t>
  </si>
  <si>
    <t>TARGIN 40 MG/20 MG TABLETY S PRODLOUŽENÝM UVOLŇOVÁNÍM</t>
  </si>
  <si>
    <t>POR TBL PRO 60X40/20MG</t>
  </si>
  <si>
    <t>167644</t>
  </si>
  <si>
    <t>ALOXI 500 MCG</t>
  </si>
  <si>
    <t>POR CPS MOL 1X500RG</t>
  </si>
  <si>
    <t>109412</t>
  </si>
  <si>
    <t>NOLPAZA 40 MG ENTEROSOLVENTNÍ TABLETY</t>
  </si>
  <si>
    <t>POR TBL ENT 30X40MG</t>
  </si>
  <si>
    <t>109415</t>
  </si>
  <si>
    <t>POR TBL ENT 84X40MG</t>
  </si>
  <si>
    <t>49114</t>
  </si>
  <si>
    <t>CONTROLOC 20 MG</t>
  </si>
  <si>
    <t>POR TBL ENT 56X20MG</t>
  </si>
  <si>
    <t>49115</t>
  </si>
  <si>
    <t>161623</t>
  </si>
  <si>
    <t>PRENEWEL 8 MG/2,5 MG</t>
  </si>
  <si>
    <t>88708</t>
  </si>
  <si>
    <t>ALGIFEN</t>
  </si>
  <si>
    <t>23962</t>
  </si>
  <si>
    <t>AMPRILAN 5</t>
  </si>
  <si>
    <t>56982</t>
  </si>
  <si>
    <t>Salbutamol</t>
  </si>
  <si>
    <t>Simvastatin</t>
  </si>
  <si>
    <t>NOVALGIN INJEKCE</t>
  </si>
  <si>
    <t>INJ SOL 10X2ML/1GM</t>
  </si>
  <si>
    <t>75023</t>
  </si>
  <si>
    <t>COTRIMOXAZOL AL FORTE</t>
  </si>
  <si>
    <t>POR TBL NOB 20X960MG</t>
  </si>
  <si>
    <t>153692</t>
  </si>
  <si>
    <t>PALEXIA RETARD 50 MG TABLETY S PRODLOUŽENÝM UVOLŇOVÁNÍM</t>
  </si>
  <si>
    <t>POR TBL PRO 60X50MG</t>
  </si>
  <si>
    <t>153626</t>
  </si>
  <si>
    <t>POR TBL FLM 60X50MG</t>
  </si>
  <si>
    <t>153671</t>
  </si>
  <si>
    <t>PALEXIA 100 MG POTAHOVANÉ TABLETY</t>
  </si>
  <si>
    <t>POR TBL FLM 90X100MG</t>
  </si>
  <si>
    <t>167674</t>
  </si>
  <si>
    <t>TOLURA 80 MG</t>
  </si>
  <si>
    <t>Telmisartan a amlodipin</t>
  </si>
  <si>
    <t>167852</t>
  </si>
  <si>
    <t>TWYNSTA 80 MG/5 MG</t>
  </si>
  <si>
    <t>104485</t>
  </si>
  <si>
    <t>MABRON RETARD 100</t>
  </si>
  <si>
    <t>POR TBL PRO 60X100MG</t>
  </si>
  <si>
    <t>17924</t>
  </si>
  <si>
    <t>17929</t>
  </si>
  <si>
    <t>Trospium</t>
  </si>
  <si>
    <t>155777</t>
  </si>
  <si>
    <t>SPASMED 15</t>
  </si>
  <si>
    <t>POR TBL FLM 100X15MG</t>
  </si>
  <si>
    <t>17162</t>
  </si>
  <si>
    <t>POR TBL FLM 30X15MG</t>
  </si>
  <si>
    <t>Urea</t>
  </si>
  <si>
    <t>16462</t>
  </si>
  <si>
    <t>EXCIPIAL U LIPOLOTIO</t>
  </si>
  <si>
    <t>DRM EML 1X200ML</t>
  </si>
  <si>
    <t>189077</t>
  </si>
  <si>
    <t>189080</t>
  </si>
  <si>
    <t>POR TBL MND 90</t>
  </si>
  <si>
    <t>192342</t>
  </si>
  <si>
    <t>WARFARIN PMCS 5 MG</t>
  </si>
  <si>
    <t>94735</t>
  </si>
  <si>
    <t>ZOLPINOX</t>
  </si>
  <si>
    <t>94744</t>
  </si>
  <si>
    <t>94775</t>
  </si>
  <si>
    <t>94293</t>
  </si>
  <si>
    <t>146885</t>
  </si>
  <si>
    <t>134227</t>
  </si>
  <si>
    <t>165278</t>
  </si>
  <si>
    <t>ZOLPIDEM VITABALANS 10 MG POTAHOVANÉ TABLETY</t>
  </si>
  <si>
    <t>135898</t>
  </si>
  <si>
    <t>132803</t>
  </si>
  <si>
    <t>Další osteosyntetický materiál</t>
  </si>
  <si>
    <t>1005</t>
  </si>
  <si>
    <t>1006</t>
  </si>
  <si>
    <t>1001</t>
  </si>
  <si>
    <t>1013</t>
  </si>
  <si>
    <t>Kompresivní punčochy a návleky</t>
  </si>
  <si>
    <t>140694</t>
  </si>
  <si>
    <t>NÁVLEK PAŽNÍ II.K.T.</t>
  </si>
  <si>
    <t>AVICENUM 360, PAŽNÍ NÁVLEK C-G</t>
  </si>
  <si>
    <t>140625</t>
  </si>
  <si>
    <t>EPITÉZA MAMÁRNÍ ESSENTIAL LIGHT 2A</t>
  </si>
  <si>
    <t>SILIKONOVÁ ODLEHČENÁ, ASYMETRICKÁ, 356</t>
  </si>
  <si>
    <t>124101</t>
  </si>
  <si>
    <t>Obvazový materiál</t>
  </si>
  <si>
    <t>81247</t>
  </si>
  <si>
    <t>KRYTÍ ABSORPČNÍ TENKÉ MEPILEX LITE</t>
  </si>
  <si>
    <t>10X10CM,SE SILIKONOVOU VRSTVOU SAFETAC,5KS</t>
  </si>
  <si>
    <t>160839</t>
  </si>
  <si>
    <t>POR TBL FLM 60X100MG</t>
  </si>
  <si>
    <t>191730</t>
  </si>
  <si>
    <t>155938</t>
  </si>
  <si>
    <t>HERPESIN 200</t>
  </si>
  <si>
    <t>191318</t>
  </si>
  <si>
    <t>132615</t>
  </si>
  <si>
    <t>132729</t>
  </si>
  <si>
    <t>19756</t>
  </si>
  <si>
    <t>DRM UNG 1X15GM 0.05%</t>
  </si>
  <si>
    <t>132620</t>
  </si>
  <si>
    <t>Bromhexin</t>
  </si>
  <si>
    <t>12496</t>
  </si>
  <si>
    <t>BROMHEXIN 12 BC</t>
  </si>
  <si>
    <t>10063</t>
  </si>
  <si>
    <t>75604</t>
  </si>
  <si>
    <t>DICLOFENAC AL 25</t>
  </si>
  <si>
    <t>POR TBL FLM 50X25MG</t>
  </si>
  <si>
    <t>Diosmektit</t>
  </si>
  <si>
    <t>132662</t>
  </si>
  <si>
    <t>POR PLV SUS 10X3GM</t>
  </si>
  <si>
    <t>132632</t>
  </si>
  <si>
    <t>1259</t>
  </si>
  <si>
    <t>POR TBL FLM 90X25MG</t>
  </si>
  <si>
    <t>124571</t>
  </si>
  <si>
    <t>DRM EMP TDR 20X9.6MG</t>
  </si>
  <si>
    <t>Hydrogenované námelové alkaloidy</t>
  </si>
  <si>
    <t>91032</t>
  </si>
  <si>
    <t>SECATOXIN FORTE</t>
  </si>
  <si>
    <t>10825</t>
  </si>
  <si>
    <t>POR CPS PRO 30X2MG</t>
  </si>
  <si>
    <t>21566</t>
  </si>
  <si>
    <t>PALLADONE-SR 24 MG</t>
  </si>
  <si>
    <t>POR CPS PRO 30X24MG</t>
  </si>
  <si>
    <t>21572</t>
  </si>
  <si>
    <t>POR CPS PRO 60X24MG</t>
  </si>
  <si>
    <t>160812</t>
  </si>
  <si>
    <t>193267</t>
  </si>
  <si>
    <t>132644</t>
  </si>
  <si>
    <t>POR TBL NOB 14X500MG</t>
  </si>
  <si>
    <t>45310</t>
  </si>
  <si>
    <t>POR SUS 12X5ML</t>
  </si>
  <si>
    <t>16595</t>
  </si>
  <si>
    <t>MALTOFER</t>
  </si>
  <si>
    <t>POR GTT SOL 30 ML</t>
  </si>
  <si>
    <t>Kyselina alendronová</t>
  </si>
  <si>
    <t>41669</t>
  </si>
  <si>
    <t>ALENDRONATE-TEVA 70 MG</t>
  </si>
  <si>
    <t>POR TBL NOB 4X70MG</t>
  </si>
  <si>
    <t>191665</t>
  </si>
  <si>
    <t>186191</t>
  </si>
  <si>
    <t>186192</t>
  </si>
  <si>
    <t>46991</t>
  </si>
  <si>
    <t>Mebeverin</t>
  </si>
  <si>
    <t>100301</t>
  </si>
  <si>
    <t>DUSPATALIN RETARD</t>
  </si>
  <si>
    <t>POR CPS RDR 30X200MG</t>
  </si>
  <si>
    <t>16463</t>
  </si>
  <si>
    <t>EXCIPIAL KRÉM</t>
  </si>
  <si>
    <t>56986</t>
  </si>
  <si>
    <t>SEVREDOL 10 MG</t>
  </si>
  <si>
    <t>12894</t>
  </si>
  <si>
    <t>POR GRA SUS 15SÁČ I</t>
  </si>
  <si>
    <t>115318</t>
  </si>
  <si>
    <t>POR CPS ETD 90X20MG HDPE</t>
  </si>
  <si>
    <t>25363</t>
  </si>
  <si>
    <t>HELICID 10 ZENTIVA</t>
  </si>
  <si>
    <t>POR CPS ETD 90X10MG SKLO</t>
  </si>
  <si>
    <t>ALOXI 500 MIKROGRAMŮ</t>
  </si>
  <si>
    <t>119653</t>
  </si>
  <si>
    <t>19571</t>
  </si>
  <si>
    <t>POR TBL OBD 100X150MG</t>
  </si>
  <si>
    <t>Sympatomimetika, kromě antiglaukomatik</t>
  </si>
  <si>
    <t>88617</t>
  </si>
  <si>
    <t>OPHTHALMO-EVERCIL</t>
  </si>
  <si>
    <t>Trypsin, kombinace</t>
  </si>
  <si>
    <t>132579</t>
  </si>
  <si>
    <t>WOBENZYM</t>
  </si>
  <si>
    <t>POR TBL ENT 800</t>
  </si>
  <si>
    <t>189089</t>
  </si>
  <si>
    <t>189083</t>
  </si>
  <si>
    <t>POR TBL MND 168</t>
  </si>
  <si>
    <t>Vinpocetin</t>
  </si>
  <si>
    <t>10253</t>
  </si>
  <si>
    <t>CAVINTON FORTE</t>
  </si>
  <si>
    <t>198056</t>
  </si>
  <si>
    <t>132642</t>
  </si>
  <si>
    <t>140551</t>
  </si>
  <si>
    <t>PODPRSENKA KOMPRESIVNÍ EVA</t>
  </si>
  <si>
    <t>0765, 0768</t>
  </si>
  <si>
    <t>39726</t>
  </si>
  <si>
    <t>EPITÉZA PRSNÍ SILIK.AMOENA TRIA CONTAKT</t>
  </si>
  <si>
    <t>SAMOLEPÍCÍ</t>
  </si>
  <si>
    <t>POR TBL EFF 20X600MG</t>
  </si>
  <si>
    <t>162250</t>
  </si>
  <si>
    <t>ACC 200 NEO</t>
  </si>
  <si>
    <t>POR TBL EFF 20X200MG</t>
  </si>
  <si>
    <t>86656</t>
  </si>
  <si>
    <t>NEUROL 1,0</t>
  </si>
  <si>
    <t>45324</t>
  </si>
  <si>
    <t>POR TBL NOB 20X30MG</t>
  </si>
  <si>
    <t>45325</t>
  </si>
  <si>
    <t>POR TBL NOB 50X30MG</t>
  </si>
  <si>
    <t>32924</t>
  </si>
  <si>
    <t>ZOREM 5 MG</t>
  </si>
  <si>
    <t>125057</t>
  </si>
  <si>
    <t>POR TBL NOB 4X5MG</t>
  </si>
  <si>
    <t>163112</t>
  </si>
  <si>
    <t>58660</t>
  </si>
  <si>
    <t>49005</t>
  </si>
  <si>
    <t>ATORIS 10</t>
  </si>
  <si>
    <t>VAG GRA SOL 10X0.5GM</t>
  </si>
  <si>
    <t>20509</t>
  </si>
  <si>
    <t>ORM GGR 1X150ML-PET DÁV</t>
  </si>
  <si>
    <t>32586</t>
  </si>
  <si>
    <t>ORM GGR 1X150ML-PET ŠR</t>
  </si>
  <si>
    <t>ORM GGR 1X240 ML</t>
  </si>
  <si>
    <t>180305</t>
  </si>
  <si>
    <t>ORM GGR 1X120 ML</t>
  </si>
  <si>
    <t>5476</t>
  </si>
  <si>
    <t>Cinakalcet</t>
  </si>
  <si>
    <t>29327</t>
  </si>
  <si>
    <t>PRADAXA 110 MG</t>
  </si>
  <si>
    <t>POR CPS DUR 30X1X110MG</t>
  </si>
  <si>
    <t>28840</t>
  </si>
  <si>
    <t>AERIUS 0,5 MG/ML</t>
  </si>
  <si>
    <t>POR SOL 1X150ML LŽIČKA</t>
  </si>
  <si>
    <t>178650</t>
  </si>
  <si>
    <t>DESLORATADIN +PHARMA 5 MG POTAHOVANÉ TABLETY</t>
  </si>
  <si>
    <t>POR TBL FLM 1X5MG I</t>
  </si>
  <si>
    <t>2547</t>
  </si>
  <si>
    <t>OPH UNG 1X3.5GM</t>
  </si>
  <si>
    <t>21733</t>
  </si>
  <si>
    <t>VERAL 25 MG</t>
  </si>
  <si>
    <t>POR TBL ENT 30X25MG</t>
  </si>
  <si>
    <t>58142</t>
  </si>
  <si>
    <t>DICLOFENAC AL 50</t>
  </si>
  <si>
    <t>89026</t>
  </si>
  <si>
    <t>Dimetinden</t>
  </si>
  <si>
    <t>32082</t>
  </si>
  <si>
    <t>POR TBL NOB 3X20X100MG</t>
  </si>
  <si>
    <t>Lisinopril a amlodipin</t>
  </si>
  <si>
    <t>Makrogol, kombinace</t>
  </si>
  <si>
    <t>85457</t>
  </si>
  <si>
    <t>ADVANTAN MASTNÝ KRÉM</t>
  </si>
  <si>
    <t>DRM CRM 1X5GM</t>
  </si>
  <si>
    <t>Naftidrofuryl</t>
  </si>
  <si>
    <t>66015</t>
  </si>
  <si>
    <t>ENELBIN 100 RETARD</t>
  </si>
  <si>
    <t>POR TBL PRO 100X100MG</t>
  </si>
  <si>
    <t>167643</t>
  </si>
  <si>
    <t>POR CPS MOL 5X500RG</t>
  </si>
  <si>
    <t>101211</t>
  </si>
  <si>
    <t>Polystyren-sulfonát</t>
  </si>
  <si>
    <t>137275</t>
  </si>
  <si>
    <t>POR+RCT PLV SUS 300GM</t>
  </si>
  <si>
    <t>POR CPS MOL 20</t>
  </si>
  <si>
    <t>POR CPS DUR 10X250MG</t>
  </si>
  <si>
    <t>RCT SOL 10X67.5ML</t>
  </si>
  <si>
    <t>75022</t>
  </si>
  <si>
    <t>POR TBL NOB 10X960MG</t>
  </si>
  <si>
    <t>167377</t>
  </si>
  <si>
    <t>TEMOMEDAC 100 MG</t>
  </si>
  <si>
    <t>POR CPS DUR 5X100MG</t>
  </si>
  <si>
    <t>167383</t>
  </si>
  <si>
    <t>TEMOMEDAC 250 MG</t>
  </si>
  <si>
    <t>2828</t>
  </si>
  <si>
    <t>TRIAMCINOLON LÉČIVA CRM</t>
  </si>
  <si>
    <t>DRM CRM 1X10GM/10MG</t>
  </si>
  <si>
    <t>Urea, kombinace</t>
  </si>
  <si>
    <t>16468</t>
  </si>
  <si>
    <t>KERASAL</t>
  </si>
  <si>
    <t>164886</t>
  </si>
  <si>
    <t>164887</t>
  </si>
  <si>
    <t>189088</t>
  </si>
  <si>
    <t>189098</t>
  </si>
  <si>
    <t>CALCICHEW D3 LEMON 800 IU</t>
  </si>
  <si>
    <t>CALCICHEW D3 200 IU</t>
  </si>
  <si>
    <t>135896</t>
  </si>
  <si>
    <t>142653</t>
  </si>
  <si>
    <t>63853</t>
  </si>
  <si>
    <t>EPITÉZA TRIA BASIC LIGHT 367</t>
  </si>
  <si>
    <t>ODLEHČENÁ, JEDNOSLOŽKOVÁ, SYM.</t>
  </si>
  <si>
    <t>62927</t>
  </si>
  <si>
    <t>EPITÉZA PRSNÍ TRIANGULAR PARTIAL</t>
  </si>
  <si>
    <t>SYMETRICKÁ</t>
  </si>
  <si>
    <t>45011</t>
  </si>
  <si>
    <t>POR TBL FLM 6X500MG</t>
  </si>
  <si>
    <t>Desogestrel a ethinylestradiol</t>
  </si>
  <si>
    <t>53492</t>
  </si>
  <si>
    <t>NOVYNETTE 150 MCG/20 MCG POTAHOVANÉ TABLETY</t>
  </si>
  <si>
    <t>POR TBL FLM 1X21</t>
  </si>
  <si>
    <t>29814</t>
  </si>
  <si>
    <t>NAS SPR SUS 30X27.5RG</t>
  </si>
  <si>
    <t>58653</t>
  </si>
  <si>
    <t>CLOTRIMAZOL AL 100</t>
  </si>
  <si>
    <t>VAG TBL 6X100MG+APL</t>
  </si>
  <si>
    <t>95283</t>
  </si>
  <si>
    <t>CLOTRIMAZOL HBF</t>
  </si>
  <si>
    <t>DRM CRM 1X20GM 1%</t>
  </si>
  <si>
    <t>16456</t>
  </si>
  <si>
    <t>NAS SPR SUS 60X50RG</t>
  </si>
  <si>
    <t>Pseudoefedrin, kombinace</t>
  </si>
  <si>
    <t>64934</t>
  </si>
  <si>
    <t>CLARINASE REPETABS</t>
  </si>
  <si>
    <t>POR TBL RET 7</t>
  </si>
  <si>
    <t>179326</t>
  </si>
  <si>
    <t>96406</t>
  </si>
  <si>
    <t>Nomegestrol a estradiol</t>
  </si>
  <si>
    <t>168394</t>
  </si>
  <si>
    <t>ZOELY 2,5 MG/1,5 MG</t>
  </si>
  <si>
    <t>POR TBL FLM 1X28</t>
  </si>
  <si>
    <t>192354</t>
  </si>
  <si>
    <t>174974</t>
  </si>
  <si>
    <t>HELIDES 20 MG ENTEROSOLVENTNÍ TABLETY</t>
  </si>
  <si>
    <t>Chlordiazepoxid</t>
  </si>
  <si>
    <t>40564</t>
  </si>
  <si>
    <t>ELENIUM</t>
  </si>
  <si>
    <t>POR TBL OBD 20X10MG</t>
  </si>
  <si>
    <t>182004</t>
  </si>
  <si>
    <t>MODRASIL 50 MG</t>
  </si>
  <si>
    <t>POR TBL FLM 4X50MG</t>
  </si>
  <si>
    <t>199153</t>
  </si>
  <si>
    <t>POR TBL FLM 8X50MG</t>
  </si>
  <si>
    <t>182008</t>
  </si>
  <si>
    <t>MODRASIL 100 MG</t>
  </si>
  <si>
    <t>192283</t>
  </si>
  <si>
    <t>192285</t>
  </si>
  <si>
    <t>POR TBL FLM 12X50MG</t>
  </si>
  <si>
    <t>84127</t>
  </si>
  <si>
    <t>48464</t>
  </si>
  <si>
    <t>ACYCLOSTAD GALMED</t>
  </si>
  <si>
    <t>DRM CRM 1X5 GM/250 MG</t>
  </si>
  <si>
    <t>132524</t>
  </si>
  <si>
    <t>47718</t>
  </si>
  <si>
    <t>DOXYCYCLIN AL 100</t>
  </si>
  <si>
    <t>POR TBL NOB 10X100MG</t>
  </si>
  <si>
    <t>64941</t>
  </si>
  <si>
    <t>DIFLUCAN 150 MG</t>
  </si>
  <si>
    <t>POR CPS DUR 1X150MG I</t>
  </si>
  <si>
    <t>180825</t>
  </si>
  <si>
    <t>HYDROCORTISON 10 MG JENAPHARM</t>
  </si>
  <si>
    <t>180826</t>
  </si>
  <si>
    <t>180827</t>
  </si>
  <si>
    <t>32018</t>
  </si>
  <si>
    <t>193269</t>
  </si>
  <si>
    <t>ECANSYA 300 MG</t>
  </si>
  <si>
    <t>POR TBL FLM 30X300MG</t>
  </si>
  <si>
    <t>Kyselina tiaprofenová</t>
  </si>
  <si>
    <t>96484</t>
  </si>
  <si>
    <t>SURGAM LÉČIVA</t>
  </si>
  <si>
    <t>POR TBL NOB 20X300MG</t>
  </si>
  <si>
    <t>Lacidipin</t>
  </si>
  <si>
    <t>Levetiracetam</t>
  </si>
  <si>
    <t>175099</t>
  </si>
  <si>
    <t>DRETACEN 1000 MG</t>
  </si>
  <si>
    <t>POR TBL FLM 50X1000MG</t>
  </si>
  <si>
    <t>192680</t>
  </si>
  <si>
    <t>POR TBL FLM 30X275MG I</t>
  </si>
  <si>
    <t>201693</t>
  </si>
  <si>
    <t>POR TBL FLM 30X275MG II</t>
  </si>
  <si>
    <t>166421</t>
  </si>
  <si>
    <t>RILMENIDIN TEVA 1 MG TABLETY</t>
  </si>
  <si>
    <t>166423</t>
  </si>
  <si>
    <t>POR TBL NOB 90X1MG</t>
  </si>
  <si>
    <t>Sukralfát</t>
  </si>
  <si>
    <t>91217</t>
  </si>
  <si>
    <t>VENTER</t>
  </si>
  <si>
    <t>POR TBL NOB 50X1GM</t>
  </si>
  <si>
    <t>177911</t>
  </si>
  <si>
    <t>ANGIZIDINE 35 MG</t>
  </si>
  <si>
    <t>177913</t>
  </si>
  <si>
    <t>163147</t>
  </si>
  <si>
    <t>POR TBL FLM 15X10MG</t>
  </si>
  <si>
    <t>Jiná střevní antiinfektiva</t>
  </si>
  <si>
    <t>POR TBL FLM 20X250MG</t>
  </si>
  <si>
    <t>25361</t>
  </si>
  <si>
    <t>POR CPS ETD 14X10MG SKLO</t>
  </si>
  <si>
    <t>Benzathin-fenoxymethylpenicilin</t>
  </si>
  <si>
    <t>76213</t>
  </si>
  <si>
    <t>OSPEN 750 KRKA</t>
  </si>
  <si>
    <t>POR SUS 1X60ML/9GM</t>
  </si>
  <si>
    <t>42845</t>
  </si>
  <si>
    <t>ZINNAT 125 MG</t>
  </si>
  <si>
    <t>POR GRA SUS 1X50ML</t>
  </si>
  <si>
    <t>76360</t>
  </si>
  <si>
    <t>ZINACEF 1,5 G</t>
  </si>
  <si>
    <t>INJ PLV SOL 1X1.5GM</t>
  </si>
  <si>
    <t>58834</t>
  </si>
  <si>
    <t>ZODAC GTT</t>
  </si>
  <si>
    <t>200159</t>
  </si>
  <si>
    <t>POR TBL FLM 100X5MG</t>
  </si>
  <si>
    <t>Erythromycin, kombinace</t>
  </si>
  <si>
    <t>17110</t>
  </si>
  <si>
    <t>DRM SOL 1X70ML(PLV+SO</t>
  </si>
  <si>
    <t>DRM SOL 1X30ML(PLV+SO</t>
  </si>
  <si>
    <t>17111</t>
  </si>
  <si>
    <t>DRM SOL 1X90ML(PLV+SO</t>
  </si>
  <si>
    <t>80481</t>
  </si>
  <si>
    <t>KLACID 125 MG/5 ML</t>
  </si>
  <si>
    <t>60079</t>
  </si>
  <si>
    <t>LINOLA-FETT ÖLBAD</t>
  </si>
  <si>
    <t>DRM BAL 1X500ML</t>
  </si>
  <si>
    <t>Nystatin, kombinace</t>
  </si>
  <si>
    <t>107744</t>
  </si>
  <si>
    <t>MACMIROR COMPLEX</t>
  </si>
  <si>
    <t>VAG UNG 1X30GM+APL</t>
  </si>
  <si>
    <t>75633</t>
  </si>
  <si>
    <t>POR TBL RET 100X100MG</t>
  </si>
  <si>
    <t>Meloxikam</t>
  </si>
  <si>
    <t>112561</t>
  </si>
  <si>
    <t>RECOXA 15</t>
  </si>
  <si>
    <t>POR TBL NOB 30X15MG</t>
  </si>
  <si>
    <t>Natamycin</t>
  </si>
  <si>
    <t>VAG GLB 3X100MG</t>
  </si>
  <si>
    <t>59450</t>
  </si>
  <si>
    <t>POLYGYNAX</t>
  </si>
  <si>
    <t>VAG CPS MOL 6 PVC</t>
  </si>
  <si>
    <t>189076</t>
  </si>
  <si>
    <t>POR TBL MND 20</t>
  </si>
  <si>
    <t>Dienogest a ethinylestradiol</t>
  </si>
  <si>
    <t>126920</t>
  </si>
  <si>
    <t>DIENILLE POTAHOVANÁ TABLETA</t>
  </si>
  <si>
    <t>POR TBL FLM 3X21</t>
  </si>
  <si>
    <t>191729</t>
  </si>
  <si>
    <t>155937</t>
  </si>
  <si>
    <t>POR TBL NOB 50X400MG</t>
  </si>
  <si>
    <t>59754</t>
  </si>
  <si>
    <t>FRONTIN 0,25 MG</t>
  </si>
  <si>
    <t>125052</t>
  </si>
  <si>
    <t>125065</t>
  </si>
  <si>
    <t>15379</t>
  </si>
  <si>
    <t>AGEN 10</t>
  </si>
  <si>
    <t>2954</t>
  </si>
  <si>
    <t>125048</t>
  </si>
  <si>
    <t>POR TBL NOB 60X10MG</t>
  </si>
  <si>
    <t>89852</t>
  </si>
  <si>
    <t>132654</t>
  </si>
  <si>
    <t>Bisakodyl</t>
  </si>
  <si>
    <t>40250</t>
  </si>
  <si>
    <t>BISACODYL-K</t>
  </si>
  <si>
    <t>POR TBL OBD 15X5MG</t>
  </si>
  <si>
    <t>132728</t>
  </si>
  <si>
    <t>132639</t>
  </si>
  <si>
    <t>94947</t>
  </si>
  <si>
    <t>SEROPRAM 10 MG</t>
  </si>
  <si>
    <t>POR TBL FLM 98X10MG</t>
  </si>
  <si>
    <t>26331</t>
  </si>
  <si>
    <t>28814</t>
  </si>
  <si>
    <t>POR TBL DIS 60X5MG</t>
  </si>
  <si>
    <t>125121</t>
  </si>
  <si>
    <t>APO-DICLO SR 100</t>
  </si>
  <si>
    <t>180078</t>
  </si>
  <si>
    <t>POR CPS ETD 90X40MG</t>
  </si>
  <si>
    <t>11014</t>
  </si>
  <si>
    <t>POR CPS DUR 90X267MG</t>
  </si>
  <si>
    <t>Fenoxymethylpenicilin</t>
  </si>
  <si>
    <t>92805</t>
  </si>
  <si>
    <t>V-PENICILIN 250 MG SLOVAKOFARMA</t>
  </si>
  <si>
    <t>POR TBL NOB 30X250MG</t>
  </si>
  <si>
    <t>149298</t>
  </si>
  <si>
    <t>INSTANYL 100 MIKROGRAMŮ/DÁVKA</t>
  </si>
  <si>
    <t>NAS SPR SOL 1X5.0ML/40DÁVEK</t>
  </si>
  <si>
    <t>155391</t>
  </si>
  <si>
    <t>LUNALDIN 600 MIKROGRAMŮ SUBLINGVÁLNÍ TABLETY</t>
  </si>
  <si>
    <t>ORM TBL SLG 30X600RG</t>
  </si>
  <si>
    <t>155999</t>
  </si>
  <si>
    <t>155389</t>
  </si>
  <si>
    <t>LUNALDIN 400 MIKROGRAMŮ SUBLINGVÁLNÍ TABLETY</t>
  </si>
  <si>
    <t>ORM TBL SLG 30X400RG</t>
  </si>
  <si>
    <t>153121</t>
  </si>
  <si>
    <t>ADOLOR 25 MCG/H</t>
  </si>
  <si>
    <t>DRM EMP TDR 5X4.125MG</t>
  </si>
  <si>
    <t>179597</t>
  </si>
  <si>
    <t>FENTANYL MYLAN 75 MIKROGRAMŮ/HODINU</t>
  </si>
  <si>
    <t>64942</t>
  </si>
  <si>
    <t>DIFLUCAN 100 MG</t>
  </si>
  <si>
    <t>POR CPS DUR 28X100MG I</t>
  </si>
  <si>
    <t>MONOPRIL 20 MG</t>
  </si>
  <si>
    <t>POR TBL NOB 28X20MG</t>
  </si>
  <si>
    <t>150741</t>
  </si>
  <si>
    <t>150740</t>
  </si>
  <si>
    <t>Cholekalciferol</t>
  </si>
  <si>
    <t>23750</t>
  </si>
  <si>
    <t>BRUFEN 600 MG</t>
  </si>
  <si>
    <t>POR GRA EFF 30X600MG</t>
  </si>
  <si>
    <t>193276</t>
  </si>
  <si>
    <t>Ketokonazol</t>
  </si>
  <si>
    <t>54516</t>
  </si>
  <si>
    <t>NIZORAL</t>
  </si>
  <si>
    <t>62862</t>
  </si>
  <si>
    <t>CANDIBENE 100 MG</t>
  </si>
  <si>
    <t>TBL VAG 6X100MG</t>
  </si>
  <si>
    <t>VAG TBL 6X100MG</t>
  </si>
  <si>
    <t>100170</t>
  </si>
  <si>
    <t>JENAMAZOL 2%</t>
  </si>
  <si>
    <t>VAG CRM 20GM+APLIK</t>
  </si>
  <si>
    <t>155782</t>
  </si>
  <si>
    <t>GODASAL 100</t>
  </si>
  <si>
    <t>POR TBL NOB 100</t>
  </si>
  <si>
    <t>132805</t>
  </si>
  <si>
    <t>114067</t>
  </si>
  <si>
    <t>157782</t>
  </si>
  <si>
    <t>157784</t>
  </si>
  <si>
    <t>DRM CRM 1X50GM</t>
  </si>
  <si>
    <t>89997</t>
  </si>
  <si>
    <t>DRM BAL 1X400ML</t>
  </si>
  <si>
    <t>41727</t>
  </si>
  <si>
    <t>1127</t>
  </si>
  <si>
    <t>INJ SOL 10X2ML/20MG</t>
  </si>
  <si>
    <t>1017</t>
  </si>
  <si>
    <t>POR TBL FLM 100X0.4MG</t>
  </si>
  <si>
    <t>187408</t>
  </si>
  <si>
    <t>POR TBL ENT 100 II</t>
  </si>
  <si>
    <t>14449</t>
  </si>
  <si>
    <t>OMEPRAZOL 20 GALMED</t>
  </si>
  <si>
    <t>POR CPS DUR 56X20MG</t>
  </si>
  <si>
    <t>TARGIN 40/20 MG TABLETY S PRODLOUŽENÝM UVOLŇOVÁNÍM</t>
  </si>
  <si>
    <t>49113</t>
  </si>
  <si>
    <t>POR TBL ENT 28X20MG I</t>
  </si>
  <si>
    <t>180561</t>
  </si>
  <si>
    <t>POR TBL ENT 60X20MG I</t>
  </si>
  <si>
    <t>101233</t>
  </si>
  <si>
    <t>POR TBL FLM 90X10 MG</t>
  </si>
  <si>
    <t>166776</t>
  </si>
  <si>
    <t>ITOPRID PMCS 50 MG</t>
  </si>
  <si>
    <t>POR TBL FLM 100X50MG I</t>
  </si>
  <si>
    <t>Promethazin</t>
  </si>
  <si>
    <t>122197</t>
  </si>
  <si>
    <t>PROTHAZIN</t>
  </si>
  <si>
    <t>POR TBL FLM 20X25MG</t>
  </si>
  <si>
    <t>125641</t>
  </si>
  <si>
    <t>166420</t>
  </si>
  <si>
    <t>POR TBL NOB 28X1MG</t>
  </si>
  <si>
    <t>4361</t>
  </si>
  <si>
    <t>ANAVENOL</t>
  </si>
  <si>
    <t>POR TBL OBD 60</t>
  </si>
  <si>
    <t>Sultamicilin</t>
  </si>
  <si>
    <t>POR TBL FLM 12X375MG</t>
  </si>
  <si>
    <t>184538</t>
  </si>
  <si>
    <t>153670</t>
  </si>
  <si>
    <t>167855</t>
  </si>
  <si>
    <t>POR TBL NOB 90X1</t>
  </si>
  <si>
    <t>INJ SOL 5X1ML/6.5MG</t>
  </si>
  <si>
    <t>Tianeptin</t>
  </si>
  <si>
    <t>14808</t>
  </si>
  <si>
    <t>COAXIL</t>
  </si>
  <si>
    <t>POR TBL OBD 90X12.5MG</t>
  </si>
  <si>
    <t>16461</t>
  </si>
  <si>
    <t>EXCIPIAL U HYDROLOTIO</t>
  </si>
  <si>
    <t>164889</t>
  </si>
  <si>
    <t>POR TBL FLM 180</t>
  </si>
  <si>
    <t>1142653</t>
  </si>
  <si>
    <t>135900</t>
  </si>
  <si>
    <t>146899</t>
  </si>
  <si>
    <t>94776</t>
  </si>
  <si>
    <t>142657</t>
  </si>
  <si>
    <t>Formoterol a beklometason</t>
  </si>
  <si>
    <t>184377</t>
  </si>
  <si>
    <t>COMBAIR</t>
  </si>
  <si>
    <t>INH SOL PSS 180DÁVEK</t>
  </si>
  <si>
    <t>*1005</t>
  </si>
  <si>
    <t>*1023</t>
  </si>
  <si>
    <t>*2033</t>
  </si>
  <si>
    <t>*4005</t>
  </si>
  <si>
    <t>*2031</t>
  </si>
  <si>
    <t>180549</t>
  </si>
  <si>
    <t>MUCOSOLVAN LONG EFFECT</t>
  </si>
  <si>
    <t>POR CPS PRO 10X75MG</t>
  </si>
  <si>
    <t>180551</t>
  </si>
  <si>
    <t>POR CPS PRO 50X75MG</t>
  </si>
  <si>
    <t>Amoxicilin</t>
  </si>
  <si>
    <t>19751</t>
  </si>
  <si>
    <t>DUOMOX 1000</t>
  </si>
  <si>
    <t>POR TBL SUS 14X1000MG</t>
  </si>
  <si>
    <t>132697</t>
  </si>
  <si>
    <t>POR TBL FLM 14X1GM+SÁČ</t>
  </si>
  <si>
    <t>94933</t>
  </si>
  <si>
    <t>199616</t>
  </si>
  <si>
    <t>AMOXICILLIN/CLAVULANIC ACID AUROBINDO 500 MG/125 MG POTAHOVANÉ TABLETY</t>
  </si>
  <si>
    <t>POR TBL FLM 21</t>
  </si>
  <si>
    <t>Betahistin</t>
  </si>
  <si>
    <t>3802</t>
  </si>
  <si>
    <t>POR TBL FLM 56X2.5MG</t>
  </si>
  <si>
    <t>94164</t>
  </si>
  <si>
    <t>CONCOR 5</t>
  </si>
  <si>
    <t>158710</t>
  </si>
  <si>
    <t>BISOPROLOL MYLAN 10 MG</t>
  </si>
  <si>
    <t>158713</t>
  </si>
  <si>
    <t>10174</t>
  </si>
  <si>
    <t>ZYRTEC</t>
  </si>
  <si>
    <t>28311</t>
  </si>
  <si>
    <t>28834</t>
  </si>
  <si>
    <t>AERIUS 2,5 MG</t>
  </si>
  <si>
    <t>POR TBL DIS 90X2.5MG</t>
  </si>
  <si>
    <t>28830</t>
  </si>
  <si>
    <t>POR TBL DIS 20X2.5MG</t>
  </si>
  <si>
    <t>192405</t>
  </si>
  <si>
    <t>POR TBL FLM 30X5MG II</t>
  </si>
  <si>
    <t>Dienogest a estradiol</t>
  </si>
  <si>
    <t>129929</t>
  </si>
  <si>
    <t>QLAIRA</t>
  </si>
  <si>
    <t>POR TBL FLM 3X28</t>
  </si>
  <si>
    <t>DIGOXIN 0,250 LÉČIVA</t>
  </si>
  <si>
    <t>10139</t>
  </si>
  <si>
    <t>POR TBL RET 56X90MG B</t>
  </si>
  <si>
    <t>132663</t>
  </si>
  <si>
    <t>POR PLV SUS 30X3GM</t>
  </si>
  <si>
    <t>185435</t>
  </si>
  <si>
    <t>77047</t>
  </si>
  <si>
    <t>PROTHIADEN 75</t>
  </si>
  <si>
    <t>Estradiol</t>
  </si>
  <si>
    <t>53798</t>
  </si>
  <si>
    <t>ESTROFEM 1 MG</t>
  </si>
  <si>
    <t>POR TBL FLM (3X28)X1MG</t>
  </si>
  <si>
    <t>FAMOSAN 40 MG</t>
  </si>
  <si>
    <t>POR TBL FLM 20X40MG</t>
  </si>
  <si>
    <t>Fentermin</t>
  </si>
  <si>
    <t>97374</t>
  </si>
  <si>
    <t>ADIPEX RETARD</t>
  </si>
  <si>
    <t>POR CPS RML 100X15MG</t>
  </si>
  <si>
    <t>15900</t>
  </si>
  <si>
    <t>FORADIL</t>
  </si>
  <si>
    <t>56809</t>
  </si>
  <si>
    <t>POR TBL NOB 100X125MG</t>
  </si>
  <si>
    <t>INJ SOL 5X1ML/10MG</t>
  </si>
  <si>
    <t>18388</t>
  </si>
  <si>
    <t>POR TBL RET 100X30MG</t>
  </si>
  <si>
    <t>GLYCLADA 30 MG</t>
  </si>
  <si>
    <t>POR TBL RET 90X30MG</t>
  </si>
  <si>
    <t>154051</t>
  </si>
  <si>
    <t>GLIMEPIRID MYLAN 2 MG</t>
  </si>
  <si>
    <t>POR TBL NOB 90X2MG</t>
  </si>
  <si>
    <t>Glycerol</t>
  </si>
  <si>
    <t>SUPPOSITORIA GLYCERINI LÉČIVA</t>
  </si>
  <si>
    <t>RCT SUP 10X2.06GM</t>
  </si>
  <si>
    <t>11064</t>
  </si>
  <si>
    <t>POR TBL FLM 100X600MG</t>
  </si>
  <si>
    <t>15486</t>
  </si>
  <si>
    <t>IBUMAX 600 MG</t>
  </si>
  <si>
    <t>187755</t>
  </si>
  <si>
    <t>201970</t>
  </si>
  <si>
    <t>Kalcitriol</t>
  </si>
  <si>
    <t>14095</t>
  </si>
  <si>
    <t>OSTEOD 0,25 MCG</t>
  </si>
  <si>
    <t>POR CPS MOL 30X0.25RG</t>
  </si>
  <si>
    <t>ROCALTROL 0,25 MCG</t>
  </si>
  <si>
    <t>193274</t>
  </si>
  <si>
    <t>POR TBL FLM 120X300MG</t>
  </si>
  <si>
    <t>Klonazepam</t>
  </si>
  <si>
    <t>RIVOTRIL 0,5 MG</t>
  </si>
  <si>
    <t>POR TBL NOB 50X0.5MG</t>
  </si>
  <si>
    <t>141034</t>
  </si>
  <si>
    <t>132658</t>
  </si>
  <si>
    <t>155781</t>
  </si>
  <si>
    <t>155780</t>
  </si>
  <si>
    <t>106344</t>
  </si>
  <si>
    <t>LANZUL 15 MG</t>
  </si>
  <si>
    <t>POR CPS ETD 28X15MG</t>
  </si>
  <si>
    <t>25836</t>
  </si>
  <si>
    <t>KEPPRA 500 MG</t>
  </si>
  <si>
    <t>25837</t>
  </si>
  <si>
    <t>193738</t>
  </si>
  <si>
    <t>POR TBL FLM 100X1X500MG</t>
  </si>
  <si>
    <t>Levomepromazin</t>
  </si>
  <si>
    <t>2429</t>
  </si>
  <si>
    <t>47139</t>
  </si>
  <si>
    <t>POR TBL NOB 50X50RG I</t>
  </si>
  <si>
    <t>Loratadin</t>
  </si>
  <si>
    <t>57580</t>
  </si>
  <si>
    <t>CLARITINE</t>
  </si>
  <si>
    <t>151525</t>
  </si>
  <si>
    <t>SANGONA 50 MG</t>
  </si>
  <si>
    <t>Mefenoxalon</t>
  </si>
  <si>
    <t>85656</t>
  </si>
  <si>
    <t>DORSIFLEX 200 MG</t>
  </si>
  <si>
    <t>187983</t>
  </si>
  <si>
    <t>49807</t>
  </si>
  <si>
    <t>ESPRITAL 45</t>
  </si>
  <si>
    <t>Norfloxacin</t>
  </si>
  <si>
    <t>93465</t>
  </si>
  <si>
    <t>NOLICIN</t>
  </si>
  <si>
    <t>POR TBL FLM 20X400MG</t>
  </si>
  <si>
    <t>180597</t>
  </si>
  <si>
    <t>POR TBL ENT 50X20MG II HOSP</t>
  </si>
  <si>
    <t>203099</t>
  </si>
  <si>
    <t>POR TBL ENT 50X40MG</t>
  </si>
  <si>
    <t>Paracetamol, kombinace kromě psycholeptik</t>
  </si>
  <si>
    <t>166235</t>
  </si>
  <si>
    <t>PARALEN GRIP CHŘIPKA A BOLEST</t>
  </si>
  <si>
    <t>POR TBL FLM 24 II</t>
  </si>
  <si>
    <t>Pentoxifylin</t>
  </si>
  <si>
    <t>PENTOMER RETARD 400 MG</t>
  </si>
  <si>
    <t>POR TBL PRO 100X400MG</t>
  </si>
  <si>
    <t>97699</t>
  </si>
  <si>
    <t>POR TBL PRO 50X400MG</t>
  </si>
  <si>
    <t>126022</t>
  </si>
  <si>
    <t>PRENEWEL 4 MG/1,25 MG</t>
  </si>
  <si>
    <t>126025</t>
  </si>
  <si>
    <t>POR TBL NOB 60</t>
  </si>
  <si>
    <t>Progesteron</t>
  </si>
  <si>
    <t>186149</t>
  </si>
  <si>
    <t>AGOLUTIN</t>
  </si>
  <si>
    <t>INJ 5X2ML/60MG</t>
  </si>
  <si>
    <t>47471</t>
  </si>
  <si>
    <t>148070</t>
  </si>
  <si>
    <t>Síran železnatý</t>
  </si>
  <si>
    <t>14711</t>
  </si>
  <si>
    <t>TARDYFERON</t>
  </si>
  <si>
    <t>Spazmolytika, psycholeptika a analgetika v kombinaci</t>
  </si>
  <si>
    <t>91261</t>
  </si>
  <si>
    <t>SPASMOPAN</t>
  </si>
  <si>
    <t>RCT SUP 5</t>
  </si>
  <si>
    <t>57339</t>
  </si>
  <si>
    <t>POR TBL NOB 100X25MG(LAHV.)</t>
  </si>
  <si>
    <t>51808</t>
  </si>
  <si>
    <t>POR CPS RDR 20X0,4MG</t>
  </si>
  <si>
    <t>Tizanidin</t>
  </si>
  <si>
    <t>16052</t>
  </si>
  <si>
    <t>SIRDALUD 4 MG</t>
  </si>
  <si>
    <t>Tolperison</t>
  </si>
  <si>
    <t>57525</t>
  </si>
  <si>
    <t>MYDOCALM 150 MG</t>
  </si>
  <si>
    <t>Tolterodin</t>
  </si>
  <si>
    <t>32641</t>
  </si>
  <si>
    <t>DETRUSITOL SR 4 MG</t>
  </si>
  <si>
    <t>POR CPS PRO 28X4MG</t>
  </si>
  <si>
    <t>12687</t>
  </si>
  <si>
    <t>TRAMAL RETARD TABLETY 100 MG</t>
  </si>
  <si>
    <t>42777</t>
  </si>
  <si>
    <t>POR TBL PRO 50X150MG</t>
  </si>
  <si>
    <t>56848</t>
  </si>
  <si>
    <t>TRAMAL RETARD TABLETY 200 MG</t>
  </si>
  <si>
    <t>179333</t>
  </si>
  <si>
    <t>192721</t>
  </si>
  <si>
    <t>TRAMYLPA 37,5 MG/325 MG</t>
  </si>
  <si>
    <t>192723</t>
  </si>
  <si>
    <t>192727</t>
  </si>
  <si>
    <t>192724</t>
  </si>
  <si>
    <t>141444</t>
  </si>
  <si>
    <t>VALZAP 80 MG POTAHOVANÉ TABLETY</t>
  </si>
  <si>
    <t>POR TBL FLM 90X80MG</t>
  </si>
  <si>
    <t>146877</t>
  </si>
  <si>
    <t>51277</t>
  </si>
  <si>
    <t>POR TBL FLM 30X10MG B</t>
  </si>
  <si>
    <t>135897</t>
  </si>
  <si>
    <t>58137</t>
  </si>
  <si>
    <t>JEANINE</t>
  </si>
  <si>
    <t>POR TBL OBD 1X21</t>
  </si>
  <si>
    <t>*2006</t>
  </si>
  <si>
    <t>82046</t>
  </si>
  <si>
    <t>KRYTÍ MŘÍŽKA SILIKONOVÁ MEPITEL ONE,289200</t>
  </si>
  <si>
    <t>8X10CM SE SILIKONOVOU VRSTVOU SAFETAC, 5KS</t>
  </si>
  <si>
    <t>169611</t>
  </si>
  <si>
    <t>10 X 12,5 CM,SILIKONOVÁ KONTAKTNÍ VRSTVA K.ODVODU EXSUDÁTU,5KS</t>
  </si>
  <si>
    <t>Chřipka, inaktivovaná vakcína, štěpený virus nebo povrchový</t>
  </si>
  <si>
    <t>100085</t>
  </si>
  <si>
    <t>VAXIGRIP</t>
  </si>
  <si>
    <t>INJ SUS 1X0.5ML/DÁV+J</t>
  </si>
  <si>
    <t>84792</t>
  </si>
  <si>
    <t>AUGMENTIN DUO</t>
  </si>
  <si>
    <t>POR PLV SUS 1X70ML+ODM</t>
  </si>
  <si>
    <t>201622</t>
  </si>
  <si>
    <t>POR PLV SUS 1X70ML+STŘ</t>
  </si>
  <si>
    <t>Atorvastatin a amlodipin</t>
  </si>
  <si>
    <t>30530</t>
  </si>
  <si>
    <t>CADUET 5 MG/10 MG</t>
  </si>
  <si>
    <t>Bisoprolol a thiazidy</t>
  </si>
  <si>
    <t>13603</t>
  </si>
  <si>
    <t>LODOZ 5 MG</t>
  </si>
  <si>
    <t>12495</t>
  </si>
  <si>
    <t>Butylskopolaminium</t>
  </si>
  <si>
    <t>41155</t>
  </si>
  <si>
    <t>BUSCOPAN</t>
  </si>
  <si>
    <t>132786</t>
  </si>
  <si>
    <t>Gestoden a ethinylestradiol</t>
  </si>
  <si>
    <t>41630</t>
  </si>
  <si>
    <t>MIRELLE</t>
  </si>
  <si>
    <t>OPH UNG 1X5GM/5MG</t>
  </si>
  <si>
    <t>Jodovaný povidon</t>
  </si>
  <si>
    <t>DRM UNG 1X20GM 10%</t>
  </si>
  <si>
    <t>Karvedilol</t>
  </si>
  <si>
    <t>31109</t>
  </si>
  <si>
    <t>EUTHYROX 150 MIKROGRAMŮ</t>
  </si>
  <si>
    <t>104712</t>
  </si>
  <si>
    <t>LORISTA H 50 MG/12,5 MG</t>
  </si>
  <si>
    <t>POR TBL FLM 84X50/12.5MG</t>
  </si>
  <si>
    <t>25362</t>
  </si>
  <si>
    <t>POR CPS ETD 28X10MG SKLO</t>
  </si>
  <si>
    <t>33527</t>
  </si>
  <si>
    <t>POR SOL 1X500ML</t>
  </si>
  <si>
    <t>33346</t>
  </si>
  <si>
    <t>POR SOL 1X125ML</t>
  </si>
  <si>
    <t>Prednisolon</t>
  </si>
  <si>
    <t>92410</t>
  </si>
  <si>
    <t>ALPICORT F</t>
  </si>
  <si>
    <t>Serenový plod</t>
  </si>
  <si>
    <t>47776</t>
  </si>
  <si>
    <t>CAPISTAN 160 MG</t>
  </si>
  <si>
    <t>POR CPS DUR 60X160MG</t>
  </si>
  <si>
    <t>22683</t>
  </si>
  <si>
    <t>UROSTAD</t>
  </si>
  <si>
    <t>Vaginální kroužek s progestinem a estrogenem</t>
  </si>
  <si>
    <t>120188</t>
  </si>
  <si>
    <t>NUVARING 0,120 MG/0,015 MG ZA 24 HODIN, VAGINÁLNÍ INZERT</t>
  </si>
  <si>
    <t>VAG INS 3</t>
  </si>
  <si>
    <t>132656</t>
  </si>
  <si>
    <t>NUVARING 0,120 MG/0,015 MG ZA 24 HODIN</t>
  </si>
  <si>
    <t>VAG INS 1X3INS</t>
  </si>
  <si>
    <t>47516</t>
  </si>
  <si>
    <t>Mitotan</t>
  </si>
  <si>
    <t>28141</t>
  </si>
  <si>
    <t>LYSODREN</t>
  </si>
  <si>
    <t>*4013</t>
  </si>
  <si>
    <t>Bimatoprost</t>
  </si>
  <si>
    <t>LUMIGAN 0,3 MG/ML</t>
  </si>
  <si>
    <t>Cyproteron a estrogen</t>
  </si>
  <si>
    <t>40416</t>
  </si>
  <si>
    <t>MINERVA</t>
  </si>
  <si>
    <t>POR TBL OBD 3X21</t>
  </si>
  <si>
    <t>132567</t>
  </si>
  <si>
    <t>DIANE-35</t>
  </si>
  <si>
    <t>168838</t>
  </si>
  <si>
    <t>DASSELTA 5 MG</t>
  </si>
  <si>
    <t>40777</t>
  </si>
  <si>
    <t>NEURONTIN 600 MG</t>
  </si>
  <si>
    <t>POR TBL FLM 50X600MG</t>
  </si>
  <si>
    <t>144185</t>
  </si>
  <si>
    <t>STODETTE OBALENÉ TABLETY</t>
  </si>
  <si>
    <t>151949</t>
  </si>
  <si>
    <t>POR CPS DUR 100X2.5MG</t>
  </si>
  <si>
    <t>169628</t>
  </si>
  <si>
    <t>183840</t>
  </si>
  <si>
    <t>MOMETASON FUROÁT CIPLA 50 MIKROGRAMŮ/DÁVKU</t>
  </si>
  <si>
    <t>83059</t>
  </si>
  <si>
    <t>POR TBL RET 14</t>
  </si>
  <si>
    <t>15421</t>
  </si>
  <si>
    <t>SERTRALIN 100 GENERICON</t>
  </si>
  <si>
    <t>183524</t>
  </si>
  <si>
    <t>TEMOZOLOMIDE GLENMARK 140 MG TVRDÉ TOBOLKY</t>
  </si>
  <si>
    <t>POR CPS DUR 5X140MG</t>
  </si>
  <si>
    <t>41146</t>
  </si>
  <si>
    <t>MACMIROR COMPLEX 500</t>
  </si>
  <si>
    <t>VAG GLB 12</t>
  </si>
  <si>
    <t>15658</t>
  </si>
  <si>
    <t>CIPLOX 500</t>
  </si>
  <si>
    <t>122119</t>
  </si>
  <si>
    <t>APO-FAMOTIDINE 20 MG</t>
  </si>
  <si>
    <t>Heparin</t>
  </si>
  <si>
    <t>17165</t>
  </si>
  <si>
    <t>LIOTON 100 000 GEL</t>
  </si>
  <si>
    <t>150535</t>
  </si>
  <si>
    <t>13342</t>
  </si>
  <si>
    <t>CANESTEN 6 VAGINÁLNÍ KRÉM</t>
  </si>
  <si>
    <t>VAG CRM 1X35GM+APL</t>
  </si>
  <si>
    <t>Kyselina fusidová</t>
  </si>
  <si>
    <t>88746</t>
  </si>
  <si>
    <t>DRM UNG 1X15GM 2%</t>
  </si>
  <si>
    <t>POR TBL OBD 50</t>
  </si>
  <si>
    <t>100272</t>
  </si>
  <si>
    <t>185349</t>
  </si>
  <si>
    <t>POR TBL FLM 2X20MG</t>
  </si>
  <si>
    <t>185302</t>
  </si>
  <si>
    <t>17927</t>
  </si>
  <si>
    <t>47477</t>
  </si>
  <si>
    <t>Irbesartan</t>
  </si>
  <si>
    <t>194143</t>
  </si>
  <si>
    <t>Norethisteron</t>
  </si>
  <si>
    <t>27709</t>
  </si>
  <si>
    <t>TEMODAL 250 MG</t>
  </si>
  <si>
    <t>500516</t>
  </si>
  <si>
    <t>TEMODAL 100 MG</t>
  </si>
  <si>
    <t>27707</t>
  </si>
  <si>
    <t>183522</t>
  </si>
  <si>
    <t>TEMOZOLOMIDE GLENMARK 100 MG TVRDÉ TOBOLKY</t>
  </si>
  <si>
    <t>28846</t>
  </si>
  <si>
    <t>TEMODAL 140 MG</t>
  </si>
  <si>
    <t>500518</t>
  </si>
  <si>
    <t>183521</t>
  </si>
  <si>
    <t>183518</t>
  </si>
  <si>
    <t>TEMOZOLOMIDE GLENMARK 20 MG TVRDÉ TOBOLKY</t>
  </si>
  <si>
    <t>POR CPS DUR 5X20MG</t>
  </si>
  <si>
    <t>183525</t>
  </si>
  <si>
    <t>183531</t>
  </si>
  <si>
    <t>98031</t>
  </si>
  <si>
    <t>DIPROSONE</t>
  </si>
  <si>
    <t>166774</t>
  </si>
  <si>
    <t>POR TBL FLM 40X50MG I</t>
  </si>
  <si>
    <t>Moxifloxacin</t>
  </si>
  <si>
    <t>64820</t>
  </si>
  <si>
    <t>Xylometazolin</t>
  </si>
  <si>
    <t>137719</t>
  </si>
  <si>
    <t>OTRIVIN RHINOSTOP</t>
  </si>
  <si>
    <t>21731</t>
  </si>
  <si>
    <t>VERAL 100 RETARD</t>
  </si>
  <si>
    <t>Klobetasol</t>
  </si>
  <si>
    <t>49952</t>
  </si>
  <si>
    <t>DERMOVATE</t>
  </si>
  <si>
    <t>DRM UNG 1X25GM 0.05%</t>
  </si>
  <si>
    <t>17163</t>
  </si>
  <si>
    <t>POR TBL FLM 50X15MG</t>
  </si>
  <si>
    <t>28839</t>
  </si>
  <si>
    <t>POR SOL 1X120ML LŽIČKA</t>
  </si>
  <si>
    <t>Drotaverin</t>
  </si>
  <si>
    <t>107807</t>
  </si>
  <si>
    <t>Amidy</t>
  </si>
  <si>
    <t>MESOCAIN 1%</t>
  </si>
  <si>
    <t>INJ SOL 10X10ML 1%</t>
  </si>
  <si>
    <t>169251</t>
  </si>
  <si>
    <t>42779</t>
  </si>
  <si>
    <t>POR TBL PRO 10X200MG</t>
  </si>
  <si>
    <t>65389</t>
  </si>
  <si>
    <t>TENORMIN 100</t>
  </si>
  <si>
    <t>76152</t>
  </si>
  <si>
    <t>BATRAFEN ROZTOK</t>
  </si>
  <si>
    <t>DRM SOL 1X20ML</t>
  </si>
  <si>
    <t>Fentikonazol</t>
  </si>
  <si>
    <t>76547</t>
  </si>
  <si>
    <t>LOMEXIN</t>
  </si>
  <si>
    <t>VAG CRM 1X78GM</t>
  </si>
  <si>
    <t>47029</t>
  </si>
  <si>
    <t>LOCOID LIPOCREAM 0,1%</t>
  </si>
  <si>
    <t>47028</t>
  </si>
  <si>
    <t>176381</t>
  </si>
  <si>
    <t>BRUFEN 400</t>
  </si>
  <si>
    <t>55760</t>
  </si>
  <si>
    <t>DRM PLV SOL 1X10LAH</t>
  </si>
  <si>
    <t>30021</t>
  </si>
  <si>
    <t>Paroxetin</t>
  </si>
  <si>
    <t>30805</t>
  </si>
  <si>
    <t>REMOOD 20 MG</t>
  </si>
  <si>
    <t>84003</t>
  </si>
  <si>
    <t>RECTODELT 100 MG</t>
  </si>
  <si>
    <t>RCT SUP 6X100MG</t>
  </si>
  <si>
    <t>Takrolimus</t>
  </si>
  <si>
    <t>27312</t>
  </si>
  <si>
    <t>PROTOPIC 0.1% MAST</t>
  </si>
  <si>
    <t>Vareniklin</t>
  </si>
  <si>
    <t>27855</t>
  </si>
  <si>
    <t>CHAMPIX 0,5 MG + 1 MG</t>
  </si>
  <si>
    <t>POR TBL FLM 11X0.5MG+14X1MG PO</t>
  </si>
  <si>
    <t>180086</t>
  </si>
  <si>
    <t>SYMBICORT TURBUHALER 200 MIKROGRAMŮ/ 6 MIKROGRAMŮ/ INHALACE</t>
  </si>
  <si>
    <t>INH PLV 60DÁV</t>
  </si>
  <si>
    <t>81790</t>
  </si>
  <si>
    <t>KRYTÍ ANTIMIKROBIÁLNÍ MEPILEX AG</t>
  </si>
  <si>
    <t>10X10CM SE SILIKONOVOU VRSTVOU SAFETAC,5KS</t>
  </si>
  <si>
    <t>Ortopedicko protetické pomůcky individuálně zhotovené</t>
  </si>
  <si>
    <t>140181</t>
  </si>
  <si>
    <t>NÁVLEK KOMPRESIVNÍ NA POPÁLENINY TRUPOVÝ (TRIČKO)</t>
  </si>
  <si>
    <t>MAXIMÁLNĚ 2 KS/ROK,NEJDÉLE PO DOBU 3 LET</t>
  </si>
  <si>
    <t>2720</t>
  </si>
  <si>
    <t>ATENOLOL AL 100</t>
  </si>
  <si>
    <t>Atenolol a thiazidy</t>
  </si>
  <si>
    <t>76715</t>
  </si>
  <si>
    <t>TENORETIC</t>
  </si>
  <si>
    <t>17168</t>
  </si>
  <si>
    <t>BELOSALIC</t>
  </si>
  <si>
    <t>DRM SOL 1X50ML</t>
  </si>
  <si>
    <t>167416</t>
  </si>
  <si>
    <t>LUMIGAN 0,1 MG/ML</t>
  </si>
  <si>
    <t>OPH GTT SOL 3X3ML</t>
  </si>
  <si>
    <t>27543</t>
  </si>
  <si>
    <t>66263</t>
  </si>
  <si>
    <t>83992</t>
  </si>
  <si>
    <t>MERCILON</t>
  </si>
  <si>
    <t>POR TBL NOB 3X21</t>
  </si>
  <si>
    <t>Drospirenon a ethinylestradiol</t>
  </si>
  <si>
    <t>156911</t>
  </si>
  <si>
    <t>EXEMESTAN ACTAVIS 25 MG</t>
  </si>
  <si>
    <t>97557</t>
  </si>
  <si>
    <t>LINDYNETTE 20</t>
  </si>
  <si>
    <t>71960</t>
  </si>
  <si>
    <t>POR TBL NOB 5X10X100MG</t>
  </si>
  <si>
    <t>140082</t>
  </si>
  <si>
    <t>SALOFALK 1 G ČÍPKY</t>
  </si>
  <si>
    <t>RCT SUP 30X1GM</t>
  </si>
  <si>
    <t>Nafazolin</t>
  </si>
  <si>
    <t>SANORIN EMULZE</t>
  </si>
  <si>
    <t>NAS GTT EML 1X10ML</t>
  </si>
  <si>
    <t>Nifuroxazid</t>
  </si>
  <si>
    <t>46405</t>
  </si>
  <si>
    <t>132526</t>
  </si>
  <si>
    <t>HELICID 10</t>
  </si>
  <si>
    <t>POR CPS ETD 28X10MG</t>
  </si>
  <si>
    <t>20026</t>
  </si>
  <si>
    <t>AGAPURIN SR 400</t>
  </si>
  <si>
    <t>POR TBL PRO 20X400 MG</t>
  </si>
  <si>
    <t>56983</t>
  </si>
  <si>
    <t>51601</t>
  </si>
  <si>
    <t>RAMIPRIL ACTAVIS 2,5 MG</t>
  </si>
  <si>
    <t>POR TBL NOB 28X2.5MG</t>
  </si>
  <si>
    <t>44056</t>
  </si>
  <si>
    <t>167379</t>
  </si>
  <si>
    <t>TEMOMEDAC 140 MG</t>
  </si>
  <si>
    <t>183520</t>
  </si>
  <si>
    <t>POR CPS DUR 20X20MG</t>
  </si>
  <si>
    <t>183523</t>
  </si>
  <si>
    <t>167375</t>
  </si>
  <si>
    <t>TEMOMEDAC 20 MG</t>
  </si>
  <si>
    <t>169675</t>
  </si>
  <si>
    <t>Norethisteron a estrogen</t>
  </si>
  <si>
    <t>46646</t>
  </si>
  <si>
    <t>ACTIVELLE</t>
  </si>
  <si>
    <t>183526</t>
  </si>
  <si>
    <t>POR CPS DUR 20X140MG</t>
  </si>
  <si>
    <t>32103</t>
  </si>
  <si>
    <t>MEGAPLEX 160 MG</t>
  </si>
  <si>
    <t>11083</t>
  </si>
  <si>
    <t>POR TBL PRO 10X10MG</t>
  </si>
  <si>
    <t>80193</t>
  </si>
  <si>
    <t>5X7,5CM NEADHERENTNÍK RÁNĚ, 10KS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</si>
  <si>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</si>
  <si>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</si>
  <si>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</si>
  <si>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</si>
  <si>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</si>
  <si>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L01AX03 - Temozolomid</t>
  </si>
  <si>
    <t>L02BG03 - Anastrozol</t>
  </si>
  <si>
    <t>M05BA06 - Kyselina ibandronová</t>
  </si>
  <si>
    <t>R03AC13 - Formoterol</t>
  </si>
  <si>
    <t>N06AB05 - Paroxetin</t>
  </si>
  <si>
    <t>L02BG06 - Exemestan</t>
  </si>
  <si>
    <t>J01AA02 - Doxycyklin</t>
  </si>
  <si>
    <t>C03EA01 - Hydrochlorothiazid a kalium šetřící diuretika</t>
  </si>
  <si>
    <t>C07AB03 - Atenolol</t>
  </si>
  <si>
    <t>C07AB02 - Metoprolol</t>
  </si>
  <si>
    <t>C07BB07 - Bisoprolol a thiazidy</t>
  </si>
  <si>
    <t>C02CA04 - Doxazosin</t>
  </si>
  <si>
    <t>M05BA04 - Kyselina alendronová</t>
  </si>
  <si>
    <t>C10BX03 - Atorvastatin a amlodipin</t>
  </si>
  <si>
    <t>N02AE01 - Buprenorfin</t>
  </si>
  <si>
    <t>B01AE07 - Dabigatran-etexilát</t>
  </si>
  <si>
    <t>L01BC06 - Kapecitabin</t>
  </si>
  <si>
    <t>C01BC03 - Propafenon</t>
  </si>
  <si>
    <t>C09BA04 - Perindopril a diuretika</t>
  </si>
  <si>
    <t>R03AK06 - Salmeterol a flutikason</t>
  </si>
  <si>
    <t>L03AB04 - Interferon alfa-2a</t>
  </si>
  <si>
    <t>M01AC06 - Meloxikam</t>
  </si>
  <si>
    <t>C07AB02</t>
  </si>
  <si>
    <t>L01BC06</t>
  </si>
  <si>
    <t>L02BG03</t>
  </si>
  <si>
    <t>L03AB04</t>
  </si>
  <si>
    <t>L01AX03</t>
  </si>
  <si>
    <t>R03AK06</t>
  </si>
  <si>
    <t>N02AE01</t>
  </si>
  <si>
    <t>N06AB05</t>
  </si>
  <si>
    <t>B01AE07</t>
  </si>
  <si>
    <t>C01BC03</t>
  </si>
  <si>
    <t>C02CA04</t>
  </si>
  <si>
    <t>C09BA04</t>
  </si>
  <si>
    <t>J01AA02</t>
  </si>
  <si>
    <t>L02BG06</t>
  </si>
  <si>
    <t>M05BA06</t>
  </si>
  <si>
    <t>R03AC13</t>
  </si>
  <si>
    <t>C03EA01</t>
  </si>
  <si>
    <t>M05BA04</t>
  </si>
  <si>
    <t>C07AB03</t>
  </si>
  <si>
    <t>M01AC06</t>
  </si>
  <si>
    <t>C07BB07</t>
  </si>
  <si>
    <t>C10BX03</t>
  </si>
  <si>
    <t>Přehled plnění PL - Preskripce léčivých přípravků - orientační přehled</t>
  </si>
  <si>
    <t>2101</t>
  </si>
  <si>
    <t>vedení klinického pracoviště</t>
  </si>
  <si>
    <t>vedení klinického pracoviště Celkem</t>
  </si>
  <si>
    <t>2103</t>
  </si>
  <si>
    <t>Národní onkologický registr - NOR</t>
  </si>
  <si>
    <t>Národní onkologický registr - NOR Celkem</t>
  </si>
  <si>
    <t>ZA004</t>
  </si>
  <si>
    <t>Obinadlo pruban č.  5 4273051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</si>
  <si>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</si>
  <si>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</si>
  <si>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</si>
  <si>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</si>
  <si>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</si>
  <si>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</si>
  <si>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</si>
  <si>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</si>
  <si>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</si>
  <si>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x 10 cm / 100 ks 17 nití, 8 vrstev 06003</t>
  </si>
  <si>
    <t>ZA423</t>
  </si>
  <si>
    <t>Obinadlo elastické idealtex 12 cm x 5 m 9310633</t>
  </si>
  <si>
    <t>ZA439</t>
  </si>
  <si>
    <t>Obinadlo pruban č.  6 427306</t>
  </si>
  <si>
    <t>ZA446</t>
  </si>
  <si>
    <t>Vata buničitá přířezy 20 x 30 cm 1230200129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</si>
  <si>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</si>
  <si>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</si>
  <si>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</si>
  <si>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</si>
  <si>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</si>
  <si>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</si>
  <si>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</si>
  <si>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</si>
  <si>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</si>
  <si>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</si>
  <si>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</si>
  <si>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cm x 7,0 cm bal. á 100 ks s výřezem 1633W</t>
  </si>
  <si>
    <t>ZA521</t>
  </si>
  <si>
    <t>Kompresa vliwazel 20 x 20 nesterilní 30434</t>
  </si>
  <si>
    <t>ZA539</t>
  </si>
  <si>
    <t>Kompresa NT 10 x 10 cm nesterilní 06103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</si>
  <si>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</si>
  <si>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</si>
  <si>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</si>
  <si>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</si>
  <si>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</si>
  <si>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</si>
  <si>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</si>
  <si>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4552732</t>
  </si>
  <si>
    <t>ZA576</t>
  </si>
  <si>
    <t>Mediset pro močovou katetriz. á 20 ks 4552710</t>
  </si>
  <si>
    <t>ZA593</t>
  </si>
  <si>
    <t>Tampon stáčený sterilní 20 x 20 cm / 5 ks 28003</t>
  </si>
  <si>
    <t>ZA635</t>
  </si>
  <si>
    <t>Set pro močovou katetrizaci karton á 20 ks 41034</t>
  </si>
  <si>
    <t>ZA643</t>
  </si>
  <si>
    <t>Kompresa vliwasoft 10 x 20 nesterilní á 100 ks 12070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</si>
  <si>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</si>
  <si>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</si>
  <si>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</si>
  <si>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</si>
  <si>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</si>
  <si>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</si>
  <si>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</si>
  <si>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</si>
  <si>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</si>
  <si>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</si>
  <si>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</si>
  <si>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</si>
  <si>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ZE108</t>
  </si>
  <si>
    <t>Krytí mepilex lite 10 x 10 cm bal. á 10 ks 284100-01</t>
  </si>
  <si>
    <t>ZH012</t>
  </si>
  <si>
    <t>Náplast micropore 2,50 cm x 5,00 m 840W</t>
  </si>
  <si>
    <t>ZI599</t>
  </si>
  <si>
    <t>Náplast curapor 10 x   8 cm 22121 ( náhrada za cosmopor )</t>
  </si>
  <si>
    <t>ZK405</t>
  </si>
  <si>
    <t>Krytí gelitaspon standard 80 x 50 mm x 10 mm bal. á 10 ks A2107861</t>
  </si>
  <si>
    <t>ZA471</t>
  </si>
  <si>
    <t>Náplast curaplast poinjekční bal. á 250 ks 30625</t>
  </si>
  <si>
    <t>ZL663</t>
  </si>
  <si>
    <t>Krytí mastný tyl pharmatull 10 x 10 cm bal. á 10 ks P-Tull1010</t>
  </si>
  <si>
    <t>ZL664</t>
  </si>
  <si>
    <t>Krytí mastný tyl pharmatull 10 x 20 cm bal. á 10 ks P-Tull1020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</si>
  <si>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</si>
  <si>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</si>
  <si>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</si>
  <si>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</si>
  <si>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</si>
  <si>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</si>
  <si>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ZK087</t>
  </si>
  <si>
    <t>Krém cavilon ochranný bariérový á 28 g bal. á 12 ks 3391E</t>
  </si>
  <si>
    <t>ZL996</t>
  </si>
  <si>
    <t>Obinadlo hyrofilní sterilní  8 cm x 5 m  004310182</t>
  </si>
  <si>
    <t>ZL662</t>
  </si>
  <si>
    <t>Krytí mastný tyl pharmatull   5 x   5 cm bal. á 10 ks P-Tull5050</t>
  </si>
  <si>
    <t>ZL995</t>
  </si>
  <si>
    <t>Obinadlo hyrofilní sterilní  6 cm x 5 m  004310190</t>
  </si>
  <si>
    <t>ZL999</t>
  </si>
  <si>
    <t>Rychloobvaz 8 x 4 cm / 3 ks ( pro obj. 1 kus = 3 náplasti) 001445510</t>
  </si>
  <si>
    <t>ZE280</t>
  </si>
  <si>
    <t>Krytí melgisorb alginátové 5 x   5 cm bal. á 10 ks 250600-00</t>
  </si>
  <si>
    <t>ZA473</t>
  </si>
  <si>
    <t>Krytí melgisorb pro dutiny 3 x 32 cm bal. á 5 ks 253000</t>
  </si>
  <si>
    <t>ZE894</t>
  </si>
  <si>
    <t>Krytí mepilex transfer Ag 7,5 x 8,5 cm bal. á 10 ks 394000</t>
  </si>
  <si>
    <t>ZA458</t>
  </si>
  <si>
    <t>Kompresa vliwazel 20 x 40 / 50 ks nesterilní 30436</t>
  </si>
  <si>
    <t>ZA727</t>
  </si>
  <si>
    <t>Kontejner 30 ml sterilní 331690251750</t>
  </si>
  <si>
    <t>ZA737</t>
  </si>
  <si>
    <t>Filtr mini spike modrý 4550234</t>
  </si>
  <si>
    <t>ZA762</t>
  </si>
  <si>
    <t>Pohár na moč 100 ml UH 712252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</si>
  <si>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</si>
  <si>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</si>
  <si>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</si>
  <si>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</si>
  <si>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</si>
  <si>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</si>
  <si>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</si>
  <si>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</si>
  <si>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</si>
  <si>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</si>
  <si>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ZA964</t>
  </si>
  <si>
    <t>Stříkačka janett 3-dílná 60 ml vyplachovací MRG564</t>
  </si>
  <si>
    <t>Stříkačka janett 3-dílná 60 ml sterilní vyplachovací MRG564</t>
  </si>
  <si>
    <t>ZB103</t>
  </si>
  <si>
    <t>Láhev k odsávačce flovac 2l hadice 1,8 m 000-036-021</t>
  </si>
  <si>
    <t>ZB117</t>
  </si>
  <si>
    <t>Lanceta haemolance modrá, á 150 ks, DIS7575</t>
  </si>
  <si>
    <t>Lanceta haemolance modrá bal. á 100 ks DIS7575</t>
  </si>
  <si>
    <t>ZB173</t>
  </si>
  <si>
    <t>Maska kyslíková s hadičkou a nosní svorkou dospělá H-103013</t>
  </si>
  <si>
    <t>Maska kyslíková s hadičkou a nosní svorkou dospělá H-103013, OS/100</t>
  </si>
  <si>
    <t>ZB231</t>
  </si>
  <si>
    <t>Pinzeta anatomická 14 cm P00894</t>
  </si>
  <si>
    <t>ZB232</t>
  </si>
  <si>
    <t>Maska anesteziologická č.4 7194</t>
  </si>
  <si>
    <t>ZB249</t>
  </si>
  <si>
    <t>Sáček močový s křížovou výpustí sterilní 2000 ml ZAR-TNU201601</t>
  </si>
  <si>
    <t>ZB487</t>
  </si>
  <si>
    <t>Peán rovný rochester 16 cm P00662</t>
  </si>
  <si>
    <t>ZB588</t>
  </si>
  <si>
    <t>Vzduchovod nosní PVC 8,5/11 579211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</si>
  <si>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</si>
  <si>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</si>
  <si>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</si>
  <si>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</si>
  <si>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</si>
  <si>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</si>
  <si>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</si>
  <si>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</si>
  <si>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</si>
  <si>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</si>
  <si>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</si>
  <si>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</si>
  <si>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</si>
  <si>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</si>
  <si>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</si>
  <si>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</si>
  <si>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</si>
  <si>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</si>
  <si>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ZB867</t>
  </si>
  <si>
    <t>Maska anesteziologická č.3 7193</t>
  </si>
  <si>
    <t>ZB893</t>
  </si>
  <si>
    <t>Stříkačka inzulinová omnican 0,5 ml 100j s jehlou 30 G 9151125S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</si>
  <si>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</si>
  <si>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</si>
  <si>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</si>
  <si>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</si>
  <si>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</si>
  <si>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</si>
  <si>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</si>
  <si>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</si>
  <si>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</si>
  <si>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</si>
  <si>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</si>
  <si>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</si>
  <si>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ZF018</t>
  </si>
  <si>
    <t>Kanyla vasofix 16G šedá safety 4269179S-01</t>
  </si>
  <si>
    <t>ZF159</t>
  </si>
  <si>
    <t>Nádoba na kontaminovaný odpad 1 l 15-0002</t>
  </si>
  <si>
    <t>ZF255</t>
  </si>
  <si>
    <t>Nůžky převazové AK 672-20</t>
  </si>
  <si>
    <t>ZG515</t>
  </si>
  <si>
    <t>Zkumavka močová vacuette 10,5 ml bal. á 50 ks 331980455007</t>
  </si>
  <si>
    <t>Zkumavka močová vacuette 10,5 ml bal. á 50 ks 455007</t>
  </si>
  <si>
    <t>ZH168</t>
  </si>
  <si>
    <t>Stříkačka injekční 3-dílná 1 ml L tuberculin KD-JECT III 831786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</si>
  <si>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</si>
  <si>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</si>
  <si>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</si>
  <si>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</si>
  <si>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</si>
  <si>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</si>
  <si>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2778307</t>
  </si>
  <si>
    <t>Flocare infinity pack set mobile 569572 ,2778307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</si>
  <si>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</si>
  <si>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</si>
  <si>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</si>
  <si>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</si>
  <si>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</si>
  <si>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</si>
  <si>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</si>
  <si>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</si>
  <si>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</si>
  <si>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</si>
  <si>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</si>
  <si>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</si>
  <si>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</si>
  <si>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</si>
  <si>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</si>
  <si>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SOFT H-103106</t>
  </si>
  <si>
    <t>ZJ695</t>
  </si>
  <si>
    <t>Sonda žaludeční CH14 1200 mm s RTG linkou bal. á 50 ks 412014</t>
  </si>
  <si>
    <t>ZK799</t>
  </si>
  <si>
    <t>Zátka combi červená 4495101</t>
  </si>
  <si>
    <t>ZB233</t>
  </si>
  <si>
    <t>Maska anesteziologická obličej.č.5 7095</t>
  </si>
  <si>
    <t>ZK735</t>
  </si>
  <si>
    <t>Konektor bezjehlový caresite bal. á 200 ks dohodnutá cena 9,60 Kč 415122</t>
  </si>
  <si>
    <t>Konektor bezjehlový caresite bal. á 200 ks dohodnutá cena 7,93 Kč bez DPH 415122</t>
  </si>
  <si>
    <t>ZL717</t>
  </si>
  <si>
    <t>Kanyla introcan safety 3 modrá 22G bal. á 50 ks 4251128-01</t>
  </si>
  <si>
    <t>ZL718</t>
  </si>
  <si>
    <t>Kanyla introcan safety 3 růžová 20G bal. á 50 ks 4251130-01</t>
  </si>
  <si>
    <t>ZB587</t>
  </si>
  <si>
    <t>Vzduchovod nosní PVC 8,0/10 579210</t>
  </si>
  <si>
    <t>ZL688</t>
  </si>
  <si>
    <t>Proužky Accu-Check Inform IIStrip 50 EU1 á 50 ks 05942861</t>
  </si>
  <si>
    <t>ZL781</t>
  </si>
  <si>
    <t>Konektor bezjehlový K-NECT 7 denní M79400845</t>
  </si>
  <si>
    <t>ZF902</t>
  </si>
  <si>
    <t>Nůžky chirurgické rovné hrotnaté 16,5 cm B397113920006</t>
  </si>
  <si>
    <t>ZC736</t>
  </si>
  <si>
    <t>Vzduchovod ústní guedell 120 mm 24109</t>
  </si>
  <si>
    <t>ZM314</t>
  </si>
  <si>
    <t>Vak jednorázový k odsávačce flovac 2l hadice 1,8 m 000-036-031</t>
  </si>
  <si>
    <t>ZB130</t>
  </si>
  <si>
    <t>Peán UH bal. á 50 ks RP88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</si>
  <si>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</si>
  <si>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</si>
  <si>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</si>
  <si>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</si>
  <si>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</si>
  <si>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</si>
  <si>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Set infuzní intrafix primeline classic 150 cm 4062957</t>
  </si>
  <si>
    <t>ZB209</t>
  </si>
  <si>
    <t>Set transfúzní BLLP pro přetlakovou transfuzi bez vzdušného filtru hemomed 05123</t>
  </si>
  <si>
    <t>ZG559</t>
  </si>
  <si>
    <t>Set na břišní punkci linemed 06820</t>
  </si>
  <si>
    <t>ZA360</t>
  </si>
  <si>
    <t>Jehla sterican 0,5 x 25 mm oranžová 9186158</t>
  </si>
  <si>
    <t>ZA833</t>
  </si>
  <si>
    <t>Jehla injekční 0,8 x   40 mm zelená 4657527</t>
  </si>
  <si>
    <t>Jehla injekční 0,8 x 40 mm zelená 4657527</t>
  </si>
  <si>
    <t>ZA834</t>
  </si>
  <si>
    <t>Jehla injekční 0,7 x   40 mm černá 4660021</t>
  </si>
  <si>
    <t>Jehla injekční 0,7 x 40 mm černá 4660021</t>
  </si>
  <si>
    <t>ZB556</t>
  </si>
  <si>
    <t>Jehla injekční 1,2 x   40 mm růžová 4665120</t>
  </si>
  <si>
    <t>ZB769</t>
  </si>
  <si>
    <t>Jehla vakuová 206/38 mm žlutá 450077</t>
  </si>
  <si>
    <t>ZB854</t>
  </si>
  <si>
    <t>Jehla surecan 90°G20 žlutá zahnutá 4439945</t>
  </si>
  <si>
    <t>ZI758</t>
  </si>
  <si>
    <t>Rukavice vinyl bez p. M á 100 ks EFEKTVR03</t>
  </si>
  <si>
    <t>ZK475</t>
  </si>
  <si>
    <t>Rukavice operační latexové s pudrem ansell medigrip plus vel. 7,0 302924</t>
  </si>
  <si>
    <t>Rukavice operační latexové s pudrem ansell medigrip plus vel. 7,0 303364</t>
  </si>
  <si>
    <t>Rukavice operační latexové s pudrem ansell medigrip plus vel. 7,0 303504 (303364)</t>
  </si>
  <si>
    <t>ZK476</t>
  </si>
  <si>
    <t>Rukavice operační latexové s pudrem ansell medigrip plus vel. 7,5 302925</t>
  </si>
  <si>
    <t>Rukavice operační latexové s pudrem ansell medigrip plus vel. 7,5 302925 (302765)</t>
  </si>
  <si>
    <t>Rukavice operační latexové s pudrem ansell medigrip plus vel. 7,5 303505 (302925)</t>
  </si>
  <si>
    <t>ZK477</t>
  </si>
  <si>
    <t>Rukavice operační latexové s pudrem ansell medigrip plus vel. 8,0 302926</t>
  </si>
  <si>
    <t>Rukavice operační latexové s pudrem ansell medigrip plus vel. 8,0 303365</t>
  </si>
  <si>
    <t>Rukavice operační latexové s pudrem ansell medigrip plus vel. 8,0 303506(303366)</t>
  </si>
  <si>
    <t>ZK478</t>
  </si>
  <si>
    <t>Rukavice operační latexové s pudrem ansell medigrip plus vel. 8,5 302927</t>
  </si>
  <si>
    <t>Rukavice operační latexové s pudrem ansell medigrip plus vel. 8,5 302927 (302767)</t>
  </si>
  <si>
    <t>Rukavice operační latexové s pudrem ansell medigrip plus vel. 8,5 303507(302927)</t>
  </si>
  <si>
    <t>ZL072</t>
  </si>
  <si>
    <t>Rukavice operační gammex bez pudru PF EnLite vel. 7,0 353384</t>
  </si>
  <si>
    <t>ZL948</t>
  </si>
  <si>
    <t>Rukavice nitril promedica bez p. M bílé 6N á 100 ks 9399W3</t>
  </si>
  <si>
    <t>ZM292</t>
  </si>
  <si>
    <t>Rukavice nitril sempercare bez p. M bal. á 200 ks 30 803</t>
  </si>
  <si>
    <t>Rukavice nitril sempercare bez p. M bal. á 200 ks 30803</t>
  </si>
  <si>
    <t>988647</t>
  </si>
  <si>
    <t>ROZTOK K VÝPLACHŮM ÚSTNí DUTINY CAPHOSOL, MAXIMÁLN AMPULE 15 ML X 60</t>
  </si>
  <si>
    <t>DE183</t>
  </si>
  <si>
    <t>Diagnostická souprava ABO set monoklonální na 30 - st.</t>
  </si>
  <si>
    <t>DG382</t>
  </si>
  <si>
    <t>Bactec Plus Aerobic</t>
  </si>
  <si>
    <t>DG385</t>
  </si>
  <si>
    <t>Bactec Plus Anaerobic</t>
  </si>
  <si>
    <t>DG395</t>
  </si>
  <si>
    <t>Diagnostická souprava ABO set monoklonální na 30</t>
  </si>
  <si>
    <t>ZA006</t>
  </si>
  <si>
    <t>Obinadlo pruban č.  8 427308</t>
  </si>
  <si>
    <t>ZA318</t>
  </si>
  <si>
    <t>Náplast transpore 1,25 cm x 9,14 m 1527-0</t>
  </si>
  <si>
    <t>ZA338</t>
  </si>
  <si>
    <t>Obinadlo hydrofilní   6 cm x   5 m 13005</t>
  </si>
  <si>
    <t>ZA339</t>
  </si>
  <si>
    <t>Obinadlo hydrofilní   8 cm x   5 m 13006</t>
  </si>
  <si>
    <t>ZA436</t>
  </si>
  <si>
    <t>Obinadlo pruban č.12 427312</t>
  </si>
  <si>
    <t>ZA507</t>
  </si>
  <si>
    <t>Náplast tegaderm 8,5 cm x 10,5 cm bal. á 50 ks s výřezem 1635W</t>
  </si>
  <si>
    <t>ZA530</t>
  </si>
  <si>
    <t>Vložky hygienické samu 7162212</t>
  </si>
  <si>
    <t>Náplast cosmos 8 cm x 1m 5403353</t>
  </si>
  <si>
    <t>ZC854</t>
  </si>
  <si>
    <t xml:space="preserve">Kompresa NT 7,5 x 7,5 cm / 2 ks sterilní 26510 </t>
  </si>
  <si>
    <t>ZF351</t>
  </si>
  <si>
    <t>Náplast transpore bílá 1,25 cm x 9,14 m bal. á 24 ks 1534-0</t>
  </si>
  <si>
    <t>ZF352</t>
  </si>
  <si>
    <t>Náplast transpore bílá 2,50 cm x 9,14 m bal. á 12 ks 1534-1</t>
  </si>
  <si>
    <t>ZG299</t>
  </si>
  <si>
    <t>Náplast cosmopor steril 10 x 8 cm 900806</t>
  </si>
  <si>
    <t>ZF042</t>
  </si>
  <si>
    <t>Krytí mastný tyl jelonet 10 x 10 cm á 10 ks 7404</t>
  </si>
  <si>
    <t>Stříkačka janett 3-dílná 140-160 ml vyplachovací JNP1543 MED114408</t>
  </si>
  <si>
    <t>ZA812</t>
  </si>
  <si>
    <t>Uzávěr do katetrů 4435001</t>
  </si>
  <si>
    <t>ZA831</t>
  </si>
  <si>
    <t>Rourka rektální CH20 délka 40 cm 19-20.100</t>
  </si>
  <si>
    <t>ZB453</t>
  </si>
  <si>
    <t>Lopatka dřevěná ústní sterilní bal. á 100 ks 4700096</t>
  </si>
  <si>
    <t>ZB764</t>
  </si>
  <si>
    <t>Zkumavka zelená 4 ml 454051</t>
  </si>
  <si>
    <t>ZB775</t>
  </si>
  <si>
    <t>Zkumavka koagulace 4 ml modrá 454328</t>
  </si>
  <si>
    <t>ZB777</t>
  </si>
  <si>
    <t>Zkumavka červená 4 ml gel 454071</t>
  </si>
  <si>
    <t>ZC074</t>
  </si>
  <si>
    <t>Nebulizátor Typ 753 pro dospělé 01.000.08.753</t>
  </si>
  <si>
    <t>ZC751</t>
  </si>
  <si>
    <t>Čepelka skalpelová 11 BB511</t>
  </si>
  <si>
    <t>ZC863</t>
  </si>
  <si>
    <t>Hadička spojovací HS 1,8 x 1800LL 606304</t>
  </si>
  <si>
    <t>ZC906</t>
  </si>
  <si>
    <t>Škrtidlo se sponou pro dospělé 25 x 500 mm KVS25500</t>
  </si>
  <si>
    <t>ZF233</t>
  </si>
  <si>
    <t>Stříkačka injekční arteriální 3 ml bez jehly line draw L/S bal. á 200 ks 4043E</t>
  </si>
  <si>
    <t>ZJ310</t>
  </si>
  <si>
    <t>Katetr močový foley CH12 180605-000120</t>
  </si>
  <si>
    <t>ZJ312</t>
  </si>
  <si>
    <t>Sonda žaludeční CH16 1200 mm s RTG linkou bal. á 50 ks 412016</t>
  </si>
  <si>
    <t>ZK977</t>
  </si>
  <si>
    <t>Cévka odsávací CH14 s přerušovačem sání P01173a</t>
  </si>
  <si>
    <t>ZK979</t>
  </si>
  <si>
    <t>Cévka odsávací CH18 s přerušovačem sání P01177a</t>
  </si>
  <si>
    <t>ZD833</t>
  </si>
  <si>
    <t>Jehla vakuová 25 mm zelená 450072</t>
  </si>
  <si>
    <t>ZA832</t>
  </si>
  <si>
    <t>Jehla injekční 0,9 x 40 mm žlutá 4657519</t>
  </si>
  <si>
    <t>ZB729</t>
  </si>
  <si>
    <t>Jehla surecan 90°G20 žlutá zahnutá bal. á 50 ks 4439937</t>
  </si>
  <si>
    <t>Jehla surecan 90°G20 žlutá zahnutá 20 mm ke krátkodobé infuzi bal. á 50 ks 4439937</t>
  </si>
  <si>
    <t>ZB768</t>
  </si>
  <si>
    <t>Jehla vakuová 216/38 mm zelená 450076</t>
  </si>
  <si>
    <t>ZL074</t>
  </si>
  <si>
    <t>Rukavice operační gammex bez pudru PF EnLite vel. 8,0 353386</t>
  </si>
  <si>
    <t>ZL949</t>
  </si>
  <si>
    <t>Rukavice nitril promedica bez p. L bílé 6N á 100 ks 9399W4</t>
  </si>
  <si>
    <t>ZM291</t>
  </si>
  <si>
    <t>Rukavice nitril sempercare bez p. S bal. á 200 ks 30802</t>
  </si>
  <si>
    <t>ZM293</t>
  </si>
  <si>
    <t>Rukavice nitril sempercare bez p. L bal. á 200 ks 30 804</t>
  </si>
  <si>
    <t>Rukavice nitril sempercare bez p. L bal. á 200 ks 30804</t>
  </si>
  <si>
    <t>ZA429</t>
  </si>
  <si>
    <t>Obinadlo elastické idealtex   8 cm x 5 m 931061</t>
  </si>
  <si>
    <t>ZA557</t>
  </si>
  <si>
    <t>Kompresa gáza sterilní 10 x 20 cm / 5 ks 26013</t>
  </si>
  <si>
    <t>ZD668</t>
  </si>
  <si>
    <t>Kompresa gáza 10 x 10 cm / 5 ks sterilní 1325019275</t>
  </si>
  <si>
    <t>ZD740</t>
  </si>
  <si>
    <t>Kompresa gáza 7,5 x 7,5 cm / 5 ks sterilní 1325019265</t>
  </si>
  <si>
    <t>Kompresa gáza sterilkompres 7,5 x 7,5 cm / 5 ks sterilní 1230119225</t>
  </si>
  <si>
    <t>ZH011</t>
  </si>
  <si>
    <t>Náplast micropore 1,25 cm x 9,14 m bal. á 24 ks 1530-0</t>
  </si>
  <si>
    <t>ZA733</t>
  </si>
  <si>
    <t>Mandren modrý 4215095</t>
  </si>
  <si>
    <t>ZA744</t>
  </si>
  <si>
    <t>Kanyla neoflon 24G žlutá BDC391350</t>
  </si>
  <si>
    <t>ZA763</t>
  </si>
  <si>
    <t>Pohár na moč 250 ml UH 712253</t>
  </si>
  <si>
    <t>ZB006</t>
  </si>
  <si>
    <t>Teploměr digitální thermoval basic 9250391</t>
  </si>
  <si>
    <t>Lopatka dřevěná ústní sterilní bal. á 100 ks 4700096 - již se nevyrábí</t>
  </si>
  <si>
    <t>ZB763</t>
  </si>
  <si>
    <t>Zkumavka červená 9 ml 455092</t>
  </si>
  <si>
    <t>ZB767</t>
  </si>
  <si>
    <t>Jehla vakuová 226/38 mm černá 450075</t>
  </si>
  <si>
    <t>ZB780</t>
  </si>
  <si>
    <t>Kontejner 120 ml sterilní 331690250350</t>
  </si>
  <si>
    <t>ZB994</t>
  </si>
  <si>
    <t>Stříkačka injekční arteriální 3 ml bez jehly s heparinem á 100 ks 275603</t>
  </si>
  <si>
    <t>ZC733</t>
  </si>
  <si>
    <t>Vzduchovod ústní guedell   80 mm 24105</t>
  </si>
  <si>
    <t>ZC798</t>
  </si>
  <si>
    <t>Fonendoskop oboustranný 47 mm pro dospělé KVS-30L</t>
  </si>
  <si>
    <t>ZF192</t>
  </si>
  <si>
    <t>Nádoba na kontaminovaný odpad 4 l 15-0004</t>
  </si>
  <si>
    <t>ZE219</t>
  </si>
  <si>
    <t>Adaptér greiner 451201</t>
  </si>
  <si>
    <t>ZJ633</t>
  </si>
  <si>
    <t>Fonendoskop modrý bexatec high quality D690022</t>
  </si>
  <si>
    <t>Jehla injekční 0,9 x   40 mm žlutá 4657519</t>
  </si>
  <si>
    <t>ZA999</t>
  </si>
  <si>
    <t>Jehla injekční 0,5 x   16 mm oranžová 4657853</t>
  </si>
  <si>
    <t>Jehla surecan 90°G20 žlutá zahnutá 25 mm ke krátkodobé infuzi bal. á 50 ks 4439945</t>
  </si>
  <si>
    <t>ZI759</t>
  </si>
  <si>
    <t>Rukavice vinyl bez p. L á 100 ks EFEKTVR04</t>
  </si>
  <si>
    <t>ZM051</t>
  </si>
  <si>
    <t>Rukavice nitril promedica bez p. S bílé 6N á 100 ks 9399W2</t>
  </si>
  <si>
    <t>Rukavice nitril sempercare bez p. S bal. á 200 ks 30 802</t>
  </si>
  <si>
    <t>ZA450</t>
  </si>
  <si>
    <t>Náplast omniplast hospital 1,25 cm x 9,1 m 9004520</t>
  </si>
  <si>
    <t>ZK978</t>
  </si>
  <si>
    <t>Cévka odsávací CH16 s přerušovačem sání P01175a</t>
  </si>
  <si>
    <t>ZC487</t>
  </si>
  <si>
    <t>Maska k fixaci hlavy P10107-305</t>
  </si>
  <si>
    <t>ZC011</t>
  </si>
  <si>
    <t>Maska k fixaci hlavy P10107-301</t>
  </si>
  <si>
    <t>ZA007</t>
  </si>
  <si>
    <t>Obinadlo pruban č.  9 427309</t>
  </si>
  <si>
    <t>ZA329</t>
  </si>
  <si>
    <t>Obinadlo fixa crep   6 cm x 4 m 1323100102</t>
  </si>
  <si>
    <t>ZC845</t>
  </si>
  <si>
    <t>Kompresa NT 10 x 20 cm / 5 ks sterilní 26621</t>
  </si>
  <si>
    <t>ZD770</t>
  </si>
  <si>
    <t>Krytí tubifast 7,5 x 10 m 2438</t>
  </si>
  <si>
    <t>ZF108</t>
  </si>
  <si>
    <t>Krytí mepilex lite 6 x  8,5 cm bal. á 5 ks 284000-01</t>
  </si>
  <si>
    <t>ZA417</t>
  </si>
  <si>
    <t>Krytí mastný tyl lomatuell H 10 x 20, á 10 ks, 23316</t>
  </si>
  <si>
    <t>ZA437</t>
  </si>
  <si>
    <t>Obinadlo pruban č.14 427314</t>
  </si>
  <si>
    <t>ZG612</t>
  </si>
  <si>
    <t>Krytí mepilex 10 x 10 cm bal. á 5 ks 294100</t>
  </si>
  <si>
    <t>ZA486</t>
  </si>
  <si>
    <t>Krytí mastný tyl jelonet   5 x 5 cm á 50 ks 7403</t>
  </si>
  <si>
    <t>ZE290</t>
  </si>
  <si>
    <t>Krytí tubifast 7,5 x   5 m 3556-01</t>
  </si>
  <si>
    <t>ZA707</t>
  </si>
  <si>
    <t>Katetr močový foley 12CH bal. á 12 ks 1125-02</t>
  </si>
  <si>
    <t>ZB586</t>
  </si>
  <si>
    <t>Vzduchovod nosní PVC 7/9 579209</t>
  </si>
  <si>
    <t>ZA755</t>
  </si>
  <si>
    <t>Ochrana vaginálních sond lubrikovaná bal. á 150 ks 9041</t>
  </si>
  <si>
    <t>ZH958</t>
  </si>
  <si>
    <t>Zrcadlo gynekologické jednorázové bal. á 100 ks ZAR-WG-L</t>
  </si>
  <si>
    <t>ZB585</t>
  </si>
  <si>
    <t>Vzduchovod nosní PVC 6/8 579208</t>
  </si>
  <si>
    <t>ZB584</t>
  </si>
  <si>
    <t>Vzduchovod nosní PVC 5/7 579207</t>
  </si>
  <si>
    <t>ZH957</t>
  </si>
  <si>
    <t xml:space="preserve">Zrcadlo gynekologické jednorázové bal. á 100 ks ZAR-WG-M </t>
  </si>
  <si>
    <t>803465</t>
  </si>
  <si>
    <t>-Thymolum 1000 g</t>
  </si>
  <si>
    <t>50115050</t>
  </si>
  <si>
    <t>502 SZM obvazový (112 02 040)</t>
  </si>
  <si>
    <t>50115060</t>
  </si>
  <si>
    <t>503 SZM ostatní zdravotnický (112 02 100)</t>
  </si>
  <si>
    <t>50115070</t>
  </si>
  <si>
    <t>513 SZM katetry, stenty, porty (112 02 101)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</si>
  <si>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</si>
  <si>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</si>
  <si>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</si>
  <si>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</si>
  <si>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</si>
  <si>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</si>
  <si>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</si>
  <si>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</si>
  <si>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Onkologická klinika, vedení klinického pracoviště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</si>
  <si>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</si>
  <si>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</si>
  <si>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</si>
  <si>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</si>
  <si>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</si>
  <si>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</si>
  <si>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</si>
  <si>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</si>
  <si>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beze jména</t>
  </si>
  <si>
    <t>Klein Jiří</t>
  </si>
  <si>
    <t>MohelníkováDuchoňová Beatrice</t>
  </si>
  <si>
    <t>Študentová Hana</t>
  </si>
  <si>
    <t>Zdravotní výkony vykázané na pracovišti v rámci ambulantní péče dle lékařů *</t>
  </si>
  <si>
    <t>402</t>
  </si>
  <si>
    <t>0149996</t>
  </si>
  <si>
    <t>0500570</t>
  </si>
  <si>
    <t>0000498</t>
  </si>
  <si>
    <t>MAGNESIUM SULFURICUM BIOTIKA 10%</t>
  </si>
  <si>
    <t>0000499</t>
  </si>
  <si>
    <t>MAGNESIUM SULFURICUM BIOTIKA 20%</t>
  </si>
  <si>
    <t>0000516</t>
  </si>
  <si>
    <t>NATRIUM CHLORATUM BIOTIKA SOLUTIO ISOTONICA</t>
  </si>
  <si>
    <t>0004071</t>
  </si>
  <si>
    <t>DITHIADEN INJ</t>
  </si>
  <si>
    <t>0012665</t>
  </si>
  <si>
    <t>5-FLUOROURACIL EBEWE</t>
  </si>
  <si>
    <t>0012666</t>
  </si>
  <si>
    <t>0012667</t>
  </si>
  <si>
    <t>0025555</t>
  </si>
  <si>
    <t>0027190</t>
  </si>
  <si>
    <t>0027191</t>
  </si>
  <si>
    <t>0027192</t>
  </si>
  <si>
    <t>0028007</t>
  </si>
  <si>
    <t>0028191</t>
  </si>
  <si>
    <t>ARANESP 100 MCG</t>
  </si>
  <si>
    <t>0028197</t>
  </si>
  <si>
    <t>NEULASTA 6 MG</t>
  </si>
  <si>
    <t>0028396</t>
  </si>
  <si>
    <t>0028397</t>
  </si>
  <si>
    <t>0028761</t>
  </si>
  <si>
    <t>0029240</t>
  </si>
  <si>
    <t>TORISEL 30 MG</t>
  </si>
  <si>
    <t>0029248</t>
  </si>
  <si>
    <t>0051365</t>
  </si>
  <si>
    <t>0056006</t>
  </si>
  <si>
    <t>0084090</t>
  </si>
  <si>
    <t>0093746</t>
  </si>
  <si>
    <t>HEPARIN LÉČIVA</t>
  </si>
  <si>
    <t>0093969</t>
  </si>
  <si>
    <t>0096884</t>
  </si>
  <si>
    <t>0097682</t>
  </si>
  <si>
    <t>0107800</t>
  </si>
  <si>
    <t>0107801</t>
  </si>
  <si>
    <t>0117095</t>
  </si>
  <si>
    <t>IRINOTECAN TEVA 20 MG/ML</t>
  </si>
  <si>
    <t>0117097</t>
  </si>
  <si>
    <t>0119618</t>
  </si>
  <si>
    <t>0122494</t>
  </si>
  <si>
    <t>0122495</t>
  </si>
  <si>
    <t>0125298</t>
  </si>
  <si>
    <t>0128132</t>
  </si>
  <si>
    <t>OXALIPLATIN KABI 5 MG/ML KONCENTRÁT PRO INFUZNÍ RO</t>
  </si>
  <si>
    <t>0128133</t>
  </si>
  <si>
    <t>0149321</t>
  </si>
  <si>
    <t>0162384</t>
  </si>
  <si>
    <t>0162387</t>
  </si>
  <si>
    <t>0163307</t>
  </si>
  <si>
    <t>0167725</t>
  </si>
  <si>
    <t>VOTRIENT 200 MG</t>
  </si>
  <si>
    <t>0162382</t>
  </si>
  <si>
    <t>0002486</t>
  </si>
  <si>
    <t>KALIUM CHLORATUM LÉČIVA 7,5%</t>
  </si>
  <si>
    <t>0007981</t>
  </si>
  <si>
    <t>0012320</t>
  </si>
  <si>
    <t>ZOLADEX DEPOT 10,8 MG</t>
  </si>
  <si>
    <t>0013804</t>
  </si>
  <si>
    <t>0015239</t>
  </si>
  <si>
    <t>0015243</t>
  </si>
  <si>
    <t>0016973</t>
  </si>
  <si>
    <t>ANZATAX 6 MG/ML</t>
  </si>
  <si>
    <t>0017241</t>
  </si>
  <si>
    <t>HERCEP</t>
  </si>
  <si>
    <t>SUTENT</t>
  </si>
  <si>
    <t>0027193</t>
  </si>
  <si>
    <t>NEXAVA</t>
  </si>
  <si>
    <t>0028028</t>
  </si>
  <si>
    <t>GLIVEC</t>
  </si>
  <si>
    <t>0028059</t>
  </si>
  <si>
    <t>0028274</t>
  </si>
  <si>
    <t>0028386</t>
  </si>
  <si>
    <t>AVASTI</t>
  </si>
  <si>
    <t>AVASTIN 25 MG/ML</t>
  </si>
  <si>
    <t>ERBITU</t>
  </si>
  <si>
    <t>TORISE</t>
  </si>
  <si>
    <t>VECTIB</t>
  </si>
  <si>
    <t>0040122</t>
  </si>
  <si>
    <t>HYDROCORTISON VALEANT</t>
  </si>
  <si>
    <t>0052228</t>
  </si>
  <si>
    <t>PROLEUKIN 18 MIU</t>
  </si>
  <si>
    <t>0055769</t>
  </si>
  <si>
    <t>CARBOPLATIN EBEWE</t>
  </si>
  <si>
    <t>0056005</t>
  </si>
  <si>
    <t>0056055</t>
  </si>
  <si>
    <t>0065386</t>
  </si>
  <si>
    <t>ZOLADEX DEPOT 3,6 MG</t>
  </si>
  <si>
    <t>0075010</t>
  </si>
  <si>
    <t>0075012</t>
  </si>
  <si>
    <t>0082952</t>
  </si>
  <si>
    <t>0084229</t>
  </si>
  <si>
    <t>0084230</t>
  </si>
  <si>
    <t>0084231</t>
  </si>
  <si>
    <t>0086341</t>
  </si>
  <si>
    <t>0091836</t>
  </si>
  <si>
    <t>0096885</t>
  </si>
  <si>
    <t>0107681</t>
  </si>
  <si>
    <t>DOXORUBICIN EBEWE 2 MG/ML</t>
  </si>
  <si>
    <t>0107682</t>
  </si>
  <si>
    <t>0127909</t>
  </si>
  <si>
    <t>0127910</t>
  </si>
  <si>
    <t>0139063</t>
  </si>
  <si>
    <t>DOXORUBICIN TEVA 2 MG/ML</t>
  </si>
  <si>
    <t>0139065</t>
  </si>
  <si>
    <t>0143776</t>
  </si>
  <si>
    <t>0148679</t>
  </si>
  <si>
    <t>0148680</t>
  </si>
  <si>
    <t>0149318</t>
  </si>
  <si>
    <t>AFINIT</t>
  </si>
  <si>
    <t>0149443</t>
  </si>
  <si>
    <t>JAVLOR</t>
  </si>
  <si>
    <t>0149447</t>
  </si>
  <si>
    <t>0149993</t>
  </si>
  <si>
    <t>0160676</t>
  </si>
  <si>
    <t>0162207</t>
  </si>
  <si>
    <t>0162386</t>
  </si>
  <si>
    <t>0163183</t>
  </si>
  <si>
    <t>0163187</t>
  </si>
  <si>
    <t>0163196</t>
  </si>
  <si>
    <t>CARBOPLATIN HOSPIRA 10 MG/ML INJEKČNÍ ROZTOK</t>
  </si>
  <si>
    <t>0163197</t>
  </si>
  <si>
    <t>0163198</t>
  </si>
  <si>
    <t>0163310</t>
  </si>
  <si>
    <t>0163318</t>
  </si>
  <si>
    <t>CISPLATIN HOSPIRA 0,5 MG/ML</t>
  </si>
  <si>
    <t>0164094</t>
  </si>
  <si>
    <t>0164095</t>
  </si>
  <si>
    <t>0164096</t>
  </si>
  <si>
    <t>VOTRIE</t>
  </si>
  <si>
    <t>0167728</t>
  </si>
  <si>
    <t>0168721</t>
  </si>
  <si>
    <t>0169225</t>
  </si>
  <si>
    <t>0169227</t>
  </si>
  <si>
    <t>0169228</t>
  </si>
  <si>
    <t>0169459</t>
  </si>
  <si>
    <t>GEMCITABIN TEVA 200 MG</t>
  </si>
  <si>
    <t>0169460</t>
  </si>
  <si>
    <t>GEMCITABIN TEVA 1 G</t>
  </si>
  <si>
    <t>0172173</t>
  </si>
  <si>
    <t>0191565</t>
  </si>
  <si>
    <t>0500356</t>
  </si>
  <si>
    <t>TYVERB</t>
  </si>
  <si>
    <t>9999997</t>
  </si>
  <si>
    <t>Nespecifikovany LEK</t>
  </si>
  <si>
    <t>9999999</t>
  </si>
  <si>
    <t>0168322</t>
  </si>
  <si>
    <t>0168443</t>
  </si>
  <si>
    <t>ZYTIGA</t>
  </si>
  <si>
    <t>0185102</t>
  </si>
  <si>
    <t>YERVOY</t>
  </si>
  <si>
    <t>0185101</t>
  </si>
  <si>
    <t>0193520</t>
  </si>
  <si>
    <t>INLYTA</t>
  </si>
  <si>
    <t>0168043</t>
  </si>
  <si>
    <t>JEVTANA 60 MG</t>
  </si>
  <si>
    <t>JEVTAN</t>
  </si>
  <si>
    <t>0131863</t>
  </si>
  <si>
    <t>PACLITAXEL KABI 6 MG/ML KONCENTRÁT PRO INFUZNÍ ROZ</t>
  </si>
  <si>
    <t>0177658</t>
  </si>
  <si>
    <t>0177657</t>
  </si>
  <si>
    <t>0032975</t>
  </si>
  <si>
    <t>0181714</t>
  </si>
  <si>
    <t>0144563</t>
  </si>
  <si>
    <t>0032977</t>
  </si>
  <si>
    <t>0168084</t>
  </si>
  <si>
    <t>HALAVE</t>
  </si>
  <si>
    <t>HALAVEN 0.44 MG/ML</t>
  </si>
  <si>
    <t>0148681</t>
  </si>
  <si>
    <t>0193870</t>
  </si>
  <si>
    <t>PERJET</t>
  </si>
  <si>
    <t>0126913</t>
  </si>
  <si>
    <t>0185368</t>
  </si>
  <si>
    <t>0042267</t>
  </si>
  <si>
    <t>0042270</t>
  </si>
  <si>
    <t>0093105</t>
  </si>
  <si>
    <t>DEGAN 10 MG ROZTOK PRO INJEKCI</t>
  </si>
  <si>
    <t>0098197</t>
  </si>
  <si>
    <t>0163185</t>
  </si>
  <si>
    <t>0172174</t>
  </si>
  <si>
    <t>0131861</t>
  </si>
  <si>
    <t>0131859</t>
  </si>
  <si>
    <t>0177659</t>
  </si>
  <si>
    <t>0000502</t>
  </si>
  <si>
    <t>0011421</t>
  </si>
  <si>
    <t>VINCRISTINE TEVA 1 MG/ML</t>
  </si>
  <si>
    <t>0016972</t>
  </si>
  <si>
    <t>0016975</t>
  </si>
  <si>
    <t>0025419</t>
  </si>
  <si>
    <t>TARCEVA 100 MG</t>
  </si>
  <si>
    <t>0032978</t>
  </si>
  <si>
    <t>0055768</t>
  </si>
  <si>
    <t>0067547</t>
  </si>
  <si>
    <t>0092302</t>
  </si>
  <si>
    <t>CISPLATIN EBEWE</t>
  </si>
  <si>
    <t>0096887</t>
  </si>
  <si>
    <t>0098203</t>
  </si>
  <si>
    <t>0102594</t>
  </si>
  <si>
    <t>VINORELBIN EBEWE 10 MG/ML KONCENTRÁT PRO INFUZNÍ R</t>
  </si>
  <si>
    <t>0104242</t>
  </si>
  <si>
    <t>0122067</t>
  </si>
  <si>
    <t>0125299</t>
  </si>
  <si>
    <t>0129597</t>
  </si>
  <si>
    <t>0130201</t>
  </si>
  <si>
    <t>0139066</t>
  </si>
  <si>
    <t>0142004</t>
  </si>
  <si>
    <t>0142874</t>
  </si>
  <si>
    <t>DOCETAXEL EBEWE 10 MG/ML KONCENTRÁT PRO INFUZNÍ RO</t>
  </si>
  <si>
    <t>0142877</t>
  </si>
  <si>
    <t>0143777</t>
  </si>
  <si>
    <t>0163175</t>
  </si>
  <si>
    <t>0163199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</si>
  <si>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</si>
  <si>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</si>
  <si>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</si>
  <si>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</si>
  <si>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0184316</t>
  </si>
  <si>
    <t>GEMCITABIN TEVA 40 MG/ML</t>
  </si>
  <si>
    <t>0184317</t>
  </si>
  <si>
    <t>0184318</t>
  </si>
  <si>
    <t>9999991</t>
  </si>
  <si>
    <t>0177660</t>
  </si>
  <si>
    <t>0144562</t>
  </si>
  <si>
    <t>0055407</t>
  </si>
  <si>
    <t>0155099</t>
  </si>
  <si>
    <t>0104240</t>
  </si>
  <si>
    <t>0124348</t>
  </si>
  <si>
    <t>0155098</t>
  </si>
  <si>
    <t>0119616</t>
  </si>
  <si>
    <t>0119617</t>
  </si>
  <si>
    <t>0126912</t>
  </si>
  <si>
    <t>0126910</t>
  </si>
  <si>
    <t>0126911</t>
  </si>
  <si>
    <t>0096886</t>
  </si>
  <si>
    <t>0168998</t>
  </si>
  <si>
    <t>0104239</t>
  </si>
  <si>
    <t>0104241</t>
  </si>
  <si>
    <t>0102593</t>
  </si>
  <si>
    <t>0500566</t>
  </si>
  <si>
    <t>0500568</t>
  </si>
  <si>
    <t>0006200</t>
  </si>
  <si>
    <t>TRAMAL INJEKČNÍ ROZTOK 50 MG/1 ML</t>
  </si>
  <si>
    <t>0011420</t>
  </si>
  <si>
    <t>0078906</t>
  </si>
  <si>
    <t>NEUPOGEN 48 MU/0,5 ML</t>
  </si>
  <si>
    <t>0092300</t>
  </si>
  <si>
    <t>0500646</t>
  </si>
  <si>
    <t>0184791</t>
  </si>
  <si>
    <t>0500647</t>
  </si>
  <si>
    <t>0165507</t>
  </si>
  <si>
    <t>0165506</t>
  </si>
  <si>
    <t>0158117</t>
  </si>
  <si>
    <t>0154833</t>
  </si>
  <si>
    <t>0076204</t>
  </si>
  <si>
    <t>TAXOL PRO INJ.</t>
  </si>
  <si>
    <t>0088441</t>
  </si>
  <si>
    <t>0054539</t>
  </si>
  <si>
    <t>0107295</t>
  </si>
  <si>
    <t>0000407</t>
  </si>
  <si>
    <t>0001125</t>
  </si>
  <si>
    <t>0002133</t>
  </si>
  <si>
    <t>0014799</t>
  </si>
  <si>
    <t>FURORESE 20 INJEKT</t>
  </si>
  <si>
    <t>0031739</t>
  </si>
  <si>
    <t>HELICID 40 INF</t>
  </si>
  <si>
    <t>0058979</t>
  </si>
  <si>
    <t>EPIRUBICIN EBEWE 2 MG/ML</t>
  </si>
  <si>
    <t>0058983</t>
  </si>
  <si>
    <t>0069671</t>
  </si>
  <si>
    <t>INJECTIO PROCAINII CHLORATI 0,2% ARDEAPHARMA</t>
  </si>
  <si>
    <t>0130199</t>
  </si>
  <si>
    <t>0163179</t>
  </si>
  <si>
    <t>0025622</t>
  </si>
  <si>
    <t>HYCAMTIN 4 MG</t>
  </si>
  <si>
    <t>0009710</t>
  </si>
  <si>
    <t>0092301</t>
  </si>
  <si>
    <t>0094882</t>
  </si>
  <si>
    <t>0162057</t>
  </si>
  <si>
    <t>0169440</t>
  </si>
  <si>
    <t>DOCETAXEL ACTAVIS 20 MG/ML</t>
  </si>
  <si>
    <t>0011696</t>
  </si>
  <si>
    <t>PLASMALYTE ROZTOK S GLUKÓZOU 5%</t>
  </si>
  <si>
    <t>3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</si>
  <si>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</si>
  <si>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</si>
  <si>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</si>
  <si>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</si>
  <si>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</si>
  <si>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</si>
  <si>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0049486</t>
  </si>
  <si>
    <t>PUMPA INFUZNÍ - INFUSOR, 2C1008KP</t>
  </si>
  <si>
    <t>0049497</t>
  </si>
  <si>
    <t>KATETR HEMODIALYZAČNÍ DVOUCESTNÝ HIGH FLOW DOLPHIN</t>
  </si>
  <si>
    <t>0094705</t>
  </si>
  <si>
    <t>V</t>
  </si>
  <si>
    <t>09511</t>
  </si>
  <si>
    <t>MINIMÁLNÍ KONTAKT LÉKAŘE S PACIENTEM</t>
  </si>
  <si>
    <t>09215</t>
  </si>
  <si>
    <t>INJEKCE I. M., S. C., I. D.</t>
  </si>
  <si>
    <t>42023</t>
  </si>
  <si>
    <t>KONTROLNÍ VYŠETŘENÍ KLINICKÝM ONKOLOGEM</t>
  </si>
  <si>
    <t>99991</t>
  </si>
  <si>
    <t>(VZP) KÓD POUZE PRO CENTRA DLE VYHL. 368/2006 - SL</t>
  </si>
  <si>
    <t>42520</t>
  </si>
  <si>
    <t>APLIKACE PROTINÁDOROVÉ CHEMOTERAPIE</t>
  </si>
  <si>
    <t>09119</t>
  </si>
  <si>
    <t xml:space="preserve">ODBĚR KRVE ZE ŽÍLY U DOSPĚLÉHO NEBO DÍTĚTE NAD 10 </t>
  </si>
  <si>
    <t>09223</t>
  </si>
  <si>
    <t>INTRAVENÓZNÍ INFÚZE U DOSPĚLÉHO NEBO DÍTĚTE NAD 10</t>
  </si>
  <si>
    <t>42022</t>
  </si>
  <si>
    <t>CÍLENÉ VYŠETŘENÍ KLINICKÝM ONKOLOGEM</t>
  </si>
  <si>
    <t>09219</t>
  </si>
  <si>
    <t xml:space="preserve">INTRAVENÓZNÍ INJEKCE U DOSPĚLÉHO ČI DÍTĚTE NAD 10 </t>
  </si>
  <si>
    <t>44211</t>
  </si>
  <si>
    <t>MANUÁLNÍ LYMFODRENÁŽ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</si>
  <si>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</si>
  <si>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</si>
  <si>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</si>
  <si>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</si>
  <si>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</si>
  <si>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</si>
  <si>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</si>
  <si>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</si>
  <si>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</si>
  <si>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</si>
  <si>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09547</t>
  </si>
  <si>
    <t>REGULAČNÍ POPLATEK -- POJIŠTĚNEC OD ÚHRADY POPLATK</t>
  </si>
  <si>
    <t>09543</t>
  </si>
  <si>
    <t>REGULAČNÍ POPLATEK ZA NÁVŠTĚVU -- POPLATEK UHRAZEN</t>
  </si>
  <si>
    <t>99999</t>
  </si>
  <si>
    <t>Nespecifikovany vykon</t>
  </si>
  <si>
    <t>42021</t>
  </si>
  <si>
    <t>KOMPLEXNÍ VYŠETŘENÍ KLINICKÝM ONKOLOGEM</t>
  </si>
  <si>
    <t>09545</t>
  </si>
  <si>
    <t>REGULAČNÍ POPLATEK ZA POHOTOVOSTNÍ SLUŽBU -- POPLA</t>
  </si>
  <si>
    <t>09233</t>
  </si>
  <si>
    <t>INJEKČNÍ OKRSKOVÁ ANESTÉZIE</t>
  </si>
  <si>
    <t>09115</t>
  </si>
  <si>
    <t>ODBĚR BIOLOGICKÉHO MATERIÁLU JINÉHO NEŽ KREV NA KV</t>
  </si>
  <si>
    <t>43023</t>
  </si>
  <si>
    <t>KONTROLNÍ VYŠETŘENÍ RADIAČNÍM ONKOLOGEM</t>
  </si>
  <si>
    <t>51881</t>
  </si>
  <si>
    <t>MULTIDISCIPLINÁRNÍ INDIKAČNÍ SEMINÁŘ K URČENÍ OPTI</t>
  </si>
  <si>
    <t>403</t>
  </si>
  <si>
    <t>0013806</t>
  </si>
  <si>
    <t>0104237</t>
  </si>
  <si>
    <t>OXALIPLATIN-TEVA 5 MG/ML, KONCENTRÁT PRO INFUZNÍ R</t>
  </si>
  <si>
    <t>0162058</t>
  </si>
  <si>
    <t>CARBOPLATIN HOSPIRA 10 MG/ML KONCENTRÁT PRO INFUZN</t>
  </si>
  <si>
    <t>0180534</t>
  </si>
  <si>
    <t>0193834</t>
  </si>
  <si>
    <t>0006215</t>
  </si>
  <si>
    <t>DIPHERELINE S.R. 11,25 MG</t>
  </si>
  <si>
    <t>0012670</t>
  </si>
  <si>
    <t>0026244</t>
  </si>
  <si>
    <t>BONDRONAT 6 MG/6 ML</t>
  </si>
  <si>
    <t>0058623</t>
  </si>
  <si>
    <t>DIPHERELINE 0,1 MG</t>
  </si>
  <si>
    <t>0152300</t>
  </si>
  <si>
    <t>0000477</t>
  </si>
  <si>
    <t>HEPARIN FORTE LÉČIVA</t>
  </si>
  <si>
    <t>0011389</t>
  </si>
  <si>
    <t>0011390</t>
  </si>
  <si>
    <t>0012668</t>
  </si>
  <si>
    <t>0040162</t>
  </si>
  <si>
    <t>20% MANNITOL IN WATER FOR INJECTION FRESENIUS</t>
  </si>
  <si>
    <t>0018634</t>
  </si>
  <si>
    <t>ALKERAN</t>
  </si>
  <si>
    <t>0163320</t>
  </si>
  <si>
    <t>0048487</t>
  </si>
  <si>
    <t>KATETR PERMANENTNÍ K PODÁNÍ CYTOSTATIK KRA 14D/K</t>
  </si>
  <si>
    <t>0043894</t>
  </si>
  <si>
    <t>EFFICAST 3B  35763/2MA</t>
  </si>
  <si>
    <t>0043966</t>
  </si>
  <si>
    <t>PELVICAST 6B 35711/32MA</t>
  </si>
  <si>
    <t>0043897</t>
  </si>
  <si>
    <t>EFFICAST 3B  35763/2MA/M</t>
  </si>
  <si>
    <t>IMPLANTÁT ORBITÁLNÍ B3 B4 B5</t>
  </si>
  <si>
    <t>43022</t>
  </si>
  <si>
    <t>CÍLENÉ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</si>
  <si>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</si>
  <si>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</si>
  <si>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</si>
  <si>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</si>
  <si>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</si>
  <si>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</si>
  <si>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</si>
  <si>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</si>
  <si>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</si>
  <si>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</si>
  <si>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</si>
  <si>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</si>
  <si>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43623</t>
  </si>
  <si>
    <t>PŘÍMÁ DOZIMETRIE NA NEMOCNÉM (1 MĚŘÍCÍ MÍSTO)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</si>
  <si>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</si>
  <si>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</si>
  <si>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</si>
  <si>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</si>
  <si>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</si>
  <si>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</si>
  <si>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</si>
  <si>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</si>
  <si>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</si>
  <si>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</si>
  <si>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</si>
  <si>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</si>
  <si>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</si>
  <si>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</si>
  <si>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43311</t>
  </si>
  <si>
    <t>RADIOTERAPIE LINEÁRNÍM URYCHLOVAČEM (1 POLE)</t>
  </si>
  <si>
    <t>43637</t>
  </si>
  <si>
    <t>STEREOTAKTICKÁ RADIOTERAPIE LINEÁRNÍM URYCHLOVAČEM</t>
  </si>
  <si>
    <t>43635</t>
  </si>
  <si>
    <t>PLÁNOVÁNÍ STEREOTAKTICKÉ RADIOTERAPIE A RADIOCHIRU</t>
  </si>
  <si>
    <t xml:space="preserve">   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</si>
  <si>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</si>
  <si>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</si>
  <si>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</si>
  <si>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</si>
  <si>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</si>
  <si>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</si>
  <si>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</si>
  <si>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</si>
  <si>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</si>
  <si>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</si>
  <si>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</si>
  <si>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</si>
  <si>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</si>
  <si>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</si>
  <si>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</si>
  <si>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</si>
  <si>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</si>
  <si>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</si>
  <si>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</si>
  <si>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</si>
  <si>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</si>
  <si>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</si>
  <si>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</si>
  <si>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</si>
  <si>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</si>
  <si>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</si>
  <si>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</si>
  <si>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</si>
  <si>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</si>
  <si>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</si>
  <si>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</si>
  <si>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</si>
  <si>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</si>
  <si>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4F2</t>
  </si>
  <si>
    <t>09544</t>
  </si>
  <si>
    <t>REGULAČNÍ POPLATEK ZA KAŽDÝ DEN LŮŽKOVÉ PÉČE -- PO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</si>
  <si>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</si>
  <si>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</si>
  <si>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</si>
  <si>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</si>
  <si>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</si>
  <si>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</si>
  <si>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</si>
  <si>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</si>
  <si>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</si>
  <si>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</si>
  <si>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</si>
  <si>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</si>
  <si>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>87427</t>
  </si>
  <si>
    <t>CYTOLOGICKÉ NÁTĚRY  NECENTRIFUGOVANÉ TEKUTINY - 4-</t>
  </si>
  <si>
    <t>43611</t>
  </si>
  <si>
    <t>RADIOTERAPIE CS 137 (1 POLE)</t>
  </si>
  <si>
    <t>0012669</t>
  </si>
  <si>
    <t>0012671</t>
  </si>
  <si>
    <t>0049982</t>
  </si>
  <si>
    <t>0049983</t>
  </si>
  <si>
    <t>0049984</t>
  </si>
  <si>
    <t>0052547</t>
  </si>
  <si>
    <t>0053666</t>
  </si>
  <si>
    <t>0077018</t>
  </si>
  <si>
    <t>ULTRAVIST 370</t>
  </si>
  <si>
    <t>0116147</t>
  </si>
  <si>
    <t>EPIRUBICIN ACTAVIS 2 MG/ML INJEKČNÍ ROZTOK</t>
  </si>
  <si>
    <t>0162187</t>
  </si>
  <si>
    <t>0167598</t>
  </si>
  <si>
    <t>TEPADINA 15 MG</t>
  </si>
  <si>
    <t>0052546</t>
  </si>
  <si>
    <t>0105143</t>
  </si>
  <si>
    <t>0151455</t>
  </si>
  <si>
    <t>OXALIPLATIN HOSPIRA 5 MG/ML KONCENTRÁT PRO PŘÍPRAV</t>
  </si>
  <si>
    <t>0151456</t>
  </si>
  <si>
    <t>0163383</t>
  </si>
  <si>
    <t>PACLINE 6 MG/ML</t>
  </si>
  <si>
    <t>0049842</t>
  </si>
  <si>
    <t>BITAMMON 1 G/0,5 G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</si>
  <si>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</si>
  <si>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</si>
  <si>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</si>
  <si>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</si>
  <si>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</si>
  <si>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</si>
  <si>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</si>
  <si>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</si>
  <si>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0107931</t>
  </si>
  <si>
    <t>0107936</t>
  </si>
  <si>
    <t>0107959</t>
  </si>
  <si>
    <t>Trombocyty z aferézy deleukotizované</t>
  </si>
  <si>
    <t>0207921</t>
  </si>
  <si>
    <t>Plazma čerstvá zmrazená</t>
  </si>
  <si>
    <t>0028338</t>
  </si>
  <si>
    <t>SET RENÁLNÍ A NEFROSTOMICKÝ RE400740,400840,400940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</si>
  <si>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</si>
  <si>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</si>
  <si>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</si>
  <si>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</si>
  <si>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</si>
  <si>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</si>
  <si>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</si>
  <si>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</si>
  <si>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</si>
  <si>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</si>
  <si>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</si>
  <si>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</si>
  <si>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</si>
  <si>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</si>
  <si>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4F3</t>
  </si>
  <si>
    <t>5F1</t>
  </si>
  <si>
    <t>51353</t>
  </si>
  <si>
    <t>PUNKCE, ODSÁTÍ TENKÉHO STŘEVA, MANIPULACE SE STŘEV</t>
  </si>
  <si>
    <t>GASTROTOMIE, DUODENOTOMIE NEBO JEDNODUCHÁ PYLOROPL</t>
  </si>
  <si>
    <t>51357</t>
  </si>
  <si>
    <t>JEJUNOSTOMIE, ILEOSTOMIE NEBO KOLOSTOMIE, ANTEPOZI</t>
  </si>
  <si>
    <t>51355</t>
  </si>
  <si>
    <t>DVOJ - A VÍCENÁSOBNÁ RESEKCE A (NEBO) ANASTOMÓZA T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</si>
  <si>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</si>
  <si>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</si>
  <si>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</si>
  <si>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</si>
  <si>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</si>
  <si>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</si>
  <si>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</si>
  <si>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</si>
  <si>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VÝMĚNA NEFROSTOMIE</t>
  </si>
  <si>
    <t>76121</t>
  </si>
  <si>
    <t>NEFROSTOMOGRAM (JEN KLINICKÝ VÝKON)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</si>
  <si>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</si>
  <si>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</si>
  <si>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</si>
  <si>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</si>
  <si>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</si>
  <si>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</si>
  <si>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</si>
  <si>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</si>
  <si>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</si>
  <si>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</si>
  <si>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01013</t>
  </si>
  <si>
    <t>A</t>
  </si>
  <si>
    <t xml:space="preserve">KRANIOTOMIE S MCC          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</si>
  <si>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</si>
  <si>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</si>
  <si>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</si>
  <si>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</si>
  <si>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</si>
  <si>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</si>
  <si>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</si>
  <si>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</si>
  <si>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01391</t>
  </si>
  <si>
    <t xml:space="preserve">NEBAKTERIÁLNÍ INFEKCE NERVOVÉHO SYSTÉMU. KROMĚ VIROVÉ MENINGITIDY BEZ CC                            </t>
  </si>
  <si>
    <t>01412</t>
  </si>
  <si>
    <t xml:space="preserve">NETRAUMATICKÁ PORUCHA VĚDOMÍ A KÓMA S CC                                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</si>
  <si>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</si>
  <si>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</si>
  <si>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</si>
  <si>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</si>
  <si>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</si>
  <si>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</si>
  <si>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</si>
  <si>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</si>
  <si>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</si>
  <si>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</si>
  <si>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</si>
  <si>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</si>
  <si>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04032</t>
  </si>
  <si>
    <t xml:space="preserve">JINÉ VÝKONY PŘI PORUCHÁCH A ONEMOCNĚNÍCH DÝCHACÍHO SYSTÉMU S CC  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</si>
  <si>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</si>
  <si>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</si>
  <si>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</si>
  <si>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</si>
  <si>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</si>
  <si>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</si>
  <si>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</si>
  <si>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</si>
  <si>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</si>
  <si>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</si>
  <si>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</si>
  <si>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</si>
  <si>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</si>
  <si>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</si>
  <si>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</si>
  <si>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</si>
  <si>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</si>
  <si>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</si>
  <si>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05362</t>
  </si>
  <si>
    <t xml:space="preserve">HLUBOKÁ ŽILNÍ TROMBÓZA S CC  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</si>
  <si>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</si>
  <si>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</si>
  <si>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</si>
  <si>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</si>
  <si>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</si>
  <si>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</si>
  <si>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</si>
  <si>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</si>
  <si>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</si>
  <si>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</si>
  <si>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</si>
  <si>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</si>
  <si>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</si>
  <si>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</si>
  <si>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</si>
  <si>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</si>
  <si>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</si>
  <si>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</si>
  <si>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</si>
  <si>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</si>
  <si>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</si>
  <si>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</si>
  <si>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</si>
  <si>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</si>
  <si>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</si>
  <si>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</si>
  <si>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</si>
  <si>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</si>
  <si>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</si>
  <si>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</si>
  <si>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</si>
  <si>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</si>
  <si>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</si>
  <si>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</si>
  <si>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</si>
  <si>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</si>
  <si>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</si>
  <si>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</si>
  <si>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</si>
  <si>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</si>
  <si>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</si>
  <si>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</si>
  <si>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08052</t>
  </si>
  <si>
    <t xml:space="preserve">REKONSTRUKČNÍ VÝKONY KRANIÁLNÍCH A OBLIČEJOVÝCH KOSTÍ S CC                                          </t>
  </si>
  <si>
    <t>08101</t>
  </si>
  <si>
    <t xml:space="preserve">VÝKONY NA ZÁDECH A KRKU. KROMĚ FÚZE PÁTEŘE BEZ CC         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</si>
  <si>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</si>
  <si>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</si>
  <si>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</si>
  <si>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</si>
  <si>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</si>
  <si>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</si>
  <si>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09032</t>
  </si>
  <si>
    <t xml:space="preserve">JINÉ VÝKONY PŘI PORUCHÁCH A ONEMOCNĚNÍCH KŮŽE. PODKOŽNÍ TKÁNĚ A PRSU S CC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</si>
  <si>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</si>
  <si>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</si>
  <si>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</si>
  <si>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</si>
  <si>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</si>
  <si>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</si>
  <si>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</si>
  <si>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</si>
  <si>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</si>
  <si>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</si>
  <si>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</si>
  <si>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</si>
  <si>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</si>
  <si>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</si>
  <si>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</si>
  <si>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</si>
  <si>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</si>
  <si>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</si>
  <si>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</si>
  <si>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</si>
  <si>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</si>
  <si>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</si>
  <si>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</si>
  <si>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</si>
  <si>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</si>
  <si>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</si>
  <si>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</si>
  <si>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</si>
  <si>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</si>
  <si>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</si>
  <si>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</si>
  <si>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</si>
  <si>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</si>
  <si>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</si>
  <si>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</si>
  <si>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</si>
  <si>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</si>
  <si>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</si>
  <si>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</si>
  <si>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</si>
  <si>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</si>
  <si>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</si>
  <si>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13051</t>
  </si>
  <si>
    <t xml:space="preserve">GYNEKOLOGICKÁ LAPAROSKOPIE NEBO LAPAROTOMICKÁ STERILIZACE BEZ CC                                    </t>
  </si>
  <si>
    <t>13102</t>
  </si>
  <si>
    <t xml:space="preserve">JINÉ VÝKONY PŘI PORUCHÁCH A ONEMOCNĚNÍCH ŽENSKÉHO REPRODUKČNÍHO SYSTÉMU S CC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</si>
  <si>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</si>
  <si>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</si>
  <si>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</si>
  <si>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</si>
  <si>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</si>
  <si>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</si>
  <si>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</si>
  <si>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</si>
  <si>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</si>
  <si>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</si>
  <si>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</si>
  <si>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</si>
  <si>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</si>
  <si>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</si>
  <si>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</si>
  <si>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</si>
  <si>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</si>
  <si>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</si>
  <si>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</si>
  <si>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</si>
  <si>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</si>
  <si>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</si>
  <si>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</si>
  <si>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</si>
  <si>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</si>
  <si>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</si>
  <si>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</si>
  <si>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</si>
  <si>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</si>
  <si>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</si>
  <si>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</si>
  <si>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</si>
  <si>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</si>
  <si>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</si>
  <si>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</si>
  <si>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</si>
  <si>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</si>
  <si>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</si>
  <si>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</si>
  <si>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</si>
  <si>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</si>
  <si>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</si>
  <si>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</si>
  <si>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</si>
  <si>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</si>
  <si>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</si>
  <si>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</si>
  <si>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</si>
  <si>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</si>
  <si>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</si>
  <si>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</si>
  <si>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</si>
  <si>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</si>
  <si>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18323</t>
  </si>
  <si>
    <t xml:space="preserve">HOREČKA NEZNÁMÉHO PŮVODU S MCC                         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</si>
  <si>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</si>
  <si>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</si>
  <si>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</si>
  <si>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</si>
  <si>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</si>
  <si>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</si>
  <si>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</si>
  <si>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</si>
  <si>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</si>
  <si>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</si>
  <si>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</si>
  <si>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</si>
  <si>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</si>
  <si>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</si>
  <si>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</si>
  <si>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</si>
  <si>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</si>
  <si>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</si>
  <si>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</si>
  <si>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</si>
  <si>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</si>
  <si>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</si>
  <si>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</si>
  <si>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</si>
  <si>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</si>
  <si>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</si>
  <si>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</si>
  <si>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706</t>
  </si>
  <si>
    <t>89143</t>
  </si>
  <si>
    <t>RTG BŘICHA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</si>
  <si>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</si>
  <si>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</si>
  <si>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</si>
  <si>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</si>
  <si>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</si>
  <si>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</si>
  <si>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</si>
  <si>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</si>
  <si>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</si>
  <si>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</si>
  <si>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</si>
  <si>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</si>
  <si>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</si>
  <si>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</si>
  <si>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</si>
  <si>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</si>
  <si>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</si>
  <si>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</si>
  <si>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</si>
  <si>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</si>
  <si>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</si>
  <si>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</si>
  <si>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</si>
  <si>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</si>
  <si>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</si>
  <si>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</si>
  <si>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</si>
  <si>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</si>
  <si>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</si>
  <si>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</si>
  <si>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</si>
  <si>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</si>
  <si>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</si>
  <si>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</si>
  <si>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</si>
  <si>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0093625</t>
  </si>
  <si>
    <t>0093626</t>
  </si>
  <si>
    <t>0095609</t>
  </si>
  <si>
    <t>MICROPAQUE CT</t>
  </si>
  <si>
    <t>0002018</t>
  </si>
  <si>
    <t>99mTc-makrosalb inj.</t>
  </si>
  <si>
    <t>0002027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</si>
  <si>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</si>
  <si>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</si>
  <si>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</si>
  <si>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</si>
  <si>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</si>
  <si>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</si>
  <si>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</si>
  <si>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</si>
  <si>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</si>
  <si>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</si>
  <si>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0002077</t>
  </si>
  <si>
    <t>0002087</t>
  </si>
  <si>
    <t>18F-FDG</t>
  </si>
  <si>
    <t>0002099</t>
  </si>
  <si>
    <t>18 F-FLT inj.</t>
  </si>
  <si>
    <t>0110740</t>
  </si>
  <si>
    <t>VÁLCE (DVA) STERILNÍ, JEDNORÁZOVÉ DO INJEKTORU, CE</t>
  </si>
  <si>
    <t>47023</t>
  </si>
  <si>
    <t>KONTROLNÍ VYŠETŘENÍ LÉKAŘEM SE SPECIALIZOVANOU ZPŮ</t>
  </si>
  <si>
    <t>RADIONUKLIDOVÁ VENTRIKULOGRAFIE KLIDOVÁ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</si>
  <si>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</si>
  <si>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</si>
  <si>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</si>
  <si>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</si>
  <si>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</si>
  <si>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</si>
  <si>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</si>
  <si>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</si>
  <si>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</si>
  <si>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</si>
  <si>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</si>
  <si>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</si>
  <si>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</si>
  <si>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</si>
  <si>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</si>
  <si>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</si>
  <si>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</si>
  <si>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</si>
  <si>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94119</t>
  </si>
  <si>
    <t>IZOLACE A UCHOVÁNÍ LIDSKÉ DNA (RNA)</t>
  </si>
  <si>
    <t>202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</si>
  <si>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</si>
  <si>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</si>
  <si>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</si>
  <si>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</si>
  <si>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</si>
  <si>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</si>
  <si>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</si>
  <si>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</si>
  <si>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</si>
  <si>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</si>
  <si>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</si>
  <si>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</si>
  <si>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</si>
  <si>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</si>
  <si>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</si>
  <si>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</si>
  <si>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</si>
  <si>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</si>
  <si>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</si>
  <si>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</si>
  <si>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</si>
  <si>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</si>
  <si>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</si>
  <si>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</si>
  <si>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</si>
  <si>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</si>
  <si>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</si>
  <si>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</si>
  <si>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</si>
  <si>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</si>
  <si>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</si>
  <si>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</si>
  <si>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</si>
  <si>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</si>
  <si>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</si>
  <si>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</si>
  <si>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</si>
  <si>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</si>
  <si>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</si>
  <si>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</si>
  <si>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</si>
  <si>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</si>
  <si>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</si>
  <si>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</si>
  <si>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</si>
  <si>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</si>
  <si>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</si>
  <si>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</si>
  <si>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</si>
  <si>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</si>
  <si>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</si>
  <si>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</si>
  <si>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</si>
  <si>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</si>
  <si>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</si>
  <si>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</si>
  <si>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</si>
  <si>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</si>
  <si>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</si>
  <si>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</si>
  <si>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</si>
  <si>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</si>
  <si>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</si>
  <si>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</si>
  <si>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</si>
  <si>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</si>
  <si>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</si>
  <si>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</si>
  <si>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</si>
  <si>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</si>
  <si>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</si>
  <si>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</si>
  <si>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</si>
  <si>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</si>
  <si>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</si>
  <si>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</si>
  <si>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</si>
  <si>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</si>
  <si>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</si>
  <si>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</si>
  <si>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</si>
  <si>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</si>
  <si>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</si>
  <si>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</si>
  <si>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</si>
  <si>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</si>
  <si>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</si>
  <si>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</si>
  <si>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</si>
  <si>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</si>
  <si>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</si>
  <si>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</si>
  <si>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</si>
  <si>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</si>
  <si>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</si>
  <si>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</si>
  <si>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</si>
  <si>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</si>
  <si>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</si>
  <si>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</si>
  <si>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</si>
  <si>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</si>
  <si>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</si>
  <si>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</si>
  <si>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</si>
  <si>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</si>
  <si>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</si>
  <si>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</si>
  <si>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</si>
  <si>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</si>
  <si>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</si>
  <si>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</si>
  <si>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</si>
  <si>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</si>
  <si>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</si>
  <si>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</si>
  <si>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</si>
  <si>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</si>
  <si>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</si>
  <si>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</si>
  <si>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</si>
  <si>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</si>
  <si>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</si>
  <si>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</si>
  <si>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</si>
  <si>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</si>
  <si>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</si>
  <si>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</si>
  <si>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</si>
  <si>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</si>
  <si>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</si>
  <si>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</si>
  <si>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</si>
  <si>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</si>
  <si>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</si>
  <si>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</si>
  <si>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</si>
  <si>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</si>
  <si>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</si>
  <si>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</si>
  <si>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</si>
  <si>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</si>
  <si>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</si>
  <si>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</si>
  <si>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</si>
  <si>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</si>
  <si>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</si>
  <si>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</si>
  <si>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</si>
  <si>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</si>
  <si>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</si>
  <si>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</si>
  <si>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</si>
  <si>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</si>
  <si>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</si>
  <si>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</si>
  <si>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</si>
  <si>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</si>
  <si>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</si>
  <si>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</si>
  <si>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</si>
  <si>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</si>
  <si>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</si>
  <si>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</si>
  <si>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</si>
  <si>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</si>
  <si>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</si>
  <si>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</si>
  <si>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</si>
  <si>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</si>
  <si>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</si>
  <si>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</si>
  <si>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</si>
  <si>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</si>
  <si>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</si>
  <si>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</si>
  <si>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</si>
  <si>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</si>
  <si>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</si>
  <si>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</si>
  <si>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</si>
  <si>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</si>
  <si>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</si>
  <si>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</si>
  <si>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</si>
  <si>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</si>
  <si>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</si>
  <si>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</si>
  <si>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</si>
  <si>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</si>
  <si>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</si>
  <si>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</si>
  <si>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</si>
  <si>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</si>
  <si>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</si>
  <si>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</si>
  <si>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</si>
  <si>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</si>
  <si>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</si>
  <si>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</si>
  <si>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</si>
  <si>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</si>
  <si>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</si>
  <si>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</si>
  <si>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</si>
  <si>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</si>
  <si>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</si>
  <si>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</si>
  <si>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</si>
  <si>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</si>
  <si>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</si>
  <si>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</si>
  <si>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</si>
  <si>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</si>
  <si>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</si>
  <si>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</si>
  <si>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</si>
  <si>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</si>
  <si>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</si>
  <si>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</si>
  <si>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</si>
  <si>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</si>
  <si>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</si>
  <si>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</si>
  <si>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</si>
  <si>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</si>
  <si>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</si>
  <si>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</si>
  <si>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</si>
  <si>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</si>
  <si>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</si>
  <si>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</si>
  <si>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</si>
  <si>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</si>
  <si>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</si>
  <si>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</si>
  <si>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</si>
  <si>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</si>
  <si>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</si>
  <si>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</si>
  <si>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</si>
  <si>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</si>
  <si>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</si>
  <si>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</si>
  <si>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</si>
  <si>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</si>
  <si>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</si>
  <si>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</si>
  <si>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</si>
  <si>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</si>
  <si>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</si>
  <si>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</si>
  <si>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</si>
  <si>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</si>
  <si>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</si>
  <si>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</si>
  <si>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</si>
  <si>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</si>
  <si>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</si>
  <si>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</si>
  <si>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</si>
  <si>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</si>
  <si>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</si>
  <si>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</si>
  <si>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</si>
  <si>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</si>
  <si>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</si>
  <si>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</si>
  <si>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</si>
  <si>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</si>
  <si>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</si>
  <si>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</si>
  <si>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</si>
  <si>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</si>
  <si>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</si>
  <si>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</si>
  <si>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</si>
  <si>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</si>
  <si>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</si>
  <si>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</si>
  <si>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</si>
  <si>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</si>
  <si>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</si>
  <si>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</si>
  <si>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</si>
  <si>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</si>
  <si>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</si>
  <si>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</si>
  <si>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</si>
  <si>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</si>
  <si>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</si>
  <si>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</si>
  <si>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</si>
  <si>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</si>
  <si>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</si>
  <si>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</si>
  <si>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</si>
  <si>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</si>
  <si>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93223</t>
  </si>
  <si>
    <t>NÁDOROVÉ ANTIGENY CA - TYPU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</si>
  <si>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</si>
  <si>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</si>
  <si>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</si>
  <si>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</si>
  <si>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</si>
  <si>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</si>
  <si>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93255</t>
  </si>
  <si>
    <t>PROKOLAGEN I. TYPU: PI - NP</t>
  </si>
  <si>
    <t>93229</t>
  </si>
  <si>
    <t>TKÁŇOVÝ POLYPEPTIDICKÝ ANTIGEN (TPA)</t>
  </si>
  <si>
    <t>93139</t>
  </si>
  <si>
    <t>ADRENOKORTIKOTROPIN (ACTH)</t>
  </si>
  <si>
    <t>91413</t>
  </si>
  <si>
    <t>STANOVENÍ OLIGOKLONÁLNÍHO IgG V MOZKOMÍŠNÍM MOKU I</t>
  </si>
  <si>
    <t>813</t>
  </si>
  <si>
    <t>91197</t>
  </si>
  <si>
    <t>STANOVENÍ CYTOKINU ELISA</t>
  </si>
  <si>
    <t>91275</t>
  </si>
  <si>
    <t>STANOVENÍ ANTI KARDIOLIPIN Ab IgG a IgM ELISA</t>
  </si>
  <si>
    <t>34</t>
  </si>
  <si>
    <t>0001733</t>
  </si>
  <si>
    <t>XENETIX 300</t>
  </si>
  <si>
    <t>0002920</t>
  </si>
  <si>
    <t>MULTIHANCE</t>
  </si>
  <si>
    <t>0003132</t>
  </si>
  <si>
    <t>GADOVIST 1,0 MMOL/ML</t>
  </si>
  <si>
    <t>0003134</t>
  </si>
  <si>
    <t>0022075</t>
  </si>
  <si>
    <t>0042411</t>
  </si>
  <si>
    <t>VISIPAQUE 270 MG I/ML</t>
  </si>
  <si>
    <t>0042433</t>
  </si>
  <si>
    <t>VISIPAQUE 320 MG I/ML</t>
  </si>
  <si>
    <t>0042439</t>
  </si>
  <si>
    <t>0045119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</si>
  <si>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</si>
  <si>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</si>
  <si>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</si>
  <si>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</si>
  <si>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</si>
  <si>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</si>
  <si>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</si>
  <si>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0065980</t>
  </si>
  <si>
    <t>0077016</t>
  </si>
  <si>
    <t>ULTRAVIST 300</t>
  </si>
  <si>
    <t>0077019</t>
  </si>
  <si>
    <t>0077024</t>
  </si>
  <si>
    <t>0095607</t>
  </si>
  <si>
    <t>MICROPAQUE</t>
  </si>
  <si>
    <t>0022081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</si>
  <si>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</si>
  <si>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</si>
  <si>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</si>
  <si>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</si>
  <si>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</si>
  <si>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</si>
  <si>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</si>
  <si>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</si>
  <si>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</si>
  <si>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</si>
  <si>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</si>
  <si>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</si>
  <si>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</si>
  <si>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</si>
  <si>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</si>
  <si>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0048523</t>
  </si>
  <si>
    <t>VODIČ INTERVENČNÍ SELECTIVA DO 145CM</t>
  </si>
  <si>
    <t>0048668</t>
  </si>
  <si>
    <t>DRÁT VODÍCÍ NITINOL</t>
  </si>
  <si>
    <t>0049926</t>
  </si>
  <si>
    <t>STENT BILIÁRNÍ-PERIFERNÍ ABSOLUTE .035;PRO.035;PRO</t>
  </si>
  <si>
    <t>0052140</t>
  </si>
  <si>
    <t>KATETR DILATAČNÍ PTA WANDA, SMASH</t>
  </si>
  <si>
    <t>0052143</t>
  </si>
  <si>
    <t>EXTRAKTOR - AMPLATZ GOOSE NECK GNXXXX - PERIFERNÍ,</t>
  </si>
  <si>
    <t>0052399</t>
  </si>
  <si>
    <t>KATETR DRENÁŽNÍ BILIÁRNÍ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</si>
  <si>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</si>
  <si>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</si>
  <si>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</si>
  <si>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</si>
  <si>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</si>
  <si>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</si>
  <si>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</si>
  <si>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</si>
  <si>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</si>
  <si>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BALONKOVÝ PTA QUADRIMATRIX/MARS</t>
  </si>
  <si>
    <t>0053925</t>
  </si>
  <si>
    <t>KATETR BALÓNKOVÝ PTA SYMMETRY, MUSTANG</t>
  </si>
  <si>
    <t>0053934</t>
  </si>
  <si>
    <t>SYSTÉM ZAVÁDĚCÍ ACCUSTICK II 20-702,20-703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</si>
  <si>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</si>
  <si>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</si>
  <si>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</si>
  <si>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</si>
  <si>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</si>
  <si>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</si>
  <si>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</si>
  <si>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</si>
  <si>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</si>
  <si>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</si>
  <si>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</si>
  <si>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</si>
  <si>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</si>
  <si>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</si>
  <si>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</si>
  <si>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</si>
  <si>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</si>
  <si>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</si>
  <si>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</si>
  <si>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</si>
  <si>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</si>
  <si>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</si>
  <si>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</si>
  <si>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</si>
  <si>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</si>
  <si>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</si>
  <si>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</si>
  <si>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</si>
  <si>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</si>
  <si>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</si>
  <si>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</si>
  <si>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</si>
  <si>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</si>
  <si>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</si>
  <si>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</si>
  <si>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</si>
  <si>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</si>
  <si>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</si>
  <si>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</si>
  <si>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</si>
  <si>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</si>
  <si>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</si>
  <si>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ZAVADĚČ DESTINATION RSR01 - 16</t>
  </si>
  <si>
    <t>0092559</t>
  </si>
  <si>
    <t>SADA AG - SYSTÉM PRO UZAVÍRÁNÍ CÉV - FEMORÁLNÍ - S</t>
  </si>
  <si>
    <t>0092932</t>
  </si>
  <si>
    <t>SADA DRENÁŽNÍ</t>
  </si>
  <si>
    <t>0094328</t>
  </si>
  <si>
    <t>STENT PERIFERNÍ SCUBA,BALONEXPANDIBILNÍ,COCR</t>
  </si>
  <si>
    <t>0094542</t>
  </si>
  <si>
    <t>STENT JÍCNOVÝ SX-ELLA DEGRADABILNÍ BD (BD STENT)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</si>
  <si>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</si>
  <si>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</si>
  <si>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</si>
  <si>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</si>
  <si>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</si>
  <si>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</si>
  <si>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</si>
  <si>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</si>
  <si>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</si>
  <si>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</si>
  <si>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0151633</t>
  </si>
  <si>
    <t>SPIRÁLA EMBOLIZAČNÍ - PERIFERNÍ - AZUR - PUSHABLE</t>
  </si>
  <si>
    <t>0192086</t>
  </si>
  <si>
    <t>STENT PERIFERNÍ ZILVER RX, ZILVER FLEX,SAMOEXPANDI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</si>
  <si>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</si>
  <si>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</si>
  <si>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</si>
  <si>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</si>
  <si>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</si>
  <si>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</si>
  <si>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</si>
  <si>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</si>
  <si>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0077226</t>
  </si>
  <si>
    <t>JEHLA STERNÁLNÍ MIELO-CAN, 18G - 1,2MMX4,8CM</t>
  </si>
  <si>
    <t>0099963</t>
  </si>
  <si>
    <t>JEHLA BIOPTICKÁ DO DĚLA FAST CUT 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</si>
  <si>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</si>
  <si>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</si>
  <si>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</si>
  <si>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</si>
  <si>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</si>
  <si>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</si>
  <si>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</si>
  <si>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</si>
  <si>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</si>
  <si>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</si>
  <si>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</si>
  <si>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</si>
  <si>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</si>
  <si>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</si>
  <si>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</si>
  <si>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</si>
  <si>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</si>
  <si>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</si>
  <si>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</si>
  <si>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</si>
  <si>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</si>
  <si>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</si>
  <si>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</si>
  <si>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</si>
  <si>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</si>
  <si>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</si>
  <si>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</si>
  <si>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</si>
  <si>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</si>
  <si>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</si>
  <si>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</si>
  <si>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</si>
  <si>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</si>
  <si>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</si>
  <si>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</si>
  <si>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</si>
  <si>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</si>
  <si>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</si>
  <si>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</si>
  <si>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</si>
  <si>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</si>
  <si>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</si>
  <si>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</si>
  <si>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</si>
  <si>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</si>
  <si>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</si>
  <si>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</si>
  <si>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</si>
  <si>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</si>
  <si>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</si>
  <si>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</si>
  <si>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</si>
  <si>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</si>
  <si>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</si>
  <si>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</si>
  <si>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</si>
  <si>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</si>
  <si>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</si>
  <si>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</si>
  <si>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</si>
  <si>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89179</t>
  </si>
  <si>
    <t>DIAGNOSTICKÁ MAMOGRAFIE NEBO  DUKTOGRAFIE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</si>
  <si>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</si>
  <si>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</si>
  <si>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</si>
  <si>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</si>
  <si>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</si>
  <si>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</si>
  <si>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</si>
  <si>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</si>
  <si>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</si>
  <si>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</si>
  <si>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</si>
  <si>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</si>
  <si>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</si>
  <si>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</si>
  <si>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</si>
  <si>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</si>
  <si>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</si>
  <si>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</si>
  <si>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</si>
  <si>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</si>
  <si>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</si>
  <si>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</si>
  <si>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</si>
  <si>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</si>
  <si>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</si>
  <si>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</si>
  <si>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</si>
  <si>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</si>
  <si>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</si>
  <si>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</si>
  <si>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</si>
  <si>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</si>
  <si>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</si>
  <si>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</si>
  <si>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</si>
  <si>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</si>
  <si>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</si>
  <si>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</si>
  <si>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</si>
  <si>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</si>
  <si>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</si>
  <si>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</si>
  <si>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</si>
  <si>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</si>
  <si>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</si>
  <si>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</si>
  <si>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</si>
  <si>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</si>
  <si>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</si>
  <si>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</si>
  <si>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</si>
  <si>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</si>
  <si>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</si>
  <si>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</si>
  <si>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</si>
  <si>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</si>
  <si>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</si>
  <si>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</si>
  <si>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</si>
  <si>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</si>
  <si>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</si>
  <si>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</si>
  <si>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</si>
  <si>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</si>
  <si>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</si>
  <si>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</si>
  <si>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</si>
  <si>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</si>
  <si>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</si>
  <si>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</si>
  <si>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</si>
  <si>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</si>
  <si>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</si>
  <si>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</si>
  <si>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</si>
  <si>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</si>
  <si>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</si>
  <si>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</si>
  <si>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</si>
  <si>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</si>
  <si>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</si>
  <si>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</si>
  <si>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</si>
  <si>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</si>
  <si>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</si>
  <si>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</si>
  <si>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</si>
  <si>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</si>
  <si>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</si>
  <si>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</si>
  <si>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</si>
  <si>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</si>
  <si>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</si>
  <si>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</si>
  <si>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</si>
  <si>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</si>
  <si>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</si>
  <si>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</si>
  <si>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</si>
  <si>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</si>
  <si>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</si>
  <si>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</si>
  <si>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</si>
  <si>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</si>
  <si>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</si>
  <si>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</si>
  <si>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</si>
  <si>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</si>
  <si>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94123</t>
  </si>
  <si>
    <t>PCR ANALÝZA LIDSKÉ DNA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</si>
  <si>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</si>
  <si>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</si>
  <si>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</si>
  <si>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</si>
  <si>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</si>
  <si>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</si>
  <si>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</si>
  <si>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</si>
  <si>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</si>
  <si>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</si>
  <si>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</si>
  <si>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</si>
  <si>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</si>
  <si>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</si>
  <si>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</si>
  <si>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</si>
  <si>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</si>
  <si>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</si>
  <si>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</si>
  <si>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</si>
  <si>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</si>
  <si>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</si>
  <si>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</si>
  <si>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</si>
  <si>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</si>
  <si>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</si>
  <si>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</si>
  <si>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</si>
  <si>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</si>
  <si>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</si>
  <si>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</si>
  <si>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</si>
  <si>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</si>
  <si>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</si>
  <si>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</si>
  <si>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</si>
  <si>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</si>
  <si>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</si>
  <si>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BIOLOGICKÝM POKUSEM NA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</si>
  <si>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</si>
  <si>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</si>
  <si>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</si>
  <si>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</si>
  <si>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</si>
  <si>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86323</t>
  </si>
  <si>
    <t>CROSS - MATCH DÁRCŮ JEDNODUCHÝ A PRODLOUŽENÝ</t>
  </si>
  <si>
    <t>86413</t>
  </si>
  <si>
    <t>SCREENING PROTILÁTEK NA PANELU 30TI DÁRCŮ</t>
  </si>
  <si>
    <t>91161</t>
  </si>
  <si>
    <t>STANOVENÍ C4 SLOŽKY KOMPLEMENTU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</si>
  <si>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</si>
  <si>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</si>
  <si>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</si>
  <si>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</si>
  <si>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</si>
  <si>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91557</t>
  </si>
  <si>
    <t>URČENÍ SPECIFICITY ANTI-HLA PROTILÁTEK V SÉRU METO</t>
  </si>
  <si>
    <t>91323</t>
  </si>
  <si>
    <t>PRŮKAZ ANCA IF</t>
  </si>
  <si>
    <t>91355</t>
  </si>
  <si>
    <t>STANOVENÍ CIK METODOU PEG-IKEM</t>
  </si>
  <si>
    <t>91253</t>
  </si>
  <si>
    <t>STANOVENÍ ANTI ds-DNA Ab ELISA</t>
  </si>
  <si>
    <t>91159</t>
  </si>
  <si>
    <t>STANOVENÍ C3 SLOŽKY KOMPLEMENTU</t>
  </si>
  <si>
    <t>91273</t>
  </si>
  <si>
    <t>STANOVENÍ ANTI GBM Ab ELISA</t>
  </si>
  <si>
    <t>44</t>
  </si>
  <si>
    <t>94115</t>
  </si>
  <si>
    <t>IN SITU HYBRIDIZACE LIDSKÉ DNA SE ZNAČENOU SONDOU</t>
  </si>
  <si>
    <t>94200</t>
  </si>
  <si>
    <t xml:space="preserve">(VZP) KVANTITATIVNÍ PCR (qPCR) V REÁLNÉM ČASE PRO 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</si>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</sst>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9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2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2" fontId="30" fillId="3" borderId="29" xfId="81" applyNumberFormat="1" applyFont="1" applyFill="1" applyBorder="1"/>
    <xf numFmtId="172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2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1" fontId="31" fillId="0" borderId="26" xfId="26" applyNumberFormat="1" applyFont="1" applyFill="1" applyBorder="1"/>
    <xf numFmtId="9" fontId="31" fillId="0" borderId="27" xfId="26" applyNumberFormat="1" applyFont="1" applyFill="1" applyBorder="1"/>
    <xf numFmtId="171" fontId="31" fillId="0" borderId="49" xfId="26" applyNumberFormat="1" applyFont="1" applyFill="1" applyBorder="1"/>
    <xf numFmtId="171" fontId="31" fillId="0" borderId="10" xfId="26" applyNumberFormat="1" applyFont="1" applyFill="1" applyBorder="1"/>
    <xf numFmtId="9" fontId="31" fillId="0" borderId="12" xfId="26" applyNumberFormat="1" applyFont="1" applyFill="1" applyBorder="1"/>
    <xf numFmtId="171" fontId="31" fillId="0" borderId="38" xfId="26" applyNumberFormat="1" applyFont="1" applyFill="1" applyBorder="1"/>
    <xf numFmtId="171" fontId="31" fillId="0" borderId="23" xfId="26" applyNumberFormat="1" applyFont="1" applyFill="1" applyBorder="1"/>
    <xf numFmtId="9" fontId="31" fillId="0" borderId="24" xfId="26" applyNumberFormat="1" applyFont="1" applyFill="1" applyBorder="1"/>
    <xf numFmtId="171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7" fillId="5" borderId="0" xfId="26" applyNumberFormat="1" applyFont="1" applyFill="1" applyBorder="1"/>
    <xf numFmtId="168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8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8" fontId="33" fillId="2" borderId="22" xfId="26" applyNumberFormat="1" applyFont="1" applyFill="1" applyBorder="1" applyAlignment="1">
      <alignment horizontal="center"/>
    </xf>
    <xf numFmtId="168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8" fontId="33" fillId="7" borderId="7" xfId="86" applyNumberFormat="1" applyFont="1" applyFill="1" applyBorder="1"/>
    <xf numFmtId="168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8" fontId="33" fillId="7" borderId="12" xfId="86" applyNumberFormat="1" applyFont="1" applyFill="1" applyBorder="1"/>
    <xf numFmtId="168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8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8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8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8" fontId="33" fillId="3" borderId="22" xfId="86" applyNumberFormat="1" applyFont="1" applyFill="1" applyBorder="1" applyAlignment="1">
      <alignment horizontal="right"/>
    </xf>
    <xf numFmtId="168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8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8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8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8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8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3" fillId="2" borderId="48" xfId="26" quotePrefix="1" applyNumberFormat="1" applyFont="1" applyFill="1" applyBorder="1" applyAlignment="1">
      <alignment horizontal="center"/>
    </xf>
    <xf numFmtId="171" fontId="33" fillId="2" borderId="9" xfId="26" quotePrefix="1" applyNumberFormat="1" applyFont="1" applyFill="1" applyBorder="1" applyAlignment="1">
      <alignment horizontal="center"/>
    </xf>
    <xf numFmtId="171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5" fontId="33" fillId="0" borderId="76" xfId="53" applyNumberFormat="1" applyFont="1" applyFill="1" applyBorder="1"/>
    <xf numFmtId="165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1" fontId="31" fillId="0" borderId="48" xfId="26" quotePrefix="1" applyNumberFormat="1" applyFont="1" applyFill="1" applyBorder="1" applyAlignment="1">
      <alignment horizontal="right"/>
    </xf>
    <xf numFmtId="171" fontId="31" fillId="0" borderId="9" xfId="26" quotePrefix="1" applyNumberFormat="1" applyFont="1" applyFill="1" applyBorder="1" applyAlignment="1">
      <alignment horizontal="right"/>
    </xf>
    <xf numFmtId="171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8" fillId="2" borderId="19" xfId="1" applyFont="1" applyFill="1" applyBorder="1"/>
    <xf numFmtId="0" fontId="49" fillId="0" borderId="0" xfId="0" applyFont="1" applyFill="1"/>
    <xf numFmtId="0" fontId="50" fillId="0" borderId="0" xfId="0" applyFont="1" applyFill="1"/>
    <xf numFmtId="0" fontId="50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0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8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8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8" fillId="4" borderId="35" xfId="1" applyFont="1" applyFill="1" applyBorder="1"/>
    <xf numFmtId="0" fontId="48" fillId="4" borderId="19" xfId="1" applyFont="1" applyFill="1" applyBorder="1"/>
    <xf numFmtId="0" fontId="48" fillId="3" borderId="20" xfId="1" applyFont="1" applyFill="1" applyBorder="1"/>
    <xf numFmtId="0" fontId="51" fillId="0" borderId="0" xfId="0" applyFont="1" applyFill="1" applyBorder="1" applyAlignment="1">
      <alignment vertical="center"/>
    </xf>
    <xf numFmtId="0" fontId="51" fillId="0" borderId="0" xfId="0" applyFont="1" applyFill="1" applyAlignment="1">
      <alignment vertical="center"/>
    </xf>
    <xf numFmtId="3" fontId="49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5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8" fillId="3" borderId="10" xfId="1" applyFont="1" applyFill="1" applyBorder="1"/>
    <xf numFmtId="0" fontId="48" fillId="3" borderId="5" xfId="1" applyFont="1" applyFill="1" applyBorder="1"/>
    <xf numFmtId="0" fontId="48" fillId="6" borderId="5" xfId="1" applyFont="1" applyFill="1" applyBorder="1"/>
    <xf numFmtId="0" fontId="48" fillId="6" borderId="63" xfId="1" applyFont="1" applyFill="1" applyBorder="1"/>
    <xf numFmtId="0" fontId="48" fillId="2" borderId="5" xfId="1" applyFont="1" applyFill="1" applyBorder="1"/>
    <xf numFmtId="0" fontId="48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2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0" fontId="48" fillId="2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8" fillId="2" borderId="36" xfId="1" applyFont="1" applyFill="1" applyBorder="1" applyAlignment="1">
      <alignment horizontal="left" indent="2"/>
    </xf>
    <xf numFmtId="0" fontId="52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2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2" fillId="4" borderId="61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2"/>
    </xf>
    <xf numFmtId="0" fontId="52" fillId="4" borderId="36" xfId="1" applyFont="1" applyFill="1" applyBorder="1" applyAlignment="1">
      <alignment horizontal="left"/>
    </xf>
    <xf numFmtId="0" fontId="48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8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2" fontId="42" fillId="0" borderId="0" xfId="0" applyNumberFormat="1" applyFont="1" applyFill="1"/>
    <xf numFmtId="173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3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5" fontId="34" fillId="0" borderId="0" xfId="0" applyNumberFormat="1" applyFont="1" applyFill="1"/>
    <xf numFmtId="9" fontId="34" fillId="0" borderId="0" xfId="0" applyNumberFormat="1" applyFont="1" applyFill="1"/>
    <xf numFmtId="165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5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6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70" fontId="41" fillId="0" borderId="21" xfId="0" applyNumberFormat="1" applyFont="1" applyFill="1" applyBorder="1" applyAlignment="1"/>
    <xf numFmtId="170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70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70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8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6" fillId="0" borderId="0" xfId="76" applyNumberFormat="1" applyFont="1" applyFill="1" applyBorder="1"/>
    <xf numFmtId="9" fontId="56" fillId="0" borderId="0" xfId="76" applyNumberFormat="1" applyFont="1" applyFill="1" applyBorder="1" applyAlignment="1">
      <alignment horizontal="right"/>
    </xf>
    <xf numFmtId="9" fontId="56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8" fillId="9" borderId="85" xfId="0" applyNumberFormat="1" applyFont="1" applyFill="1" applyBorder="1"/>
    <xf numFmtId="3" fontId="58" fillId="9" borderId="84" xfId="0" applyNumberFormat="1" applyFont="1" applyFill="1" applyBorder="1"/>
    <xf numFmtId="0" fontId="59" fillId="0" borderId="0" xfId="1" applyFont="1" applyFill="1"/>
    <xf numFmtId="3" fontId="54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0" fillId="2" borderId="91" xfId="0" applyNumberFormat="1" applyFont="1" applyFill="1" applyBorder="1" applyAlignment="1">
      <alignment horizontal="center" vertical="center" wrapText="1"/>
    </xf>
    <xf numFmtId="0" fontId="60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0" fillId="2" borderId="109" xfId="0" applyNumberFormat="1" applyFont="1" applyFill="1" applyBorder="1" applyAlignment="1">
      <alignment horizontal="center" vertical="center" wrapText="1"/>
    </xf>
    <xf numFmtId="174" fontId="41" fillId="4" borderId="95" xfId="0" applyNumberFormat="1" applyFont="1" applyFill="1" applyBorder="1" applyAlignment="1"/>
    <xf numFmtId="174" fontId="41" fillId="4" borderId="88" xfId="0" applyNumberFormat="1" applyFont="1" applyFill="1" applyBorder="1" applyAlignment="1"/>
    <xf numFmtId="174" fontId="41" fillId="4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101" xfId="0" applyNumberFormat="1" applyFont="1" applyBorder="1"/>
    <xf numFmtId="174" fontId="34" fillId="0" borderId="99" xfId="0" applyNumberFormat="1" applyFont="1" applyBorder="1"/>
    <xf numFmtId="174" fontId="41" fillId="0" borderId="108" xfId="0" applyNumberFormat="1" applyFont="1" applyBorder="1"/>
    <xf numFmtId="174" fontId="34" fillId="0" borderId="109" xfId="0" applyNumberFormat="1" applyFont="1" applyBorder="1"/>
    <xf numFmtId="174" fontId="34" fillId="0" borderId="92" xfId="0" applyNumberFormat="1" applyFont="1" applyBorder="1"/>
    <xf numFmtId="174" fontId="41" fillId="2" borderId="110" xfId="0" applyNumberFormat="1" applyFont="1" applyFill="1" applyBorder="1" applyAlignment="1"/>
    <xf numFmtId="174" fontId="41" fillId="2" borderId="88" xfId="0" applyNumberFormat="1" applyFont="1" applyFill="1" applyBorder="1" applyAlignment="1"/>
    <xf numFmtId="174" fontId="41" fillId="2" borderId="89" xfId="0" applyNumberFormat="1" applyFont="1" applyFill="1" applyBorder="1" applyAlignment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174" fontId="41" fillId="0" borderId="95" xfId="0" applyNumberFormat="1" applyFont="1" applyBorder="1"/>
    <xf numFmtId="174" fontId="34" fillId="0" borderId="111" xfId="0" applyNumberFormat="1" applyFont="1" applyBorder="1"/>
    <xf numFmtId="174" fontId="34" fillId="0" borderId="89" xfId="0" applyNumberFormat="1" applyFont="1" applyBorder="1"/>
    <xf numFmtId="175" fontId="41" fillId="2" borderId="95" xfId="0" applyNumberFormat="1" applyFont="1" applyFill="1" applyBorder="1" applyAlignment="1"/>
    <xf numFmtId="175" fontId="34" fillId="2" borderId="88" xfId="0" applyNumberFormat="1" applyFont="1" applyFill="1" applyBorder="1" applyAlignment="1"/>
    <xf numFmtId="175" fontId="34" fillId="2" borderId="89" xfId="0" applyNumberFormat="1" applyFont="1" applyFill="1" applyBorder="1" applyAlignment="1"/>
    <xf numFmtId="175" fontId="41" fillId="0" borderId="97" xfId="0" applyNumberFormat="1" applyFont="1" applyBorder="1"/>
    <xf numFmtId="175" fontId="34" fillId="0" borderId="98" xfId="0" applyNumberFormat="1" applyFont="1" applyBorder="1"/>
    <xf numFmtId="175" fontId="34" fillId="0" borderId="99" xfId="0" applyNumberFormat="1" applyFont="1" applyBorder="1"/>
    <xf numFmtId="175" fontId="34" fillId="0" borderId="101" xfId="0" applyNumberFormat="1" applyFont="1" applyBorder="1"/>
    <xf numFmtId="175" fontId="41" fillId="0" borderId="103" xfId="0" applyNumberFormat="1" applyFont="1" applyBorder="1"/>
    <xf numFmtId="175" fontId="34" fillId="0" borderId="104" xfId="0" applyNumberFormat="1" applyFont="1" applyBorder="1"/>
    <xf numFmtId="175" fontId="34" fillId="0" borderId="105" xfId="0" applyNumberFormat="1" applyFont="1" applyBorder="1"/>
    <xf numFmtId="0" fontId="62" fillId="0" borderId="0" xfId="0" applyFont="1" applyAlignment="1">
      <alignment horizontal="left" vertical="center" indent="1"/>
    </xf>
    <xf numFmtId="0" fontId="62" fillId="0" borderId="0" xfId="0" applyFont="1" applyAlignment="1">
      <alignment vertical="center"/>
    </xf>
    <xf numFmtId="0" fontId="0" fillId="0" borderId="0" xfId="0" applyAlignment="1"/>
    <xf numFmtId="0" fontId="63" fillId="0" borderId="0" xfId="0" applyFont="1"/>
    <xf numFmtId="174" fontId="41" fillId="4" borderId="95" xfId="0" applyNumberFormat="1" applyFont="1" applyFill="1" applyBorder="1" applyAlignment="1">
      <alignment horizontal="center"/>
    </xf>
    <xf numFmtId="176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4" fillId="0" borderId="0" xfId="76" applyNumberFormat="1" applyFont="1" applyFill="1"/>
    <xf numFmtId="3" fontId="64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70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5" fontId="33" fillId="0" borderId="0" xfId="53" applyNumberFormat="1" applyFont="1" applyFill="1" applyBorder="1" applyAlignment="1">
      <alignment horizontal="center"/>
    </xf>
    <xf numFmtId="165" fontId="31" fillId="0" borderId="0" xfId="79" applyNumberFormat="1" applyFont="1" applyFill="1" applyBorder="1" applyAlignment="1">
      <alignment horizontal="center"/>
    </xf>
    <xf numFmtId="165" fontId="33" fillId="2" borderId="26" xfId="53" applyNumberFormat="1" applyFont="1" applyFill="1" applyBorder="1" applyAlignment="1">
      <alignment horizontal="right"/>
    </xf>
    <xf numFmtId="165" fontId="31" fillId="2" borderId="31" xfId="79" applyNumberFormat="1" applyFont="1" applyFill="1" applyBorder="1" applyAlignment="1">
      <alignment horizontal="right"/>
    </xf>
    <xf numFmtId="165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5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49" fontId="33" fillId="2" borderId="32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0" fontId="45" fillId="2" borderId="53" xfId="0" applyNumberFormat="1" applyFont="1" applyFill="1" applyBorder="1" applyAlignment="1">
      <alignment horizontal="center" vertical="top"/>
    </xf>
    <xf numFmtId="168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4" fillId="0" borderId="2" xfId="26" applyFont="1" applyFill="1" applyBorder="1" applyAlignment="1"/>
    <xf numFmtId="0" fontId="57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7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7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7" fontId="37" fillId="10" borderId="131" xfId="0" applyNumberFormat="1" applyFont="1" applyFill="1" applyBorder="1" applyAlignment="1">
      <alignment horizontal="right" vertical="top"/>
    </xf>
    <xf numFmtId="177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7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5" fontId="33" fillId="2" borderId="137" xfId="53" applyNumberFormat="1" applyFont="1" applyFill="1" applyBorder="1" applyAlignment="1">
      <alignment horizontal="left"/>
    </xf>
    <xf numFmtId="165" fontId="33" fillId="2" borderId="138" xfId="53" applyNumberFormat="1" applyFont="1" applyFill="1" applyBorder="1" applyAlignment="1">
      <alignment horizontal="left"/>
    </xf>
    <xf numFmtId="165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5" fontId="34" fillId="0" borderId="89" xfId="0" applyNumberFormat="1" applyFont="1" applyFill="1" applyBorder="1"/>
    <xf numFmtId="165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5" fontId="34" fillId="0" borderId="99" xfId="0" applyNumberFormat="1" applyFont="1" applyFill="1" applyBorder="1"/>
    <xf numFmtId="165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5" fontId="34" fillId="0" borderId="92" xfId="0" applyNumberFormat="1" applyFont="1" applyFill="1" applyBorder="1"/>
    <xf numFmtId="165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5" fontId="34" fillId="0" borderId="31" xfId="0" applyNumberFormat="1" applyFont="1" applyFill="1" applyBorder="1"/>
    <xf numFmtId="166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6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6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5" fontId="33" fillId="2" borderId="55" xfId="53" applyNumberFormat="1" applyFont="1" applyFill="1" applyBorder="1" applyAlignment="1">
      <alignment horizontal="left"/>
    </xf>
    <xf numFmtId="165" fontId="33" fillId="2" borderId="57" xfId="53" applyNumberFormat="1" applyFont="1" applyFill="1" applyBorder="1" applyAlignment="1">
      <alignment horizontal="left"/>
    </xf>
    <xf numFmtId="165" fontId="34" fillId="0" borderId="31" xfId="0" applyNumberFormat="1" applyFont="1" applyFill="1" applyBorder="1" applyAlignment="1">
      <alignment horizontal="right"/>
    </xf>
    <xf numFmtId="174" fontId="41" fillId="4" borderId="145" xfId="0" applyNumberFormat="1" applyFont="1" applyFill="1" applyBorder="1" applyAlignment="1">
      <alignment horizontal="center"/>
    </xf>
    <xf numFmtId="174" fontId="41" fillId="4" borderId="146" xfId="0" applyNumberFormat="1" applyFont="1" applyFill="1" applyBorder="1" applyAlignment="1">
      <alignment horizontal="center"/>
    </xf>
    <xf numFmtId="174" fontId="34" fillId="0" borderId="147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/>
    </xf>
    <xf numFmtId="174" fontId="34" fillId="0" borderId="148" xfId="0" applyNumberFormat="1" applyFont="1" applyBorder="1" applyAlignment="1">
      <alignment horizontal="right" wrapText="1"/>
    </xf>
    <xf numFmtId="176" fontId="34" fillId="0" borderId="147" xfId="0" applyNumberFormat="1" applyFont="1" applyBorder="1" applyAlignment="1">
      <alignment horizontal="right"/>
    </xf>
    <xf numFmtId="176" fontId="34" fillId="0" borderId="148" xfId="0" applyNumberFormat="1" applyFont="1" applyBorder="1" applyAlignment="1">
      <alignment horizontal="right"/>
    </xf>
    <xf numFmtId="174" fontId="34" fillId="0" borderId="149" xfId="0" applyNumberFormat="1" applyFont="1" applyBorder="1" applyAlignment="1">
      <alignment horizontal="right"/>
    </xf>
    <xf numFmtId="174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0" fillId="2" borderId="114" xfId="0" applyFont="1" applyFill="1" applyBorder="1" applyAlignment="1">
      <alignment horizontal="center" vertical="center" wrapText="1"/>
    </xf>
    <xf numFmtId="175" fontId="34" fillId="2" borderId="60" xfId="0" applyNumberFormat="1" applyFont="1" applyFill="1" applyBorder="1" applyAlignment="1"/>
    <xf numFmtId="175" fontId="34" fillId="0" borderId="113" xfId="0" applyNumberFormat="1" applyFont="1" applyBorder="1"/>
    <xf numFmtId="175" fontId="34" fillId="0" borderId="151" xfId="0" applyNumberFormat="1" applyFont="1" applyBorder="1"/>
    <xf numFmtId="174" fontId="41" fillId="4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14" xfId="0" applyNumberFormat="1" applyFont="1" applyBorder="1"/>
    <xf numFmtId="174" fontId="41" fillId="2" borderId="60" xfId="0" applyNumberFormat="1" applyFont="1" applyFill="1" applyBorder="1" applyAlignment="1"/>
    <xf numFmtId="174" fontId="34" fillId="0" borderId="151" xfId="0" applyNumberFormat="1" applyFont="1" applyBorder="1"/>
    <xf numFmtId="174" fontId="34" fillId="0" borderId="60" xfId="0" applyNumberFormat="1" applyFont="1" applyBorder="1"/>
    <xf numFmtId="9" fontId="34" fillId="0" borderId="113" xfId="0" applyNumberFormat="1" applyFont="1" applyBorder="1"/>
    <xf numFmtId="174" fontId="41" fillId="4" borderId="152" xfId="0" applyNumberFormat="1" applyFont="1" applyFill="1" applyBorder="1" applyAlignment="1">
      <alignment horizontal="center"/>
    </xf>
    <xf numFmtId="174" fontId="34" fillId="0" borderId="153" xfId="0" applyNumberFormat="1" applyFont="1" applyBorder="1" applyAlignment="1">
      <alignment horizontal="right"/>
    </xf>
    <xf numFmtId="176" fontId="34" fillId="0" borderId="153" xfId="0" applyNumberFormat="1" applyFont="1" applyBorder="1" applyAlignment="1">
      <alignment horizontal="right"/>
    </xf>
    <xf numFmtId="174" fontId="34" fillId="0" borderId="154" xfId="0" applyNumberFormat="1" applyFont="1" applyBorder="1" applyAlignment="1">
      <alignment horizontal="right"/>
    </xf>
    <xf numFmtId="0" fontId="0" fillId="0" borderId="17" xfId="0" applyBorder="1"/>
    <xf numFmtId="174" fontId="41" fillId="4" borderId="35" xfId="0" applyNumberFormat="1" applyFont="1" applyFill="1" applyBorder="1" applyAlignment="1">
      <alignment horizontal="center"/>
    </xf>
    <xf numFmtId="174" fontId="34" fillId="0" borderId="96" xfId="0" applyNumberFormat="1" applyFont="1" applyBorder="1" applyAlignment="1">
      <alignment horizontal="right"/>
    </xf>
    <xf numFmtId="176" fontId="34" fillId="0" borderId="96" xfId="0" applyNumberFormat="1" applyFont="1" applyBorder="1" applyAlignment="1">
      <alignment horizontal="right"/>
    </xf>
    <xf numFmtId="174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70" fontId="34" fillId="0" borderId="31" xfId="0" applyNumberFormat="1" applyFont="1" applyFill="1" applyBorder="1"/>
    <xf numFmtId="170" fontId="34" fillId="0" borderId="99" xfId="0" applyNumberFormat="1" applyFont="1" applyFill="1" applyBorder="1"/>
    <xf numFmtId="170" fontId="34" fillId="0" borderId="92" xfId="0" applyNumberFormat="1" applyFont="1" applyFill="1" applyBorder="1"/>
    <xf numFmtId="0" fontId="41" fillId="0" borderId="91" xfId="0" applyFont="1" applyFill="1" applyBorder="1"/>
    <xf numFmtId="0" fontId="65" fillId="0" borderId="0" xfId="0" applyFont="1" applyFill="1"/>
    <xf numFmtId="0" fontId="66" fillId="0" borderId="0" xfId="0" applyFont="1" applyFill="1"/>
    <xf numFmtId="0" fontId="33" fillId="2" borderId="18" xfId="26" applyNumberFormat="1" applyFont="1" applyFill="1" applyBorder="1"/>
    <xf numFmtId="170" fontId="34" fillId="0" borderId="27" xfId="0" applyNumberFormat="1" applyFont="1" applyFill="1" applyBorder="1"/>
    <xf numFmtId="170" fontId="34" fillId="0" borderId="100" xfId="0" applyNumberFormat="1" applyFont="1" applyFill="1" applyBorder="1"/>
    <xf numFmtId="170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167" fontId="67" fillId="0" borderId="18" xfId="0" applyNumberFormat="1" applyFont="1" applyBorder="1" applyAlignment="1">
      <alignment horizontal="right"/>
    </xf>
    <xf numFmtId="167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5" fillId="0" borderId="155" xfId="0" applyNumberFormat="1" applyFont="1" applyBorder="1" applyAlignment="1">
      <alignment horizontal="right"/>
    </xf>
    <xf numFmtId="167" fontId="67" fillId="0" borderId="155" xfId="0" applyNumberFormat="1" applyFont="1" applyBorder="1" applyAlignment="1">
      <alignment horizontal="right"/>
    </xf>
    <xf numFmtId="3" fontId="11" fillId="0" borderId="156" xfId="0" applyNumberFormat="1" applyFont="1" applyBorder="1" applyAlignment="1">
      <alignment horizontal="center"/>
    </xf>
    <xf numFmtId="167" fontId="68" fillId="0" borderId="155" xfId="0" applyNumberFormat="1" applyFont="1" applyBorder="1" applyAlignment="1">
      <alignment horizontal="right"/>
    </xf>
    <xf numFmtId="167" fontId="67" fillId="0" borderId="155" xfId="0" applyNumberFormat="1" applyFont="1" applyBorder="1"/>
    <xf numFmtId="167" fontId="67" fillId="0" borderId="18" xfId="0" applyNumberFormat="1" applyFont="1" applyBorder="1"/>
    <xf numFmtId="167" fontId="34" fillId="0" borderId="18" xfId="0" applyNumberFormat="1" applyFont="1" applyBorder="1"/>
    <xf numFmtId="167" fontId="34" fillId="0" borderId="155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7" fontId="34" fillId="0" borderId="52" xfId="0" applyNumberFormat="1" applyFont="1" applyBorder="1"/>
    <xf numFmtId="167" fontId="34" fillId="0" borderId="53" xfId="0" applyNumberFormat="1" applyFont="1" applyBorder="1"/>
    <xf numFmtId="3" fontId="67" fillId="0" borderId="52" xfId="0" applyNumberFormat="1" applyFont="1" applyBorder="1" applyAlignment="1">
      <alignment horizontal="right"/>
    </xf>
    <xf numFmtId="167" fontId="67" fillId="0" borderId="52" xfId="0" applyNumberFormat="1" applyFont="1" applyBorder="1" applyAlignment="1">
      <alignment horizontal="right"/>
    </xf>
    <xf numFmtId="167" fontId="67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7" fontId="5" fillId="0" borderId="52" xfId="0" applyNumberFormat="1" applyFont="1" applyBorder="1" applyAlignment="1">
      <alignment horizontal="right"/>
    </xf>
    <xf numFmtId="167" fontId="5" fillId="0" borderId="53" xfId="0" applyNumberFormat="1" applyFont="1" applyBorder="1" applyAlignment="1">
      <alignment horizontal="right"/>
    </xf>
    <xf numFmtId="178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7" fontId="34" fillId="0" borderId="0" xfId="0" applyNumberFormat="1" applyFont="1" applyBorder="1"/>
    <xf numFmtId="3" fontId="67" fillId="0" borderId="0" xfId="0" applyNumberFormat="1" applyFont="1" applyBorder="1" applyAlignment="1">
      <alignment horizontal="right"/>
    </xf>
    <xf numFmtId="167" fontId="67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7" fillId="0" borderId="0" xfId="0" applyNumberFormat="1" applyFont="1" applyBorder="1"/>
    <xf numFmtId="167" fontId="67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6" xfId="0" applyNumberFormat="1" applyFont="1" applyBorder="1" applyAlignment="1">
      <alignment horizontal="center"/>
    </xf>
    <xf numFmtId="3" fontId="34" fillId="0" borderId="159" xfId="0" applyNumberFormat="1" applyFont="1" applyBorder="1"/>
    <xf numFmtId="167" fontId="34" fillId="0" borderId="159" xfId="0" applyNumberFormat="1" applyFont="1" applyBorder="1"/>
    <xf numFmtId="3" fontId="67" fillId="0" borderId="159" xfId="0" applyNumberFormat="1" applyFont="1" applyBorder="1" applyAlignment="1">
      <alignment horizontal="right"/>
    </xf>
    <xf numFmtId="167" fontId="67" fillId="0" borderId="159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7" fontId="5" fillId="0" borderId="159" xfId="0" applyNumberFormat="1" applyFont="1" applyBorder="1" applyAlignment="1">
      <alignment horizontal="right"/>
    </xf>
    <xf numFmtId="178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0" fontId="5" fillId="0" borderId="159" xfId="0" applyFont="1" applyBorder="1"/>
    <xf numFmtId="3" fontId="5" fillId="0" borderId="159" xfId="0" applyNumberFormat="1" applyFont="1" applyBorder="1"/>
    <xf numFmtId="9" fontId="34" fillId="0" borderId="159" xfId="0" applyNumberFormat="1" applyFont="1" applyBorder="1"/>
    <xf numFmtId="49" fontId="3" fillId="0" borderId="158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7" fontId="34" fillId="0" borderId="2" xfId="0" applyNumberFormat="1" applyFont="1" applyBorder="1"/>
    <xf numFmtId="167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7" fontId="5" fillId="0" borderId="2" xfId="0" applyNumberFormat="1" applyFont="1" applyBorder="1" applyAlignment="1">
      <alignment horizontal="right"/>
    </xf>
    <xf numFmtId="167" fontId="5" fillId="0" borderId="3" xfId="0" applyNumberFormat="1" applyFont="1" applyBorder="1" applyAlignment="1">
      <alignment horizontal="right"/>
    </xf>
    <xf numFmtId="3" fontId="67" fillId="0" borderId="2" xfId="0" applyNumberFormat="1" applyFont="1" applyBorder="1" applyAlignment="1">
      <alignment horizontal="right"/>
    </xf>
    <xf numFmtId="167" fontId="67" fillId="0" borderId="2" xfId="0" applyNumberFormat="1" applyFont="1" applyBorder="1" applyAlignment="1">
      <alignment horizontal="right"/>
    </xf>
    <xf numFmtId="167" fontId="67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3" fontId="34" fillId="0" borderId="160" xfId="0" applyNumberFormat="1" applyFont="1" applyBorder="1"/>
    <xf numFmtId="167" fontId="34" fillId="0" borderId="160" xfId="0" applyNumberFormat="1" applyFont="1" applyBorder="1"/>
    <xf numFmtId="167" fontId="34" fillId="0" borderId="161" xfId="0" applyNumberFormat="1" applyFont="1" applyBorder="1"/>
    <xf numFmtId="3" fontId="67" fillId="0" borderId="160" xfId="0" applyNumberFormat="1" applyFont="1" applyBorder="1" applyAlignment="1">
      <alignment horizontal="right"/>
    </xf>
    <xf numFmtId="167" fontId="67" fillId="0" borderId="160" xfId="0" applyNumberFormat="1" applyFont="1" applyBorder="1" applyAlignment="1">
      <alignment horizontal="right"/>
    </xf>
    <xf numFmtId="167" fontId="67" fillId="0" borderId="161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67" fontId="5" fillId="0" borderId="160" xfId="0" applyNumberFormat="1" applyFont="1" applyBorder="1" applyAlignment="1">
      <alignment horizontal="right"/>
    </xf>
    <xf numFmtId="167" fontId="5" fillId="0" borderId="161" xfId="0" applyNumberFormat="1" applyFont="1" applyBorder="1" applyAlignment="1">
      <alignment horizontal="right"/>
    </xf>
    <xf numFmtId="178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0" fontId="5" fillId="0" borderId="160" xfId="0" applyFont="1" applyBorder="1"/>
    <xf numFmtId="3" fontId="5" fillId="0" borderId="160" xfId="0" applyNumberFormat="1" applyFont="1" applyBorder="1"/>
    <xf numFmtId="9" fontId="34" fillId="0" borderId="160" xfId="0" applyNumberFormat="1" applyFont="1" applyBorder="1"/>
    <xf numFmtId="3" fontId="11" fillId="0" borderId="162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7" fontId="34" fillId="0" borderId="164" xfId="0" applyNumberFormat="1" applyFont="1" applyBorder="1"/>
    <xf numFmtId="167" fontId="34" fillId="0" borderId="165" xfId="0" applyNumberFormat="1" applyFont="1" applyBorder="1"/>
    <xf numFmtId="3" fontId="67" fillId="0" borderId="164" xfId="0" applyNumberFormat="1" applyFont="1" applyBorder="1" applyAlignment="1">
      <alignment horizontal="right"/>
    </xf>
    <xf numFmtId="167" fontId="67" fillId="0" borderId="164" xfId="0" applyNumberFormat="1" applyFont="1" applyBorder="1" applyAlignment="1">
      <alignment horizontal="right"/>
    </xf>
    <xf numFmtId="167" fontId="67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7" fontId="5" fillId="0" borderId="164" xfId="0" applyNumberFormat="1" applyFont="1" applyBorder="1" applyAlignment="1">
      <alignment horizontal="right"/>
    </xf>
    <xf numFmtId="167" fontId="5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49" fontId="3" fillId="0" borderId="162" xfId="0" applyNumberFormat="1" applyFont="1" applyBorder="1" applyAlignment="1">
      <alignment horizontal="center"/>
    </xf>
    <xf numFmtId="3" fontId="34" fillId="0" borderId="160" xfId="0" applyNumberFormat="1" applyFont="1" applyBorder="1" applyAlignment="1">
      <alignment horizontal="right"/>
    </xf>
    <xf numFmtId="3" fontId="67" fillId="0" borderId="160" xfId="0" applyNumberFormat="1" applyFont="1" applyBorder="1"/>
    <xf numFmtId="167" fontId="67" fillId="0" borderId="160" xfId="0" applyNumberFormat="1" applyFont="1" applyBorder="1"/>
    <xf numFmtId="167" fontId="67" fillId="0" borderId="161" xfId="0" applyNumberFormat="1" applyFont="1" applyBorder="1"/>
    <xf numFmtId="3" fontId="34" fillId="0" borderId="159" xfId="0" applyNumberFormat="1" applyFont="1" applyBorder="1" applyAlignment="1">
      <alignment horizontal="right"/>
    </xf>
    <xf numFmtId="167" fontId="68" fillId="0" borderId="161" xfId="0" applyNumberFormat="1" applyFont="1" applyBorder="1" applyAlignment="1">
      <alignment horizontal="right"/>
    </xf>
    <xf numFmtId="3" fontId="67" fillId="0" borderId="159" xfId="0" applyNumberFormat="1" applyFont="1" applyBorder="1"/>
    <xf numFmtId="167" fontId="67" fillId="0" borderId="159" xfId="0" applyNumberFormat="1" applyFont="1" applyBorder="1"/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6" xfId="0" applyFont="1" applyFill="1" applyBorder="1"/>
    <xf numFmtId="170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34" fillId="0" borderId="169" xfId="0" applyFont="1" applyFill="1" applyBorder="1"/>
    <xf numFmtId="170" fontId="34" fillId="0" borderId="170" xfId="0" applyNumberFormat="1" applyFont="1" applyFill="1" applyBorder="1"/>
    <xf numFmtId="0" fontId="34" fillId="0" borderId="170" xfId="0" applyFont="1" applyFill="1" applyBorder="1"/>
    <xf numFmtId="9" fontId="34" fillId="0" borderId="170" xfId="0" applyNumberFormat="1" applyFont="1" applyFill="1" applyBorder="1"/>
    <xf numFmtId="9" fontId="34" fillId="0" borderId="171" xfId="0" applyNumberFormat="1" applyFont="1" applyFill="1" applyBorder="1"/>
    <xf numFmtId="0" fontId="41" fillId="0" borderId="166" xfId="0" applyFont="1" applyFill="1" applyBorder="1"/>
    <xf numFmtId="0" fontId="41" fillId="0" borderId="169" xfId="0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4" fillId="0" borderId="170" xfId="0" applyNumberFormat="1" applyFont="1" applyFill="1" applyBorder="1"/>
    <xf numFmtId="3" fontId="34" fillId="0" borderId="171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1" xfId="76" applyFont="1" applyFill="1" applyBorder="1"/>
    <xf numFmtId="0" fontId="31" fillId="0" borderId="54" xfId="76" applyFont="1" applyFill="1" applyBorder="1"/>
    <xf numFmtId="0" fontId="33" fillId="2" borderId="172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1" xfId="76" applyNumberFormat="1" applyFont="1" applyFill="1" applyBorder="1"/>
    <xf numFmtId="3" fontId="31" fillId="0" borderId="29" xfId="76" applyNumberFormat="1" applyFont="1" applyFill="1" applyBorder="1"/>
    <xf numFmtId="9" fontId="31" fillId="0" borderId="54" xfId="76" applyNumberFormat="1" applyFont="1" applyFill="1" applyBorder="1"/>
    <xf numFmtId="0" fontId="33" fillId="2" borderId="174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0.52492694851230715</c:v>
                </c:pt>
                <c:pt idx="1">
                  <c:v>0.5754190118346314</c:v>
                </c:pt>
                <c:pt idx="2">
                  <c:v>0.61911115776467096</c:v>
                </c:pt>
                <c:pt idx="3">
                  <c:v>0.60684381106288832</c:v>
                </c:pt>
                <c:pt idx="4">
                  <c:v>0.60076715568027983</c:v>
                </c:pt>
                <c:pt idx="5">
                  <c:v>0.61364074534591428</c:v>
                </c:pt>
                <c:pt idx="6">
                  <c:v>0.59288002098269665</c:v>
                </c:pt>
                <c:pt idx="7">
                  <c:v>0.58281639808635888</c:v>
                </c:pt>
                <c:pt idx="8">
                  <c:v>0.58471233517916799</c:v>
                </c:pt>
                <c:pt idx="9">
                  <c:v>0.58197247315671097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431488"/>
        <c:axId val="1440896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0.50724248310082876</c:v>
                </c:pt>
                <c:pt idx="1">
                  <c:v>0.50724248310082876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98432"/>
        <c:axId val="1440900608"/>
      </c:scatterChart>
      <c:catAx>
        <c:axId val="144043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4089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89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431488"/>
        <c:crosses val="autoZero"/>
        <c:crossBetween val="between"/>
      </c:valAx>
      <c:valAx>
        <c:axId val="14408984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40900608"/>
        <c:crosses val="max"/>
        <c:crossBetween val="midCat"/>
      </c:valAx>
      <c:valAx>
        <c:axId val="14409006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4408984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0.80860326580188191</c:v>
                </c:pt>
                <c:pt idx="1">
                  <c:v>0.9125477698919543</c:v>
                </c:pt>
                <c:pt idx="2">
                  <c:v>0.9092205379670375</c:v>
                </c:pt>
                <c:pt idx="3">
                  <c:v>0.9140831871170032</c:v>
                </c:pt>
                <c:pt idx="4">
                  <c:v>0.91770321617090445</c:v>
                </c:pt>
                <c:pt idx="5">
                  <c:v>0.92868223980246589</c:v>
                </c:pt>
                <c:pt idx="6">
                  <c:v>0.91693062259867564</c:v>
                </c:pt>
                <c:pt idx="7">
                  <c:v>0.91331602384818733</c:v>
                </c:pt>
                <c:pt idx="8">
                  <c:v>0.91528355493615343</c:v>
                </c:pt>
                <c:pt idx="9">
                  <c:v>0.91797444706127174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759680"/>
        <c:axId val="17490739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075456"/>
        <c:axId val="1749076992"/>
      </c:scatterChart>
      <c:catAx>
        <c:axId val="1748759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4907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490739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48759680"/>
        <c:crosses val="autoZero"/>
        <c:crossBetween val="between"/>
      </c:valAx>
      <c:valAx>
        <c:axId val="17490754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49076992"/>
        <c:crosses val="max"/>
        <c:crossBetween val="midCat"/>
      </c:valAx>
      <c:valAx>
        <c:axId val="17490769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4907545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334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336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4347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320</v>
      </c>
      <c r="C15" s="51" t="s">
        <v>330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6631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6632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6677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7157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7164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7169</v>
      </c>
      <c r="C27" s="51" t="s">
        <v>333</v>
      </c>
    </row>
    <row r="28" spans="1:3" ht="14.4" customHeight="1" x14ac:dyDescent="0.3">
      <c r="A28" s="273" t="str">
        <f t="shared" si="4"/>
        <v>ZV Vykáz.-A Detail</v>
      </c>
      <c r="B28" s="184" t="s">
        <v>7589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7723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7946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8752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1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4347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736.36603019999995</v>
      </c>
      <c r="G3" s="47">
        <f>SUBTOTAL(9,G6:G1048576)</f>
        <v>1827844.5236789361</v>
      </c>
      <c r="H3" s="48">
        <f>IF(M3=0,0,G3/M3)</f>
        <v>4.6452194203764285E-2</v>
      </c>
      <c r="I3" s="47">
        <f>SUBTOTAL(9,I6:I1048576)</f>
        <v>9336.4418046999981</v>
      </c>
      <c r="J3" s="47">
        <f>SUBTOTAL(9,J6:J1048576)</f>
        <v>37521093.777513631</v>
      </c>
      <c r="K3" s="48">
        <f>IF(M3=0,0,J3/M3)</f>
        <v>0.95354780579623555</v>
      </c>
      <c r="L3" s="47">
        <f>SUBTOTAL(9,L6:L1048576)</f>
        <v>10072.807834900001</v>
      </c>
      <c r="M3" s="49">
        <f>SUBTOTAL(9,M6:M1048576)</f>
        <v>39348938.301192574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593</v>
      </c>
      <c r="B6" s="655" t="s">
        <v>4107</v>
      </c>
      <c r="C6" s="655" t="s">
        <v>2384</v>
      </c>
      <c r="D6" s="655" t="s">
        <v>4108</v>
      </c>
      <c r="E6" s="655" t="s">
        <v>4109</v>
      </c>
      <c r="F6" s="658"/>
      <c r="G6" s="658"/>
      <c r="H6" s="676">
        <v>0</v>
      </c>
      <c r="I6" s="658">
        <v>19</v>
      </c>
      <c r="J6" s="658">
        <v>896.93169227461522</v>
      </c>
      <c r="K6" s="676">
        <v>1</v>
      </c>
      <c r="L6" s="658">
        <v>19</v>
      </c>
      <c r="M6" s="659">
        <v>896.93169227461522</v>
      </c>
    </row>
    <row r="7" spans="1:13" ht="14.4" customHeight="1" x14ac:dyDescent="0.3">
      <c r="A7" s="660" t="s">
        <v>593</v>
      </c>
      <c r="B7" s="661" t="s">
        <v>4107</v>
      </c>
      <c r="C7" s="661" t="s">
        <v>2396</v>
      </c>
      <c r="D7" s="661" t="s">
        <v>4110</v>
      </c>
      <c r="E7" s="661" t="s">
        <v>4111</v>
      </c>
      <c r="F7" s="664"/>
      <c r="G7" s="664"/>
      <c r="H7" s="677">
        <v>0</v>
      </c>
      <c r="I7" s="664">
        <v>10</v>
      </c>
      <c r="J7" s="664">
        <v>713.93967695602532</v>
      </c>
      <c r="K7" s="677">
        <v>1</v>
      </c>
      <c r="L7" s="664">
        <v>10</v>
      </c>
      <c r="M7" s="665">
        <v>713.93967695602532</v>
      </c>
    </row>
    <row r="8" spans="1:13" ht="14.4" customHeight="1" x14ac:dyDescent="0.3">
      <c r="A8" s="660" t="s">
        <v>593</v>
      </c>
      <c r="B8" s="661" t="s">
        <v>4107</v>
      </c>
      <c r="C8" s="661" t="s">
        <v>622</v>
      </c>
      <c r="D8" s="661" t="s">
        <v>4112</v>
      </c>
      <c r="E8" s="661" t="s">
        <v>4109</v>
      </c>
      <c r="F8" s="664">
        <v>3</v>
      </c>
      <c r="G8" s="664">
        <v>98.639999999999986</v>
      </c>
      <c r="H8" s="677">
        <v>1</v>
      </c>
      <c r="I8" s="664"/>
      <c r="J8" s="664"/>
      <c r="K8" s="677">
        <v>0</v>
      </c>
      <c r="L8" s="664">
        <v>3</v>
      </c>
      <c r="M8" s="665">
        <v>98.639999999999986</v>
      </c>
    </row>
    <row r="9" spans="1:13" ht="14.4" customHeight="1" x14ac:dyDescent="0.3">
      <c r="A9" s="660" t="s">
        <v>593</v>
      </c>
      <c r="B9" s="661" t="s">
        <v>4113</v>
      </c>
      <c r="C9" s="661" t="s">
        <v>1012</v>
      </c>
      <c r="D9" s="661" t="s">
        <v>1013</v>
      </c>
      <c r="E9" s="661" t="s">
        <v>1014</v>
      </c>
      <c r="F9" s="664"/>
      <c r="G9" s="664"/>
      <c r="H9" s="677">
        <v>0</v>
      </c>
      <c r="I9" s="664">
        <v>11</v>
      </c>
      <c r="J9" s="664">
        <v>1846.4007121628943</v>
      </c>
      <c r="K9" s="677">
        <v>1</v>
      </c>
      <c r="L9" s="664">
        <v>11</v>
      </c>
      <c r="M9" s="665">
        <v>1846.4007121628943</v>
      </c>
    </row>
    <row r="10" spans="1:13" ht="14.4" customHeight="1" x14ac:dyDescent="0.3">
      <c r="A10" s="660" t="s">
        <v>593</v>
      </c>
      <c r="B10" s="661" t="s">
        <v>4114</v>
      </c>
      <c r="C10" s="661" t="s">
        <v>2321</v>
      </c>
      <c r="D10" s="661" t="s">
        <v>2322</v>
      </c>
      <c r="E10" s="661" t="s">
        <v>4115</v>
      </c>
      <c r="F10" s="664"/>
      <c r="G10" s="664"/>
      <c r="H10" s="677">
        <v>0</v>
      </c>
      <c r="I10" s="664">
        <v>3</v>
      </c>
      <c r="J10" s="664">
        <v>220.45952944700471</v>
      </c>
      <c r="K10" s="677">
        <v>1</v>
      </c>
      <c r="L10" s="664">
        <v>3</v>
      </c>
      <c r="M10" s="665">
        <v>220.45952944700471</v>
      </c>
    </row>
    <row r="11" spans="1:13" ht="14.4" customHeight="1" x14ac:dyDescent="0.3">
      <c r="A11" s="660" t="s">
        <v>593</v>
      </c>
      <c r="B11" s="661" t="s">
        <v>4114</v>
      </c>
      <c r="C11" s="661" t="s">
        <v>2445</v>
      </c>
      <c r="D11" s="661" t="s">
        <v>2446</v>
      </c>
      <c r="E11" s="661" t="s">
        <v>2447</v>
      </c>
      <c r="F11" s="664"/>
      <c r="G11" s="664"/>
      <c r="H11" s="677">
        <v>0</v>
      </c>
      <c r="I11" s="664">
        <v>183</v>
      </c>
      <c r="J11" s="664">
        <v>12981.421856942203</v>
      </c>
      <c r="K11" s="677">
        <v>1</v>
      </c>
      <c r="L11" s="664">
        <v>183</v>
      </c>
      <c r="M11" s="665">
        <v>12981.421856942203</v>
      </c>
    </row>
    <row r="12" spans="1:13" ht="14.4" customHeight="1" x14ac:dyDescent="0.3">
      <c r="A12" s="660" t="s">
        <v>593</v>
      </c>
      <c r="B12" s="661" t="s">
        <v>4116</v>
      </c>
      <c r="C12" s="661" t="s">
        <v>2268</v>
      </c>
      <c r="D12" s="661" t="s">
        <v>4117</v>
      </c>
      <c r="E12" s="661" t="s">
        <v>4118</v>
      </c>
      <c r="F12" s="664"/>
      <c r="G12" s="664"/>
      <c r="H12" s="677">
        <v>0</v>
      </c>
      <c r="I12" s="664">
        <v>1</v>
      </c>
      <c r="J12" s="664">
        <v>100.71000000000002</v>
      </c>
      <c r="K12" s="677">
        <v>1</v>
      </c>
      <c r="L12" s="664">
        <v>1</v>
      </c>
      <c r="M12" s="665">
        <v>100.71000000000002</v>
      </c>
    </row>
    <row r="13" spans="1:13" ht="14.4" customHeight="1" x14ac:dyDescent="0.3">
      <c r="A13" s="660" t="s">
        <v>593</v>
      </c>
      <c r="B13" s="661" t="s">
        <v>4116</v>
      </c>
      <c r="C13" s="661" t="s">
        <v>2333</v>
      </c>
      <c r="D13" s="661" t="s">
        <v>4117</v>
      </c>
      <c r="E13" s="661" t="s">
        <v>4119</v>
      </c>
      <c r="F13" s="664"/>
      <c r="G13" s="664"/>
      <c r="H13" s="677">
        <v>0</v>
      </c>
      <c r="I13" s="664">
        <v>1</v>
      </c>
      <c r="J13" s="664">
        <v>66.840000000000018</v>
      </c>
      <c r="K13" s="677">
        <v>1</v>
      </c>
      <c r="L13" s="664">
        <v>1</v>
      </c>
      <c r="M13" s="665">
        <v>66.840000000000018</v>
      </c>
    </row>
    <row r="14" spans="1:13" ht="14.4" customHeight="1" x14ac:dyDescent="0.3">
      <c r="A14" s="660" t="s">
        <v>593</v>
      </c>
      <c r="B14" s="661" t="s">
        <v>4120</v>
      </c>
      <c r="C14" s="661" t="s">
        <v>2496</v>
      </c>
      <c r="D14" s="661" t="s">
        <v>2497</v>
      </c>
      <c r="E14" s="661" t="s">
        <v>2498</v>
      </c>
      <c r="F14" s="664"/>
      <c r="G14" s="664"/>
      <c r="H14" s="677">
        <v>0</v>
      </c>
      <c r="I14" s="664">
        <v>153</v>
      </c>
      <c r="J14" s="664">
        <v>58252.115502103319</v>
      </c>
      <c r="K14" s="677">
        <v>1</v>
      </c>
      <c r="L14" s="664">
        <v>153</v>
      </c>
      <c r="M14" s="665">
        <v>58252.115502103319</v>
      </c>
    </row>
    <row r="15" spans="1:13" ht="14.4" customHeight="1" x14ac:dyDescent="0.3">
      <c r="A15" s="660" t="s">
        <v>593</v>
      </c>
      <c r="B15" s="661" t="s">
        <v>4120</v>
      </c>
      <c r="C15" s="661" t="s">
        <v>2514</v>
      </c>
      <c r="D15" s="661" t="s">
        <v>2515</v>
      </c>
      <c r="E15" s="661" t="s">
        <v>4121</v>
      </c>
      <c r="F15" s="664"/>
      <c r="G15" s="664"/>
      <c r="H15" s="677">
        <v>0</v>
      </c>
      <c r="I15" s="664">
        <v>6</v>
      </c>
      <c r="J15" s="664">
        <v>3290.998968654234</v>
      </c>
      <c r="K15" s="677">
        <v>1</v>
      </c>
      <c r="L15" s="664">
        <v>6</v>
      </c>
      <c r="M15" s="665">
        <v>3290.998968654234</v>
      </c>
    </row>
    <row r="16" spans="1:13" ht="14.4" customHeight="1" x14ac:dyDescent="0.3">
      <c r="A16" s="660" t="s">
        <v>593</v>
      </c>
      <c r="B16" s="661" t="s">
        <v>4122</v>
      </c>
      <c r="C16" s="661" t="s">
        <v>2549</v>
      </c>
      <c r="D16" s="661" t="s">
        <v>2550</v>
      </c>
      <c r="E16" s="661" t="s">
        <v>4123</v>
      </c>
      <c r="F16" s="664"/>
      <c r="G16" s="664"/>
      <c r="H16" s="677">
        <v>0</v>
      </c>
      <c r="I16" s="664">
        <v>2</v>
      </c>
      <c r="J16" s="664">
        <v>1057.52</v>
      </c>
      <c r="K16" s="677">
        <v>1</v>
      </c>
      <c r="L16" s="664">
        <v>2</v>
      </c>
      <c r="M16" s="665">
        <v>1057.52</v>
      </c>
    </row>
    <row r="17" spans="1:13" ht="14.4" customHeight="1" x14ac:dyDescent="0.3">
      <c r="A17" s="660" t="s">
        <v>593</v>
      </c>
      <c r="B17" s="661" t="s">
        <v>4124</v>
      </c>
      <c r="C17" s="661" t="s">
        <v>2442</v>
      </c>
      <c r="D17" s="661" t="s">
        <v>2308</v>
      </c>
      <c r="E17" s="661" t="s">
        <v>2443</v>
      </c>
      <c r="F17" s="664"/>
      <c r="G17" s="664"/>
      <c r="H17" s="677">
        <v>0</v>
      </c>
      <c r="I17" s="664">
        <v>58</v>
      </c>
      <c r="J17" s="664">
        <v>4348.3192491447398</v>
      </c>
      <c r="K17" s="677">
        <v>1</v>
      </c>
      <c r="L17" s="664">
        <v>58</v>
      </c>
      <c r="M17" s="665">
        <v>4348.3192491447398</v>
      </c>
    </row>
    <row r="18" spans="1:13" ht="14.4" customHeight="1" x14ac:dyDescent="0.3">
      <c r="A18" s="660" t="s">
        <v>593</v>
      </c>
      <c r="B18" s="661" t="s">
        <v>4124</v>
      </c>
      <c r="C18" s="661" t="s">
        <v>2307</v>
      </c>
      <c r="D18" s="661" t="s">
        <v>2308</v>
      </c>
      <c r="E18" s="661" t="s">
        <v>2309</v>
      </c>
      <c r="F18" s="664"/>
      <c r="G18" s="664"/>
      <c r="H18" s="677">
        <v>0</v>
      </c>
      <c r="I18" s="664">
        <v>3</v>
      </c>
      <c r="J18" s="664">
        <v>338.25107988603781</v>
      </c>
      <c r="K18" s="677">
        <v>1</v>
      </c>
      <c r="L18" s="664">
        <v>3</v>
      </c>
      <c r="M18" s="665">
        <v>338.25107988603781</v>
      </c>
    </row>
    <row r="19" spans="1:13" ht="14.4" customHeight="1" x14ac:dyDescent="0.3">
      <c r="A19" s="660" t="s">
        <v>593</v>
      </c>
      <c r="B19" s="661" t="s">
        <v>4125</v>
      </c>
      <c r="C19" s="661" t="s">
        <v>2539</v>
      </c>
      <c r="D19" s="661" t="s">
        <v>2540</v>
      </c>
      <c r="E19" s="661" t="s">
        <v>2244</v>
      </c>
      <c r="F19" s="664"/>
      <c r="G19" s="664"/>
      <c r="H19" s="677">
        <v>0</v>
      </c>
      <c r="I19" s="664">
        <v>12</v>
      </c>
      <c r="J19" s="664">
        <v>994.93351078501166</v>
      </c>
      <c r="K19" s="677">
        <v>1</v>
      </c>
      <c r="L19" s="664">
        <v>12</v>
      </c>
      <c r="M19" s="665">
        <v>994.93351078501166</v>
      </c>
    </row>
    <row r="20" spans="1:13" ht="14.4" customHeight="1" x14ac:dyDescent="0.3">
      <c r="A20" s="660" t="s">
        <v>593</v>
      </c>
      <c r="B20" s="661" t="s">
        <v>4126</v>
      </c>
      <c r="C20" s="661" t="s">
        <v>2480</v>
      </c>
      <c r="D20" s="661" t="s">
        <v>4127</v>
      </c>
      <c r="E20" s="661" t="s">
        <v>2482</v>
      </c>
      <c r="F20" s="664"/>
      <c r="G20" s="664"/>
      <c r="H20" s="677">
        <v>0</v>
      </c>
      <c r="I20" s="664">
        <v>1</v>
      </c>
      <c r="J20" s="664">
        <v>653.2567680139955</v>
      </c>
      <c r="K20" s="677">
        <v>1</v>
      </c>
      <c r="L20" s="664">
        <v>1</v>
      </c>
      <c r="M20" s="665">
        <v>653.2567680139955</v>
      </c>
    </row>
    <row r="21" spans="1:13" ht="14.4" customHeight="1" x14ac:dyDescent="0.3">
      <c r="A21" s="660" t="s">
        <v>593</v>
      </c>
      <c r="B21" s="661" t="s">
        <v>4128</v>
      </c>
      <c r="C21" s="661" t="s">
        <v>2604</v>
      </c>
      <c r="D21" s="661" t="s">
        <v>2273</v>
      </c>
      <c r="E21" s="661" t="s">
        <v>2605</v>
      </c>
      <c r="F21" s="664"/>
      <c r="G21" s="664"/>
      <c r="H21" s="677">
        <v>0</v>
      </c>
      <c r="I21" s="664">
        <v>4</v>
      </c>
      <c r="J21" s="664">
        <v>394.75</v>
      </c>
      <c r="K21" s="677">
        <v>1</v>
      </c>
      <c r="L21" s="664">
        <v>4</v>
      </c>
      <c r="M21" s="665">
        <v>394.75</v>
      </c>
    </row>
    <row r="22" spans="1:13" ht="14.4" customHeight="1" x14ac:dyDescent="0.3">
      <c r="A22" s="660" t="s">
        <v>593</v>
      </c>
      <c r="B22" s="661" t="s">
        <v>4128</v>
      </c>
      <c r="C22" s="661" t="s">
        <v>2336</v>
      </c>
      <c r="D22" s="661" t="s">
        <v>2337</v>
      </c>
      <c r="E22" s="661" t="s">
        <v>4129</v>
      </c>
      <c r="F22" s="664"/>
      <c r="G22" s="664"/>
      <c r="H22" s="677">
        <v>0</v>
      </c>
      <c r="I22" s="664">
        <v>2</v>
      </c>
      <c r="J22" s="664">
        <v>103.24</v>
      </c>
      <c r="K22" s="677">
        <v>1</v>
      </c>
      <c r="L22" s="664">
        <v>2</v>
      </c>
      <c r="M22" s="665">
        <v>103.24</v>
      </c>
    </row>
    <row r="23" spans="1:13" ht="14.4" customHeight="1" x14ac:dyDescent="0.3">
      <c r="A23" s="660" t="s">
        <v>593</v>
      </c>
      <c r="B23" s="661" t="s">
        <v>4128</v>
      </c>
      <c r="C23" s="661" t="s">
        <v>2340</v>
      </c>
      <c r="D23" s="661" t="s">
        <v>2341</v>
      </c>
      <c r="E23" s="661" t="s">
        <v>4130</v>
      </c>
      <c r="F23" s="664"/>
      <c r="G23" s="664"/>
      <c r="H23" s="677">
        <v>0</v>
      </c>
      <c r="I23" s="664">
        <v>3</v>
      </c>
      <c r="J23" s="664">
        <v>256.25976992020054</v>
      </c>
      <c r="K23" s="677">
        <v>1</v>
      </c>
      <c r="L23" s="664">
        <v>3</v>
      </c>
      <c r="M23" s="665">
        <v>256.25976992020054</v>
      </c>
    </row>
    <row r="24" spans="1:13" ht="14.4" customHeight="1" x14ac:dyDescent="0.3">
      <c r="A24" s="660" t="s">
        <v>593</v>
      </c>
      <c r="B24" s="661" t="s">
        <v>4131</v>
      </c>
      <c r="C24" s="661" t="s">
        <v>2412</v>
      </c>
      <c r="D24" s="661" t="s">
        <v>2413</v>
      </c>
      <c r="E24" s="661" t="s">
        <v>2414</v>
      </c>
      <c r="F24" s="664"/>
      <c r="G24" s="664"/>
      <c r="H24" s="677">
        <v>0</v>
      </c>
      <c r="I24" s="664">
        <v>2</v>
      </c>
      <c r="J24" s="664">
        <v>47.890037734111459</v>
      </c>
      <c r="K24" s="677">
        <v>1</v>
      </c>
      <c r="L24" s="664">
        <v>2</v>
      </c>
      <c r="M24" s="665">
        <v>47.890037734111459</v>
      </c>
    </row>
    <row r="25" spans="1:13" ht="14.4" customHeight="1" x14ac:dyDescent="0.3">
      <c r="A25" s="660" t="s">
        <v>593</v>
      </c>
      <c r="B25" s="661" t="s">
        <v>4131</v>
      </c>
      <c r="C25" s="661" t="s">
        <v>2408</v>
      </c>
      <c r="D25" s="661" t="s">
        <v>2409</v>
      </c>
      <c r="E25" s="661" t="s">
        <v>2410</v>
      </c>
      <c r="F25" s="664"/>
      <c r="G25" s="664"/>
      <c r="H25" s="677">
        <v>0</v>
      </c>
      <c r="I25" s="664">
        <v>3</v>
      </c>
      <c r="J25" s="664">
        <v>91.890162276780174</v>
      </c>
      <c r="K25" s="677">
        <v>1</v>
      </c>
      <c r="L25" s="664">
        <v>3</v>
      </c>
      <c r="M25" s="665">
        <v>91.890162276780174</v>
      </c>
    </row>
    <row r="26" spans="1:13" ht="14.4" customHeight="1" x14ac:dyDescent="0.3">
      <c r="A26" s="660" t="s">
        <v>593</v>
      </c>
      <c r="B26" s="661" t="s">
        <v>4132</v>
      </c>
      <c r="C26" s="661" t="s">
        <v>2484</v>
      </c>
      <c r="D26" s="661" t="s">
        <v>2285</v>
      </c>
      <c r="E26" s="661" t="s">
        <v>2485</v>
      </c>
      <c r="F26" s="664"/>
      <c r="G26" s="664"/>
      <c r="H26" s="677">
        <v>0</v>
      </c>
      <c r="I26" s="664">
        <v>2</v>
      </c>
      <c r="J26" s="664">
        <v>712.99996314394082</v>
      </c>
      <c r="K26" s="677">
        <v>1</v>
      </c>
      <c r="L26" s="664">
        <v>2</v>
      </c>
      <c r="M26" s="665">
        <v>712.99996314394082</v>
      </c>
    </row>
    <row r="27" spans="1:13" ht="14.4" customHeight="1" x14ac:dyDescent="0.3">
      <c r="A27" s="660" t="s">
        <v>593</v>
      </c>
      <c r="B27" s="661" t="s">
        <v>4132</v>
      </c>
      <c r="C27" s="661" t="s">
        <v>2487</v>
      </c>
      <c r="D27" s="661" t="s">
        <v>2285</v>
      </c>
      <c r="E27" s="661" t="s">
        <v>2488</v>
      </c>
      <c r="F27" s="664"/>
      <c r="G27" s="664"/>
      <c r="H27" s="677">
        <v>0</v>
      </c>
      <c r="I27" s="664">
        <v>2</v>
      </c>
      <c r="J27" s="664">
        <v>827.99999999999977</v>
      </c>
      <c r="K27" s="677">
        <v>1</v>
      </c>
      <c r="L27" s="664">
        <v>2</v>
      </c>
      <c r="M27" s="665">
        <v>827.99999999999977</v>
      </c>
    </row>
    <row r="28" spans="1:13" ht="14.4" customHeight="1" x14ac:dyDescent="0.3">
      <c r="A28" s="660" t="s">
        <v>593</v>
      </c>
      <c r="B28" s="661" t="s">
        <v>4132</v>
      </c>
      <c r="C28" s="661" t="s">
        <v>2284</v>
      </c>
      <c r="D28" s="661" t="s">
        <v>2285</v>
      </c>
      <c r="E28" s="661" t="s">
        <v>2286</v>
      </c>
      <c r="F28" s="664"/>
      <c r="G28" s="664"/>
      <c r="H28" s="677">
        <v>0</v>
      </c>
      <c r="I28" s="664">
        <v>1</v>
      </c>
      <c r="J28" s="664">
        <v>492.19999999999987</v>
      </c>
      <c r="K28" s="677">
        <v>1</v>
      </c>
      <c r="L28" s="664">
        <v>1</v>
      </c>
      <c r="M28" s="665">
        <v>492.19999999999987</v>
      </c>
    </row>
    <row r="29" spans="1:13" ht="14.4" customHeight="1" x14ac:dyDescent="0.3">
      <c r="A29" s="660" t="s">
        <v>593</v>
      </c>
      <c r="B29" s="661" t="s">
        <v>4132</v>
      </c>
      <c r="C29" s="661" t="s">
        <v>2288</v>
      </c>
      <c r="D29" s="661" t="s">
        <v>2285</v>
      </c>
      <c r="E29" s="661" t="s">
        <v>2289</v>
      </c>
      <c r="F29" s="664"/>
      <c r="G29" s="664"/>
      <c r="H29" s="677">
        <v>0</v>
      </c>
      <c r="I29" s="664">
        <v>2</v>
      </c>
      <c r="J29" s="664">
        <v>1886.0044766234623</v>
      </c>
      <c r="K29" s="677">
        <v>1</v>
      </c>
      <c r="L29" s="664">
        <v>2</v>
      </c>
      <c r="M29" s="665">
        <v>1886.0044766234623</v>
      </c>
    </row>
    <row r="30" spans="1:13" ht="14.4" customHeight="1" x14ac:dyDescent="0.3">
      <c r="A30" s="660" t="s">
        <v>593</v>
      </c>
      <c r="B30" s="661" t="s">
        <v>4132</v>
      </c>
      <c r="C30" s="661" t="s">
        <v>2329</v>
      </c>
      <c r="D30" s="661" t="s">
        <v>2330</v>
      </c>
      <c r="E30" s="661" t="s">
        <v>4133</v>
      </c>
      <c r="F30" s="664"/>
      <c r="G30" s="664"/>
      <c r="H30" s="677">
        <v>0</v>
      </c>
      <c r="I30" s="664">
        <v>10</v>
      </c>
      <c r="J30" s="664">
        <v>38445.939999999995</v>
      </c>
      <c r="K30" s="677">
        <v>1</v>
      </c>
      <c r="L30" s="664">
        <v>10</v>
      </c>
      <c r="M30" s="665">
        <v>38445.939999999995</v>
      </c>
    </row>
    <row r="31" spans="1:13" ht="14.4" customHeight="1" x14ac:dyDescent="0.3">
      <c r="A31" s="660" t="s">
        <v>593</v>
      </c>
      <c r="B31" s="661" t="s">
        <v>4132</v>
      </c>
      <c r="C31" s="661" t="s">
        <v>2358</v>
      </c>
      <c r="D31" s="661" t="s">
        <v>2359</v>
      </c>
      <c r="E31" s="661" t="s">
        <v>2286</v>
      </c>
      <c r="F31" s="664"/>
      <c r="G31" s="664"/>
      <c r="H31" s="677">
        <v>0</v>
      </c>
      <c r="I31" s="664">
        <v>13</v>
      </c>
      <c r="J31" s="664">
        <v>18876.795516623395</v>
      </c>
      <c r="K31" s="677">
        <v>1</v>
      </c>
      <c r="L31" s="664">
        <v>13</v>
      </c>
      <c r="M31" s="665">
        <v>18876.795516623395</v>
      </c>
    </row>
    <row r="32" spans="1:13" ht="14.4" customHeight="1" x14ac:dyDescent="0.3">
      <c r="A32" s="660" t="s">
        <v>593</v>
      </c>
      <c r="B32" s="661" t="s">
        <v>4132</v>
      </c>
      <c r="C32" s="661" t="s">
        <v>2362</v>
      </c>
      <c r="D32" s="661" t="s">
        <v>2359</v>
      </c>
      <c r="E32" s="661" t="s">
        <v>2289</v>
      </c>
      <c r="F32" s="664"/>
      <c r="G32" s="664"/>
      <c r="H32" s="677">
        <v>0</v>
      </c>
      <c r="I32" s="664">
        <v>7</v>
      </c>
      <c r="J32" s="664">
        <v>13748.018486724335</v>
      </c>
      <c r="K32" s="677">
        <v>1</v>
      </c>
      <c r="L32" s="664">
        <v>7</v>
      </c>
      <c r="M32" s="665">
        <v>13748.018486724335</v>
      </c>
    </row>
    <row r="33" spans="1:13" ht="14.4" customHeight="1" x14ac:dyDescent="0.3">
      <c r="A33" s="660" t="s">
        <v>593</v>
      </c>
      <c r="B33" s="661" t="s">
        <v>4132</v>
      </c>
      <c r="C33" s="661" t="s">
        <v>2365</v>
      </c>
      <c r="D33" s="661" t="s">
        <v>2359</v>
      </c>
      <c r="E33" s="661" t="s">
        <v>3529</v>
      </c>
      <c r="F33" s="664"/>
      <c r="G33" s="664"/>
      <c r="H33" s="677">
        <v>0</v>
      </c>
      <c r="I33" s="664">
        <v>5</v>
      </c>
      <c r="J33" s="664">
        <v>12379.75</v>
      </c>
      <c r="K33" s="677">
        <v>1</v>
      </c>
      <c r="L33" s="664">
        <v>5</v>
      </c>
      <c r="M33" s="665">
        <v>12379.75</v>
      </c>
    </row>
    <row r="34" spans="1:13" ht="14.4" customHeight="1" x14ac:dyDescent="0.3">
      <c r="A34" s="660" t="s">
        <v>593</v>
      </c>
      <c r="B34" s="661" t="s">
        <v>4134</v>
      </c>
      <c r="C34" s="661" t="s">
        <v>2589</v>
      </c>
      <c r="D34" s="661" t="s">
        <v>2590</v>
      </c>
      <c r="E34" s="661" t="s">
        <v>2591</v>
      </c>
      <c r="F34" s="664"/>
      <c r="G34" s="664"/>
      <c r="H34" s="677">
        <v>0</v>
      </c>
      <c r="I34" s="664">
        <v>1</v>
      </c>
      <c r="J34" s="664">
        <v>73.370000000000019</v>
      </c>
      <c r="K34" s="677">
        <v>1</v>
      </c>
      <c r="L34" s="664">
        <v>1</v>
      </c>
      <c r="M34" s="665">
        <v>73.370000000000019</v>
      </c>
    </row>
    <row r="35" spans="1:13" ht="14.4" customHeight="1" x14ac:dyDescent="0.3">
      <c r="A35" s="660" t="s">
        <v>593</v>
      </c>
      <c r="B35" s="661" t="s">
        <v>4135</v>
      </c>
      <c r="C35" s="661" t="s">
        <v>2325</v>
      </c>
      <c r="D35" s="661" t="s">
        <v>2326</v>
      </c>
      <c r="E35" s="661" t="s">
        <v>2327</v>
      </c>
      <c r="F35" s="664"/>
      <c r="G35" s="664"/>
      <c r="H35" s="677">
        <v>0</v>
      </c>
      <c r="I35" s="664">
        <v>1</v>
      </c>
      <c r="J35" s="664">
        <v>279.42</v>
      </c>
      <c r="K35" s="677">
        <v>1</v>
      </c>
      <c r="L35" s="664">
        <v>1</v>
      </c>
      <c r="M35" s="665">
        <v>279.42</v>
      </c>
    </row>
    <row r="36" spans="1:13" ht="14.4" customHeight="1" x14ac:dyDescent="0.3">
      <c r="A36" s="660" t="s">
        <v>593</v>
      </c>
      <c r="B36" s="661" t="s">
        <v>4136</v>
      </c>
      <c r="C36" s="661" t="s">
        <v>2315</v>
      </c>
      <c r="D36" s="661" t="s">
        <v>2316</v>
      </c>
      <c r="E36" s="661" t="s">
        <v>1161</v>
      </c>
      <c r="F36" s="664"/>
      <c r="G36" s="664"/>
      <c r="H36" s="677">
        <v>0</v>
      </c>
      <c r="I36" s="664">
        <v>5</v>
      </c>
      <c r="J36" s="664">
        <v>228.01997070344783</v>
      </c>
      <c r="K36" s="677">
        <v>1</v>
      </c>
      <c r="L36" s="664">
        <v>5</v>
      </c>
      <c r="M36" s="665">
        <v>228.01997070344783</v>
      </c>
    </row>
    <row r="37" spans="1:13" ht="14.4" customHeight="1" x14ac:dyDescent="0.3">
      <c r="A37" s="660" t="s">
        <v>593</v>
      </c>
      <c r="B37" s="661" t="s">
        <v>4136</v>
      </c>
      <c r="C37" s="661" t="s">
        <v>2318</v>
      </c>
      <c r="D37" s="661" t="s">
        <v>2319</v>
      </c>
      <c r="E37" s="661" t="s">
        <v>996</v>
      </c>
      <c r="F37" s="664"/>
      <c r="G37" s="664"/>
      <c r="H37" s="677">
        <v>0</v>
      </c>
      <c r="I37" s="664">
        <v>4</v>
      </c>
      <c r="J37" s="664">
        <v>220.45999999999998</v>
      </c>
      <c r="K37" s="677">
        <v>1</v>
      </c>
      <c r="L37" s="664">
        <v>4</v>
      </c>
      <c r="M37" s="665">
        <v>220.45999999999998</v>
      </c>
    </row>
    <row r="38" spans="1:13" ht="14.4" customHeight="1" x14ac:dyDescent="0.3">
      <c r="A38" s="660" t="s">
        <v>593</v>
      </c>
      <c r="B38" s="661" t="s">
        <v>4137</v>
      </c>
      <c r="C38" s="661" t="s">
        <v>2416</v>
      </c>
      <c r="D38" s="661" t="s">
        <v>2417</v>
      </c>
      <c r="E38" s="661" t="s">
        <v>2418</v>
      </c>
      <c r="F38" s="664"/>
      <c r="G38" s="664"/>
      <c r="H38" s="677">
        <v>0</v>
      </c>
      <c r="I38" s="664">
        <v>1</v>
      </c>
      <c r="J38" s="664">
        <v>26.110000000000003</v>
      </c>
      <c r="K38" s="677">
        <v>1</v>
      </c>
      <c r="L38" s="664">
        <v>1</v>
      </c>
      <c r="M38" s="665">
        <v>26.110000000000003</v>
      </c>
    </row>
    <row r="39" spans="1:13" ht="14.4" customHeight="1" x14ac:dyDescent="0.3">
      <c r="A39" s="660" t="s">
        <v>593</v>
      </c>
      <c r="B39" s="661" t="s">
        <v>4138</v>
      </c>
      <c r="C39" s="661" t="s">
        <v>1227</v>
      </c>
      <c r="D39" s="661" t="s">
        <v>1224</v>
      </c>
      <c r="E39" s="661" t="s">
        <v>1228</v>
      </c>
      <c r="F39" s="664"/>
      <c r="G39" s="664"/>
      <c r="H39" s="677">
        <v>0</v>
      </c>
      <c r="I39" s="664">
        <v>4</v>
      </c>
      <c r="J39" s="664">
        <v>258.2698881866628</v>
      </c>
      <c r="K39" s="677">
        <v>1</v>
      </c>
      <c r="L39" s="664">
        <v>4</v>
      </c>
      <c r="M39" s="665">
        <v>258.2698881866628</v>
      </c>
    </row>
    <row r="40" spans="1:13" ht="14.4" customHeight="1" x14ac:dyDescent="0.3">
      <c r="A40" s="660" t="s">
        <v>593</v>
      </c>
      <c r="B40" s="661" t="s">
        <v>4138</v>
      </c>
      <c r="C40" s="661" t="s">
        <v>1219</v>
      </c>
      <c r="D40" s="661" t="s">
        <v>1220</v>
      </c>
      <c r="E40" s="661" t="s">
        <v>1221</v>
      </c>
      <c r="F40" s="664"/>
      <c r="G40" s="664"/>
      <c r="H40" s="677">
        <v>0</v>
      </c>
      <c r="I40" s="664">
        <v>5</v>
      </c>
      <c r="J40" s="664">
        <v>181.3897571958409</v>
      </c>
      <c r="K40" s="677">
        <v>1</v>
      </c>
      <c r="L40" s="664">
        <v>5</v>
      </c>
      <c r="M40" s="665">
        <v>181.3897571958409</v>
      </c>
    </row>
    <row r="41" spans="1:13" ht="14.4" customHeight="1" x14ac:dyDescent="0.3">
      <c r="A41" s="660" t="s">
        <v>593</v>
      </c>
      <c r="B41" s="661" t="s">
        <v>4139</v>
      </c>
      <c r="C41" s="661" t="s">
        <v>2470</v>
      </c>
      <c r="D41" s="661" t="s">
        <v>2471</v>
      </c>
      <c r="E41" s="661" t="s">
        <v>2472</v>
      </c>
      <c r="F41" s="664"/>
      <c r="G41" s="664"/>
      <c r="H41" s="677">
        <v>0</v>
      </c>
      <c r="I41" s="664">
        <v>9</v>
      </c>
      <c r="J41" s="664">
        <v>374.00008787808713</v>
      </c>
      <c r="K41" s="677">
        <v>1</v>
      </c>
      <c r="L41" s="664">
        <v>9</v>
      </c>
      <c r="M41" s="665">
        <v>374.00008787808713</v>
      </c>
    </row>
    <row r="42" spans="1:13" ht="14.4" customHeight="1" x14ac:dyDescent="0.3">
      <c r="A42" s="660" t="s">
        <v>593</v>
      </c>
      <c r="B42" s="661" t="s">
        <v>4139</v>
      </c>
      <c r="C42" s="661" t="s">
        <v>2542</v>
      </c>
      <c r="D42" s="661" t="s">
        <v>2471</v>
      </c>
      <c r="E42" s="661" t="s">
        <v>2543</v>
      </c>
      <c r="F42" s="664"/>
      <c r="G42" s="664"/>
      <c r="H42" s="677">
        <v>0</v>
      </c>
      <c r="I42" s="664">
        <v>1</v>
      </c>
      <c r="J42" s="664">
        <v>138.66</v>
      </c>
      <c r="K42" s="677">
        <v>1</v>
      </c>
      <c r="L42" s="664">
        <v>1</v>
      </c>
      <c r="M42" s="665">
        <v>138.66</v>
      </c>
    </row>
    <row r="43" spans="1:13" ht="14.4" customHeight="1" x14ac:dyDescent="0.3">
      <c r="A43" s="660" t="s">
        <v>593</v>
      </c>
      <c r="B43" s="661" t="s">
        <v>4140</v>
      </c>
      <c r="C43" s="661" t="s">
        <v>2032</v>
      </c>
      <c r="D43" s="661" t="s">
        <v>2033</v>
      </c>
      <c r="E43" s="661" t="s">
        <v>1225</v>
      </c>
      <c r="F43" s="664"/>
      <c r="G43" s="664"/>
      <c r="H43" s="677">
        <v>0</v>
      </c>
      <c r="I43" s="664">
        <v>1</v>
      </c>
      <c r="J43" s="664">
        <v>128.96</v>
      </c>
      <c r="K43" s="677">
        <v>1</v>
      </c>
      <c r="L43" s="664">
        <v>1</v>
      </c>
      <c r="M43" s="665">
        <v>128.96</v>
      </c>
    </row>
    <row r="44" spans="1:13" ht="14.4" customHeight="1" x14ac:dyDescent="0.3">
      <c r="A44" s="660" t="s">
        <v>593</v>
      </c>
      <c r="B44" s="661" t="s">
        <v>4141</v>
      </c>
      <c r="C44" s="661" t="s">
        <v>2449</v>
      </c>
      <c r="D44" s="661" t="s">
        <v>4142</v>
      </c>
      <c r="E44" s="661" t="s">
        <v>3018</v>
      </c>
      <c r="F44" s="664"/>
      <c r="G44" s="664"/>
      <c r="H44" s="677">
        <v>0</v>
      </c>
      <c r="I44" s="664">
        <v>1</v>
      </c>
      <c r="J44" s="664">
        <v>18.89</v>
      </c>
      <c r="K44" s="677">
        <v>1</v>
      </c>
      <c r="L44" s="664">
        <v>1</v>
      </c>
      <c r="M44" s="665">
        <v>18.89</v>
      </c>
    </row>
    <row r="45" spans="1:13" ht="14.4" customHeight="1" x14ac:dyDescent="0.3">
      <c r="A45" s="660" t="s">
        <v>593</v>
      </c>
      <c r="B45" s="661" t="s">
        <v>4143</v>
      </c>
      <c r="C45" s="661" t="s">
        <v>2420</v>
      </c>
      <c r="D45" s="661" t="s">
        <v>2421</v>
      </c>
      <c r="E45" s="661" t="s">
        <v>2422</v>
      </c>
      <c r="F45" s="664"/>
      <c r="G45" s="664"/>
      <c r="H45" s="677">
        <v>0</v>
      </c>
      <c r="I45" s="664">
        <v>12</v>
      </c>
      <c r="J45" s="664">
        <v>748.19104568113892</v>
      </c>
      <c r="K45" s="677">
        <v>1</v>
      </c>
      <c r="L45" s="664">
        <v>12</v>
      </c>
      <c r="M45" s="665">
        <v>748.19104568113892</v>
      </c>
    </row>
    <row r="46" spans="1:13" ht="14.4" customHeight="1" x14ac:dyDescent="0.3">
      <c r="A46" s="660" t="s">
        <v>593</v>
      </c>
      <c r="B46" s="661" t="s">
        <v>4143</v>
      </c>
      <c r="C46" s="661" t="s">
        <v>2493</v>
      </c>
      <c r="D46" s="661" t="s">
        <v>2421</v>
      </c>
      <c r="E46" s="661" t="s">
        <v>2494</v>
      </c>
      <c r="F46" s="664"/>
      <c r="G46" s="664"/>
      <c r="H46" s="677">
        <v>0</v>
      </c>
      <c r="I46" s="664">
        <v>1</v>
      </c>
      <c r="J46" s="664">
        <v>156.31000000000003</v>
      </c>
      <c r="K46" s="677">
        <v>1</v>
      </c>
      <c r="L46" s="664">
        <v>1</v>
      </c>
      <c r="M46" s="665">
        <v>156.31000000000003</v>
      </c>
    </row>
    <row r="47" spans="1:13" ht="14.4" customHeight="1" x14ac:dyDescent="0.3">
      <c r="A47" s="660" t="s">
        <v>593</v>
      </c>
      <c r="B47" s="661" t="s">
        <v>4144</v>
      </c>
      <c r="C47" s="661" t="s">
        <v>2265</v>
      </c>
      <c r="D47" s="661" t="s">
        <v>4145</v>
      </c>
      <c r="E47" s="661" t="s">
        <v>1228</v>
      </c>
      <c r="F47" s="664"/>
      <c r="G47" s="664"/>
      <c r="H47" s="677">
        <v>0</v>
      </c>
      <c r="I47" s="664">
        <v>1</v>
      </c>
      <c r="J47" s="664">
        <v>75.8</v>
      </c>
      <c r="K47" s="677">
        <v>1</v>
      </c>
      <c r="L47" s="664">
        <v>1</v>
      </c>
      <c r="M47" s="665">
        <v>75.8</v>
      </c>
    </row>
    <row r="48" spans="1:13" ht="14.4" customHeight="1" x14ac:dyDescent="0.3">
      <c r="A48" s="660" t="s">
        <v>593</v>
      </c>
      <c r="B48" s="661" t="s">
        <v>4144</v>
      </c>
      <c r="C48" s="661" t="s">
        <v>2239</v>
      </c>
      <c r="D48" s="661" t="s">
        <v>2240</v>
      </c>
      <c r="E48" s="661" t="s">
        <v>2241</v>
      </c>
      <c r="F48" s="664"/>
      <c r="G48" s="664"/>
      <c r="H48" s="677">
        <v>0</v>
      </c>
      <c r="I48" s="664">
        <v>1</v>
      </c>
      <c r="J48" s="664">
        <v>8.1500000000000021</v>
      </c>
      <c r="K48" s="677">
        <v>1</v>
      </c>
      <c r="L48" s="664">
        <v>1</v>
      </c>
      <c r="M48" s="665">
        <v>8.1500000000000021</v>
      </c>
    </row>
    <row r="49" spans="1:13" ht="14.4" customHeight="1" x14ac:dyDescent="0.3">
      <c r="A49" s="660" t="s">
        <v>593</v>
      </c>
      <c r="B49" s="661" t="s">
        <v>4144</v>
      </c>
      <c r="C49" s="661" t="s">
        <v>2242</v>
      </c>
      <c r="D49" s="661" t="s">
        <v>2243</v>
      </c>
      <c r="E49" s="661" t="s">
        <v>2244</v>
      </c>
      <c r="F49" s="664"/>
      <c r="G49" s="664"/>
      <c r="H49" s="677">
        <v>0</v>
      </c>
      <c r="I49" s="664">
        <v>1</v>
      </c>
      <c r="J49" s="664">
        <v>24.349999999999994</v>
      </c>
      <c r="K49" s="677">
        <v>1</v>
      </c>
      <c r="L49" s="664">
        <v>1</v>
      </c>
      <c r="M49" s="665">
        <v>24.349999999999994</v>
      </c>
    </row>
    <row r="50" spans="1:13" ht="14.4" customHeight="1" x14ac:dyDescent="0.3">
      <c r="A50" s="660" t="s">
        <v>593</v>
      </c>
      <c r="B50" s="661" t="s">
        <v>4144</v>
      </c>
      <c r="C50" s="661" t="s">
        <v>2344</v>
      </c>
      <c r="D50" s="661" t="s">
        <v>4146</v>
      </c>
      <c r="E50" s="661" t="s">
        <v>1221</v>
      </c>
      <c r="F50" s="664"/>
      <c r="G50" s="664"/>
      <c r="H50" s="677">
        <v>0</v>
      </c>
      <c r="I50" s="664">
        <v>4</v>
      </c>
      <c r="J50" s="664">
        <v>151.36004258789518</v>
      </c>
      <c r="K50" s="677">
        <v>1</v>
      </c>
      <c r="L50" s="664">
        <v>4</v>
      </c>
      <c r="M50" s="665">
        <v>151.36004258789518</v>
      </c>
    </row>
    <row r="51" spans="1:13" ht="14.4" customHeight="1" x14ac:dyDescent="0.3">
      <c r="A51" s="660" t="s">
        <v>593</v>
      </c>
      <c r="B51" s="661" t="s">
        <v>4147</v>
      </c>
      <c r="C51" s="661" t="s">
        <v>2561</v>
      </c>
      <c r="D51" s="661" t="s">
        <v>2562</v>
      </c>
      <c r="E51" s="661" t="s">
        <v>1025</v>
      </c>
      <c r="F51" s="664"/>
      <c r="G51" s="664"/>
      <c r="H51" s="677">
        <v>0</v>
      </c>
      <c r="I51" s="664">
        <v>2</v>
      </c>
      <c r="J51" s="664">
        <v>203.28000000000003</v>
      </c>
      <c r="K51" s="677">
        <v>1</v>
      </c>
      <c r="L51" s="664">
        <v>2</v>
      </c>
      <c r="M51" s="665">
        <v>203.28000000000003</v>
      </c>
    </row>
    <row r="52" spans="1:13" ht="14.4" customHeight="1" x14ac:dyDescent="0.3">
      <c r="A52" s="660" t="s">
        <v>593</v>
      </c>
      <c r="B52" s="661" t="s">
        <v>4148</v>
      </c>
      <c r="C52" s="661" t="s">
        <v>2405</v>
      </c>
      <c r="D52" s="661" t="s">
        <v>2406</v>
      </c>
      <c r="E52" s="661" t="s">
        <v>1025</v>
      </c>
      <c r="F52" s="664"/>
      <c r="G52" s="664"/>
      <c r="H52" s="677">
        <v>0</v>
      </c>
      <c r="I52" s="664">
        <v>1</v>
      </c>
      <c r="J52" s="664">
        <v>82.26</v>
      </c>
      <c r="K52" s="677">
        <v>1</v>
      </c>
      <c r="L52" s="664">
        <v>1</v>
      </c>
      <c r="M52" s="665">
        <v>82.26</v>
      </c>
    </row>
    <row r="53" spans="1:13" ht="14.4" customHeight="1" x14ac:dyDescent="0.3">
      <c r="A53" s="660" t="s">
        <v>593</v>
      </c>
      <c r="B53" s="661" t="s">
        <v>4148</v>
      </c>
      <c r="C53" s="661" t="s">
        <v>2569</v>
      </c>
      <c r="D53" s="661" t="s">
        <v>2570</v>
      </c>
      <c r="E53" s="661" t="s">
        <v>1025</v>
      </c>
      <c r="F53" s="664"/>
      <c r="G53" s="664"/>
      <c r="H53" s="677">
        <v>0</v>
      </c>
      <c r="I53" s="664">
        <v>2</v>
      </c>
      <c r="J53" s="664">
        <v>328.73987961187891</v>
      </c>
      <c r="K53" s="677">
        <v>1</v>
      </c>
      <c r="L53" s="664">
        <v>2</v>
      </c>
      <c r="M53" s="665">
        <v>328.73987961187891</v>
      </c>
    </row>
    <row r="54" spans="1:13" ht="14.4" customHeight="1" x14ac:dyDescent="0.3">
      <c r="A54" s="660" t="s">
        <v>593</v>
      </c>
      <c r="B54" s="661" t="s">
        <v>4149</v>
      </c>
      <c r="C54" s="661" t="s">
        <v>2378</v>
      </c>
      <c r="D54" s="661" t="s">
        <v>2379</v>
      </c>
      <c r="E54" s="661" t="s">
        <v>1025</v>
      </c>
      <c r="F54" s="664"/>
      <c r="G54" s="664"/>
      <c r="H54" s="677">
        <v>0</v>
      </c>
      <c r="I54" s="664">
        <v>1</v>
      </c>
      <c r="J54" s="664">
        <v>156.10716390523942</v>
      </c>
      <c r="K54" s="677">
        <v>1</v>
      </c>
      <c r="L54" s="664">
        <v>1</v>
      </c>
      <c r="M54" s="665">
        <v>156.10716390523942</v>
      </c>
    </row>
    <row r="55" spans="1:13" ht="14.4" customHeight="1" x14ac:dyDescent="0.3">
      <c r="A55" s="660" t="s">
        <v>593</v>
      </c>
      <c r="B55" s="661" t="s">
        <v>4150</v>
      </c>
      <c r="C55" s="661" t="s">
        <v>2399</v>
      </c>
      <c r="D55" s="661" t="s">
        <v>2400</v>
      </c>
      <c r="E55" s="661" t="s">
        <v>2088</v>
      </c>
      <c r="F55" s="664"/>
      <c r="G55" s="664"/>
      <c r="H55" s="677">
        <v>0</v>
      </c>
      <c r="I55" s="664">
        <v>7</v>
      </c>
      <c r="J55" s="664">
        <v>341.79018426938637</v>
      </c>
      <c r="K55" s="677">
        <v>1</v>
      </c>
      <c r="L55" s="664">
        <v>7</v>
      </c>
      <c r="M55" s="665">
        <v>341.79018426938637</v>
      </c>
    </row>
    <row r="56" spans="1:13" ht="14.4" customHeight="1" x14ac:dyDescent="0.3">
      <c r="A56" s="660" t="s">
        <v>593</v>
      </c>
      <c r="B56" s="661" t="s">
        <v>4150</v>
      </c>
      <c r="C56" s="661" t="s">
        <v>2607</v>
      </c>
      <c r="D56" s="661" t="s">
        <v>2608</v>
      </c>
      <c r="E56" s="661" t="s">
        <v>4151</v>
      </c>
      <c r="F56" s="664"/>
      <c r="G56" s="664"/>
      <c r="H56" s="677">
        <v>0</v>
      </c>
      <c r="I56" s="664">
        <v>1</v>
      </c>
      <c r="J56" s="664">
        <v>129.70975253798329</v>
      </c>
      <c r="K56" s="677">
        <v>1</v>
      </c>
      <c r="L56" s="664">
        <v>1</v>
      </c>
      <c r="M56" s="665">
        <v>129.70975253798329</v>
      </c>
    </row>
    <row r="57" spans="1:13" ht="14.4" customHeight="1" x14ac:dyDescent="0.3">
      <c r="A57" s="660" t="s">
        <v>593</v>
      </c>
      <c r="B57" s="661" t="s">
        <v>4152</v>
      </c>
      <c r="C57" s="661" t="s">
        <v>2452</v>
      </c>
      <c r="D57" s="661" t="s">
        <v>2453</v>
      </c>
      <c r="E57" s="661" t="s">
        <v>2454</v>
      </c>
      <c r="F57" s="664"/>
      <c r="G57" s="664"/>
      <c r="H57" s="677">
        <v>0</v>
      </c>
      <c r="I57" s="664">
        <v>1</v>
      </c>
      <c r="J57" s="664">
        <v>107.71999999999996</v>
      </c>
      <c r="K57" s="677">
        <v>1</v>
      </c>
      <c r="L57" s="664">
        <v>1</v>
      </c>
      <c r="M57" s="665">
        <v>107.71999999999996</v>
      </c>
    </row>
    <row r="58" spans="1:13" ht="14.4" customHeight="1" x14ac:dyDescent="0.3">
      <c r="A58" s="660" t="s">
        <v>593</v>
      </c>
      <c r="B58" s="661" t="s">
        <v>4153</v>
      </c>
      <c r="C58" s="661" t="s">
        <v>2262</v>
      </c>
      <c r="D58" s="661" t="s">
        <v>2263</v>
      </c>
      <c r="E58" s="661" t="s">
        <v>1394</v>
      </c>
      <c r="F58" s="664"/>
      <c r="G58" s="664"/>
      <c r="H58" s="677">
        <v>0</v>
      </c>
      <c r="I58" s="664">
        <v>3</v>
      </c>
      <c r="J58" s="664">
        <v>183.67009951752243</v>
      </c>
      <c r="K58" s="677">
        <v>1</v>
      </c>
      <c r="L58" s="664">
        <v>3</v>
      </c>
      <c r="M58" s="665">
        <v>183.67009951752243</v>
      </c>
    </row>
    <row r="59" spans="1:13" ht="14.4" customHeight="1" x14ac:dyDescent="0.3">
      <c r="A59" s="660" t="s">
        <v>593</v>
      </c>
      <c r="B59" s="661" t="s">
        <v>4154</v>
      </c>
      <c r="C59" s="661" t="s">
        <v>2430</v>
      </c>
      <c r="D59" s="661" t="s">
        <v>2431</v>
      </c>
      <c r="E59" s="661" t="s">
        <v>2432</v>
      </c>
      <c r="F59" s="664"/>
      <c r="G59" s="664"/>
      <c r="H59" s="677">
        <v>0</v>
      </c>
      <c r="I59" s="664">
        <v>1</v>
      </c>
      <c r="J59" s="664">
        <v>113.03</v>
      </c>
      <c r="K59" s="677">
        <v>1</v>
      </c>
      <c r="L59" s="664">
        <v>1</v>
      </c>
      <c r="M59" s="665">
        <v>113.03</v>
      </c>
    </row>
    <row r="60" spans="1:13" ht="14.4" customHeight="1" x14ac:dyDescent="0.3">
      <c r="A60" s="660" t="s">
        <v>593</v>
      </c>
      <c r="B60" s="661" t="s">
        <v>4155</v>
      </c>
      <c r="C60" s="661" t="s">
        <v>2388</v>
      </c>
      <c r="D60" s="661" t="s">
        <v>2393</v>
      </c>
      <c r="E60" s="661" t="s">
        <v>620</v>
      </c>
      <c r="F60" s="664"/>
      <c r="G60" s="664"/>
      <c r="H60" s="677">
        <v>0</v>
      </c>
      <c r="I60" s="664">
        <v>4</v>
      </c>
      <c r="J60" s="664">
        <v>392.28</v>
      </c>
      <c r="K60" s="677">
        <v>1</v>
      </c>
      <c r="L60" s="664">
        <v>4</v>
      </c>
      <c r="M60" s="665">
        <v>392.28</v>
      </c>
    </row>
    <row r="61" spans="1:13" ht="14.4" customHeight="1" x14ac:dyDescent="0.3">
      <c r="A61" s="660" t="s">
        <v>593</v>
      </c>
      <c r="B61" s="661" t="s">
        <v>4155</v>
      </c>
      <c r="C61" s="661" t="s">
        <v>2392</v>
      </c>
      <c r="D61" s="661" t="s">
        <v>2393</v>
      </c>
      <c r="E61" s="661" t="s">
        <v>4156</v>
      </c>
      <c r="F61" s="664"/>
      <c r="G61" s="664"/>
      <c r="H61" s="677">
        <v>0</v>
      </c>
      <c r="I61" s="664">
        <v>3</v>
      </c>
      <c r="J61" s="664">
        <v>993.67897746539143</v>
      </c>
      <c r="K61" s="677">
        <v>1</v>
      </c>
      <c r="L61" s="664">
        <v>3</v>
      </c>
      <c r="M61" s="665">
        <v>993.67897746539143</v>
      </c>
    </row>
    <row r="62" spans="1:13" ht="14.4" customHeight="1" x14ac:dyDescent="0.3">
      <c r="A62" s="660" t="s">
        <v>593</v>
      </c>
      <c r="B62" s="661" t="s">
        <v>4157</v>
      </c>
      <c r="C62" s="661" t="s">
        <v>2464</v>
      </c>
      <c r="D62" s="661" t="s">
        <v>2465</v>
      </c>
      <c r="E62" s="661" t="s">
        <v>996</v>
      </c>
      <c r="F62" s="664"/>
      <c r="G62" s="664"/>
      <c r="H62" s="677">
        <v>0</v>
      </c>
      <c r="I62" s="664">
        <v>1</v>
      </c>
      <c r="J62" s="664">
        <v>98.08</v>
      </c>
      <c r="K62" s="677">
        <v>1</v>
      </c>
      <c r="L62" s="664">
        <v>1</v>
      </c>
      <c r="M62" s="665">
        <v>98.08</v>
      </c>
    </row>
    <row r="63" spans="1:13" ht="14.4" customHeight="1" x14ac:dyDescent="0.3">
      <c r="A63" s="660" t="s">
        <v>593</v>
      </c>
      <c r="B63" s="661" t="s">
        <v>4158</v>
      </c>
      <c r="C63" s="661" t="s">
        <v>2545</v>
      </c>
      <c r="D63" s="661" t="s">
        <v>2546</v>
      </c>
      <c r="E63" s="661" t="s">
        <v>2547</v>
      </c>
      <c r="F63" s="664"/>
      <c r="G63" s="664"/>
      <c r="H63" s="677">
        <v>0</v>
      </c>
      <c r="I63" s="664">
        <v>5</v>
      </c>
      <c r="J63" s="664">
        <v>638.40000000000009</v>
      </c>
      <c r="K63" s="677">
        <v>1</v>
      </c>
      <c r="L63" s="664">
        <v>5</v>
      </c>
      <c r="M63" s="665">
        <v>638.40000000000009</v>
      </c>
    </row>
    <row r="64" spans="1:13" ht="14.4" customHeight="1" x14ac:dyDescent="0.3">
      <c r="A64" s="660" t="s">
        <v>593</v>
      </c>
      <c r="B64" s="661" t="s">
        <v>4159</v>
      </c>
      <c r="C64" s="661" t="s">
        <v>2254</v>
      </c>
      <c r="D64" s="661" t="s">
        <v>2255</v>
      </c>
      <c r="E64" s="661" t="s">
        <v>4160</v>
      </c>
      <c r="F64" s="664"/>
      <c r="G64" s="664"/>
      <c r="H64" s="677">
        <v>0</v>
      </c>
      <c r="I64" s="664">
        <v>13</v>
      </c>
      <c r="J64" s="664">
        <v>1600.8520625013016</v>
      </c>
      <c r="K64" s="677">
        <v>1</v>
      </c>
      <c r="L64" s="664">
        <v>13</v>
      </c>
      <c r="M64" s="665">
        <v>1600.8520625013016</v>
      </c>
    </row>
    <row r="65" spans="1:13" ht="14.4" customHeight="1" x14ac:dyDescent="0.3">
      <c r="A65" s="660" t="s">
        <v>593</v>
      </c>
      <c r="B65" s="661" t="s">
        <v>4161</v>
      </c>
      <c r="C65" s="661" t="s">
        <v>2535</v>
      </c>
      <c r="D65" s="661" t="s">
        <v>2536</v>
      </c>
      <c r="E65" s="661" t="s">
        <v>2537</v>
      </c>
      <c r="F65" s="664"/>
      <c r="G65" s="664"/>
      <c r="H65" s="677">
        <v>0</v>
      </c>
      <c r="I65" s="664">
        <v>1</v>
      </c>
      <c r="J65" s="664">
        <v>549.54000000000008</v>
      </c>
      <c r="K65" s="677">
        <v>1</v>
      </c>
      <c r="L65" s="664">
        <v>1</v>
      </c>
      <c r="M65" s="665">
        <v>549.54000000000008</v>
      </c>
    </row>
    <row r="66" spans="1:13" ht="14.4" customHeight="1" x14ac:dyDescent="0.3">
      <c r="A66" s="660" t="s">
        <v>593</v>
      </c>
      <c r="B66" s="661" t="s">
        <v>4162</v>
      </c>
      <c r="C66" s="661" t="s">
        <v>641</v>
      </c>
      <c r="D66" s="661" t="s">
        <v>642</v>
      </c>
      <c r="E66" s="661" t="s">
        <v>643</v>
      </c>
      <c r="F66" s="664">
        <v>1</v>
      </c>
      <c r="G66" s="664">
        <v>31059.463333333333</v>
      </c>
      <c r="H66" s="677">
        <v>1</v>
      </c>
      <c r="I66" s="664"/>
      <c r="J66" s="664"/>
      <c r="K66" s="677">
        <v>0</v>
      </c>
      <c r="L66" s="664">
        <v>1</v>
      </c>
      <c r="M66" s="665">
        <v>31059.463333333333</v>
      </c>
    </row>
    <row r="67" spans="1:13" ht="14.4" customHeight="1" x14ac:dyDescent="0.3">
      <c r="A67" s="660" t="s">
        <v>593</v>
      </c>
      <c r="B67" s="661" t="s">
        <v>4163</v>
      </c>
      <c r="C67" s="661" t="s">
        <v>2303</v>
      </c>
      <c r="D67" s="661" t="s">
        <v>2304</v>
      </c>
      <c r="E67" s="661" t="s">
        <v>2422</v>
      </c>
      <c r="F67" s="664"/>
      <c r="G67" s="664"/>
      <c r="H67" s="677">
        <v>0</v>
      </c>
      <c r="I67" s="664">
        <v>1</v>
      </c>
      <c r="J67" s="664">
        <v>48.939686426149343</v>
      </c>
      <c r="K67" s="677">
        <v>1</v>
      </c>
      <c r="L67" s="664">
        <v>1</v>
      </c>
      <c r="M67" s="665">
        <v>48.939686426149343</v>
      </c>
    </row>
    <row r="68" spans="1:13" ht="14.4" customHeight="1" x14ac:dyDescent="0.3">
      <c r="A68" s="660" t="s">
        <v>593</v>
      </c>
      <c r="B68" s="661" t="s">
        <v>4164</v>
      </c>
      <c r="C68" s="661" t="s">
        <v>628</v>
      </c>
      <c r="D68" s="661" t="s">
        <v>629</v>
      </c>
      <c r="E68" s="661" t="s">
        <v>630</v>
      </c>
      <c r="F68" s="664">
        <v>1</v>
      </c>
      <c r="G68" s="664">
        <v>64.730000000000018</v>
      </c>
      <c r="H68" s="677">
        <v>1</v>
      </c>
      <c r="I68" s="664"/>
      <c r="J68" s="664"/>
      <c r="K68" s="677">
        <v>0</v>
      </c>
      <c r="L68" s="664">
        <v>1</v>
      </c>
      <c r="M68" s="665">
        <v>64.730000000000018</v>
      </c>
    </row>
    <row r="69" spans="1:13" ht="14.4" customHeight="1" x14ac:dyDescent="0.3">
      <c r="A69" s="660" t="s">
        <v>593</v>
      </c>
      <c r="B69" s="661" t="s">
        <v>4164</v>
      </c>
      <c r="C69" s="661" t="s">
        <v>625</v>
      </c>
      <c r="D69" s="661" t="s">
        <v>626</v>
      </c>
      <c r="E69" s="661" t="s">
        <v>627</v>
      </c>
      <c r="F69" s="664">
        <v>1</v>
      </c>
      <c r="G69" s="664">
        <v>49.89</v>
      </c>
      <c r="H69" s="677">
        <v>1</v>
      </c>
      <c r="I69" s="664"/>
      <c r="J69" s="664"/>
      <c r="K69" s="677">
        <v>0</v>
      </c>
      <c r="L69" s="664">
        <v>1</v>
      </c>
      <c r="M69" s="665">
        <v>49.89</v>
      </c>
    </row>
    <row r="70" spans="1:13" ht="14.4" customHeight="1" x14ac:dyDescent="0.3">
      <c r="A70" s="660" t="s">
        <v>593</v>
      </c>
      <c r="B70" s="661" t="s">
        <v>4164</v>
      </c>
      <c r="C70" s="661" t="s">
        <v>2490</v>
      </c>
      <c r="D70" s="661" t="s">
        <v>2491</v>
      </c>
      <c r="E70" s="661" t="s">
        <v>4165</v>
      </c>
      <c r="F70" s="664"/>
      <c r="G70" s="664"/>
      <c r="H70" s="677">
        <v>0</v>
      </c>
      <c r="I70" s="664">
        <v>1</v>
      </c>
      <c r="J70" s="664">
        <v>97.570184762637311</v>
      </c>
      <c r="K70" s="677">
        <v>1</v>
      </c>
      <c r="L70" s="664">
        <v>1</v>
      </c>
      <c r="M70" s="665">
        <v>97.570184762637311</v>
      </c>
    </row>
    <row r="71" spans="1:13" ht="14.4" customHeight="1" x14ac:dyDescent="0.3">
      <c r="A71" s="660" t="s">
        <v>593</v>
      </c>
      <c r="B71" s="661" t="s">
        <v>4166</v>
      </c>
      <c r="C71" s="661" t="s">
        <v>2798</v>
      </c>
      <c r="D71" s="661" t="s">
        <v>2799</v>
      </c>
      <c r="E71" s="661" t="s">
        <v>2800</v>
      </c>
      <c r="F71" s="664"/>
      <c r="G71" s="664"/>
      <c r="H71" s="677">
        <v>0</v>
      </c>
      <c r="I71" s="664">
        <v>3</v>
      </c>
      <c r="J71" s="664">
        <v>37777.47</v>
      </c>
      <c r="K71" s="677">
        <v>1</v>
      </c>
      <c r="L71" s="664">
        <v>3</v>
      </c>
      <c r="M71" s="665">
        <v>37777.47</v>
      </c>
    </row>
    <row r="72" spans="1:13" ht="14.4" customHeight="1" x14ac:dyDescent="0.3">
      <c r="A72" s="660" t="s">
        <v>593</v>
      </c>
      <c r="B72" s="661" t="s">
        <v>4167</v>
      </c>
      <c r="C72" s="661" t="s">
        <v>2669</v>
      </c>
      <c r="D72" s="661" t="s">
        <v>4168</v>
      </c>
      <c r="E72" s="661" t="s">
        <v>4169</v>
      </c>
      <c r="F72" s="664"/>
      <c r="G72" s="664"/>
      <c r="H72" s="677">
        <v>0</v>
      </c>
      <c r="I72" s="664">
        <v>17</v>
      </c>
      <c r="J72" s="664">
        <v>2251.7165194242393</v>
      </c>
      <c r="K72" s="677">
        <v>1</v>
      </c>
      <c r="L72" s="664">
        <v>17</v>
      </c>
      <c r="M72" s="665">
        <v>2251.7165194242393</v>
      </c>
    </row>
    <row r="73" spans="1:13" ht="14.4" customHeight="1" x14ac:dyDescent="0.3">
      <c r="A73" s="660" t="s">
        <v>593</v>
      </c>
      <c r="B73" s="661" t="s">
        <v>4167</v>
      </c>
      <c r="C73" s="661" t="s">
        <v>2692</v>
      </c>
      <c r="D73" s="661" t="s">
        <v>4170</v>
      </c>
      <c r="E73" s="661" t="s">
        <v>4171</v>
      </c>
      <c r="F73" s="664"/>
      <c r="G73" s="664"/>
      <c r="H73" s="677">
        <v>0</v>
      </c>
      <c r="I73" s="664">
        <v>62.999999999999993</v>
      </c>
      <c r="J73" s="664">
        <v>5795.9990347114363</v>
      </c>
      <c r="K73" s="677">
        <v>1</v>
      </c>
      <c r="L73" s="664">
        <v>62.999999999999993</v>
      </c>
      <c r="M73" s="665">
        <v>5795.9990347114363</v>
      </c>
    </row>
    <row r="74" spans="1:13" ht="14.4" customHeight="1" x14ac:dyDescent="0.3">
      <c r="A74" s="660" t="s">
        <v>593</v>
      </c>
      <c r="B74" s="661" t="s">
        <v>4172</v>
      </c>
      <c r="C74" s="661" t="s">
        <v>2790</v>
      </c>
      <c r="D74" s="661" t="s">
        <v>2791</v>
      </c>
      <c r="E74" s="661" t="s">
        <v>2188</v>
      </c>
      <c r="F74" s="664"/>
      <c r="G74" s="664"/>
      <c r="H74" s="677">
        <v>0</v>
      </c>
      <c r="I74" s="664">
        <v>2</v>
      </c>
      <c r="J74" s="664">
        <v>167.13999999999993</v>
      </c>
      <c r="K74" s="677">
        <v>1</v>
      </c>
      <c r="L74" s="664">
        <v>2</v>
      </c>
      <c r="M74" s="665">
        <v>167.13999999999993</v>
      </c>
    </row>
    <row r="75" spans="1:13" ht="14.4" customHeight="1" x14ac:dyDescent="0.3">
      <c r="A75" s="660" t="s">
        <v>593</v>
      </c>
      <c r="B75" s="661" t="s">
        <v>4172</v>
      </c>
      <c r="C75" s="661" t="s">
        <v>2763</v>
      </c>
      <c r="D75" s="661" t="s">
        <v>2764</v>
      </c>
      <c r="E75" s="661" t="s">
        <v>4173</v>
      </c>
      <c r="F75" s="664"/>
      <c r="G75" s="664"/>
      <c r="H75" s="677">
        <v>0</v>
      </c>
      <c r="I75" s="664">
        <v>4</v>
      </c>
      <c r="J75" s="664">
        <v>553.17090830717643</v>
      </c>
      <c r="K75" s="677">
        <v>1</v>
      </c>
      <c r="L75" s="664">
        <v>4</v>
      </c>
      <c r="M75" s="665">
        <v>553.17090830717643</v>
      </c>
    </row>
    <row r="76" spans="1:13" ht="14.4" customHeight="1" x14ac:dyDescent="0.3">
      <c r="A76" s="660" t="s">
        <v>593</v>
      </c>
      <c r="B76" s="661" t="s">
        <v>4174</v>
      </c>
      <c r="C76" s="661" t="s">
        <v>2786</v>
      </c>
      <c r="D76" s="661" t="s">
        <v>2787</v>
      </c>
      <c r="E76" s="661" t="s">
        <v>1631</v>
      </c>
      <c r="F76" s="664"/>
      <c r="G76" s="664"/>
      <c r="H76" s="677">
        <v>0</v>
      </c>
      <c r="I76" s="664">
        <v>28</v>
      </c>
      <c r="J76" s="664">
        <v>4313.4222711729799</v>
      </c>
      <c r="K76" s="677">
        <v>1</v>
      </c>
      <c r="L76" s="664">
        <v>28</v>
      </c>
      <c r="M76" s="665">
        <v>4313.4222711729799</v>
      </c>
    </row>
    <row r="77" spans="1:13" ht="14.4" customHeight="1" x14ac:dyDescent="0.3">
      <c r="A77" s="660" t="s">
        <v>593</v>
      </c>
      <c r="B77" s="661" t="s">
        <v>4175</v>
      </c>
      <c r="C77" s="661" t="s">
        <v>2770</v>
      </c>
      <c r="D77" s="661" t="s">
        <v>2771</v>
      </c>
      <c r="E77" s="661" t="s">
        <v>4176</v>
      </c>
      <c r="F77" s="664"/>
      <c r="G77" s="664"/>
      <c r="H77" s="677">
        <v>0</v>
      </c>
      <c r="I77" s="664">
        <v>1</v>
      </c>
      <c r="J77" s="664">
        <v>149.27000000000001</v>
      </c>
      <c r="K77" s="677">
        <v>1</v>
      </c>
      <c r="L77" s="664">
        <v>1</v>
      </c>
      <c r="M77" s="665">
        <v>149.27000000000001</v>
      </c>
    </row>
    <row r="78" spans="1:13" ht="14.4" customHeight="1" x14ac:dyDescent="0.3">
      <c r="A78" s="660" t="s">
        <v>593</v>
      </c>
      <c r="B78" s="661" t="s">
        <v>4175</v>
      </c>
      <c r="C78" s="661" t="s">
        <v>2782</v>
      </c>
      <c r="D78" s="661" t="s">
        <v>2783</v>
      </c>
      <c r="E78" s="661" t="s">
        <v>3848</v>
      </c>
      <c r="F78" s="664"/>
      <c r="G78" s="664"/>
      <c r="H78" s="677">
        <v>0</v>
      </c>
      <c r="I78" s="664">
        <v>20</v>
      </c>
      <c r="J78" s="664">
        <v>5221</v>
      </c>
      <c r="K78" s="677">
        <v>1</v>
      </c>
      <c r="L78" s="664">
        <v>20</v>
      </c>
      <c r="M78" s="665">
        <v>5221</v>
      </c>
    </row>
    <row r="79" spans="1:13" ht="14.4" customHeight="1" x14ac:dyDescent="0.3">
      <c r="A79" s="660" t="s">
        <v>593</v>
      </c>
      <c r="B79" s="661" t="s">
        <v>4177</v>
      </c>
      <c r="C79" s="661" t="s">
        <v>2794</v>
      </c>
      <c r="D79" s="661" t="s">
        <v>2795</v>
      </c>
      <c r="E79" s="661" t="s">
        <v>2796</v>
      </c>
      <c r="F79" s="664"/>
      <c r="G79" s="664"/>
      <c r="H79" s="677">
        <v>0</v>
      </c>
      <c r="I79" s="664">
        <v>2</v>
      </c>
      <c r="J79" s="664">
        <v>118.41954848229511</v>
      </c>
      <c r="K79" s="677">
        <v>1</v>
      </c>
      <c r="L79" s="664">
        <v>2</v>
      </c>
      <c r="M79" s="665">
        <v>118.41954848229511</v>
      </c>
    </row>
    <row r="80" spans="1:13" ht="14.4" customHeight="1" x14ac:dyDescent="0.3">
      <c r="A80" s="660" t="s">
        <v>593</v>
      </c>
      <c r="B80" s="661" t="s">
        <v>4178</v>
      </c>
      <c r="C80" s="661" t="s">
        <v>2778</v>
      </c>
      <c r="D80" s="661" t="s">
        <v>2779</v>
      </c>
      <c r="E80" s="661" t="s">
        <v>4179</v>
      </c>
      <c r="F80" s="664"/>
      <c r="G80" s="664"/>
      <c r="H80" s="677">
        <v>0</v>
      </c>
      <c r="I80" s="664">
        <v>2</v>
      </c>
      <c r="J80" s="664">
        <v>111.10003588636907</v>
      </c>
      <c r="K80" s="677">
        <v>1</v>
      </c>
      <c r="L80" s="664">
        <v>2</v>
      </c>
      <c r="M80" s="665">
        <v>111.10003588636907</v>
      </c>
    </row>
    <row r="81" spans="1:13" ht="14.4" customHeight="1" x14ac:dyDescent="0.3">
      <c r="A81" s="660" t="s">
        <v>593</v>
      </c>
      <c r="B81" s="661" t="s">
        <v>4180</v>
      </c>
      <c r="C81" s="661" t="s">
        <v>2767</v>
      </c>
      <c r="D81" s="661" t="s">
        <v>2768</v>
      </c>
      <c r="E81" s="661" t="s">
        <v>4173</v>
      </c>
      <c r="F81" s="664"/>
      <c r="G81" s="664"/>
      <c r="H81" s="677">
        <v>0</v>
      </c>
      <c r="I81" s="664">
        <v>2</v>
      </c>
      <c r="J81" s="664">
        <v>114.73999999999998</v>
      </c>
      <c r="K81" s="677">
        <v>1</v>
      </c>
      <c r="L81" s="664">
        <v>2</v>
      </c>
      <c r="M81" s="665">
        <v>114.73999999999998</v>
      </c>
    </row>
    <row r="82" spans="1:13" ht="14.4" customHeight="1" x14ac:dyDescent="0.3">
      <c r="A82" s="660" t="s">
        <v>593</v>
      </c>
      <c r="B82" s="661" t="s">
        <v>4180</v>
      </c>
      <c r="C82" s="661" t="s">
        <v>2774</v>
      </c>
      <c r="D82" s="661" t="s">
        <v>4181</v>
      </c>
      <c r="E82" s="661" t="s">
        <v>4182</v>
      </c>
      <c r="F82" s="664"/>
      <c r="G82" s="664"/>
      <c r="H82" s="677">
        <v>0</v>
      </c>
      <c r="I82" s="664">
        <v>28</v>
      </c>
      <c r="J82" s="664">
        <v>2091.5999999999995</v>
      </c>
      <c r="K82" s="677">
        <v>1</v>
      </c>
      <c r="L82" s="664">
        <v>28</v>
      </c>
      <c r="M82" s="665">
        <v>2091.5999999999995</v>
      </c>
    </row>
    <row r="83" spans="1:13" ht="14.4" customHeight="1" x14ac:dyDescent="0.3">
      <c r="A83" s="660" t="s">
        <v>593</v>
      </c>
      <c r="B83" s="661" t="s">
        <v>4183</v>
      </c>
      <c r="C83" s="661" t="s">
        <v>2704</v>
      </c>
      <c r="D83" s="661" t="s">
        <v>4184</v>
      </c>
      <c r="E83" s="661" t="s">
        <v>3848</v>
      </c>
      <c r="F83" s="664"/>
      <c r="G83" s="664"/>
      <c r="H83" s="677">
        <v>0</v>
      </c>
      <c r="I83" s="664">
        <v>15</v>
      </c>
      <c r="J83" s="664">
        <v>2428.7985064616551</v>
      </c>
      <c r="K83" s="677">
        <v>1</v>
      </c>
      <c r="L83" s="664">
        <v>15</v>
      </c>
      <c r="M83" s="665">
        <v>2428.7985064616551</v>
      </c>
    </row>
    <row r="84" spans="1:13" ht="14.4" customHeight="1" x14ac:dyDescent="0.3">
      <c r="A84" s="660" t="s">
        <v>593</v>
      </c>
      <c r="B84" s="661" t="s">
        <v>4183</v>
      </c>
      <c r="C84" s="661" t="s">
        <v>2708</v>
      </c>
      <c r="D84" s="661" t="s">
        <v>4185</v>
      </c>
      <c r="E84" s="661" t="s">
        <v>4186</v>
      </c>
      <c r="F84" s="664"/>
      <c r="G84" s="664"/>
      <c r="H84" s="677">
        <v>0</v>
      </c>
      <c r="I84" s="664">
        <v>12</v>
      </c>
      <c r="J84" s="664">
        <v>973.19999999999993</v>
      </c>
      <c r="K84" s="677">
        <v>1</v>
      </c>
      <c r="L84" s="664">
        <v>12</v>
      </c>
      <c r="M84" s="665">
        <v>973.19999999999993</v>
      </c>
    </row>
    <row r="85" spans="1:13" ht="14.4" customHeight="1" x14ac:dyDescent="0.3">
      <c r="A85" s="660" t="s">
        <v>593</v>
      </c>
      <c r="B85" s="661" t="s">
        <v>4187</v>
      </c>
      <c r="C85" s="661" t="s">
        <v>2848</v>
      </c>
      <c r="D85" s="661" t="s">
        <v>2849</v>
      </c>
      <c r="E85" s="661" t="s">
        <v>2850</v>
      </c>
      <c r="F85" s="664"/>
      <c r="G85" s="664"/>
      <c r="H85" s="677">
        <v>0</v>
      </c>
      <c r="I85" s="664">
        <v>2</v>
      </c>
      <c r="J85" s="664">
        <v>569.57992766898292</v>
      </c>
      <c r="K85" s="677">
        <v>1</v>
      </c>
      <c r="L85" s="664">
        <v>2</v>
      </c>
      <c r="M85" s="665">
        <v>569.57992766898292</v>
      </c>
    </row>
    <row r="86" spans="1:13" ht="14.4" customHeight="1" x14ac:dyDescent="0.3">
      <c r="A86" s="660" t="s">
        <v>593</v>
      </c>
      <c r="B86" s="661" t="s">
        <v>4187</v>
      </c>
      <c r="C86" s="661" t="s">
        <v>2837</v>
      </c>
      <c r="D86" s="661" t="s">
        <v>4188</v>
      </c>
      <c r="E86" s="661" t="s">
        <v>4189</v>
      </c>
      <c r="F86" s="664"/>
      <c r="G86" s="664"/>
      <c r="H86" s="677">
        <v>0</v>
      </c>
      <c r="I86" s="664">
        <v>20</v>
      </c>
      <c r="J86" s="664">
        <v>631.79999999999995</v>
      </c>
      <c r="K86" s="677">
        <v>1</v>
      </c>
      <c r="L86" s="664">
        <v>20</v>
      </c>
      <c r="M86" s="665">
        <v>631.79999999999995</v>
      </c>
    </row>
    <row r="87" spans="1:13" ht="14.4" customHeight="1" x14ac:dyDescent="0.3">
      <c r="A87" s="660" t="s">
        <v>593</v>
      </c>
      <c r="B87" s="661" t="s">
        <v>4187</v>
      </c>
      <c r="C87" s="661" t="s">
        <v>2840</v>
      </c>
      <c r="D87" s="661" t="s">
        <v>2841</v>
      </c>
      <c r="E87" s="661" t="s">
        <v>4190</v>
      </c>
      <c r="F87" s="664"/>
      <c r="G87" s="664"/>
      <c r="H87" s="677">
        <v>0</v>
      </c>
      <c r="I87" s="664">
        <v>1</v>
      </c>
      <c r="J87" s="664">
        <v>1831.3400000000001</v>
      </c>
      <c r="K87" s="677">
        <v>1</v>
      </c>
      <c r="L87" s="664">
        <v>1</v>
      </c>
      <c r="M87" s="665">
        <v>1831.3400000000001</v>
      </c>
    </row>
    <row r="88" spans="1:13" ht="14.4" customHeight="1" x14ac:dyDescent="0.3">
      <c r="A88" s="660" t="s">
        <v>593</v>
      </c>
      <c r="B88" s="661" t="s">
        <v>4191</v>
      </c>
      <c r="C88" s="661" t="s">
        <v>2844</v>
      </c>
      <c r="D88" s="661" t="s">
        <v>2845</v>
      </c>
      <c r="E88" s="661" t="s">
        <v>4192</v>
      </c>
      <c r="F88" s="664"/>
      <c r="G88" s="664"/>
      <c r="H88" s="677">
        <v>0</v>
      </c>
      <c r="I88" s="664">
        <v>2</v>
      </c>
      <c r="J88" s="664">
        <v>31254.34</v>
      </c>
      <c r="K88" s="677">
        <v>1</v>
      </c>
      <c r="L88" s="664">
        <v>2</v>
      </c>
      <c r="M88" s="665">
        <v>31254.34</v>
      </c>
    </row>
    <row r="89" spans="1:13" ht="14.4" customHeight="1" x14ac:dyDescent="0.3">
      <c r="A89" s="660" t="s">
        <v>593</v>
      </c>
      <c r="B89" s="661" t="s">
        <v>4193</v>
      </c>
      <c r="C89" s="661" t="s">
        <v>2578</v>
      </c>
      <c r="D89" s="661" t="s">
        <v>2579</v>
      </c>
      <c r="E89" s="661" t="s">
        <v>2580</v>
      </c>
      <c r="F89" s="664"/>
      <c r="G89" s="664"/>
      <c r="H89" s="677">
        <v>0</v>
      </c>
      <c r="I89" s="664">
        <v>7.6609135999999989</v>
      </c>
      <c r="J89" s="664">
        <v>20750.092586628121</v>
      </c>
      <c r="K89" s="677">
        <v>1</v>
      </c>
      <c r="L89" s="664">
        <v>7.6609135999999989</v>
      </c>
      <c r="M89" s="665">
        <v>20750.092586628121</v>
      </c>
    </row>
    <row r="90" spans="1:13" ht="14.4" customHeight="1" x14ac:dyDescent="0.3">
      <c r="A90" s="660" t="s">
        <v>593</v>
      </c>
      <c r="B90" s="661" t="s">
        <v>4194</v>
      </c>
      <c r="C90" s="661" t="s">
        <v>1856</v>
      </c>
      <c r="D90" s="661" t="s">
        <v>1857</v>
      </c>
      <c r="E90" s="661" t="s">
        <v>1858</v>
      </c>
      <c r="F90" s="664">
        <v>2.1320000000000001</v>
      </c>
      <c r="G90" s="664">
        <v>256.52305256394664</v>
      </c>
      <c r="H90" s="677">
        <v>1</v>
      </c>
      <c r="I90" s="664"/>
      <c r="J90" s="664"/>
      <c r="K90" s="677">
        <v>0</v>
      </c>
      <c r="L90" s="664">
        <v>2.1320000000000001</v>
      </c>
      <c r="M90" s="665">
        <v>256.52305256394664</v>
      </c>
    </row>
    <row r="91" spans="1:13" ht="14.4" customHeight="1" x14ac:dyDescent="0.3">
      <c r="A91" s="660" t="s">
        <v>593</v>
      </c>
      <c r="B91" s="661" t="s">
        <v>4195</v>
      </c>
      <c r="C91" s="661" t="s">
        <v>1977</v>
      </c>
      <c r="D91" s="661" t="s">
        <v>1978</v>
      </c>
      <c r="E91" s="661" t="s">
        <v>1979</v>
      </c>
      <c r="F91" s="664"/>
      <c r="G91" s="664"/>
      <c r="H91" s="677">
        <v>0</v>
      </c>
      <c r="I91" s="664">
        <v>97.543020499999983</v>
      </c>
      <c r="J91" s="664">
        <v>4554.3013009718179</v>
      </c>
      <c r="K91" s="677">
        <v>1</v>
      </c>
      <c r="L91" s="664">
        <v>97.543020499999983</v>
      </c>
      <c r="M91" s="665">
        <v>4554.3013009718179</v>
      </c>
    </row>
    <row r="92" spans="1:13" ht="14.4" customHeight="1" x14ac:dyDescent="0.3">
      <c r="A92" s="660" t="s">
        <v>593</v>
      </c>
      <c r="B92" s="661" t="s">
        <v>4195</v>
      </c>
      <c r="C92" s="661" t="s">
        <v>1980</v>
      </c>
      <c r="D92" s="661" t="s">
        <v>1978</v>
      </c>
      <c r="E92" s="661" t="s">
        <v>1981</v>
      </c>
      <c r="F92" s="664"/>
      <c r="G92" s="664"/>
      <c r="H92" s="677">
        <v>0</v>
      </c>
      <c r="I92" s="664">
        <v>105.48209490000001</v>
      </c>
      <c r="J92" s="664">
        <v>7559.9835857360968</v>
      </c>
      <c r="K92" s="677">
        <v>1</v>
      </c>
      <c r="L92" s="664">
        <v>105.48209490000001</v>
      </c>
      <c r="M92" s="665">
        <v>7559.9835857360968</v>
      </c>
    </row>
    <row r="93" spans="1:13" ht="14.4" customHeight="1" x14ac:dyDescent="0.3">
      <c r="A93" s="660" t="s">
        <v>593</v>
      </c>
      <c r="B93" s="661" t="s">
        <v>4195</v>
      </c>
      <c r="C93" s="661" t="s">
        <v>1982</v>
      </c>
      <c r="D93" s="661" t="s">
        <v>1978</v>
      </c>
      <c r="E93" s="661" t="s">
        <v>1983</v>
      </c>
      <c r="F93" s="664"/>
      <c r="G93" s="664"/>
      <c r="H93" s="677">
        <v>0</v>
      </c>
      <c r="I93" s="664">
        <v>39.334044900000052</v>
      </c>
      <c r="J93" s="664">
        <v>12392.098595826334</v>
      </c>
      <c r="K93" s="677">
        <v>1</v>
      </c>
      <c r="L93" s="664">
        <v>39.334044900000052</v>
      </c>
      <c r="M93" s="665">
        <v>12392.098595826334</v>
      </c>
    </row>
    <row r="94" spans="1:13" ht="14.4" customHeight="1" x14ac:dyDescent="0.3">
      <c r="A94" s="660" t="s">
        <v>593</v>
      </c>
      <c r="B94" s="661" t="s">
        <v>4196</v>
      </c>
      <c r="C94" s="661" t="s">
        <v>1889</v>
      </c>
      <c r="D94" s="661" t="s">
        <v>4197</v>
      </c>
      <c r="E94" s="661" t="s">
        <v>4198</v>
      </c>
      <c r="F94" s="664"/>
      <c r="G94" s="664"/>
      <c r="H94" s="677">
        <v>0</v>
      </c>
      <c r="I94" s="664">
        <v>8.0841110999999994</v>
      </c>
      <c r="J94" s="664">
        <v>795.87516974351865</v>
      </c>
      <c r="K94" s="677">
        <v>1</v>
      </c>
      <c r="L94" s="664">
        <v>8.0841110999999994</v>
      </c>
      <c r="M94" s="665">
        <v>795.87516974351865</v>
      </c>
    </row>
    <row r="95" spans="1:13" ht="14.4" customHeight="1" x14ac:dyDescent="0.3">
      <c r="A95" s="660" t="s">
        <v>593</v>
      </c>
      <c r="B95" s="661" t="s">
        <v>4196</v>
      </c>
      <c r="C95" s="661" t="s">
        <v>1923</v>
      </c>
      <c r="D95" s="661" t="s">
        <v>4197</v>
      </c>
      <c r="E95" s="661" t="s">
        <v>4199</v>
      </c>
      <c r="F95" s="664"/>
      <c r="G95" s="664"/>
      <c r="H95" s="677">
        <v>0</v>
      </c>
      <c r="I95" s="664">
        <v>13.7298799</v>
      </c>
      <c r="J95" s="664">
        <v>21351.585304164561</v>
      </c>
      <c r="K95" s="677">
        <v>1</v>
      </c>
      <c r="L95" s="664">
        <v>13.7298799</v>
      </c>
      <c r="M95" s="665">
        <v>21351.585304164561</v>
      </c>
    </row>
    <row r="96" spans="1:13" ht="14.4" customHeight="1" x14ac:dyDescent="0.3">
      <c r="A96" s="660" t="s">
        <v>593</v>
      </c>
      <c r="B96" s="661" t="s">
        <v>4196</v>
      </c>
      <c r="C96" s="661" t="s">
        <v>1906</v>
      </c>
      <c r="D96" s="661" t="s">
        <v>4197</v>
      </c>
      <c r="E96" s="661" t="s">
        <v>4200</v>
      </c>
      <c r="F96" s="664"/>
      <c r="G96" s="664"/>
      <c r="H96" s="677">
        <v>0</v>
      </c>
      <c r="I96" s="664">
        <v>6.3695805999999999</v>
      </c>
      <c r="J96" s="664">
        <v>8124.9739784634212</v>
      </c>
      <c r="K96" s="677">
        <v>1</v>
      </c>
      <c r="L96" s="664">
        <v>6.3695805999999999</v>
      </c>
      <c r="M96" s="665">
        <v>8124.9739784634212</v>
      </c>
    </row>
    <row r="97" spans="1:13" ht="14.4" customHeight="1" x14ac:dyDescent="0.3">
      <c r="A97" s="660" t="s">
        <v>593</v>
      </c>
      <c r="B97" s="661" t="s">
        <v>4201</v>
      </c>
      <c r="C97" s="661" t="s">
        <v>2521</v>
      </c>
      <c r="D97" s="661" t="s">
        <v>2522</v>
      </c>
      <c r="E97" s="661" t="s">
        <v>2523</v>
      </c>
      <c r="F97" s="664"/>
      <c r="G97" s="664"/>
      <c r="H97" s="677">
        <v>0</v>
      </c>
      <c r="I97" s="664">
        <v>20.630479099999999</v>
      </c>
      <c r="J97" s="664">
        <v>1977.4839377303215</v>
      </c>
      <c r="K97" s="677">
        <v>1</v>
      </c>
      <c r="L97" s="664">
        <v>20.630479099999999</v>
      </c>
      <c r="M97" s="665">
        <v>1977.4839377303215</v>
      </c>
    </row>
    <row r="98" spans="1:13" ht="14.4" customHeight="1" x14ac:dyDescent="0.3">
      <c r="A98" s="660" t="s">
        <v>593</v>
      </c>
      <c r="B98" s="661" t="s">
        <v>4201</v>
      </c>
      <c r="C98" s="661" t="s">
        <v>2525</v>
      </c>
      <c r="D98" s="661" t="s">
        <v>2522</v>
      </c>
      <c r="E98" s="661" t="s">
        <v>4202</v>
      </c>
      <c r="F98" s="664"/>
      <c r="G98" s="664"/>
      <c r="H98" s="677">
        <v>0</v>
      </c>
      <c r="I98" s="664">
        <v>79.867174899999995</v>
      </c>
      <c r="J98" s="664">
        <v>19000.215313019111</v>
      </c>
      <c r="K98" s="677">
        <v>1</v>
      </c>
      <c r="L98" s="664">
        <v>79.867174899999995</v>
      </c>
      <c r="M98" s="665">
        <v>19000.215313019111</v>
      </c>
    </row>
    <row r="99" spans="1:13" ht="14.4" customHeight="1" x14ac:dyDescent="0.3">
      <c r="A99" s="660" t="s">
        <v>593</v>
      </c>
      <c r="B99" s="661" t="s">
        <v>4201</v>
      </c>
      <c r="C99" s="661" t="s">
        <v>648</v>
      </c>
      <c r="D99" s="661" t="s">
        <v>4203</v>
      </c>
      <c r="E99" s="661" t="s">
        <v>4204</v>
      </c>
      <c r="F99" s="664">
        <v>0.95707220000000004</v>
      </c>
      <c r="G99" s="664">
        <v>113.0119950352485</v>
      </c>
      <c r="H99" s="677">
        <v>1</v>
      </c>
      <c r="I99" s="664"/>
      <c r="J99" s="664"/>
      <c r="K99" s="677">
        <v>0</v>
      </c>
      <c r="L99" s="664">
        <v>0.95707220000000004</v>
      </c>
      <c r="M99" s="665">
        <v>113.0119950352485</v>
      </c>
    </row>
    <row r="100" spans="1:13" ht="14.4" customHeight="1" x14ac:dyDescent="0.3">
      <c r="A100" s="660" t="s">
        <v>593</v>
      </c>
      <c r="B100" s="661" t="s">
        <v>4201</v>
      </c>
      <c r="C100" s="661" t="s">
        <v>644</v>
      </c>
      <c r="D100" s="661" t="s">
        <v>4203</v>
      </c>
      <c r="E100" s="661" t="s">
        <v>646</v>
      </c>
      <c r="F100" s="664">
        <v>4.5039999999999996</v>
      </c>
      <c r="G100" s="664">
        <v>765.27645595722367</v>
      </c>
      <c r="H100" s="677">
        <v>1</v>
      </c>
      <c r="I100" s="664"/>
      <c r="J100" s="664"/>
      <c r="K100" s="677">
        <v>0</v>
      </c>
      <c r="L100" s="664">
        <v>4.5039999999999996</v>
      </c>
      <c r="M100" s="665">
        <v>765.27645595722367</v>
      </c>
    </row>
    <row r="101" spans="1:13" ht="14.4" customHeight="1" x14ac:dyDescent="0.3">
      <c r="A101" s="660" t="s">
        <v>593</v>
      </c>
      <c r="B101" s="661" t="s">
        <v>4201</v>
      </c>
      <c r="C101" s="661" t="s">
        <v>651</v>
      </c>
      <c r="D101" s="661" t="s">
        <v>4203</v>
      </c>
      <c r="E101" s="661" t="s">
        <v>4205</v>
      </c>
      <c r="F101" s="664">
        <v>0.45</v>
      </c>
      <c r="G101" s="664">
        <v>169.76740284832906</v>
      </c>
      <c r="H101" s="677">
        <v>1</v>
      </c>
      <c r="I101" s="664"/>
      <c r="J101" s="664"/>
      <c r="K101" s="677">
        <v>0</v>
      </c>
      <c r="L101" s="664">
        <v>0.45</v>
      </c>
      <c r="M101" s="665">
        <v>169.76740284832906</v>
      </c>
    </row>
    <row r="102" spans="1:13" ht="14.4" customHeight="1" x14ac:dyDescent="0.3">
      <c r="A102" s="660" t="s">
        <v>593</v>
      </c>
      <c r="B102" s="661" t="s">
        <v>4206</v>
      </c>
      <c r="C102" s="661" t="s">
        <v>639</v>
      </c>
      <c r="D102" s="661" t="s">
        <v>635</v>
      </c>
      <c r="E102" s="661" t="s">
        <v>640</v>
      </c>
      <c r="F102" s="664">
        <v>3.49</v>
      </c>
      <c r="G102" s="664">
        <v>516.25825000000009</v>
      </c>
      <c r="H102" s="677">
        <v>1</v>
      </c>
      <c r="I102" s="664"/>
      <c r="J102" s="664"/>
      <c r="K102" s="677">
        <v>0</v>
      </c>
      <c r="L102" s="664">
        <v>3.49</v>
      </c>
      <c r="M102" s="665">
        <v>516.25825000000009</v>
      </c>
    </row>
    <row r="103" spans="1:13" ht="14.4" customHeight="1" x14ac:dyDescent="0.3">
      <c r="A103" s="660" t="s">
        <v>593</v>
      </c>
      <c r="B103" s="661" t="s">
        <v>4206</v>
      </c>
      <c r="C103" s="661" t="s">
        <v>2592</v>
      </c>
      <c r="D103" s="661" t="s">
        <v>2593</v>
      </c>
      <c r="E103" s="661" t="s">
        <v>2594</v>
      </c>
      <c r="F103" s="664"/>
      <c r="G103" s="664"/>
      <c r="H103" s="677">
        <v>0</v>
      </c>
      <c r="I103" s="664">
        <v>44</v>
      </c>
      <c r="J103" s="664">
        <v>11936.459180845486</v>
      </c>
      <c r="K103" s="677">
        <v>1</v>
      </c>
      <c r="L103" s="664">
        <v>44</v>
      </c>
      <c r="M103" s="665">
        <v>11936.459180845486</v>
      </c>
    </row>
    <row r="104" spans="1:13" ht="14.4" customHeight="1" x14ac:dyDescent="0.3">
      <c r="A104" s="660" t="s">
        <v>593</v>
      </c>
      <c r="B104" s="661" t="s">
        <v>4206</v>
      </c>
      <c r="C104" s="661" t="s">
        <v>2595</v>
      </c>
      <c r="D104" s="661" t="s">
        <v>2593</v>
      </c>
      <c r="E104" s="661" t="s">
        <v>2596</v>
      </c>
      <c r="F104" s="664"/>
      <c r="G104" s="664"/>
      <c r="H104" s="677">
        <v>0</v>
      </c>
      <c r="I104" s="664">
        <v>17</v>
      </c>
      <c r="J104" s="664">
        <v>22943.785901390358</v>
      </c>
      <c r="K104" s="677">
        <v>1</v>
      </c>
      <c r="L104" s="664">
        <v>17</v>
      </c>
      <c r="M104" s="665">
        <v>22943.785901390358</v>
      </c>
    </row>
    <row r="105" spans="1:13" ht="14.4" customHeight="1" x14ac:dyDescent="0.3">
      <c r="A105" s="660" t="s">
        <v>593</v>
      </c>
      <c r="B105" s="661" t="s">
        <v>4206</v>
      </c>
      <c r="C105" s="661" t="s">
        <v>634</v>
      </c>
      <c r="D105" s="661" t="s">
        <v>635</v>
      </c>
      <c r="E105" s="661" t="s">
        <v>636</v>
      </c>
      <c r="F105" s="664">
        <v>8</v>
      </c>
      <c r="G105" s="664">
        <v>5392.2680833438772</v>
      </c>
      <c r="H105" s="677">
        <v>1</v>
      </c>
      <c r="I105" s="664"/>
      <c r="J105" s="664"/>
      <c r="K105" s="677">
        <v>0</v>
      </c>
      <c r="L105" s="664">
        <v>8</v>
      </c>
      <c r="M105" s="665">
        <v>5392.2680833438772</v>
      </c>
    </row>
    <row r="106" spans="1:13" ht="14.4" customHeight="1" x14ac:dyDescent="0.3">
      <c r="A106" s="660" t="s">
        <v>593</v>
      </c>
      <c r="B106" s="661" t="s">
        <v>4206</v>
      </c>
      <c r="C106" s="661" t="s">
        <v>637</v>
      </c>
      <c r="D106" s="661" t="s">
        <v>635</v>
      </c>
      <c r="E106" s="661" t="s">
        <v>638</v>
      </c>
      <c r="F106" s="664">
        <v>3.1110000000000007</v>
      </c>
      <c r="G106" s="664">
        <v>736.28037000000018</v>
      </c>
      <c r="H106" s="677">
        <v>1</v>
      </c>
      <c r="I106" s="664"/>
      <c r="J106" s="664"/>
      <c r="K106" s="677">
        <v>0</v>
      </c>
      <c r="L106" s="664">
        <v>3.1110000000000007</v>
      </c>
      <c r="M106" s="665">
        <v>736.28037000000018</v>
      </c>
    </row>
    <row r="107" spans="1:13" ht="14.4" customHeight="1" x14ac:dyDescent="0.3">
      <c r="A107" s="660" t="s">
        <v>593</v>
      </c>
      <c r="B107" s="661" t="s">
        <v>4207</v>
      </c>
      <c r="C107" s="661" t="s">
        <v>2531</v>
      </c>
      <c r="D107" s="661" t="s">
        <v>2532</v>
      </c>
      <c r="E107" s="661" t="s">
        <v>2533</v>
      </c>
      <c r="F107" s="664"/>
      <c r="G107" s="664"/>
      <c r="H107" s="677">
        <v>0</v>
      </c>
      <c r="I107" s="664">
        <v>44.858279100000004</v>
      </c>
      <c r="J107" s="664">
        <v>27944.544123868051</v>
      </c>
      <c r="K107" s="677">
        <v>1</v>
      </c>
      <c r="L107" s="664">
        <v>44.858279100000004</v>
      </c>
      <c r="M107" s="665">
        <v>27944.544123868051</v>
      </c>
    </row>
    <row r="108" spans="1:13" ht="14.4" customHeight="1" x14ac:dyDescent="0.3">
      <c r="A108" s="660" t="s">
        <v>593</v>
      </c>
      <c r="B108" s="661" t="s">
        <v>4207</v>
      </c>
      <c r="C108" s="661" t="s">
        <v>2563</v>
      </c>
      <c r="D108" s="661" t="s">
        <v>2564</v>
      </c>
      <c r="E108" s="661" t="s">
        <v>2565</v>
      </c>
      <c r="F108" s="664"/>
      <c r="G108" s="664"/>
      <c r="H108" s="677">
        <v>0</v>
      </c>
      <c r="I108" s="664">
        <v>18.342490600000001</v>
      </c>
      <c r="J108" s="664">
        <v>12608.372212190327</v>
      </c>
      <c r="K108" s="677">
        <v>1</v>
      </c>
      <c r="L108" s="664">
        <v>18.342490600000001</v>
      </c>
      <c r="M108" s="665">
        <v>12608.372212190327</v>
      </c>
    </row>
    <row r="109" spans="1:13" ht="14.4" customHeight="1" x14ac:dyDescent="0.3">
      <c r="A109" s="660" t="s">
        <v>593</v>
      </c>
      <c r="B109" s="661" t="s">
        <v>4207</v>
      </c>
      <c r="C109" s="661" t="s">
        <v>2566</v>
      </c>
      <c r="D109" s="661" t="s">
        <v>2567</v>
      </c>
      <c r="E109" s="661" t="s">
        <v>2568</v>
      </c>
      <c r="F109" s="664"/>
      <c r="G109" s="664"/>
      <c r="H109" s="677">
        <v>0</v>
      </c>
      <c r="I109" s="664">
        <v>272.05774170000001</v>
      </c>
      <c r="J109" s="664">
        <v>70449.210138457041</v>
      </c>
      <c r="K109" s="677">
        <v>1</v>
      </c>
      <c r="L109" s="664">
        <v>272.05774170000001</v>
      </c>
      <c r="M109" s="665">
        <v>70449.210138457041</v>
      </c>
    </row>
    <row r="110" spans="1:13" ht="14.4" customHeight="1" x14ac:dyDescent="0.3">
      <c r="A110" s="660" t="s">
        <v>593</v>
      </c>
      <c r="B110" s="661" t="s">
        <v>4208</v>
      </c>
      <c r="C110" s="661" t="s">
        <v>1954</v>
      </c>
      <c r="D110" s="661" t="s">
        <v>4209</v>
      </c>
      <c r="E110" s="661" t="s">
        <v>1956</v>
      </c>
      <c r="F110" s="664"/>
      <c r="G110" s="664"/>
      <c r="H110" s="677">
        <v>0</v>
      </c>
      <c r="I110" s="664">
        <v>9.0398798000000014</v>
      </c>
      <c r="J110" s="664">
        <v>6762.4049797839471</v>
      </c>
      <c r="K110" s="677">
        <v>1</v>
      </c>
      <c r="L110" s="664">
        <v>9.0398798000000014</v>
      </c>
      <c r="M110" s="665">
        <v>6762.4049797839471</v>
      </c>
    </row>
    <row r="111" spans="1:13" ht="14.4" customHeight="1" x14ac:dyDescent="0.3">
      <c r="A111" s="660" t="s">
        <v>593</v>
      </c>
      <c r="B111" s="661" t="s">
        <v>4208</v>
      </c>
      <c r="C111" s="661" t="s">
        <v>2005</v>
      </c>
      <c r="D111" s="661" t="s">
        <v>4209</v>
      </c>
      <c r="E111" s="661" t="s">
        <v>2007</v>
      </c>
      <c r="F111" s="664"/>
      <c r="G111" s="664"/>
      <c r="H111" s="677">
        <v>0</v>
      </c>
      <c r="I111" s="664">
        <v>22.267320399999999</v>
      </c>
      <c r="J111" s="664">
        <v>11330.791387717403</v>
      </c>
      <c r="K111" s="677">
        <v>1</v>
      </c>
      <c r="L111" s="664">
        <v>22.267320399999999</v>
      </c>
      <c r="M111" s="665">
        <v>11330.791387717403</v>
      </c>
    </row>
    <row r="112" spans="1:13" ht="14.4" customHeight="1" x14ac:dyDescent="0.3">
      <c r="A112" s="660" t="s">
        <v>593</v>
      </c>
      <c r="B112" s="661" t="s">
        <v>4208</v>
      </c>
      <c r="C112" s="661" t="s">
        <v>2138</v>
      </c>
      <c r="D112" s="661" t="s">
        <v>2139</v>
      </c>
      <c r="E112" s="661" t="s">
        <v>2140</v>
      </c>
      <c r="F112" s="664">
        <v>8.5120000000000005</v>
      </c>
      <c r="G112" s="664">
        <v>1057.1904000000002</v>
      </c>
      <c r="H112" s="677">
        <v>1</v>
      </c>
      <c r="I112" s="664"/>
      <c r="J112" s="664"/>
      <c r="K112" s="677">
        <v>0</v>
      </c>
      <c r="L112" s="664">
        <v>8.5120000000000005</v>
      </c>
      <c r="M112" s="665">
        <v>1057.1904000000002</v>
      </c>
    </row>
    <row r="113" spans="1:13" ht="14.4" customHeight="1" x14ac:dyDescent="0.3">
      <c r="A113" s="660" t="s">
        <v>593</v>
      </c>
      <c r="B113" s="661" t="s">
        <v>4208</v>
      </c>
      <c r="C113" s="661" t="s">
        <v>2141</v>
      </c>
      <c r="D113" s="661" t="s">
        <v>2139</v>
      </c>
      <c r="E113" s="661" t="s">
        <v>2142</v>
      </c>
      <c r="F113" s="664">
        <v>19.454000000000001</v>
      </c>
      <c r="G113" s="664">
        <v>4228.3268999999991</v>
      </c>
      <c r="H113" s="677">
        <v>1</v>
      </c>
      <c r="I113" s="664"/>
      <c r="J113" s="664"/>
      <c r="K113" s="677">
        <v>0</v>
      </c>
      <c r="L113" s="664">
        <v>19.454000000000001</v>
      </c>
      <c r="M113" s="665">
        <v>4228.3268999999991</v>
      </c>
    </row>
    <row r="114" spans="1:13" ht="14.4" customHeight="1" x14ac:dyDescent="0.3">
      <c r="A114" s="660" t="s">
        <v>593</v>
      </c>
      <c r="B114" s="661" t="s">
        <v>4210</v>
      </c>
      <c r="C114" s="661" t="s">
        <v>2553</v>
      </c>
      <c r="D114" s="661" t="s">
        <v>4211</v>
      </c>
      <c r="E114" s="661" t="s">
        <v>2555</v>
      </c>
      <c r="F114" s="664"/>
      <c r="G114" s="664"/>
      <c r="H114" s="677">
        <v>0</v>
      </c>
      <c r="I114" s="664">
        <v>42.087702300000004</v>
      </c>
      <c r="J114" s="664">
        <v>20587.741558025409</v>
      </c>
      <c r="K114" s="677">
        <v>1</v>
      </c>
      <c r="L114" s="664">
        <v>42.087702300000004</v>
      </c>
      <c r="M114" s="665">
        <v>20587.741558025409</v>
      </c>
    </row>
    <row r="115" spans="1:13" ht="14.4" customHeight="1" x14ac:dyDescent="0.3">
      <c r="A115" s="660" t="s">
        <v>593</v>
      </c>
      <c r="B115" s="661" t="s">
        <v>4210</v>
      </c>
      <c r="C115" s="661" t="s">
        <v>2582</v>
      </c>
      <c r="D115" s="661" t="s">
        <v>4211</v>
      </c>
      <c r="E115" s="661" t="s">
        <v>2523</v>
      </c>
      <c r="F115" s="664"/>
      <c r="G115" s="664"/>
      <c r="H115" s="677">
        <v>0</v>
      </c>
      <c r="I115" s="664">
        <v>24.407999999999998</v>
      </c>
      <c r="J115" s="664">
        <v>15689.886004332036</v>
      </c>
      <c r="K115" s="677">
        <v>1</v>
      </c>
      <c r="L115" s="664">
        <v>24.407999999999998</v>
      </c>
      <c r="M115" s="665">
        <v>15689.886004332036</v>
      </c>
    </row>
    <row r="116" spans="1:13" ht="14.4" customHeight="1" x14ac:dyDescent="0.3">
      <c r="A116" s="660" t="s">
        <v>593</v>
      </c>
      <c r="B116" s="661" t="s">
        <v>4210</v>
      </c>
      <c r="C116" s="661" t="s">
        <v>2585</v>
      </c>
      <c r="D116" s="661" t="s">
        <v>4211</v>
      </c>
      <c r="E116" s="661" t="s">
        <v>2587</v>
      </c>
      <c r="F116" s="664"/>
      <c r="G116" s="664"/>
      <c r="H116" s="677">
        <v>0</v>
      </c>
      <c r="I116" s="664">
        <v>57.658999999999992</v>
      </c>
      <c r="J116" s="664">
        <v>78804.357534902781</v>
      </c>
      <c r="K116" s="677">
        <v>1</v>
      </c>
      <c r="L116" s="664">
        <v>57.658999999999992</v>
      </c>
      <c r="M116" s="665">
        <v>78804.357534902781</v>
      </c>
    </row>
    <row r="117" spans="1:13" ht="14.4" customHeight="1" x14ac:dyDescent="0.3">
      <c r="A117" s="660" t="s">
        <v>593</v>
      </c>
      <c r="B117" s="661" t="s">
        <v>4210</v>
      </c>
      <c r="C117" s="661" t="s">
        <v>631</v>
      </c>
      <c r="D117" s="661" t="s">
        <v>632</v>
      </c>
      <c r="E117" s="661" t="s">
        <v>4212</v>
      </c>
      <c r="F117" s="664">
        <v>2.762</v>
      </c>
      <c r="G117" s="664">
        <v>481.19888995480085</v>
      </c>
      <c r="H117" s="677">
        <v>1</v>
      </c>
      <c r="I117" s="664"/>
      <c r="J117" s="664"/>
      <c r="K117" s="677">
        <v>0</v>
      </c>
      <c r="L117" s="664">
        <v>2.762</v>
      </c>
      <c r="M117" s="665">
        <v>481.19888995480085</v>
      </c>
    </row>
    <row r="118" spans="1:13" ht="14.4" customHeight="1" x14ac:dyDescent="0.3">
      <c r="A118" s="660" t="s">
        <v>593</v>
      </c>
      <c r="B118" s="661" t="s">
        <v>4213</v>
      </c>
      <c r="C118" s="661" t="s">
        <v>2598</v>
      </c>
      <c r="D118" s="661" t="s">
        <v>2599</v>
      </c>
      <c r="E118" s="661" t="s">
        <v>1757</v>
      </c>
      <c r="F118" s="664"/>
      <c r="G118" s="664"/>
      <c r="H118" s="677">
        <v>0</v>
      </c>
      <c r="I118" s="664">
        <v>1</v>
      </c>
      <c r="J118" s="664">
        <v>925.88999999999987</v>
      </c>
      <c r="K118" s="677">
        <v>1</v>
      </c>
      <c r="L118" s="664">
        <v>1</v>
      </c>
      <c r="M118" s="665">
        <v>925.88999999999987</v>
      </c>
    </row>
    <row r="119" spans="1:13" ht="14.4" customHeight="1" x14ac:dyDescent="0.3">
      <c r="A119" s="660" t="s">
        <v>593</v>
      </c>
      <c r="B119" s="661" t="s">
        <v>4214</v>
      </c>
      <c r="C119" s="661" t="s">
        <v>2601</v>
      </c>
      <c r="D119" s="661" t="s">
        <v>2602</v>
      </c>
      <c r="E119" s="661" t="s">
        <v>4215</v>
      </c>
      <c r="F119" s="664"/>
      <c r="G119" s="664"/>
      <c r="H119" s="677">
        <v>0</v>
      </c>
      <c r="I119" s="664">
        <v>4</v>
      </c>
      <c r="J119" s="664">
        <v>1784.5699999999997</v>
      </c>
      <c r="K119" s="677">
        <v>1</v>
      </c>
      <c r="L119" s="664">
        <v>4</v>
      </c>
      <c r="M119" s="665">
        <v>1784.5699999999997</v>
      </c>
    </row>
    <row r="120" spans="1:13" ht="14.4" customHeight="1" x14ac:dyDescent="0.3">
      <c r="A120" s="660" t="s">
        <v>593</v>
      </c>
      <c r="B120" s="661" t="s">
        <v>4216</v>
      </c>
      <c r="C120" s="661" t="s">
        <v>1678</v>
      </c>
      <c r="D120" s="661" t="s">
        <v>1679</v>
      </c>
      <c r="E120" s="661" t="s">
        <v>1680</v>
      </c>
      <c r="F120" s="664"/>
      <c r="G120" s="664"/>
      <c r="H120" s="677">
        <v>0</v>
      </c>
      <c r="I120" s="664">
        <v>1</v>
      </c>
      <c r="J120" s="664">
        <v>7061.99</v>
      </c>
      <c r="K120" s="677">
        <v>1</v>
      </c>
      <c r="L120" s="664">
        <v>1</v>
      </c>
      <c r="M120" s="665">
        <v>7061.99</v>
      </c>
    </row>
    <row r="121" spans="1:13" ht="14.4" customHeight="1" x14ac:dyDescent="0.3">
      <c r="A121" s="660" t="s">
        <v>593</v>
      </c>
      <c r="B121" s="661" t="s">
        <v>4217</v>
      </c>
      <c r="C121" s="661" t="s">
        <v>2424</v>
      </c>
      <c r="D121" s="661" t="s">
        <v>2251</v>
      </c>
      <c r="E121" s="661" t="s">
        <v>4218</v>
      </c>
      <c r="F121" s="664"/>
      <c r="G121" s="664"/>
      <c r="H121" s="677">
        <v>0</v>
      </c>
      <c r="I121" s="664">
        <v>8</v>
      </c>
      <c r="J121" s="664">
        <v>491.77297617474721</v>
      </c>
      <c r="K121" s="677">
        <v>1</v>
      </c>
      <c r="L121" s="664">
        <v>8</v>
      </c>
      <c r="M121" s="665">
        <v>491.77297617474721</v>
      </c>
    </row>
    <row r="122" spans="1:13" ht="14.4" customHeight="1" x14ac:dyDescent="0.3">
      <c r="A122" s="660" t="s">
        <v>593</v>
      </c>
      <c r="B122" s="661" t="s">
        <v>4217</v>
      </c>
      <c r="C122" s="661" t="s">
        <v>2250</v>
      </c>
      <c r="D122" s="661" t="s">
        <v>2251</v>
      </c>
      <c r="E122" s="661" t="s">
        <v>2109</v>
      </c>
      <c r="F122" s="664"/>
      <c r="G122" s="664"/>
      <c r="H122" s="677">
        <v>0</v>
      </c>
      <c r="I122" s="664">
        <v>13</v>
      </c>
      <c r="J122" s="664">
        <v>1449.1649306989025</v>
      </c>
      <c r="K122" s="677">
        <v>1</v>
      </c>
      <c r="L122" s="664">
        <v>13</v>
      </c>
      <c r="M122" s="665">
        <v>1449.1649306989025</v>
      </c>
    </row>
    <row r="123" spans="1:13" ht="14.4" customHeight="1" x14ac:dyDescent="0.3">
      <c r="A123" s="660" t="s">
        <v>593</v>
      </c>
      <c r="B123" s="661" t="s">
        <v>4219</v>
      </c>
      <c r="C123" s="661" t="s">
        <v>1190</v>
      </c>
      <c r="D123" s="661" t="s">
        <v>1191</v>
      </c>
      <c r="E123" s="661" t="s">
        <v>1192</v>
      </c>
      <c r="F123" s="664"/>
      <c r="G123" s="664"/>
      <c r="H123" s="677">
        <v>0</v>
      </c>
      <c r="I123" s="664">
        <v>2</v>
      </c>
      <c r="J123" s="664">
        <v>143.47999999999999</v>
      </c>
      <c r="K123" s="677">
        <v>1</v>
      </c>
      <c r="L123" s="664">
        <v>2</v>
      </c>
      <c r="M123" s="665">
        <v>143.47999999999999</v>
      </c>
    </row>
    <row r="124" spans="1:13" ht="14.4" customHeight="1" x14ac:dyDescent="0.3">
      <c r="A124" s="660" t="s">
        <v>593</v>
      </c>
      <c r="B124" s="661" t="s">
        <v>4220</v>
      </c>
      <c r="C124" s="661" t="s">
        <v>1665</v>
      </c>
      <c r="D124" s="661" t="s">
        <v>4221</v>
      </c>
      <c r="E124" s="661" t="s">
        <v>2215</v>
      </c>
      <c r="F124" s="664"/>
      <c r="G124" s="664"/>
      <c r="H124" s="677">
        <v>0</v>
      </c>
      <c r="I124" s="664">
        <v>1</v>
      </c>
      <c r="J124" s="664">
        <v>5967.75</v>
      </c>
      <c r="K124" s="677">
        <v>1</v>
      </c>
      <c r="L124" s="664">
        <v>1</v>
      </c>
      <c r="M124" s="665">
        <v>5967.75</v>
      </c>
    </row>
    <row r="125" spans="1:13" ht="14.4" customHeight="1" x14ac:dyDescent="0.3">
      <c r="A125" s="660" t="s">
        <v>593</v>
      </c>
      <c r="B125" s="661" t="s">
        <v>4222</v>
      </c>
      <c r="C125" s="661" t="s">
        <v>2507</v>
      </c>
      <c r="D125" s="661" t="s">
        <v>2508</v>
      </c>
      <c r="E125" s="661" t="s">
        <v>4223</v>
      </c>
      <c r="F125" s="664"/>
      <c r="G125" s="664"/>
      <c r="H125" s="677">
        <v>0</v>
      </c>
      <c r="I125" s="664">
        <v>15</v>
      </c>
      <c r="J125" s="664">
        <v>443.60946986684246</v>
      </c>
      <c r="K125" s="677">
        <v>1</v>
      </c>
      <c r="L125" s="664">
        <v>15</v>
      </c>
      <c r="M125" s="665">
        <v>443.60946986684246</v>
      </c>
    </row>
    <row r="126" spans="1:13" ht="14.4" customHeight="1" x14ac:dyDescent="0.3">
      <c r="A126" s="660" t="s">
        <v>593</v>
      </c>
      <c r="B126" s="661" t="s">
        <v>4222</v>
      </c>
      <c r="C126" s="661" t="s">
        <v>2291</v>
      </c>
      <c r="D126" s="661" t="s">
        <v>2292</v>
      </c>
      <c r="E126" s="661" t="s">
        <v>2293</v>
      </c>
      <c r="F126" s="664"/>
      <c r="G126" s="664"/>
      <c r="H126" s="677">
        <v>0</v>
      </c>
      <c r="I126" s="664">
        <v>12</v>
      </c>
      <c r="J126" s="664">
        <v>483.96037482227541</v>
      </c>
      <c r="K126" s="677">
        <v>1</v>
      </c>
      <c r="L126" s="664">
        <v>12</v>
      </c>
      <c r="M126" s="665">
        <v>483.96037482227541</v>
      </c>
    </row>
    <row r="127" spans="1:13" ht="14.4" customHeight="1" x14ac:dyDescent="0.3">
      <c r="A127" s="660" t="s">
        <v>593</v>
      </c>
      <c r="B127" s="661" t="s">
        <v>4222</v>
      </c>
      <c r="C127" s="661" t="s">
        <v>2295</v>
      </c>
      <c r="D127" s="661" t="s">
        <v>2296</v>
      </c>
      <c r="E127" s="661" t="s">
        <v>2297</v>
      </c>
      <c r="F127" s="664"/>
      <c r="G127" s="664"/>
      <c r="H127" s="677">
        <v>0</v>
      </c>
      <c r="I127" s="664">
        <v>9</v>
      </c>
      <c r="J127" s="664">
        <v>552.71</v>
      </c>
      <c r="K127" s="677">
        <v>1</v>
      </c>
      <c r="L127" s="664">
        <v>9</v>
      </c>
      <c r="M127" s="665">
        <v>552.71</v>
      </c>
    </row>
    <row r="128" spans="1:13" ht="14.4" customHeight="1" x14ac:dyDescent="0.3">
      <c r="A128" s="660" t="s">
        <v>593</v>
      </c>
      <c r="B128" s="661" t="s">
        <v>4222</v>
      </c>
      <c r="C128" s="661" t="s">
        <v>2299</v>
      </c>
      <c r="D128" s="661" t="s">
        <v>2300</v>
      </c>
      <c r="E128" s="661" t="s">
        <v>2301</v>
      </c>
      <c r="F128" s="664"/>
      <c r="G128" s="664"/>
      <c r="H128" s="677">
        <v>0</v>
      </c>
      <c r="I128" s="664">
        <v>5</v>
      </c>
      <c r="J128" s="664">
        <v>294.40000000000003</v>
      </c>
      <c r="K128" s="677">
        <v>1</v>
      </c>
      <c r="L128" s="664">
        <v>5</v>
      </c>
      <c r="M128" s="665">
        <v>294.40000000000003</v>
      </c>
    </row>
    <row r="129" spans="1:13" ht="14.4" customHeight="1" x14ac:dyDescent="0.3">
      <c r="A129" s="660" t="s">
        <v>593</v>
      </c>
      <c r="B129" s="661" t="s">
        <v>4222</v>
      </c>
      <c r="C129" s="661" t="s">
        <v>2311</v>
      </c>
      <c r="D129" s="661" t="s">
        <v>2312</v>
      </c>
      <c r="E129" s="661" t="s">
        <v>4224</v>
      </c>
      <c r="F129" s="664"/>
      <c r="G129" s="664"/>
      <c r="H129" s="677">
        <v>0</v>
      </c>
      <c r="I129" s="664">
        <v>6</v>
      </c>
      <c r="J129" s="664">
        <v>705.81003212079918</v>
      </c>
      <c r="K129" s="677">
        <v>1</v>
      </c>
      <c r="L129" s="664">
        <v>6</v>
      </c>
      <c r="M129" s="665">
        <v>705.81003212079918</v>
      </c>
    </row>
    <row r="130" spans="1:13" ht="14.4" customHeight="1" x14ac:dyDescent="0.3">
      <c r="A130" s="660" t="s">
        <v>593</v>
      </c>
      <c r="B130" s="661" t="s">
        <v>4222</v>
      </c>
      <c r="C130" s="661" t="s">
        <v>2557</v>
      </c>
      <c r="D130" s="661" t="s">
        <v>2558</v>
      </c>
      <c r="E130" s="661" t="s">
        <v>1691</v>
      </c>
      <c r="F130" s="664"/>
      <c r="G130" s="664"/>
      <c r="H130" s="677">
        <v>0</v>
      </c>
      <c r="I130" s="664">
        <v>9</v>
      </c>
      <c r="J130" s="664">
        <v>1202.3999999999999</v>
      </c>
      <c r="K130" s="677">
        <v>1</v>
      </c>
      <c r="L130" s="664">
        <v>9</v>
      </c>
      <c r="M130" s="665">
        <v>1202.3999999999999</v>
      </c>
    </row>
    <row r="131" spans="1:13" ht="14.4" customHeight="1" x14ac:dyDescent="0.3">
      <c r="A131" s="660" t="s">
        <v>593</v>
      </c>
      <c r="B131" s="661" t="s">
        <v>4222</v>
      </c>
      <c r="C131" s="661" t="s">
        <v>2348</v>
      </c>
      <c r="D131" s="661" t="s">
        <v>2349</v>
      </c>
      <c r="E131" s="661" t="s">
        <v>4225</v>
      </c>
      <c r="F131" s="664"/>
      <c r="G131" s="664"/>
      <c r="H131" s="677">
        <v>0</v>
      </c>
      <c r="I131" s="664">
        <v>3</v>
      </c>
      <c r="J131" s="664">
        <v>103.29133156884446</v>
      </c>
      <c r="K131" s="677">
        <v>1</v>
      </c>
      <c r="L131" s="664">
        <v>3</v>
      </c>
      <c r="M131" s="665">
        <v>103.29133156884446</v>
      </c>
    </row>
    <row r="132" spans="1:13" ht="14.4" customHeight="1" x14ac:dyDescent="0.3">
      <c r="A132" s="660" t="s">
        <v>593</v>
      </c>
      <c r="B132" s="661" t="s">
        <v>4222</v>
      </c>
      <c r="C132" s="661" t="s">
        <v>2352</v>
      </c>
      <c r="D132" s="661" t="s">
        <v>2349</v>
      </c>
      <c r="E132" s="661" t="s">
        <v>3479</v>
      </c>
      <c r="F132" s="664"/>
      <c r="G132" s="664"/>
      <c r="H132" s="677">
        <v>0</v>
      </c>
      <c r="I132" s="664">
        <v>22</v>
      </c>
      <c r="J132" s="664">
        <v>2123.2368758898028</v>
      </c>
      <c r="K132" s="677">
        <v>1</v>
      </c>
      <c r="L132" s="664">
        <v>22</v>
      </c>
      <c r="M132" s="665">
        <v>2123.2368758898028</v>
      </c>
    </row>
    <row r="133" spans="1:13" ht="14.4" customHeight="1" x14ac:dyDescent="0.3">
      <c r="A133" s="660" t="s">
        <v>593</v>
      </c>
      <c r="B133" s="661" t="s">
        <v>4222</v>
      </c>
      <c r="C133" s="661" t="s">
        <v>2355</v>
      </c>
      <c r="D133" s="661" t="s">
        <v>2349</v>
      </c>
      <c r="E133" s="661" t="s">
        <v>4226</v>
      </c>
      <c r="F133" s="664"/>
      <c r="G133" s="664"/>
      <c r="H133" s="677">
        <v>0</v>
      </c>
      <c r="I133" s="664">
        <v>1</v>
      </c>
      <c r="J133" s="664">
        <v>122.97</v>
      </c>
      <c r="K133" s="677">
        <v>1</v>
      </c>
      <c r="L133" s="664">
        <v>1</v>
      </c>
      <c r="M133" s="665">
        <v>122.97</v>
      </c>
    </row>
    <row r="134" spans="1:13" ht="14.4" customHeight="1" x14ac:dyDescent="0.3">
      <c r="A134" s="660" t="s">
        <v>593</v>
      </c>
      <c r="B134" s="661" t="s">
        <v>4227</v>
      </c>
      <c r="C134" s="661" t="s">
        <v>2528</v>
      </c>
      <c r="D134" s="661" t="s">
        <v>4228</v>
      </c>
      <c r="E134" s="661" t="s">
        <v>4229</v>
      </c>
      <c r="F134" s="664"/>
      <c r="G134" s="664"/>
      <c r="H134" s="677">
        <v>0</v>
      </c>
      <c r="I134" s="664">
        <v>1</v>
      </c>
      <c r="J134" s="664">
        <v>373.56999999999994</v>
      </c>
      <c r="K134" s="677">
        <v>1</v>
      </c>
      <c r="L134" s="664">
        <v>1</v>
      </c>
      <c r="M134" s="665">
        <v>373.56999999999994</v>
      </c>
    </row>
    <row r="135" spans="1:13" ht="14.4" customHeight="1" x14ac:dyDescent="0.3">
      <c r="A135" s="660" t="s">
        <v>593</v>
      </c>
      <c r="B135" s="661" t="s">
        <v>4227</v>
      </c>
      <c r="C135" s="661" t="s">
        <v>2460</v>
      </c>
      <c r="D135" s="661" t="s">
        <v>4228</v>
      </c>
      <c r="E135" s="661" t="s">
        <v>4230</v>
      </c>
      <c r="F135" s="664"/>
      <c r="G135" s="664"/>
      <c r="H135" s="677">
        <v>0</v>
      </c>
      <c r="I135" s="664">
        <v>3</v>
      </c>
      <c r="J135" s="664">
        <v>308.67000000000007</v>
      </c>
      <c r="K135" s="677">
        <v>1</v>
      </c>
      <c r="L135" s="664">
        <v>3</v>
      </c>
      <c r="M135" s="665">
        <v>308.67000000000007</v>
      </c>
    </row>
    <row r="136" spans="1:13" ht="14.4" customHeight="1" x14ac:dyDescent="0.3">
      <c r="A136" s="660" t="s">
        <v>593</v>
      </c>
      <c r="B136" s="661" t="s">
        <v>4231</v>
      </c>
      <c r="C136" s="661" t="s">
        <v>2375</v>
      </c>
      <c r="D136" s="661" t="s">
        <v>4232</v>
      </c>
      <c r="E136" s="661" t="s">
        <v>4233</v>
      </c>
      <c r="F136" s="664"/>
      <c r="G136" s="664"/>
      <c r="H136" s="677">
        <v>0</v>
      </c>
      <c r="I136" s="664">
        <v>1</v>
      </c>
      <c r="J136" s="664">
        <v>337.80000000000007</v>
      </c>
      <c r="K136" s="677">
        <v>1</v>
      </c>
      <c r="L136" s="664">
        <v>1</v>
      </c>
      <c r="M136" s="665">
        <v>337.80000000000007</v>
      </c>
    </row>
    <row r="137" spans="1:13" ht="14.4" customHeight="1" x14ac:dyDescent="0.3">
      <c r="A137" s="660" t="s">
        <v>593</v>
      </c>
      <c r="B137" s="661" t="s">
        <v>4234</v>
      </c>
      <c r="C137" s="661" t="s">
        <v>2571</v>
      </c>
      <c r="D137" s="661" t="s">
        <v>2572</v>
      </c>
      <c r="E137" s="661" t="s">
        <v>2573</v>
      </c>
      <c r="F137" s="664"/>
      <c r="G137" s="664"/>
      <c r="H137" s="677">
        <v>0</v>
      </c>
      <c r="I137" s="664">
        <v>1</v>
      </c>
      <c r="J137" s="664">
        <v>997.44</v>
      </c>
      <c r="K137" s="677">
        <v>1</v>
      </c>
      <c r="L137" s="664">
        <v>1</v>
      </c>
      <c r="M137" s="665">
        <v>997.44</v>
      </c>
    </row>
    <row r="138" spans="1:13" ht="14.4" customHeight="1" x14ac:dyDescent="0.3">
      <c r="A138" s="660" t="s">
        <v>593</v>
      </c>
      <c r="B138" s="661" t="s">
        <v>4235</v>
      </c>
      <c r="C138" s="661" t="s">
        <v>2434</v>
      </c>
      <c r="D138" s="661" t="s">
        <v>2435</v>
      </c>
      <c r="E138" s="661" t="s">
        <v>4236</v>
      </c>
      <c r="F138" s="664"/>
      <c r="G138" s="664"/>
      <c r="H138" s="677">
        <v>0</v>
      </c>
      <c r="I138" s="664">
        <v>1</v>
      </c>
      <c r="J138" s="664">
        <v>250.10999999999999</v>
      </c>
      <c r="K138" s="677">
        <v>1</v>
      </c>
      <c r="L138" s="664">
        <v>1</v>
      </c>
      <c r="M138" s="665">
        <v>250.10999999999999</v>
      </c>
    </row>
    <row r="139" spans="1:13" ht="14.4" customHeight="1" x14ac:dyDescent="0.3">
      <c r="A139" s="660" t="s">
        <v>593</v>
      </c>
      <c r="B139" s="661" t="s">
        <v>4235</v>
      </c>
      <c r="C139" s="661" t="s">
        <v>2280</v>
      </c>
      <c r="D139" s="661" t="s">
        <v>2281</v>
      </c>
      <c r="E139" s="661" t="s">
        <v>4237</v>
      </c>
      <c r="F139" s="664"/>
      <c r="G139" s="664"/>
      <c r="H139" s="677">
        <v>0</v>
      </c>
      <c r="I139" s="664">
        <v>2</v>
      </c>
      <c r="J139" s="664">
        <v>759</v>
      </c>
      <c r="K139" s="677">
        <v>1</v>
      </c>
      <c r="L139" s="664">
        <v>2</v>
      </c>
      <c r="M139" s="665">
        <v>759</v>
      </c>
    </row>
    <row r="140" spans="1:13" ht="14.4" customHeight="1" x14ac:dyDescent="0.3">
      <c r="A140" s="660" t="s">
        <v>593</v>
      </c>
      <c r="B140" s="661" t="s">
        <v>4238</v>
      </c>
      <c r="C140" s="661" t="s">
        <v>2476</v>
      </c>
      <c r="D140" s="661" t="s">
        <v>2477</v>
      </c>
      <c r="E140" s="661" t="s">
        <v>2478</v>
      </c>
      <c r="F140" s="664"/>
      <c r="G140" s="664"/>
      <c r="H140" s="677">
        <v>0</v>
      </c>
      <c r="I140" s="664">
        <v>1</v>
      </c>
      <c r="J140" s="664">
        <v>51.339999999999996</v>
      </c>
      <c r="K140" s="677">
        <v>1</v>
      </c>
      <c r="L140" s="664">
        <v>1</v>
      </c>
      <c r="M140" s="665">
        <v>51.339999999999996</v>
      </c>
    </row>
    <row r="141" spans="1:13" ht="14.4" customHeight="1" x14ac:dyDescent="0.3">
      <c r="A141" s="660" t="s">
        <v>593</v>
      </c>
      <c r="B141" s="661" t="s">
        <v>4239</v>
      </c>
      <c r="C141" s="661" t="s">
        <v>2456</v>
      </c>
      <c r="D141" s="661" t="s">
        <v>4240</v>
      </c>
      <c r="E141" s="661" t="s">
        <v>4241</v>
      </c>
      <c r="F141" s="664"/>
      <c r="G141" s="664"/>
      <c r="H141" s="677">
        <v>0</v>
      </c>
      <c r="I141" s="664">
        <v>3</v>
      </c>
      <c r="J141" s="664">
        <v>273.89</v>
      </c>
      <c r="K141" s="677">
        <v>1</v>
      </c>
      <c r="L141" s="664">
        <v>3</v>
      </c>
      <c r="M141" s="665">
        <v>273.89</v>
      </c>
    </row>
    <row r="142" spans="1:13" ht="14.4" customHeight="1" x14ac:dyDescent="0.3">
      <c r="A142" s="660" t="s">
        <v>593</v>
      </c>
      <c r="B142" s="661" t="s">
        <v>4239</v>
      </c>
      <c r="C142" s="661" t="s">
        <v>2381</v>
      </c>
      <c r="D142" s="661" t="s">
        <v>4242</v>
      </c>
      <c r="E142" s="661" t="s">
        <v>4243</v>
      </c>
      <c r="F142" s="664"/>
      <c r="G142" s="664"/>
      <c r="H142" s="677">
        <v>0</v>
      </c>
      <c r="I142" s="664">
        <v>27</v>
      </c>
      <c r="J142" s="664">
        <v>1268.3817883452484</v>
      </c>
      <c r="K142" s="677">
        <v>1</v>
      </c>
      <c r="L142" s="664">
        <v>27</v>
      </c>
      <c r="M142" s="665">
        <v>1268.3817883452484</v>
      </c>
    </row>
    <row r="143" spans="1:13" ht="14.4" customHeight="1" x14ac:dyDescent="0.3">
      <c r="A143" s="660" t="s">
        <v>593</v>
      </c>
      <c r="B143" s="661" t="s">
        <v>4239</v>
      </c>
      <c r="C143" s="661" t="s">
        <v>2500</v>
      </c>
      <c r="D143" s="661" t="s">
        <v>4244</v>
      </c>
      <c r="E143" s="661" t="s">
        <v>4245</v>
      </c>
      <c r="F143" s="664"/>
      <c r="G143" s="664"/>
      <c r="H143" s="677">
        <v>0</v>
      </c>
      <c r="I143" s="664">
        <v>30</v>
      </c>
      <c r="J143" s="664">
        <v>1839.1398396216464</v>
      </c>
      <c r="K143" s="677">
        <v>1</v>
      </c>
      <c r="L143" s="664">
        <v>30</v>
      </c>
      <c r="M143" s="665">
        <v>1839.1398396216464</v>
      </c>
    </row>
    <row r="144" spans="1:13" ht="14.4" customHeight="1" x14ac:dyDescent="0.3">
      <c r="A144" s="660" t="s">
        <v>593</v>
      </c>
      <c r="B144" s="661" t="s">
        <v>4246</v>
      </c>
      <c r="C144" s="661" t="s">
        <v>2258</v>
      </c>
      <c r="D144" s="661" t="s">
        <v>4247</v>
      </c>
      <c r="E144" s="661" t="s">
        <v>4248</v>
      </c>
      <c r="F144" s="664"/>
      <c r="G144" s="664"/>
      <c r="H144" s="677">
        <v>0</v>
      </c>
      <c r="I144" s="664">
        <v>1</v>
      </c>
      <c r="J144" s="664">
        <v>51.320147530828002</v>
      </c>
      <c r="K144" s="677">
        <v>1</v>
      </c>
      <c r="L144" s="664">
        <v>1</v>
      </c>
      <c r="M144" s="665">
        <v>51.320147530828002</v>
      </c>
    </row>
    <row r="145" spans="1:13" ht="14.4" customHeight="1" x14ac:dyDescent="0.3">
      <c r="A145" s="660" t="s">
        <v>593</v>
      </c>
      <c r="B145" s="661" t="s">
        <v>4246</v>
      </c>
      <c r="C145" s="661" t="s">
        <v>2276</v>
      </c>
      <c r="D145" s="661" t="s">
        <v>2277</v>
      </c>
      <c r="E145" s="661" t="s">
        <v>2278</v>
      </c>
      <c r="F145" s="664"/>
      <c r="G145" s="664"/>
      <c r="H145" s="677">
        <v>0</v>
      </c>
      <c r="I145" s="664">
        <v>1</v>
      </c>
      <c r="J145" s="664">
        <v>144.53</v>
      </c>
      <c r="K145" s="677">
        <v>1</v>
      </c>
      <c r="L145" s="664">
        <v>1</v>
      </c>
      <c r="M145" s="665">
        <v>144.53</v>
      </c>
    </row>
    <row r="146" spans="1:13" ht="14.4" customHeight="1" x14ac:dyDescent="0.3">
      <c r="A146" s="660" t="s">
        <v>593</v>
      </c>
      <c r="B146" s="661" t="s">
        <v>4246</v>
      </c>
      <c r="C146" s="661" t="s">
        <v>2474</v>
      </c>
      <c r="D146" s="661" t="s">
        <v>2277</v>
      </c>
      <c r="E146" s="661" t="s">
        <v>2475</v>
      </c>
      <c r="F146" s="664"/>
      <c r="G146" s="664"/>
      <c r="H146" s="677"/>
      <c r="I146" s="664">
        <v>0</v>
      </c>
      <c r="J146" s="664">
        <v>0</v>
      </c>
      <c r="K146" s="677"/>
      <c r="L146" s="664">
        <v>0</v>
      </c>
      <c r="M146" s="665">
        <v>0</v>
      </c>
    </row>
    <row r="147" spans="1:13" ht="14.4" customHeight="1" x14ac:dyDescent="0.3">
      <c r="A147" s="660" t="s">
        <v>593</v>
      </c>
      <c r="B147" s="661" t="s">
        <v>4249</v>
      </c>
      <c r="C147" s="661" t="s">
        <v>618</v>
      </c>
      <c r="D147" s="661" t="s">
        <v>619</v>
      </c>
      <c r="E147" s="661" t="s">
        <v>620</v>
      </c>
      <c r="F147" s="664">
        <v>1</v>
      </c>
      <c r="G147" s="664">
        <v>162.039237821021</v>
      </c>
      <c r="H147" s="677">
        <v>1</v>
      </c>
      <c r="I147" s="664"/>
      <c r="J147" s="664"/>
      <c r="K147" s="677">
        <v>0</v>
      </c>
      <c r="L147" s="664">
        <v>1</v>
      </c>
      <c r="M147" s="665">
        <v>162.039237821021</v>
      </c>
    </row>
    <row r="148" spans="1:13" ht="14.4" customHeight="1" x14ac:dyDescent="0.3">
      <c r="A148" s="660" t="s">
        <v>593</v>
      </c>
      <c r="B148" s="661" t="s">
        <v>4249</v>
      </c>
      <c r="C148" s="661" t="s">
        <v>2427</v>
      </c>
      <c r="D148" s="661" t="s">
        <v>2428</v>
      </c>
      <c r="E148" s="661" t="s">
        <v>4250</v>
      </c>
      <c r="F148" s="664"/>
      <c r="G148" s="664"/>
      <c r="H148" s="677">
        <v>0</v>
      </c>
      <c r="I148" s="664">
        <v>17</v>
      </c>
      <c r="J148" s="664">
        <v>1579.012110757506</v>
      </c>
      <c r="K148" s="677">
        <v>1</v>
      </c>
      <c r="L148" s="664">
        <v>17</v>
      </c>
      <c r="M148" s="665">
        <v>1579.012110757506</v>
      </c>
    </row>
    <row r="149" spans="1:13" ht="14.4" customHeight="1" x14ac:dyDescent="0.3">
      <c r="A149" s="660" t="s">
        <v>593</v>
      </c>
      <c r="B149" s="661" t="s">
        <v>4249</v>
      </c>
      <c r="C149" s="661" t="s">
        <v>2503</v>
      </c>
      <c r="D149" s="661" t="s">
        <v>2504</v>
      </c>
      <c r="E149" s="661" t="s">
        <v>4251</v>
      </c>
      <c r="F149" s="664"/>
      <c r="G149" s="664"/>
      <c r="H149" s="677">
        <v>0</v>
      </c>
      <c r="I149" s="664">
        <v>4</v>
      </c>
      <c r="J149" s="664">
        <v>589.87906142001793</v>
      </c>
      <c r="K149" s="677">
        <v>1</v>
      </c>
      <c r="L149" s="664">
        <v>4</v>
      </c>
      <c r="M149" s="665">
        <v>589.87906142001793</v>
      </c>
    </row>
    <row r="150" spans="1:13" ht="14.4" customHeight="1" x14ac:dyDescent="0.3">
      <c r="A150" s="660" t="s">
        <v>593</v>
      </c>
      <c r="B150" s="661" t="s">
        <v>4252</v>
      </c>
      <c r="C150" s="661" t="s">
        <v>2510</v>
      </c>
      <c r="D150" s="661" t="s">
        <v>4253</v>
      </c>
      <c r="E150" s="661" t="s">
        <v>3661</v>
      </c>
      <c r="F150" s="664"/>
      <c r="G150" s="664"/>
      <c r="H150" s="677">
        <v>0</v>
      </c>
      <c r="I150" s="664">
        <v>1</v>
      </c>
      <c r="J150" s="664">
        <v>128.65</v>
      </c>
      <c r="K150" s="677">
        <v>1</v>
      </c>
      <c r="L150" s="664">
        <v>1</v>
      </c>
      <c r="M150" s="665">
        <v>128.65</v>
      </c>
    </row>
    <row r="151" spans="1:13" ht="14.4" customHeight="1" x14ac:dyDescent="0.3">
      <c r="A151" s="660" t="s">
        <v>593</v>
      </c>
      <c r="B151" s="661" t="s">
        <v>4254</v>
      </c>
      <c r="C151" s="661" t="s">
        <v>2467</v>
      </c>
      <c r="D151" s="661" t="s">
        <v>2468</v>
      </c>
      <c r="E151" s="661" t="s">
        <v>996</v>
      </c>
      <c r="F151" s="664"/>
      <c r="G151" s="664"/>
      <c r="H151" s="677">
        <v>0</v>
      </c>
      <c r="I151" s="664">
        <v>3</v>
      </c>
      <c r="J151" s="664">
        <v>452.26000000000005</v>
      </c>
      <c r="K151" s="677">
        <v>1</v>
      </c>
      <c r="L151" s="664">
        <v>3</v>
      </c>
      <c r="M151" s="665">
        <v>452.26000000000005</v>
      </c>
    </row>
    <row r="152" spans="1:13" ht="14.4" customHeight="1" x14ac:dyDescent="0.3">
      <c r="A152" s="660" t="s">
        <v>593</v>
      </c>
      <c r="B152" s="661" t="s">
        <v>4255</v>
      </c>
      <c r="C152" s="661" t="s">
        <v>2518</v>
      </c>
      <c r="D152" s="661" t="s">
        <v>2519</v>
      </c>
      <c r="E152" s="661" t="s">
        <v>2520</v>
      </c>
      <c r="F152" s="664"/>
      <c r="G152" s="664"/>
      <c r="H152" s="677">
        <v>0</v>
      </c>
      <c r="I152" s="664">
        <v>1</v>
      </c>
      <c r="J152" s="664">
        <v>318.32012927522618</v>
      </c>
      <c r="K152" s="677">
        <v>1</v>
      </c>
      <c r="L152" s="664">
        <v>1</v>
      </c>
      <c r="M152" s="665">
        <v>318.32012927522618</v>
      </c>
    </row>
    <row r="153" spans="1:13" ht="14.4" customHeight="1" x14ac:dyDescent="0.3">
      <c r="A153" s="660" t="s">
        <v>593</v>
      </c>
      <c r="B153" s="661" t="s">
        <v>4256</v>
      </c>
      <c r="C153" s="661" t="s">
        <v>2246</v>
      </c>
      <c r="D153" s="661" t="s">
        <v>2247</v>
      </c>
      <c r="E153" s="661" t="s">
        <v>4257</v>
      </c>
      <c r="F153" s="664"/>
      <c r="G153" s="664"/>
      <c r="H153" s="677">
        <v>0</v>
      </c>
      <c r="I153" s="664">
        <v>1</v>
      </c>
      <c r="J153" s="664">
        <v>106.51999999999998</v>
      </c>
      <c r="K153" s="677">
        <v>1</v>
      </c>
      <c r="L153" s="664">
        <v>1</v>
      </c>
      <c r="M153" s="665">
        <v>106.51999999999998</v>
      </c>
    </row>
    <row r="154" spans="1:13" ht="14.4" customHeight="1" x14ac:dyDescent="0.3">
      <c r="A154" s="660" t="s">
        <v>593</v>
      </c>
      <c r="B154" s="661" t="s">
        <v>4258</v>
      </c>
      <c r="C154" s="661" t="s">
        <v>2438</v>
      </c>
      <c r="D154" s="661" t="s">
        <v>2439</v>
      </c>
      <c r="E154" s="661" t="s">
        <v>4259</v>
      </c>
      <c r="F154" s="664"/>
      <c r="G154" s="664"/>
      <c r="H154" s="677">
        <v>0</v>
      </c>
      <c r="I154" s="664">
        <v>1</v>
      </c>
      <c r="J154" s="664">
        <v>52.809999999999988</v>
      </c>
      <c r="K154" s="677">
        <v>1</v>
      </c>
      <c r="L154" s="664">
        <v>1</v>
      </c>
      <c r="M154" s="665">
        <v>52.809999999999988</v>
      </c>
    </row>
    <row r="155" spans="1:13" ht="14.4" customHeight="1" x14ac:dyDescent="0.3">
      <c r="A155" s="660" t="s">
        <v>593</v>
      </c>
      <c r="B155" s="661" t="s">
        <v>4260</v>
      </c>
      <c r="C155" s="661" t="s">
        <v>2368</v>
      </c>
      <c r="D155" s="661" t="s">
        <v>2369</v>
      </c>
      <c r="E155" s="661" t="s">
        <v>1094</v>
      </c>
      <c r="F155" s="664"/>
      <c r="G155" s="664"/>
      <c r="H155" s="677">
        <v>0</v>
      </c>
      <c r="I155" s="664">
        <v>1</v>
      </c>
      <c r="J155" s="664">
        <v>57.810423638143703</v>
      </c>
      <c r="K155" s="677">
        <v>1</v>
      </c>
      <c r="L155" s="664">
        <v>1</v>
      </c>
      <c r="M155" s="665">
        <v>57.810423638143703</v>
      </c>
    </row>
    <row r="156" spans="1:13" ht="14.4" customHeight="1" x14ac:dyDescent="0.3">
      <c r="A156" s="660" t="s">
        <v>593</v>
      </c>
      <c r="B156" s="661" t="s">
        <v>4260</v>
      </c>
      <c r="C156" s="661" t="s">
        <v>2372</v>
      </c>
      <c r="D156" s="661" t="s">
        <v>2369</v>
      </c>
      <c r="E156" s="661" t="s">
        <v>996</v>
      </c>
      <c r="F156" s="664"/>
      <c r="G156" s="664"/>
      <c r="H156" s="677">
        <v>0</v>
      </c>
      <c r="I156" s="664">
        <v>2</v>
      </c>
      <c r="J156" s="664">
        <v>207.04000000000008</v>
      </c>
      <c r="K156" s="677">
        <v>1</v>
      </c>
      <c r="L156" s="664">
        <v>2</v>
      </c>
      <c r="M156" s="665">
        <v>207.04000000000008</v>
      </c>
    </row>
    <row r="157" spans="1:13" ht="14.4" customHeight="1" x14ac:dyDescent="0.3">
      <c r="A157" s="660" t="s">
        <v>593</v>
      </c>
      <c r="B157" s="661" t="s">
        <v>4261</v>
      </c>
      <c r="C157" s="661" t="s">
        <v>2402</v>
      </c>
      <c r="D157" s="661" t="s">
        <v>2403</v>
      </c>
      <c r="E157" s="661" t="s">
        <v>1161</v>
      </c>
      <c r="F157" s="664"/>
      <c r="G157" s="664"/>
      <c r="H157" s="677">
        <v>0</v>
      </c>
      <c r="I157" s="664">
        <v>1</v>
      </c>
      <c r="J157" s="664">
        <v>89.25</v>
      </c>
      <c r="K157" s="677">
        <v>1</v>
      </c>
      <c r="L157" s="664">
        <v>1</v>
      </c>
      <c r="M157" s="665">
        <v>89.25</v>
      </c>
    </row>
    <row r="158" spans="1:13" ht="14.4" customHeight="1" x14ac:dyDescent="0.3">
      <c r="A158" s="660" t="s">
        <v>593</v>
      </c>
      <c r="B158" s="661" t="s">
        <v>4262</v>
      </c>
      <c r="C158" s="661" t="s">
        <v>1841</v>
      </c>
      <c r="D158" s="661" t="s">
        <v>1842</v>
      </c>
      <c r="E158" s="661" t="s">
        <v>1843</v>
      </c>
      <c r="F158" s="664"/>
      <c r="G158" s="664"/>
      <c r="H158" s="677">
        <v>0</v>
      </c>
      <c r="I158" s="664">
        <v>266.20218890000001</v>
      </c>
      <c r="J158" s="664">
        <v>46069.203121285049</v>
      </c>
      <c r="K158" s="677">
        <v>1</v>
      </c>
      <c r="L158" s="664">
        <v>266.20218890000001</v>
      </c>
      <c r="M158" s="665">
        <v>46069.203121285049</v>
      </c>
    </row>
    <row r="159" spans="1:13" ht="14.4" customHeight="1" x14ac:dyDescent="0.3">
      <c r="A159" s="660" t="s">
        <v>593</v>
      </c>
      <c r="B159" s="661" t="s">
        <v>4262</v>
      </c>
      <c r="C159" s="661" t="s">
        <v>1984</v>
      </c>
      <c r="D159" s="661" t="s">
        <v>1842</v>
      </c>
      <c r="E159" s="661" t="s">
        <v>1985</v>
      </c>
      <c r="F159" s="664"/>
      <c r="G159" s="664"/>
      <c r="H159" s="677">
        <v>0</v>
      </c>
      <c r="I159" s="664">
        <v>3.2843615000000002</v>
      </c>
      <c r="J159" s="664">
        <v>2043.7019892306712</v>
      </c>
      <c r="K159" s="677">
        <v>1</v>
      </c>
      <c r="L159" s="664">
        <v>3.2843615000000002</v>
      </c>
      <c r="M159" s="665">
        <v>2043.7019892306712</v>
      </c>
    </row>
    <row r="160" spans="1:13" ht="14.4" customHeight="1" x14ac:dyDescent="0.3">
      <c r="A160" s="660" t="s">
        <v>593</v>
      </c>
      <c r="B160" s="661" t="s">
        <v>4263</v>
      </c>
      <c r="C160" s="661" t="s">
        <v>2575</v>
      </c>
      <c r="D160" s="661" t="s">
        <v>2576</v>
      </c>
      <c r="E160" s="661" t="s">
        <v>4264</v>
      </c>
      <c r="F160" s="664"/>
      <c r="G160" s="664"/>
      <c r="H160" s="677">
        <v>0</v>
      </c>
      <c r="I160" s="664">
        <v>7</v>
      </c>
      <c r="J160" s="664">
        <v>1718.9200987716126</v>
      </c>
      <c r="K160" s="677">
        <v>1</v>
      </c>
      <c r="L160" s="664">
        <v>7</v>
      </c>
      <c r="M160" s="665">
        <v>1718.9200987716126</v>
      </c>
    </row>
    <row r="161" spans="1:13" ht="14.4" customHeight="1" x14ac:dyDescent="0.3">
      <c r="A161" s="660" t="s">
        <v>593</v>
      </c>
      <c r="B161" s="661" t="s">
        <v>4263</v>
      </c>
      <c r="C161" s="661" t="s">
        <v>2647</v>
      </c>
      <c r="D161" s="661" t="s">
        <v>2648</v>
      </c>
      <c r="E161" s="661" t="s">
        <v>2649</v>
      </c>
      <c r="F161" s="664"/>
      <c r="G161" s="664"/>
      <c r="H161" s="677">
        <v>0</v>
      </c>
      <c r="I161" s="664">
        <v>16</v>
      </c>
      <c r="J161" s="664">
        <v>3172.1586166724528</v>
      </c>
      <c r="K161" s="677">
        <v>1</v>
      </c>
      <c r="L161" s="664">
        <v>16</v>
      </c>
      <c r="M161" s="665">
        <v>3172.1586166724528</v>
      </c>
    </row>
    <row r="162" spans="1:13" ht="14.4" customHeight="1" x14ac:dyDescent="0.3">
      <c r="A162" s="660" t="s">
        <v>593</v>
      </c>
      <c r="B162" s="661" t="s">
        <v>4263</v>
      </c>
      <c r="C162" s="661" t="s">
        <v>2634</v>
      </c>
      <c r="D162" s="661" t="s">
        <v>4265</v>
      </c>
      <c r="E162" s="661" t="s">
        <v>2636</v>
      </c>
      <c r="F162" s="664"/>
      <c r="G162" s="664"/>
      <c r="H162" s="677">
        <v>0</v>
      </c>
      <c r="I162" s="664">
        <v>70</v>
      </c>
      <c r="J162" s="664">
        <v>3428.7268272262863</v>
      </c>
      <c r="K162" s="677">
        <v>1</v>
      </c>
      <c r="L162" s="664">
        <v>70</v>
      </c>
      <c r="M162" s="665">
        <v>3428.7268272262863</v>
      </c>
    </row>
    <row r="163" spans="1:13" ht="14.4" customHeight="1" x14ac:dyDescent="0.3">
      <c r="A163" s="660" t="s">
        <v>593</v>
      </c>
      <c r="B163" s="661" t="s">
        <v>4263</v>
      </c>
      <c r="C163" s="661" t="s">
        <v>2638</v>
      </c>
      <c r="D163" s="661" t="s">
        <v>4266</v>
      </c>
      <c r="E163" s="661" t="s">
        <v>2636</v>
      </c>
      <c r="F163" s="664"/>
      <c r="G163" s="664"/>
      <c r="H163" s="677">
        <v>0</v>
      </c>
      <c r="I163" s="664">
        <v>93</v>
      </c>
      <c r="J163" s="664">
        <v>4547.2843326028997</v>
      </c>
      <c r="K163" s="677">
        <v>1</v>
      </c>
      <c r="L163" s="664">
        <v>93</v>
      </c>
      <c r="M163" s="665">
        <v>4547.2843326028997</v>
      </c>
    </row>
    <row r="164" spans="1:13" ht="14.4" customHeight="1" x14ac:dyDescent="0.3">
      <c r="A164" s="660" t="s">
        <v>593</v>
      </c>
      <c r="B164" s="661" t="s">
        <v>4263</v>
      </c>
      <c r="C164" s="661" t="s">
        <v>2641</v>
      </c>
      <c r="D164" s="661" t="s">
        <v>4267</v>
      </c>
      <c r="E164" s="661" t="s">
        <v>2636</v>
      </c>
      <c r="F164" s="664"/>
      <c r="G164" s="664"/>
      <c r="H164" s="677">
        <v>0</v>
      </c>
      <c r="I164" s="664">
        <v>1</v>
      </c>
      <c r="J164" s="664">
        <v>54.46</v>
      </c>
      <c r="K164" s="677">
        <v>1</v>
      </c>
      <c r="L164" s="664">
        <v>1</v>
      </c>
      <c r="M164" s="665">
        <v>54.46</v>
      </c>
    </row>
    <row r="165" spans="1:13" ht="14.4" customHeight="1" x14ac:dyDescent="0.3">
      <c r="A165" s="660" t="s">
        <v>593</v>
      </c>
      <c r="B165" s="661" t="s">
        <v>4263</v>
      </c>
      <c r="C165" s="661" t="s">
        <v>2650</v>
      </c>
      <c r="D165" s="661" t="s">
        <v>2651</v>
      </c>
      <c r="E165" s="661" t="s">
        <v>2652</v>
      </c>
      <c r="F165" s="664"/>
      <c r="G165" s="664"/>
      <c r="H165" s="677">
        <v>0</v>
      </c>
      <c r="I165" s="664">
        <v>197</v>
      </c>
      <c r="J165" s="664">
        <v>36123.879399309619</v>
      </c>
      <c r="K165" s="677">
        <v>1</v>
      </c>
      <c r="L165" s="664">
        <v>197</v>
      </c>
      <c r="M165" s="665">
        <v>36123.879399309619</v>
      </c>
    </row>
    <row r="166" spans="1:13" ht="14.4" customHeight="1" x14ac:dyDescent="0.3">
      <c r="A166" s="660" t="s">
        <v>593</v>
      </c>
      <c r="B166" s="661" t="s">
        <v>4263</v>
      </c>
      <c r="C166" s="661" t="s">
        <v>2644</v>
      </c>
      <c r="D166" s="661" t="s">
        <v>2612</v>
      </c>
      <c r="E166" s="661" t="s">
        <v>2636</v>
      </c>
      <c r="F166" s="664"/>
      <c r="G166" s="664"/>
      <c r="H166" s="677">
        <v>0</v>
      </c>
      <c r="I166" s="664">
        <v>49</v>
      </c>
      <c r="J166" s="664">
        <v>2462.5750567412301</v>
      </c>
      <c r="K166" s="677">
        <v>1</v>
      </c>
      <c r="L166" s="664">
        <v>49</v>
      </c>
      <c r="M166" s="665">
        <v>2462.5750567412301</v>
      </c>
    </row>
    <row r="167" spans="1:13" ht="14.4" customHeight="1" x14ac:dyDescent="0.3">
      <c r="A167" s="660" t="s">
        <v>593</v>
      </c>
      <c r="B167" s="661" t="s">
        <v>4263</v>
      </c>
      <c r="C167" s="661" t="s">
        <v>2611</v>
      </c>
      <c r="D167" s="661" t="s">
        <v>2612</v>
      </c>
      <c r="E167" s="661" t="s">
        <v>2613</v>
      </c>
      <c r="F167" s="664">
        <v>5.75</v>
      </c>
      <c r="G167" s="664">
        <v>705.13749999999993</v>
      </c>
      <c r="H167" s="677">
        <v>1</v>
      </c>
      <c r="I167" s="664"/>
      <c r="J167" s="664"/>
      <c r="K167" s="677">
        <v>0</v>
      </c>
      <c r="L167" s="664">
        <v>5.75</v>
      </c>
      <c r="M167" s="665">
        <v>705.13749999999993</v>
      </c>
    </row>
    <row r="168" spans="1:13" ht="14.4" customHeight="1" x14ac:dyDescent="0.3">
      <c r="A168" s="660" t="s">
        <v>598</v>
      </c>
      <c r="B168" s="661" t="s">
        <v>4107</v>
      </c>
      <c r="C168" s="661" t="s">
        <v>2384</v>
      </c>
      <c r="D168" s="661" t="s">
        <v>4108</v>
      </c>
      <c r="E168" s="661" t="s">
        <v>4109</v>
      </c>
      <c r="F168" s="664"/>
      <c r="G168" s="664"/>
      <c r="H168" s="677">
        <v>0</v>
      </c>
      <c r="I168" s="664">
        <v>11</v>
      </c>
      <c r="J168" s="664">
        <v>519.55166665157253</v>
      </c>
      <c r="K168" s="677">
        <v>1</v>
      </c>
      <c r="L168" s="664">
        <v>11</v>
      </c>
      <c r="M168" s="665">
        <v>519.55166665157253</v>
      </c>
    </row>
    <row r="169" spans="1:13" ht="14.4" customHeight="1" x14ac:dyDescent="0.3">
      <c r="A169" s="660" t="s">
        <v>598</v>
      </c>
      <c r="B169" s="661" t="s">
        <v>4107</v>
      </c>
      <c r="C169" s="661" t="s">
        <v>2396</v>
      </c>
      <c r="D169" s="661" t="s">
        <v>4110</v>
      </c>
      <c r="E169" s="661" t="s">
        <v>4111</v>
      </c>
      <c r="F169" s="664"/>
      <c r="G169" s="664"/>
      <c r="H169" s="677">
        <v>0</v>
      </c>
      <c r="I169" s="664">
        <v>37</v>
      </c>
      <c r="J169" s="664">
        <v>2641.4813748393881</v>
      </c>
      <c r="K169" s="677">
        <v>1</v>
      </c>
      <c r="L169" s="664">
        <v>37</v>
      </c>
      <c r="M169" s="665">
        <v>2641.4813748393881</v>
      </c>
    </row>
    <row r="170" spans="1:13" ht="14.4" customHeight="1" x14ac:dyDescent="0.3">
      <c r="A170" s="660" t="s">
        <v>598</v>
      </c>
      <c r="B170" s="661" t="s">
        <v>4107</v>
      </c>
      <c r="C170" s="661" t="s">
        <v>622</v>
      </c>
      <c r="D170" s="661" t="s">
        <v>4112</v>
      </c>
      <c r="E170" s="661" t="s">
        <v>4109</v>
      </c>
      <c r="F170" s="664">
        <v>3</v>
      </c>
      <c r="G170" s="664">
        <v>98.43</v>
      </c>
      <c r="H170" s="677">
        <v>1</v>
      </c>
      <c r="I170" s="664"/>
      <c r="J170" s="664"/>
      <c r="K170" s="677">
        <v>0</v>
      </c>
      <c r="L170" s="664">
        <v>3</v>
      </c>
      <c r="M170" s="665">
        <v>98.43</v>
      </c>
    </row>
    <row r="171" spans="1:13" ht="14.4" customHeight="1" x14ac:dyDescent="0.3">
      <c r="A171" s="660" t="s">
        <v>598</v>
      </c>
      <c r="B171" s="661" t="s">
        <v>4113</v>
      </c>
      <c r="C171" s="661" t="s">
        <v>1012</v>
      </c>
      <c r="D171" s="661" t="s">
        <v>1013</v>
      </c>
      <c r="E171" s="661" t="s">
        <v>1014</v>
      </c>
      <c r="F171" s="664"/>
      <c r="G171" s="664"/>
      <c r="H171" s="677">
        <v>0</v>
      </c>
      <c r="I171" s="664">
        <v>16</v>
      </c>
      <c r="J171" s="664">
        <v>2685.232041533664</v>
      </c>
      <c r="K171" s="677">
        <v>1</v>
      </c>
      <c r="L171" s="664">
        <v>16</v>
      </c>
      <c r="M171" s="665">
        <v>2685.232041533664</v>
      </c>
    </row>
    <row r="172" spans="1:13" ht="14.4" customHeight="1" x14ac:dyDescent="0.3">
      <c r="A172" s="660" t="s">
        <v>598</v>
      </c>
      <c r="B172" s="661" t="s">
        <v>4114</v>
      </c>
      <c r="C172" s="661" t="s">
        <v>3610</v>
      </c>
      <c r="D172" s="661" t="s">
        <v>2322</v>
      </c>
      <c r="E172" s="661" t="s">
        <v>4268</v>
      </c>
      <c r="F172" s="664"/>
      <c r="G172" s="664"/>
      <c r="H172" s="677">
        <v>0</v>
      </c>
      <c r="I172" s="664">
        <v>2</v>
      </c>
      <c r="J172" s="664">
        <v>501.6400000000001</v>
      </c>
      <c r="K172" s="677">
        <v>1</v>
      </c>
      <c r="L172" s="664">
        <v>2</v>
      </c>
      <c r="M172" s="665">
        <v>501.6400000000001</v>
      </c>
    </row>
    <row r="173" spans="1:13" ht="14.4" customHeight="1" x14ac:dyDescent="0.3">
      <c r="A173" s="660" t="s">
        <v>598</v>
      </c>
      <c r="B173" s="661" t="s">
        <v>4114</v>
      </c>
      <c r="C173" s="661" t="s">
        <v>2321</v>
      </c>
      <c r="D173" s="661" t="s">
        <v>2322</v>
      </c>
      <c r="E173" s="661" t="s">
        <v>4115</v>
      </c>
      <c r="F173" s="664"/>
      <c r="G173" s="664"/>
      <c r="H173" s="677">
        <v>0</v>
      </c>
      <c r="I173" s="664">
        <v>10</v>
      </c>
      <c r="J173" s="664">
        <v>735.10103662860661</v>
      </c>
      <c r="K173" s="677">
        <v>1</v>
      </c>
      <c r="L173" s="664">
        <v>10</v>
      </c>
      <c r="M173" s="665">
        <v>735.10103662860661</v>
      </c>
    </row>
    <row r="174" spans="1:13" ht="14.4" customHeight="1" x14ac:dyDescent="0.3">
      <c r="A174" s="660" t="s">
        <v>598</v>
      </c>
      <c r="B174" s="661" t="s">
        <v>4114</v>
      </c>
      <c r="C174" s="661" t="s">
        <v>2445</v>
      </c>
      <c r="D174" s="661" t="s">
        <v>2446</v>
      </c>
      <c r="E174" s="661" t="s">
        <v>2447</v>
      </c>
      <c r="F174" s="664"/>
      <c r="G174" s="664"/>
      <c r="H174" s="677">
        <v>0</v>
      </c>
      <c r="I174" s="664">
        <v>350</v>
      </c>
      <c r="J174" s="664">
        <v>24822.674189772879</v>
      </c>
      <c r="K174" s="677">
        <v>1</v>
      </c>
      <c r="L174" s="664">
        <v>350</v>
      </c>
      <c r="M174" s="665">
        <v>24822.674189772879</v>
      </c>
    </row>
    <row r="175" spans="1:13" ht="14.4" customHeight="1" x14ac:dyDescent="0.3">
      <c r="A175" s="660" t="s">
        <v>598</v>
      </c>
      <c r="B175" s="661" t="s">
        <v>4116</v>
      </c>
      <c r="C175" s="661" t="s">
        <v>2268</v>
      </c>
      <c r="D175" s="661" t="s">
        <v>4117</v>
      </c>
      <c r="E175" s="661" t="s">
        <v>4118</v>
      </c>
      <c r="F175" s="664"/>
      <c r="G175" s="664"/>
      <c r="H175" s="677">
        <v>0</v>
      </c>
      <c r="I175" s="664">
        <v>2</v>
      </c>
      <c r="J175" s="664">
        <v>204.33968869570606</v>
      </c>
      <c r="K175" s="677">
        <v>1</v>
      </c>
      <c r="L175" s="664">
        <v>2</v>
      </c>
      <c r="M175" s="665">
        <v>204.33968869570606</v>
      </c>
    </row>
    <row r="176" spans="1:13" ht="14.4" customHeight="1" x14ac:dyDescent="0.3">
      <c r="A176" s="660" t="s">
        <v>598</v>
      </c>
      <c r="B176" s="661" t="s">
        <v>4269</v>
      </c>
      <c r="C176" s="661" t="s">
        <v>3640</v>
      </c>
      <c r="D176" s="661" t="s">
        <v>3641</v>
      </c>
      <c r="E176" s="661" t="s">
        <v>3642</v>
      </c>
      <c r="F176" s="664"/>
      <c r="G176" s="664"/>
      <c r="H176" s="677">
        <v>0</v>
      </c>
      <c r="I176" s="664">
        <v>1</v>
      </c>
      <c r="J176" s="664">
        <v>147.15</v>
      </c>
      <c r="K176" s="677">
        <v>1</v>
      </c>
      <c r="L176" s="664">
        <v>1</v>
      </c>
      <c r="M176" s="665">
        <v>147.15</v>
      </c>
    </row>
    <row r="177" spans="1:13" ht="14.4" customHeight="1" x14ac:dyDescent="0.3">
      <c r="A177" s="660" t="s">
        <v>598</v>
      </c>
      <c r="B177" s="661" t="s">
        <v>4270</v>
      </c>
      <c r="C177" s="661" t="s">
        <v>3553</v>
      </c>
      <c r="D177" s="661" t="s">
        <v>3554</v>
      </c>
      <c r="E177" s="661" t="s">
        <v>3555</v>
      </c>
      <c r="F177" s="664"/>
      <c r="G177" s="664"/>
      <c r="H177" s="677">
        <v>0</v>
      </c>
      <c r="I177" s="664">
        <v>15</v>
      </c>
      <c r="J177" s="664">
        <v>979.0498593050263</v>
      </c>
      <c r="K177" s="677">
        <v>1</v>
      </c>
      <c r="L177" s="664">
        <v>15</v>
      </c>
      <c r="M177" s="665">
        <v>979.0498593050263</v>
      </c>
    </row>
    <row r="178" spans="1:13" ht="14.4" customHeight="1" x14ac:dyDescent="0.3">
      <c r="A178" s="660" t="s">
        <v>598</v>
      </c>
      <c r="B178" s="661" t="s">
        <v>4120</v>
      </c>
      <c r="C178" s="661" t="s">
        <v>2496</v>
      </c>
      <c r="D178" s="661" t="s">
        <v>2497</v>
      </c>
      <c r="E178" s="661" t="s">
        <v>2498</v>
      </c>
      <c r="F178" s="664"/>
      <c r="G178" s="664"/>
      <c r="H178" s="677">
        <v>0</v>
      </c>
      <c r="I178" s="664">
        <v>122</v>
      </c>
      <c r="J178" s="664">
        <v>46464.12889541113</v>
      </c>
      <c r="K178" s="677">
        <v>1</v>
      </c>
      <c r="L178" s="664">
        <v>122</v>
      </c>
      <c r="M178" s="665">
        <v>46464.12889541113</v>
      </c>
    </row>
    <row r="179" spans="1:13" ht="14.4" customHeight="1" x14ac:dyDescent="0.3">
      <c r="A179" s="660" t="s">
        <v>598</v>
      </c>
      <c r="B179" s="661" t="s">
        <v>4124</v>
      </c>
      <c r="C179" s="661" t="s">
        <v>2442</v>
      </c>
      <c r="D179" s="661" t="s">
        <v>2308</v>
      </c>
      <c r="E179" s="661" t="s">
        <v>2443</v>
      </c>
      <c r="F179" s="664"/>
      <c r="G179" s="664"/>
      <c r="H179" s="677">
        <v>0</v>
      </c>
      <c r="I179" s="664">
        <v>122</v>
      </c>
      <c r="J179" s="664">
        <v>9077.0689490825516</v>
      </c>
      <c r="K179" s="677">
        <v>1</v>
      </c>
      <c r="L179" s="664">
        <v>122</v>
      </c>
      <c r="M179" s="665">
        <v>9077.0689490825516</v>
      </c>
    </row>
    <row r="180" spans="1:13" ht="14.4" customHeight="1" x14ac:dyDescent="0.3">
      <c r="A180" s="660" t="s">
        <v>598</v>
      </c>
      <c r="B180" s="661" t="s">
        <v>4128</v>
      </c>
      <c r="C180" s="661" t="s">
        <v>2882</v>
      </c>
      <c r="D180" s="661" t="s">
        <v>2883</v>
      </c>
      <c r="E180" s="661" t="s">
        <v>2884</v>
      </c>
      <c r="F180" s="664">
        <v>1</v>
      </c>
      <c r="G180" s="664">
        <v>152.19011940316699</v>
      </c>
      <c r="H180" s="677">
        <v>1</v>
      </c>
      <c r="I180" s="664"/>
      <c r="J180" s="664"/>
      <c r="K180" s="677">
        <v>0</v>
      </c>
      <c r="L180" s="664">
        <v>1</v>
      </c>
      <c r="M180" s="665">
        <v>152.19011940316699</v>
      </c>
    </row>
    <row r="181" spans="1:13" ht="14.4" customHeight="1" x14ac:dyDescent="0.3">
      <c r="A181" s="660" t="s">
        <v>598</v>
      </c>
      <c r="B181" s="661" t="s">
        <v>4128</v>
      </c>
      <c r="C181" s="661" t="s">
        <v>2604</v>
      </c>
      <c r="D181" s="661" t="s">
        <v>2273</v>
      </c>
      <c r="E181" s="661" t="s">
        <v>2605</v>
      </c>
      <c r="F181" s="664">
        <v>6</v>
      </c>
      <c r="G181" s="664">
        <v>621.07981987554001</v>
      </c>
      <c r="H181" s="677">
        <v>0.29363668378408897</v>
      </c>
      <c r="I181" s="664">
        <v>15</v>
      </c>
      <c r="J181" s="664">
        <v>1494.0503875348527</v>
      </c>
      <c r="K181" s="677">
        <v>0.70636331621591097</v>
      </c>
      <c r="L181" s="664">
        <v>21</v>
      </c>
      <c r="M181" s="665">
        <v>2115.1302074103928</v>
      </c>
    </row>
    <row r="182" spans="1:13" ht="14.4" customHeight="1" x14ac:dyDescent="0.3">
      <c r="A182" s="660" t="s">
        <v>598</v>
      </c>
      <c r="B182" s="661" t="s">
        <v>4128</v>
      </c>
      <c r="C182" s="661" t="s">
        <v>2336</v>
      </c>
      <c r="D182" s="661" t="s">
        <v>2337</v>
      </c>
      <c r="E182" s="661" t="s">
        <v>4129</v>
      </c>
      <c r="F182" s="664"/>
      <c r="G182" s="664"/>
      <c r="H182" s="677">
        <v>0</v>
      </c>
      <c r="I182" s="664">
        <v>10</v>
      </c>
      <c r="J182" s="664">
        <v>616.18062773007364</v>
      </c>
      <c r="K182" s="677">
        <v>1</v>
      </c>
      <c r="L182" s="664">
        <v>10</v>
      </c>
      <c r="M182" s="665">
        <v>616.18062773007364</v>
      </c>
    </row>
    <row r="183" spans="1:13" ht="14.4" customHeight="1" x14ac:dyDescent="0.3">
      <c r="A183" s="660" t="s">
        <v>598</v>
      </c>
      <c r="B183" s="661" t="s">
        <v>4128</v>
      </c>
      <c r="C183" s="661" t="s">
        <v>2340</v>
      </c>
      <c r="D183" s="661" t="s">
        <v>2341</v>
      </c>
      <c r="E183" s="661" t="s">
        <v>4130</v>
      </c>
      <c r="F183" s="664"/>
      <c r="G183" s="664"/>
      <c r="H183" s="677">
        <v>0</v>
      </c>
      <c r="I183" s="664">
        <v>9</v>
      </c>
      <c r="J183" s="664">
        <v>769.49923461650019</v>
      </c>
      <c r="K183" s="677">
        <v>1</v>
      </c>
      <c r="L183" s="664">
        <v>9</v>
      </c>
      <c r="M183" s="665">
        <v>769.49923461650019</v>
      </c>
    </row>
    <row r="184" spans="1:13" ht="14.4" customHeight="1" x14ac:dyDescent="0.3">
      <c r="A184" s="660" t="s">
        <v>598</v>
      </c>
      <c r="B184" s="661" t="s">
        <v>4131</v>
      </c>
      <c r="C184" s="661" t="s">
        <v>2876</v>
      </c>
      <c r="D184" s="661" t="s">
        <v>2877</v>
      </c>
      <c r="E184" s="661" t="s">
        <v>2422</v>
      </c>
      <c r="F184" s="664">
        <v>3</v>
      </c>
      <c r="G184" s="664">
        <v>142.58999999999997</v>
      </c>
      <c r="H184" s="677">
        <v>1</v>
      </c>
      <c r="I184" s="664"/>
      <c r="J184" s="664"/>
      <c r="K184" s="677">
        <v>0</v>
      </c>
      <c r="L184" s="664">
        <v>3</v>
      </c>
      <c r="M184" s="665">
        <v>142.58999999999997</v>
      </c>
    </row>
    <row r="185" spans="1:13" ht="14.4" customHeight="1" x14ac:dyDescent="0.3">
      <c r="A185" s="660" t="s">
        <v>598</v>
      </c>
      <c r="B185" s="661" t="s">
        <v>4131</v>
      </c>
      <c r="C185" s="661" t="s">
        <v>2412</v>
      </c>
      <c r="D185" s="661" t="s">
        <v>2413</v>
      </c>
      <c r="E185" s="661" t="s">
        <v>2414</v>
      </c>
      <c r="F185" s="664"/>
      <c r="G185" s="664"/>
      <c r="H185" s="677">
        <v>0</v>
      </c>
      <c r="I185" s="664">
        <v>6</v>
      </c>
      <c r="J185" s="664">
        <v>143.82004427284235</v>
      </c>
      <c r="K185" s="677">
        <v>1</v>
      </c>
      <c r="L185" s="664">
        <v>6</v>
      </c>
      <c r="M185" s="665">
        <v>143.82004427284235</v>
      </c>
    </row>
    <row r="186" spans="1:13" ht="14.4" customHeight="1" x14ac:dyDescent="0.3">
      <c r="A186" s="660" t="s">
        <v>598</v>
      </c>
      <c r="B186" s="661" t="s">
        <v>4131</v>
      </c>
      <c r="C186" s="661" t="s">
        <v>2408</v>
      </c>
      <c r="D186" s="661" t="s">
        <v>2409</v>
      </c>
      <c r="E186" s="661" t="s">
        <v>2410</v>
      </c>
      <c r="F186" s="664"/>
      <c r="G186" s="664"/>
      <c r="H186" s="677">
        <v>0</v>
      </c>
      <c r="I186" s="664">
        <v>19</v>
      </c>
      <c r="J186" s="664">
        <v>581.93021801171369</v>
      </c>
      <c r="K186" s="677">
        <v>1</v>
      </c>
      <c r="L186" s="664">
        <v>19</v>
      </c>
      <c r="M186" s="665">
        <v>581.93021801171369</v>
      </c>
    </row>
    <row r="187" spans="1:13" ht="14.4" customHeight="1" x14ac:dyDescent="0.3">
      <c r="A187" s="660" t="s">
        <v>598</v>
      </c>
      <c r="B187" s="661" t="s">
        <v>4271</v>
      </c>
      <c r="C187" s="661" t="s">
        <v>3589</v>
      </c>
      <c r="D187" s="661" t="s">
        <v>4272</v>
      </c>
      <c r="E187" s="661" t="s">
        <v>4273</v>
      </c>
      <c r="F187" s="664"/>
      <c r="G187" s="664"/>
      <c r="H187" s="677">
        <v>0</v>
      </c>
      <c r="I187" s="664">
        <v>6</v>
      </c>
      <c r="J187" s="664">
        <v>703.07000000000016</v>
      </c>
      <c r="K187" s="677">
        <v>1</v>
      </c>
      <c r="L187" s="664">
        <v>6</v>
      </c>
      <c r="M187" s="665">
        <v>703.07000000000016</v>
      </c>
    </row>
    <row r="188" spans="1:13" ht="14.4" customHeight="1" x14ac:dyDescent="0.3">
      <c r="A188" s="660" t="s">
        <v>598</v>
      </c>
      <c r="B188" s="661" t="s">
        <v>4271</v>
      </c>
      <c r="C188" s="661" t="s">
        <v>3563</v>
      </c>
      <c r="D188" s="661" t="s">
        <v>4274</v>
      </c>
      <c r="E188" s="661" t="s">
        <v>3001</v>
      </c>
      <c r="F188" s="664"/>
      <c r="G188" s="664"/>
      <c r="H188" s="677">
        <v>0</v>
      </c>
      <c r="I188" s="664">
        <v>1</v>
      </c>
      <c r="J188" s="664">
        <v>144.78999999999991</v>
      </c>
      <c r="K188" s="677">
        <v>1</v>
      </c>
      <c r="L188" s="664">
        <v>1</v>
      </c>
      <c r="M188" s="665">
        <v>144.78999999999991</v>
      </c>
    </row>
    <row r="189" spans="1:13" ht="14.4" customHeight="1" x14ac:dyDescent="0.3">
      <c r="A189" s="660" t="s">
        <v>598</v>
      </c>
      <c r="B189" s="661" t="s">
        <v>4132</v>
      </c>
      <c r="C189" s="661" t="s">
        <v>2484</v>
      </c>
      <c r="D189" s="661" t="s">
        <v>2285</v>
      </c>
      <c r="E189" s="661" t="s">
        <v>2485</v>
      </c>
      <c r="F189" s="664"/>
      <c r="G189" s="664"/>
      <c r="H189" s="677">
        <v>0</v>
      </c>
      <c r="I189" s="664">
        <v>3</v>
      </c>
      <c r="J189" s="664">
        <v>1069.4999999999998</v>
      </c>
      <c r="K189" s="677">
        <v>1</v>
      </c>
      <c r="L189" s="664">
        <v>3</v>
      </c>
      <c r="M189" s="665">
        <v>1069.4999999999998</v>
      </c>
    </row>
    <row r="190" spans="1:13" ht="14.4" customHeight="1" x14ac:dyDescent="0.3">
      <c r="A190" s="660" t="s">
        <v>598</v>
      </c>
      <c r="B190" s="661" t="s">
        <v>4132</v>
      </c>
      <c r="C190" s="661" t="s">
        <v>2487</v>
      </c>
      <c r="D190" s="661" t="s">
        <v>2285</v>
      </c>
      <c r="E190" s="661" t="s">
        <v>2488</v>
      </c>
      <c r="F190" s="664"/>
      <c r="G190" s="664"/>
      <c r="H190" s="677">
        <v>0</v>
      </c>
      <c r="I190" s="664">
        <v>2</v>
      </c>
      <c r="J190" s="664">
        <v>828.00000000000011</v>
      </c>
      <c r="K190" s="677">
        <v>1</v>
      </c>
      <c r="L190" s="664">
        <v>2</v>
      </c>
      <c r="M190" s="665">
        <v>828.00000000000011</v>
      </c>
    </row>
    <row r="191" spans="1:13" ht="14.4" customHeight="1" x14ac:dyDescent="0.3">
      <c r="A191" s="660" t="s">
        <v>598</v>
      </c>
      <c r="B191" s="661" t="s">
        <v>4132</v>
      </c>
      <c r="C191" s="661" t="s">
        <v>2284</v>
      </c>
      <c r="D191" s="661" t="s">
        <v>2285</v>
      </c>
      <c r="E191" s="661" t="s">
        <v>2286</v>
      </c>
      <c r="F191" s="664"/>
      <c r="G191" s="664"/>
      <c r="H191" s="677">
        <v>0</v>
      </c>
      <c r="I191" s="664">
        <v>22</v>
      </c>
      <c r="J191" s="664">
        <v>10828.39898758619</v>
      </c>
      <c r="K191" s="677">
        <v>1</v>
      </c>
      <c r="L191" s="664">
        <v>22</v>
      </c>
      <c r="M191" s="665">
        <v>10828.39898758619</v>
      </c>
    </row>
    <row r="192" spans="1:13" ht="14.4" customHeight="1" x14ac:dyDescent="0.3">
      <c r="A192" s="660" t="s">
        <v>598</v>
      </c>
      <c r="B192" s="661" t="s">
        <v>4132</v>
      </c>
      <c r="C192" s="661" t="s">
        <v>2288</v>
      </c>
      <c r="D192" s="661" t="s">
        <v>2285</v>
      </c>
      <c r="E192" s="661" t="s">
        <v>2289</v>
      </c>
      <c r="F192" s="664"/>
      <c r="G192" s="664"/>
      <c r="H192" s="677">
        <v>0</v>
      </c>
      <c r="I192" s="664">
        <v>3</v>
      </c>
      <c r="J192" s="664">
        <v>2828.9954448493277</v>
      </c>
      <c r="K192" s="677">
        <v>1</v>
      </c>
      <c r="L192" s="664">
        <v>3</v>
      </c>
      <c r="M192" s="665">
        <v>2828.9954448493277</v>
      </c>
    </row>
    <row r="193" spans="1:13" ht="14.4" customHeight="1" x14ac:dyDescent="0.3">
      <c r="A193" s="660" t="s">
        <v>598</v>
      </c>
      <c r="B193" s="661" t="s">
        <v>4132</v>
      </c>
      <c r="C193" s="661" t="s">
        <v>3528</v>
      </c>
      <c r="D193" s="661" t="s">
        <v>2285</v>
      </c>
      <c r="E193" s="661" t="s">
        <v>3529</v>
      </c>
      <c r="F193" s="664"/>
      <c r="G193" s="664"/>
      <c r="H193" s="677">
        <v>0</v>
      </c>
      <c r="I193" s="664">
        <v>2</v>
      </c>
      <c r="J193" s="664">
        <v>2114.92</v>
      </c>
      <c r="K193" s="677">
        <v>1</v>
      </c>
      <c r="L193" s="664">
        <v>2</v>
      </c>
      <c r="M193" s="665">
        <v>2114.92</v>
      </c>
    </row>
    <row r="194" spans="1:13" ht="14.4" customHeight="1" x14ac:dyDescent="0.3">
      <c r="A194" s="660" t="s">
        <v>598</v>
      </c>
      <c r="B194" s="661" t="s">
        <v>4132</v>
      </c>
      <c r="C194" s="661" t="s">
        <v>2329</v>
      </c>
      <c r="D194" s="661" t="s">
        <v>2330</v>
      </c>
      <c r="E194" s="661" t="s">
        <v>4133</v>
      </c>
      <c r="F194" s="664"/>
      <c r="G194" s="664"/>
      <c r="H194" s="677">
        <v>0</v>
      </c>
      <c r="I194" s="664">
        <v>22</v>
      </c>
      <c r="J194" s="664">
        <v>83791.900481548801</v>
      </c>
      <c r="K194" s="677">
        <v>1</v>
      </c>
      <c r="L194" s="664">
        <v>22</v>
      </c>
      <c r="M194" s="665">
        <v>83791.900481548801</v>
      </c>
    </row>
    <row r="195" spans="1:13" ht="14.4" customHeight="1" x14ac:dyDescent="0.3">
      <c r="A195" s="660" t="s">
        <v>598</v>
      </c>
      <c r="B195" s="661" t="s">
        <v>4132</v>
      </c>
      <c r="C195" s="661" t="s">
        <v>2358</v>
      </c>
      <c r="D195" s="661" t="s">
        <v>2359</v>
      </c>
      <c r="E195" s="661" t="s">
        <v>2286</v>
      </c>
      <c r="F195" s="664"/>
      <c r="G195" s="664"/>
      <c r="H195" s="677">
        <v>0</v>
      </c>
      <c r="I195" s="664">
        <v>7</v>
      </c>
      <c r="J195" s="664">
        <v>10140.358659673624</v>
      </c>
      <c r="K195" s="677">
        <v>1</v>
      </c>
      <c r="L195" s="664">
        <v>7</v>
      </c>
      <c r="M195" s="665">
        <v>10140.358659673624</v>
      </c>
    </row>
    <row r="196" spans="1:13" ht="14.4" customHeight="1" x14ac:dyDescent="0.3">
      <c r="A196" s="660" t="s">
        <v>598</v>
      </c>
      <c r="B196" s="661" t="s">
        <v>4132</v>
      </c>
      <c r="C196" s="661" t="s">
        <v>2362</v>
      </c>
      <c r="D196" s="661" t="s">
        <v>2359</v>
      </c>
      <c r="E196" s="661" t="s">
        <v>2289</v>
      </c>
      <c r="F196" s="664"/>
      <c r="G196" s="664"/>
      <c r="H196" s="677">
        <v>0</v>
      </c>
      <c r="I196" s="664">
        <v>8</v>
      </c>
      <c r="J196" s="664">
        <v>15711.985867614019</v>
      </c>
      <c r="K196" s="677">
        <v>1</v>
      </c>
      <c r="L196" s="664">
        <v>8</v>
      </c>
      <c r="M196" s="665">
        <v>15711.985867614019</v>
      </c>
    </row>
    <row r="197" spans="1:13" ht="14.4" customHeight="1" x14ac:dyDescent="0.3">
      <c r="A197" s="660" t="s">
        <v>598</v>
      </c>
      <c r="B197" s="661" t="s">
        <v>4132</v>
      </c>
      <c r="C197" s="661" t="s">
        <v>2365</v>
      </c>
      <c r="D197" s="661" t="s">
        <v>2359</v>
      </c>
      <c r="E197" s="661" t="s">
        <v>3529</v>
      </c>
      <c r="F197" s="664"/>
      <c r="G197" s="664"/>
      <c r="H197" s="677">
        <v>0</v>
      </c>
      <c r="I197" s="664">
        <v>2</v>
      </c>
      <c r="J197" s="664">
        <v>4951.8999999999969</v>
      </c>
      <c r="K197" s="677">
        <v>1</v>
      </c>
      <c r="L197" s="664">
        <v>2</v>
      </c>
      <c r="M197" s="665">
        <v>4951.8999999999969</v>
      </c>
    </row>
    <row r="198" spans="1:13" ht="14.4" customHeight="1" x14ac:dyDescent="0.3">
      <c r="A198" s="660" t="s">
        <v>598</v>
      </c>
      <c r="B198" s="661" t="s">
        <v>4134</v>
      </c>
      <c r="C198" s="661" t="s">
        <v>2855</v>
      </c>
      <c r="D198" s="661" t="s">
        <v>2856</v>
      </c>
      <c r="E198" s="661" t="s">
        <v>2857</v>
      </c>
      <c r="F198" s="664">
        <v>1</v>
      </c>
      <c r="G198" s="664">
        <v>101.07</v>
      </c>
      <c r="H198" s="677">
        <v>1</v>
      </c>
      <c r="I198" s="664"/>
      <c r="J198" s="664"/>
      <c r="K198" s="677">
        <v>0</v>
      </c>
      <c r="L198" s="664">
        <v>1</v>
      </c>
      <c r="M198" s="665">
        <v>101.07</v>
      </c>
    </row>
    <row r="199" spans="1:13" ht="14.4" customHeight="1" x14ac:dyDescent="0.3">
      <c r="A199" s="660" t="s">
        <v>598</v>
      </c>
      <c r="B199" s="661" t="s">
        <v>4275</v>
      </c>
      <c r="C199" s="661" t="s">
        <v>2879</v>
      </c>
      <c r="D199" s="661" t="s">
        <v>2880</v>
      </c>
      <c r="E199" s="661" t="s">
        <v>4276</v>
      </c>
      <c r="F199" s="664">
        <v>1</v>
      </c>
      <c r="G199" s="664">
        <v>150.22</v>
      </c>
      <c r="H199" s="677">
        <v>1</v>
      </c>
      <c r="I199" s="664"/>
      <c r="J199" s="664"/>
      <c r="K199" s="677">
        <v>0</v>
      </c>
      <c r="L199" s="664">
        <v>1</v>
      </c>
      <c r="M199" s="665">
        <v>150.22</v>
      </c>
    </row>
    <row r="200" spans="1:13" ht="14.4" customHeight="1" x14ac:dyDescent="0.3">
      <c r="A200" s="660" t="s">
        <v>598</v>
      </c>
      <c r="B200" s="661" t="s">
        <v>4277</v>
      </c>
      <c r="C200" s="661" t="s">
        <v>3517</v>
      </c>
      <c r="D200" s="661" t="s">
        <v>3518</v>
      </c>
      <c r="E200" s="661" t="s">
        <v>4278</v>
      </c>
      <c r="F200" s="664"/>
      <c r="G200" s="664"/>
      <c r="H200" s="677">
        <v>0</v>
      </c>
      <c r="I200" s="664">
        <v>2</v>
      </c>
      <c r="J200" s="664">
        <v>94.66</v>
      </c>
      <c r="K200" s="677">
        <v>1</v>
      </c>
      <c r="L200" s="664">
        <v>2</v>
      </c>
      <c r="M200" s="665">
        <v>94.66</v>
      </c>
    </row>
    <row r="201" spans="1:13" ht="14.4" customHeight="1" x14ac:dyDescent="0.3">
      <c r="A201" s="660" t="s">
        <v>598</v>
      </c>
      <c r="B201" s="661" t="s">
        <v>4279</v>
      </c>
      <c r="C201" s="661" t="s">
        <v>3632</v>
      </c>
      <c r="D201" s="661" t="s">
        <v>3633</v>
      </c>
      <c r="E201" s="661" t="s">
        <v>3634</v>
      </c>
      <c r="F201" s="664"/>
      <c r="G201" s="664"/>
      <c r="H201" s="677">
        <v>0</v>
      </c>
      <c r="I201" s="664">
        <v>2</v>
      </c>
      <c r="J201" s="664">
        <v>110.20000000000003</v>
      </c>
      <c r="K201" s="677">
        <v>1</v>
      </c>
      <c r="L201" s="664">
        <v>2</v>
      </c>
      <c r="M201" s="665">
        <v>110.20000000000003</v>
      </c>
    </row>
    <row r="202" spans="1:13" ht="14.4" customHeight="1" x14ac:dyDescent="0.3">
      <c r="A202" s="660" t="s">
        <v>598</v>
      </c>
      <c r="B202" s="661" t="s">
        <v>4279</v>
      </c>
      <c r="C202" s="661" t="s">
        <v>3575</v>
      </c>
      <c r="D202" s="661" t="s">
        <v>4280</v>
      </c>
      <c r="E202" s="661" t="s">
        <v>4281</v>
      </c>
      <c r="F202" s="664"/>
      <c r="G202" s="664"/>
      <c r="H202" s="677">
        <v>0</v>
      </c>
      <c r="I202" s="664">
        <v>10</v>
      </c>
      <c r="J202" s="664">
        <v>827.93999308453635</v>
      </c>
      <c r="K202" s="677">
        <v>1</v>
      </c>
      <c r="L202" s="664">
        <v>10</v>
      </c>
      <c r="M202" s="665">
        <v>827.93999308453635</v>
      </c>
    </row>
    <row r="203" spans="1:13" ht="14.4" customHeight="1" x14ac:dyDescent="0.3">
      <c r="A203" s="660" t="s">
        <v>598</v>
      </c>
      <c r="B203" s="661" t="s">
        <v>4279</v>
      </c>
      <c r="C203" s="661" t="s">
        <v>3521</v>
      </c>
      <c r="D203" s="661" t="s">
        <v>4282</v>
      </c>
      <c r="E203" s="661" t="s">
        <v>4283</v>
      </c>
      <c r="F203" s="664"/>
      <c r="G203" s="664"/>
      <c r="H203" s="677">
        <v>0</v>
      </c>
      <c r="I203" s="664">
        <v>2</v>
      </c>
      <c r="J203" s="664">
        <v>220.83960171168303</v>
      </c>
      <c r="K203" s="677">
        <v>1</v>
      </c>
      <c r="L203" s="664">
        <v>2</v>
      </c>
      <c r="M203" s="665">
        <v>220.83960171168303</v>
      </c>
    </row>
    <row r="204" spans="1:13" ht="14.4" customHeight="1" x14ac:dyDescent="0.3">
      <c r="A204" s="660" t="s">
        <v>598</v>
      </c>
      <c r="B204" s="661" t="s">
        <v>4135</v>
      </c>
      <c r="C204" s="661" t="s">
        <v>3541</v>
      </c>
      <c r="D204" s="661" t="s">
        <v>2326</v>
      </c>
      <c r="E204" s="661" t="s">
        <v>1927</v>
      </c>
      <c r="F204" s="664"/>
      <c r="G204" s="664"/>
      <c r="H204" s="677">
        <v>0</v>
      </c>
      <c r="I204" s="664">
        <v>19</v>
      </c>
      <c r="J204" s="664">
        <v>1516.7700460020619</v>
      </c>
      <c r="K204" s="677">
        <v>1</v>
      </c>
      <c r="L204" s="664">
        <v>19</v>
      </c>
      <c r="M204" s="665">
        <v>1516.7700460020619</v>
      </c>
    </row>
    <row r="205" spans="1:13" ht="14.4" customHeight="1" x14ac:dyDescent="0.3">
      <c r="A205" s="660" t="s">
        <v>598</v>
      </c>
      <c r="B205" s="661" t="s">
        <v>4136</v>
      </c>
      <c r="C205" s="661" t="s">
        <v>2315</v>
      </c>
      <c r="D205" s="661" t="s">
        <v>2316</v>
      </c>
      <c r="E205" s="661" t="s">
        <v>1161</v>
      </c>
      <c r="F205" s="664"/>
      <c r="G205" s="664"/>
      <c r="H205" s="677">
        <v>0</v>
      </c>
      <c r="I205" s="664">
        <v>19</v>
      </c>
      <c r="J205" s="664">
        <v>866.0798836241047</v>
      </c>
      <c r="K205" s="677">
        <v>1</v>
      </c>
      <c r="L205" s="664">
        <v>19</v>
      </c>
      <c r="M205" s="665">
        <v>866.0798836241047</v>
      </c>
    </row>
    <row r="206" spans="1:13" ht="14.4" customHeight="1" x14ac:dyDescent="0.3">
      <c r="A206" s="660" t="s">
        <v>598</v>
      </c>
      <c r="B206" s="661" t="s">
        <v>4136</v>
      </c>
      <c r="C206" s="661" t="s">
        <v>2318</v>
      </c>
      <c r="D206" s="661" t="s">
        <v>2319</v>
      </c>
      <c r="E206" s="661" t="s">
        <v>996</v>
      </c>
      <c r="F206" s="664"/>
      <c r="G206" s="664"/>
      <c r="H206" s="677">
        <v>0</v>
      </c>
      <c r="I206" s="664">
        <v>3</v>
      </c>
      <c r="J206" s="664">
        <v>165.32</v>
      </c>
      <c r="K206" s="677">
        <v>1</v>
      </c>
      <c r="L206" s="664">
        <v>3</v>
      </c>
      <c r="M206" s="665">
        <v>165.32</v>
      </c>
    </row>
    <row r="207" spans="1:13" ht="14.4" customHeight="1" x14ac:dyDescent="0.3">
      <c r="A207" s="660" t="s">
        <v>598</v>
      </c>
      <c r="B207" s="661" t="s">
        <v>4137</v>
      </c>
      <c r="C207" s="661" t="s">
        <v>2416</v>
      </c>
      <c r="D207" s="661" t="s">
        <v>2417</v>
      </c>
      <c r="E207" s="661" t="s">
        <v>2418</v>
      </c>
      <c r="F207" s="664"/>
      <c r="G207" s="664"/>
      <c r="H207" s="677">
        <v>0</v>
      </c>
      <c r="I207" s="664">
        <v>1</v>
      </c>
      <c r="J207" s="664">
        <v>26.110141591672615</v>
      </c>
      <c r="K207" s="677">
        <v>1</v>
      </c>
      <c r="L207" s="664">
        <v>1</v>
      </c>
      <c r="M207" s="665">
        <v>26.110141591672615</v>
      </c>
    </row>
    <row r="208" spans="1:13" ht="14.4" customHeight="1" x14ac:dyDescent="0.3">
      <c r="A208" s="660" t="s">
        <v>598</v>
      </c>
      <c r="B208" s="661" t="s">
        <v>4138</v>
      </c>
      <c r="C208" s="661" t="s">
        <v>1227</v>
      </c>
      <c r="D208" s="661" t="s">
        <v>1224</v>
      </c>
      <c r="E208" s="661" t="s">
        <v>1228</v>
      </c>
      <c r="F208" s="664"/>
      <c r="G208" s="664"/>
      <c r="H208" s="677">
        <v>0</v>
      </c>
      <c r="I208" s="664">
        <v>3</v>
      </c>
      <c r="J208" s="664">
        <v>193.61999999999995</v>
      </c>
      <c r="K208" s="677">
        <v>1</v>
      </c>
      <c r="L208" s="664">
        <v>3</v>
      </c>
      <c r="M208" s="665">
        <v>193.61999999999995</v>
      </c>
    </row>
    <row r="209" spans="1:13" ht="14.4" customHeight="1" x14ac:dyDescent="0.3">
      <c r="A209" s="660" t="s">
        <v>598</v>
      </c>
      <c r="B209" s="661" t="s">
        <v>4138</v>
      </c>
      <c r="C209" s="661" t="s">
        <v>1219</v>
      </c>
      <c r="D209" s="661" t="s">
        <v>1220</v>
      </c>
      <c r="E209" s="661" t="s">
        <v>1221</v>
      </c>
      <c r="F209" s="664"/>
      <c r="G209" s="664"/>
      <c r="H209" s="677">
        <v>0</v>
      </c>
      <c r="I209" s="664">
        <v>2</v>
      </c>
      <c r="J209" s="664">
        <v>72.640879352344768</v>
      </c>
      <c r="K209" s="677">
        <v>1</v>
      </c>
      <c r="L209" s="664">
        <v>2</v>
      </c>
      <c r="M209" s="665">
        <v>72.640879352344768</v>
      </c>
    </row>
    <row r="210" spans="1:13" ht="14.4" customHeight="1" x14ac:dyDescent="0.3">
      <c r="A210" s="660" t="s">
        <v>598</v>
      </c>
      <c r="B210" s="661" t="s">
        <v>4138</v>
      </c>
      <c r="C210" s="661" t="s">
        <v>3000</v>
      </c>
      <c r="D210" s="661" t="s">
        <v>1220</v>
      </c>
      <c r="E210" s="661" t="s">
        <v>3001</v>
      </c>
      <c r="F210" s="664"/>
      <c r="G210" s="664"/>
      <c r="H210" s="677">
        <v>0</v>
      </c>
      <c r="I210" s="664">
        <v>2</v>
      </c>
      <c r="J210" s="664">
        <v>301.6593552148762</v>
      </c>
      <c r="K210" s="677">
        <v>1</v>
      </c>
      <c r="L210" s="664">
        <v>2</v>
      </c>
      <c r="M210" s="665">
        <v>301.6593552148762</v>
      </c>
    </row>
    <row r="211" spans="1:13" ht="14.4" customHeight="1" x14ac:dyDescent="0.3">
      <c r="A211" s="660" t="s">
        <v>598</v>
      </c>
      <c r="B211" s="661" t="s">
        <v>4139</v>
      </c>
      <c r="C211" s="661" t="s">
        <v>3621</v>
      </c>
      <c r="D211" s="661" t="s">
        <v>3622</v>
      </c>
      <c r="E211" s="661" t="s">
        <v>1228</v>
      </c>
      <c r="F211" s="664"/>
      <c r="G211" s="664"/>
      <c r="H211" s="677">
        <v>0</v>
      </c>
      <c r="I211" s="664">
        <v>6</v>
      </c>
      <c r="J211" s="664">
        <v>255.01032520817103</v>
      </c>
      <c r="K211" s="677">
        <v>1</v>
      </c>
      <c r="L211" s="664">
        <v>6</v>
      </c>
      <c r="M211" s="665">
        <v>255.01032520817103</v>
      </c>
    </row>
    <row r="212" spans="1:13" ht="14.4" customHeight="1" x14ac:dyDescent="0.3">
      <c r="A212" s="660" t="s">
        <v>598</v>
      </c>
      <c r="B212" s="661" t="s">
        <v>4139</v>
      </c>
      <c r="C212" s="661" t="s">
        <v>2470</v>
      </c>
      <c r="D212" s="661" t="s">
        <v>2471</v>
      </c>
      <c r="E212" s="661" t="s">
        <v>2472</v>
      </c>
      <c r="F212" s="664"/>
      <c r="G212" s="664"/>
      <c r="H212" s="677">
        <v>0</v>
      </c>
      <c r="I212" s="664">
        <v>3</v>
      </c>
      <c r="J212" s="664">
        <v>124.55981642385204</v>
      </c>
      <c r="K212" s="677">
        <v>1</v>
      </c>
      <c r="L212" s="664">
        <v>3</v>
      </c>
      <c r="M212" s="665">
        <v>124.55981642385204</v>
      </c>
    </row>
    <row r="213" spans="1:13" ht="14.4" customHeight="1" x14ac:dyDescent="0.3">
      <c r="A213" s="660" t="s">
        <v>598</v>
      </c>
      <c r="B213" s="661" t="s">
        <v>4284</v>
      </c>
      <c r="C213" s="661" t="s">
        <v>2859</v>
      </c>
      <c r="D213" s="661" t="s">
        <v>2860</v>
      </c>
      <c r="E213" s="661" t="s">
        <v>4285</v>
      </c>
      <c r="F213" s="664">
        <v>2</v>
      </c>
      <c r="G213" s="664">
        <v>307.38</v>
      </c>
      <c r="H213" s="677">
        <v>1</v>
      </c>
      <c r="I213" s="664"/>
      <c r="J213" s="664"/>
      <c r="K213" s="677">
        <v>0</v>
      </c>
      <c r="L213" s="664">
        <v>2</v>
      </c>
      <c r="M213" s="665">
        <v>307.38</v>
      </c>
    </row>
    <row r="214" spans="1:13" ht="14.4" customHeight="1" x14ac:dyDescent="0.3">
      <c r="A214" s="660" t="s">
        <v>598</v>
      </c>
      <c r="B214" s="661" t="s">
        <v>4141</v>
      </c>
      <c r="C214" s="661" t="s">
        <v>3582</v>
      </c>
      <c r="D214" s="661" t="s">
        <v>4286</v>
      </c>
      <c r="E214" s="661" t="s">
        <v>4287</v>
      </c>
      <c r="F214" s="664"/>
      <c r="G214" s="664"/>
      <c r="H214" s="677">
        <v>0</v>
      </c>
      <c r="I214" s="664">
        <v>2</v>
      </c>
      <c r="J214" s="664">
        <v>56.179999999999993</v>
      </c>
      <c r="K214" s="677">
        <v>1</v>
      </c>
      <c r="L214" s="664">
        <v>2</v>
      </c>
      <c r="M214" s="665">
        <v>56.179999999999993</v>
      </c>
    </row>
    <row r="215" spans="1:13" ht="14.4" customHeight="1" x14ac:dyDescent="0.3">
      <c r="A215" s="660" t="s">
        <v>598</v>
      </c>
      <c r="B215" s="661" t="s">
        <v>4143</v>
      </c>
      <c r="C215" s="661" t="s">
        <v>2420</v>
      </c>
      <c r="D215" s="661" t="s">
        <v>2421</v>
      </c>
      <c r="E215" s="661" t="s">
        <v>2422</v>
      </c>
      <c r="F215" s="664"/>
      <c r="G215" s="664"/>
      <c r="H215" s="677">
        <v>0</v>
      </c>
      <c r="I215" s="664">
        <v>6</v>
      </c>
      <c r="J215" s="664">
        <v>367.660302703593</v>
      </c>
      <c r="K215" s="677">
        <v>1</v>
      </c>
      <c r="L215" s="664">
        <v>6</v>
      </c>
      <c r="M215" s="665">
        <v>367.660302703593</v>
      </c>
    </row>
    <row r="216" spans="1:13" ht="14.4" customHeight="1" x14ac:dyDescent="0.3">
      <c r="A216" s="660" t="s">
        <v>598</v>
      </c>
      <c r="B216" s="661" t="s">
        <v>4144</v>
      </c>
      <c r="C216" s="661" t="s">
        <v>2239</v>
      </c>
      <c r="D216" s="661" t="s">
        <v>2240</v>
      </c>
      <c r="E216" s="661" t="s">
        <v>2241</v>
      </c>
      <c r="F216" s="664"/>
      <c r="G216" s="664"/>
      <c r="H216" s="677">
        <v>0</v>
      </c>
      <c r="I216" s="664">
        <v>28</v>
      </c>
      <c r="J216" s="664">
        <v>362.35037188999814</v>
      </c>
      <c r="K216" s="677">
        <v>1</v>
      </c>
      <c r="L216" s="664">
        <v>28</v>
      </c>
      <c r="M216" s="665">
        <v>362.35037188999814</v>
      </c>
    </row>
    <row r="217" spans="1:13" ht="14.4" customHeight="1" x14ac:dyDescent="0.3">
      <c r="A217" s="660" t="s">
        <v>598</v>
      </c>
      <c r="B217" s="661" t="s">
        <v>4144</v>
      </c>
      <c r="C217" s="661" t="s">
        <v>2242</v>
      </c>
      <c r="D217" s="661" t="s">
        <v>2243</v>
      </c>
      <c r="E217" s="661" t="s">
        <v>2244</v>
      </c>
      <c r="F217" s="664"/>
      <c r="G217" s="664"/>
      <c r="H217" s="677">
        <v>0</v>
      </c>
      <c r="I217" s="664">
        <v>12</v>
      </c>
      <c r="J217" s="664">
        <v>256.9900715796627</v>
      </c>
      <c r="K217" s="677">
        <v>1</v>
      </c>
      <c r="L217" s="664">
        <v>12</v>
      </c>
      <c r="M217" s="665">
        <v>256.9900715796627</v>
      </c>
    </row>
    <row r="218" spans="1:13" ht="14.4" customHeight="1" x14ac:dyDescent="0.3">
      <c r="A218" s="660" t="s">
        <v>598</v>
      </c>
      <c r="B218" s="661" t="s">
        <v>4144</v>
      </c>
      <c r="C218" s="661" t="s">
        <v>2344</v>
      </c>
      <c r="D218" s="661" t="s">
        <v>4146</v>
      </c>
      <c r="E218" s="661" t="s">
        <v>1221</v>
      </c>
      <c r="F218" s="664"/>
      <c r="G218" s="664"/>
      <c r="H218" s="677">
        <v>0</v>
      </c>
      <c r="I218" s="664">
        <v>25</v>
      </c>
      <c r="J218" s="664">
        <v>1086.281114492341</v>
      </c>
      <c r="K218" s="677">
        <v>1</v>
      </c>
      <c r="L218" s="664">
        <v>25</v>
      </c>
      <c r="M218" s="665">
        <v>1086.281114492341</v>
      </c>
    </row>
    <row r="219" spans="1:13" ht="14.4" customHeight="1" x14ac:dyDescent="0.3">
      <c r="A219" s="660" t="s">
        <v>598</v>
      </c>
      <c r="B219" s="661" t="s">
        <v>4288</v>
      </c>
      <c r="C219" s="661" t="s">
        <v>3551</v>
      </c>
      <c r="D219" s="661" t="s">
        <v>3552</v>
      </c>
      <c r="E219" s="661" t="s">
        <v>1394</v>
      </c>
      <c r="F219" s="664"/>
      <c r="G219" s="664"/>
      <c r="H219" s="677">
        <v>0</v>
      </c>
      <c r="I219" s="664">
        <v>3</v>
      </c>
      <c r="J219" s="664">
        <v>339.48924818378197</v>
      </c>
      <c r="K219" s="677">
        <v>1</v>
      </c>
      <c r="L219" s="664">
        <v>3</v>
      </c>
      <c r="M219" s="665">
        <v>339.48924818378197</v>
      </c>
    </row>
    <row r="220" spans="1:13" ht="14.4" customHeight="1" x14ac:dyDescent="0.3">
      <c r="A220" s="660" t="s">
        <v>598</v>
      </c>
      <c r="B220" s="661" t="s">
        <v>4288</v>
      </c>
      <c r="C220" s="661" t="s">
        <v>3557</v>
      </c>
      <c r="D220" s="661" t="s">
        <v>4289</v>
      </c>
      <c r="E220" s="661" t="s">
        <v>1394</v>
      </c>
      <c r="F220" s="664"/>
      <c r="G220" s="664"/>
      <c r="H220" s="677">
        <v>0</v>
      </c>
      <c r="I220" s="664">
        <v>3</v>
      </c>
      <c r="J220" s="664">
        <v>295.17</v>
      </c>
      <c r="K220" s="677">
        <v>1</v>
      </c>
      <c r="L220" s="664">
        <v>3</v>
      </c>
      <c r="M220" s="665">
        <v>295.17</v>
      </c>
    </row>
    <row r="221" spans="1:13" ht="14.4" customHeight="1" x14ac:dyDescent="0.3">
      <c r="A221" s="660" t="s">
        <v>598</v>
      </c>
      <c r="B221" s="661" t="s">
        <v>4148</v>
      </c>
      <c r="C221" s="661" t="s">
        <v>2569</v>
      </c>
      <c r="D221" s="661" t="s">
        <v>2570</v>
      </c>
      <c r="E221" s="661" t="s">
        <v>1025</v>
      </c>
      <c r="F221" s="664"/>
      <c r="G221" s="664"/>
      <c r="H221" s="677">
        <v>0</v>
      </c>
      <c r="I221" s="664">
        <v>2</v>
      </c>
      <c r="J221" s="664">
        <v>328.41996604693702</v>
      </c>
      <c r="K221" s="677">
        <v>1</v>
      </c>
      <c r="L221" s="664">
        <v>2</v>
      </c>
      <c r="M221" s="665">
        <v>328.41996604693702</v>
      </c>
    </row>
    <row r="222" spans="1:13" ht="14.4" customHeight="1" x14ac:dyDescent="0.3">
      <c r="A222" s="660" t="s">
        <v>598</v>
      </c>
      <c r="B222" s="661" t="s">
        <v>4150</v>
      </c>
      <c r="C222" s="661" t="s">
        <v>2399</v>
      </c>
      <c r="D222" s="661" t="s">
        <v>2400</v>
      </c>
      <c r="E222" s="661" t="s">
        <v>2088</v>
      </c>
      <c r="F222" s="664"/>
      <c r="G222" s="664"/>
      <c r="H222" s="677">
        <v>0</v>
      </c>
      <c r="I222" s="664">
        <v>21</v>
      </c>
      <c r="J222" s="664">
        <v>1303.8214867619215</v>
      </c>
      <c r="K222" s="677">
        <v>1</v>
      </c>
      <c r="L222" s="664">
        <v>21</v>
      </c>
      <c r="M222" s="665">
        <v>1303.8214867619215</v>
      </c>
    </row>
    <row r="223" spans="1:13" ht="14.4" customHeight="1" x14ac:dyDescent="0.3">
      <c r="A223" s="660" t="s">
        <v>598</v>
      </c>
      <c r="B223" s="661" t="s">
        <v>4153</v>
      </c>
      <c r="C223" s="661" t="s">
        <v>2262</v>
      </c>
      <c r="D223" s="661" t="s">
        <v>2263</v>
      </c>
      <c r="E223" s="661" t="s">
        <v>1394</v>
      </c>
      <c r="F223" s="664"/>
      <c r="G223" s="664"/>
      <c r="H223" s="677">
        <v>0</v>
      </c>
      <c r="I223" s="664">
        <v>16</v>
      </c>
      <c r="J223" s="664">
        <v>793.90034817185756</v>
      </c>
      <c r="K223" s="677">
        <v>1</v>
      </c>
      <c r="L223" s="664">
        <v>16</v>
      </c>
      <c r="M223" s="665">
        <v>793.90034817185756</v>
      </c>
    </row>
    <row r="224" spans="1:13" ht="14.4" customHeight="1" x14ac:dyDescent="0.3">
      <c r="A224" s="660" t="s">
        <v>598</v>
      </c>
      <c r="B224" s="661" t="s">
        <v>4153</v>
      </c>
      <c r="C224" s="661" t="s">
        <v>3627</v>
      </c>
      <c r="D224" s="661" t="s">
        <v>2263</v>
      </c>
      <c r="E224" s="661" t="s">
        <v>1377</v>
      </c>
      <c r="F224" s="664"/>
      <c r="G224" s="664"/>
      <c r="H224" s="677">
        <v>0</v>
      </c>
      <c r="I224" s="664">
        <v>1</v>
      </c>
      <c r="J224" s="664">
        <v>135.18000000000004</v>
      </c>
      <c r="K224" s="677">
        <v>1</v>
      </c>
      <c r="L224" s="664">
        <v>1</v>
      </c>
      <c r="M224" s="665">
        <v>135.18000000000004</v>
      </c>
    </row>
    <row r="225" spans="1:13" ht="14.4" customHeight="1" x14ac:dyDescent="0.3">
      <c r="A225" s="660" t="s">
        <v>598</v>
      </c>
      <c r="B225" s="661" t="s">
        <v>4154</v>
      </c>
      <c r="C225" s="661" t="s">
        <v>3624</v>
      </c>
      <c r="D225" s="661" t="s">
        <v>3625</v>
      </c>
      <c r="E225" s="661" t="s">
        <v>996</v>
      </c>
      <c r="F225" s="664"/>
      <c r="G225" s="664"/>
      <c r="H225" s="677">
        <v>0</v>
      </c>
      <c r="I225" s="664">
        <v>4</v>
      </c>
      <c r="J225" s="664">
        <v>157.87979816853414</v>
      </c>
      <c r="K225" s="677">
        <v>1</v>
      </c>
      <c r="L225" s="664">
        <v>4</v>
      </c>
      <c r="M225" s="665">
        <v>157.87979816853414</v>
      </c>
    </row>
    <row r="226" spans="1:13" ht="14.4" customHeight="1" x14ac:dyDescent="0.3">
      <c r="A226" s="660" t="s">
        <v>598</v>
      </c>
      <c r="B226" s="661" t="s">
        <v>4154</v>
      </c>
      <c r="C226" s="661" t="s">
        <v>3572</v>
      </c>
      <c r="D226" s="661" t="s">
        <v>3573</v>
      </c>
      <c r="E226" s="661" t="s">
        <v>620</v>
      </c>
      <c r="F226" s="664"/>
      <c r="G226" s="664"/>
      <c r="H226" s="677">
        <v>0</v>
      </c>
      <c r="I226" s="664">
        <v>8</v>
      </c>
      <c r="J226" s="664">
        <v>511.08892256234321</v>
      </c>
      <c r="K226" s="677">
        <v>1</v>
      </c>
      <c r="L226" s="664">
        <v>8</v>
      </c>
      <c r="M226" s="665">
        <v>511.08892256234321</v>
      </c>
    </row>
    <row r="227" spans="1:13" ht="14.4" customHeight="1" x14ac:dyDescent="0.3">
      <c r="A227" s="660" t="s">
        <v>598</v>
      </c>
      <c r="B227" s="661" t="s">
        <v>4155</v>
      </c>
      <c r="C227" s="661" t="s">
        <v>2869</v>
      </c>
      <c r="D227" s="661" t="s">
        <v>2870</v>
      </c>
      <c r="E227" s="661" t="s">
        <v>2432</v>
      </c>
      <c r="F227" s="664">
        <v>3</v>
      </c>
      <c r="G227" s="664">
        <v>3.4714285714285802E-2</v>
      </c>
      <c r="H227" s="677">
        <v>1</v>
      </c>
      <c r="I227" s="664"/>
      <c r="J227" s="664"/>
      <c r="K227" s="677">
        <v>0</v>
      </c>
      <c r="L227" s="664">
        <v>3</v>
      </c>
      <c r="M227" s="665">
        <v>3.4714285714285802E-2</v>
      </c>
    </row>
    <row r="228" spans="1:13" ht="14.4" customHeight="1" x14ac:dyDescent="0.3">
      <c r="A228" s="660" t="s">
        <v>598</v>
      </c>
      <c r="B228" s="661" t="s">
        <v>4155</v>
      </c>
      <c r="C228" s="661" t="s">
        <v>3560</v>
      </c>
      <c r="D228" s="661" t="s">
        <v>4290</v>
      </c>
      <c r="E228" s="661" t="s">
        <v>996</v>
      </c>
      <c r="F228" s="664"/>
      <c r="G228" s="664"/>
      <c r="H228" s="677">
        <v>0</v>
      </c>
      <c r="I228" s="664">
        <v>2</v>
      </c>
      <c r="J228" s="664">
        <v>97.92000000000003</v>
      </c>
      <c r="K228" s="677">
        <v>1</v>
      </c>
      <c r="L228" s="664">
        <v>2</v>
      </c>
      <c r="M228" s="665">
        <v>97.92000000000003</v>
      </c>
    </row>
    <row r="229" spans="1:13" ht="14.4" customHeight="1" x14ac:dyDescent="0.3">
      <c r="A229" s="660" t="s">
        <v>598</v>
      </c>
      <c r="B229" s="661" t="s">
        <v>4155</v>
      </c>
      <c r="C229" s="661" t="s">
        <v>2388</v>
      </c>
      <c r="D229" s="661" t="s">
        <v>2393</v>
      </c>
      <c r="E229" s="661" t="s">
        <v>620</v>
      </c>
      <c r="F229" s="664"/>
      <c r="G229" s="664"/>
      <c r="H229" s="677">
        <v>0</v>
      </c>
      <c r="I229" s="664">
        <v>13</v>
      </c>
      <c r="J229" s="664">
        <v>1274.1914016050118</v>
      </c>
      <c r="K229" s="677">
        <v>1</v>
      </c>
      <c r="L229" s="664">
        <v>13</v>
      </c>
      <c r="M229" s="665">
        <v>1274.1914016050118</v>
      </c>
    </row>
    <row r="230" spans="1:13" ht="14.4" customHeight="1" x14ac:dyDescent="0.3">
      <c r="A230" s="660" t="s">
        <v>598</v>
      </c>
      <c r="B230" s="661" t="s">
        <v>4155</v>
      </c>
      <c r="C230" s="661" t="s">
        <v>3586</v>
      </c>
      <c r="D230" s="661" t="s">
        <v>4291</v>
      </c>
      <c r="E230" s="661" t="s">
        <v>2432</v>
      </c>
      <c r="F230" s="664"/>
      <c r="G230" s="664"/>
      <c r="H230" s="677">
        <v>0</v>
      </c>
      <c r="I230" s="664">
        <v>1</v>
      </c>
      <c r="J230" s="664">
        <v>151.636146238279</v>
      </c>
      <c r="K230" s="677">
        <v>1</v>
      </c>
      <c r="L230" s="664">
        <v>1</v>
      </c>
      <c r="M230" s="665">
        <v>151.636146238279</v>
      </c>
    </row>
    <row r="231" spans="1:13" ht="14.4" customHeight="1" x14ac:dyDescent="0.3">
      <c r="A231" s="660" t="s">
        <v>598</v>
      </c>
      <c r="B231" s="661" t="s">
        <v>4157</v>
      </c>
      <c r="C231" s="661" t="s">
        <v>2464</v>
      </c>
      <c r="D231" s="661" t="s">
        <v>2465</v>
      </c>
      <c r="E231" s="661" t="s">
        <v>996</v>
      </c>
      <c r="F231" s="664"/>
      <c r="G231" s="664"/>
      <c r="H231" s="677">
        <v>0</v>
      </c>
      <c r="I231" s="664">
        <v>2</v>
      </c>
      <c r="J231" s="664">
        <v>195.8</v>
      </c>
      <c r="K231" s="677">
        <v>1</v>
      </c>
      <c r="L231" s="664">
        <v>2</v>
      </c>
      <c r="M231" s="665">
        <v>195.8</v>
      </c>
    </row>
    <row r="232" spans="1:13" ht="14.4" customHeight="1" x14ac:dyDescent="0.3">
      <c r="A232" s="660" t="s">
        <v>598</v>
      </c>
      <c r="B232" s="661" t="s">
        <v>4157</v>
      </c>
      <c r="C232" s="661" t="s">
        <v>3569</v>
      </c>
      <c r="D232" s="661" t="s">
        <v>3570</v>
      </c>
      <c r="E232" s="661" t="s">
        <v>620</v>
      </c>
      <c r="F232" s="664"/>
      <c r="G232" s="664"/>
      <c r="H232" s="677">
        <v>0</v>
      </c>
      <c r="I232" s="664">
        <v>3</v>
      </c>
      <c r="J232" s="664">
        <v>454.62009791813642</v>
      </c>
      <c r="K232" s="677">
        <v>1</v>
      </c>
      <c r="L232" s="664">
        <v>3</v>
      </c>
      <c r="M232" s="665">
        <v>454.62009791813642</v>
      </c>
    </row>
    <row r="233" spans="1:13" ht="14.4" customHeight="1" x14ac:dyDescent="0.3">
      <c r="A233" s="660" t="s">
        <v>598</v>
      </c>
      <c r="B233" s="661" t="s">
        <v>4158</v>
      </c>
      <c r="C233" s="661" t="s">
        <v>2545</v>
      </c>
      <c r="D233" s="661" t="s">
        <v>2546</v>
      </c>
      <c r="E233" s="661" t="s">
        <v>2547</v>
      </c>
      <c r="F233" s="664"/>
      <c r="G233" s="664"/>
      <c r="H233" s="677">
        <v>0</v>
      </c>
      <c r="I233" s="664">
        <v>6</v>
      </c>
      <c r="J233" s="664">
        <v>765.13000000000011</v>
      </c>
      <c r="K233" s="677">
        <v>1</v>
      </c>
      <c r="L233" s="664">
        <v>6</v>
      </c>
      <c r="M233" s="665">
        <v>765.13000000000011</v>
      </c>
    </row>
    <row r="234" spans="1:13" ht="14.4" customHeight="1" x14ac:dyDescent="0.3">
      <c r="A234" s="660" t="s">
        <v>598</v>
      </c>
      <c r="B234" s="661" t="s">
        <v>4158</v>
      </c>
      <c r="C234" s="661" t="s">
        <v>3543</v>
      </c>
      <c r="D234" s="661" t="s">
        <v>3544</v>
      </c>
      <c r="E234" s="661" t="s">
        <v>4292</v>
      </c>
      <c r="F234" s="664"/>
      <c r="G234" s="664"/>
      <c r="H234" s="677">
        <v>0</v>
      </c>
      <c r="I234" s="664">
        <v>2</v>
      </c>
      <c r="J234" s="664">
        <v>343.92000000000007</v>
      </c>
      <c r="K234" s="677">
        <v>1</v>
      </c>
      <c r="L234" s="664">
        <v>2</v>
      </c>
      <c r="M234" s="665">
        <v>343.92000000000007</v>
      </c>
    </row>
    <row r="235" spans="1:13" ht="14.4" customHeight="1" x14ac:dyDescent="0.3">
      <c r="A235" s="660" t="s">
        <v>598</v>
      </c>
      <c r="B235" s="661" t="s">
        <v>4159</v>
      </c>
      <c r="C235" s="661" t="s">
        <v>2254</v>
      </c>
      <c r="D235" s="661" t="s">
        <v>2255</v>
      </c>
      <c r="E235" s="661" t="s">
        <v>4160</v>
      </c>
      <c r="F235" s="664"/>
      <c r="G235" s="664"/>
      <c r="H235" s="677">
        <v>0</v>
      </c>
      <c r="I235" s="664">
        <v>8</v>
      </c>
      <c r="J235" s="664">
        <v>986.31998609228845</v>
      </c>
      <c r="K235" s="677">
        <v>1</v>
      </c>
      <c r="L235" s="664">
        <v>8</v>
      </c>
      <c r="M235" s="665">
        <v>986.31998609228845</v>
      </c>
    </row>
    <row r="236" spans="1:13" ht="14.4" customHeight="1" x14ac:dyDescent="0.3">
      <c r="A236" s="660" t="s">
        <v>598</v>
      </c>
      <c r="B236" s="661" t="s">
        <v>4159</v>
      </c>
      <c r="C236" s="661" t="s">
        <v>3579</v>
      </c>
      <c r="D236" s="661" t="s">
        <v>2255</v>
      </c>
      <c r="E236" s="661" t="s">
        <v>3580</v>
      </c>
      <c r="F236" s="664"/>
      <c r="G236" s="664"/>
      <c r="H236" s="677">
        <v>0</v>
      </c>
      <c r="I236" s="664">
        <v>2</v>
      </c>
      <c r="J236" s="664">
        <v>752.86</v>
      </c>
      <c r="K236" s="677">
        <v>1</v>
      </c>
      <c r="L236" s="664">
        <v>2</v>
      </c>
      <c r="M236" s="665">
        <v>752.86</v>
      </c>
    </row>
    <row r="237" spans="1:13" ht="14.4" customHeight="1" x14ac:dyDescent="0.3">
      <c r="A237" s="660" t="s">
        <v>598</v>
      </c>
      <c r="B237" s="661" t="s">
        <v>4163</v>
      </c>
      <c r="C237" s="661" t="s">
        <v>2303</v>
      </c>
      <c r="D237" s="661" t="s">
        <v>2304</v>
      </c>
      <c r="E237" s="661" t="s">
        <v>2422</v>
      </c>
      <c r="F237" s="664"/>
      <c r="G237" s="664"/>
      <c r="H237" s="677">
        <v>0</v>
      </c>
      <c r="I237" s="664">
        <v>3</v>
      </c>
      <c r="J237" s="664">
        <v>146.82038255460103</v>
      </c>
      <c r="K237" s="677">
        <v>1</v>
      </c>
      <c r="L237" s="664">
        <v>3</v>
      </c>
      <c r="M237" s="665">
        <v>146.82038255460103</v>
      </c>
    </row>
    <row r="238" spans="1:13" ht="14.4" customHeight="1" x14ac:dyDescent="0.3">
      <c r="A238" s="660" t="s">
        <v>598</v>
      </c>
      <c r="B238" s="661" t="s">
        <v>4163</v>
      </c>
      <c r="C238" s="661" t="s">
        <v>3534</v>
      </c>
      <c r="D238" s="661" t="s">
        <v>3535</v>
      </c>
      <c r="E238" s="661" t="s">
        <v>4293</v>
      </c>
      <c r="F238" s="664"/>
      <c r="G238" s="664"/>
      <c r="H238" s="677">
        <v>0</v>
      </c>
      <c r="I238" s="664">
        <v>1</v>
      </c>
      <c r="J238" s="664">
        <v>218.52160133899301</v>
      </c>
      <c r="K238" s="677">
        <v>1</v>
      </c>
      <c r="L238" s="664">
        <v>1</v>
      </c>
      <c r="M238" s="665">
        <v>218.52160133899301</v>
      </c>
    </row>
    <row r="239" spans="1:13" ht="14.4" customHeight="1" x14ac:dyDescent="0.3">
      <c r="A239" s="660" t="s">
        <v>598</v>
      </c>
      <c r="B239" s="661" t="s">
        <v>4164</v>
      </c>
      <c r="C239" s="661" t="s">
        <v>2873</v>
      </c>
      <c r="D239" s="661" t="s">
        <v>2874</v>
      </c>
      <c r="E239" s="661" t="s">
        <v>2875</v>
      </c>
      <c r="F239" s="664">
        <v>1</v>
      </c>
      <c r="G239" s="664">
        <v>82.420156073962971</v>
      </c>
      <c r="H239" s="677">
        <v>1</v>
      </c>
      <c r="I239" s="664"/>
      <c r="J239" s="664"/>
      <c r="K239" s="677">
        <v>0</v>
      </c>
      <c r="L239" s="664">
        <v>1</v>
      </c>
      <c r="M239" s="665">
        <v>82.420156073962971</v>
      </c>
    </row>
    <row r="240" spans="1:13" ht="14.4" customHeight="1" x14ac:dyDescent="0.3">
      <c r="A240" s="660" t="s">
        <v>598</v>
      </c>
      <c r="B240" s="661" t="s">
        <v>4164</v>
      </c>
      <c r="C240" s="661" t="s">
        <v>628</v>
      </c>
      <c r="D240" s="661" t="s">
        <v>629</v>
      </c>
      <c r="E240" s="661" t="s">
        <v>630</v>
      </c>
      <c r="F240" s="664">
        <v>1</v>
      </c>
      <c r="G240" s="664">
        <v>64.860000000000014</v>
      </c>
      <c r="H240" s="677">
        <v>1</v>
      </c>
      <c r="I240" s="664"/>
      <c r="J240" s="664"/>
      <c r="K240" s="677">
        <v>0</v>
      </c>
      <c r="L240" s="664">
        <v>1</v>
      </c>
      <c r="M240" s="665">
        <v>64.860000000000014</v>
      </c>
    </row>
    <row r="241" spans="1:13" ht="14.4" customHeight="1" x14ac:dyDescent="0.3">
      <c r="A241" s="660" t="s">
        <v>598</v>
      </c>
      <c r="B241" s="661" t="s">
        <v>4164</v>
      </c>
      <c r="C241" s="661" t="s">
        <v>625</v>
      </c>
      <c r="D241" s="661" t="s">
        <v>626</v>
      </c>
      <c r="E241" s="661" t="s">
        <v>627</v>
      </c>
      <c r="F241" s="664">
        <v>5</v>
      </c>
      <c r="G241" s="664">
        <v>249.45103040631042</v>
      </c>
      <c r="H241" s="677">
        <v>1</v>
      </c>
      <c r="I241" s="664"/>
      <c r="J241" s="664"/>
      <c r="K241" s="677">
        <v>0</v>
      </c>
      <c r="L241" s="664">
        <v>5</v>
      </c>
      <c r="M241" s="665">
        <v>249.45103040631042</v>
      </c>
    </row>
    <row r="242" spans="1:13" ht="14.4" customHeight="1" x14ac:dyDescent="0.3">
      <c r="A242" s="660" t="s">
        <v>598</v>
      </c>
      <c r="B242" s="661" t="s">
        <v>4164</v>
      </c>
      <c r="C242" s="661" t="s">
        <v>2490</v>
      </c>
      <c r="D242" s="661" t="s">
        <v>2491</v>
      </c>
      <c r="E242" s="661" t="s">
        <v>4165</v>
      </c>
      <c r="F242" s="664"/>
      <c r="G242" s="664"/>
      <c r="H242" s="677">
        <v>0</v>
      </c>
      <c r="I242" s="664">
        <v>1</v>
      </c>
      <c r="J242" s="664">
        <v>97.760506421984516</v>
      </c>
      <c r="K242" s="677">
        <v>1</v>
      </c>
      <c r="L242" s="664">
        <v>1</v>
      </c>
      <c r="M242" s="665">
        <v>97.760506421984516</v>
      </c>
    </row>
    <row r="243" spans="1:13" ht="14.4" customHeight="1" x14ac:dyDescent="0.3">
      <c r="A243" s="660" t="s">
        <v>598</v>
      </c>
      <c r="B243" s="661" t="s">
        <v>4164</v>
      </c>
      <c r="C243" s="661" t="s">
        <v>3538</v>
      </c>
      <c r="D243" s="661" t="s">
        <v>3539</v>
      </c>
      <c r="E243" s="661" t="s">
        <v>4294</v>
      </c>
      <c r="F243" s="664"/>
      <c r="G243" s="664"/>
      <c r="H243" s="677">
        <v>0</v>
      </c>
      <c r="I243" s="664">
        <v>2</v>
      </c>
      <c r="J243" s="664">
        <v>123.99045378253692</v>
      </c>
      <c r="K243" s="677">
        <v>1</v>
      </c>
      <c r="L243" s="664">
        <v>2</v>
      </c>
      <c r="M243" s="665">
        <v>123.99045378253692</v>
      </c>
    </row>
    <row r="244" spans="1:13" ht="14.4" customHeight="1" x14ac:dyDescent="0.3">
      <c r="A244" s="660" t="s">
        <v>598</v>
      </c>
      <c r="B244" s="661" t="s">
        <v>4166</v>
      </c>
      <c r="C244" s="661" t="s">
        <v>2798</v>
      </c>
      <c r="D244" s="661" t="s">
        <v>2799</v>
      </c>
      <c r="E244" s="661" t="s">
        <v>2800</v>
      </c>
      <c r="F244" s="664"/>
      <c r="G244" s="664"/>
      <c r="H244" s="677">
        <v>0</v>
      </c>
      <c r="I244" s="664">
        <v>2</v>
      </c>
      <c r="J244" s="664">
        <v>25184.984067495447</v>
      </c>
      <c r="K244" s="677">
        <v>1</v>
      </c>
      <c r="L244" s="664">
        <v>2</v>
      </c>
      <c r="M244" s="665">
        <v>25184.984067495447</v>
      </c>
    </row>
    <row r="245" spans="1:13" ht="14.4" customHeight="1" x14ac:dyDescent="0.3">
      <c r="A245" s="660" t="s">
        <v>598</v>
      </c>
      <c r="B245" s="661" t="s">
        <v>4167</v>
      </c>
      <c r="C245" s="661" t="s">
        <v>2757</v>
      </c>
      <c r="D245" s="661" t="s">
        <v>2758</v>
      </c>
      <c r="E245" s="661" t="s">
        <v>2759</v>
      </c>
      <c r="F245" s="664">
        <v>4</v>
      </c>
      <c r="G245" s="664">
        <v>686.3599999999999</v>
      </c>
      <c r="H245" s="677">
        <v>1</v>
      </c>
      <c r="I245" s="664"/>
      <c r="J245" s="664"/>
      <c r="K245" s="677">
        <v>0</v>
      </c>
      <c r="L245" s="664">
        <v>4</v>
      </c>
      <c r="M245" s="665">
        <v>686.3599999999999</v>
      </c>
    </row>
    <row r="246" spans="1:13" ht="14.4" customHeight="1" x14ac:dyDescent="0.3">
      <c r="A246" s="660" t="s">
        <v>598</v>
      </c>
      <c r="B246" s="661" t="s">
        <v>4167</v>
      </c>
      <c r="C246" s="661" t="s">
        <v>2669</v>
      </c>
      <c r="D246" s="661" t="s">
        <v>4168</v>
      </c>
      <c r="E246" s="661" t="s">
        <v>4169</v>
      </c>
      <c r="F246" s="664"/>
      <c r="G246" s="664"/>
      <c r="H246" s="677">
        <v>0</v>
      </c>
      <c r="I246" s="664">
        <v>14</v>
      </c>
      <c r="J246" s="664">
        <v>2062.58</v>
      </c>
      <c r="K246" s="677">
        <v>1</v>
      </c>
      <c r="L246" s="664">
        <v>14</v>
      </c>
      <c r="M246" s="665">
        <v>2062.58</v>
      </c>
    </row>
    <row r="247" spans="1:13" ht="14.4" customHeight="1" x14ac:dyDescent="0.3">
      <c r="A247" s="660" t="s">
        <v>598</v>
      </c>
      <c r="B247" s="661" t="s">
        <v>4167</v>
      </c>
      <c r="C247" s="661" t="s">
        <v>2692</v>
      </c>
      <c r="D247" s="661" t="s">
        <v>4170</v>
      </c>
      <c r="E247" s="661" t="s">
        <v>4171</v>
      </c>
      <c r="F247" s="664"/>
      <c r="G247" s="664"/>
      <c r="H247" s="677">
        <v>0</v>
      </c>
      <c r="I247" s="664">
        <v>73.199999999999989</v>
      </c>
      <c r="J247" s="664">
        <v>6734.3957816294187</v>
      </c>
      <c r="K247" s="677">
        <v>1</v>
      </c>
      <c r="L247" s="664">
        <v>73.199999999999989</v>
      </c>
      <c r="M247" s="665">
        <v>6734.3957816294187</v>
      </c>
    </row>
    <row r="248" spans="1:13" ht="14.4" customHeight="1" x14ac:dyDescent="0.3">
      <c r="A248" s="660" t="s">
        <v>598</v>
      </c>
      <c r="B248" s="661" t="s">
        <v>4167</v>
      </c>
      <c r="C248" s="661" t="s">
        <v>3708</v>
      </c>
      <c r="D248" s="661" t="s">
        <v>4295</v>
      </c>
      <c r="E248" s="661" t="s">
        <v>4296</v>
      </c>
      <c r="F248" s="664"/>
      <c r="G248" s="664"/>
      <c r="H248" s="677">
        <v>0</v>
      </c>
      <c r="I248" s="664">
        <v>3</v>
      </c>
      <c r="J248" s="664">
        <v>361.29</v>
      </c>
      <c r="K248" s="677">
        <v>1</v>
      </c>
      <c r="L248" s="664">
        <v>3</v>
      </c>
      <c r="M248" s="665">
        <v>361.29</v>
      </c>
    </row>
    <row r="249" spans="1:13" ht="14.4" customHeight="1" x14ac:dyDescent="0.3">
      <c r="A249" s="660" t="s">
        <v>598</v>
      </c>
      <c r="B249" s="661" t="s">
        <v>4174</v>
      </c>
      <c r="C249" s="661" t="s">
        <v>2786</v>
      </c>
      <c r="D249" s="661" t="s">
        <v>2787</v>
      </c>
      <c r="E249" s="661" t="s">
        <v>1631</v>
      </c>
      <c r="F249" s="664"/>
      <c r="G249" s="664"/>
      <c r="H249" s="677">
        <v>0</v>
      </c>
      <c r="I249" s="664">
        <v>28</v>
      </c>
      <c r="J249" s="664">
        <v>4313.4250321702739</v>
      </c>
      <c r="K249" s="677">
        <v>1</v>
      </c>
      <c r="L249" s="664">
        <v>28</v>
      </c>
      <c r="M249" s="665">
        <v>4313.4250321702739</v>
      </c>
    </row>
    <row r="250" spans="1:13" ht="14.4" customHeight="1" x14ac:dyDescent="0.3">
      <c r="A250" s="660" t="s">
        <v>598</v>
      </c>
      <c r="B250" s="661" t="s">
        <v>4175</v>
      </c>
      <c r="C250" s="661" t="s">
        <v>2770</v>
      </c>
      <c r="D250" s="661" t="s">
        <v>2771</v>
      </c>
      <c r="E250" s="661" t="s">
        <v>4176</v>
      </c>
      <c r="F250" s="664"/>
      <c r="G250" s="664"/>
      <c r="H250" s="677">
        <v>0</v>
      </c>
      <c r="I250" s="664">
        <v>9</v>
      </c>
      <c r="J250" s="664">
        <v>1381.1502838605486</v>
      </c>
      <c r="K250" s="677">
        <v>1</v>
      </c>
      <c r="L250" s="664">
        <v>9</v>
      </c>
      <c r="M250" s="665">
        <v>1381.1502838605486</v>
      </c>
    </row>
    <row r="251" spans="1:13" ht="14.4" customHeight="1" x14ac:dyDescent="0.3">
      <c r="A251" s="660" t="s">
        <v>598</v>
      </c>
      <c r="B251" s="661" t="s">
        <v>4177</v>
      </c>
      <c r="C251" s="661" t="s">
        <v>2794</v>
      </c>
      <c r="D251" s="661" t="s">
        <v>2795</v>
      </c>
      <c r="E251" s="661" t="s">
        <v>2796</v>
      </c>
      <c r="F251" s="664"/>
      <c r="G251" s="664"/>
      <c r="H251" s="677">
        <v>0</v>
      </c>
      <c r="I251" s="664">
        <v>2</v>
      </c>
      <c r="J251" s="664">
        <v>119.84</v>
      </c>
      <c r="K251" s="677">
        <v>1</v>
      </c>
      <c r="L251" s="664">
        <v>2</v>
      </c>
      <c r="M251" s="665">
        <v>119.84</v>
      </c>
    </row>
    <row r="252" spans="1:13" ht="14.4" customHeight="1" x14ac:dyDescent="0.3">
      <c r="A252" s="660" t="s">
        <v>598</v>
      </c>
      <c r="B252" s="661" t="s">
        <v>4180</v>
      </c>
      <c r="C252" s="661" t="s">
        <v>2767</v>
      </c>
      <c r="D252" s="661" t="s">
        <v>2768</v>
      </c>
      <c r="E252" s="661" t="s">
        <v>4173</v>
      </c>
      <c r="F252" s="664"/>
      <c r="G252" s="664"/>
      <c r="H252" s="677">
        <v>0</v>
      </c>
      <c r="I252" s="664">
        <v>5</v>
      </c>
      <c r="J252" s="664">
        <v>286.84997395150998</v>
      </c>
      <c r="K252" s="677">
        <v>1</v>
      </c>
      <c r="L252" s="664">
        <v>5</v>
      </c>
      <c r="M252" s="665">
        <v>286.84997395150998</v>
      </c>
    </row>
    <row r="253" spans="1:13" ht="14.4" customHeight="1" x14ac:dyDescent="0.3">
      <c r="A253" s="660" t="s">
        <v>598</v>
      </c>
      <c r="B253" s="661" t="s">
        <v>4187</v>
      </c>
      <c r="C253" s="661" t="s">
        <v>2840</v>
      </c>
      <c r="D253" s="661" t="s">
        <v>2841</v>
      </c>
      <c r="E253" s="661" t="s">
        <v>4190</v>
      </c>
      <c r="F253" s="664"/>
      <c r="G253" s="664"/>
      <c r="H253" s="677">
        <v>0</v>
      </c>
      <c r="I253" s="664">
        <v>6</v>
      </c>
      <c r="J253" s="664">
        <v>10998.758800411684</v>
      </c>
      <c r="K253" s="677">
        <v>1</v>
      </c>
      <c r="L253" s="664">
        <v>6</v>
      </c>
      <c r="M253" s="665">
        <v>10998.758800411684</v>
      </c>
    </row>
    <row r="254" spans="1:13" ht="14.4" customHeight="1" x14ac:dyDescent="0.3">
      <c r="A254" s="660" t="s">
        <v>598</v>
      </c>
      <c r="B254" s="661" t="s">
        <v>4195</v>
      </c>
      <c r="C254" s="661" t="s">
        <v>1977</v>
      </c>
      <c r="D254" s="661" t="s">
        <v>1978</v>
      </c>
      <c r="E254" s="661" t="s">
        <v>1979</v>
      </c>
      <c r="F254" s="664"/>
      <c r="G254" s="664"/>
      <c r="H254" s="677">
        <v>0</v>
      </c>
      <c r="I254" s="664">
        <v>95.062663300000025</v>
      </c>
      <c r="J254" s="664">
        <v>4462.5874701442199</v>
      </c>
      <c r="K254" s="677">
        <v>1</v>
      </c>
      <c r="L254" s="664">
        <v>95.062663300000025</v>
      </c>
      <c r="M254" s="665">
        <v>4462.5874701442199</v>
      </c>
    </row>
    <row r="255" spans="1:13" ht="14.4" customHeight="1" x14ac:dyDescent="0.3">
      <c r="A255" s="660" t="s">
        <v>598</v>
      </c>
      <c r="B255" s="661" t="s">
        <v>4195</v>
      </c>
      <c r="C255" s="661" t="s">
        <v>1980</v>
      </c>
      <c r="D255" s="661" t="s">
        <v>1978</v>
      </c>
      <c r="E255" s="661" t="s">
        <v>1981</v>
      </c>
      <c r="F255" s="664"/>
      <c r="G255" s="664"/>
      <c r="H255" s="677">
        <v>0</v>
      </c>
      <c r="I255" s="664">
        <v>141.23797919999998</v>
      </c>
      <c r="J255" s="664">
        <v>10043.208997799786</v>
      </c>
      <c r="K255" s="677">
        <v>1</v>
      </c>
      <c r="L255" s="664">
        <v>141.23797919999998</v>
      </c>
      <c r="M255" s="665">
        <v>10043.208997799786</v>
      </c>
    </row>
    <row r="256" spans="1:13" ht="14.4" customHeight="1" x14ac:dyDescent="0.3">
      <c r="A256" s="660" t="s">
        <v>598</v>
      </c>
      <c r="B256" s="661" t="s">
        <v>4195</v>
      </c>
      <c r="C256" s="661" t="s">
        <v>1982</v>
      </c>
      <c r="D256" s="661" t="s">
        <v>1978</v>
      </c>
      <c r="E256" s="661" t="s">
        <v>1983</v>
      </c>
      <c r="F256" s="664"/>
      <c r="G256" s="664"/>
      <c r="H256" s="677">
        <v>0</v>
      </c>
      <c r="I256" s="664">
        <v>40.155712000000008</v>
      </c>
      <c r="J256" s="664">
        <v>12717.968605522987</v>
      </c>
      <c r="K256" s="677">
        <v>1</v>
      </c>
      <c r="L256" s="664">
        <v>40.155712000000008</v>
      </c>
      <c r="M256" s="665">
        <v>12717.968605522987</v>
      </c>
    </row>
    <row r="257" spans="1:13" ht="14.4" customHeight="1" x14ac:dyDescent="0.3">
      <c r="A257" s="660" t="s">
        <v>598</v>
      </c>
      <c r="B257" s="661" t="s">
        <v>4196</v>
      </c>
      <c r="C257" s="661" t="s">
        <v>1889</v>
      </c>
      <c r="D257" s="661" t="s">
        <v>4197</v>
      </c>
      <c r="E257" s="661" t="s">
        <v>4198</v>
      </c>
      <c r="F257" s="664"/>
      <c r="G257" s="664"/>
      <c r="H257" s="677">
        <v>0</v>
      </c>
      <c r="I257" s="664">
        <v>18.072888900000002</v>
      </c>
      <c r="J257" s="664">
        <v>2439.7147651939181</v>
      </c>
      <c r="K257" s="677">
        <v>1</v>
      </c>
      <c r="L257" s="664">
        <v>18.072888900000002</v>
      </c>
      <c r="M257" s="665">
        <v>2439.7147651939181</v>
      </c>
    </row>
    <row r="258" spans="1:13" ht="14.4" customHeight="1" x14ac:dyDescent="0.3">
      <c r="A258" s="660" t="s">
        <v>598</v>
      </c>
      <c r="B258" s="661" t="s">
        <v>4196</v>
      </c>
      <c r="C258" s="661" t="s">
        <v>1923</v>
      </c>
      <c r="D258" s="661" t="s">
        <v>4197</v>
      </c>
      <c r="E258" s="661" t="s">
        <v>4199</v>
      </c>
      <c r="F258" s="664"/>
      <c r="G258" s="664"/>
      <c r="H258" s="677">
        <v>0</v>
      </c>
      <c r="I258" s="664">
        <v>5.4010320000000007</v>
      </c>
      <c r="J258" s="664">
        <v>9904.6250797594876</v>
      </c>
      <c r="K258" s="677">
        <v>1</v>
      </c>
      <c r="L258" s="664">
        <v>5.4010320000000007</v>
      </c>
      <c r="M258" s="665">
        <v>9904.6250797594876</v>
      </c>
    </row>
    <row r="259" spans="1:13" ht="14.4" customHeight="1" x14ac:dyDescent="0.3">
      <c r="A259" s="660" t="s">
        <v>598</v>
      </c>
      <c r="B259" s="661" t="s">
        <v>4196</v>
      </c>
      <c r="C259" s="661" t="s">
        <v>1906</v>
      </c>
      <c r="D259" s="661" t="s">
        <v>4197</v>
      </c>
      <c r="E259" s="661" t="s">
        <v>4200</v>
      </c>
      <c r="F259" s="664"/>
      <c r="G259" s="664"/>
      <c r="H259" s="677">
        <v>0</v>
      </c>
      <c r="I259" s="664">
        <v>6</v>
      </c>
      <c r="J259" s="664">
        <v>8700.4832630970013</v>
      </c>
      <c r="K259" s="677">
        <v>1</v>
      </c>
      <c r="L259" s="664">
        <v>6</v>
      </c>
      <c r="M259" s="665">
        <v>8700.4832630970013</v>
      </c>
    </row>
    <row r="260" spans="1:13" ht="14.4" customHeight="1" x14ac:dyDescent="0.3">
      <c r="A260" s="660" t="s">
        <v>598</v>
      </c>
      <c r="B260" s="661" t="s">
        <v>4201</v>
      </c>
      <c r="C260" s="661" t="s">
        <v>2521</v>
      </c>
      <c r="D260" s="661" t="s">
        <v>2522</v>
      </c>
      <c r="E260" s="661" t="s">
        <v>2523</v>
      </c>
      <c r="F260" s="664"/>
      <c r="G260" s="664"/>
      <c r="H260" s="677">
        <v>0</v>
      </c>
      <c r="I260" s="664">
        <v>42.31600000000001</v>
      </c>
      <c r="J260" s="664">
        <v>4037.0009597764956</v>
      </c>
      <c r="K260" s="677">
        <v>1</v>
      </c>
      <c r="L260" s="664">
        <v>42.31600000000001</v>
      </c>
      <c r="M260" s="665">
        <v>4037.0009597764956</v>
      </c>
    </row>
    <row r="261" spans="1:13" ht="14.4" customHeight="1" x14ac:dyDescent="0.3">
      <c r="A261" s="660" t="s">
        <v>598</v>
      </c>
      <c r="B261" s="661" t="s">
        <v>4201</v>
      </c>
      <c r="C261" s="661" t="s">
        <v>2525</v>
      </c>
      <c r="D261" s="661" t="s">
        <v>2522</v>
      </c>
      <c r="E261" s="661" t="s">
        <v>4202</v>
      </c>
      <c r="F261" s="664"/>
      <c r="G261" s="664"/>
      <c r="H261" s="677">
        <v>0</v>
      </c>
      <c r="I261" s="664">
        <v>262.7727099</v>
      </c>
      <c r="J261" s="664">
        <v>61381.459862900971</v>
      </c>
      <c r="K261" s="677">
        <v>1</v>
      </c>
      <c r="L261" s="664">
        <v>262.7727099</v>
      </c>
      <c r="M261" s="665">
        <v>61381.459862900971</v>
      </c>
    </row>
    <row r="262" spans="1:13" ht="14.4" customHeight="1" x14ac:dyDescent="0.3">
      <c r="A262" s="660" t="s">
        <v>598</v>
      </c>
      <c r="B262" s="661" t="s">
        <v>4201</v>
      </c>
      <c r="C262" s="661" t="s">
        <v>2886</v>
      </c>
      <c r="D262" s="661" t="s">
        <v>4203</v>
      </c>
      <c r="E262" s="661" t="s">
        <v>4297</v>
      </c>
      <c r="F262" s="664">
        <v>0.79500000000000004</v>
      </c>
      <c r="G262" s="664">
        <v>61.596562319167141</v>
      </c>
      <c r="H262" s="677">
        <v>1</v>
      </c>
      <c r="I262" s="664"/>
      <c r="J262" s="664"/>
      <c r="K262" s="677">
        <v>0</v>
      </c>
      <c r="L262" s="664">
        <v>0.79500000000000004</v>
      </c>
      <c r="M262" s="665">
        <v>61.596562319167141</v>
      </c>
    </row>
    <row r="263" spans="1:13" ht="14.4" customHeight="1" x14ac:dyDescent="0.3">
      <c r="A263" s="660" t="s">
        <v>598</v>
      </c>
      <c r="B263" s="661" t="s">
        <v>4201</v>
      </c>
      <c r="C263" s="661" t="s">
        <v>648</v>
      </c>
      <c r="D263" s="661" t="s">
        <v>4203</v>
      </c>
      <c r="E263" s="661" t="s">
        <v>4204</v>
      </c>
      <c r="F263" s="664">
        <v>5.1840000000000002</v>
      </c>
      <c r="G263" s="664">
        <v>612.12693871460431</v>
      </c>
      <c r="H263" s="677">
        <v>1</v>
      </c>
      <c r="I263" s="664"/>
      <c r="J263" s="664"/>
      <c r="K263" s="677">
        <v>0</v>
      </c>
      <c r="L263" s="664">
        <v>5.1840000000000002</v>
      </c>
      <c r="M263" s="665">
        <v>612.12693871460431</v>
      </c>
    </row>
    <row r="264" spans="1:13" ht="14.4" customHeight="1" x14ac:dyDescent="0.3">
      <c r="A264" s="660" t="s">
        <v>598</v>
      </c>
      <c r="B264" s="661" t="s">
        <v>4201</v>
      </c>
      <c r="C264" s="661" t="s">
        <v>644</v>
      </c>
      <c r="D264" s="661" t="s">
        <v>4203</v>
      </c>
      <c r="E264" s="661" t="s">
        <v>646</v>
      </c>
      <c r="F264" s="664">
        <v>19.528450200000002</v>
      </c>
      <c r="G264" s="664">
        <v>3425.010216473419</v>
      </c>
      <c r="H264" s="677">
        <v>1</v>
      </c>
      <c r="I264" s="664"/>
      <c r="J264" s="664"/>
      <c r="K264" s="677">
        <v>0</v>
      </c>
      <c r="L264" s="664">
        <v>19.528450200000002</v>
      </c>
      <c r="M264" s="665">
        <v>3425.010216473419</v>
      </c>
    </row>
    <row r="265" spans="1:13" ht="14.4" customHeight="1" x14ac:dyDescent="0.3">
      <c r="A265" s="660" t="s">
        <v>598</v>
      </c>
      <c r="B265" s="661" t="s">
        <v>4201</v>
      </c>
      <c r="C265" s="661" t="s">
        <v>651</v>
      </c>
      <c r="D265" s="661" t="s">
        <v>4203</v>
      </c>
      <c r="E265" s="661" t="s">
        <v>4205</v>
      </c>
      <c r="F265" s="664">
        <v>1.3069999999999999</v>
      </c>
      <c r="G265" s="664">
        <v>493.07888488610291</v>
      </c>
      <c r="H265" s="677">
        <v>1</v>
      </c>
      <c r="I265" s="664"/>
      <c r="J265" s="664"/>
      <c r="K265" s="677">
        <v>0</v>
      </c>
      <c r="L265" s="664">
        <v>1.3069999999999999</v>
      </c>
      <c r="M265" s="665">
        <v>493.07888488610291</v>
      </c>
    </row>
    <row r="266" spans="1:13" ht="14.4" customHeight="1" x14ac:dyDescent="0.3">
      <c r="A266" s="660" t="s">
        <v>598</v>
      </c>
      <c r="B266" s="661" t="s">
        <v>4206</v>
      </c>
      <c r="C266" s="661" t="s">
        <v>634</v>
      </c>
      <c r="D266" s="661" t="s">
        <v>635</v>
      </c>
      <c r="E266" s="661" t="s">
        <v>636</v>
      </c>
      <c r="F266" s="664">
        <v>2</v>
      </c>
      <c r="G266" s="664">
        <v>887.5328571428571</v>
      </c>
      <c r="H266" s="677">
        <v>1</v>
      </c>
      <c r="I266" s="664"/>
      <c r="J266" s="664"/>
      <c r="K266" s="677">
        <v>0</v>
      </c>
      <c r="L266" s="664">
        <v>2</v>
      </c>
      <c r="M266" s="665">
        <v>887.5328571428571</v>
      </c>
    </row>
    <row r="267" spans="1:13" ht="14.4" customHeight="1" x14ac:dyDescent="0.3">
      <c r="A267" s="660" t="s">
        <v>598</v>
      </c>
      <c r="B267" s="661" t="s">
        <v>4207</v>
      </c>
      <c r="C267" s="661" t="s">
        <v>2531</v>
      </c>
      <c r="D267" s="661" t="s">
        <v>2532</v>
      </c>
      <c r="E267" s="661" t="s">
        <v>2533</v>
      </c>
      <c r="F267" s="664"/>
      <c r="G267" s="664"/>
      <c r="H267" s="677">
        <v>0</v>
      </c>
      <c r="I267" s="664">
        <v>77.433185199999997</v>
      </c>
      <c r="J267" s="664">
        <v>48223.890413828878</v>
      </c>
      <c r="K267" s="677">
        <v>1</v>
      </c>
      <c r="L267" s="664">
        <v>77.433185199999997</v>
      </c>
      <c r="M267" s="665">
        <v>48223.890413828878</v>
      </c>
    </row>
    <row r="268" spans="1:13" ht="14.4" customHeight="1" x14ac:dyDescent="0.3">
      <c r="A268" s="660" t="s">
        <v>598</v>
      </c>
      <c r="B268" s="661" t="s">
        <v>4207</v>
      </c>
      <c r="C268" s="661" t="s">
        <v>2563</v>
      </c>
      <c r="D268" s="661" t="s">
        <v>2564</v>
      </c>
      <c r="E268" s="661" t="s">
        <v>2565</v>
      </c>
      <c r="F268" s="664"/>
      <c r="G268" s="664"/>
      <c r="H268" s="677">
        <v>0</v>
      </c>
      <c r="I268" s="664">
        <v>44.72412030000001</v>
      </c>
      <c r="J268" s="664">
        <v>30808.869331016867</v>
      </c>
      <c r="K268" s="677">
        <v>1</v>
      </c>
      <c r="L268" s="664">
        <v>44.72412030000001</v>
      </c>
      <c r="M268" s="665">
        <v>30808.869331016867</v>
      </c>
    </row>
    <row r="269" spans="1:13" ht="14.4" customHeight="1" x14ac:dyDescent="0.3">
      <c r="A269" s="660" t="s">
        <v>598</v>
      </c>
      <c r="B269" s="661" t="s">
        <v>4207</v>
      </c>
      <c r="C269" s="661" t="s">
        <v>2566</v>
      </c>
      <c r="D269" s="661" t="s">
        <v>2567</v>
      </c>
      <c r="E269" s="661" t="s">
        <v>2568</v>
      </c>
      <c r="F269" s="664"/>
      <c r="G269" s="664"/>
      <c r="H269" s="677">
        <v>0</v>
      </c>
      <c r="I269" s="664">
        <v>238.96576300000004</v>
      </c>
      <c r="J269" s="664">
        <v>62926.456530418014</v>
      </c>
      <c r="K269" s="677">
        <v>1</v>
      </c>
      <c r="L269" s="664">
        <v>238.96576300000004</v>
      </c>
      <c r="M269" s="665">
        <v>62926.456530418014</v>
      </c>
    </row>
    <row r="270" spans="1:13" ht="14.4" customHeight="1" x14ac:dyDescent="0.3">
      <c r="A270" s="660" t="s">
        <v>598</v>
      </c>
      <c r="B270" s="661" t="s">
        <v>4208</v>
      </c>
      <c r="C270" s="661" t="s">
        <v>1954</v>
      </c>
      <c r="D270" s="661" t="s">
        <v>4209</v>
      </c>
      <c r="E270" s="661" t="s">
        <v>1956</v>
      </c>
      <c r="F270" s="664"/>
      <c r="G270" s="664"/>
      <c r="H270" s="677">
        <v>0</v>
      </c>
      <c r="I270" s="664">
        <v>15.020384599999996</v>
      </c>
      <c r="J270" s="664">
        <v>11236.202899214448</v>
      </c>
      <c r="K270" s="677">
        <v>1</v>
      </c>
      <c r="L270" s="664">
        <v>15.020384599999996</v>
      </c>
      <c r="M270" s="665">
        <v>11236.202899214448</v>
      </c>
    </row>
    <row r="271" spans="1:13" ht="14.4" customHeight="1" x14ac:dyDescent="0.3">
      <c r="A271" s="660" t="s">
        <v>598</v>
      </c>
      <c r="B271" s="661" t="s">
        <v>4208</v>
      </c>
      <c r="C271" s="661" t="s">
        <v>2005</v>
      </c>
      <c r="D271" s="661" t="s">
        <v>4209</v>
      </c>
      <c r="E271" s="661" t="s">
        <v>2007</v>
      </c>
      <c r="F271" s="664"/>
      <c r="G271" s="664"/>
      <c r="H271" s="677">
        <v>0</v>
      </c>
      <c r="I271" s="664">
        <v>37.729652700000003</v>
      </c>
      <c r="J271" s="664">
        <v>19310.985852576403</v>
      </c>
      <c r="K271" s="677">
        <v>1</v>
      </c>
      <c r="L271" s="664">
        <v>37.729652700000003</v>
      </c>
      <c r="M271" s="665">
        <v>19310.985852576403</v>
      </c>
    </row>
    <row r="272" spans="1:13" ht="14.4" customHeight="1" x14ac:dyDescent="0.3">
      <c r="A272" s="660" t="s">
        <v>598</v>
      </c>
      <c r="B272" s="661" t="s">
        <v>4208</v>
      </c>
      <c r="C272" s="661" t="s">
        <v>2138</v>
      </c>
      <c r="D272" s="661" t="s">
        <v>2139</v>
      </c>
      <c r="E272" s="661" t="s">
        <v>2140</v>
      </c>
      <c r="F272" s="664">
        <v>11.817</v>
      </c>
      <c r="G272" s="664">
        <v>1467.6714000000002</v>
      </c>
      <c r="H272" s="677">
        <v>1</v>
      </c>
      <c r="I272" s="664"/>
      <c r="J272" s="664"/>
      <c r="K272" s="677">
        <v>0</v>
      </c>
      <c r="L272" s="664">
        <v>11.817</v>
      </c>
      <c r="M272" s="665">
        <v>1467.6714000000002</v>
      </c>
    </row>
    <row r="273" spans="1:13" ht="14.4" customHeight="1" x14ac:dyDescent="0.3">
      <c r="A273" s="660" t="s">
        <v>598</v>
      </c>
      <c r="B273" s="661" t="s">
        <v>4208</v>
      </c>
      <c r="C273" s="661" t="s">
        <v>2141</v>
      </c>
      <c r="D273" s="661" t="s">
        <v>2139</v>
      </c>
      <c r="E273" s="661" t="s">
        <v>2142</v>
      </c>
      <c r="F273" s="664">
        <v>44.123999999999995</v>
      </c>
      <c r="G273" s="664">
        <v>9590.3514000000014</v>
      </c>
      <c r="H273" s="677">
        <v>1</v>
      </c>
      <c r="I273" s="664"/>
      <c r="J273" s="664"/>
      <c r="K273" s="677">
        <v>0</v>
      </c>
      <c r="L273" s="664">
        <v>44.123999999999995</v>
      </c>
      <c r="M273" s="665">
        <v>9590.3514000000014</v>
      </c>
    </row>
    <row r="274" spans="1:13" ht="14.4" customHeight="1" x14ac:dyDescent="0.3">
      <c r="A274" s="660" t="s">
        <v>598</v>
      </c>
      <c r="B274" s="661" t="s">
        <v>4210</v>
      </c>
      <c r="C274" s="661" t="s">
        <v>2553</v>
      </c>
      <c r="D274" s="661" t="s">
        <v>4211</v>
      </c>
      <c r="E274" s="661" t="s">
        <v>2555</v>
      </c>
      <c r="F274" s="664"/>
      <c r="G274" s="664"/>
      <c r="H274" s="677">
        <v>0</v>
      </c>
      <c r="I274" s="664">
        <v>61.085297699999998</v>
      </c>
      <c r="J274" s="664">
        <v>23916.144521867471</v>
      </c>
      <c r="K274" s="677">
        <v>1</v>
      </c>
      <c r="L274" s="664">
        <v>61.085297699999998</v>
      </c>
      <c r="M274" s="665">
        <v>23916.144521867471</v>
      </c>
    </row>
    <row r="275" spans="1:13" ht="14.4" customHeight="1" x14ac:dyDescent="0.3">
      <c r="A275" s="660" t="s">
        <v>598</v>
      </c>
      <c r="B275" s="661" t="s">
        <v>4210</v>
      </c>
      <c r="C275" s="661" t="s">
        <v>2582</v>
      </c>
      <c r="D275" s="661" t="s">
        <v>4211</v>
      </c>
      <c r="E275" s="661" t="s">
        <v>2523</v>
      </c>
      <c r="F275" s="664"/>
      <c r="G275" s="664"/>
      <c r="H275" s="677">
        <v>0</v>
      </c>
      <c r="I275" s="664">
        <v>26.664999999999999</v>
      </c>
      <c r="J275" s="664">
        <v>14893.839889055816</v>
      </c>
      <c r="K275" s="677">
        <v>1</v>
      </c>
      <c r="L275" s="664">
        <v>26.664999999999999</v>
      </c>
      <c r="M275" s="665">
        <v>14893.839889055816</v>
      </c>
    </row>
    <row r="276" spans="1:13" ht="14.4" customHeight="1" x14ac:dyDescent="0.3">
      <c r="A276" s="660" t="s">
        <v>598</v>
      </c>
      <c r="B276" s="661" t="s">
        <v>4210</v>
      </c>
      <c r="C276" s="661" t="s">
        <v>2585</v>
      </c>
      <c r="D276" s="661" t="s">
        <v>4211</v>
      </c>
      <c r="E276" s="661" t="s">
        <v>2587</v>
      </c>
      <c r="F276" s="664"/>
      <c r="G276" s="664"/>
      <c r="H276" s="677">
        <v>0</v>
      </c>
      <c r="I276" s="664">
        <v>94.445999999999998</v>
      </c>
      <c r="J276" s="664">
        <v>127391.92669037446</v>
      </c>
      <c r="K276" s="677">
        <v>1</v>
      </c>
      <c r="L276" s="664">
        <v>94.445999999999998</v>
      </c>
      <c r="M276" s="665">
        <v>127391.92669037446</v>
      </c>
    </row>
    <row r="277" spans="1:13" ht="14.4" customHeight="1" x14ac:dyDescent="0.3">
      <c r="A277" s="660" t="s">
        <v>598</v>
      </c>
      <c r="B277" s="661" t="s">
        <v>4210</v>
      </c>
      <c r="C277" s="661" t="s">
        <v>2871</v>
      </c>
      <c r="D277" s="661" t="s">
        <v>632</v>
      </c>
      <c r="E277" s="661" t="s">
        <v>2872</v>
      </c>
      <c r="F277" s="664">
        <v>3</v>
      </c>
      <c r="G277" s="664">
        <v>174.23117616077911</v>
      </c>
      <c r="H277" s="677">
        <v>1</v>
      </c>
      <c r="I277" s="664"/>
      <c r="J277" s="664"/>
      <c r="K277" s="677">
        <v>0</v>
      </c>
      <c r="L277" s="664">
        <v>3</v>
      </c>
      <c r="M277" s="665">
        <v>174.23117616077911</v>
      </c>
    </row>
    <row r="278" spans="1:13" ht="14.4" customHeight="1" x14ac:dyDescent="0.3">
      <c r="A278" s="660" t="s">
        <v>598</v>
      </c>
      <c r="B278" s="661" t="s">
        <v>4210</v>
      </c>
      <c r="C278" s="661" t="s">
        <v>631</v>
      </c>
      <c r="D278" s="661" t="s">
        <v>632</v>
      </c>
      <c r="E278" s="661" t="s">
        <v>4212</v>
      </c>
      <c r="F278" s="664">
        <v>7.2379999999999995</v>
      </c>
      <c r="G278" s="664">
        <v>1261.0128767171791</v>
      </c>
      <c r="H278" s="677">
        <v>1</v>
      </c>
      <c r="I278" s="664"/>
      <c r="J278" s="664"/>
      <c r="K278" s="677">
        <v>0</v>
      </c>
      <c r="L278" s="664">
        <v>7.2379999999999995</v>
      </c>
      <c r="M278" s="665">
        <v>1261.0128767171791</v>
      </c>
    </row>
    <row r="279" spans="1:13" ht="14.4" customHeight="1" x14ac:dyDescent="0.3">
      <c r="A279" s="660" t="s">
        <v>598</v>
      </c>
      <c r="B279" s="661" t="s">
        <v>4298</v>
      </c>
      <c r="C279" s="661" t="s">
        <v>3655</v>
      </c>
      <c r="D279" s="661" t="s">
        <v>4299</v>
      </c>
      <c r="E279" s="661" t="s">
        <v>1225</v>
      </c>
      <c r="F279" s="664"/>
      <c r="G279" s="664"/>
      <c r="H279" s="677">
        <v>0</v>
      </c>
      <c r="I279" s="664">
        <v>1</v>
      </c>
      <c r="J279" s="664">
        <v>197.81</v>
      </c>
      <c r="K279" s="677">
        <v>1</v>
      </c>
      <c r="L279" s="664">
        <v>1</v>
      </c>
      <c r="M279" s="665">
        <v>197.81</v>
      </c>
    </row>
    <row r="280" spans="1:13" ht="14.4" customHeight="1" x14ac:dyDescent="0.3">
      <c r="A280" s="660" t="s">
        <v>598</v>
      </c>
      <c r="B280" s="661" t="s">
        <v>4298</v>
      </c>
      <c r="C280" s="661" t="s">
        <v>3652</v>
      </c>
      <c r="D280" s="661" t="s">
        <v>4300</v>
      </c>
      <c r="E280" s="661" t="s">
        <v>2543</v>
      </c>
      <c r="F280" s="664"/>
      <c r="G280" s="664"/>
      <c r="H280" s="677">
        <v>0</v>
      </c>
      <c r="I280" s="664">
        <v>1</v>
      </c>
      <c r="J280" s="664">
        <v>252.03</v>
      </c>
      <c r="K280" s="677">
        <v>1</v>
      </c>
      <c r="L280" s="664">
        <v>1</v>
      </c>
      <c r="M280" s="665">
        <v>252.03</v>
      </c>
    </row>
    <row r="281" spans="1:13" ht="14.4" customHeight="1" x14ac:dyDescent="0.3">
      <c r="A281" s="660" t="s">
        <v>598</v>
      </c>
      <c r="B281" s="661" t="s">
        <v>4213</v>
      </c>
      <c r="C281" s="661" t="s">
        <v>3659</v>
      </c>
      <c r="D281" s="661" t="s">
        <v>3660</v>
      </c>
      <c r="E281" s="661" t="s">
        <v>3661</v>
      </c>
      <c r="F281" s="664"/>
      <c r="G281" s="664"/>
      <c r="H281" s="677">
        <v>0</v>
      </c>
      <c r="I281" s="664">
        <v>1</v>
      </c>
      <c r="J281" s="664">
        <v>162.14000000000001</v>
      </c>
      <c r="K281" s="677">
        <v>1</v>
      </c>
      <c r="L281" s="664">
        <v>1</v>
      </c>
      <c r="M281" s="665">
        <v>162.14000000000001</v>
      </c>
    </row>
    <row r="282" spans="1:13" ht="14.4" customHeight="1" x14ac:dyDescent="0.3">
      <c r="A282" s="660" t="s">
        <v>598</v>
      </c>
      <c r="B282" s="661" t="s">
        <v>4217</v>
      </c>
      <c r="C282" s="661" t="s">
        <v>2424</v>
      </c>
      <c r="D282" s="661" t="s">
        <v>2251</v>
      </c>
      <c r="E282" s="661" t="s">
        <v>4218</v>
      </c>
      <c r="F282" s="664"/>
      <c r="G282" s="664"/>
      <c r="H282" s="677">
        <v>0</v>
      </c>
      <c r="I282" s="664">
        <v>2</v>
      </c>
      <c r="J282" s="664">
        <v>122.82054196585368</v>
      </c>
      <c r="K282" s="677">
        <v>1</v>
      </c>
      <c r="L282" s="664">
        <v>2</v>
      </c>
      <c r="M282" s="665">
        <v>122.82054196585368</v>
      </c>
    </row>
    <row r="283" spans="1:13" ht="14.4" customHeight="1" x14ac:dyDescent="0.3">
      <c r="A283" s="660" t="s">
        <v>598</v>
      </c>
      <c r="B283" s="661" t="s">
        <v>4217</v>
      </c>
      <c r="C283" s="661" t="s">
        <v>2250</v>
      </c>
      <c r="D283" s="661" t="s">
        <v>2251</v>
      </c>
      <c r="E283" s="661" t="s">
        <v>2109</v>
      </c>
      <c r="F283" s="664"/>
      <c r="G283" s="664"/>
      <c r="H283" s="677">
        <v>0</v>
      </c>
      <c r="I283" s="664">
        <v>47</v>
      </c>
      <c r="J283" s="664">
        <v>5432.4012254301988</v>
      </c>
      <c r="K283" s="677">
        <v>1</v>
      </c>
      <c r="L283" s="664">
        <v>47</v>
      </c>
      <c r="M283" s="665">
        <v>5432.4012254301988</v>
      </c>
    </row>
    <row r="284" spans="1:13" ht="14.4" customHeight="1" x14ac:dyDescent="0.3">
      <c r="A284" s="660" t="s">
        <v>598</v>
      </c>
      <c r="B284" s="661" t="s">
        <v>4219</v>
      </c>
      <c r="C284" s="661" t="s">
        <v>1190</v>
      </c>
      <c r="D284" s="661" t="s">
        <v>1191</v>
      </c>
      <c r="E284" s="661" t="s">
        <v>1192</v>
      </c>
      <c r="F284" s="664"/>
      <c r="G284" s="664"/>
      <c r="H284" s="677">
        <v>0</v>
      </c>
      <c r="I284" s="664">
        <v>6</v>
      </c>
      <c r="J284" s="664">
        <v>430.02</v>
      </c>
      <c r="K284" s="677">
        <v>1</v>
      </c>
      <c r="L284" s="664">
        <v>6</v>
      </c>
      <c r="M284" s="665">
        <v>430.02</v>
      </c>
    </row>
    <row r="285" spans="1:13" ht="14.4" customHeight="1" x14ac:dyDescent="0.3">
      <c r="A285" s="660" t="s">
        <v>598</v>
      </c>
      <c r="B285" s="661" t="s">
        <v>4220</v>
      </c>
      <c r="C285" s="661" t="s">
        <v>1665</v>
      </c>
      <c r="D285" s="661" t="s">
        <v>4221</v>
      </c>
      <c r="E285" s="661" t="s">
        <v>2215</v>
      </c>
      <c r="F285" s="664"/>
      <c r="G285" s="664"/>
      <c r="H285" s="677">
        <v>0</v>
      </c>
      <c r="I285" s="664">
        <v>5</v>
      </c>
      <c r="J285" s="664">
        <v>12407.749515850412</v>
      </c>
      <c r="K285" s="677">
        <v>1</v>
      </c>
      <c r="L285" s="664">
        <v>5</v>
      </c>
      <c r="M285" s="665">
        <v>12407.749515850412</v>
      </c>
    </row>
    <row r="286" spans="1:13" ht="14.4" customHeight="1" x14ac:dyDescent="0.3">
      <c r="A286" s="660" t="s">
        <v>598</v>
      </c>
      <c r="B286" s="661" t="s">
        <v>4222</v>
      </c>
      <c r="C286" s="661" t="s">
        <v>2507</v>
      </c>
      <c r="D286" s="661" t="s">
        <v>2508</v>
      </c>
      <c r="E286" s="661" t="s">
        <v>4223</v>
      </c>
      <c r="F286" s="664"/>
      <c r="G286" s="664"/>
      <c r="H286" s="677">
        <v>0</v>
      </c>
      <c r="I286" s="664">
        <v>30</v>
      </c>
      <c r="J286" s="664">
        <v>886.79938981588066</v>
      </c>
      <c r="K286" s="677">
        <v>1</v>
      </c>
      <c r="L286" s="664">
        <v>30</v>
      </c>
      <c r="M286" s="665">
        <v>886.79938981588066</v>
      </c>
    </row>
    <row r="287" spans="1:13" ht="14.4" customHeight="1" x14ac:dyDescent="0.3">
      <c r="A287" s="660" t="s">
        <v>598</v>
      </c>
      <c r="B287" s="661" t="s">
        <v>4222</v>
      </c>
      <c r="C287" s="661" t="s">
        <v>2291</v>
      </c>
      <c r="D287" s="661" t="s">
        <v>2292</v>
      </c>
      <c r="E287" s="661" t="s">
        <v>2293</v>
      </c>
      <c r="F287" s="664"/>
      <c r="G287" s="664"/>
      <c r="H287" s="677">
        <v>0</v>
      </c>
      <c r="I287" s="664">
        <v>14</v>
      </c>
      <c r="J287" s="664">
        <v>564.25974959314158</v>
      </c>
      <c r="K287" s="677">
        <v>1</v>
      </c>
      <c r="L287" s="664">
        <v>14</v>
      </c>
      <c r="M287" s="665">
        <v>564.25974959314158</v>
      </c>
    </row>
    <row r="288" spans="1:13" ht="14.4" customHeight="1" x14ac:dyDescent="0.3">
      <c r="A288" s="660" t="s">
        <v>598</v>
      </c>
      <c r="B288" s="661" t="s">
        <v>4222</v>
      </c>
      <c r="C288" s="661" t="s">
        <v>2295</v>
      </c>
      <c r="D288" s="661" t="s">
        <v>2296</v>
      </c>
      <c r="E288" s="661" t="s">
        <v>2297</v>
      </c>
      <c r="F288" s="664"/>
      <c r="G288" s="664"/>
      <c r="H288" s="677">
        <v>0</v>
      </c>
      <c r="I288" s="664">
        <v>11</v>
      </c>
      <c r="J288" s="664">
        <v>674.74021902991001</v>
      </c>
      <c r="K288" s="677">
        <v>1</v>
      </c>
      <c r="L288" s="664">
        <v>11</v>
      </c>
      <c r="M288" s="665">
        <v>674.74021902991001</v>
      </c>
    </row>
    <row r="289" spans="1:13" ht="14.4" customHeight="1" x14ac:dyDescent="0.3">
      <c r="A289" s="660" t="s">
        <v>598</v>
      </c>
      <c r="B289" s="661" t="s">
        <v>4222</v>
      </c>
      <c r="C289" s="661" t="s">
        <v>2299</v>
      </c>
      <c r="D289" s="661" t="s">
        <v>2300</v>
      </c>
      <c r="E289" s="661" t="s">
        <v>2301</v>
      </c>
      <c r="F289" s="664"/>
      <c r="G289" s="664"/>
      <c r="H289" s="677">
        <v>0</v>
      </c>
      <c r="I289" s="664">
        <v>6</v>
      </c>
      <c r="J289" s="664">
        <v>352.62</v>
      </c>
      <c r="K289" s="677">
        <v>1</v>
      </c>
      <c r="L289" s="664">
        <v>6</v>
      </c>
      <c r="M289" s="665">
        <v>352.62</v>
      </c>
    </row>
    <row r="290" spans="1:13" ht="14.4" customHeight="1" x14ac:dyDescent="0.3">
      <c r="A290" s="660" t="s">
        <v>598</v>
      </c>
      <c r="B290" s="661" t="s">
        <v>4222</v>
      </c>
      <c r="C290" s="661" t="s">
        <v>2311</v>
      </c>
      <c r="D290" s="661" t="s">
        <v>2312</v>
      </c>
      <c r="E290" s="661" t="s">
        <v>4224</v>
      </c>
      <c r="F290" s="664"/>
      <c r="G290" s="664"/>
      <c r="H290" s="677">
        <v>0</v>
      </c>
      <c r="I290" s="664">
        <v>18</v>
      </c>
      <c r="J290" s="664">
        <v>2118.1186152006558</v>
      </c>
      <c r="K290" s="677">
        <v>1</v>
      </c>
      <c r="L290" s="664">
        <v>18</v>
      </c>
      <c r="M290" s="665">
        <v>2118.1186152006558</v>
      </c>
    </row>
    <row r="291" spans="1:13" ht="14.4" customHeight="1" x14ac:dyDescent="0.3">
      <c r="A291" s="660" t="s">
        <v>598</v>
      </c>
      <c r="B291" s="661" t="s">
        <v>4222</v>
      </c>
      <c r="C291" s="661" t="s">
        <v>2352</v>
      </c>
      <c r="D291" s="661" t="s">
        <v>2349</v>
      </c>
      <c r="E291" s="661" t="s">
        <v>3479</v>
      </c>
      <c r="F291" s="664"/>
      <c r="G291" s="664"/>
      <c r="H291" s="677">
        <v>0</v>
      </c>
      <c r="I291" s="664">
        <v>14</v>
      </c>
      <c r="J291" s="664">
        <v>1344.6883505885517</v>
      </c>
      <c r="K291" s="677">
        <v>1</v>
      </c>
      <c r="L291" s="664">
        <v>14</v>
      </c>
      <c r="M291" s="665">
        <v>1344.6883505885517</v>
      </c>
    </row>
    <row r="292" spans="1:13" ht="14.4" customHeight="1" x14ac:dyDescent="0.3">
      <c r="A292" s="660" t="s">
        <v>598</v>
      </c>
      <c r="B292" s="661" t="s">
        <v>4301</v>
      </c>
      <c r="C292" s="661" t="s">
        <v>3606</v>
      </c>
      <c r="D292" s="661" t="s">
        <v>3607</v>
      </c>
      <c r="E292" s="661" t="s">
        <v>3608</v>
      </c>
      <c r="F292" s="664"/>
      <c r="G292" s="664"/>
      <c r="H292" s="677">
        <v>0</v>
      </c>
      <c r="I292" s="664">
        <v>1</v>
      </c>
      <c r="J292" s="664">
        <v>182.54999999999998</v>
      </c>
      <c r="K292" s="677">
        <v>1</v>
      </c>
      <c r="L292" s="664">
        <v>1</v>
      </c>
      <c r="M292" s="665">
        <v>182.54999999999998</v>
      </c>
    </row>
    <row r="293" spans="1:13" ht="14.4" customHeight="1" x14ac:dyDescent="0.3">
      <c r="A293" s="660" t="s">
        <v>598</v>
      </c>
      <c r="B293" s="661" t="s">
        <v>4231</v>
      </c>
      <c r="C293" s="661" t="s">
        <v>3613</v>
      </c>
      <c r="D293" s="661" t="s">
        <v>4302</v>
      </c>
      <c r="E293" s="661" t="s">
        <v>4303</v>
      </c>
      <c r="F293" s="664"/>
      <c r="G293" s="664"/>
      <c r="H293" s="677">
        <v>0</v>
      </c>
      <c r="I293" s="664">
        <v>7</v>
      </c>
      <c r="J293" s="664">
        <v>589.26042492693227</v>
      </c>
      <c r="K293" s="677">
        <v>1</v>
      </c>
      <c r="L293" s="664">
        <v>7</v>
      </c>
      <c r="M293" s="665">
        <v>589.26042492693227</v>
      </c>
    </row>
    <row r="294" spans="1:13" ht="14.4" customHeight="1" x14ac:dyDescent="0.3">
      <c r="A294" s="660" t="s">
        <v>598</v>
      </c>
      <c r="B294" s="661" t="s">
        <v>4231</v>
      </c>
      <c r="C294" s="661" t="s">
        <v>2375</v>
      </c>
      <c r="D294" s="661" t="s">
        <v>4232</v>
      </c>
      <c r="E294" s="661" t="s">
        <v>4233</v>
      </c>
      <c r="F294" s="664"/>
      <c r="G294" s="664"/>
      <c r="H294" s="677">
        <v>0</v>
      </c>
      <c r="I294" s="664">
        <v>10</v>
      </c>
      <c r="J294" s="664">
        <v>3374.7583670270005</v>
      </c>
      <c r="K294" s="677">
        <v>1</v>
      </c>
      <c r="L294" s="664">
        <v>10</v>
      </c>
      <c r="M294" s="665">
        <v>3374.7583670270005</v>
      </c>
    </row>
    <row r="295" spans="1:13" ht="14.4" customHeight="1" x14ac:dyDescent="0.3">
      <c r="A295" s="660" t="s">
        <v>598</v>
      </c>
      <c r="B295" s="661" t="s">
        <v>4234</v>
      </c>
      <c r="C295" s="661" t="s">
        <v>3635</v>
      </c>
      <c r="D295" s="661" t="s">
        <v>2572</v>
      </c>
      <c r="E295" s="661" t="s">
        <v>3636</v>
      </c>
      <c r="F295" s="664"/>
      <c r="G295" s="664"/>
      <c r="H295" s="677">
        <v>0</v>
      </c>
      <c r="I295" s="664">
        <v>2</v>
      </c>
      <c r="J295" s="664">
        <v>952.9</v>
      </c>
      <c r="K295" s="677">
        <v>1</v>
      </c>
      <c r="L295" s="664">
        <v>2</v>
      </c>
      <c r="M295" s="665">
        <v>952.9</v>
      </c>
    </row>
    <row r="296" spans="1:13" ht="14.4" customHeight="1" x14ac:dyDescent="0.3">
      <c r="A296" s="660" t="s">
        <v>598</v>
      </c>
      <c r="B296" s="661" t="s">
        <v>4235</v>
      </c>
      <c r="C296" s="661" t="s">
        <v>2434</v>
      </c>
      <c r="D296" s="661" t="s">
        <v>2435</v>
      </c>
      <c r="E296" s="661" t="s">
        <v>4236</v>
      </c>
      <c r="F296" s="664"/>
      <c r="G296" s="664"/>
      <c r="H296" s="677">
        <v>0</v>
      </c>
      <c r="I296" s="664">
        <v>11</v>
      </c>
      <c r="J296" s="664">
        <v>2748.332046141209</v>
      </c>
      <c r="K296" s="677">
        <v>1</v>
      </c>
      <c r="L296" s="664">
        <v>11</v>
      </c>
      <c r="M296" s="665">
        <v>2748.332046141209</v>
      </c>
    </row>
    <row r="297" spans="1:13" ht="14.4" customHeight="1" x14ac:dyDescent="0.3">
      <c r="A297" s="660" t="s">
        <v>598</v>
      </c>
      <c r="B297" s="661" t="s">
        <v>4235</v>
      </c>
      <c r="C297" s="661" t="s">
        <v>3595</v>
      </c>
      <c r="D297" s="661" t="s">
        <v>2435</v>
      </c>
      <c r="E297" s="661" t="s">
        <v>4304</v>
      </c>
      <c r="F297" s="664"/>
      <c r="G297" s="664"/>
      <c r="H297" s="677">
        <v>0</v>
      </c>
      <c r="I297" s="664">
        <v>14</v>
      </c>
      <c r="J297" s="664">
        <v>13412.542378940814</v>
      </c>
      <c r="K297" s="677">
        <v>1</v>
      </c>
      <c r="L297" s="664">
        <v>14</v>
      </c>
      <c r="M297" s="665">
        <v>13412.542378940814</v>
      </c>
    </row>
    <row r="298" spans="1:13" ht="14.4" customHeight="1" x14ac:dyDescent="0.3">
      <c r="A298" s="660" t="s">
        <v>598</v>
      </c>
      <c r="B298" s="661" t="s">
        <v>4235</v>
      </c>
      <c r="C298" s="661" t="s">
        <v>2280</v>
      </c>
      <c r="D298" s="661" t="s">
        <v>2281</v>
      </c>
      <c r="E298" s="661" t="s">
        <v>4237</v>
      </c>
      <c r="F298" s="664"/>
      <c r="G298" s="664"/>
      <c r="H298" s="677">
        <v>0</v>
      </c>
      <c r="I298" s="664">
        <v>17</v>
      </c>
      <c r="J298" s="664">
        <v>6449.2866666666669</v>
      </c>
      <c r="K298" s="677">
        <v>1</v>
      </c>
      <c r="L298" s="664">
        <v>17</v>
      </c>
      <c r="M298" s="665">
        <v>6449.2866666666669</v>
      </c>
    </row>
    <row r="299" spans="1:13" ht="14.4" customHeight="1" x14ac:dyDescent="0.3">
      <c r="A299" s="660" t="s">
        <v>598</v>
      </c>
      <c r="B299" s="661" t="s">
        <v>4238</v>
      </c>
      <c r="C299" s="661" t="s">
        <v>2476</v>
      </c>
      <c r="D299" s="661" t="s">
        <v>2477</v>
      </c>
      <c r="E299" s="661" t="s">
        <v>2478</v>
      </c>
      <c r="F299" s="664"/>
      <c r="G299" s="664"/>
      <c r="H299" s="677">
        <v>0</v>
      </c>
      <c r="I299" s="664">
        <v>1</v>
      </c>
      <c r="J299" s="664">
        <v>51.44</v>
      </c>
      <c r="K299" s="677">
        <v>1</v>
      </c>
      <c r="L299" s="664">
        <v>1</v>
      </c>
      <c r="M299" s="665">
        <v>51.44</v>
      </c>
    </row>
    <row r="300" spans="1:13" ht="14.4" customHeight="1" x14ac:dyDescent="0.3">
      <c r="A300" s="660" t="s">
        <v>598</v>
      </c>
      <c r="B300" s="661" t="s">
        <v>4238</v>
      </c>
      <c r="C300" s="661" t="s">
        <v>2866</v>
      </c>
      <c r="D300" s="661" t="s">
        <v>2867</v>
      </c>
      <c r="E300" s="661" t="s">
        <v>2868</v>
      </c>
      <c r="F300" s="664">
        <v>2</v>
      </c>
      <c r="G300" s="664">
        <v>384.2999999999999</v>
      </c>
      <c r="H300" s="677">
        <v>1</v>
      </c>
      <c r="I300" s="664"/>
      <c r="J300" s="664"/>
      <c r="K300" s="677">
        <v>0</v>
      </c>
      <c r="L300" s="664">
        <v>2</v>
      </c>
      <c r="M300" s="665">
        <v>384.2999999999999</v>
      </c>
    </row>
    <row r="301" spans="1:13" ht="14.4" customHeight="1" x14ac:dyDescent="0.3">
      <c r="A301" s="660" t="s">
        <v>598</v>
      </c>
      <c r="B301" s="661" t="s">
        <v>4239</v>
      </c>
      <c r="C301" s="661" t="s">
        <v>2456</v>
      </c>
      <c r="D301" s="661" t="s">
        <v>4240</v>
      </c>
      <c r="E301" s="661" t="s">
        <v>4241</v>
      </c>
      <c r="F301" s="664"/>
      <c r="G301" s="664"/>
      <c r="H301" s="677">
        <v>0</v>
      </c>
      <c r="I301" s="664">
        <v>5</v>
      </c>
      <c r="J301" s="664">
        <v>447.66000000000008</v>
      </c>
      <c r="K301" s="677">
        <v>1</v>
      </c>
      <c r="L301" s="664">
        <v>5</v>
      </c>
      <c r="M301" s="665">
        <v>447.66000000000008</v>
      </c>
    </row>
    <row r="302" spans="1:13" ht="14.4" customHeight="1" x14ac:dyDescent="0.3">
      <c r="A302" s="660" t="s">
        <v>598</v>
      </c>
      <c r="B302" s="661" t="s">
        <v>4239</v>
      </c>
      <c r="C302" s="661" t="s">
        <v>3638</v>
      </c>
      <c r="D302" s="661" t="s">
        <v>4305</v>
      </c>
      <c r="E302" s="661" t="s">
        <v>4306</v>
      </c>
      <c r="F302" s="664"/>
      <c r="G302" s="664"/>
      <c r="H302" s="677">
        <v>0</v>
      </c>
      <c r="I302" s="664">
        <v>1</v>
      </c>
      <c r="J302" s="664">
        <v>160.34</v>
      </c>
      <c r="K302" s="677">
        <v>1</v>
      </c>
      <c r="L302" s="664">
        <v>1</v>
      </c>
      <c r="M302" s="665">
        <v>160.34</v>
      </c>
    </row>
    <row r="303" spans="1:13" ht="14.4" customHeight="1" x14ac:dyDescent="0.3">
      <c r="A303" s="660" t="s">
        <v>598</v>
      </c>
      <c r="B303" s="661" t="s">
        <v>4239</v>
      </c>
      <c r="C303" s="661" t="s">
        <v>2381</v>
      </c>
      <c r="D303" s="661" t="s">
        <v>4242</v>
      </c>
      <c r="E303" s="661" t="s">
        <v>4243</v>
      </c>
      <c r="F303" s="664"/>
      <c r="G303" s="664"/>
      <c r="H303" s="677">
        <v>0</v>
      </c>
      <c r="I303" s="664">
        <v>46</v>
      </c>
      <c r="J303" s="664">
        <v>2140.9497424921838</v>
      </c>
      <c r="K303" s="677">
        <v>1</v>
      </c>
      <c r="L303" s="664">
        <v>46</v>
      </c>
      <c r="M303" s="665">
        <v>2140.9497424921838</v>
      </c>
    </row>
    <row r="304" spans="1:13" ht="14.4" customHeight="1" x14ac:dyDescent="0.3">
      <c r="A304" s="660" t="s">
        <v>598</v>
      </c>
      <c r="B304" s="661" t="s">
        <v>4239</v>
      </c>
      <c r="C304" s="661" t="s">
        <v>2500</v>
      </c>
      <c r="D304" s="661" t="s">
        <v>4244</v>
      </c>
      <c r="E304" s="661" t="s">
        <v>4245</v>
      </c>
      <c r="F304" s="664"/>
      <c r="G304" s="664"/>
      <c r="H304" s="677">
        <v>0</v>
      </c>
      <c r="I304" s="664">
        <v>43</v>
      </c>
      <c r="J304" s="664">
        <v>2667.6398862424498</v>
      </c>
      <c r="K304" s="677">
        <v>1</v>
      </c>
      <c r="L304" s="664">
        <v>43</v>
      </c>
      <c r="M304" s="665">
        <v>2667.6398862424498</v>
      </c>
    </row>
    <row r="305" spans="1:13" ht="14.4" customHeight="1" x14ac:dyDescent="0.3">
      <c r="A305" s="660" t="s">
        <v>598</v>
      </c>
      <c r="B305" s="661" t="s">
        <v>4239</v>
      </c>
      <c r="C305" s="661" t="s">
        <v>3567</v>
      </c>
      <c r="D305" s="661" t="s">
        <v>4307</v>
      </c>
      <c r="E305" s="661" t="s">
        <v>2075</v>
      </c>
      <c r="F305" s="664"/>
      <c r="G305" s="664"/>
      <c r="H305" s="677">
        <v>0</v>
      </c>
      <c r="I305" s="664">
        <v>5</v>
      </c>
      <c r="J305" s="664">
        <v>528.97</v>
      </c>
      <c r="K305" s="677">
        <v>1</v>
      </c>
      <c r="L305" s="664">
        <v>5</v>
      </c>
      <c r="M305" s="665">
        <v>528.97</v>
      </c>
    </row>
    <row r="306" spans="1:13" ht="14.4" customHeight="1" x14ac:dyDescent="0.3">
      <c r="A306" s="660" t="s">
        <v>598</v>
      </c>
      <c r="B306" s="661" t="s">
        <v>4246</v>
      </c>
      <c r="C306" s="661" t="s">
        <v>3629</v>
      </c>
      <c r="D306" s="661" t="s">
        <v>3630</v>
      </c>
      <c r="E306" s="661" t="s">
        <v>4308</v>
      </c>
      <c r="F306" s="664"/>
      <c r="G306" s="664"/>
      <c r="H306" s="677">
        <v>0</v>
      </c>
      <c r="I306" s="664">
        <v>2</v>
      </c>
      <c r="J306" s="664">
        <v>178.68000000000004</v>
      </c>
      <c r="K306" s="677">
        <v>1</v>
      </c>
      <c r="L306" s="664">
        <v>2</v>
      </c>
      <c r="M306" s="665">
        <v>178.68000000000004</v>
      </c>
    </row>
    <row r="307" spans="1:13" ht="14.4" customHeight="1" x14ac:dyDescent="0.3">
      <c r="A307" s="660" t="s">
        <v>598</v>
      </c>
      <c r="B307" s="661" t="s">
        <v>4246</v>
      </c>
      <c r="C307" s="661" t="s">
        <v>2258</v>
      </c>
      <c r="D307" s="661" t="s">
        <v>4247</v>
      </c>
      <c r="E307" s="661" t="s">
        <v>4248</v>
      </c>
      <c r="F307" s="664"/>
      <c r="G307" s="664"/>
      <c r="H307" s="677">
        <v>0</v>
      </c>
      <c r="I307" s="664">
        <v>22</v>
      </c>
      <c r="J307" s="664">
        <v>1269.5411486731878</v>
      </c>
      <c r="K307" s="677">
        <v>1</v>
      </c>
      <c r="L307" s="664">
        <v>22</v>
      </c>
      <c r="M307" s="665">
        <v>1269.5411486731878</v>
      </c>
    </row>
    <row r="308" spans="1:13" ht="14.4" customHeight="1" x14ac:dyDescent="0.3">
      <c r="A308" s="660" t="s">
        <v>598</v>
      </c>
      <c r="B308" s="661" t="s">
        <v>4246</v>
      </c>
      <c r="C308" s="661" t="s">
        <v>2276</v>
      </c>
      <c r="D308" s="661" t="s">
        <v>2277</v>
      </c>
      <c r="E308" s="661" t="s">
        <v>2278</v>
      </c>
      <c r="F308" s="664"/>
      <c r="G308" s="664"/>
      <c r="H308" s="677">
        <v>0</v>
      </c>
      <c r="I308" s="664">
        <v>13</v>
      </c>
      <c r="J308" s="664">
        <v>1878.8901744029299</v>
      </c>
      <c r="K308" s="677">
        <v>1</v>
      </c>
      <c r="L308" s="664">
        <v>13</v>
      </c>
      <c r="M308" s="665">
        <v>1878.8901744029299</v>
      </c>
    </row>
    <row r="309" spans="1:13" ht="14.4" customHeight="1" x14ac:dyDescent="0.3">
      <c r="A309" s="660" t="s">
        <v>598</v>
      </c>
      <c r="B309" s="661" t="s">
        <v>4249</v>
      </c>
      <c r="C309" s="661" t="s">
        <v>2427</v>
      </c>
      <c r="D309" s="661" t="s">
        <v>2428</v>
      </c>
      <c r="E309" s="661" t="s">
        <v>4250</v>
      </c>
      <c r="F309" s="664"/>
      <c r="G309" s="664"/>
      <c r="H309" s="677">
        <v>0</v>
      </c>
      <c r="I309" s="664">
        <v>7</v>
      </c>
      <c r="J309" s="664">
        <v>711.7800000000002</v>
      </c>
      <c r="K309" s="677">
        <v>1</v>
      </c>
      <c r="L309" s="664">
        <v>7</v>
      </c>
      <c r="M309" s="665">
        <v>711.7800000000002</v>
      </c>
    </row>
    <row r="310" spans="1:13" ht="14.4" customHeight="1" x14ac:dyDescent="0.3">
      <c r="A310" s="660" t="s">
        <v>598</v>
      </c>
      <c r="B310" s="661" t="s">
        <v>4249</v>
      </c>
      <c r="C310" s="661" t="s">
        <v>2503</v>
      </c>
      <c r="D310" s="661" t="s">
        <v>2504</v>
      </c>
      <c r="E310" s="661" t="s">
        <v>4251</v>
      </c>
      <c r="F310" s="664"/>
      <c r="G310" s="664"/>
      <c r="H310" s="677">
        <v>0</v>
      </c>
      <c r="I310" s="664">
        <v>9</v>
      </c>
      <c r="J310" s="664">
        <v>1459.3199999999995</v>
      </c>
      <c r="K310" s="677">
        <v>1</v>
      </c>
      <c r="L310" s="664">
        <v>9</v>
      </c>
      <c r="M310" s="665">
        <v>1459.3199999999995</v>
      </c>
    </row>
    <row r="311" spans="1:13" ht="14.4" customHeight="1" x14ac:dyDescent="0.3">
      <c r="A311" s="660" t="s">
        <v>598</v>
      </c>
      <c r="B311" s="661" t="s">
        <v>4249</v>
      </c>
      <c r="C311" s="661" t="s">
        <v>3525</v>
      </c>
      <c r="D311" s="661" t="s">
        <v>2504</v>
      </c>
      <c r="E311" s="661" t="s">
        <v>4309</v>
      </c>
      <c r="F311" s="664"/>
      <c r="G311" s="664"/>
      <c r="H311" s="677">
        <v>0</v>
      </c>
      <c r="I311" s="664">
        <v>10</v>
      </c>
      <c r="J311" s="664">
        <v>2441.9566845763247</v>
      </c>
      <c r="K311" s="677">
        <v>1</v>
      </c>
      <c r="L311" s="664">
        <v>10</v>
      </c>
      <c r="M311" s="665">
        <v>2441.9566845763247</v>
      </c>
    </row>
    <row r="312" spans="1:13" ht="14.4" customHeight="1" x14ac:dyDescent="0.3">
      <c r="A312" s="660" t="s">
        <v>598</v>
      </c>
      <c r="B312" s="661" t="s">
        <v>4252</v>
      </c>
      <c r="C312" s="661" t="s">
        <v>2510</v>
      </c>
      <c r="D312" s="661" t="s">
        <v>4253</v>
      </c>
      <c r="E312" s="661" t="s">
        <v>3661</v>
      </c>
      <c r="F312" s="664"/>
      <c r="G312" s="664"/>
      <c r="H312" s="677">
        <v>0</v>
      </c>
      <c r="I312" s="664">
        <v>3</v>
      </c>
      <c r="J312" s="664">
        <v>289.65011046793728</v>
      </c>
      <c r="K312" s="677">
        <v>1</v>
      </c>
      <c r="L312" s="664">
        <v>3</v>
      </c>
      <c r="M312" s="665">
        <v>289.65011046793728</v>
      </c>
    </row>
    <row r="313" spans="1:13" ht="14.4" customHeight="1" x14ac:dyDescent="0.3">
      <c r="A313" s="660" t="s">
        <v>598</v>
      </c>
      <c r="B313" s="661" t="s">
        <v>4252</v>
      </c>
      <c r="C313" s="661" t="s">
        <v>3598</v>
      </c>
      <c r="D313" s="661" t="s">
        <v>4310</v>
      </c>
      <c r="E313" s="661" t="s">
        <v>4311</v>
      </c>
      <c r="F313" s="664"/>
      <c r="G313" s="664"/>
      <c r="H313" s="677">
        <v>0</v>
      </c>
      <c r="I313" s="664">
        <v>2</v>
      </c>
      <c r="J313" s="664">
        <v>343.63999999999993</v>
      </c>
      <c r="K313" s="677">
        <v>1</v>
      </c>
      <c r="L313" s="664">
        <v>2</v>
      </c>
      <c r="M313" s="665">
        <v>343.63999999999993</v>
      </c>
    </row>
    <row r="314" spans="1:13" ht="14.4" customHeight="1" x14ac:dyDescent="0.3">
      <c r="A314" s="660" t="s">
        <v>598</v>
      </c>
      <c r="B314" s="661" t="s">
        <v>4254</v>
      </c>
      <c r="C314" s="661" t="s">
        <v>2467</v>
      </c>
      <c r="D314" s="661" t="s">
        <v>2468</v>
      </c>
      <c r="E314" s="661" t="s">
        <v>996</v>
      </c>
      <c r="F314" s="664"/>
      <c r="G314" s="664"/>
      <c r="H314" s="677">
        <v>0</v>
      </c>
      <c r="I314" s="664">
        <v>5</v>
      </c>
      <c r="J314" s="664">
        <v>366.98962756958167</v>
      </c>
      <c r="K314" s="677">
        <v>1</v>
      </c>
      <c r="L314" s="664">
        <v>5</v>
      </c>
      <c r="M314" s="665">
        <v>366.98962756958167</v>
      </c>
    </row>
    <row r="315" spans="1:13" ht="14.4" customHeight="1" x14ac:dyDescent="0.3">
      <c r="A315" s="660" t="s">
        <v>598</v>
      </c>
      <c r="B315" s="661" t="s">
        <v>4255</v>
      </c>
      <c r="C315" s="661" t="s">
        <v>2863</v>
      </c>
      <c r="D315" s="661" t="s">
        <v>2519</v>
      </c>
      <c r="E315" s="661" t="s">
        <v>2864</v>
      </c>
      <c r="F315" s="664">
        <v>6</v>
      </c>
      <c r="G315" s="664">
        <v>628.37992176478792</v>
      </c>
      <c r="H315" s="677">
        <v>1</v>
      </c>
      <c r="I315" s="664"/>
      <c r="J315" s="664"/>
      <c r="K315" s="677">
        <v>0</v>
      </c>
      <c r="L315" s="664">
        <v>6</v>
      </c>
      <c r="M315" s="665">
        <v>628.37992176478792</v>
      </c>
    </row>
    <row r="316" spans="1:13" ht="14.4" customHeight="1" x14ac:dyDescent="0.3">
      <c r="A316" s="660" t="s">
        <v>598</v>
      </c>
      <c r="B316" s="661" t="s">
        <v>4255</v>
      </c>
      <c r="C316" s="661" t="s">
        <v>2518</v>
      </c>
      <c r="D316" s="661" t="s">
        <v>2519</v>
      </c>
      <c r="E316" s="661" t="s">
        <v>2520</v>
      </c>
      <c r="F316" s="664"/>
      <c r="G316" s="664"/>
      <c r="H316" s="677">
        <v>0</v>
      </c>
      <c r="I316" s="664">
        <v>1</v>
      </c>
      <c r="J316" s="664">
        <v>317.69999999999987</v>
      </c>
      <c r="K316" s="677">
        <v>1</v>
      </c>
      <c r="L316" s="664">
        <v>1</v>
      </c>
      <c r="M316" s="665">
        <v>317.69999999999987</v>
      </c>
    </row>
    <row r="317" spans="1:13" ht="14.4" customHeight="1" x14ac:dyDescent="0.3">
      <c r="A317" s="660" t="s">
        <v>598</v>
      </c>
      <c r="B317" s="661" t="s">
        <v>4255</v>
      </c>
      <c r="C317" s="661" t="s">
        <v>3644</v>
      </c>
      <c r="D317" s="661" t="s">
        <v>4312</v>
      </c>
      <c r="E317" s="661" t="s">
        <v>3646</v>
      </c>
      <c r="F317" s="664"/>
      <c r="G317" s="664"/>
      <c r="H317" s="677">
        <v>0</v>
      </c>
      <c r="I317" s="664">
        <v>1</v>
      </c>
      <c r="J317" s="664">
        <v>165.29</v>
      </c>
      <c r="K317" s="677">
        <v>1</v>
      </c>
      <c r="L317" s="664">
        <v>1</v>
      </c>
      <c r="M317" s="665">
        <v>165.29</v>
      </c>
    </row>
    <row r="318" spans="1:13" ht="14.4" customHeight="1" x14ac:dyDescent="0.3">
      <c r="A318" s="660" t="s">
        <v>598</v>
      </c>
      <c r="B318" s="661" t="s">
        <v>4313</v>
      </c>
      <c r="C318" s="661" t="s">
        <v>3248</v>
      </c>
      <c r="D318" s="661" t="s">
        <v>3249</v>
      </c>
      <c r="E318" s="661" t="s">
        <v>3250</v>
      </c>
      <c r="F318" s="664"/>
      <c r="G318" s="664"/>
      <c r="H318" s="677">
        <v>0</v>
      </c>
      <c r="I318" s="664">
        <v>1</v>
      </c>
      <c r="J318" s="664">
        <v>111.58</v>
      </c>
      <c r="K318" s="677">
        <v>1</v>
      </c>
      <c r="L318" s="664">
        <v>1</v>
      </c>
      <c r="M318" s="665">
        <v>111.58</v>
      </c>
    </row>
    <row r="319" spans="1:13" ht="14.4" customHeight="1" x14ac:dyDescent="0.3">
      <c r="A319" s="660" t="s">
        <v>598</v>
      </c>
      <c r="B319" s="661" t="s">
        <v>4256</v>
      </c>
      <c r="C319" s="661" t="s">
        <v>2246</v>
      </c>
      <c r="D319" s="661" t="s">
        <v>2247</v>
      </c>
      <c r="E319" s="661" t="s">
        <v>4257</v>
      </c>
      <c r="F319" s="664"/>
      <c r="G319" s="664"/>
      <c r="H319" s="677">
        <v>0</v>
      </c>
      <c r="I319" s="664">
        <v>3</v>
      </c>
      <c r="J319" s="664">
        <v>319.55999999999995</v>
      </c>
      <c r="K319" s="677">
        <v>1</v>
      </c>
      <c r="L319" s="664">
        <v>3</v>
      </c>
      <c r="M319" s="665">
        <v>319.55999999999995</v>
      </c>
    </row>
    <row r="320" spans="1:13" ht="14.4" customHeight="1" x14ac:dyDescent="0.3">
      <c r="A320" s="660" t="s">
        <v>598</v>
      </c>
      <c r="B320" s="661" t="s">
        <v>4314</v>
      </c>
      <c r="C320" s="661" t="s">
        <v>3602</v>
      </c>
      <c r="D320" s="661" t="s">
        <v>3603</v>
      </c>
      <c r="E320" s="661" t="s">
        <v>4315</v>
      </c>
      <c r="F320" s="664"/>
      <c r="G320" s="664"/>
      <c r="H320" s="677">
        <v>0</v>
      </c>
      <c r="I320" s="664">
        <v>1</v>
      </c>
      <c r="J320" s="664">
        <v>128.92999999999989</v>
      </c>
      <c r="K320" s="677">
        <v>1</v>
      </c>
      <c r="L320" s="664">
        <v>1</v>
      </c>
      <c r="M320" s="665">
        <v>128.92999999999989</v>
      </c>
    </row>
    <row r="321" spans="1:13" ht="14.4" customHeight="1" x14ac:dyDescent="0.3">
      <c r="A321" s="660" t="s">
        <v>598</v>
      </c>
      <c r="B321" s="661" t="s">
        <v>4314</v>
      </c>
      <c r="C321" s="661" t="s">
        <v>1418</v>
      </c>
      <c r="D321" s="661" t="s">
        <v>3592</v>
      </c>
      <c r="E321" s="661" t="s">
        <v>3593</v>
      </c>
      <c r="F321" s="664"/>
      <c r="G321" s="664"/>
      <c r="H321" s="677">
        <v>0</v>
      </c>
      <c r="I321" s="664">
        <v>1</v>
      </c>
      <c r="J321" s="664">
        <v>103.35000000000002</v>
      </c>
      <c r="K321" s="677">
        <v>1</v>
      </c>
      <c r="L321" s="664">
        <v>1</v>
      </c>
      <c r="M321" s="665">
        <v>103.35000000000002</v>
      </c>
    </row>
    <row r="322" spans="1:13" ht="14.4" customHeight="1" x14ac:dyDescent="0.3">
      <c r="A322" s="660" t="s">
        <v>598</v>
      </c>
      <c r="B322" s="661" t="s">
        <v>4258</v>
      </c>
      <c r="C322" s="661" t="s">
        <v>3547</v>
      </c>
      <c r="D322" s="661" t="s">
        <v>3548</v>
      </c>
      <c r="E322" s="661" t="s">
        <v>3549</v>
      </c>
      <c r="F322" s="664"/>
      <c r="G322" s="664"/>
      <c r="H322" s="677">
        <v>0</v>
      </c>
      <c r="I322" s="664">
        <v>5</v>
      </c>
      <c r="J322" s="664">
        <v>427.74</v>
      </c>
      <c r="K322" s="677">
        <v>1</v>
      </c>
      <c r="L322" s="664">
        <v>5</v>
      </c>
      <c r="M322" s="665">
        <v>427.74</v>
      </c>
    </row>
    <row r="323" spans="1:13" ht="14.4" customHeight="1" x14ac:dyDescent="0.3">
      <c r="A323" s="660" t="s">
        <v>598</v>
      </c>
      <c r="B323" s="661" t="s">
        <v>4260</v>
      </c>
      <c r="C323" s="661" t="s">
        <v>3514</v>
      </c>
      <c r="D323" s="661" t="s">
        <v>2369</v>
      </c>
      <c r="E323" s="661" t="s">
        <v>4316</v>
      </c>
      <c r="F323" s="664"/>
      <c r="G323" s="664"/>
      <c r="H323" s="677">
        <v>0</v>
      </c>
      <c r="I323" s="664">
        <v>2</v>
      </c>
      <c r="J323" s="664">
        <v>415.450345769602</v>
      </c>
      <c r="K323" s="677">
        <v>1</v>
      </c>
      <c r="L323" s="664">
        <v>2</v>
      </c>
      <c r="M323" s="665">
        <v>415.450345769602</v>
      </c>
    </row>
    <row r="324" spans="1:13" ht="14.4" customHeight="1" x14ac:dyDescent="0.3">
      <c r="A324" s="660" t="s">
        <v>598</v>
      </c>
      <c r="B324" s="661" t="s">
        <v>4260</v>
      </c>
      <c r="C324" s="661" t="s">
        <v>2372</v>
      </c>
      <c r="D324" s="661" t="s">
        <v>2369</v>
      </c>
      <c r="E324" s="661" t="s">
        <v>996</v>
      </c>
      <c r="F324" s="664"/>
      <c r="G324" s="664"/>
      <c r="H324" s="677">
        <v>0</v>
      </c>
      <c r="I324" s="664">
        <v>24</v>
      </c>
      <c r="J324" s="664">
        <v>2482.4823990951413</v>
      </c>
      <c r="K324" s="677">
        <v>1</v>
      </c>
      <c r="L324" s="664">
        <v>24</v>
      </c>
      <c r="M324" s="665">
        <v>2482.4823990951413</v>
      </c>
    </row>
    <row r="325" spans="1:13" ht="14.4" customHeight="1" x14ac:dyDescent="0.3">
      <c r="A325" s="660" t="s">
        <v>598</v>
      </c>
      <c r="B325" s="661" t="s">
        <v>4261</v>
      </c>
      <c r="C325" s="661" t="s">
        <v>2402</v>
      </c>
      <c r="D325" s="661" t="s">
        <v>2403</v>
      </c>
      <c r="E325" s="661" t="s">
        <v>1161</v>
      </c>
      <c r="F325" s="664"/>
      <c r="G325" s="664"/>
      <c r="H325" s="677">
        <v>0</v>
      </c>
      <c r="I325" s="664">
        <v>5</v>
      </c>
      <c r="J325" s="664">
        <v>446.07999561998588</v>
      </c>
      <c r="K325" s="677">
        <v>1</v>
      </c>
      <c r="L325" s="664">
        <v>5</v>
      </c>
      <c r="M325" s="665">
        <v>446.07999561998588</v>
      </c>
    </row>
    <row r="326" spans="1:13" ht="14.4" customHeight="1" x14ac:dyDescent="0.3">
      <c r="A326" s="660" t="s">
        <v>598</v>
      </c>
      <c r="B326" s="661" t="s">
        <v>4317</v>
      </c>
      <c r="C326" s="661" t="s">
        <v>3648</v>
      </c>
      <c r="D326" s="661" t="s">
        <v>4318</v>
      </c>
      <c r="E326" s="661" t="s">
        <v>3650</v>
      </c>
      <c r="F326" s="664"/>
      <c r="G326" s="664"/>
      <c r="H326" s="677">
        <v>0</v>
      </c>
      <c r="I326" s="664">
        <v>3</v>
      </c>
      <c r="J326" s="664">
        <v>968.57999999999993</v>
      </c>
      <c r="K326" s="677">
        <v>1</v>
      </c>
      <c r="L326" s="664">
        <v>3</v>
      </c>
      <c r="M326" s="665">
        <v>968.57999999999993</v>
      </c>
    </row>
    <row r="327" spans="1:13" ht="14.4" customHeight="1" x14ac:dyDescent="0.3">
      <c r="A327" s="660" t="s">
        <v>598</v>
      </c>
      <c r="B327" s="661" t="s">
        <v>4317</v>
      </c>
      <c r="C327" s="661" t="s">
        <v>3617</v>
      </c>
      <c r="D327" s="661" t="s">
        <v>4318</v>
      </c>
      <c r="E327" s="661" t="s">
        <v>4319</v>
      </c>
      <c r="F327" s="664"/>
      <c r="G327" s="664"/>
      <c r="H327" s="677">
        <v>0</v>
      </c>
      <c r="I327" s="664">
        <v>1</v>
      </c>
      <c r="J327" s="664">
        <v>57.21</v>
      </c>
      <c r="K327" s="677">
        <v>1</v>
      </c>
      <c r="L327" s="664">
        <v>1</v>
      </c>
      <c r="M327" s="665">
        <v>57.21</v>
      </c>
    </row>
    <row r="328" spans="1:13" ht="14.4" customHeight="1" x14ac:dyDescent="0.3">
      <c r="A328" s="660" t="s">
        <v>598</v>
      </c>
      <c r="B328" s="661" t="s">
        <v>4320</v>
      </c>
      <c r="C328" s="661" t="s">
        <v>3457</v>
      </c>
      <c r="D328" s="661" t="s">
        <v>3458</v>
      </c>
      <c r="E328" s="661" t="s">
        <v>4321</v>
      </c>
      <c r="F328" s="664"/>
      <c r="G328" s="664"/>
      <c r="H328" s="677">
        <v>0</v>
      </c>
      <c r="I328" s="664">
        <v>1</v>
      </c>
      <c r="J328" s="664">
        <v>729.64</v>
      </c>
      <c r="K328" s="677">
        <v>1</v>
      </c>
      <c r="L328" s="664">
        <v>1</v>
      </c>
      <c r="M328" s="665">
        <v>729.64</v>
      </c>
    </row>
    <row r="329" spans="1:13" ht="14.4" customHeight="1" x14ac:dyDescent="0.3">
      <c r="A329" s="660" t="s">
        <v>598</v>
      </c>
      <c r="B329" s="661" t="s">
        <v>4320</v>
      </c>
      <c r="C329" s="661" t="s">
        <v>3461</v>
      </c>
      <c r="D329" s="661" t="s">
        <v>3458</v>
      </c>
      <c r="E329" s="661" t="s">
        <v>4322</v>
      </c>
      <c r="F329" s="664"/>
      <c r="G329" s="664"/>
      <c r="H329" s="677">
        <v>0</v>
      </c>
      <c r="I329" s="664">
        <v>2</v>
      </c>
      <c r="J329" s="664">
        <v>460.03</v>
      </c>
      <c r="K329" s="677">
        <v>1</v>
      </c>
      <c r="L329" s="664">
        <v>2</v>
      </c>
      <c r="M329" s="665">
        <v>460.03</v>
      </c>
    </row>
    <row r="330" spans="1:13" ht="14.4" customHeight="1" x14ac:dyDescent="0.3">
      <c r="A330" s="660" t="s">
        <v>598</v>
      </c>
      <c r="B330" s="661" t="s">
        <v>4262</v>
      </c>
      <c r="C330" s="661" t="s">
        <v>1841</v>
      </c>
      <c r="D330" s="661" t="s">
        <v>1842</v>
      </c>
      <c r="E330" s="661" t="s">
        <v>1843</v>
      </c>
      <c r="F330" s="664"/>
      <c r="G330" s="664"/>
      <c r="H330" s="677">
        <v>0</v>
      </c>
      <c r="I330" s="664">
        <v>240.85758190000001</v>
      </c>
      <c r="J330" s="664">
        <v>41683.009629972417</v>
      </c>
      <c r="K330" s="677">
        <v>1</v>
      </c>
      <c r="L330" s="664">
        <v>240.85758190000001</v>
      </c>
      <c r="M330" s="665">
        <v>41683.009629972417</v>
      </c>
    </row>
    <row r="331" spans="1:13" ht="14.4" customHeight="1" x14ac:dyDescent="0.3">
      <c r="A331" s="660" t="s">
        <v>598</v>
      </c>
      <c r="B331" s="661" t="s">
        <v>4262</v>
      </c>
      <c r="C331" s="661" t="s">
        <v>1984</v>
      </c>
      <c r="D331" s="661" t="s">
        <v>1842</v>
      </c>
      <c r="E331" s="661" t="s">
        <v>1985</v>
      </c>
      <c r="F331" s="664"/>
      <c r="G331" s="664"/>
      <c r="H331" s="677">
        <v>0</v>
      </c>
      <c r="I331" s="664">
        <v>3.1039074000000006</v>
      </c>
      <c r="J331" s="664">
        <v>1907.2183704154779</v>
      </c>
      <c r="K331" s="677">
        <v>1</v>
      </c>
      <c r="L331" s="664">
        <v>3.1039074000000006</v>
      </c>
      <c r="M331" s="665">
        <v>1907.2183704154779</v>
      </c>
    </row>
    <row r="332" spans="1:13" ht="14.4" customHeight="1" x14ac:dyDescent="0.3">
      <c r="A332" s="660" t="s">
        <v>598</v>
      </c>
      <c r="B332" s="661" t="s">
        <v>4263</v>
      </c>
      <c r="C332" s="661" t="s">
        <v>2647</v>
      </c>
      <c r="D332" s="661" t="s">
        <v>2648</v>
      </c>
      <c r="E332" s="661" t="s">
        <v>2649</v>
      </c>
      <c r="F332" s="664"/>
      <c r="G332" s="664"/>
      <c r="H332" s="677">
        <v>0</v>
      </c>
      <c r="I332" s="664">
        <v>7</v>
      </c>
      <c r="J332" s="664">
        <v>1387.82</v>
      </c>
      <c r="K332" s="677">
        <v>1</v>
      </c>
      <c r="L332" s="664">
        <v>7</v>
      </c>
      <c r="M332" s="665">
        <v>1387.82</v>
      </c>
    </row>
    <row r="333" spans="1:13" ht="14.4" customHeight="1" x14ac:dyDescent="0.3">
      <c r="A333" s="660" t="s">
        <v>598</v>
      </c>
      <c r="B333" s="661" t="s">
        <v>4263</v>
      </c>
      <c r="C333" s="661" t="s">
        <v>3694</v>
      </c>
      <c r="D333" s="661" t="s">
        <v>4323</v>
      </c>
      <c r="E333" s="661" t="s">
        <v>2636</v>
      </c>
      <c r="F333" s="664"/>
      <c r="G333" s="664"/>
      <c r="H333" s="677">
        <v>0</v>
      </c>
      <c r="I333" s="664">
        <v>4</v>
      </c>
      <c r="J333" s="664">
        <v>162.28</v>
      </c>
      <c r="K333" s="677">
        <v>1</v>
      </c>
      <c r="L333" s="664">
        <v>4</v>
      </c>
      <c r="M333" s="665">
        <v>162.28</v>
      </c>
    </row>
    <row r="334" spans="1:13" ht="14.4" customHeight="1" x14ac:dyDescent="0.3">
      <c r="A334" s="660" t="s">
        <v>598</v>
      </c>
      <c r="B334" s="661" t="s">
        <v>4263</v>
      </c>
      <c r="C334" s="661" t="s">
        <v>3677</v>
      </c>
      <c r="D334" s="661" t="s">
        <v>4324</v>
      </c>
      <c r="E334" s="661" t="s">
        <v>2636</v>
      </c>
      <c r="F334" s="664"/>
      <c r="G334" s="664"/>
      <c r="H334" s="677">
        <v>0</v>
      </c>
      <c r="I334" s="664">
        <v>5</v>
      </c>
      <c r="J334" s="664">
        <v>214.89963684835925</v>
      </c>
      <c r="K334" s="677">
        <v>1</v>
      </c>
      <c r="L334" s="664">
        <v>5</v>
      </c>
      <c r="M334" s="665">
        <v>214.89963684835925</v>
      </c>
    </row>
    <row r="335" spans="1:13" ht="14.4" customHeight="1" x14ac:dyDescent="0.3">
      <c r="A335" s="660" t="s">
        <v>598</v>
      </c>
      <c r="B335" s="661" t="s">
        <v>4263</v>
      </c>
      <c r="C335" s="661" t="s">
        <v>3680</v>
      </c>
      <c r="D335" s="661" t="s">
        <v>3681</v>
      </c>
      <c r="E335" s="661" t="s">
        <v>3682</v>
      </c>
      <c r="F335" s="664"/>
      <c r="G335" s="664"/>
      <c r="H335" s="677">
        <v>0</v>
      </c>
      <c r="I335" s="664">
        <v>98</v>
      </c>
      <c r="J335" s="664">
        <v>19880.270465445807</v>
      </c>
      <c r="K335" s="677">
        <v>1</v>
      </c>
      <c r="L335" s="664">
        <v>98</v>
      </c>
      <c r="M335" s="665">
        <v>19880.270465445807</v>
      </c>
    </row>
    <row r="336" spans="1:13" ht="14.4" customHeight="1" x14ac:dyDescent="0.3">
      <c r="A336" s="660" t="s">
        <v>598</v>
      </c>
      <c r="B336" s="661" t="s">
        <v>4263</v>
      </c>
      <c r="C336" s="661" t="s">
        <v>2634</v>
      </c>
      <c r="D336" s="661" t="s">
        <v>4265</v>
      </c>
      <c r="E336" s="661" t="s">
        <v>2636</v>
      </c>
      <c r="F336" s="664"/>
      <c r="G336" s="664"/>
      <c r="H336" s="677">
        <v>0</v>
      </c>
      <c r="I336" s="664">
        <v>63</v>
      </c>
      <c r="J336" s="664">
        <v>3144.5356363230085</v>
      </c>
      <c r="K336" s="677">
        <v>1</v>
      </c>
      <c r="L336" s="664">
        <v>63</v>
      </c>
      <c r="M336" s="665">
        <v>3144.5356363230085</v>
      </c>
    </row>
    <row r="337" spans="1:13" ht="14.4" customHeight="1" x14ac:dyDescent="0.3">
      <c r="A337" s="660" t="s">
        <v>598</v>
      </c>
      <c r="B337" s="661" t="s">
        <v>4263</v>
      </c>
      <c r="C337" s="661" t="s">
        <v>2638</v>
      </c>
      <c r="D337" s="661" t="s">
        <v>4266</v>
      </c>
      <c r="E337" s="661" t="s">
        <v>2636</v>
      </c>
      <c r="F337" s="664"/>
      <c r="G337" s="664"/>
      <c r="H337" s="677">
        <v>0</v>
      </c>
      <c r="I337" s="664">
        <v>58</v>
      </c>
      <c r="J337" s="664">
        <v>2905.4856707227395</v>
      </c>
      <c r="K337" s="677">
        <v>1</v>
      </c>
      <c r="L337" s="664">
        <v>58</v>
      </c>
      <c r="M337" s="665">
        <v>2905.4856707227395</v>
      </c>
    </row>
    <row r="338" spans="1:13" ht="14.4" customHeight="1" x14ac:dyDescent="0.3">
      <c r="A338" s="660" t="s">
        <v>598</v>
      </c>
      <c r="B338" s="661" t="s">
        <v>4263</v>
      </c>
      <c r="C338" s="661" t="s">
        <v>3684</v>
      </c>
      <c r="D338" s="661" t="s">
        <v>4325</v>
      </c>
      <c r="E338" s="661" t="s">
        <v>2636</v>
      </c>
      <c r="F338" s="664"/>
      <c r="G338" s="664"/>
      <c r="H338" s="677">
        <v>0</v>
      </c>
      <c r="I338" s="664">
        <v>40</v>
      </c>
      <c r="J338" s="664">
        <v>2082.9999068520456</v>
      </c>
      <c r="K338" s="677">
        <v>1</v>
      </c>
      <c r="L338" s="664">
        <v>40</v>
      </c>
      <c r="M338" s="665">
        <v>2082.9999068520456</v>
      </c>
    </row>
    <row r="339" spans="1:13" ht="14.4" customHeight="1" x14ac:dyDescent="0.3">
      <c r="A339" s="660" t="s">
        <v>598</v>
      </c>
      <c r="B339" s="661" t="s">
        <v>4263</v>
      </c>
      <c r="C339" s="661" t="s">
        <v>2641</v>
      </c>
      <c r="D339" s="661" t="s">
        <v>4267</v>
      </c>
      <c r="E339" s="661" t="s">
        <v>2636</v>
      </c>
      <c r="F339" s="664"/>
      <c r="G339" s="664"/>
      <c r="H339" s="677">
        <v>0</v>
      </c>
      <c r="I339" s="664">
        <v>35</v>
      </c>
      <c r="J339" s="664">
        <v>1829.7800947760084</v>
      </c>
      <c r="K339" s="677">
        <v>1</v>
      </c>
      <c r="L339" s="664">
        <v>35</v>
      </c>
      <c r="M339" s="665">
        <v>1829.7800947760084</v>
      </c>
    </row>
    <row r="340" spans="1:13" ht="14.4" customHeight="1" x14ac:dyDescent="0.3">
      <c r="A340" s="660" t="s">
        <v>598</v>
      </c>
      <c r="B340" s="661" t="s">
        <v>4263</v>
      </c>
      <c r="C340" s="661" t="s">
        <v>3531</v>
      </c>
      <c r="D340" s="661" t="s">
        <v>4326</v>
      </c>
      <c r="E340" s="661" t="s">
        <v>2636</v>
      </c>
      <c r="F340" s="664"/>
      <c r="G340" s="664"/>
      <c r="H340" s="677">
        <v>0</v>
      </c>
      <c r="I340" s="664">
        <v>5</v>
      </c>
      <c r="J340" s="664">
        <v>272.2999999999999</v>
      </c>
      <c r="K340" s="677">
        <v>1</v>
      </c>
      <c r="L340" s="664">
        <v>5</v>
      </c>
      <c r="M340" s="665">
        <v>272.2999999999999</v>
      </c>
    </row>
    <row r="341" spans="1:13" ht="14.4" customHeight="1" x14ac:dyDescent="0.3">
      <c r="A341" s="660" t="s">
        <v>598</v>
      </c>
      <c r="B341" s="661" t="s">
        <v>4263</v>
      </c>
      <c r="C341" s="661" t="s">
        <v>2650</v>
      </c>
      <c r="D341" s="661" t="s">
        <v>2651</v>
      </c>
      <c r="E341" s="661" t="s">
        <v>2652</v>
      </c>
      <c r="F341" s="664"/>
      <c r="G341" s="664"/>
      <c r="H341" s="677">
        <v>0</v>
      </c>
      <c r="I341" s="664">
        <v>112</v>
      </c>
      <c r="J341" s="664">
        <v>20537.421798131218</v>
      </c>
      <c r="K341" s="677">
        <v>1</v>
      </c>
      <c r="L341" s="664">
        <v>112</v>
      </c>
      <c r="M341" s="665">
        <v>20537.421798131218</v>
      </c>
    </row>
    <row r="342" spans="1:13" ht="14.4" customHeight="1" x14ac:dyDescent="0.3">
      <c r="A342" s="660" t="s">
        <v>598</v>
      </c>
      <c r="B342" s="661" t="s">
        <v>4263</v>
      </c>
      <c r="C342" s="661" t="s">
        <v>3686</v>
      </c>
      <c r="D342" s="661" t="s">
        <v>3687</v>
      </c>
      <c r="E342" s="661" t="s">
        <v>2652</v>
      </c>
      <c r="F342" s="664"/>
      <c r="G342" s="664"/>
      <c r="H342" s="677">
        <v>0</v>
      </c>
      <c r="I342" s="664">
        <v>10</v>
      </c>
      <c r="J342" s="664">
        <v>2529.6999999999998</v>
      </c>
      <c r="K342" s="677">
        <v>1</v>
      </c>
      <c r="L342" s="664">
        <v>10</v>
      </c>
      <c r="M342" s="665">
        <v>2529.6999999999998</v>
      </c>
    </row>
    <row r="343" spans="1:13" ht="14.4" customHeight="1" x14ac:dyDescent="0.3">
      <c r="A343" s="660" t="s">
        <v>598</v>
      </c>
      <c r="B343" s="661" t="s">
        <v>4263</v>
      </c>
      <c r="C343" s="661" t="s">
        <v>2644</v>
      </c>
      <c r="D343" s="661" t="s">
        <v>2612</v>
      </c>
      <c r="E343" s="661" t="s">
        <v>2636</v>
      </c>
      <c r="F343" s="664"/>
      <c r="G343" s="664"/>
      <c r="H343" s="677">
        <v>0</v>
      </c>
      <c r="I343" s="664">
        <v>15</v>
      </c>
      <c r="J343" s="664">
        <v>748.69647363335298</v>
      </c>
      <c r="K343" s="677">
        <v>1</v>
      </c>
      <c r="L343" s="664">
        <v>15</v>
      </c>
      <c r="M343" s="665">
        <v>748.69647363335298</v>
      </c>
    </row>
    <row r="344" spans="1:13" ht="14.4" customHeight="1" x14ac:dyDescent="0.3">
      <c r="A344" s="660" t="s">
        <v>598</v>
      </c>
      <c r="B344" s="661" t="s">
        <v>4263</v>
      </c>
      <c r="C344" s="661" t="s">
        <v>3701</v>
      </c>
      <c r="D344" s="661" t="s">
        <v>3702</v>
      </c>
      <c r="E344" s="661" t="s">
        <v>3690</v>
      </c>
      <c r="F344" s="664"/>
      <c r="G344" s="664"/>
      <c r="H344" s="677">
        <v>0</v>
      </c>
      <c r="I344" s="664">
        <v>11</v>
      </c>
      <c r="J344" s="664">
        <v>1501.4882459234625</v>
      </c>
      <c r="K344" s="677">
        <v>1</v>
      </c>
      <c r="L344" s="664">
        <v>11</v>
      </c>
      <c r="M344" s="665">
        <v>1501.4882459234625</v>
      </c>
    </row>
    <row r="345" spans="1:13" ht="14.4" customHeight="1" x14ac:dyDescent="0.3">
      <c r="A345" s="660" t="s">
        <v>598</v>
      </c>
      <c r="B345" s="661" t="s">
        <v>4263</v>
      </c>
      <c r="C345" s="661" t="s">
        <v>3688</v>
      </c>
      <c r="D345" s="661" t="s">
        <v>3689</v>
      </c>
      <c r="E345" s="661" t="s">
        <v>3690</v>
      </c>
      <c r="F345" s="664"/>
      <c r="G345" s="664"/>
      <c r="H345" s="677">
        <v>0</v>
      </c>
      <c r="I345" s="664">
        <v>18</v>
      </c>
      <c r="J345" s="664">
        <v>2378.8782459336758</v>
      </c>
      <c r="K345" s="677">
        <v>1</v>
      </c>
      <c r="L345" s="664">
        <v>18</v>
      </c>
      <c r="M345" s="665">
        <v>2378.8782459336758</v>
      </c>
    </row>
    <row r="346" spans="1:13" ht="14.4" customHeight="1" x14ac:dyDescent="0.3">
      <c r="A346" s="660" t="s">
        <v>598</v>
      </c>
      <c r="B346" s="661" t="s">
        <v>4263</v>
      </c>
      <c r="C346" s="661" t="s">
        <v>3691</v>
      </c>
      <c r="D346" s="661" t="s">
        <v>3692</v>
      </c>
      <c r="E346" s="661" t="s">
        <v>3690</v>
      </c>
      <c r="F346" s="664"/>
      <c r="G346" s="664"/>
      <c r="H346" s="677">
        <v>0</v>
      </c>
      <c r="I346" s="664">
        <v>12</v>
      </c>
      <c r="J346" s="664">
        <v>1490.4600736835869</v>
      </c>
      <c r="K346" s="677">
        <v>1</v>
      </c>
      <c r="L346" s="664">
        <v>12</v>
      </c>
      <c r="M346" s="665">
        <v>1490.4600736835869</v>
      </c>
    </row>
    <row r="347" spans="1:13" ht="14.4" customHeight="1" x14ac:dyDescent="0.3">
      <c r="A347" s="660" t="s">
        <v>598</v>
      </c>
      <c r="B347" s="661" t="s">
        <v>4263</v>
      </c>
      <c r="C347" s="661" t="s">
        <v>3697</v>
      </c>
      <c r="D347" s="661" t="s">
        <v>4327</v>
      </c>
      <c r="E347" s="661" t="s">
        <v>3690</v>
      </c>
      <c r="F347" s="664"/>
      <c r="G347" s="664"/>
      <c r="H347" s="677">
        <v>0</v>
      </c>
      <c r="I347" s="664">
        <v>1</v>
      </c>
      <c r="J347" s="664">
        <v>148.07</v>
      </c>
      <c r="K347" s="677">
        <v>1</v>
      </c>
      <c r="L347" s="664">
        <v>1</v>
      </c>
      <c r="M347" s="665">
        <v>148.07</v>
      </c>
    </row>
    <row r="348" spans="1:13" ht="14.4" customHeight="1" x14ac:dyDescent="0.3">
      <c r="A348" s="660" t="s">
        <v>598</v>
      </c>
      <c r="B348" s="661" t="s">
        <v>4263</v>
      </c>
      <c r="C348" s="661" t="s">
        <v>2611</v>
      </c>
      <c r="D348" s="661" t="s">
        <v>2612</v>
      </c>
      <c r="E348" s="661" t="s">
        <v>2613</v>
      </c>
      <c r="F348" s="664">
        <v>1.25</v>
      </c>
      <c r="G348" s="664">
        <v>239.02500000000001</v>
      </c>
      <c r="H348" s="677">
        <v>1</v>
      </c>
      <c r="I348" s="664"/>
      <c r="J348" s="664"/>
      <c r="K348" s="677">
        <v>0</v>
      </c>
      <c r="L348" s="664">
        <v>1.25</v>
      </c>
      <c r="M348" s="665">
        <v>239.02500000000001</v>
      </c>
    </row>
    <row r="349" spans="1:13" ht="14.4" customHeight="1" x14ac:dyDescent="0.3">
      <c r="A349" s="660" t="s">
        <v>598</v>
      </c>
      <c r="B349" s="661" t="s">
        <v>4263</v>
      </c>
      <c r="C349" s="661" t="s">
        <v>3664</v>
      </c>
      <c r="D349" s="661" t="s">
        <v>3665</v>
      </c>
      <c r="E349" s="661" t="s">
        <v>2613</v>
      </c>
      <c r="F349" s="664">
        <v>1</v>
      </c>
      <c r="G349" s="664">
        <v>162.28999999999996</v>
      </c>
      <c r="H349" s="677">
        <v>1</v>
      </c>
      <c r="I349" s="664"/>
      <c r="J349" s="664"/>
      <c r="K349" s="677">
        <v>0</v>
      </c>
      <c r="L349" s="664">
        <v>1</v>
      </c>
      <c r="M349" s="665">
        <v>162.28999999999996</v>
      </c>
    </row>
    <row r="350" spans="1:13" ht="14.4" customHeight="1" x14ac:dyDescent="0.3">
      <c r="A350" s="660" t="s">
        <v>598</v>
      </c>
      <c r="B350" s="661" t="s">
        <v>4263</v>
      </c>
      <c r="C350" s="661" t="s">
        <v>3662</v>
      </c>
      <c r="D350" s="661" t="s">
        <v>3663</v>
      </c>
      <c r="E350" s="661" t="s">
        <v>2613</v>
      </c>
      <c r="F350" s="664">
        <v>1</v>
      </c>
      <c r="G350" s="664">
        <v>162.289516885284</v>
      </c>
      <c r="H350" s="677">
        <v>1</v>
      </c>
      <c r="I350" s="664"/>
      <c r="J350" s="664"/>
      <c r="K350" s="677">
        <v>0</v>
      </c>
      <c r="L350" s="664">
        <v>1</v>
      </c>
      <c r="M350" s="665">
        <v>162.289516885284</v>
      </c>
    </row>
    <row r="351" spans="1:13" ht="14.4" customHeight="1" x14ac:dyDescent="0.3">
      <c r="A351" s="660" t="s">
        <v>604</v>
      </c>
      <c r="B351" s="661" t="s">
        <v>4107</v>
      </c>
      <c r="C351" s="661" t="s">
        <v>2396</v>
      </c>
      <c r="D351" s="661" t="s">
        <v>4110</v>
      </c>
      <c r="E351" s="661" t="s">
        <v>4111</v>
      </c>
      <c r="F351" s="664"/>
      <c r="G351" s="664"/>
      <c r="H351" s="677">
        <v>0</v>
      </c>
      <c r="I351" s="664">
        <v>55</v>
      </c>
      <c r="J351" s="664">
        <v>3927.3012637041165</v>
      </c>
      <c r="K351" s="677">
        <v>1</v>
      </c>
      <c r="L351" s="664">
        <v>55</v>
      </c>
      <c r="M351" s="665">
        <v>3927.3012637041165</v>
      </c>
    </row>
    <row r="352" spans="1:13" ht="14.4" customHeight="1" x14ac:dyDescent="0.3">
      <c r="A352" s="660" t="s">
        <v>604</v>
      </c>
      <c r="B352" s="661" t="s">
        <v>4113</v>
      </c>
      <c r="C352" s="661" t="s">
        <v>1012</v>
      </c>
      <c r="D352" s="661" t="s">
        <v>1013</v>
      </c>
      <c r="E352" s="661" t="s">
        <v>1014</v>
      </c>
      <c r="F352" s="664"/>
      <c r="G352" s="664"/>
      <c r="H352" s="677">
        <v>0</v>
      </c>
      <c r="I352" s="664">
        <v>95</v>
      </c>
      <c r="J352" s="664">
        <v>15946.450404261745</v>
      </c>
      <c r="K352" s="677">
        <v>1</v>
      </c>
      <c r="L352" s="664">
        <v>95</v>
      </c>
      <c r="M352" s="665">
        <v>15946.450404261745</v>
      </c>
    </row>
    <row r="353" spans="1:13" ht="14.4" customHeight="1" x14ac:dyDescent="0.3">
      <c r="A353" s="660" t="s">
        <v>604</v>
      </c>
      <c r="B353" s="661" t="s">
        <v>4114</v>
      </c>
      <c r="C353" s="661" t="s">
        <v>2445</v>
      </c>
      <c r="D353" s="661" t="s">
        <v>2446</v>
      </c>
      <c r="E353" s="661" t="s">
        <v>2447</v>
      </c>
      <c r="F353" s="664"/>
      <c r="G353" s="664"/>
      <c r="H353" s="677">
        <v>0</v>
      </c>
      <c r="I353" s="664">
        <v>24</v>
      </c>
      <c r="J353" s="664">
        <v>1703.2396050792368</v>
      </c>
      <c r="K353" s="677">
        <v>1</v>
      </c>
      <c r="L353" s="664">
        <v>24</v>
      </c>
      <c r="M353" s="665">
        <v>1703.2396050792368</v>
      </c>
    </row>
    <row r="354" spans="1:13" ht="14.4" customHeight="1" x14ac:dyDescent="0.3">
      <c r="A354" s="660" t="s">
        <v>604</v>
      </c>
      <c r="B354" s="661" t="s">
        <v>4162</v>
      </c>
      <c r="C354" s="661" t="s">
        <v>3835</v>
      </c>
      <c r="D354" s="661" t="s">
        <v>642</v>
      </c>
      <c r="E354" s="661" t="s">
        <v>643</v>
      </c>
      <c r="F354" s="664"/>
      <c r="G354" s="664"/>
      <c r="H354" s="677">
        <v>0</v>
      </c>
      <c r="I354" s="664">
        <v>66</v>
      </c>
      <c r="J354" s="664">
        <v>2052626.5944190051</v>
      </c>
      <c r="K354" s="677">
        <v>1</v>
      </c>
      <c r="L354" s="664">
        <v>66</v>
      </c>
      <c r="M354" s="665">
        <v>2052626.5944190051</v>
      </c>
    </row>
    <row r="355" spans="1:13" ht="14.4" customHeight="1" x14ac:dyDescent="0.3">
      <c r="A355" s="660" t="s">
        <v>604</v>
      </c>
      <c r="B355" s="661" t="s">
        <v>4162</v>
      </c>
      <c r="C355" s="661" t="s">
        <v>3837</v>
      </c>
      <c r="D355" s="661" t="s">
        <v>3838</v>
      </c>
      <c r="E355" s="661" t="s">
        <v>3839</v>
      </c>
      <c r="F355" s="664"/>
      <c r="G355" s="664"/>
      <c r="H355" s="677">
        <v>0</v>
      </c>
      <c r="I355" s="664">
        <v>8</v>
      </c>
      <c r="J355" s="664">
        <v>185874.42314207522</v>
      </c>
      <c r="K355" s="677">
        <v>1</v>
      </c>
      <c r="L355" s="664">
        <v>8</v>
      </c>
      <c r="M355" s="665">
        <v>185874.42314207522</v>
      </c>
    </row>
    <row r="356" spans="1:13" ht="14.4" customHeight="1" x14ac:dyDescent="0.3">
      <c r="A356" s="660" t="s">
        <v>604</v>
      </c>
      <c r="B356" s="661" t="s">
        <v>4162</v>
      </c>
      <c r="C356" s="661" t="s">
        <v>641</v>
      </c>
      <c r="D356" s="661" t="s">
        <v>642</v>
      </c>
      <c r="E356" s="661" t="s">
        <v>643</v>
      </c>
      <c r="F356" s="664">
        <v>54</v>
      </c>
      <c r="G356" s="664">
        <v>1677210.8735245916</v>
      </c>
      <c r="H356" s="677">
        <v>1</v>
      </c>
      <c r="I356" s="664"/>
      <c r="J356" s="664"/>
      <c r="K356" s="677">
        <v>0</v>
      </c>
      <c r="L356" s="664">
        <v>54</v>
      </c>
      <c r="M356" s="665">
        <v>1677210.8735245916</v>
      </c>
    </row>
    <row r="357" spans="1:13" ht="14.4" customHeight="1" x14ac:dyDescent="0.3">
      <c r="A357" s="660" t="s">
        <v>604</v>
      </c>
      <c r="B357" s="661" t="s">
        <v>4163</v>
      </c>
      <c r="C357" s="661" t="s">
        <v>3828</v>
      </c>
      <c r="D357" s="661" t="s">
        <v>4328</v>
      </c>
      <c r="E357" s="661" t="s">
        <v>4329</v>
      </c>
      <c r="F357" s="664"/>
      <c r="G357" s="664"/>
      <c r="H357" s="677">
        <v>0</v>
      </c>
      <c r="I357" s="664">
        <v>10</v>
      </c>
      <c r="J357" s="664">
        <v>363.30041567065399</v>
      </c>
      <c r="K357" s="677">
        <v>1</v>
      </c>
      <c r="L357" s="664">
        <v>10</v>
      </c>
      <c r="M357" s="665">
        <v>363.30041567065399</v>
      </c>
    </row>
    <row r="358" spans="1:13" ht="14.4" customHeight="1" x14ac:dyDescent="0.3">
      <c r="A358" s="660" t="s">
        <v>604</v>
      </c>
      <c r="B358" s="661" t="s">
        <v>4163</v>
      </c>
      <c r="C358" s="661" t="s">
        <v>3832</v>
      </c>
      <c r="D358" s="661" t="s">
        <v>4330</v>
      </c>
      <c r="E358" s="661" t="s">
        <v>4331</v>
      </c>
      <c r="F358" s="664"/>
      <c r="G358" s="664"/>
      <c r="H358" s="677">
        <v>0</v>
      </c>
      <c r="I358" s="664">
        <v>10</v>
      </c>
      <c r="J358" s="664">
        <v>670.10068787692796</v>
      </c>
      <c r="K358" s="677">
        <v>1</v>
      </c>
      <c r="L358" s="664">
        <v>10</v>
      </c>
      <c r="M358" s="665">
        <v>670.10068787692796</v>
      </c>
    </row>
    <row r="359" spans="1:13" ht="14.4" customHeight="1" x14ac:dyDescent="0.3">
      <c r="A359" s="660" t="s">
        <v>604</v>
      </c>
      <c r="B359" s="661" t="s">
        <v>4193</v>
      </c>
      <c r="C359" s="661" t="s">
        <v>2578</v>
      </c>
      <c r="D359" s="661" t="s">
        <v>2579</v>
      </c>
      <c r="E359" s="661" t="s">
        <v>2580</v>
      </c>
      <c r="F359" s="664"/>
      <c r="G359" s="664"/>
      <c r="H359" s="677">
        <v>0</v>
      </c>
      <c r="I359" s="664">
        <v>50.235766900000002</v>
      </c>
      <c r="J359" s="664">
        <v>135994.7807525901</v>
      </c>
      <c r="K359" s="677">
        <v>1</v>
      </c>
      <c r="L359" s="664">
        <v>50.235766900000002</v>
      </c>
      <c r="M359" s="665">
        <v>135994.7807525901</v>
      </c>
    </row>
    <row r="360" spans="1:13" ht="14.4" customHeight="1" x14ac:dyDescent="0.3">
      <c r="A360" s="660" t="s">
        <v>604</v>
      </c>
      <c r="B360" s="661" t="s">
        <v>4194</v>
      </c>
      <c r="C360" s="661" t="s">
        <v>1856</v>
      </c>
      <c r="D360" s="661" t="s">
        <v>1857</v>
      </c>
      <c r="E360" s="661" t="s">
        <v>1858</v>
      </c>
      <c r="F360" s="664">
        <v>12.742707799999998</v>
      </c>
      <c r="G360" s="664">
        <v>1533.2059815399402</v>
      </c>
      <c r="H360" s="677">
        <v>1</v>
      </c>
      <c r="I360" s="664"/>
      <c r="J360" s="664"/>
      <c r="K360" s="677">
        <v>0</v>
      </c>
      <c r="L360" s="664">
        <v>12.742707799999998</v>
      </c>
      <c r="M360" s="665">
        <v>1533.2059815399402</v>
      </c>
    </row>
    <row r="361" spans="1:13" ht="14.4" customHeight="1" x14ac:dyDescent="0.3">
      <c r="A361" s="660" t="s">
        <v>604</v>
      </c>
      <c r="B361" s="661" t="s">
        <v>4195</v>
      </c>
      <c r="C361" s="661" t="s">
        <v>1977</v>
      </c>
      <c r="D361" s="661" t="s">
        <v>1978</v>
      </c>
      <c r="E361" s="661" t="s">
        <v>1979</v>
      </c>
      <c r="F361" s="664"/>
      <c r="G361" s="664"/>
      <c r="H361" s="677">
        <v>0</v>
      </c>
      <c r="I361" s="664">
        <v>60.865304200000011</v>
      </c>
      <c r="J361" s="664">
        <v>2861.5503139789826</v>
      </c>
      <c r="K361" s="677">
        <v>1</v>
      </c>
      <c r="L361" s="664">
        <v>60.865304200000011</v>
      </c>
      <c r="M361" s="665">
        <v>2861.5503139789826</v>
      </c>
    </row>
    <row r="362" spans="1:13" ht="14.4" customHeight="1" x14ac:dyDescent="0.3">
      <c r="A362" s="660" t="s">
        <v>604</v>
      </c>
      <c r="B362" s="661" t="s">
        <v>4195</v>
      </c>
      <c r="C362" s="661" t="s">
        <v>1980</v>
      </c>
      <c r="D362" s="661" t="s">
        <v>1978</v>
      </c>
      <c r="E362" s="661" t="s">
        <v>1981</v>
      </c>
      <c r="F362" s="664"/>
      <c r="G362" s="664"/>
      <c r="H362" s="677">
        <v>0</v>
      </c>
      <c r="I362" s="664">
        <v>50.305913999999994</v>
      </c>
      <c r="J362" s="664">
        <v>3539.8523875115579</v>
      </c>
      <c r="K362" s="677">
        <v>1</v>
      </c>
      <c r="L362" s="664">
        <v>50.305913999999994</v>
      </c>
      <c r="M362" s="665">
        <v>3539.8523875115579</v>
      </c>
    </row>
    <row r="363" spans="1:13" ht="14.4" customHeight="1" x14ac:dyDescent="0.3">
      <c r="A363" s="660" t="s">
        <v>604</v>
      </c>
      <c r="B363" s="661" t="s">
        <v>4195</v>
      </c>
      <c r="C363" s="661" t="s">
        <v>1982</v>
      </c>
      <c r="D363" s="661" t="s">
        <v>1978</v>
      </c>
      <c r="E363" s="661" t="s">
        <v>1983</v>
      </c>
      <c r="F363" s="664"/>
      <c r="G363" s="664"/>
      <c r="H363" s="677">
        <v>0</v>
      </c>
      <c r="I363" s="664">
        <v>147.80316100000005</v>
      </c>
      <c r="J363" s="664">
        <v>47686.282356239273</v>
      </c>
      <c r="K363" s="677">
        <v>1</v>
      </c>
      <c r="L363" s="664">
        <v>147.80316100000005</v>
      </c>
      <c r="M363" s="665">
        <v>47686.282356239273</v>
      </c>
    </row>
    <row r="364" spans="1:13" ht="14.4" customHeight="1" x14ac:dyDescent="0.3">
      <c r="A364" s="660" t="s">
        <v>604</v>
      </c>
      <c r="B364" s="661" t="s">
        <v>4196</v>
      </c>
      <c r="C364" s="661" t="s">
        <v>1889</v>
      </c>
      <c r="D364" s="661" t="s">
        <v>4197</v>
      </c>
      <c r="E364" s="661" t="s">
        <v>4198</v>
      </c>
      <c r="F364" s="664"/>
      <c r="G364" s="664"/>
      <c r="H364" s="677">
        <v>0</v>
      </c>
      <c r="I364" s="664">
        <v>76.995000000000005</v>
      </c>
      <c r="J364" s="664">
        <v>10758.420802305</v>
      </c>
      <c r="K364" s="677">
        <v>1</v>
      </c>
      <c r="L364" s="664">
        <v>76.995000000000005</v>
      </c>
      <c r="M364" s="665">
        <v>10758.420802305</v>
      </c>
    </row>
    <row r="365" spans="1:13" ht="14.4" customHeight="1" x14ac:dyDescent="0.3">
      <c r="A365" s="660" t="s">
        <v>604</v>
      </c>
      <c r="B365" s="661" t="s">
        <v>4196</v>
      </c>
      <c r="C365" s="661" t="s">
        <v>1923</v>
      </c>
      <c r="D365" s="661" t="s">
        <v>4197</v>
      </c>
      <c r="E365" s="661" t="s">
        <v>4199</v>
      </c>
      <c r="F365" s="664"/>
      <c r="G365" s="664"/>
      <c r="H365" s="677">
        <v>0</v>
      </c>
      <c r="I365" s="664">
        <v>35.157037000000003</v>
      </c>
      <c r="J365" s="664">
        <v>72397.675121733613</v>
      </c>
      <c r="K365" s="677">
        <v>1</v>
      </c>
      <c r="L365" s="664">
        <v>35.157037000000003</v>
      </c>
      <c r="M365" s="665">
        <v>72397.675121733613</v>
      </c>
    </row>
    <row r="366" spans="1:13" ht="14.4" customHeight="1" x14ac:dyDescent="0.3">
      <c r="A366" s="660" t="s">
        <v>604</v>
      </c>
      <c r="B366" s="661" t="s">
        <v>4196</v>
      </c>
      <c r="C366" s="661" t="s">
        <v>1906</v>
      </c>
      <c r="D366" s="661" t="s">
        <v>4197</v>
      </c>
      <c r="E366" s="661" t="s">
        <v>4200</v>
      </c>
      <c r="F366" s="664"/>
      <c r="G366" s="664"/>
      <c r="H366" s="677">
        <v>0</v>
      </c>
      <c r="I366" s="664">
        <v>47.320419399999999</v>
      </c>
      <c r="J366" s="664">
        <v>67724.942147151392</v>
      </c>
      <c r="K366" s="677">
        <v>1</v>
      </c>
      <c r="L366" s="664">
        <v>47.320419399999999</v>
      </c>
      <c r="M366" s="665">
        <v>67724.942147151392</v>
      </c>
    </row>
    <row r="367" spans="1:13" ht="14.4" customHeight="1" x14ac:dyDescent="0.3">
      <c r="A367" s="660" t="s">
        <v>604</v>
      </c>
      <c r="B367" s="661" t="s">
        <v>4332</v>
      </c>
      <c r="C367" s="661" t="s">
        <v>3771</v>
      </c>
      <c r="D367" s="661" t="s">
        <v>3772</v>
      </c>
      <c r="E367" s="661" t="s">
        <v>4333</v>
      </c>
      <c r="F367" s="664">
        <v>0.83979999999999999</v>
      </c>
      <c r="G367" s="664">
        <v>4201.598836815333</v>
      </c>
      <c r="H367" s="677">
        <v>1</v>
      </c>
      <c r="I367" s="664"/>
      <c r="J367" s="664"/>
      <c r="K367" s="677">
        <v>0</v>
      </c>
      <c r="L367" s="664">
        <v>0.83979999999999999</v>
      </c>
      <c r="M367" s="665">
        <v>4201.598836815333</v>
      </c>
    </row>
    <row r="368" spans="1:13" ht="14.4" customHeight="1" x14ac:dyDescent="0.3">
      <c r="A368" s="660" t="s">
        <v>604</v>
      </c>
      <c r="B368" s="661" t="s">
        <v>4332</v>
      </c>
      <c r="C368" s="661" t="s">
        <v>3787</v>
      </c>
      <c r="D368" s="661" t="s">
        <v>3772</v>
      </c>
      <c r="E368" s="661" t="s">
        <v>4334</v>
      </c>
      <c r="F368" s="664">
        <v>0.7</v>
      </c>
      <c r="G368" s="664">
        <v>19906.882320465651</v>
      </c>
      <c r="H368" s="677">
        <v>1</v>
      </c>
      <c r="I368" s="664"/>
      <c r="J368" s="664"/>
      <c r="K368" s="677">
        <v>0</v>
      </c>
      <c r="L368" s="664">
        <v>0.7</v>
      </c>
      <c r="M368" s="665">
        <v>19906.882320465651</v>
      </c>
    </row>
    <row r="369" spans="1:13" ht="14.4" customHeight="1" x14ac:dyDescent="0.3">
      <c r="A369" s="660" t="s">
        <v>604</v>
      </c>
      <c r="B369" s="661" t="s">
        <v>4201</v>
      </c>
      <c r="C369" s="661" t="s">
        <v>2521</v>
      </c>
      <c r="D369" s="661" t="s">
        <v>2522</v>
      </c>
      <c r="E369" s="661" t="s">
        <v>2523</v>
      </c>
      <c r="F369" s="664"/>
      <c r="G369" s="664"/>
      <c r="H369" s="677">
        <v>0</v>
      </c>
      <c r="I369" s="664">
        <v>9.0180000000000007</v>
      </c>
      <c r="J369" s="664">
        <v>845.45756033814359</v>
      </c>
      <c r="K369" s="677">
        <v>1</v>
      </c>
      <c r="L369" s="664">
        <v>9.0180000000000007</v>
      </c>
      <c r="M369" s="665">
        <v>845.45756033814359</v>
      </c>
    </row>
    <row r="370" spans="1:13" ht="14.4" customHeight="1" x14ac:dyDescent="0.3">
      <c r="A370" s="660" t="s">
        <v>604</v>
      </c>
      <c r="B370" s="661" t="s">
        <v>4201</v>
      </c>
      <c r="C370" s="661" t="s">
        <v>2525</v>
      </c>
      <c r="D370" s="661" t="s">
        <v>2522</v>
      </c>
      <c r="E370" s="661" t="s">
        <v>4202</v>
      </c>
      <c r="F370" s="664"/>
      <c r="G370" s="664"/>
      <c r="H370" s="677">
        <v>0</v>
      </c>
      <c r="I370" s="664">
        <v>80.473628500000004</v>
      </c>
      <c r="J370" s="664">
        <v>18434.911528687433</v>
      </c>
      <c r="K370" s="677">
        <v>1</v>
      </c>
      <c r="L370" s="664">
        <v>80.473628500000004</v>
      </c>
      <c r="M370" s="665">
        <v>18434.911528687433</v>
      </c>
    </row>
    <row r="371" spans="1:13" ht="14.4" customHeight="1" x14ac:dyDescent="0.3">
      <c r="A371" s="660" t="s">
        <v>604</v>
      </c>
      <c r="B371" s="661" t="s">
        <v>4201</v>
      </c>
      <c r="C371" s="661" t="s">
        <v>648</v>
      </c>
      <c r="D371" s="661" t="s">
        <v>4203</v>
      </c>
      <c r="E371" s="661" t="s">
        <v>4204</v>
      </c>
      <c r="F371" s="664">
        <v>4.6909999999999989</v>
      </c>
      <c r="G371" s="664">
        <v>553.91623295074464</v>
      </c>
      <c r="H371" s="677">
        <v>1</v>
      </c>
      <c r="I371" s="664"/>
      <c r="J371" s="664"/>
      <c r="K371" s="677">
        <v>0</v>
      </c>
      <c r="L371" s="664">
        <v>4.6909999999999989</v>
      </c>
      <c r="M371" s="665">
        <v>553.91623295074464</v>
      </c>
    </row>
    <row r="372" spans="1:13" ht="14.4" customHeight="1" x14ac:dyDescent="0.3">
      <c r="A372" s="660" t="s">
        <v>604</v>
      </c>
      <c r="B372" s="661" t="s">
        <v>4201</v>
      </c>
      <c r="C372" s="661" t="s">
        <v>644</v>
      </c>
      <c r="D372" s="661" t="s">
        <v>4203</v>
      </c>
      <c r="E372" s="661" t="s">
        <v>646</v>
      </c>
      <c r="F372" s="664">
        <v>2.7919999999999998</v>
      </c>
      <c r="G372" s="664">
        <v>474.3918718929288</v>
      </c>
      <c r="H372" s="677">
        <v>1</v>
      </c>
      <c r="I372" s="664"/>
      <c r="J372" s="664"/>
      <c r="K372" s="677">
        <v>0</v>
      </c>
      <c r="L372" s="664">
        <v>2.7919999999999998</v>
      </c>
      <c r="M372" s="665">
        <v>474.3918718929288</v>
      </c>
    </row>
    <row r="373" spans="1:13" ht="14.4" customHeight="1" x14ac:dyDescent="0.3">
      <c r="A373" s="660" t="s">
        <v>604</v>
      </c>
      <c r="B373" s="661" t="s">
        <v>4201</v>
      </c>
      <c r="C373" s="661" t="s">
        <v>651</v>
      </c>
      <c r="D373" s="661" t="s">
        <v>4203</v>
      </c>
      <c r="E373" s="661" t="s">
        <v>4205</v>
      </c>
      <c r="F373" s="664">
        <v>0.77400000000000002</v>
      </c>
      <c r="G373" s="664">
        <v>291.99975736996259</v>
      </c>
      <c r="H373" s="677">
        <v>1</v>
      </c>
      <c r="I373" s="664"/>
      <c r="J373" s="664"/>
      <c r="K373" s="677">
        <v>0</v>
      </c>
      <c r="L373" s="664">
        <v>0.77400000000000002</v>
      </c>
      <c r="M373" s="665">
        <v>291.99975736996259</v>
      </c>
    </row>
    <row r="374" spans="1:13" ht="14.4" customHeight="1" x14ac:dyDescent="0.3">
      <c r="A374" s="660" t="s">
        <v>604</v>
      </c>
      <c r="B374" s="661" t="s">
        <v>4335</v>
      </c>
      <c r="C374" s="661" t="s">
        <v>3382</v>
      </c>
      <c r="D374" s="661" t="s">
        <v>4336</v>
      </c>
      <c r="E374" s="661" t="s">
        <v>3384</v>
      </c>
      <c r="F374" s="664">
        <v>17</v>
      </c>
      <c r="G374" s="664">
        <v>2345.9989069982207</v>
      </c>
      <c r="H374" s="677">
        <v>1</v>
      </c>
      <c r="I374" s="664"/>
      <c r="J374" s="664"/>
      <c r="K374" s="677">
        <v>0</v>
      </c>
      <c r="L374" s="664">
        <v>17</v>
      </c>
      <c r="M374" s="665">
        <v>2345.9989069982207</v>
      </c>
    </row>
    <row r="375" spans="1:13" ht="14.4" customHeight="1" x14ac:dyDescent="0.3">
      <c r="A375" s="660" t="s">
        <v>604</v>
      </c>
      <c r="B375" s="661" t="s">
        <v>4335</v>
      </c>
      <c r="C375" s="661" t="s">
        <v>3385</v>
      </c>
      <c r="D375" s="661" t="s">
        <v>4336</v>
      </c>
      <c r="E375" s="661" t="s">
        <v>3386</v>
      </c>
      <c r="F375" s="664">
        <v>6</v>
      </c>
      <c r="G375" s="664">
        <v>3429.2983551512143</v>
      </c>
      <c r="H375" s="677">
        <v>1</v>
      </c>
      <c r="I375" s="664"/>
      <c r="J375" s="664"/>
      <c r="K375" s="677">
        <v>0</v>
      </c>
      <c r="L375" s="664">
        <v>6</v>
      </c>
      <c r="M375" s="665">
        <v>3429.2983551512143</v>
      </c>
    </row>
    <row r="376" spans="1:13" ht="14.4" customHeight="1" x14ac:dyDescent="0.3">
      <c r="A376" s="660" t="s">
        <v>604</v>
      </c>
      <c r="B376" s="661" t="s">
        <v>4335</v>
      </c>
      <c r="C376" s="661" t="s">
        <v>3780</v>
      </c>
      <c r="D376" s="661" t="s">
        <v>4337</v>
      </c>
      <c r="E376" s="661" t="s">
        <v>4338</v>
      </c>
      <c r="F376" s="664"/>
      <c r="G376" s="664"/>
      <c r="H376" s="677">
        <v>0</v>
      </c>
      <c r="I376" s="664">
        <v>12.999999999999998</v>
      </c>
      <c r="J376" s="664">
        <v>27392.970392415198</v>
      </c>
      <c r="K376" s="677">
        <v>1</v>
      </c>
      <c r="L376" s="664">
        <v>12.999999999999998</v>
      </c>
      <c r="M376" s="665">
        <v>27392.970392415198</v>
      </c>
    </row>
    <row r="377" spans="1:13" ht="14.4" customHeight="1" x14ac:dyDescent="0.3">
      <c r="A377" s="660" t="s">
        <v>604</v>
      </c>
      <c r="B377" s="661" t="s">
        <v>4335</v>
      </c>
      <c r="C377" s="661" t="s">
        <v>3783</v>
      </c>
      <c r="D377" s="661" t="s">
        <v>4339</v>
      </c>
      <c r="E377" s="661" t="s">
        <v>4340</v>
      </c>
      <c r="F377" s="664"/>
      <c r="G377" s="664"/>
      <c r="H377" s="677">
        <v>0</v>
      </c>
      <c r="I377" s="664">
        <v>14.164999999999999</v>
      </c>
      <c r="J377" s="664">
        <v>17279.356443387227</v>
      </c>
      <c r="K377" s="677">
        <v>1</v>
      </c>
      <c r="L377" s="664">
        <v>14.164999999999999</v>
      </c>
      <c r="M377" s="665">
        <v>17279.356443387227</v>
      </c>
    </row>
    <row r="378" spans="1:13" ht="14.4" customHeight="1" x14ac:dyDescent="0.3">
      <c r="A378" s="660" t="s">
        <v>604</v>
      </c>
      <c r="B378" s="661" t="s">
        <v>4206</v>
      </c>
      <c r="C378" s="661" t="s">
        <v>639</v>
      </c>
      <c r="D378" s="661" t="s">
        <v>635</v>
      </c>
      <c r="E378" s="661" t="s">
        <v>640</v>
      </c>
      <c r="F378" s="664">
        <v>10.51</v>
      </c>
      <c r="G378" s="664">
        <v>1554.6754970490717</v>
      </c>
      <c r="H378" s="677">
        <v>1</v>
      </c>
      <c r="I378" s="664"/>
      <c r="J378" s="664"/>
      <c r="K378" s="677">
        <v>0</v>
      </c>
      <c r="L378" s="664">
        <v>10.51</v>
      </c>
      <c r="M378" s="665">
        <v>1554.6754970490717</v>
      </c>
    </row>
    <row r="379" spans="1:13" ht="14.4" customHeight="1" x14ac:dyDescent="0.3">
      <c r="A379" s="660" t="s">
        <v>604</v>
      </c>
      <c r="B379" s="661" t="s">
        <v>4206</v>
      </c>
      <c r="C379" s="661" t="s">
        <v>2592</v>
      </c>
      <c r="D379" s="661" t="s">
        <v>2593</v>
      </c>
      <c r="E379" s="661" t="s">
        <v>2594</v>
      </c>
      <c r="F379" s="664"/>
      <c r="G379" s="664"/>
      <c r="H379" s="677">
        <v>0</v>
      </c>
      <c r="I379" s="664">
        <v>5</v>
      </c>
      <c r="J379" s="664">
        <v>1354.2329982530764</v>
      </c>
      <c r="K379" s="677">
        <v>1</v>
      </c>
      <c r="L379" s="664">
        <v>5</v>
      </c>
      <c r="M379" s="665">
        <v>1354.2329982530764</v>
      </c>
    </row>
    <row r="380" spans="1:13" ht="14.4" customHeight="1" x14ac:dyDescent="0.3">
      <c r="A380" s="660" t="s">
        <v>604</v>
      </c>
      <c r="B380" s="661" t="s">
        <v>4206</v>
      </c>
      <c r="C380" s="661" t="s">
        <v>2595</v>
      </c>
      <c r="D380" s="661" t="s">
        <v>2593</v>
      </c>
      <c r="E380" s="661" t="s">
        <v>2596</v>
      </c>
      <c r="F380" s="664"/>
      <c r="G380" s="664"/>
      <c r="H380" s="677">
        <v>0</v>
      </c>
      <c r="I380" s="664">
        <v>1</v>
      </c>
      <c r="J380" s="664">
        <v>1339.6460873222406</v>
      </c>
      <c r="K380" s="677">
        <v>1</v>
      </c>
      <c r="L380" s="664">
        <v>1</v>
      </c>
      <c r="M380" s="665">
        <v>1339.6460873222406</v>
      </c>
    </row>
    <row r="381" spans="1:13" ht="14.4" customHeight="1" x14ac:dyDescent="0.3">
      <c r="A381" s="660" t="s">
        <v>604</v>
      </c>
      <c r="B381" s="661" t="s">
        <v>4206</v>
      </c>
      <c r="C381" s="661" t="s">
        <v>634</v>
      </c>
      <c r="D381" s="661" t="s">
        <v>635</v>
      </c>
      <c r="E381" s="661" t="s">
        <v>636</v>
      </c>
      <c r="F381" s="664">
        <v>10</v>
      </c>
      <c r="G381" s="664">
        <v>4437.5791949775648</v>
      </c>
      <c r="H381" s="677">
        <v>1</v>
      </c>
      <c r="I381" s="664"/>
      <c r="J381" s="664"/>
      <c r="K381" s="677">
        <v>0</v>
      </c>
      <c r="L381" s="664">
        <v>10</v>
      </c>
      <c r="M381" s="665">
        <v>4437.5791949775648</v>
      </c>
    </row>
    <row r="382" spans="1:13" ht="14.4" customHeight="1" x14ac:dyDescent="0.3">
      <c r="A382" s="660" t="s">
        <v>604</v>
      </c>
      <c r="B382" s="661" t="s">
        <v>4206</v>
      </c>
      <c r="C382" s="661" t="s">
        <v>637</v>
      </c>
      <c r="D382" s="661" t="s">
        <v>635</v>
      </c>
      <c r="E382" s="661" t="s">
        <v>638</v>
      </c>
      <c r="F382" s="664">
        <v>0.88900000000000001</v>
      </c>
      <c r="G382" s="664">
        <v>210.39963</v>
      </c>
      <c r="H382" s="677">
        <v>1</v>
      </c>
      <c r="I382" s="664"/>
      <c r="J382" s="664"/>
      <c r="K382" s="677">
        <v>0</v>
      </c>
      <c r="L382" s="664">
        <v>0.88900000000000001</v>
      </c>
      <c r="M382" s="665">
        <v>210.39963</v>
      </c>
    </row>
    <row r="383" spans="1:13" ht="14.4" customHeight="1" x14ac:dyDescent="0.3">
      <c r="A383" s="660" t="s">
        <v>604</v>
      </c>
      <c r="B383" s="661" t="s">
        <v>4207</v>
      </c>
      <c r="C383" s="661" t="s">
        <v>2531</v>
      </c>
      <c r="D383" s="661" t="s">
        <v>2532</v>
      </c>
      <c r="E383" s="661" t="s">
        <v>2533</v>
      </c>
      <c r="F383" s="664"/>
      <c r="G383" s="664"/>
      <c r="H383" s="677">
        <v>0</v>
      </c>
      <c r="I383" s="664">
        <v>73.002911900000001</v>
      </c>
      <c r="J383" s="664">
        <v>45387.854535802777</v>
      </c>
      <c r="K383" s="677">
        <v>1</v>
      </c>
      <c r="L383" s="664">
        <v>73.002911900000001</v>
      </c>
      <c r="M383" s="665">
        <v>45387.854535802777</v>
      </c>
    </row>
    <row r="384" spans="1:13" ht="14.4" customHeight="1" x14ac:dyDescent="0.3">
      <c r="A384" s="660" t="s">
        <v>604</v>
      </c>
      <c r="B384" s="661" t="s">
        <v>4207</v>
      </c>
      <c r="C384" s="661" t="s">
        <v>2563</v>
      </c>
      <c r="D384" s="661" t="s">
        <v>2564</v>
      </c>
      <c r="E384" s="661" t="s">
        <v>2565</v>
      </c>
      <c r="F384" s="664"/>
      <c r="G384" s="664"/>
      <c r="H384" s="677">
        <v>0</v>
      </c>
      <c r="I384" s="664">
        <v>60.636460499999998</v>
      </c>
      <c r="J384" s="664">
        <v>41752.324007299765</v>
      </c>
      <c r="K384" s="677">
        <v>1</v>
      </c>
      <c r="L384" s="664">
        <v>60.636460499999998</v>
      </c>
      <c r="M384" s="665">
        <v>41752.324007299765</v>
      </c>
    </row>
    <row r="385" spans="1:13" ht="14.4" customHeight="1" x14ac:dyDescent="0.3">
      <c r="A385" s="660" t="s">
        <v>604</v>
      </c>
      <c r="B385" s="661" t="s">
        <v>4207</v>
      </c>
      <c r="C385" s="661" t="s">
        <v>2566</v>
      </c>
      <c r="D385" s="661" t="s">
        <v>2567</v>
      </c>
      <c r="E385" s="661" t="s">
        <v>2568</v>
      </c>
      <c r="F385" s="664"/>
      <c r="G385" s="664"/>
      <c r="H385" s="677">
        <v>0</v>
      </c>
      <c r="I385" s="664">
        <v>199.68463050000003</v>
      </c>
      <c r="J385" s="664">
        <v>52710.370003999793</v>
      </c>
      <c r="K385" s="677">
        <v>1</v>
      </c>
      <c r="L385" s="664">
        <v>199.68463050000003</v>
      </c>
      <c r="M385" s="665">
        <v>52710.370003999793</v>
      </c>
    </row>
    <row r="386" spans="1:13" ht="14.4" customHeight="1" x14ac:dyDescent="0.3">
      <c r="A386" s="660" t="s">
        <v>604</v>
      </c>
      <c r="B386" s="661" t="s">
        <v>4208</v>
      </c>
      <c r="C386" s="661" t="s">
        <v>1954</v>
      </c>
      <c r="D386" s="661" t="s">
        <v>4209</v>
      </c>
      <c r="E386" s="661" t="s">
        <v>1956</v>
      </c>
      <c r="F386" s="664"/>
      <c r="G386" s="664"/>
      <c r="H386" s="677">
        <v>0</v>
      </c>
      <c r="I386" s="664">
        <v>20.382735599999997</v>
      </c>
      <c r="J386" s="664">
        <v>15247.582464875204</v>
      </c>
      <c r="K386" s="677">
        <v>1</v>
      </c>
      <c r="L386" s="664">
        <v>20.382735599999997</v>
      </c>
      <c r="M386" s="665">
        <v>15247.582464875204</v>
      </c>
    </row>
    <row r="387" spans="1:13" ht="14.4" customHeight="1" x14ac:dyDescent="0.3">
      <c r="A387" s="660" t="s">
        <v>604</v>
      </c>
      <c r="B387" s="661" t="s">
        <v>4208</v>
      </c>
      <c r="C387" s="661" t="s">
        <v>2005</v>
      </c>
      <c r="D387" s="661" t="s">
        <v>4209</v>
      </c>
      <c r="E387" s="661" t="s">
        <v>2007</v>
      </c>
      <c r="F387" s="664"/>
      <c r="G387" s="664"/>
      <c r="H387" s="677">
        <v>0</v>
      </c>
      <c r="I387" s="664">
        <v>85.003026800000001</v>
      </c>
      <c r="J387" s="664">
        <v>58393.062610150999</v>
      </c>
      <c r="K387" s="677">
        <v>1</v>
      </c>
      <c r="L387" s="664">
        <v>85.003026800000001</v>
      </c>
      <c r="M387" s="665">
        <v>58393.062610150999</v>
      </c>
    </row>
    <row r="388" spans="1:13" ht="14.4" customHeight="1" x14ac:dyDescent="0.3">
      <c r="A388" s="660" t="s">
        <v>604</v>
      </c>
      <c r="B388" s="661" t="s">
        <v>4208</v>
      </c>
      <c r="C388" s="661" t="s">
        <v>2138</v>
      </c>
      <c r="D388" s="661" t="s">
        <v>2139</v>
      </c>
      <c r="E388" s="661" t="s">
        <v>2140</v>
      </c>
      <c r="F388" s="664">
        <v>24.670999999999999</v>
      </c>
      <c r="G388" s="664">
        <v>3064.138199999999</v>
      </c>
      <c r="H388" s="677">
        <v>1</v>
      </c>
      <c r="I388" s="664"/>
      <c r="J388" s="664"/>
      <c r="K388" s="677">
        <v>0</v>
      </c>
      <c r="L388" s="664">
        <v>24.670999999999999</v>
      </c>
      <c r="M388" s="665">
        <v>3064.138199999999</v>
      </c>
    </row>
    <row r="389" spans="1:13" ht="14.4" customHeight="1" x14ac:dyDescent="0.3">
      <c r="A389" s="660" t="s">
        <v>604</v>
      </c>
      <c r="B389" s="661" t="s">
        <v>4208</v>
      </c>
      <c r="C389" s="661" t="s">
        <v>2141</v>
      </c>
      <c r="D389" s="661" t="s">
        <v>2139</v>
      </c>
      <c r="E389" s="661" t="s">
        <v>2142</v>
      </c>
      <c r="F389" s="664">
        <v>81.39100000000002</v>
      </c>
      <c r="G389" s="664">
        <v>17690.333850000006</v>
      </c>
      <c r="H389" s="677">
        <v>1</v>
      </c>
      <c r="I389" s="664"/>
      <c r="J389" s="664"/>
      <c r="K389" s="677">
        <v>0</v>
      </c>
      <c r="L389" s="664">
        <v>81.39100000000002</v>
      </c>
      <c r="M389" s="665">
        <v>17690.333850000006</v>
      </c>
    </row>
    <row r="390" spans="1:13" ht="14.4" customHeight="1" x14ac:dyDescent="0.3">
      <c r="A390" s="660" t="s">
        <v>604</v>
      </c>
      <c r="B390" s="661" t="s">
        <v>4210</v>
      </c>
      <c r="C390" s="661" t="s">
        <v>2553</v>
      </c>
      <c r="D390" s="661" t="s">
        <v>4211</v>
      </c>
      <c r="E390" s="661" t="s">
        <v>2555</v>
      </c>
      <c r="F390" s="664"/>
      <c r="G390" s="664"/>
      <c r="H390" s="677">
        <v>0</v>
      </c>
      <c r="I390" s="664">
        <v>160.82</v>
      </c>
      <c r="J390" s="664">
        <v>80573.77434001732</v>
      </c>
      <c r="K390" s="677">
        <v>1</v>
      </c>
      <c r="L390" s="664">
        <v>160.82</v>
      </c>
      <c r="M390" s="665">
        <v>80573.77434001732</v>
      </c>
    </row>
    <row r="391" spans="1:13" ht="14.4" customHeight="1" x14ac:dyDescent="0.3">
      <c r="A391" s="660" t="s">
        <v>604</v>
      </c>
      <c r="B391" s="661" t="s">
        <v>4210</v>
      </c>
      <c r="C391" s="661" t="s">
        <v>2582</v>
      </c>
      <c r="D391" s="661" t="s">
        <v>4211</v>
      </c>
      <c r="E391" s="661" t="s">
        <v>2523</v>
      </c>
      <c r="F391" s="664"/>
      <c r="G391" s="664"/>
      <c r="H391" s="677">
        <v>0</v>
      </c>
      <c r="I391" s="664">
        <v>147.22399999999999</v>
      </c>
      <c r="J391" s="664">
        <v>139521.34518236914</v>
      </c>
      <c r="K391" s="677">
        <v>1</v>
      </c>
      <c r="L391" s="664">
        <v>147.22399999999999</v>
      </c>
      <c r="M391" s="665">
        <v>139521.34518236914</v>
      </c>
    </row>
    <row r="392" spans="1:13" ht="14.4" customHeight="1" x14ac:dyDescent="0.3">
      <c r="A392" s="660" t="s">
        <v>604</v>
      </c>
      <c r="B392" s="661" t="s">
        <v>4210</v>
      </c>
      <c r="C392" s="661" t="s">
        <v>2585</v>
      </c>
      <c r="D392" s="661" t="s">
        <v>4211</v>
      </c>
      <c r="E392" s="661" t="s">
        <v>2587</v>
      </c>
      <c r="F392" s="664"/>
      <c r="G392" s="664"/>
      <c r="H392" s="677">
        <v>0</v>
      </c>
      <c r="I392" s="664">
        <v>254.89600000000002</v>
      </c>
      <c r="J392" s="664">
        <v>332566.39166193665</v>
      </c>
      <c r="K392" s="677">
        <v>1</v>
      </c>
      <c r="L392" s="664">
        <v>254.89600000000002</v>
      </c>
      <c r="M392" s="665">
        <v>332566.39166193665</v>
      </c>
    </row>
    <row r="393" spans="1:13" ht="14.4" customHeight="1" x14ac:dyDescent="0.3">
      <c r="A393" s="660" t="s">
        <v>604</v>
      </c>
      <c r="B393" s="661" t="s">
        <v>4210</v>
      </c>
      <c r="C393" s="661" t="s">
        <v>2871</v>
      </c>
      <c r="D393" s="661" t="s">
        <v>632</v>
      </c>
      <c r="E393" s="661" t="s">
        <v>2872</v>
      </c>
      <c r="F393" s="664">
        <v>96</v>
      </c>
      <c r="G393" s="664">
        <v>5575.3976371449298</v>
      </c>
      <c r="H393" s="677">
        <v>1</v>
      </c>
      <c r="I393" s="664"/>
      <c r="J393" s="664"/>
      <c r="K393" s="677">
        <v>0</v>
      </c>
      <c r="L393" s="664">
        <v>96</v>
      </c>
      <c r="M393" s="665">
        <v>5575.3976371449298</v>
      </c>
    </row>
    <row r="394" spans="1:13" ht="14.4" customHeight="1" x14ac:dyDescent="0.3">
      <c r="A394" s="660" t="s">
        <v>604</v>
      </c>
      <c r="B394" s="661" t="s">
        <v>4210</v>
      </c>
      <c r="C394" s="661" t="s">
        <v>631</v>
      </c>
      <c r="D394" s="661" t="s">
        <v>632</v>
      </c>
      <c r="E394" s="661" t="s">
        <v>4212</v>
      </c>
      <c r="F394" s="664">
        <v>42</v>
      </c>
      <c r="G394" s="664">
        <v>7317.2894200223154</v>
      </c>
      <c r="H394" s="677">
        <v>1</v>
      </c>
      <c r="I394" s="664"/>
      <c r="J394" s="664"/>
      <c r="K394" s="677">
        <v>0</v>
      </c>
      <c r="L394" s="664">
        <v>42</v>
      </c>
      <c r="M394" s="665">
        <v>7317.2894200223154</v>
      </c>
    </row>
    <row r="395" spans="1:13" ht="14.4" customHeight="1" x14ac:dyDescent="0.3">
      <c r="A395" s="660" t="s">
        <v>604</v>
      </c>
      <c r="B395" s="661" t="s">
        <v>4341</v>
      </c>
      <c r="C395" s="661" t="s">
        <v>3800</v>
      </c>
      <c r="D395" s="661" t="s">
        <v>4342</v>
      </c>
      <c r="E395" s="661" t="s">
        <v>4343</v>
      </c>
      <c r="F395" s="664"/>
      <c r="G395" s="664"/>
      <c r="H395" s="677">
        <v>0</v>
      </c>
      <c r="I395" s="664">
        <v>68</v>
      </c>
      <c r="J395" s="664">
        <v>690996.58314345067</v>
      </c>
      <c r="K395" s="677">
        <v>1</v>
      </c>
      <c r="L395" s="664">
        <v>68</v>
      </c>
      <c r="M395" s="665">
        <v>690996.58314345067</v>
      </c>
    </row>
    <row r="396" spans="1:13" ht="14.4" customHeight="1" x14ac:dyDescent="0.3">
      <c r="A396" s="660" t="s">
        <v>604</v>
      </c>
      <c r="B396" s="661" t="s">
        <v>4216</v>
      </c>
      <c r="C396" s="661" t="s">
        <v>1678</v>
      </c>
      <c r="D396" s="661" t="s">
        <v>1679</v>
      </c>
      <c r="E396" s="661" t="s">
        <v>1680</v>
      </c>
      <c r="F396" s="664"/>
      <c r="G396" s="664"/>
      <c r="H396" s="677">
        <v>0</v>
      </c>
      <c r="I396" s="664">
        <v>16</v>
      </c>
      <c r="J396" s="664">
        <v>43596.020000000004</v>
      </c>
      <c r="K396" s="677">
        <v>1</v>
      </c>
      <c r="L396" s="664">
        <v>16</v>
      </c>
      <c r="M396" s="665">
        <v>43596.020000000004</v>
      </c>
    </row>
    <row r="397" spans="1:13" ht="14.4" customHeight="1" x14ac:dyDescent="0.3">
      <c r="A397" s="660" t="s">
        <v>604</v>
      </c>
      <c r="B397" s="661" t="s">
        <v>4220</v>
      </c>
      <c r="C397" s="661" t="s">
        <v>3818</v>
      </c>
      <c r="D397" s="661" t="s">
        <v>3819</v>
      </c>
      <c r="E397" s="661" t="s">
        <v>2215</v>
      </c>
      <c r="F397" s="664">
        <v>167</v>
      </c>
      <c r="G397" s="664">
        <v>9881.39</v>
      </c>
      <c r="H397" s="677">
        <v>1</v>
      </c>
      <c r="I397" s="664"/>
      <c r="J397" s="664"/>
      <c r="K397" s="677">
        <v>0</v>
      </c>
      <c r="L397" s="664">
        <v>167</v>
      </c>
      <c r="M397" s="665">
        <v>9881.39</v>
      </c>
    </row>
    <row r="398" spans="1:13" ht="14.4" customHeight="1" x14ac:dyDescent="0.3">
      <c r="A398" s="660" t="s">
        <v>604</v>
      </c>
      <c r="B398" s="661" t="s">
        <v>4220</v>
      </c>
      <c r="C398" s="661" t="s">
        <v>1665</v>
      </c>
      <c r="D398" s="661" t="s">
        <v>4221</v>
      </c>
      <c r="E398" s="661" t="s">
        <v>2215</v>
      </c>
      <c r="F398" s="664"/>
      <c r="G398" s="664"/>
      <c r="H398" s="677">
        <v>0</v>
      </c>
      <c r="I398" s="664">
        <v>250</v>
      </c>
      <c r="J398" s="664">
        <v>1098843.6722718189</v>
      </c>
      <c r="K398" s="677">
        <v>1</v>
      </c>
      <c r="L398" s="664">
        <v>250</v>
      </c>
      <c r="M398" s="665">
        <v>1098843.6722718189</v>
      </c>
    </row>
    <row r="399" spans="1:13" ht="14.4" customHeight="1" x14ac:dyDescent="0.3">
      <c r="A399" s="660" t="s">
        <v>604</v>
      </c>
      <c r="B399" s="661" t="s">
        <v>4262</v>
      </c>
      <c r="C399" s="661" t="s">
        <v>1841</v>
      </c>
      <c r="D399" s="661" t="s">
        <v>1842</v>
      </c>
      <c r="E399" s="661" t="s">
        <v>1843</v>
      </c>
      <c r="F399" s="664"/>
      <c r="G399" s="664"/>
      <c r="H399" s="677">
        <v>0</v>
      </c>
      <c r="I399" s="664">
        <v>372.1393301</v>
      </c>
      <c r="J399" s="664">
        <v>64402.771096231001</v>
      </c>
      <c r="K399" s="677">
        <v>1</v>
      </c>
      <c r="L399" s="664">
        <v>372.1393301</v>
      </c>
      <c r="M399" s="665">
        <v>64402.771096231001</v>
      </c>
    </row>
    <row r="400" spans="1:13" ht="14.4" customHeight="1" x14ac:dyDescent="0.3">
      <c r="A400" s="660" t="s">
        <v>604</v>
      </c>
      <c r="B400" s="661" t="s">
        <v>4262</v>
      </c>
      <c r="C400" s="661" t="s">
        <v>1984</v>
      </c>
      <c r="D400" s="661" t="s">
        <v>1842</v>
      </c>
      <c r="E400" s="661" t="s">
        <v>1985</v>
      </c>
      <c r="F400" s="664"/>
      <c r="G400" s="664"/>
      <c r="H400" s="677">
        <v>0</v>
      </c>
      <c r="I400" s="664">
        <v>47.155336399999996</v>
      </c>
      <c r="J400" s="664">
        <v>28725.731108669934</v>
      </c>
      <c r="K400" s="677">
        <v>1</v>
      </c>
      <c r="L400" s="664">
        <v>47.155336399999996</v>
      </c>
      <c r="M400" s="665">
        <v>28725.731108669934</v>
      </c>
    </row>
    <row r="401" spans="1:13" ht="14.4" customHeight="1" x14ac:dyDescent="0.3">
      <c r="A401" s="660" t="s">
        <v>607</v>
      </c>
      <c r="B401" s="661" t="s">
        <v>4107</v>
      </c>
      <c r="C401" s="661" t="s">
        <v>2396</v>
      </c>
      <c r="D401" s="661" t="s">
        <v>4110</v>
      </c>
      <c r="E401" s="661" t="s">
        <v>4111</v>
      </c>
      <c r="F401" s="664"/>
      <c r="G401" s="664"/>
      <c r="H401" s="677">
        <v>0</v>
      </c>
      <c r="I401" s="664">
        <v>5</v>
      </c>
      <c r="J401" s="664">
        <v>356.89999999999986</v>
      </c>
      <c r="K401" s="677">
        <v>1</v>
      </c>
      <c r="L401" s="664">
        <v>5</v>
      </c>
      <c r="M401" s="665">
        <v>356.89999999999986</v>
      </c>
    </row>
    <row r="402" spans="1:13" ht="14.4" customHeight="1" x14ac:dyDescent="0.3">
      <c r="A402" s="660" t="s">
        <v>607</v>
      </c>
      <c r="B402" s="661" t="s">
        <v>4120</v>
      </c>
      <c r="C402" s="661" t="s">
        <v>2496</v>
      </c>
      <c r="D402" s="661" t="s">
        <v>2497</v>
      </c>
      <c r="E402" s="661" t="s">
        <v>2498</v>
      </c>
      <c r="F402" s="664"/>
      <c r="G402" s="664"/>
      <c r="H402" s="677">
        <v>0</v>
      </c>
      <c r="I402" s="664">
        <v>8</v>
      </c>
      <c r="J402" s="664">
        <v>3047.8515520377032</v>
      </c>
      <c r="K402" s="677">
        <v>1</v>
      </c>
      <c r="L402" s="664">
        <v>8</v>
      </c>
      <c r="M402" s="665">
        <v>3047.8515520377032</v>
      </c>
    </row>
    <row r="403" spans="1:13" ht="14.4" customHeight="1" x14ac:dyDescent="0.3">
      <c r="A403" s="660" t="s">
        <v>607</v>
      </c>
      <c r="B403" s="661" t="s">
        <v>4124</v>
      </c>
      <c r="C403" s="661" t="s">
        <v>2442</v>
      </c>
      <c r="D403" s="661" t="s">
        <v>2308</v>
      </c>
      <c r="E403" s="661" t="s">
        <v>2443</v>
      </c>
      <c r="F403" s="664"/>
      <c r="G403" s="664"/>
      <c r="H403" s="677">
        <v>0</v>
      </c>
      <c r="I403" s="664">
        <v>1</v>
      </c>
      <c r="J403" s="664">
        <v>73.850000000000009</v>
      </c>
      <c r="K403" s="677">
        <v>1</v>
      </c>
      <c r="L403" s="664">
        <v>1</v>
      </c>
      <c r="M403" s="665">
        <v>73.850000000000009</v>
      </c>
    </row>
    <row r="404" spans="1:13" ht="14.4" customHeight="1" x14ac:dyDescent="0.3">
      <c r="A404" s="660" t="s">
        <v>607</v>
      </c>
      <c r="B404" s="661" t="s">
        <v>4124</v>
      </c>
      <c r="C404" s="661" t="s">
        <v>2307</v>
      </c>
      <c r="D404" s="661" t="s">
        <v>2308</v>
      </c>
      <c r="E404" s="661" t="s">
        <v>2309</v>
      </c>
      <c r="F404" s="664"/>
      <c r="G404" s="664"/>
      <c r="H404" s="677">
        <v>0</v>
      </c>
      <c r="I404" s="664">
        <v>1</v>
      </c>
      <c r="J404" s="664">
        <v>112.96000000000002</v>
      </c>
      <c r="K404" s="677">
        <v>1</v>
      </c>
      <c r="L404" s="664">
        <v>1</v>
      </c>
      <c r="M404" s="665">
        <v>112.96000000000002</v>
      </c>
    </row>
    <row r="405" spans="1:13" ht="14.4" customHeight="1" x14ac:dyDescent="0.3">
      <c r="A405" s="660" t="s">
        <v>607</v>
      </c>
      <c r="B405" s="661" t="s">
        <v>4128</v>
      </c>
      <c r="C405" s="661" t="s">
        <v>2604</v>
      </c>
      <c r="D405" s="661" t="s">
        <v>2273</v>
      </c>
      <c r="E405" s="661" t="s">
        <v>2605</v>
      </c>
      <c r="F405" s="664">
        <v>1</v>
      </c>
      <c r="G405" s="664">
        <v>104.17000000000004</v>
      </c>
      <c r="H405" s="677">
        <v>1</v>
      </c>
      <c r="I405" s="664"/>
      <c r="J405" s="664"/>
      <c r="K405" s="677">
        <v>0</v>
      </c>
      <c r="L405" s="664">
        <v>1</v>
      </c>
      <c r="M405" s="665">
        <v>104.17000000000004</v>
      </c>
    </row>
    <row r="406" spans="1:13" ht="14.4" customHeight="1" x14ac:dyDescent="0.3">
      <c r="A406" s="660" t="s">
        <v>607</v>
      </c>
      <c r="B406" s="661" t="s">
        <v>4128</v>
      </c>
      <c r="C406" s="661" t="s">
        <v>2336</v>
      </c>
      <c r="D406" s="661" t="s">
        <v>2337</v>
      </c>
      <c r="E406" s="661" t="s">
        <v>4129</v>
      </c>
      <c r="F406" s="664"/>
      <c r="G406" s="664"/>
      <c r="H406" s="677">
        <v>0</v>
      </c>
      <c r="I406" s="664">
        <v>1</v>
      </c>
      <c r="J406" s="664">
        <v>76.489092511791853</v>
      </c>
      <c r="K406" s="677">
        <v>1</v>
      </c>
      <c r="L406" s="664">
        <v>1</v>
      </c>
      <c r="M406" s="665">
        <v>76.489092511791853</v>
      </c>
    </row>
    <row r="407" spans="1:13" ht="14.4" customHeight="1" x14ac:dyDescent="0.3">
      <c r="A407" s="660" t="s">
        <v>607</v>
      </c>
      <c r="B407" s="661" t="s">
        <v>4222</v>
      </c>
      <c r="C407" s="661" t="s">
        <v>2311</v>
      </c>
      <c r="D407" s="661" t="s">
        <v>2312</v>
      </c>
      <c r="E407" s="661" t="s">
        <v>4224</v>
      </c>
      <c r="F407" s="664"/>
      <c r="G407" s="664"/>
      <c r="H407" s="677">
        <v>0</v>
      </c>
      <c r="I407" s="664">
        <v>2</v>
      </c>
      <c r="J407" s="664">
        <v>235.50018583104608</v>
      </c>
      <c r="K407" s="677">
        <v>1</v>
      </c>
      <c r="L407" s="664">
        <v>2</v>
      </c>
      <c r="M407" s="665">
        <v>235.50018583104608</v>
      </c>
    </row>
    <row r="408" spans="1:13" ht="14.4" customHeight="1" x14ac:dyDescent="0.3">
      <c r="A408" s="660" t="s">
        <v>607</v>
      </c>
      <c r="B408" s="661" t="s">
        <v>4235</v>
      </c>
      <c r="C408" s="661" t="s">
        <v>2280</v>
      </c>
      <c r="D408" s="661" t="s">
        <v>2281</v>
      </c>
      <c r="E408" s="661" t="s">
        <v>4237</v>
      </c>
      <c r="F408" s="664"/>
      <c r="G408" s="664"/>
      <c r="H408" s="677">
        <v>0</v>
      </c>
      <c r="I408" s="664">
        <v>1</v>
      </c>
      <c r="J408" s="664">
        <v>379.5</v>
      </c>
      <c r="K408" s="677">
        <v>1</v>
      </c>
      <c r="L408" s="664">
        <v>1</v>
      </c>
      <c r="M408" s="665">
        <v>379.5</v>
      </c>
    </row>
    <row r="409" spans="1:13" ht="14.4" customHeight="1" x14ac:dyDescent="0.3">
      <c r="A409" s="660" t="s">
        <v>607</v>
      </c>
      <c r="B409" s="661" t="s">
        <v>4239</v>
      </c>
      <c r="C409" s="661" t="s">
        <v>2381</v>
      </c>
      <c r="D409" s="661" t="s">
        <v>4242</v>
      </c>
      <c r="E409" s="661" t="s">
        <v>4243</v>
      </c>
      <c r="F409" s="664"/>
      <c r="G409" s="664"/>
      <c r="H409" s="677">
        <v>0</v>
      </c>
      <c r="I409" s="664">
        <v>3</v>
      </c>
      <c r="J409" s="664">
        <v>141.9904966720411</v>
      </c>
      <c r="K409" s="677">
        <v>1</v>
      </c>
      <c r="L409" s="664">
        <v>3</v>
      </c>
      <c r="M409" s="665">
        <v>141.9904966720411</v>
      </c>
    </row>
    <row r="410" spans="1:13" ht="14.4" customHeight="1" x14ac:dyDescent="0.3">
      <c r="A410" s="660" t="s">
        <v>613</v>
      </c>
      <c r="B410" s="661" t="s">
        <v>4344</v>
      </c>
      <c r="C410" s="661" t="s">
        <v>3981</v>
      </c>
      <c r="D410" s="661" t="s">
        <v>3982</v>
      </c>
      <c r="E410" s="661" t="s">
        <v>1200</v>
      </c>
      <c r="F410" s="664"/>
      <c r="G410" s="664"/>
      <c r="H410" s="677">
        <v>0</v>
      </c>
      <c r="I410" s="664">
        <v>298</v>
      </c>
      <c r="J410" s="664">
        <v>17609854.336976077</v>
      </c>
      <c r="K410" s="677">
        <v>1</v>
      </c>
      <c r="L410" s="664">
        <v>298</v>
      </c>
      <c r="M410" s="665">
        <v>17609854.336976077</v>
      </c>
    </row>
    <row r="411" spans="1:13" ht="14.4" customHeight="1" x14ac:dyDescent="0.3">
      <c r="A411" s="660" t="s">
        <v>613</v>
      </c>
      <c r="B411" s="661" t="s">
        <v>4344</v>
      </c>
      <c r="C411" s="661" t="s">
        <v>3984</v>
      </c>
      <c r="D411" s="661" t="s">
        <v>3982</v>
      </c>
      <c r="E411" s="661" t="s">
        <v>3985</v>
      </c>
      <c r="F411" s="664"/>
      <c r="G411" s="664"/>
      <c r="H411" s="677">
        <v>0</v>
      </c>
      <c r="I411" s="664">
        <v>51</v>
      </c>
      <c r="J411" s="664">
        <v>9023309.1514834501</v>
      </c>
      <c r="K411" s="677">
        <v>1</v>
      </c>
      <c r="L411" s="664">
        <v>51</v>
      </c>
      <c r="M411" s="665">
        <v>9023309.1514834501</v>
      </c>
    </row>
    <row r="412" spans="1:13" ht="14.4" customHeight="1" x14ac:dyDescent="0.3">
      <c r="A412" s="660" t="s">
        <v>613</v>
      </c>
      <c r="B412" s="661" t="s">
        <v>4345</v>
      </c>
      <c r="C412" s="661" t="s">
        <v>3930</v>
      </c>
      <c r="D412" s="661" t="s">
        <v>3931</v>
      </c>
      <c r="E412" s="661" t="s">
        <v>3932</v>
      </c>
      <c r="F412" s="664"/>
      <c r="G412" s="664"/>
      <c r="H412" s="677">
        <v>0</v>
      </c>
      <c r="I412" s="664">
        <v>8</v>
      </c>
      <c r="J412" s="664">
        <v>240164.22716436163</v>
      </c>
      <c r="K412" s="677">
        <v>1</v>
      </c>
      <c r="L412" s="664">
        <v>8</v>
      </c>
      <c r="M412" s="665">
        <v>240164.22716436163</v>
      </c>
    </row>
    <row r="413" spans="1:13" ht="14.4" customHeight="1" x14ac:dyDescent="0.3">
      <c r="A413" s="660" t="s">
        <v>613</v>
      </c>
      <c r="B413" s="661" t="s">
        <v>4345</v>
      </c>
      <c r="C413" s="661" t="s">
        <v>3934</v>
      </c>
      <c r="D413" s="661" t="s">
        <v>3935</v>
      </c>
      <c r="E413" s="661" t="s">
        <v>3936</v>
      </c>
      <c r="F413" s="664"/>
      <c r="G413" s="664"/>
      <c r="H413" s="677">
        <v>0</v>
      </c>
      <c r="I413" s="664">
        <v>8</v>
      </c>
      <c r="J413" s="664">
        <v>486703.08425345755</v>
      </c>
      <c r="K413" s="677">
        <v>1</v>
      </c>
      <c r="L413" s="664">
        <v>8</v>
      </c>
      <c r="M413" s="665">
        <v>486703.08425345755</v>
      </c>
    </row>
    <row r="414" spans="1:13" ht="14.4" customHeight="1" x14ac:dyDescent="0.3">
      <c r="A414" s="660" t="s">
        <v>613</v>
      </c>
      <c r="B414" s="661" t="s">
        <v>4345</v>
      </c>
      <c r="C414" s="661" t="s">
        <v>3938</v>
      </c>
      <c r="D414" s="661" t="s">
        <v>3939</v>
      </c>
      <c r="E414" s="661" t="s">
        <v>3940</v>
      </c>
      <c r="F414" s="664"/>
      <c r="G414" s="664"/>
      <c r="H414" s="677">
        <v>0</v>
      </c>
      <c r="I414" s="664">
        <v>24</v>
      </c>
      <c r="J414" s="664">
        <v>2790713.28</v>
      </c>
      <c r="K414" s="677">
        <v>1</v>
      </c>
      <c r="L414" s="664">
        <v>24</v>
      </c>
      <c r="M414" s="665">
        <v>2790713.28</v>
      </c>
    </row>
    <row r="415" spans="1:13" ht="14.4" customHeight="1" thickBot="1" x14ac:dyDescent="0.35">
      <c r="A415" s="666" t="s">
        <v>613</v>
      </c>
      <c r="B415" s="667" t="s">
        <v>4346</v>
      </c>
      <c r="C415" s="667" t="s">
        <v>3959</v>
      </c>
      <c r="D415" s="667" t="s">
        <v>3960</v>
      </c>
      <c r="E415" s="667" t="s">
        <v>3961</v>
      </c>
      <c r="F415" s="670"/>
      <c r="G415" s="670"/>
      <c r="H415" s="678">
        <v>0</v>
      </c>
      <c r="I415" s="670">
        <v>12</v>
      </c>
      <c r="J415" s="670">
        <v>290422.68</v>
      </c>
      <c r="K415" s="678">
        <v>1</v>
      </c>
      <c r="L415" s="670">
        <v>12</v>
      </c>
      <c r="M415" s="671">
        <v>290422.68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320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334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3127</v>
      </c>
      <c r="C3" s="460">
        <f>SUM(C6:C1048576)</f>
        <v>3390</v>
      </c>
      <c r="D3" s="460">
        <f>SUM(D6:D1048576)</f>
        <v>110</v>
      </c>
      <c r="E3" s="461">
        <f>SUM(E6:E1048576)</f>
        <v>918</v>
      </c>
      <c r="F3" s="458">
        <f>IF(SUM($B3:$E3)=0,"",B3/SUM($B3:$E3))</f>
        <v>0.41444665341285619</v>
      </c>
      <c r="G3" s="456">
        <f t="shared" ref="G3:I3" si="0">IF(SUM($B3:$E3)=0,"",C3/SUM($B3:$E3))</f>
        <v>0.44930417495029823</v>
      </c>
      <c r="H3" s="456">
        <f t="shared" si="0"/>
        <v>1.4579191517561299E-2</v>
      </c>
      <c r="I3" s="457">
        <f t="shared" si="0"/>
        <v>0.12166998011928429</v>
      </c>
      <c r="J3" s="460">
        <f>SUM(J6:J1048576)</f>
        <v>323</v>
      </c>
      <c r="K3" s="460">
        <f>SUM(K6:K1048576)</f>
        <v>1037</v>
      </c>
      <c r="L3" s="460">
        <f>SUM(L6:L1048576)</f>
        <v>110</v>
      </c>
      <c r="M3" s="461">
        <f>SUM(M6:M1048576)</f>
        <v>184</v>
      </c>
      <c r="N3" s="458">
        <f>IF(SUM($J3:$M3)=0,"",J3/SUM($J3:$M3))</f>
        <v>0.19528415961305925</v>
      </c>
      <c r="O3" s="456">
        <f t="shared" ref="O3:Q3" si="1">IF(SUM($J3:$M3)=0,"",K3/SUM($J3:$M3))</f>
        <v>0.62696493349455862</v>
      </c>
      <c r="P3" s="456">
        <f t="shared" si="1"/>
        <v>6.6505441354292621E-2</v>
      </c>
      <c r="Q3" s="457">
        <f t="shared" si="1"/>
        <v>0.11124546553808948</v>
      </c>
    </row>
    <row r="4" spans="1:17" ht="14.4" customHeight="1" thickBot="1" x14ac:dyDescent="0.35">
      <c r="A4" s="454"/>
      <c r="B4" s="529" t="s">
        <v>322</v>
      </c>
      <c r="C4" s="530"/>
      <c r="D4" s="530"/>
      <c r="E4" s="531"/>
      <c r="F4" s="526" t="s">
        <v>327</v>
      </c>
      <c r="G4" s="527"/>
      <c r="H4" s="527"/>
      <c r="I4" s="528"/>
      <c r="J4" s="529" t="s">
        <v>328</v>
      </c>
      <c r="K4" s="530"/>
      <c r="L4" s="530"/>
      <c r="M4" s="531"/>
      <c r="N4" s="526" t="s">
        <v>329</v>
      </c>
      <c r="O4" s="527"/>
      <c r="P4" s="527"/>
      <c r="Q4" s="528"/>
    </row>
    <row r="5" spans="1:17" ht="14.4" customHeight="1" thickBot="1" x14ac:dyDescent="0.35">
      <c r="A5" s="693" t="s">
        <v>321</v>
      </c>
      <c r="B5" s="694" t="s">
        <v>323</v>
      </c>
      <c r="C5" s="694" t="s">
        <v>324</v>
      </c>
      <c r="D5" s="694" t="s">
        <v>325</v>
      </c>
      <c r="E5" s="695" t="s">
        <v>326</v>
      </c>
      <c r="F5" s="696" t="s">
        <v>323</v>
      </c>
      <c r="G5" s="697" t="s">
        <v>324</v>
      </c>
      <c r="H5" s="697" t="s">
        <v>325</v>
      </c>
      <c r="I5" s="698" t="s">
        <v>326</v>
      </c>
      <c r="J5" s="694" t="s">
        <v>323</v>
      </c>
      <c r="K5" s="694" t="s">
        <v>324</v>
      </c>
      <c r="L5" s="694" t="s">
        <v>325</v>
      </c>
      <c r="M5" s="695" t="s">
        <v>326</v>
      </c>
      <c r="N5" s="696" t="s">
        <v>323</v>
      </c>
      <c r="O5" s="697" t="s">
        <v>324</v>
      </c>
      <c r="P5" s="697" t="s">
        <v>325</v>
      </c>
      <c r="Q5" s="698" t="s">
        <v>326</v>
      </c>
    </row>
    <row r="6" spans="1:17" ht="14.4" customHeight="1" x14ac:dyDescent="0.3">
      <c r="A6" s="702" t="s">
        <v>4348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4349</v>
      </c>
      <c r="B7" s="709">
        <v>1772</v>
      </c>
      <c r="C7" s="664">
        <v>1298</v>
      </c>
      <c r="D7" s="664">
        <v>54</v>
      </c>
      <c r="E7" s="665"/>
      <c r="F7" s="706">
        <v>0.56722151088348272</v>
      </c>
      <c r="G7" s="677">
        <v>0.41549295774647887</v>
      </c>
      <c r="H7" s="677">
        <v>1.7285531370038413E-2</v>
      </c>
      <c r="I7" s="712">
        <v>0</v>
      </c>
      <c r="J7" s="709">
        <v>129</v>
      </c>
      <c r="K7" s="664">
        <v>423</v>
      </c>
      <c r="L7" s="664">
        <v>54</v>
      </c>
      <c r="M7" s="665"/>
      <c r="N7" s="706">
        <v>0.21287128712871287</v>
      </c>
      <c r="O7" s="677">
        <v>0.69801980198019797</v>
      </c>
      <c r="P7" s="677">
        <v>8.9108910891089105E-2</v>
      </c>
      <c r="Q7" s="700">
        <v>0</v>
      </c>
    </row>
    <row r="8" spans="1:17" ht="14.4" customHeight="1" x14ac:dyDescent="0.3">
      <c r="A8" s="703" t="s">
        <v>4350</v>
      </c>
      <c r="B8" s="709">
        <v>856</v>
      </c>
      <c r="C8" s="664">
        <v>1642</v>
      </c>
      <c r="D8" s="664">
        <v>56</v>
      </c>
      <c r="E8" s="665"/>
      <c r="F8" s="706">
        <v>0.33516053249804229</v>
      </c>
      <c r="G8" s="677">
        <v>0.64291307752545024</v>
      </c>
      <c r="H8" s="677">
        <v>2.1926389976507438E-2</v>
      </c>
      <c r="I8" s="712">
        <v>0</v>
      </c>
      <c r="J8" s="709">
        <v>107</v>
      </c>
      <c r="K8" s="664">
        <v>436</v>
      </c>
      <c r="L8" s="664">
        <v>56</v>
      </c>
      <c r="M8" s="665"/>
      <c r="N8" s="706">
        <v>0.17863105175292154</v>
      </c>
      <c r="O8" s="677">
        <v>0.72787979966611016</v>
      </c>
      <c r="P8" s="677">
        <v>9.3489148580968282E-2</v>
      </c>
      <c r="Q8" s="700">
        <v>0</v>
      </c>
    </row>
    <row r="9" spans="1:17" ht="14.4" customHeight="1" x14ac:dyDescent="0.3">
      <c r="A9" s="703" t="s">
        <v>4351</v>
      </c>
      <c r="B9" s="709">
        <v>407</v>
      </c>
      <c r="C9" s="664">
        <v>394</v>
      </c>
      <c r="D9" s="664"/>
      <c r="E9" s="665"/>
      <c r="F9" s="706">
        <v>0.50811485642946319</v>
      </c>
      <c r="G9" s="677">
        <v>0.49188514357053681</v>
      </c>
      <c r="H9" s="677">
        <v>0</v>
      </c>
      <c r="I9" s="712">
        <v>0</v>
      </c>
      <c r="J9" s="709">
        <v>51</v>
      </c>
      <c r="K9" s="664">
        <v>153</v>
      </c>
      <c r="L9" s="664"/>
      <c r="M9" s="665"/>
      <c r="N9" s="706">
        <v>0.25</v>
      </c>
      <c r="O9" s="677">
        <v>0.75</v>
      </c>
      <c r="P9" s="677">
        <v>0</v>
      </c>
      <c r="Q9" s="700">
        <v>0</v>
      </c>
    </row>
    <row r="10" spans="1:17" ht="14.4" customHeight="1" x14ac:dyDescent="0.3">
      <c r="A10" s="703" t="s">
        <v>4352</v>
      </c>
      <c r="B10" s="709">
        <v>72</v>
      </c>
      <c r="C10" s="664">
        <v>31</v>
      </c>
      <c r="D10" s="664"/>
      <c r="E10" s="665"/>
      <c r="F10" s="706">
        <v>0.69902912621359226</v>
      </c>
      <c r="G10" s="677">
        <v>0.30097087378640774</v>
      </c>
      <c r="H10" s="677">
        <v>0</v>
      </c>
      <c r="I10" s="712">
        <v>0</v>
      </c>
      <c r="J10" s="709">
        <v>28</v>
      </c>
      <c r="K10" s="664">
        <v>11</v>
      </c>
      <c r="L10" s="664"/>
      <c r="M10" s="665"/>
      <c r="N10" s="706">
        <v>0.71794871794871795</v>
      </c>
      <c r="O10" s="677">
        <v>0.28205128205128205</v>
      </c>
      <c r="P10" s="677">
        <v>0</v>
      </c>
      <c r="Q10" s="700">
        <v>0</v>
      </c>
    </row>
    <row r="11" spans="1:17" ht="14.4" customHeight="1" x14ac:dyDescent="0.3">
      <c r="A11" s="703" t="s">
        <v>4353</v>
      </c>
      <c r="B11" s="709">
        <v>20</v>
      </c>
      <c r="C11" s="664">
        <v>25</v>
      </c>
      <c r="D11" s="664"/>
      <c r="E11" s="665"/>
      <c r="F11" s="706">
        <v>0.44444444444444442</v>
      </c>
      <c r="G11" s="677">
        <v>0.55555555555555558</v>
      </c>
      <c r="H11" s="677">
        <v>0</v>
      </c>
      <c r="I11" s="712">
        <v>0</v>
      </c>
      <c r="J11" s="709">
        <v>8</v>
      </c>
      <c r="K11" s="664">
        <v>14</v>
      </c>
      <c r="L11" s="664"/>
      <c r="M11" s="665"/>
      <c r="N11" s="706">
        <v>0.36363636363636365</v>
      </c>
      <c r="O11" s="677">
        <v>0.63636363636363635</v>
      </c>
      <c r="P11" s="677">
        <v>0</v>
      </c>
      <c r="Q11" s="700">
        <v>0</v>
      </c>
    </row>
    <row r="12" spans="1:17" ht="14.4" customHeight="1" thickBot="1" x14ac:dyDescent="0.35">
      <c r="A12" s="704" t="s">
        <v>4354</v>
      </c>
      <c r="B12" s="710"/>
      <c r="C12" s="670"/>
      <c r="D12" s="670"/>
      <c r="E12" s="671">
        <v>918</v>
      </c>
      <c r="F12" s="707">
        <v>0</v>
      </c>
      <c r="G12" s="678">
        <v>0</v>
      </c>
      <c r="H12" s="678">
        <v>0</v>
      </c>
      <c r="I12" s="713">
        <v>1</v>
      </c>
      <c r="J12" s="710"/>
      <c r="K12" s="670"/>
      <c r="L12" s="670"/>
      <c r="M12" s="671">
        <v>184</v>
      </c>
      <c r="N12" s="707">
        <v>0</v>
      </c>
      <c r="O12" s="678">
        <v>0</v>
      </c>
      <c r="P12" s="678">
        <v>0</v>
      </c>
      <c r="Q12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334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21</v>
      </c>
      <c r="B5" s="645" t="s">
        <v>589</v>
      </c>
      <c r="C5" s="648">
        <v>20063420.680000003</v>
      </c>
      <c r="D5" s="648">
        <v>11663</v>
      </c>
      <c r="E5" s="648">
        <v>13002289.25</v>
      </c>
      <c r="F5" s="714">
        <v>0.6480594439691526</v>
      </c>
      <c r="G5" s="648">
        <v>6599</v>
      </c>
      <c r="H5" s="714">
        <v>0.56580639629597873</v>
      </c>
      <c r="I5" s="648">
        <v>7061131.4300000044</v>
      </c>
      <c r="J5" s="714">
        <v>0.35194055603084745</v>
      </c>
      <c r="K5" s="648">
        <v>5064</v>
      </c>
      <c r="L5" s="714">
        <v>0.43419360370402127</v>
      </c>
      <c r="M5" s="648" t="s">
        <v>74</v>
      </c>
      <c r="N5" s="277"/>
    </row>
    <row r="6" spans="1:14" ht="14.4" customHeight="1" x14ac:dyDescent="0.3">
      <c r="A6" s="644">
        <v>21</v>
      </c>
      <c r="B6" s="645" t="s">
        <v>4355</v>
      </c>
      <c r="C6" s="648">
        <v>19457083.160000004</v>
      </c>
      <c r="D6" s="648">
        <v>10962</v>
      </c>
      <c r="E6" s="648">
        <v>12734636.439999999</v>
      </c>
      <c r="F6" s="714">
        <v>0.65449874142389164</v>
      </c>
      <c r="G6" s="648">
        <v>6196</v>
      </c>
      <c r="H6" s="714">
        <v>0.56522532384601354</v>
      </c>
      <c r="I6" s="648">
        <v>6722446.7200000044</v>
      </c>
      <c r="J6" s="714">
        <v>0.34550125857610836</v>
      </c>
      <c r="K6" s="648">
        <v>4766</v>
      </c>
      <c r="L6" s="714">
        <v>0.43477467615398652</v>
      </c>
      <c r="M6" s="648" t="s">
        <v>1</v>
      </c>
      <c r="N6" s="277"/>
    </row>
    <row r="7" spans="1:14" ht="14.4" customHeight="1" x14ac:dyDescent="0.3">
      <c r="A7" s="644">
        <v>21</v>
      </c>
      <c r="B7" s="645" t="s">
        <v>4356</v>
      </c>
      <c r="C7" s="648">
        <v>0</v>
      </c>
      <c r="D7" s="648">
        <v>191</v>
      </c>
      <c r="E7" s="648">
        <v>0</v>
      </c>
      <c r="F7" s="714" t="s">
        <v>590</v>
      </c>
      <c r="G7" s="648">
        <v>146</v>
      </c>
      <c r="H7" s="714">
        <v>0.76439790575916233</v>
      </c>
      <c r="I7" s="648">
        <v>0</v>
      </c>
      <c r="J7" s="714" t="s">
        <v>590</v>
      </c>
      <c r="K7" s="648">
        <v>45</v>
      </c>
      <c r="L7" s="714">
        <v>0.2356020942408377</v>
      </c>
      <c r="M7" s="648" t="s">
        <v>1</v>
      </c>
      <c r="N7" s="277"/>
    </row>
    <row r="8" spans="1:14" ht="14.4" customHeight="1" x14ac:dyDescent="0.3">
      <c r="A8" s="644">
        <v>21</v>
      </c>
      <c r="B8" s="645" t="s">
        <v>4357</v>
      </c>
      <c r="C8" s="648">
        <v>606337.5199999999</v>
      </c>
      <c r="D8" s="648">
        <v>510</v>
      </c>
      <c r="E8" s="648">
        <v>267652.80999999994</v>
      </c>
      <c r="F8" s="714">
        <v>0.44142544568246411</v>
      </c>
      <c r="G8" s="648">
        <v>257</v>
      </c>
      <c r="H8" s="714">
        <v>0.50392156862745097</v>
      </c>
      <c r="I8" s="648">
        <v>338684.70999999996</v>
      </c>
      <c r="J8" s="714">
        <v>0.55857455431753589</v>
      </c>
      <c r="K8" s="648">
        <v>253</v>
      </c>
      <c r="L8" s="714">
        <v>0.49607843137254903</v>
      </c>
      <c r="M8" s="648" t="s">
        <v>1</v>
      </c>
      <c r="N8" s="277"/>
    </row>
    <row r="9" spans="1:14" ht="14.4" customHeight="1" x14ac:dyDescent="0.3">
      <c r="A9" s="644" t="s">
        <v>588</v>
      </c>
      <c r="B9" s="645" t="s">
        <v>3</v>
      </c>
      <c r="C9" s="648">
        <v>20063420.680000003</v>
      </c>
      <c r="D9" s="648">
        <v>11663</v>
      </c>
      <c r="E9" s="648">
        <v>13002289.25</v>
      </c>
      <c r="F9" s="714">
        <v>0.6480594439691526</v>
      </c>
      <c r="G9" s="648">
        <v>6599</v>
      </c>
      <c r="H9" s="714">
        <v>0.56580639629597873</v>
      </c>
      <c r="I9" s="648">
        <v>7061131.4300000044</v>
      </c>
      <c r="J9" s="714">
        <v>0.35194055603084745</v>
      </c>
      <c r="K9" s="648">
        <v>5064</v>
      </c>
      <c r="L9" s="714">
        <v>0.43419360370402127</v>
      </c>
      <c r="M9" s="648" t="s">
        <v>592</v>
      </c>
      <c r="N9" s="277"/>
    </row>
    <row r="11" spans="1:14" ht="14.4" customHeight="1" x14ac:dyDescent="0.3">
      <c r="A11" s="644">
        <v>21</v>
      </c>
      <c r="B11" s="645" t="s">
        <v>589</v>
      </c>
      <c r="C11" s="648" t="s">
        <v>590</v>
      </c>
      <c r="D11" s="648" t="s">
        <v>590</v>
      </c>
      <c r="E11" s="648" t="s">
        <v>590</v>
      </c>
      <c r="F11" s="714" t="s">
        <v>590</v>
      </c>
      <c r="G11" s="648" t="s">
        <v>590</v>
      </c>
      <c r="H11" s="714" t="s">
        <v>590</v>
      </c>
      <c r="I11" s="648" t="s">
        <v>590</v>
      </c>
      <c r="J11" s="714" t="s">
        <v>590</v>
      </c>
      <c r="K11" s="648" t="s">
        <v>590</v>
      </c>
      <c r="L11" s="714" t="s">
        <v>590</v>
      </c>
      <c r="M11" s="648" t="s">
        <v>74</v>
      </c>
      <c r="N11" s="277"/>
    </row>
    <row r="12" spans="1:14" ht="14.4" customHeight="1" x14ac:dyDescent="0.3">
      <c r="A12" s="644">
        <v>89301211</v>
      </c>
      <c r="B12" s="645" t="s">
        <v>4355</v>
      </c>
      <c r="C12" s="648">
        <v>1232073.5999999994</v>
      </c>
      <c r="D12" s="648">
        <v>1248</v>
      </c>
      <c r="E12" s="648">
        <v>692127.92999999982</v>
      </c>
      <c r="F12" s="714">
        <v>0.56175859136986639</v>
      </c>
      <c r="G12" s="648">
        <v>538</v>
      </c>
      <c r="H12" s="714">
        <v>0.43108974358974361</v>
      </c>
      <c r="I12" s="648">
        <v>539945.66999999958</v>
      </c>
      <c r="J12" s="714">
        <v>0.43824140863013367</v>
      </c>
      <c r="K12" s="648">
        <v>710</v>
      </c>
      <c r="L12" s="714">
        <v>0.56891025641025639</v>
      </c>
      <c r="M12" s="648" t="s">
        <v>1</v>
      </c>
      <c r="N12" s="277"/>
    </row>
    <row r="13" spans="1:14" ht="14.4" customHeight="1" x14ac:dyDescent="0.3">
      <c r="A13" s="644">
        <v>89301211</v>
      </c>
      <c r="B13" s="645" t="s">
        <v>4356</v>
      </c>
      <c r="C13" s="648">
        <v>0</v>
      </c>
      <c r="D13" s="648">
        <v>6</v>
      </c>
      <c r="E13" s="648">
        <v>0</v>
      </c>
      <c r="F13" s="714" t="s">
        <v>590</v>
      </c>
      <c r="G13" s="648">
        <v>5</v>
      </c>
      <c r="H13" s="714">
        <v>0.83333333333333337</v>
      </c>
      <c r="I13" s="648">
        <v>0</v>
      </c>
      <c r="J13" s="714" t="s">
        <v>590</v>
      </c>
      <c r="K13" s="648">
        <v>1</v>
      </c>
      <c r="L13" s="714">
        <v>0.16666666666666666</v>
      </c>
      <c r="M13" s="648" t="s">
        <v>1</v>
      </c>
      <c r="N13" s="277"/>
    </row>
    <row r="14" spans="1:14" ht="14.4" customHeight="1" x14ac:dyDescent="0.3">
      <c r="A14" s="644">
        <v>89301211</v>
      </c>
      <c r="B14" s="645" t="s">
        <v>4357</v>
      </c>
      <c r="C14" s="648">
        <v>30273.919999999998</v>
      </c>
      <c r="D14" s="648">
        <v>26</v>
      </c>
      <c r="E14" s="648">
        <v>18472.559999999998</v>
      </c>
      <c r="F14" s="714">
        <v>0.61018064393378846</v>
      </c>
      <c r="G14" s="648">
        <v>15</v>
      </c>
      <c r="H14" s="714">
        <v>0.57692307692307687</v>
      </c>
      <c r="I14" s="648">
        <v>11801.36</v>
      </c>
      <c r="J14" s="714">
        <v>0.38981935606621149</v>
      </c>
      <c r="K14" s="648">
        <v>11</v>
      </c>
      <c r="L14" s="714">
        <v>0.42307692307692307</v>
      </c>
      <c r="M14" s="648" t="s">
        <v>1</v>
      </c>
      <c r="N14" s="277"/>
    </row>
    <row r="15" spans="1:14" ht="14.4" customHeight="1" x14ac:dyDescent="0.3">
      <c r="A15" s="644" t="s">
        <v>4358</v>
      </c>
      <c r="B15" s="645" t="s">
        <v>4359</v>
      </c>
      <c r="C15" s="648">
        <v>1262347.5199999993</v>
      </c>
      <c r="D15" s="648">
        <v>1280</v>
      </c>
      <c r="E15" s="648">
        <v>710600.48999999976</v>
      </c>
      <c r="F15" s="714">
        <v>0.56291986061017507</v>
      </c>
      <c r="G15" s="648">
        <v>558</v>
      </c>
      <c r="H15" s="714">
        <v>0.43593749999999998</v>
      </c>
      <c r="I15" s="648">
        <v>551747.02999999956</v>
      </c>
      <c r="J15" s="714">
        <v>0.43708013938982498</v>
      </c>
      <c r="K15" s="648">
        <v>722</v>
      </c>
      <c r="L15" s="714">
        <v>0.56406250000000002</v>
      </c>
      <c r="M15" s="648" t="s">
        <v>596</v>
      </c>
      <c r="N15" s="277"/>
    </row>
    <row r="16" spans="1:14" ht="14.4" customHeight="1" x14ac:dyDescent="0.3">
      <c r="A16" s="644" t="s">
        <v>590</v>
      </c>
      <c r="B16" s="645" t="s">
        <v>590</v>
      </c>
      <c r="C16" s="648" t="s">
        <v>590</v>
      </c>
      <c r="D16" s="648" t="s">
        <v>590</v>
      </c>
      <c r="E16" s="648" t="s">
        <v>590</v>
      </c>
      <c r="F16" s="714" t="s">
        <v>590</v>
      </c>
      <c r="G16" s="648" t="s">
        <v>590</v>
      </c>
      <c r="H16" s="714" t="s">
        <v>590</v>
      </c>
      <c r="I16" s="648" t="s">
        <v>590</v>
      </c>
      <c r="J16" s="714" t="s">
        <v>590</v>
      </c>
      <c r="K16" s="648" t="s">
        <v>590</v>
      </c>
      <c r="L16" s="714" t="s">
        <v>590</v>
      </c>
      <c r="M16" s="648" t="s">
        <v>597</v>
      </c>
      <c r="N16" s="277"/>
    </row>
    <row r="17" spans="1:14" ht="14.4" customHeight="1" x14ac:dyDescent="0.3">
      <c r="A17" s="644">
        <v>89301212</v>
      </c>
      <c r="B17" s="645" t="s">
        <v>4355</v>
      </c>
      <c r="C17" s="648">
        <v>17232727.749999993</v>
      </c>
      <c r="D17" s="648">
        <v>9305</v>
      </c>
      <c r="E17" s="648">
        <v>11411693.899999989</v>
      </c>
      <c r="F17" s="714">
        <v>0.66221053715654477</v>
      </c>
      <c r="G17" s="648">
        <v>5435</v>
      </c>
      <c r="H17" s="714">
        <v>0.58409457281031707</v>
      </c>
      <c r="I17" s="648">
        <v>5821033.8500000034</v>
      </c>
      <c r="J17" s="714">
        <v>0.33778946284345529</v>
      </c>
      <c r="K17" s="648">
        <v>3870</v>
      </c>
      <c r="L17" s="714">
        <v>0.41590542718968299</v>
      </c>
      <c r="M17" s="648" t="s">
        <v>1</v>
      </c>
      <c r="N17" s="277"/>
    </row>
    <row r="18" spans="1:14" ht="14.4" customHeight="1" x14ac:dyDescent="0.3">
      <c r="A18" s="644">
        <v>89301212</v>
      </c>
      <c r="B18" s="645" t="s">
        <v>4356</v>
      </c>
      <c r="C18" s="648">
        <v>0</v>
      </c>
      <c r="D18" s="648">
        <v>184</v>
      </c>
      <c r="E18" s="648">
        <v>0</v>
      </c>
      <c r="F18" s="714" t="s">
        <v>590</v>
      </c>
      <c r="G18" s="648">
        <v>140</v>
      </c>
      <c r="H18" s="714">
        <v>0.76086956521739135</v>
      </c>
      <c r="I18" s="648">
        <v>0</v>
      </c>
      <c r="J18" s="714" t="s">
        <v>590</v>
      </c>
      <c r="K18" s="648">
        <v>44</v>
      </c>
      <c r="L18" s="714">
        <v>0.2391304347826087</v>
      </c>
      <c r="M18" s="648" t="s">
        <v>1</v>
      </c>
      <c r="N18" s="277"/>
    </row>
    <row r="19" spans="1:14" ht="14.4" customHeight="1" x14ac:dyDescent="0.3">
      <c r="A19" s="644">
        <v>89301212</v>
      </c>
      <c r="B19" s="645" t="s">
        <v>4357</v>
      </c>
      <c r="C19" s="648">
        <v>469121.35</v>
      </c>
      <c r="D19" s="648">
        <v>405</v>
      </c>
      <c r="E19" s="648">
        <v>155875.11999999997</v>
      </c>
      <c r="F19" s="714">
        <v>0.33227036032361346</v>
      </c>
      <c r="G19" s="648">
        <v>175</v>
      </c>
      <c r="H19" s="714">
        <v>0.43209876543209874</v>
      </c>
      <c r="I19" s="648">
        <v>313246.23</v>
      </c>
      <c r="J19" s="714">
        <v>0.66772963967638654</v>
      </c>
      <c r="K19" s="648">
        <v>230</v>
      </c>
      <c r="L19" s="714">
        <v>0.5679012345679012</v>
      </c>
      <c r="M19" s="648" t="s">
        <v>1</v>
      </c>
      <c r="N19" s="277"/>
    </row>
    <row r="20" spans="1:14" ht="14.4" customHeight="1" x14ac:dyDescent="0.3">
      <c r="A20" s="644" t="s">
        <v>4360</v>
      </c>
      <c r="B20" s="645" t="s">
        <v>4361</v>
      </c>
      <c r="C20" s="648">
        <v>17701849.099999994</v>
      </c>
      <c r="D20" s="648">
        <v>9894</v>
      </c>
      <c r="E20" s="648">
        <v>11567569.019999988</v>
      </c>
      <c r="F20" s="714">
        <v>0.65346670591604983</v>
      </c>
      <c r="G20" s="648">
        <v>5750</v>
      </c>
      <c r="H20" s="714">
        <v>0.58116029917121492</v>
      </c>
      <c r="I20" s="648">
        <v>6134280.0800000038</v>
      </c>
      <c r="J20" s="714">
        <v>0.34653329408395001</v>
      </c>
      <c r="K20" s="648">
        <v>4144</v>
      </c>
      <c r="L20" s="714">
        <v>0.41883970082878513</v>
      </c>
      <c r="M20" s="648" t="s">
        <v>596</v>
      </c>
      <c r="N20" s="277"/>
    </row>
    <row r="21" spans="1:14" ht="14.4" customHeight="1" x14ac:dyDescent="0.3">
      <c r="A21" s="644" t="s">
        <v>590</v>
      </c>
      <c r="B21" s="645" t="s">
        <v>590</v>
      </c>
      <c r="C21" s="648" t="s">
        <v>590</v>
      </c>
      <c r="D21" s="648" t="s">
        <v>590</v>
      </c>
      <c r="E21" s="648" t="s">
        <v>590</v>
      </c>
      <c r="F21" s="714" t="s">
        <v>590</v>
      </c>
      <c r="G21" s="648" t="s">
        <v>590</v>
      </c>
      <c r="H21" s="714" t="s">
        <v>590</v>
      </c>
      <c r="I21" s="648" t="s">
        <v>590</v>
      </c>
      <c r="J21" s="714" t="s">
        <v>590</v>
      </c>
      <c r="K21" s="648" t="s">
        <v>590</v>
      </c>
      <c r="L21" s="714" t="s">
        <v>590</v>
      </c>
      <c r="M21" s="648" t="s">
        <v>597</v>
      </c>
      <c r="N21" s="277"/>
    </row>
    <row r="22" spans="1:14" ht="14.4" customHeight="1" x14ac:dyDescent="0.3">
      <c r="A22" s="644">
        <v>89301215</v>
      </c>
      <c r="B22" s="645" t="s">
        <v>4355</v>
      </c>
      <c r="C22" s="648">
        <v>992281.80999999936</v>
      </c>
      <c r="D22" s="648">
        <v>409</v>
      </c>
      <c r="E22" s="648">
        <v>630814.60999999987</v>
      </c>
      <c r="F22" s="714">
        <v>0.63572122721870739</v>
      </c>
      <c r="G22" s="648">
        <v>223</v>
      </c>
      <c r="H22" s="714">
        <v>0.54523227383863082</v>
      </c>
      <c r="I22" s="648">
        <v>361467.19999999955</v>
      </c>
      <c r="J22" s="714">
        <v>0.36427877278129261</v>
      </c>
      <c r="K22" s="648">
        <v>186</v>
      </c>
      <c r="L22" s="714">
        <v>0.45476772616136918</v>
      </c>
      <c r="M22" s="648" t="s">
        <v>1</v>
      </c>
      <c r="N22" s="277"/>
    </row>
    <row r="23" spans="1:14" ht="14.4" customHeight="1" x14ac:dyDescent="0.3">
      <c r="A23" s="644">
        <v>89301215</v>
      </c>
      <c r="B23" s="645" t="s">
        <v>4356</v>
      </c>
      <c r="C23" s="648">
        <v>0</v>
      </c>
      <c r="D23" s="648">
        <v>1</v>
      </c>
      <c r="E23" s="648">
        <v>0</v>
      </c>
      <c r="F23" s="714" t="s">
        <v>590</v>
      </c>
      <c r="G23" s="648">
        <v>1</v>
      </c>
      <c r="H23" s="714">
        <v>1</v>
      </c>
      <c r="I23" s="648" t="s">
        <v>590</v>
      </c>
      <c r="J23" s="714" t="s">
        <v>590</v>
      </c>
      <c r="K23" s="648" t="s">
        <v>590</v>
      </c>
      <c r="L23" s="714">
        <v>0</v>
      </c>
      <c r="M23" s="648" t="s">
        <v>1</v>
      </c>
      <c r="N23" s="277"/>
    </row>
    <row r="24" spans="1:14" ht="14.4" customHeight="1" x14ac:dyDescent="0.3">
      <c r="A24" s="644">
        <v>89301215</v>
      </c>
      <c r="B24" s="645" t="s">
        <v>4357</v>
      </c>
      <c r="C24" s="648">
        <v>106942.24999999999</v>
      </c>
      <c r="D24" s="648">
        <v>79</v>
      </c>
      <c r="E24" s="648">
        <v>93305.12999999999</v>
      </c>
      <c r="F24" s="714">
        <v>0.87248145611299555</v>
      </c>
      <c r="G24" s="648">
        <v>67</v>
      </c>
      <c r="H24" s="714">
        <v>0.84810126582278478</v>
      </c>
      <c r="I24" s="648">
        <v>13637.119999999999</v>
      </c>
      <c r="J24" s="714">
        <v>0.12751854388700445</v>
      </c>
      <c r="K24" s="648">
        <v>12</v>
      </c>
      <c r="L24" s="714">
        <v>0.15189873417721519</v>
      </c>
      <c r="M24" s="648" t="s">
        <v>1</v>
      </c>
      <c r="N24" s="277"/>
    </row>
    <row r="25" spans="1:14" ht="14.4" customHeight="1" x14ac:dyDescent="0.3">
      <c r="A25" s="644" t="s">
        <v>4362</v>
      </c>
      <c r="B25" s="645" t="s">
        <v>4363</v>
      </c>
      <c r="C25" s="648">
        <v>1099224.0599999994</v>
      </c>
      <c r="D25" s="648">
        <v>489</v>
      </c>
      <c r="E25" s="648">
        <v>724119.73999999987</v>
      </c>
      <c r="F25" s="714">
        <v>0.65875535875734048</v>
      </c>
      <c r="G25" s="648">
        <v>291</v>
      </c>
      <c r="H25" s="714">
        <v>0.59509202453987731</v>
      </c>
      <c r="I25" s="648">
        <v>375104.31999999954</v>
      </c>
      <c r="J25" s="714">
        <v>0.34124464124265963</v>
      </c>
      <c r="K25" s="648">
        <v>198</v>
      </c>
      <c r="L25" s="714">
        <v>0.40490797546012269</v>
      </c>
      <c r="M25" s="648" t="s">
        <v>596</v>
      </c>
      <c r="N25" s="277"/>
    </row>
    <row r="26" spans="1:14" ht="14.4" customHeight="1" x14ac:dyDescent="0.3">
      <c r="A26" s="644" t="s">
        <v>590</v>
      </c>
      <c r="B26" s="645" t="s">
        <v>590</v>
      </c>
      <c r="C26" s="648" t="s">
        <v>590</v>
      </c>
      <c r="D26" s="648" t="s">
        <v>590</v>
      </c>
      <c r="E26" s="648" t="s">
        <v>590</v>
      </c>
      <c r="F26" s="714" t="s">
        <v>590</v>
      </c>
      <c r="G26" s="648" t="s">
        <v>590</v>
      </c>
      <c r="H26" s="714" t="s">
        <v>590</v>
      </c>
      <c r="I26" s="648" t="s">
        <v>590</v>
      </c>
      <c r="J26" s="714" t="s">
        <v>590</v>
      </c>
      <c r="K26" s="648" t="s">
        <v>590</v>
      </c>
      <c r="L26" s="714" t="s">
        <v>590</v>
      </c>
      <c r="M26" s="648" t="s">
        <v>597</v>
      </c>
      <c r="N26" s="277"/>
    </row>
    <row r="27" spans="1:14" ht="14.4" customHeight="1" x14ac:dyDescent="0.3">
      <c r="A27" s="644" t="s">
        <v>588</v>
      </c>
      <c r="B27" s="645" t="s">
        <v>591</v>
      </c>
      <c r="C27" s="648">
        <v>20063420.679999992</v>
      </c>
      <c r="D27" s="648">
        <v>11663</v>
      </c>
      <c r="E27" s="648">
        <v>13002289.249999989</v>
      </c>
      <c r="F27" s="714">
        <v>0.64805944396915238</v>
      </c>
      <c r="G27" s="648">
        <v>6599</v>
      </c>
      <c r="H27" s="714">
        <v>0.56580639629597873</v>
      </c>
      <c r="I27" s="648">
        <v>7061131.4300000025</v>
      </c>
      <c r="J27" s="714">
        <v>0.35194055603084756</v>
      </c>
      <c r="K27" s="648">
        <v>5064</v>
      </c>
      <c r="L27" s="714">
        <v>0.43419360370402127</v>
      </c>
      <c r="M27" s="648" t="s">
        <v>592</v>
      </c>
      <c r="N27" s="277"/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7">
    <cfRule type="expression" dxfId="46" priority="4">
      <formula>AND(LEFT(M11,6)&lt;&gt;"mezera",M11&lt;&gt;"")</formula>
    </cfRule>
  </conditionalFormatting>
  <conditionalFormatting sqref="A11:A27">
    <cfRule type="expression" dxfId="45" priority="2">
      <formula>AND(M11&lt;&gt;"",M11&lt;&gt;"mezeraKL")</formula>
    </cfRule>
  </conditionalFormatting>
  <conditionalFormatting sqref="F11:F27">
    <cfRule type="cellIs" dxfId="44" priority="1" operator="lessThan">
      <formula>0.6</formula>
    </cfRule>
  </conditionalFormatting>
  <conditionalFormatting sqref="B11:L27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7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334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4364</v>
      </c>
      <c r="B5" s="708">
        <v>1480034.5899999999</v>
      </c>
      <c r="C5" s="655">
        <v>1</v>
      </c>
      <c r="D5" s="719">
        <v>1001</v>
      </c>
      <c r="E5" s="722" t="s">
        <v>4364</v>
      </c>
      <c r="F5" s="708">
        <v>989218.49999999988</v>
      </c>
      <c r="G5" s="676">
        <v>0.668375257364762</v>
      </c>
      <c r="H5" s="658">
        <v>578</v>
      </c>
      <c r="I5" s="699">
        <v>0.57742257742257741</v>
      </c>
      <c r="J5" s="725">
        <v>490816.09</v>
      </c>
      <c r="K5" s="676">
        <v>0.33162474263523806</v>
      </c>
      <c r="L5" s="658">
        <v>423</v>
      </c>
      <c r="M5" s="699">
        <v>0.42257742257742259</v>
      </c>
    </row>
    <row r="6" spans="1:13" ht="14.4" customHeight="1" x14ac:dyDescent="0.3">
      <c r="A6" s="716" t="s">
        <v>4365</v>
      </c>
      <c r="B6" s="709">
        <v>357240.40999999992</v>
      </c>
      <c r="C6" s="661">
        <v>1</v>
      </c>
      <c r="D6" s="720">
        <v>71</v>
      </c>
      <c r="E6" s="723" t="s">
        <v>4365</v>
      </c>
      <c r="F6" s="709">
        <v>275604.35999999993</v>
      </c>
      <c r="G6" s="677">
        <v>0.77148147937687117</v>
      </c>
      <c r="H6" s="664">
        <v>56</v>
      </c>
      <c r="I6" s="700">
        <v>0.78873239436619713</v>
      </c>
      <c r="J6" s="726">
        <v>81636.050000000017</v>
      </c>
      <c r="K6" s="677">
        <v>0.22851852062312894</v>
      </c>
      <c r="L6" s="664">
        <v>15</v>
      </c>
      <c r="M6" s="700">
        <v>0.21126760563380281</v>
      </c>
    </row>
    <row r="7" spans="1:13" ht="14.4" customHeight="1" x14ac:dyDescent="0.3">
      <c r="A7" s="716" t="s">
        <v>4366</v>
      </c>
      <c r="B7" s="709">
        <v>320346.15999999997</v>
      </c>
      <c r="C7" s="661">
        <v>1</v>
      </c>
      <c r="D7" s="720">
        <v>222</v>
      </c>
      <c r="E7" s="723" t="s">
        <v>4366</v>
      </c>
      <c r="F7" s="709">
        <v>240199.01999999996</v>
      </c>
      <c r="G7" s="677">
        <v>0.7498108296350422</v>
      </c>
      <c r="H7" s="664">
        <v>138</v>
      </c>
      <c r="I7" s="700">
        <v>0.6216216216216216</v>
      </c>
      <c r="J7" s="726">
        <v>80147.14</v>
      </c>
      <c r="K7" s="677">
        <v>0.25018917036495775</v>
      </c>
      <c r="L7" s="664">
        <v>84</v>
      </c>
      <c r="M7" s="700">
        <v>0.3783783783783784</v>
      </c>
    </row>
    <row r="8" spans="1:13" ht="14.4" customHeight="1" x14ac:dyDescent="0.3">
      <c r="A8" s="716" t="s">
        <v>4367</v>
      </c>
      <c r="B8" s="709">
        <v>16602.739999999998</v>
      </c>
      <c r="C8" s="661">
        <v>1</v>
      </c>
      <c r="D8" s="720">
        <v>38</v>
      </c>
      <c r="E8" s="723" t="s">
        <v>4367</v>
      </c>
      <c r="F8" s="709">
        <v>6590.9599999999991</v>
      </c>
      <c r="G8" s="677">
        <v>0.39698025747557331</v>
      </c>
      <c r="H8" s="664">
        <v>24</v>
      </c>
      <c r="I8" s="700">
        <v>0.63157894736842102</v>
      </c>
      <c r="J8" s="726">
        <v>10011.779999999999</v>
      </c>
      <c r="K8" s="677">
        <v>0.60301974252442669</v>
      </c>
      <c r="L8" s="664">
        <v>14</v>
      </c>
      <c r="M8" s="700">
        <v>0.36842105263157893</v>
      </c>
    </row>
    <row r="9" spans="1:13" ht="14.4" customHeight="1" x14ac:dyDescent="0.3">
      <c r="A9" s="716" t="s">
        <v>4368</v>
      </c>
      <c r="B9" s="709">
        <v>257141.04000000004</v>
      </c>
      <c r="C9" s="661">
        <v>1</v>
      </c>
      <c r="D9" s="720">
        <v>69</v>
      </c>
      <c r="E9" s="723" t="s">
        <v>4368</v>
      </c>
      <c r="F9" s="709">
        <v>71429.03</v>
      </c>
      <c r="G9" s="677">
        <v>0.27778152410054802</v>
      </c>
      <c r="H9" s="664">
        <v>28</v>
      </c>
      <c r="I9" s="700">
        <v>0.40579710144927539</v>
      </c>
      <c r="J9" s="726">
        <v>185712.01000000004</v>
      </c>
      <c r="K9" s="677">
        <v>0.72221847589945198</v>
      </c>
      <c r="L9" s="664">
        <v>41</v>
      </c>
      <c r="M9" s="700">
        <v>0.59420289855072461</v>
      </c>
    </row>
    <row r="10" spans="1:13" ht="14.4" customHeight="1" x14ac:dyDescent="0.3">
      <c r="A10" s="716" t="s">
        <v>4369</v>
      </c>
      <c r="B10" s="709">
        <v>326549.8899999999</v>
      </c>
      <c r="C10" s="661">
        <v>1</v>
      </c>
      <c r="D10" s="720">
        <v>152</v>
      </c>
      <c r="E10" s="723" t="s">
        <v>4369</v>
      </c>
      <c r="F10" s="709">
        <v>253315.51999999993</v>
      </c>
      <c r="G10" s="677">
        <v>0.77573298217923148</v>
      </c>
      <c r="H10" s="664">
        <v>94</v>
      </c>
      <c r="I10" s="700">
        <v>0.61842105263157898</v>
      </c>
      <c r="J10" s="726">
        <v>73234.37</v>
      </c>
      <c r="K10" s="677">
        <v>0.22426701782076858</v>
      </c>
      <c r="L10" s="664">
        <v>58</v>
      </c>
      <c r="M10" s="700">
        <v>0.38157894736842107</v>
      </c>
    </row>
    <row r="11" spans="1:13" ht="14.4" customHeight="1" x14ac:dyDescent="0.3">
      <c r="A11" s="716" t="s">
        <v>4370</v>
      </c>
      <c r="B11" s="709">
        <v>1481.37</v>
      </c>
      <c r="C11" s="661">
        <v>1</v>
      </c>
      <c r="D11" s="720">
        <v>3</v>
      </c>
      <c r="E11" s="723" t="s">
        <v>4370</v>
      </c>
      <c r="F11" s="709">
        <v>1166.47</v>
      </c>
      <c r="G11" s="677">
        <v>0.78742650384441437</v>
      </c>
      <c r="H11" s="664">
        <v>1</v>
      </c>
      <c r="I11" s="700">
        <v>0.33333333333333331</v>
      </c>
      <c r="J11" s="726">
        <v>314.89999999999998</v>
      </c>
      <c r="K11" s="677">
        <v>0.21257349615558571</v>
      </c>
      <c r="L11" s="664">
        <v>2</v>
      </c>
      <c r="M11" s="700">
        <v>0.66666666666666663</v>
      </c>
    </row>
    <row r="12" spans="1:13" ht="14.4" customHeight="1" x14ac:dyDescent="0.3">
      <c r="A12" s="716" t="s">
        <v>4371</v>
      </c>
      <c r="B12" s="709">
        <v>2424459.3900000011</v>
      </c>
      <c r="C12" s="661">
        <v>1</v>
      </c>
      <c r="D12" s="720">
        <v>1118</v>
      </c>
      <c r="E12" s="723" t="s">
        <v>4371</v>
      </c>
      <c r="F12" s="709">
        <v>1478704.5000000007</v>
      </c>
      <c r="G12" s="677">
        <v>0.60991102020479715</v>
      </c>
      <c r="H12" s="664">
        <v>604</v>
      </c>
      <c r="I12" s="700">
        <v>0.5402504472271914</v>
      </c>
      <c r="J12" s="726">
        <v>945754.89000000025</v>
      </c>
      <c r="K12" s="677">
        <v>0.39008897979520285</v>
      </c>
      <c r="L12" s="664">
        <v>514</v>
      </c>
      <c r="M12" s="700">
        <v>0.4597495527728086</v>
      </c>
    </row>
    <row r="13" spans="1:13" ht="14.4" customHeight="1" x14ac:dyDescent="0.3">
      <c r="A13" s="716" t="s">
        <v>4372</v>
      </c>
      <c r="B13" s="709">
        <v>223409.84999999998</v>
      </c>
      <c r="C13" s="661">
        <v>1</v>
      </c>
      <c r="D13" s="720">
        <v>159</v>
      </c>
      <c r="E13" s="723" t="s">
        <v>4372</v>
      </c>
      <c r="F13" s="709">
        <v>101659.11</v>
      </c>
      <c r="G13" s="677">
        <v>0.45503414464492059</v>
      </c>
      <c r="H13" s="664">
        <v>81</v>
      </c>
      <c r="I13" s="700">
        <v>0.50943396226415094</v>
      </c>
      <c r="J13" s="726">
        <v>121750.73999999999</v>
      </c>
      <c r="K13" s="677">
        <v>0.54496585535507946</v>
      </c>
      <c r="L13" s="664">
        <v>78</v>
      </c>
      <c r="M13" s="700">
        <v>0.49056603773584906</v>
      </c>
    </row>
    <row r="14" spans="1:13" ht="14.4" customHeight="1" x14ac:dyDescent="0.3">
      <c r="A14" s="716" t="s">
        <v>4373</v>
      </c>
      <c r="B14" s="709">
        <v>2996302.2099999934</v>
      </c>
      <c r="C14" s="661">
        <v>1</v>
      </c>
      <c r="D14" s="720">
        <v>1843</v>
      </c>
      <c r="E14" s="723" t="s">
        <v>4373</v>
      </c>
      <c r="F14" s="709">
        <v>1858351.6599999962</v>
      </c>
      <c r="G14" s="677">
        <v>0.62021502830984465</v>
      </c>
      <c r="H14" s="664">
        <v>1030</v>
      </c>
      <c r="I14" s="700">
        <v>0.5588714053174173</v>
      </c>
      <c r="J14" s="726">
        <v>1137950.5499999973</v>
      </c>
      <c r="K14" s="677">
        <v>0.37978497169015529</v>
      </c>
      <c r="L14" s="664">
        <v>813</v>
      </c>
      <c r="M14" s="700">
        <v>0.44112859468258275</v>
      </c>
    </row>
    <row r="15" spans="1:13" ht="14.4" customHeight="1" x14ac:dyDescent="0.3">
      <c r="A15" s="716" t="s">
        <v>4374</v>
      </c>
      <c r="B15" s="709">
        <v>21809.53</v>
      </c>
      <c r="C15" s="661">
        <v>1</v>
      </c>
      <c r="D15" s="720">
        <v>20</v>
      </c>
      <c r="E15" s="723" t="s">
        <v>4374</v>
      </c>
      <c r="F15" s="709">
        <v>11239.03</v>
      </c>
      <c r="G15" s="677">
        <v>0.51532655678503847</v>
      </c>
      <c r="H15" s="664">
        <v>3</v>
      </c>
      <c r="I15" s="700">
        <v>0.15</v>
      </c>
      <c r="J15" s="726">
        <v>10570.5</v>
      </c>
      <c r="K15" s="677">
        <v>0.48467344321496159</v>
      </c>
      <c r="L15" s="664">
        <v>17</v>
      </c>
      <c r="M15" s="700">
        <v>0.85</v>
      </c>
    </row>
    <row r="16" spans="1:13" ht="14.4" customHeight="1" x14ac:dyDescent="0.3">
      <c r="A16" s="716" t="s">
        <v>4375</v>
      </c>
      <c r="B16" s="709">
        <v>1109501.0099999998</v>
      </c>
      <c r="C16" s="661">
        <v>1</v>
      </c>
      <c r="D16" s="720">
        <v>786</v>
      </c>
      <c r="E16" s="723" t="s">
        <v>4375</v>
      </c>
      <c r="F16" s="709">
        <v>859944.82999999984</v>
      </c>
      <c r="G16" s="677">
        <v>0.77507349903178546</v>
      </c>
      <c r="H16" s="664">
        <v>483</v>
      </c>
      <c r="I16" s="700">
        <v>0.6145038167938931</v>
      </c>
      <c r="J16" s="726">
        <v>249556.18</v>
      </c>
      <c r="K16" s="677">
        <v>0.22492650096821457</v>
      </c>
      <c r="L16" s="664">
        <v>303</v>
      </c>
      <c r="M16" s="700">
        <v>0.38549618320610685</v>
      </c>
    </row>
    <row r="17" spans="1:13" ht="14.4" customHeight="1" x14ac:dyDescent="0.3">
      <c r="A17" s="716" t="s">
        <v>4376</v>
      </c>
      <c r="B17" s="709">
        <v>191376.14000000004</v>
      </c>
      <c r="C17" s="661">
        <v>1</v>
      </c>
      <c r="D17" s="720">
        <v>226</v>
      </c>
      <c r="E17" s="723" t="s">
        <v>4376</v>
      </c>
      <c r="F17" s="709">
        <v>94260.64</v>
      </c>
      <c r="G17" s="677">
        <v>0.49254123319657289</v>
      </c>
      <c r="H17" s="664">
        <v>78</v>
      </c>
      <c r="I17" s="700">
        <v>0.34513274336283184</v>
      </c>
      <c r="J17" s="726">
        <v>97115.500000000044</v>
      </c>
      <c r="K17" s="677">
        <v>0.50745876680342716</v>
      </c>
      <c r="L17" s="664">
        <v>148</v>
      </c>
      <c r="M17" s="700">
        <v>0.65486725663716816</v>
      </c>
    </row>
    <row r="18" spans="1:13" ht="14.4" customHeight="1" x14ac:dyDescent="0.3">
      <c r="A18" s="716" t="s">
        <v>4377</v>
      </c>
      <c r="B18" s="709">
        <v>37832.959999999999</v>
      </c>
      <c r="C18" s="661">
        <v>1</v>
      </c>
      <c r="D18" s="720">
        <v>17</v>
      </c>
      <c r="E18" s="723" t="s">
        <v>4377</v>
      </c>
      <c r="F18" s="709">
        <v>34118.22</v>
      </c>
      <c r="G18" s="677">
        <v>0.90181207074466285</v>
      </c>
      <c r="H18" s="664">
        <v>8</v>
      </c>
      <c r="I18" s="700">
        <v>0.47058823529411764</v>
      </c>
      <c r="J18" s="726">
        <v>3714.74</v>
      </c>
      <c r="K18" s="677">
        <v>9.8187929255337147E-2</v>
      </c>
      <c r="L18" s="664">
        <v>9</v>
      </c>
      <c r="M18" s="700">
        <v>0.52941176470588236</v>
      </c>
    </row>
    <row r="19" spans="1:13" ht="14.4" customHeight="1" x14ac:dyDescent="0.3">
      <c r="A19" s="716" t="s">
        <v>4378</v>
      </c>
      <c r="B19" s="709">
        <v>552415.28</v>
      </c>
      <c r="C19" s="661">
        <v>1</v>
      </c>
      <c r="D19" s="720">
        <v>306</v>
      </c>
      <c r="E19" s="723" t="s">
        <v>4378</v>
      </c>
      <c r="F19" s="709">
        <v>402741.51</v>
      </c>
      <c r="G19" s="677">
        <v>0.7290557024418296</v>
      </c>
      <c r="H19" s="664">
        <v>177</v>
      </c>
      <c r="I19" s="700">
        <v>0.57843137254901966</v>
      </c>
      <c r="J19" s="726">
        <v>149673.76999999996</v>
      </c>
      <c r="K19" s="677">
        <v>0.27094429755817029</v>
      </c>
      <c r="L19" s="664">
        <v>129</v>
      </c>
      <c r="M19" s="700">
        <v>0.42156862745098039</v>
      </c>
    </row>
    <row r="20" spans="1:13" ht="14.4" customHeight="1" x14ac:dyDescent="0.3">
      <c r="A20" s="716" t="s">
        <v>4379</v>
      </c>
      <c r="B20" s="709">
        <v>98538.24000000002</v>
      </c>
      <c r="C20" s="661">
        <v>1</v>
      </c>
      <c r="D20" s="720">
        <v>127</v>
      </c>
      <c r="E20" s="723" t="s">
        <v>4379</v>
      </c>
      <c r="F20" s="709">
        <v>51885.400000000016</v>
      </c>
      <c r="G20" s="677">
        <v>0.52655091059064996</v>
      </c>
      <c r="H20" s="664">
        <v>52</v>
      </c>
      <c r="I20" s="700">
        <v>0.40944881889763779</v>
      </c>
      <c r="J20" s="726">
        <v>46652.840000000004</v>
      </c>
      <c r="K20" s="677">
        <v>0.47344908940935004</v>
      </c>
      <c r="L20" s="664">
        <v>75</v>
      </c>
      <c r="M20" s="700">
        <v>0.59055118110236215</v>
      </c>
    </row>
    <row r="21" spans="1:13" ht="14.4" customHeight="1" x14ac:dyDescent="0.3">
      <c r="A21" s="716" t="s">
        <v>4380</v>
      </c>
      <c r="B21" s="709">
        <v>56406.17</v>
      </c>
      <c r="C21" s="661">
        <v>1</v>
      </c>
      <c r="D21" s="720">
        <v>115</v>
      </c>
      <c r="E21" s="723" t="s">
        <v>4380</v>
      </c>
      <c r="F21" s="709">
        <v>30953.21999999999</v>
      </c>
      <c r="G21" s="677">
        <v>0.5487559251053562</v>
      </c>
      <c r="H21" s="664">
        <v>50</v>
      </c>
      <c r="I21" s="700">
        <v>0.43478260869565216</v>
      </c>
      <c r="J21" s="726">
        <v>25452.950000000004</v>
      </c>
      <c r="K21" s="677">
        <v>0.45124407489464369</v>
      </c>
      <c r="L21" s="664">
        <v>65</v>
      </c>
      <c r="M21" s="700">
        <v>0.56521739130434778</v>
      </c>
    </row>
    <row r="22" spans="1:13" ht="14.4" customHeight="1" x14ac:dyDescent="0.3">
      <c r="A22" s="716" t="s">
        <v>4381</v>
      </c>
      <c r="B22" s="709">
        <v>483528.5</v>
      </c>
      <c r="C22" s="661">
        <v>1</v>
      </c>
      <c r="D22" s="720">
        <v>421</v>
      </c>
      <c r="E22" s="723" t="s">
        <v>4381</v>
      </c>
      <c r="F22" s="709">
        <v>278052.75</v>
      </c>
      <c r="G22" s="677">
        <v>0.5750493507621578</v>
      </c>
      <c r="H22" s="664">
        <v>210</v>
      </c>
      <c r="I22" s="700">
        <v>0.49881235154394299</v>
      </c>
      <c r="J22" s="726">
        <v>205475.75</v>
      </c>
      <c r="K22" s="677">
        <v>0.42495064923784226</v>
      </c>
      <c r="L22" s="664">
        <v>211</v>
      </c>
      <c r="M22" s="700">
        <v>0.50118764845605701</v>
      </c>
    </row>
    <row r="23" spans="1:13" ht="14.4" customHeight="1" x14ac:dyDescent="0.3">
      <c r="A23" s="716" t="s">
        <v>4382</v>
      </c>
      <c r="B23" s="709">
        <v>4068014.7899999991</v>
      </c>
      <c r="C23" s="661">
        <v>1</v>
      </c>
      <c r="D23" s="720">
        <v>1695</v>
      </c>
      <c r="E23" s="723" t="s">
        <v>4382</v>
      </c>
      <c r="F23" s="709">
        <v>2343591.8099999996</v>
      </c>
      <c r="G23" s="677">
        <v>0.57610208688548059</v>
      </c>
      <c r="H23" s="664">
        <v>979</v>
      </c>
      <c r="I23" s="700">
        <v>0.57758112094395275</v>
      </c>
      <c r="J23" s="726">
        <v>1724422.9799999997</v>
      </c>
      <c r="K23" s="677">
        <v>0.42389791311451946</v>
      </c>
      <c r="L23" s="664">
        <v>716</v>
      </c>
      <c r="M23" s="700">
        <v>0.42241887905604719</v>
      </c>
    </row>
    <row r="24" spans="1:13" ht="14.4" customHeight="1" x14ac:dyDescent="0.3">
      <c r="A24" s="716" t="s">
        <v>4383</v>
      </c>
      <c r="B24" s="709">
        <v>1421505.6300000006</v>
      </c>
      <c r="C24" s="661">
        <v>1</v>
      </c>
      <c r="D24" s="720">
        <v>1376</v>
      </c>
      <c r="E24" s="723" t="s">
        <v>4383</v>
      </c>
      <c r="F24" s="709">
        <v>1067371.1300000006</v>
      </c>
      <c r="G24" s="677">
        <v>0.75087365640613057</v>
      </c>
      <c r="H24" s="664">
        <v>909</v>
      </c>
      <c r="I24" s="700">
        <v>0.66061046511627908</v>
      </c>
      <c r="J24" s="726">
        <v>354134.5</v>
      </c>
      <c r="K24" s="677">
        <v>0.24912634359386945</v>
      </c>
      <c r="L24" s="664">
        <v>467</v>
      </c>
      <c r="M24" s="700">
        <v>0.33938953488372092</v>
      </c>
    </row>
    <row r="25" spans="1:13" ht="14.4" customHeight="1" x14ac:dyDescent="0.3">
      <c r="A25" s="716" t="s">
        <v>4384</v>
      </c>
      <c r="B25" s="709">
        <v>9654.9600000000009</v>
      </c>
      <c r="C25" s="661">
        <v>1</v>
      </c>
      <c r="D25" s="720">
        <v>7</v>
      </c>
      <c r="E25" s="723" t="s">
        <v>4384</v>
      </c>
      <c r="F25" s="709">
        <v>9654.9600000000009</v>
      </c>
      <c r="G25" s="677">
        <v>1</v>
      </c>
      <c r="H25" s="664">
        <v>7</v>
      </c>
      <c r="I25" s="700">
        <v>1</v>
      </c>
      <c r="J25" s="726"/>
      <c r="K25" s="677">
        <v>0</v>
      </c>
      <c r="L25" s="664"/>
      <c r="M25" s="700">
        <v>0</v>
      </c>
    </row>
    <row r="26" spans="1:13" ht="14.4" customHeight="1" x14ac:dyDescent="0.3">
      <c r="A26" s="716" t="s">
        <v>4385</v>
      </c>
      <c r="B26" s="709">
        <v>1376983.81</v>
      </c>
      <c r="C26" s="661">
        <v>1</v>
      </c>
      <c r="D26" s="720">
        <v>993</v>
      </c>
      <c r="E26" s="723" t="s">
        <v>4385</v>
      </c>
      <c r="F26" s="709">
        <v>897577.60999999987</v>
      </c>
      <c r="G26" s="677">
        <v>0.65184325587677017</v>
      </c>
      <c r="H26" s="664">
        <v>562</v>
      </c>
      <c r="I26" s="700">
        <v>0.56596173212487411</v>
      </c>
      <c r="J26" s="726">
        <v>479406.20000000019</v>
      </c>
      <c r="K26" s="677">
        <v>0.34815674412322989</v>
      </c>
      <c r="L26" s="664">
        <v>431</v>
      </c>
      <c r="M26" s="700">
        <v>0.43403826787512589</v>
      </c>
    </row>
    <row r="27" spans="1:13" ht="14.4" customHeight="1" x14ac:dyDescent="0.3">
      <c r="A27" s="716" t="s">
        <v>4386</v>
      </c>
      <c r="B27" s="709">
        <v>147266.29999999999</v>
      </c>
      <c r="C27" s="661">
        <v>1</v>
      </c>
      <c r="D27" s="720">
        <v>136</v>
      </c>
      <c r="E27" s="723" t="s">
        <v>4386</v>
      </c>
      <c r="F27" s="709">
        <v>73698.489999999991</v>
      </c>
      <c r="G27" s="677">
        <v>0.50044368603000144</v>
      </c>
      <c r="H27" s="664">
        <v>75</v>
      </c>
      <c r="I27" s="700">
        <v>0.55147058823529416</v>
      </c>
      <c r="J27" s="726">
        <v>73567.81</v>
      </c>
      <c r="K27" s="677">
        <v>0.49955631396999861</v>
      </c>
      <c r="L27" s="664">
        <v>61</v>
      </c>
      <c r="M27" s="700">
        <v>0.4485294117647059</v>
      </c>
    </row>
    <row r="28" spans="1:13" ht="14.4" customHeight="1" x14ac:dyDescent="0.3">
      <c r="A28" s="716" t="s">
        <v>4387</v>
      </c>
      <c r="B28" s="709">
        <v>118188.06000000003</v>
      </c>
      <c r="C28" s="661">
        <v>1</v>
      </c>
      <c r="D28" s="720">
        <v>49</v>
      </c>
      <c r="E28" s="723" t="s">
        <v>4387</v>
      </c>
      <c r="F28" s="709">
        <v>50593.240000000013</v>
      </c>
      <c r="G28" s="677">
        <v>0.42807403725892446</v>
      </c>
      <c r="H28" s="664">
        <v>26</v>
      </c>
      <c r="I28" s="700">
        <v>0.53061224489795922</v>
      </c>
      <c r="J28" s="726">
        <v>67594.820000000007</v>
      </c>
      <c r="K28" s="677">
        <v>0.57192596274107543</v>
      </c>
      <c r="L28" s="664">
        <v>23</v>
      </c>
      <c r="M28" s="700">
        <v>0.46938775510204084</v>
      </c>
    </row>
    <row r="29" spans="1:13" ht="14.4" customHeight="1" x14ac:dyDescent="0.3">
      <c r="A29" s="716" t="s">
        <v>4388</v>
      </c>
      <c r="B29" s="709">
        <v>54199.219999999994</v>
      </c>
      <c r="C29" s="661">
        <v>1</v>
      </c>
      <c r="D29" s="720">
        <v>68</v>
      </c>
      <c r="E29" s="723" t="s">
        <v>4388</v>
      </c>
      <c r="F29" s="709">
        <v>18720.5</v>
      </c>
      <c r="G29" s="677">
        <v>0.34540164969163767</v>
      </c>
      <c r="H29" s="664">
        <v>26</v>
      </c>
      <c r="I29" s="700">
        <v>0.38235294117647056</v>
      </c>
      <c r="J29" s="726">
        <v>35478.719999999994</v>
      </c>
      <c r="K29" s="677">
        <v>0.65459835030836233</v>
      </c>
      <c r="L29" s="664">
        <v>42</v>
      </c>
      <c r="M29" s="700">
        <v>0.61764705882352944</v>
      </c>
    </row>
    <row r="30" spans="1:13" ht="14.4" customHeight="1" x14ac:dyDescent="0.3">
      <c r="A30" s="716" t="s">
        <v>4389</v>
      </c>
      <c r="B30" s="709">
        <v>132220.79000000004</v>
      </c>
      <c r="C30" s="661">
        <v>1</v>
      </c>
      <c r="D30" s="720">
        <v>171</v>
      </c>
      <c r="E30" s="723" t="s">
        <v>4389</v>
      </c>
      <c r="F30" s="709">
        <v>107755.18000000005</v>
      </c>
      <c r="G30" s="677">
        <v>0.81496397049208391</v>
      </c>
      <c r="H30" s="664">
        <v>110</v>
      </c>
      <c r="I30" s="700">
        <v>0.64327485380116955</v>
      </c>
      <c r="J30" s="726">
        <v>24465.609999999997</v>
      </c>
      <c r="K30" s="677">
        <v>0.1850360295079162</v>
      </c>
      <c r="L30" s="664">
        <v>61</v>
      </c>
      <c r="M30" s="700">
        <v>0.35672514619883039</v>
      </c>
    </row>
    <row r="31" spans="1:13" ht="14.4" customHeight="1" x14ac:dyDescent="0.3">
      <c r="A31" s="716" t="s">
        <v>4390</v>
      </c>
      <c r="B31" s="709">
        <v>1459793.7900000007</v>
      </c>
      <c r="C31" s="661">
        <v>1</v>
      </c>
      <c r="D31" s="720">
        <v>285</v>
      </c>
      <c r="E31" s="723" t="s">
        <v>4390</v>
      </c>
      <c r="F31" s="709">
        <v>1284529.9300000006</v>
      </c>
      <c r="G31" s="677">
        <v>0.87993930293401235</v>
      </c>
      <c r="H31" s="664">
        <v>141</v>
      </c>
      <c r="I31" s="700">
        <v>0.49473684210526314</v>
      </c>
      <c r="J31" s="726">
        <v>175263.86000000002</v>
      </c>
      <c r="K31" s="677">
        <v>0.12006069706598761</v>
      </c>
      <c r="L31" s="664">
        <v>144</v>
      </c>
      <c r="M31" s="700">
        <v>0.50526315789473686</v>
      </c>
    </row>
    <row r="32" spans="1:13" ht="14.4" customHeight="1" x14ac:dyDescent="0.3">
      <c r="A32" s="716" t="s">
        <v>4391</v>
      </c>
      <c r="B32" s="709">
        <v>60545.119999999995</v>
      </c>
      <c r="C32" s="661">
        <v>1</v>
      </c>
      <c r="D32" s="720">
        <v>42</v>
      </c>
      <c r="E32" s="723" t="s">
        <v>4391</v>
      </c>
      <c r="F32" s="709">
        <v>26499.37</v>
      </c>
      <c r="G32" s="677">
        <v>0.43767970069264051</v>
      </c>
      <c r="H32" s="664">
        <v>17</v>
      </c>
      <c r="I32" s="700">
        <v>0.40476190476190477</v>
      </c>
      <c r="J32" s="726">
        <v>34045.75</v>
      </c>
      <c r="K32" s="677">
        <v>0.56232029930735961</v>
      </c>
      <c r="L32" s="664">
        <v>25</v>
      </c>
      <c r="M32" s="700">
        <v>0.59523809523809523</v>
      </c>
    </row>
    <row r="33" spans="1:13" ht="14.4" customHeight="1" x14ac:dyDescent="0.3">
      <c r="A33" s="716" t="s">
        <v>4392</v>
      </c>
      <c r="B33" s="709">
        <v>90813.37</v>
      </c>
      <c r="C33" s="661">
        <v>1</v>
      </c>
      <c r="D33" s="720">
        <v>83</v>
      </c>
      <c r="E33" s="723" t="s">
        <v>4392</v>
      </c>
      <c r="F33" s="709">
        <v>39480.39</v>
      </c>
      <c r="G33" s="677">
        <v>0.43474204293927204</v>
      </c>
      <c r="H33" s="664">
        <v>26</v>
      </c>
      <c r="I33" s="700">
        <v>0.31325301204819278</v>
      </c>
      <c r="J33" s="726">
        <v>51332.98</v>
      </c>
      <c r="K33" s="677">
        <v>0.56525795706072801</v>
      </c>
      <c r="L33" s="664">
        <v>57</v>
      </c>
      <c r="M33" s="700">
        <v>0.68674698795180722</v>
      </c>
    </row>
    <row r="34" spans="1:13" ht="14.4" customHeight="1" x14ac:dyDescent="0.3">
      <c r="A34" s="716" t="s">
        <v>4393</v>
      </c>
      <c r="B34" s="709">
        <v>141441.59</v>
      </c>
      <c r="C34" s="661">
        <v>1</v>
      </c>
      <c r="D34" s="720">
        <v>23</v>
      </c>
      <c r="E34" s="723" t="s">
        <v>4393</v>
      </c>
      <c r="F34" s="709">
        <v>27087.040000000001</v>
      </c>
      <c r="G34" s="677">
        <v>0.19150689694594072</v>
      </c>
      <c r="H34" s="664">
        <v>9</v>
      </c>
      <c r="I34" s="700">
        <v>0.39130434782608697</v>
      </c>
      <c r="J34" s="726">
        <v>114354.55</v>
      </c>
      <c r="K34" s="677">
        <v>0.8084931030540593</v>
      </c>
      <c r="L34" s="664">
        <v>14</v>
      </c>
      <c r="M34" s="700">
        <v>0.60869565217391308</v>
      </c>
    </row>
    <row r="35" spans="1:13" ht="14.4" customHeight="1" thickBot="1" x14ac:dyDescent="0.35">
      <c r="A35" s="717" t="s">
        <v>4394</v>
      </c>
      <c r="B35" s="710">
        <v>27817.769999999997</v>
      </c>
      <c r="C35" s="667">
        <v>1</v>
      </c>
      <c r="D35" s="721">
        <v>41</v>
      </c>
      <c r="E35" s="724" t="s">
        <v>4394</v>
      </c>
      <c r="F35" s="710">
        <v>16294.869999999999</v>
      </c>
      <c r="G35" s="678">
        <v>0.58577197237593093</v>
      </c>
      <c r="H35" s="670">
        <v>17</v>
      </c>
      <c r="I35" s="701">
        <v>0.41463414634146339</v>
      </c>
      <c r="J35" s="727">
        <v>11522.9</v>
      </c>
      <c r="K35" s="678">
        <v>0.41422802762406913</v>
      </c>
      <c r="L35" s="670">
        <v>24</v>
      </c>
      <c r="M35" s="701">
        <v>0.58536585365853655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863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6631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334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20063420.680000018</v>
      </c>
      <c r="N3" s="70">
        <f>SUBTOTAL(9,N7:N1048576)</f>
        <v>28307</v>
      </c>
      <c r="O3" s="70">
        <f>SUBTOTAL(9,O7:O1048576)</f>
        <v>11663</v>
      </c>
      <c r="P3" s="70">
        <f>SUBTOTAL(9,P7:P1048576)</f>
        <v>13002289.250000045</v>
      </c>
      <c r="Q3" s="71">
        <f>IF(M3=0,0,P3/M3)</f>
        <v>0.64805944396915438</v>
      </c>
      <c r="R3" s="70">
        <f>SUBTOTAL(9,R7:R1048576)</f>
        <v>16246</v>
      </c>
      <c r="S3" s="71">
        <f>IF(N3=0,0,R3/N3)</f>
        <v>0.57392164482283536</v>
      </c>
      <c r="T3" s="70">
        <f>SUBTOTAL(9,T7:T1048576)</f>
        <v>6599</v>
      </c>
      <c r="U3" s="72">
        <f>IF(O3=0,0,T3/O3)</f>
        <v>0.56580639629597873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21</v>
      </c>
      <c r="B7" s="734" t="s">
        <v>589</v>
      </c>
      <c r="C7" s="734">
        <v>89301211</v>
      </c>
      <c r="D7" s="735" t="s">
        <v>6628</v>
      </c>
      <c r="E7" s="736" t="s">
        <v>4366</v>
      </c>
      <c r="F7" s="734" t="s">
        <v>4355</v>
      </c>
      <c r="G7" s="734" t="s">
        <v>4395</v>
      </c>
      <c r="H7" s="734" t="s">
        <v>590</v>
      </c>
      <c r="I7" s="734" t="s">
        <v>726</v>
      </c>
      <c r="J7" s="734" t="s">
        <v>727</v>
      </c>
      <c r="K7" s="734" t="s">
        <v>4396</v>
      </c>
      <c r="L7" s="737">
        <v>42.42</v>
      </c>
      <c r="M7" s="737">
        <v>42.42</v>
      </c>
      <c r="N7" s="734">
        <v>1</v>
      </c>
      <c r="O7" s="738">
        <v>1</v>
      </c>
      <c r="P7" s="737">
        <v>42.42</v>
      </c>
      <c r="Q7" s="739">
        <v>1</v>
      </c>
      <c r="R7" s="734">
        <v>1</v>
      </c>
      <c r="S7" s="739">
        <v>1</v>
      </c>
      <c r="T7" s="738">
        <v>1</v>
      </c>
      <c r="U7" s="235">
        <v>1</v>
      </c>
    </row>
    <row r="8" spans="1:21" ht="14.4" customHeight="1" x14ac:dyDescent="0.3">
      <c r="A8" s="660">
        <v>21</v>
      </c>
      <c r="B8" s="661" t="s">
        <v>589</v>
      </c>
      <c r="C8" s="661">
        <v>89301211</v>
      </c>
      <c r="D8" s="740" t="s">
        <v>6628</v>
      </c>
      <c r="E8" s="741" t="s">
        <v>4366</v>
      </c>
      <c r="F8" s="661" t="s">
        <v>4355</v>
      </c>
      <c r="G8" s="661" t="s">
        <v>4397</v>
      </c>
      <c r="H8" s="661" t="s">
        <v>590</v>
      </c>
      <c r="I8" s="661" t="s">
        <v>810</v>
      </c>
      <c r="J8" s="661" t="s">
        <v>811</v>
      </c>
      <c r="K8" s="661" t="s">
        <v>4129</v>
      </c>
      <c r="L8" s="662">
        <v>115.3</v>
      </c>
      <c r="M8" s="662">
        <v>115.3</v>
      </c>
      <c r="N8" s="661">
        <v>1</v>
      </c>
      <c r="O8" s="742">
        <v>1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21</v>
      </c>
      <c r="B9" s="661" t="s">
        <v>589</v>
      </c>
      <c r="C9" s="661">
        <v>89301211</v>
      </c>
      <c r="D9" s="740" t="s">
        <v>6628</v>
      </c>
      <c r="E9" s="741" t="s">
        <v>4366</v>
      </c>
      <c r="F9" s="661" t="s">
        <v>4355</v>
      </c>
      <c r="G9" s="661" t="s">
        <v>4398</v>
      </c>
      <c r="H9" s="661" t="s">
        <v>2238</v>
      </c>
      <c r="I9" s="661" t="s">
        <v>2358</v>
      </c>
      <c r="J9" s="661" t="s">
        <v>2359</v>
      </c>
      <c r="K9" s="661" t="s">
        <v>2286</v>
      </c>
      <c r="L9" s="662">
        <v>1749.69</v>
      </c>
      <c r="M9" s="662">
        <v>3499.38</v>
      </c>
      <c r="N9" s="661">
        <v>2</v>
      </c>
      <c r="O9" s="742">
        <v>1</v>
      </c>
      <c r="P9" s="662"/>
      <c r="Q9" s="677">
        <v>0</v>
      </c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21</v>
      </c>
      <c r="B10" s="661" t="s">
        <v>589</v>
      </c>
      <c r="C10" s="661">
        <v>89301211</v>
      </c>
      <c r="D10" s="740" t="s">
        <v>6628</v>
      </c>
      <c r="E10" s="741" t="s">
        <v>4367</v>
      </c>
      <c r="F10" s="661" t="s">
        <v>4355</v>
      </c>
      <c r="G10" s="661" t="s">
        <v>4399</v>
      </c>
      <c r="H10" s="661" t="s">
        <v>2238</v>
      </c>
      <c r="I10" s="661" t="s">
        <v>2456</v>
      </c>
      <c r="J10" s="661" t="s">
        <v>4240</v>
      </c>
      <c r="K10" s="661" t="s">
        <v>4241</v>
      </c>
      <c r="L10" s="662">
        <v>16.27</v>
      </c>
      <c r="M10" s="662">
        <v>16.27</v>
      </c>
      <c r="N10" s="661">
        <v>1</v>
      </c>
      <c r="O10" s="742">
        <v>0.5</v>
      </c>
      <c r="P10" s="662">
        <v>16.27</v>
      </c>
      <c r="Q10" s="677">
        <v>1</v>
      </c>
      <c r="R10" s="661">
        <v>1</v>
      </c>
      <c r="S10" s="677">
        <v>1</v>
      </c>
      <c r="T10" s="742">
        <v>0.5</v>
      </c>
      <c r="U10" s="700">
        <v>1</v>
      </c>
    </row>
    <row r="11" spans="1:21" ht="14.4" customHeight="1" x14ac:dyDescent="0.3">
      <c r="A11" s="660">
        <v>21</v>
      </c>
      <c r="B11" s="661" t="s">
        <v>589</v>
      </c>
      <c r="C11" s="661">
        <v>89301211</v>
      </c>
      <c r="D11" s="740" t="s">
        <v>6628</v>
      </c>
      <c r="E11" s="741" t="s">
        <v>4367</v>
      </c>
      <c r="F11" s="661" t="s">
        <v>4355</v>
      </c>
      <c r="G11" s="661" t="s">
        <v>4400</v>
      </c>
      <c r="H11" s="661" t="s">
        <v>590</v>
      </c>
      <c r="I11" s="661" t="s">
        <v>1043</v>
      </c>
      <c r="J11" s="661" t="s">
        <v>4401</v>
      </c>
      <c r="K11" s="661" t="s">
        <v>4402</v>
      </c>
      <c r="L11" s="662">
        <v>0</v>
      </c>
      <c r="M11" s="662">
        <v>0</v>
      </c>
      <c r="N11" s="661">
        <v>1</v>
      </c>
      <c r="O11" s="742">
        <v>0.5</v>
      </c>
      <c r="P11" s="662"/>
      <c r="Q11" s="677"/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21</v>
      </c>
      <c r="B12" s="661" t="s">
        <v>589</v>
      </c>
      <c r="C12" s="661">
        <v>89301211</v>
      </c>
      <c r="D12" s="740" t="s">
        <v>6628</v>
      </c>
      <c r="E12" s="741" t="s">
        <v>4367</v>
      </c>
      <c r="F12" s="661" t="s">
        <v>4355</v>
      </c>
      <c r="G12" s="661" t="s">
        <v>4403</v>
      </c>
      <c r="H12" s="661" t="s">
        <v>590</v>
      </c>
      <c r="I12" s="661" t="s">
        <v>4404</v>
      </c>
      <c r="J12" s="661" t="s">
        <v>1716</v>
      </c>
      <c r="K12" s="661" t="s">
        <v>4405</v>
      </c>
      <c r="L12" s="662">
        <v>0</v>
      </c>
      <c r="M12" s="662">
        <v>0</v>
      </c>
      <c r="N12" s="661">
        <v>1</v>
      </c>
      <c r="O12" s="742">
        <v>1</v>
      </c>
      <c r="P12" s="662"/>
      <c r="Q12" s="677"/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21</v>
      </c>
      <c r="B13" s="661" t="s">
        <v>589</v>
      </c>
      <c r="C13" s="661">
        <v>89301211</v>
      </c>
      <c r="D13" s="740" t="s">
        <v>6628</v>
      </c>
      <c r="E13" s="741" t="s">
        <v>4367</v>
      </c>
      <c r="F13" s="661" t="s">
        <v>4355</v>
      </c>
      <c r="G13" s="661" t="s">
        <v>4406</v>
      </c>
      <c r="H13" s="661" t="s">
        <v>2238</v>
      </c>
      <c r="I13" s="661" t="s">
        <v>2375</v>
      </c>
      <c r="J13" s="661" t="s">
        <v>4232</v>
      </c>
      <c r="K13" s="661" t="s">
        <v>4233</v>
      </c>
      <c r="L13" s="662">
        <v>443.52</v>
      </c>
      <c r="M13" s="662">
        <v>443.52</v>
      </c>
      <c r="N13" s="661">
        <v>1</v>
      </c>
      <c r="O13" s="742">
        <v>0.5</v>
      </c>
      <c r="P13" s="662">
        <v>443.52</v>
      </c>
      <c r="Q13" s="677">
        <v>1</v>
      </c>
      <c r="R13" s="661">
        <v>1</v>
      </c>
      <c r="S13" s="677">
        <v>1</v>
      </c>
      <c r="T13" s="742">
        <v>0.5</v>
      </c>
      <c r="U13" s="700">
        <v>1</v>
      </c>
    </row>
    <row r="14" spans="1:21" ht="14.4" customHeight="1" x14ac:dyDescent="0.3">
      <c r="A14" s="660">
        <v>21</v>
      </c>
      <c r="B14" s="661" t="s">
        <v>589</v>
      </c>
      <c r="C14" s="661">
        <v>89301211</v>
      </c>
      <c r="D14" s="740" t="s">
        <v>6628</v>
      </c>
      <c r="E14" s="741" t="s">
        <v>4367</v>
      </c>
      <c r="F14" s="661" t="s">
        <v>4355</v>
      </c>
      <c r="G14" s="661" t="s">
        <v>4407</v>
      </c>
      <c r="H14" s="661" t="s">
        <v>590</v>
      </c>
      <c r="I14" s="661" t="s">
        <v>4408</v>
      </c>
      <c r="J14" s="661" t="s">
        <v>815</v>
      </c>
      <c r="K14" s="661" t="s">
        <v>4409</v>
      </c>
      <c r="L14" s="662">
        <v>0</v>
      </c>
      <c r="M14" s="662">
        <v>0</v>
      </c>
      <c r="N14" s="661">
        <v>1</v>
      </c>
      <c r="O14" s="742">
        <v>1</v>
      </c>
      <c r="P14" s="662"/>
      <c r="Q14" s="677"/>
      <c r="R14" s="661"/>
      <c r="S14" s="677">
        <v>0</v>
      </c>
      <c r="T14" s="742"/>
      <c r="U14" s="700">
        <v>0</v>
      </c>
    </row>
    <row r="15" spans="1:21" ht="14.4" customHeight="1" x14ac:dyDescent="0.3">
      <c r="A15" s="660">
        <v>21</v>
      </c>
      <c r="B15" s="661" t="s">
        <v>589</v>
      </c>
      <c r="C15" s="661">
        <v>89301211</v>
      </c>
      <c r="D15" s="740" t="s">
        <v>6628</v>
      </c>
      <c r="E15" s="741" t="s">
        <v>4367</v>
      </c>
      <c r="F15" s="661" t="s">
        <v>4355</v>
      </c>
      <c r="G15" s="661" t="s">
        <v>4398</v>
      </c>
      <c r="H15" s="661" t="s">
        <v>2238</v>
      </c>
      <c r="I15" s="661" t="s">
        <v>2284</v>
      </c>
      <c r="J15" s="661" t="s">
        <v>2285</v>
      </c>
      <c r="K15" s="661" t="s">
        <v>2286</v>
      </c>
      <c r="L15" s="662">
        <v>937.93</v>
      </c>
      <c r="M15" s="662">
        <v>2813.79</v>
      </c>
      <c r="N15" s="661">
        <v>3</v>
      </c>
      <c r="O15" s="742">
        <v>3</v>
      </c>
      <c r="P15" s="662"/>
      <c r="Q15" s="677">
        <v>0</v>
      </c>
      <c r="R15" s="661"/>
      <c r="S15" s="677">
        <v>0</v>
      </c>
      <c r="T15" s="742"/>
      <c r="U15" s="700">
        <v>0</v>
      </c>
    </row>
    <row r="16" spans="1:21" ht="14.4" customHeight="1" x14ac:dyDescent="0.3">
      <c r="A16" s="660">
        <v>21</v>
      </c>
      <c r="B16" s="661" t="s">
        <v>589</v>
      </c>
      <c r="C16" s="661">
        <v>89301211</v>
      </c>
      <c r="D16" s="740" t="s">
        <v>6628</v>
      </c>
      <c r="E16" s="741" t="s">
        <v>4367</v>
      </c>
      <c r="F16" s="661" t="s">
        <v>4355</v>
      </c>
      <c r="G16" s="661" t="s">
        <v>4398</v>
      </c>
      <c r="H16" s="661" t="s">
        <v>2238</v>
      </c>
      <c r="I16" s="661" t="s">
        <v>2358</v>
      </c>
      <c r="J16" s="661" t="s">
        <v>2359</v>
      </c>
      <c r="K16" s="661" t="s">
        <v>2286</v>
      </c>
      <c r="L16" s="662">
        <v>1749.69</v>
      </c>
      <c r="M16" s="662">
        <v>1749.69</v>
      </c>
      <c r="N16" s="661">
        <v>1</v>
      </c>
      <c r="O16" s="742">
        <v>0.5</v>
      </c>
      <c r="P16" s="662"/>
      <c r="Q16" s="677">
        <v>0</v>
      </c>
      <c r="R16" s="661"/>
      <c r="S16" s="677">
        <v>0</v>
      </c>
      <c r="T16" s="742"/>
      <c r="U16" s="700">
        <v>0</v>
      </c>
    </row>
    <row r="17" spans="1:21" ht="14.4" customHeight="1" x14ac:dyDescent="0.3">
      <c r="A17" s="660">
        <v>21</v>
      </c>
      <c r="B17" s="661" t="s">
        <v>589</v>
      </c>
      <c r="C17" s="661">
        <v>89301211</v>
      </c>
      <c r="D17" s="740" t="s">
        <v>6628</v>
      </c>
      <c r="E17" s="741" t="s">
        <v>4367</v>
      </c>
      <c r="F17" s="661" t="s">
        <v>4355</v>
      </c>
      <c r="G17" s="661" t="s">
        <v>4398</v>
      </c>
      <c r="H17" s="661" t="s">
        <v>2238</v>
      </c>
      <c r="I17" s="661" t="s">
        <v>2362</v>
      </c>
      <c r="J17" s="661" t="s">
        <v>2359</v>
      </c>
      <c r="K17" s="661" t="s">
        <v>2289</v>
      </c>
      <c r="L17" s="662">
        <v>2332.92</v>
      </c>
      <c r="M17" s="662">
        <v>2332.92</v>
      </c>
      <c r="N17" s="661">
        <v>1</v>
      </c>
      <c r="O17" s="742">
        <v>0.5</v>
      </c>
      <c r="P17" s="662">
        <v>2332.92</v>
      </c>
      <c r="Q17" s="677">
        <v>1</v>
      </c>
      <c r="R17" s="661">
        <v>1</v>
      </c>
      <c r="S17" s="677">
        <v>1</v>
      </c>
      <c r="T17" s="742">
        <v>0.5</v>
      </c>
      <c r="U17" s="700">
        <v>1</v>
      </c>
    </row>
    <row r="18" spans="1:21" ht="14.4" customHeight="1" x14ac:dyDescent="0.3">
      <c r="A18" s="660">
        <v>21</v>
      </c>
      <c r="B18" s="661" t="s">
        <v>589</v>
      </c>
      <c r="C18" s="661">
        <v>89301211</v>
      </c>
      <c r="D18" s="740" t="s">
        <v>6628</v>
      </c>
      <c r="E18" s="741" t="s">
        <v>4367</v>
      </c>
      <c r="F18" s="661" t="s">
        <v>4355</v>
      </c>
      <c r="G18" s="661" t="s">
        <v>4410</v>
      </c>
      <c r="H18" s="661" t="s">
        <v>2238</v>
      </c>
      <c r="I18" s="661" t="s">
        <v>2514</v>
      </c>
      <c r="J18" s="661" t="s">
        <v>2515</v>
      </c>
      <c r="K18" s="661" t="s">
        <v>4121</v>
      </c>
      <c r="L18" s="662">
        <v>1359.61</v>
      </c>
      <c r="M18" s="662">
        <v>4078.83</v>
      </c>
      <c r="N18" s="661">
        <v>3</v>
      </c>
      <c r="O18" s="742">
        <v>2.5</v>
      </c>
      <c r="P18" s="662">
        <v>1359.61</v>
      </c>
      <c r="Q18" s="677">
        <v>0.33333333333333331</v>
      </c>
      <c r="R18" s="661">
        <v>1</v>
      </c>
      <c r="S18" s="677">
        <v>0.33333333333333331</v>
      </c>
      <c r="T18" s="742">
        <v>0.5</v>
      </c>
      <c r="U18" s="700">
        <v>0.2</v>
      </c>
    </row>
    <row r="19" spans="1:21" ht="14.4" customHeight="1" x14ac:dyDescent="0.3">
      <c r="A19" s="660">
        <v>21</v>
      </c>
      <c r="B19" s="661" t="s">
        <v>589</v>
      </c>
      <c r="C19" s="661">
        <v>89301211</v>
      </c>
      <c r="D19" s="740" t="s">
        <v>6628</v>
      </c>
      <c r="E19" s="741" t="s">
        <v>4367</v>
      </c>
      <c r="F19" s="661" t="s">
        <v>4355</v>
      </c>
      <c r="G19" s="661" t="s">
        <v>4411</v>
      </c>
      <c r="H19" s="661" t="s">
        <v>590</v>
      </c>
      <c r="I19" s="661" t="s">
        <v>1268</v>
      </c>
      <c r="J19" s="661" t="s">
        <v>1059</v>
      </c>
      <c r="K19" s="661" t="s">
        <v>4412</v>
      </c>
      <c r="L19" s="662">
        <v>89.66</v>
      </c>
      <c r="M19" s="662">
        <v>89.66</v>
      </c>
      <c r="N19" s="661">
        <v>1</v>
      </c>
      <c r="O19" s="742">
        <v>1</v>
      </c>
      <c r="P19" s="662"/>
      <c r="Q19" s="677">
        <v>0</v>
      </c>
      <c r="R19" s="661"/>
      <c r="S19" s="677">
        <v>0</v>
      </c>
      <c r="T19" s="742"/>
      <c r="U19" s="700">
        <v>0</v>
      </c>
    </row>
    <row r="20" spans="1:21" ht="14.4" customHeight="1" x14ac:dyDescent="0.3">
      <c r="A20" s="660">
        <v>21</v>
      </c>
      <c r="B20" s="661" t="s">
        <v>589</v>
      </c>
      <c r="C20" s="661">
        <v>89301211</v>
      </c>
      <c r="D20" s="740" t="s">
        <v>6628</v>
      </c>
      <c r="E20" s="741" t="s">
        <v>4370</v>
      </c>
      <c r="F20" s="661" t="s">
        <v>4355</v>
      </c>
      <c r="G20" s="661" t="s">
        <v>4413</v>
      </c>
      <c r="H20" s="661" t="s">
        <v>590</v>
      </c>
      <c r="I20" s="661" t="s">
        <v>1069</v>
      </c>
      <c r="J20" s="661" t="s">
        <v>1070</v>
      </c>
      <c r="K20" s="661" t="s">
        <v>1071</v>
      </c>
      <c r="L20" s="662">
        <v>0</v>
      </c>
      <c r="M20" s="662">
        <v>0</v>
      </c>
      <c r="N20" s="661">
        <v>1</v>
      </c>
      <c r="O20" s="742">
        <v>0.5</v>
      </c>
      <c r="P20" s="662"/>
      <c r="Q20" s="677"/>
      <c r="R20" s="661"/>
      <c r="S20" s="677">
        <v>0</v>
      </c>
      <c r="T20" s="742"/>
      <c r="U20" s="700">
        <v>0</v>
      </c>
    </row>
    <row r="21" spans="1:21" ht="14.4" customHeight="1" x14ac:dyDescent="0.3">
      <c r="A21" s="660">
        <v>21</v>
      </c>
      <c r="B21" s="661" t="s">
        <v>589</v>
      </c>
      <c r="C21" s="661">
        <v>89301211</v>
      </c>
      <c r="D21" s="740" t="s">
        <v>6628</v>
      </c>
      <c r="E21" s="741" t="s">
        <v>4370</v>
      </c>
      <c r="F21" s="661" t="s">
        <v>4355</v>
      </c>
      <c r="G21" s="661" t="s">
        <v>4398</v>
      </c>
      <c r="H21" s="661" t="s">
        <v>2238</v>
      </c>
      <c r="I21" s="661" t="s">
        <v>2288</v>
      </c>
      <c r="J21" s="661" t="s">
        <v>2285</v>
      </c>
      <c r="K21" s="661" t="s">
        <v>2289</v>
      </c>
      <c r="L21" s="662">
        <v>1166.47</v>
      </c>
      <c r="M21" s="662">
        <v>1166.47</v>
      </c>
      <c r="N21" s="661">
        <v>1</v>
      </c>
      <c r="O21" s="742">
        <v>1</v>
      </c>
      <c r="P21" s="662">
        <v>1166.47</v>
      </c>
      <c r="Q21" s="677">
        <v>1</v>
      </c>
      <c r="R21" s="661">
        <v>1</v>
      </c>
      <c r="S21" s="677">
        <v>1</v>
      </c>
      <c r="T21" s="742">
        <v>1</v>
      </c>
      <c r="U21" s="700">
        <v>1</v>
      </c>
    </row>
    <row r="22" spans="1:21" ht="14.4" customHeight="1" x14ac:dyDescent="0.3">
      <c r="A22" s="660">
        <v>21</v>
      </c>
      <c r="B22" s="661" t="s">
        <v>589</v>
      </c>
      <c r="C22" s="661">
        <v>89301211</v>
      </c>
      <c r="D22" s="740" t="s">
        <v>6628</v>
      </c>
      <c r="E22" s="741" t="s">
        <v>4370</v>
      </c>
      <c r="F22" s="661" t="s">
        <v>4355</v>
      </c>
      <c r="G22" s="661" t="s">
        <v>4414</v>
      </c>
      <c r="H22" s="661" t="s">
        <v>590</v>
      </c>
      <c r="I22" s="661" t="s">
        <v>4415</v>
      </c>
      <c r="J22" s="661" t="s">
        <v>4416</v>
      </c>
      <c r="K22" s="661" t="s">
        <v>858</v>
      </c>
      <c r="L22" s="662">
        <v>314.89999999999998</v>
      </c>
      <c r="M22" s="662">
        <v>314.89999999999998</v>
      </c>
      <c r="N22" s="661">
        <v>1</v>
      </c>
      <c r="O22" s="742">
        <v>0.5</v>
      </c>
      <c r="P22" s="662"/>
      <c r="Q22" s="677">
        <v>0</v>
      </c>
      <c r="R22" s="661"/>
      <c r="S22" s="677">
        <v>0</v>
      </c>
      <c r="T22" s="742"/>
      <c r="U22" s="700">
        <v>0</v>
      </c>
    </row>
    <row r="23" spans="1:21" ht="14.4" customHeight="1" x14ac:dyDescent="0.3">
      <c r="A23" s="660">
        <v>21</v>
      </c>
      <c r="B23" s="661" t="s">
        <v>589</v>
      </c>
      <c r="C23" s="661">
        <v>89301211</v>
      </c>
      <c r="D23" s="740" t="s">
        <v>6628</v>
      </c>
      <c r="E23" s="741" t="s">
        <v>4371</v>
      </c>
      <c r="F23" s="661" t="s">
        <v>4355</v>
      </c>
      <c r="G23" s="661" t="s">
        <v>4417</v>
      </c>
      <c r="H23" s="661" t="s">
        <v>590</v>
      </c>
      <c r="I23" s="661" t="s">
        <v>2658</v>
      </c>
      <c r="J23" s="661" t="s">
        <v>2659</v>
      </c>
      <c r="K23" s="661" t="s">
        <v>4418</v>
      </c>
      <c r="L23" s="662">
        <v>50.27</v>
      </c>
      <c r="M23" s="662">
        <v>50.27</v>
      </c>
      <c r="N23" s="661">
        <v>1</v>
      </c>
      <c r="O23" s="742">
        <v>1</v>
      </c>
      <c r="P23" s="662"/>
      <c r="Q23" s="677">
        <v>0</v>
      </c>
      <c r="R23" s="661"/>
      <c r="S23" s="677">
        <v>0</v>
      </c>
      <c r="T23" s="742"/>
      <c r="U23" s="700">
        <v>0</v>
      </c>
    </row>
    <row r="24" spans="1:21" ht="14.4" customHeight="1" x14ac:dyDescent="0.3">
      <c r="A24" s="660">
        <v>21</v>
      </c>
      <c r="B24" s="661" t="s">
        <v>589</v>
      </c>
      <c r="C24" s="661">
        <v>89301211</v>
      </c>
      <c r="D24" s="740" t="s">
        <v>6628</v>
      </c>
      <c r="E24" s="741" t="s">
        <v>4371</v>
      </c>
      <c r="F24" s="661" t="s">
        <v>4355</v>
      </c>
      <c r="G24" s="661" t="s">
        <v>4398</v>
      </c>
      <c r="H24" s="661" t="s">
        <v>2238</v>
      </c>
      <c r="I24" s="661" t="s">
        <v>2362</v>
      </c>
      <c r="J24" s="661" t="s">
        <v>2359</v>
      </c>
      <c r="K24" s="661" t="s">
        <v>2289</v>
      </c>
      <c r="L24" s="662">
        <v>2332.92</v>
      </c>
      <c r="M24" s="662">
        <v>6998.76</v>
      </c>
      <c r="N24" s="661">
        <v>3</v>
      </c>
      <c r="O24" s="742">
        <v>1</v>
      </c>
      <c r="P24" s="662"/>
      <c r="Q24" s="677">
        <v>0</v>
      </c>
      <c r="R24" s="661"/>
      <c r="S24" s="677">
        <v>0</v>
      </c>
      <c r="T24" s="742"/>
      <c r="U24" s="700">
        <v>0</v>
      </c>
    </row>
    <row r="25" spans="1:21" ht="14.4" customHeight="1" x14ac:dyDescent="0.3">
      <c r="A25" s="660">
        <v>21</v>
      </c>
      <c r="B25" s="661" t="s">
        <v>589</v>
      </c>
      <c r="C25" s="661">
        <v>89301211</v>
      </c>
      <c r="D25" s="740" t="s">
        <v>6628</v>
      </c>
      <c r="E25" s="741" t="s">
        <v>4372</v>
      </c>
      <c r="F25" s="661" t="s">
        <v>4355</v>
      </c>
      <c r="G25" s="661" t="s">
        <v>4395</v>
      </c>
      <c r="H25" s="661" t="s">
        <v>590</v>
      </c>
      <c r="I25" s="661" t="s">
        <v>726</v>
      </c>
      <c r="J25" s="661" t="s">
        <v>727</v>
      </c>
      <c r="K25" s="661" t="s">
        <v>4396</v>
      </c>
      <c r="L25" s="662">
        <v>85.72</v>
      </c>
      <c r="M25" s="662">
        <v>85.72</v>
      </c>
      <c r="N25" s="661">
        <v>1</v>
      </c>
      <c r="O25" s="742">
        <v>0.5</v>
      </c>
      <c r="P25" s="662"/>
      <c r="Q25" s="677">
        <v>0</v>
      </c>
      <c r="R25" s="661"/>
      <c r="S25" s="677">
        <v>0</v>
      </c>
      <c r="T25" s="742"/>
      <c r="U25" s="700">
        <v>0</v>
      </c>
    </row>
    <row r="26" spans="1:21" ht="14.4" customHeight="1" x14ac:dyDescent="0.3">
      <c r="A26" s="660">
        <v>21</v>
      </c>
      <c r="B26" s="661" t="s">
        <v>589</v>
      </c>
      <c r="C26" s="661">
        <v>89301211</v>
      </c>
      <c r="D26" s="740" t="s">
        <v>6628</v>
      </c>
      <c r="E26" s="741" t="s">
        <v>4372</v>
      </c>
      <c r="F26" s="661" t="s">
        <v>4355</v>
      </c>
      <c r="G26" s="661" t="s">
        <v>4419</v>
      </c>
      <c r="H26" s="661" t="s">
        <v>590</v>
      </c>
      <c r="I26" s="661" t="s">
        <v>4420</v>
      </c>
      <c r="J26" s="661" t="s">
        <v>835</v>
      </c>
      <c r="K26" s="661" t="s">
        <v>3636</v>
      </c>
      <c r="L26" s="662">
        <v>0</v>
      </c>
      <c r="M26" s="662">
        <v>0</v>
      </c>
      <c r="N26" s="661">
        <v>2</v>
      </c>
      <c r="O26" s="742">
        <v>0.5</v>
      </c>
      <c r="P26" s="662"/>
      <c r="Q26" s="677"/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21</v>
      </c>
      <c r="B27" s="661" t="s">
        <v>589</v>
      </c>
      <c r="C27" s="661">
        <v>89301211</v>
      </c>
      <c r="D27" s="740" t="s">
        <v>6628</v>
      </c>
      <c r="E27" s="741" t="s">
        <v>4374</v>
      </c>
      <c r="F27" s="661" t="s">
        <v>4355</v>
      </c>
      <c r="G27" s="661" t="s">
        <v>4400</v>
      </c>
      <c r="H27" s="661" t="s">
        <v>590</v>
      </c>
      <c r="I27" s="661" t="s">
        <v>1043</v>
      </c>
      <c r="J27" s="661" t="s">
        <v>4401</v>
      </c>
      <c r="K27" s="661" t="s">
        <v>4402</v>
      </c>
      <c r="L27" s="662">
        <v>0</v>
      </c>
      <c r="M27" s="662">
        <v>0</v>
      </c>
      <c r="N27" s="661">
        <v>2</v>
      </c>
      <c r="O27" s="742">
        <v>0.5</v>
      </c>
      <c r="P27" s="662"/>
      <c r="Q27" s="677"/>
      <c r="R27" s="661"/>
      <c r="S27" s="677">
        <v>0</v>
      </c>
      <c r="T27" s="742"/>
      <c r="U27" s="700">
        <v>0</v>
      </c>
    </row>
    <row r="28" spans="1:21" ht="14.4" customHeight="1" x14ac:dyDescent="0.3">
      <c r="A28" s="660">
        <v>21</v>
      </c>
      <c r="B28" s="661" t="s">
        <v>589</v>
      </c>
      <c r="C28" s="661">
        <v>89301211</v>
      </c>
      <c r="D28" s="740" t="s">
        <v>6628</v>
      </c>
      <c r="E28" s="741" t="s">
        <v>4374</v>
      </c>
      <c r="F28" s="661" t="s">
        <v>4355</v>
      </c>
      <c r="G28" s="661" t="s">
        <v>4421</v>
      </c>
      <c r="H28" s="661" t="s">
        <v>590</v>
      </c>
      <c r="I28" s="661" t="s">
        <v>741</v>
      </c>
      <c r="J28" s="661" t="s">
        <v>4422</v>
      </c>
      <c r="K28" s="661" t="s">
        <v>4423</v>
      </c>
      <c r="L28" s="662">
        <v>18.940000000000001</v>
      </c>
      <c r="M28" s="662">
        <v>18.940000000000001</v>
      </c>
      <c r="N28" s="661">
        <v>1</v>
      </c>
      <c r="O28" s="742">
        <v>0.5</v>
      </c>
      <c r="P28" s="662"/>
      <c r="Q28" s="677">
        <v>0</v>
      </c>
      <c r="R28" s="661"/>
      <c r="S28" s="677">
        <v>0</v>
      </c>
      <c r="T28" s="742"/>
      <c r="U28" s="700">
        <v>0</v>
      </c>
    </row>
    <row r="29" spans="1:21" ht="14.4" customHeight="1" x14ac:dyDescent="0.3">
      <c r="A29" s="660">
        <v>21</v>
      </c>
      <c r="B29" s="661" t="s">
        <v>589</v>
      </c>
      <c r="C29" s="661">
        <v>89301211</v>
      </c>
      <c r="D29" s="740" t="s">
        <v>6628</v>
      </c>
      <c r="E29" s="741" t="s">
        <v>4374</v>
      </c>
      <c r="F29" s="661" t="s">
        <v>4355</v>
      </c>
      <c r="G29" s="661" t="s">
        <v>4424</v>
      </c>
      <c r="H29" s="661" t="s">
        <v>590</v>
      </c>
      <c r="I29" s="661" t="s">
        <v>1308</v>
      </c>
      <c r="J29" s="661" t="s">
        <v>4425</v>
      </c>
      <c r="K29" s="661" t="s">
        <v>4426</v>
      </c>
      <c r="L29" s="662">
        <v>506.78</v>
      </c>
      <c r="M29" s="662">
        <v>1013.56</v>
      </c>
      <c r="N29" s="661">
        <v>2</v>
      </c>
      <c r="O29" s="742">
        <v>1</v>
      </c>
      <c r="P29" s="662"/>
      <c r="Q29" s="677">
        <v>0</v>
      </c>
      <c r="R29" s="661"/>
      <c r="S29" s="677">
        <v>0</v>
      </c>
      <c r="T29" s="742"/>
      <c r="U29" s="700">
        <v>0</v>
      </c>
    </row>
    <row r="30" spans="1:21" ht="14.4" customHeight="1" x14ac:dyDescent="0.3">
      <c r="A30" s="660">
        <v>21</v>
      </c>
      <c r="B30" s="661" t="s">
        <v>589</v>
      </c>
      <c r="C30" s="661">
        <v>89301211</v>
      </c>
      <c r="D30" s="740" t="s">
        <v>6628</v>
      </c>
      <c r="E30" s="741" t="s">
        <v>4374</v>
      </c>
      <c r="F30" s="661" t="s">
        <v>4355</v>
      </c>
      <c r="G30" s="661" t="s">
        <v>4427</v>
      </c>
      <c r="H30" s="661" t="s">
        <v>590</v>
      </c>
      <c r="I30" s="661" t="s">
        <v>991</v>
      </c>
      <c r="J30" s="661" t="s">
        <v>992</v>
      </c>
      <c r="K30" s="661" t="s">
        <v>4428</v>
      </c>
      <c r="L30" s="662">
        <v>163.9</v>
      </c>
      <c r="M30" s="662">
        <v>1147.3</v>
      </c>
      <c r="N30" s="661">
        <v>7</v>
      </c>
      <c r="O30" s="742">
        <v>3</v>
      </c>
      <c r="P30" s="662">
        <v>327.8</v>
      </c>
      <c r="Q30" s="677">
        <v>0.28571428571428575</v>
      </c>
      <c r="R30" s="661">
        <v>2</v>
      </c>
      <c r="S30" s="677">
        <v>0.2857142857142857</v>
      </c>
      <c r="T30" s="742">
        <v>0.5</v>
      </c>
      <c r="U30" s="700">
        <v>0.16666666666666666</v>
      </c>
    </row>
    <row r="31" spans="1:21" ht="14.4" customHeight="1" x14ac:dyDescent="0.3">
      <c r="A31" s="660">
        <v>21</v>
      </c>
      <c r="B31" s="661" t="s">
        <v>589</v>
      </c>
      <c r="C31" s="661">
        <v>89301211</v>
      </c>
      <c r="D31" s="740" t="s">
        <v>6628</v>
      </c>
      <c r="E31" s="741" t="s">
        <v>4374</v>
      </c>
      <c r="F31" s="661" t="s">
        <v>4355</v>
      </c>
      <c r="G31" s="661" t="s">
        <v>4429</v>
      </c>
      <c r="H31" s="661" t="s">
        <v>590</v>
      </c>
      <c r="I31" s="661" t="s">
        <v>2967</v>
      </c>
      <c r="J31" s="661" t="s">
        <v>2968</v>
      </c>
      <c r="K31" s="661" t="s">
        <v>1025</v>
      </c>
      <c r="L31" s="662">
        <v>33.729999999999997</v>
      </c>
      <c r="M31" s="662">
        <v>33.729999999999997</v>
      </c>
      <c r="N31" s="661">
        <v>1</v>
      </c>
      <c r="O31" s="742">
        <v>0.5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21</v>
      </c>
      <c r="B32" s="661" t="s">
        <v>589</v>
      </c>
      <c r="C32" s="661">
        <v>89301211</v>
      </c>
      <c r="D32" s="740" t="s">
        <v>6628</v>
      </c>
      <c r="E32" s="741" t="s">
        <v>4374</v>
      </c>
      <c r="F32" s="661" t="s">
        <v>4355</v>
      </c>
      <c r="G32" s="661" t="s">
        <v>4430</v>
      </c>
      <c r="H32" s="661" t="s">
        <v>590</v>
      </c>
      <c r="I32" s="661" t="s">
        <v>806</v>
      </c>
      <c r="J32" s="661" t="s">
        <v>807</v>
      </c>
      <c r="K32" s="661" t="s">
        <v>4431</v>
      </c>
      <c r="L32" s="662">
        <v>766.89</v>
      </c>
      <c r="M32" s="662">
        <v>766.89</v>
      </c>
      <c r="N32" s="661">
        <v>1</v>
      </c>
      <c r="O32" s="742">
        <v>0.5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21</v>
      </c>
      <c r="B33" s="661" t="s">
        <v>589</v>
      </c>
      <c r="C33" s="661">
        <v>89301211</v>
      </c>
      <c r="D33" s="740" t="s">
        <v>6628</v>
      </c>
      <c r="E33" s="741" t="s">
        <v>4374</v>
      </c>
      <c r="F33" s="661" t="s">
        <v>4355</v>
      </c>
      <c r="G33" s="661" t="s">
        <v>4413</v>
      </c>
      <c r="H33" s="661" t="s">
        <v>590</v>
      </c>
      <c r="I33" s="661" t="s">
        <v>2905</v>
      </c>
      <c r="J33" s="661" t="s">
        <v>1070</v>
      </c>
      <c r="K33" s="661" t="s">
        <v>2906</v>
      </c>
      <c r="L33" s="662">
        <v>0</v>
      </c>
      <c r="M33" s="662">
        <v>0</v>
      </c>
      <c r="N33" s="661">
        <v>1</v>
      </c>
      <c r="O33" s="742">
        <v>0.5</v>
      </c>
      <c r="P33" s="662"/>
      <c r="Q33" s="677"/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21</v>
      </c>
      <c r="B34" s="661" t="s">
        <v>589</v>
      </c>
      <c r="C34" s="661">
        <v>89301211</v>
      </c>
      <c r="D34" s="740" t="s">
        <v>6628</v>
      </c>
      <c r="E34" s="741" t="s">
        <v>4374</v>
      </c>
      <c r="F34" s="661" t="s">
        <v>4355</v>
      </c>
      <c r="G34" s="661" t="s">
        <v>4432</v>
      </c>
      <c r="H34" s="661" t="s">
        <v>590</v>
      </c>
      <c r="I34" s="661" t="s">
        <v>1073</v>
      </c>
      <c r="J34" s="661" t="s">
        <v>4433</v>
      </c>
      <c r="K34" s="661" t="s">
        <v>4434</v>
      </c>
      <c r="L34" s="662">
        <v>56.01</v>
      </c>
      <c r="M34" s="662">
        <v>56.01</v>
      </c>
      <c r="N34" s="661">
        <v>1</v>
      </c>
      <c r="O34" s="742">
        <v>0.5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21</v>
      </c>
      <c r="B35" s="661" t="s">
        <v>589</v>
      </c>
      <c r="C35" s="661">
        <v>89301211</v>
      </c>
      <c r="D35" s="740" t="s">
        <v>6628</v>
      </c>
      <c r="E35" s="741" t="s">
        <v>4374</v>
      </c>
      <c r="F35" s="661" t="s">
        <v>4355</v>
      </c>
      <c r="G35" s="661" t="s">
        <v>4398</v>
      </c>
      <c r="H35" s="661" t="s">
        <v>2238</v>
      </c>
      <c r="I35" s="661" t="s">
        <v>2358</v>
      </c>
      <c r="J35" s="661" t="s">
        <v>2359</v>
      </c>
      <c r="K35" s="661" t="s">
        <v>2286</v>
      </c>
      <c r="L35" s="662">
        <v>1749.69</v>
      </c>
      <c r="M35" s="662">
        <v>3499.38</v>
      </c>
      <c r="N35" s="661">
        <v>2</v>
      </c>
      <c r="O35" s="742">
        <v>0.5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21</v>
      </c>
      <c r="B36" s="661" t="s">
        <v>589</v>
      </c>
      <c r="C36" s="661">
        <v>89301211</v>
      </c>
      <c r="D36" s="740" t="s">
        <v>6628</v>
      </c>
      <c r="E36" s="741" t="s">
        <v>4374</v>
      </c>
      <c r="F36" s="661" t="s">
        <v>4355</v>
      </c>
      <c r="G36" s="661" t="s">
        <v>4398</v>
      </c>
      <c r="H36" s="661" t="s">
        <v>2238</v>
      </c>
      <c r="I36" s="661" t="s">
        <v>2362</v>
      </c>
      <c r="J36" s="661" t="s">
        <v>2359</v>
      </c>
      <c r="K36" s="661" t="s">
        <v>2289</v>
      </c>
      <c r="L36" s="662">
        <v>2332.92</v>
      </c>
      <c r="M36" s="662">
        <v>9331.68</v>
      </c>
      <c r="N36" s="661">
        <v>4</v>
      </c>
      <c r="O36" s="742">
        <v>1</v>
      </c>
      <c r="P36" s="662">
        <v>9331.68</v>
      </c>
      <c r="Q36" s="677">
        <v>1</v>
      </c>
      <c r="R36" s="661">
        <v>4</v>
      </c>
      <c r="S36" s="677">
        <v>1</v>
      </c>
      <c r="T36" s="742">
        <v>1</v>
      </c>
      <c r="U36" s="700">
        <v>1</v>
      </c>
    </row>
    <row r="37" spans="1:21" ht="14.4" customHeight="1" x14ac:dyDescent="0.3">
      <c r="A37" s="660">
        <v>21</v>
      </c>
      <c r="B37" s="661" t="s">
        <v>589</v>
      </c>
      <c r="C37" s="661">
        <v>89301211</v>
      </c>
      <c r="D37" s="740" t="s">
        <v>6628</v>
      </c>
      <c r="E37" s="741" t="s">
        <v>4374</v>
      </c>
      <c r="F37" s="661" t="s">
        <v>4355</v>
      </c>
      <c r="G37" s="661" t="s">
        <v>4435</v>
      </c>
      <c r="H37" s="661" t="s">
        <v>590</v>
      </c>
      <c r="I37" s="661" t="s">
        <v>3360</v>
      </c>
      <c r="J37" s="661" t="s">
        <v>2251</v>
      </c>
      <c r="K37" s="661" t="s">
        <v>4436</v>
      </c>
      <c r="L37" s="662">
        <v>50.62</v>
      </c>
      <c r="M37" s="662">
        <v>101.24</v>
      </c>
      <c r="N37" s="661">
        <v>2</v>
      </c>
      <c r="O37" s="742">
        <v>0.5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21</v>
      </c>
      <c r="B38" s="661" t="s">
        <v>589</v>
      </c>
      <c r="C38" s="661">
        <v>89301211</v>
      </c>
      <c r="D38" s="740" t="s">
        <v>6628</v>
      </c>
      <c r="E38" s="741" t="s">
        <v>4374</v>
      </c>
      <c r="F38" s="661" t="s">
        <v>4355</v>
      </c>
      <c r="G38" s="661" t="s">
        <v>4414</v>
      </c>
      <c r="H38" s="661" t="s">
        <v>590</v>
      </c>
      <c r="I38" s="661" t="s">
        <v>853</v>
      </c>
      <c r="J38" s="661" t="s">
        <v>854</v>
      </c>
      <c r="K38" s="661" t="s">
        <v>4437</v>
      </c>
      <c r="L38" s="662">
        <v>97.97</v>
      </c>
      <c r="M38" s="662">
        <v>97.97</v>
      </c>
      <c r="N38" s="661">
        <v>1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21</v>
      </c>
      <c r="B39" s="661" t="s">
        <v>589</v>
      </c>
      <c r="C39" s="661">
        <v>89301211</v>
      </c>
      <c r="D39" s="740" t="s">
        <v>6628</v>
      </c>
      <c r="E39" s="741" t="s">
        <v>4374</v>
      </c>
      <c r="F39" s="661" t="s">
        <v>4355</v>
      </c>
      <c r="G39" s="661" t="s">
        <v>4414</v>
      </c>
      <c r="H39" s="661" t="s">
        <v>590</v>
      </c>
      <c r="I39" s="661" t="s">
        <v>857</v>
      </c>
      <c r="J39" s="661" t="s">
        <v>854</v>
      </c>
      <c r="K39" s="661" t="s">
        <v>4438</v>
      </c>
      <c r="L39" s="662">
        <v>314.89999999999998</v>
      </c>
      <c r="M39" s="662">
        <v>314.89999999999998</v>
      </c>
      <c r="N39" s="661">
        <v>1</v>
      </c>
      <c r="O39" s="742">
        <v>0.5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21</v>
      </c>
      <c r="B40" s="661" t="s">
        <v>589</v>
      </c>
      <c r="C40" s="661">
        <v>89301211</v>
      </c>
      <c r="D40" s="740" t="s">
        <v>6628</v>
      </c>
      <c r="E40" s="741" t="s">
        <v>4374</v>
      </c>
      <c r="F40" s="661" t="s">
        <v>4355</v>
      </c>
      <c r="G40" s="661" t="s">
        <v>4410</v>
      </c>
      <c r="H40" s="661" t="s">
        <v>2238</v>
      </c>
      <c r="I40" s="661" t="s">
        <v>2514</v>
      </c>
      <c r="J40" s="661" t="s">
        <v>2515</v>
      </c>
      <c r="K40" s="661" t="s">
        <v>4121</v>
      </c>
      <c r="L40" s="662">
        <v>1359.61</v>
      </c>
      <c r="M40" s="662">
        <v>4078.83</v>
      </c>
      <c r="N40" s="661">
        <v>3</v>
      </c>
      <c r="O40" s="742">
        <v>2.5</v>
      </c>
      <c r="P40" s="662">
        <v>1359.61</v>
      </c>
      <c r="Q40" s="677">
        <v>0.33333333333333331</v>
      </c>
      <c r="R40" s="661">
        <v>1</v>
      </c>
      <c r="S40" s="677">
        <v>0.33333333333333331</v>
      </c>
      <c r="T40" s="742">
        <v>1</v>
      </c>
      <c r="U40" s="700">
        <v>0.4</v>
      </c>
    </row>
    <row r="41" spans="1:21" ht="14.4" customHeight="1" x14ac:dyDescent="0.3">
      <c r="A41" s="660">
        <v>21</v>
      </c>
      <c r="B41" s="661" t="s">
        <v>589</v>
      </c>
      <c r="C41" s="661">
        <v>89301211</v>
      </c>
      <c r="D41" s="740" t="s">
        <v>6628</v>
      </c>
      <c r="E41" s="741" t="s">
        <v>4374</v>
      </c>
      <c r="F41" s="661" t="s">
        <v>4355</v>
      </c>
      <c r="G41" s="661" t="s">
        <v>4439</v>
      </c>
      <c r="H41" s="661" t="s">
        <v>590</v>
      </c>
      <c r="I41" s="661" t="s">
        <v>2125</v>
      </c>
      <c r="J41" s="661" t="s">
        <v>935</v>
      </c>
      <c r="K41" s="661" t="s">
        <v>1329</v>
      </c>
      <c r="L41" s="662">
        <v>113.37</v>
      </c>
      <c r="M41" s="662">
        <v>453.48</v>
      </c>
      <c r="N41" s="661">
        <v>4</v>
      </c>
      <c r="O41" s="742">
        <v>1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21</v>
      </c>
      <c r="B42" s="661" t="s">
        <v>589</v>
      </c>
      <c r="C42" s="661">
        <v>89301211</v>
      </c>
      <c r="D42" s="740" t="s">
        <v>6628</v>
      </c>
      <c r="E42" s="741" t="s">
        <v>4374</v>
      </c>
      <c r="F42" s="661" t="s">
        <v>4355</v>
      </c>
      <c r="G42" s="661" t="s">
        <v>4439</v>
      </c>
      <c r="H42" s="661" t="s">
        <v>590</v>
      </c>
      <c r="I42" s="661" t="s">
        <v>1166</v>
      </c>
      <c r="J42" s="661" t="s">
        <v>1167</v>
      </c>
      <c r="K42" s="661" t="s">
        <v>1168</v>
      </c>
      <c r="L42" s="662">
        <v>125.55</v>
      </c>
      <c r="M42" s="662">
        <v>251.1</v>
      </c>
      <c r="N42" s="661">
        <v>2</v>
      </c>
      <c r="O42" s="742">
        <v>1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21</v>
      </c>
      <c r="B43" s="661" t="s">
        <v>589</v>
      </c>
      <c r="C43" s="661">
        <v>89301211</v>
      </c>
      <c r="D43" s="740" t="s">
        <v>6628</v>
      </c>
      <c r="E43" s="741" t="s">
        <v>4374</v>
      </c>
      <c r="F43" s="661" t="s">
        <v>4355</v>
      </c>
      <c r="G43" s="661" t="s">
        <v>4440</v>
      </c>
      <c r="H43" s="661" t="s">
        <v>590</v>
      </c>
      <c r="I43" s="661" t="s">
        <v>1178</v>
      </c>
      <c r="J43" s="661" t="s">
        <v>976</v>
      </c>
      <c r="K43" s="661" t="s">
        <v>4441</v>
      </c>
      <c r="L43" s="662">
        <v>0</v>
      </c>
      <c r="M43" s="662">
        <v>0</v>
      </c>
      <c r="N43" s="661">
        <v>1</v>
      </c>
      <c r="O43" s="742">
        <v>0.5</v>
      </c>
      <c r="P43" s="662"/>
      <c r="Q43" s="677"/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21</v>
      </c>
      <c r="B44" s="661" t="s">
        <v>589</v>
      </c>
      <c r="C44" s="661">
        <v>89301211</v>
      </c>
      <c r="D44" s="740" t="s">
        <v>6628</v>
      </c>
      <c r="E44" s="741" t="s">
        <v>4374</v>
      </c>
      <c r="F44" s="661" t="s">
        <v>4355</v>
      </c>
      <c r="G44" s="661" t="s">
        <v>4442</v>
      </c>
      <c r="H44" s="661" t="s">
        <v>590</v>
      </c>
      <c r="I44" s="661" t="s">
        <v>946</v>
      </c>
      <c r="J44" s="661" t="s">
        <v>4443</v>
      </c>
      <c r="K44" s="661" t="s">
        <v>4444</v>
      </c>
      <c r="L44" s="662">
        <v>0</v>
      </c>
      <c r="M44" s="662">
        <v>0</v>
      </c>
      <c r="N44" s="661">
        <v>3</v>
      </c>
      <c r="O44" s="742">
        <v>0.5</v>
      </c>
      <c r="P44" s="662"/>
      <c r="Q44" s="677"/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21</v>
      </c>
      <c r="B45" s="661" t="s">
        <v>589</v>
      </c>
      <c r="C45" s="661">
        <v>89301211</v>
      </c>
      <c r="D45" s="740" t="s">
        <v>6628</v>
      </c>
      <c r="E45" s="741" t="s">
        <v>4374</v>
      </c>
      <c r="F45" s="661" t="s">
        <v>4355</v>
      </c>
      <c r="G45" s="661" t="s">
        <v>4445</v>
      </c>
      <c r="H45" s="661" t="s">
        <v>590</v>
      </c>
      <c r="I45" s="661" t="s">
        <v>872</v>
      </c>
      <c r="J45" s="661" t="s">
        <v>769</v>
      </c>
      <c r="K45" s="661" t="s">
        <v>4446</v>
      </c>
      <c r="L45" s="662">
        <v>219.94</v>
      </c>
      <c r="M45" s="662">
        <v>219.94</v>
      </c>
      <c r="N45" s="661">
        <v>1</v>
      </c>
      <c r="O45" s="742">
        <v>0.5</v>
      </c>
      <c r="P45" s="662">
        <v>219.94</v>
      </c>
      <c r="Q45" s="677">
        <v>1</v>
      </c>
      <c r="R45" s="661">
        <v>1</v>
      </c>
      <c r="S45" s="677">
        <v>1</v>
      </c>
      <c r="T45" s="742">
        <v>0.5</v>
      </c>
      <c r="U45" s="700">
        <v>1</v>
      </c>
    </row>
    <row r="46" spans="1:21" ht="14.4" customHeight="1" x14ac:dyDescent="0.3">
      <c r="A46" s="660">
        <v>21</v>
      </c>
      <c r="B46" s="661" t="s">
        <v>589</v>
      </c>
      <c r="C46" s="661">
        <v>89301211</v>
      </c>
      <c r="D46" s="740" t="s">
        <v>6628</v>
      </c>
      <c r="E46" s="741" t="s">
        <v>4374</v>
      </c>
      <c r="F46" s="661" t="s">
        <v>4355</v>
      </c>
      <c r="G46" s="661" t="s">
        <v>4445</v>
      </c>
      <c r="H46" s="661" t="s">
        <v>590</v>
      </c>
      <c r="I46" s="661" t="s">
        <v>768</v>
      </c>
      <c r="J46" s="661" t="s">
        <v>769</v>
      </c>
      <c r="K46" s="661" t="s">
        <v>4447</v>
      </c>
      <c r="L46" s="662">
        <v>43.99</v>
      </c>
      <c r="M46" s="662">
        <v>87.98</v>
      </c>
      <c r="N46" s="661">
        <v>2</v>
      </c>
      <c r="O46" s="742">
        <v>0.5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21</v>
      </c>
      <c r="B47" s="661" t="s">
        <v>589</v>
      </c>
      <c r="C47" s="661">
        <v>89301211</v>
      </c>
      <c r="D47" s="740" t="s">
        <v>6628</v>
      </c>
      <c r="E47" s="741" t="s">
        <v>4374</v>
      </c>
      <c r="F47" s="661" t="s">
        <v>4355</v>
      </c>
      <c r="G47" s="661" t="s">
        <v>4411</v>
      </c>
      <c r="H47" s="661" t="s">
        <v>590</v>
      </c>
      <c r="I47" s="661" t="s">
        <v>1268</v>
      </c>
      <c r="J47" s="661" t="s">
        <v>1059</v>
      </c>
      <c r="K47" s="661" t="s">
        <v>4412</v>
      </c>
      <c r="L47" s="662">
        <v>89.66</v>
      </c>
      <c r="M47" s="662">
        <v>179.32</v>
      </c>
      <c r="N47" s="661">
        <v>2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21</v>
      </c>
      <c r="B48" s="661" t="s">
        <v>589</v>
      </c>
      <c r="C48" s="661">
        <v>89301211</v>
      </c>
      <c r="D48" s="740" t="s">
        <v>6628</v>
      </c>
      <c r="E48" s="741" t="s">
        <v>4374</v>
      </c>
      <c r="F48" s="661" t="s">
        <v>4355</v>
      </c>
      <c r="G48" s="661" t="s">
        <v>4448</v>
      </c>
      <c r="H48" s="661" t="s">
        <v>590</v>
      </c>
      <c r="I48" s="661" t="s">
        <v>1393</v>
      </c>
      <c r="J48" s="661" t="s">
        <v>1286</v>
      </c>
      <c r="K48" s="661" t="s">
        <v>1394</v>
      </c>
      <c r="L48" s="662">
        <v>78.64</v>
      </c>
      <c r="M48" s="662">
        <v>157.28</v>
      </c>
      <c r="N48" s="661">
        <v>2</v>
      </c>
      <c r="O48" s="742">
        <v>1.5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21</v>
      </c>
      <c r="B49" s="661" t="s">
        <v>589</v>
      </c>
      <c r="C49" s="661">
        <v>89301211</v>
      </c>
      <c r="D49" s="740" t="s">
        <v>6628</v>
      </c>
      <c r="E49" s="741" t="s">
        <v>4374</v>
      </c>
      <c r="F49" s="661" t="s">
        <v>4355</v>
      </c>
      <c r="G49" s="661" t="s">
        <v>4449</v>
      </c>
      <c r="H49" s="661" t="s">
        <v>590</v>
      </c>
      <c r="I49" s="661" t="s">
        <v>4450</v>
      </c>
      <c r="J49" s="661" t="s">
        <v>1569</v>
      </c>
      <c r="K49" s="661" t="s">
        <v>4451</v>
      </c>
      <c r="L49" s="662">
        <v>0</v>
      </c>
      <c r="M49" s="662">
        <v>0</v>
      </c>
      <c r="N49" s="661">
        <v>1</v>
      </c>
      <c r="O49" s="742">
        <v>0.5</v>
      </c>
      <c r="P49" s="662"/>
      <c r="Q49" s="677"/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21</v>
      </c>
      <c r="B50" s="661" t="s">
        <v>589</v>
      </c>
      <c r="C50" s="661">
        <v>89301211</v>
      </c>
      <c r="D50" s="740" t="s">
        <v>6628</v>
      </c>
      <c r="E50" s="741" t="s">
        <v>4374</v>
      </c>
      <c r="F50" s="661" t="s">
        <v>4355</v>
      </c>
      <c r="G50" s="661" t="s">
        <v>4452</v>
      </c>
      <c r="H50" s="661" t="s">
        <v>590</v>
      </c>
      <c r="I50" s="661" t="s">
        <v>2180</v>
      </c>
      <c r="J50" s="661" t="s">
        <v>2181</v>
      </c>
      <c r="K50" s="661" t="s">
        <v>1097</v>
      </c>
      <c r="L50" s="662">
        <v>0</v>
      </c>
      <c r="M50" s="662">
        <v>0</v>
      </c>
      <c r="N50" s="661">
        <v>1</v>
      </c>
      <c r="O50" s="742">
        <v>0.5</v>
      </c>
      <c r="P50" s="662"/>
      <c r="Q50" s="677"/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21</v>
      </c>
      <c r="B51" s="661" t="s">
        <v>589</v>
      </c>
      <c r="C51" s="661">
        <v>89301211</v>
      </c>
      <c r="D51" s="740" t="s">
        <v>6628</v>
      </c>
      <c r="E51" s="741" t="s">
        <v>4375</v>
      </c>
      <c r="F51" s="661" t="s">
        <v>4355</v>
      </c>
      <c r="G51" s="661" t="s">
        <v>4453</v>
      </c>
      <c r="H51" s="661" t="s">
        <v>590</v>
      </c>
      <c r="I51" s="661" t="s">
        <v>4454</v>
      </c>
      <c r="J51" s="661" t="s">
        <v>4455</v>
      </c>
      <c r="K51" s="661" t="s">
        <v>4456</v>
      </c>
      <c r="L51" s="662">
        <v>1789.73</v>
      </c>
      <c r="M51" s="662">
        <v>1789.73</v>
      </c>
      <c r="N51" s="661">
        <v>1</v>
      </c>
      <c r="O51" s="742">
        <v>1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21</v>
      </c>
      <c r="B52" s="661" t="s">
        <v>589</v>
      </c>
      <c r="C52" s="661">
        <v>89301211</v>
      </c>
      <c r="D52" s="740" t="s">
        <v>6628</v>
      </c>
      <c r="E52" s="741" t="s">
        <v>4375</v>
      </c>
      <c r="F52" s="661" t="s">
        <v>4355</v>
      </c>
      <c r="G52" s="661" t="s">
        <v>4453</v>
      </c>
      <c r="H52" s="661" t="s">
        <v>590</v>
      </c>
      <c r="I52" s="661" t="s">
        <v>4454</v>
      </c>
      <c r="J52" s="661" t="s">
        <v>4455</v>
      </c>
      <c r="K52" s="661" t="s">
        <v>4456</v>
      </c>
      <c r="L52" s="662">
        <v>1610.86</v>
      </c>
      <c r="M52" s="662">
        <v>1610.86</v>
      </c>
      <c r="N52" s="661">
        <v>1</v>
      </c>
      <c r="O52" s="742">
        <v>1</v>
      </c>
      <c r="P52" s="662">
        <v>1610.86</v>
      </c>
      <c r="Q52" s="677">
        <v>1</v>
      </c>
      <c r="R52" s="661">
        <v>1</v>
      </c>
      <c r="S52" s="677">
        <v>1</v>
      </c>
      <c r="T52" s="742">
        <v>1</v>
      </c>
      <c r="U52" s="700">
        <v>1</v>
      </c>
    </row>
    <row r="53" spans="1:21" ht="14.4" customHeight="1" x14ac:dyDescent="0.3">
      <c r="A53" s="660">
        <v>21</v>
      </c>
      <c r="B53" s="661" t="s">
        <v>589</v>
      </c>
      <c r="C53" s="661">
        <v>89301211</v>
      </c>
      <c r="D53" s="740" t="s">
        <v>6628</v>
      </c>
      <c r="E53" s="741" t="s">
        <v>4375</v>
      </c>
      <c r="F53" s="661" t="s">
        <v>4355</v>
      </c>
      <c r="G53" s="661" t="s">
        <v>4410</v>
      </c>
      <c r="H53" s="661" t="s">
        <v>2238</v>
      </c>
      <c r="I53" s="661" t="s">
        <v>4457</v>
      </c>
      <c r="J53" s="661" t="s">
        <v>4458</v>
      </c>
      <c r="K53" s="661" t="s">
        <v>4459</v>
      </c>
      <c r="L53" s="662">
        <v>1359.61</v>
      </c>
      <c r="M53" s="662">
        <v>1359.61</v>
      </c>
      <c r="N53" s="661">
        <v>1</v>
      </c>
      <c r="O53" s="742">
        <v>1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21</v>
      </c>
      <c r="B54" s="661" t="s">
        <v>589</v>
      </c>
      <c r="C54" s="661">
        <v>89301211</v>
      </c>
      <c r="D54" s="740" t="s">
        <v>6628</v>
      </c>
      <c r="E54" s="741" t="s">
        <v>4376</v>
      </c>
      <c r="F54" s="661" t="s">
        <v>4355</v>
      </c>
      <c r="G54" s="661" t="s">
        <v>4460</v>
      </c>
      <c r="H54" s="661" t="s">
        <v>590</v>
      </c>
      <c r="I54" s="661" t="s">
        <v>1008</v>
      </c>
      <c r="J54" s="661" t="s">
        <v>4461</v>
      </c>
      <c r="K54" s="661" t="s">
        <v>1200</v>
      </c>
      <c r="L54" s="662">
        <v>44.89</v>
      </c>
      <c r="M54" s="662">
        <v>44.89</v>
      </c>
      <c r="N54" s="661">
        <v>1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21</v>
      </c>
      <c r="B55" s="661" t="s">
        <v>589</v>
      </c>
      <c r="C55" s="661">
        <v>89301211</v>
      </c>
      <c r="D55" s="740" t="s">
        <v>6628</v>
      </c>
      <c r="E55" s="741" t="s">
        <v>4376</v>
      </c>
      <c r="F55" s="661" t="s">
        <v>4355</v>
      </c>
      <c r="G55" s="661" t="s">
        <v>4395</v>
      </c>
      <c r="H55" s="661" t="s">
        <v>590</v>
      </c>
      <c r="I55" s="661" t="s">
        <v>726</v>
      </c>
      <c r="J55" s="661" t="s">
        <v>727</v>
      </c>
      <c r="K55" s="661" t="s">
        <v>4396</v>
      </c>
      <c r="L55" s="662">
        <v>42.42</v>
      </c>
      <c r="M55" s="662">
        <v>254.52</v>
      </c>
      <c r="N55" s="661">
        <v>6</v>
      </c>
      <c r="O55" s="742">
        <v>4.5</v>
      </c>
      <c r="P55" s="662">
        <v>169.68</v>
      </c>
      <c r="Q55" s="677">
        <v>0.66666666666666663</v>
      </c>
      <c r="R55" s="661">
        <v>4</v>
      </c>
      <c r="S55" s="677">
        <v>0.66666666666666663</v>
      </c>
      <c r="T55" s="742">
        <v>3</v>
      </c>
      <c r="U55" s="700">
        <v>0.66666666666666663</v>
      </c>
    </row>
    <row r="56" spans="1:21" ht="14.4" customHeight="1" x14ac:dyDescent="0.3">
      <c r="A56" s="660">
        <v>21</v>
      </c>
      <c r="B56" s="661" t="s">
        <v>589</v>
      </c>
      <c r="C56" s="661">
        <v>89301211</v>
      </c>
      <c r="D56" s="740" t="s">
        <v>6628</v>
      </c>
      <c r="E56" s="741" t="s">
        <v>4376</v>
      </c>
      <c r="F56" s="661" t="s">
        <v>4355</v>
      </c>
      <c r="G56" s="661" t="s">
        <v>4395</v>
      </c>
      <c r="H56" s="661" t="s">
        <v>590</v>
      </c>
      <c r="I56" s="661" t="s">
        <v>726</v>
      </c>
      <c r="J56" s="661" t="s">
        <v>727</v>
      </c>
      <c r="K56" s="661" t="s">
        <v>4396</v>
      </c>
      <c r="L56" s="662">
        <v>85.72</v>
      </c>
      <c r="M56" s="662">
        <v>1114.3600000000001</v>
      </c>
      <c r="N56" s="661">
        <v>13</v>
      </c>
      <c r="O56" s="742">
        <v>8.5</v>
      </c>
      <c r="P56" s="662"/>
      <c r="Q56" s="677">
        <v>0</v>
      </c>
      <c r="R56" s="661"/>
      <c r="S56" s="677">
        <v>0</v>
      </c>
      <c r="T56" s="742"/>
      <c r="U56" s="700">
        <v>0</v>
      </c>
    </row>
    <row r="57" spans="1:21" ht="14.4" customHeight="1" x14ac:dyDescent="0.3">
      <c r="A57" s="660">
        <v>21</v>
      </c>
      <c r="B57" s="661" t="s">
        <v>589</v>
      </c>
      <c r="C57" s="661">
        <v>89301211</v>
      </c>
      <c r="D57" s="740" t="s">
        <v>6628</v>
      </c>
      <c r="E57" s="741" t="s">
        <v>4376</v>
      </c>
      <c r="F57" s="661" t="s">
        <v>4355</v>
      </c>
      <c r="G57" s="661" t="s">
        <v>4395</v>
      </c>
      <c r="H57" s="661" t="s">
        <v>590</v>
      </c>
      <c r="I57" s="661" t="s">
        <v>4462</v>
      </c>
      <c r="J57" s="661" t="s">
        <v>727</v>
      </c>
      <c r="K57" s="661" t="s">
        <v>4463</v>
      </c>
      <c r="L57" s="662">
        <v>285.75</v>
      </c>
      <c r="M57" s="662">
        <v>285.75</v>
      </c>
      <c r="N57" s="661">
        <v>1</v>
      </c>
      <c r="O57" s="742">
        <v>1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21</v>
      </c>
      <c r="B58" s="661" t="s">
        <v>589</v>
      </c>
      <c r="C58" s="661">
        <v>89301211</v>
      </c>
      <c r="D58" s="740" t="s">
        <v>6628</v>
      </c>
      <c r="E58" s="741" t="s">
        <v>4376</v>
      </c>
      <c r="F58" s="661" t="s">
        <v>4355</v>
      </c>
      <c r="G58" s="661" t="s">
        <v>4395</v>
      </c>
      <c r="H58" s="661" t="s">
        <v>590</v>
      </c>
      <c r="I58" s="661" t="s">
        <v>756</v>
      </c>
      <c r="J58" s="661" t="s">
        <v>4464</v>
      </c>
      <c r="K58" s="661" t="s">
        <v>3080</v>
      </c>
      <c r="L58" s="662">
        <v>44.8</v>
      </c>
      <c r="M58" s="662">
        <v>44.8</v>
      </c>
      <c r="N58" s="661">
        <v>1</v>
      </c>
      <c r="O58" s="742">
        <v>0.5</v>
      </c>
      <c r="P58" s="662">
        <v>44.8</v>
      </c>
      <c r="Q58" s="677">
        <v>1</v>
      </c>
      <c r="R58" s="661">
        <v>1</v>
      </c>
      <c r="S58" s="677">
        <v>1</v>
      </c>
      <c r="T58" s="742">
        <v>0.5</v>
      </c>
      <c r="U58" s="700">
        <v>1</v>
      </c>
    </row>
    <row r="59" spans="1:21" ht="14.4" customHeight="1" x14ac:dyDescent="0.3">
      <c r="A59" s="660">
        <v>21</v>
      </c>
      <c r="B59" s="661" t="s">
        <v>589</v>
      </c>
      <c r="C59" s="661">
        <v>89301211</v>
      </c>
      <c r="D59" s="740" t="s">
        <v>6628</v>
      </c>
      <c r="E59" s="741" t="s">
        <v>4376</v>
      </c>
      <c r="F59" s="661" t="s">
        <v>4355</v>
      </c>
      <c r="G59" s="661" t="s">
        <v>4395</v>
      </c>
      <c r="H59" s="661" t="s">
        <v>590</v>
      </c>
      <c r="I59" s="661" t="s">
        <v>4465</v>
      </c>
      <c r="J59" s="661" t="s">
        <v>4464</v>
      </c>
      <c r="K59" s="661" t="s">
        <v>3080</v>
      </c>
      <c r="L59" s="662">
        <v>44.8</v>
      </c>
      <c r="M59" s="662">
        <v>44.8</v>
      </c>
      <c r="N59" s="661">
        <v>1</v>
      </c>
      <c r="O59" s="742">
        <v>0.5</v>
      </c>
      <c r="P59" s="662">
        <v>44.8</v>
      </c>
      <c r="Q59" s="677">
        <v>1</v>
      </c>
      <c r="R59" s="661">
        <v>1</v>
      </c>
      <c r="S59" s="677">
        <v>1</v>
      </c>
      <c r="T59" s="742">
        <v>0.5</v>
      </c>
      <c r="U59" s="700">
        <v>1</v>
      </c>
    </row>
    <row r="60" spans="1:21" ht="14.4" customHeight="1" x14ac:dyDescent="0.3">
      <c r="A60" s="660">
        <v>21</v>
      </c>
      <c r="B60" s="661" t="s">
        <v>589</v>
      </c>
      <c r="C60" s="661">
        <v>89301211</v>
      </c>
      <c r="D60" s="740" t="s">
        <v>6628</v>
      </c>
      <c r="E60" s="741" t="s">
        <v>4376</v>
      </c>
      <c r="F60" s="661" t="s">
        <v>4355</v>
      </c>
      <c r="G60" s="661" t="s">
        <v>4399</v>
      </c>
      <c r="H60" s="661" t="s">
        <v>2238</v>
      </c>
      <c r="I60" s="661" t="s">
        <v>2500</v>
      </c>
      <c r="J60" s="661" t="s">
        <v>4244</v>
      </c>
      <c r="K60" s="661" t="s">
        <v>4245</v>
      </c>
      <c r="L60" s="662">
        <v>10.73</v>
      </c>
      <c r="M60" s="662">
        <v>10.73</v>
      </c>
      <c r="N60" s="661">
        <v>1</v>
      </c>
      <c r="O60" s="742">
        <v>0.5</v>
      </c>
      <c r="P60" s="662"/>
      <c r="Q60" s="677">
        <v>0</v>
      </c>
      <c r="R60" s="661"/>
      <c r="S60" s="677">
        <v>0</v>
      </c>
      <c r="T60" s="742"/>
      <c r="U60" s="700">
        <v>0</v>
      </c>
    </row>
    <row r="61" spans="1:21" ht="14.4" customHeight="1" x14ac:dyDescent="0.3">
      <c r="A61" s="660">
        <v>21</v>
      </c>
      <c r="B61" s="661" t="s">
        <v>589</v>
      </c>
      <c r="C61" s="661">
        <v>89301211</v>
      </c>
      <c r="D61" s="740" t="s">
        <v>6628</v>
      </c>
      <c r="E61" s="741" t="s">
        <v>4376</v>
      </c>
      <c r="F61" s="661" t="s">
        <v>4355</v>
      </c>
      <c r="G61" s="661" t="s">
        <v>4466</v>
      </c>
      <c r="H61" s="661" t="s">
        <v>590</v>
      </c>
      <c r="I61" s="661" t="s">
        <v>4467</v>
      </c>
      <c r="J61" s="661" t="s">
        <v>1220</v>
      </c>
      <c r="K61" s="661" t="s">
        <v>3018</v>
      </c>
      <c r="L61" s="662">
        <v>0</v>
      </c>
      <c r="M61" s="662">
        <v>0</v>
      </c>
      <c r="N61" s="661">
        <v>1</v>
      </c>
      <c r="O61" s="742">
        <v>0.5</v>
      </c>
      <c r="P61" s="662">
        <v>0</v>
      </c>
      <c r="Q61" s="677"/>
      <c r="R61" s="661">
        <v>1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21</v>
      </c>
      <c r="B62" s="661" t="s">
        <v>589</v>
      </c>
      <c r="C62" s="661">
        <v>89301211</v>
      </c>
      <c r="D62" s="740" t="s">
        <v>6628</v>
      </c>
      <c r="E62" s="741" t="s">
        <v>4376</v>
      </c>
      <c r="F62" s="661" t="s">
        <v>4355</v>
      </c>
      <c r="G62" s="661" t="s">
        <v>4466</v>
      </c>
      <c r="H62" s="661" t="s">
        <v>590</v>
      </c>
      <c r="I62" s="661" t="s">
        <v>4468</v>
      </c>
      <c r="J62" s="661" t="s">
        <v>1220</v>
      </c>
      <c r="K62" s="661" t="s">
        <v>1221</v>
      </c>
      <c r="L62" s="662">
        <v>0</v>
      </c>
      <c r="M62" s="662">
        <v>0</v>
      </c>
      <c r="N62" s="661">
        <v>2</v>
      </c>
      <c r="O62" s="742">
        <v>1</v>
      </c>
      <c r="P62" s="662">
        <v>0</v>
      </c>
      <c r="Q62" s="677"/>
      <c r="R62" s="661">
        <v>1</v>
      </c>
      <c r="S62" s="677">
        <v>0.5</v>
      </c>
      <c r="T62" s="742">
        <v>0.5</v>
      </c>
      <c r="U62" s="700">
        <v>0.5</v>
      </c>
    </row>
    <row r="63" spans="1:21" ht="14.4" customHeight="1" x14ac:dyDescent="0.3">
      <c r="A63" s="660">
        <v>21</v>
      </c>
      <c r="B63" s="661" t="s">
        <v>589</v>
      </c>
      <c r="C63" s="661">
        <v>89301211</v>
      </c>
      <c r="D63" s="740" t="s">
        <v>6628</v>
      </c>
      <c r="E63" s="741" t="s">
        <v>4376</v>
      </c>
      <c r="F63" s="661" t="s">
        <v>4355</v>
      </c>
      <c r="G63" s="661" t="s">
        <v>4466</v>
      </c>
      <c r="H63" s="661" t="s">
        <v>590</v>
      </c>
      <c r="I63" s="661" t="s">
        <v>4469</v>
      </c>
      <c r="J63" s="661" t="s">
        <v>4470</v>
      </c>
      <c r="K63" s="661" t="s">
        <v>1228</v>
      </c>
      <c r="L63" s="662">
        <v>81.209999999999994</v>
      </c>
      <c r="M63" s="662">
        <v>81.209999999999994</v>
      </c>
      <c r="N63" s="661">
        <v>1</v>
      </c>
      <c r="O63" s="742">
        <v>0.5</v>
      </c>
      <c r="P63" s="662"/>
      <c r="Q63" s="677">
        <v>0</v>
      </c>
      <c r="R63" s="661"/>
      <c r="S63" s="677">
        <v>0</v>
      </c>
      <c r="T63" s="742"/>
      <c r="U63" s="700">
        <v>0</v>
      </c>
    </row>
    <row r="64" spans="1:21" ht="14.4" customHeight="1" x14ac:dyDescent="0.3">
      <c r="A64" s="660">
        <v>21</v>
      </c>
      <c r="B64" s="661" t="s">
        <v>589</v>
      </c>
      <c r="C64" s="661">
        <v>89301211</v>
      </c>
      <c r="D64" s="740" t="s">
        <v>6628</v>
      </c>
      <c r="E64" s="741" t="s">
        <v>4376</v>
      </c>
      <c r="F64" s="661" t="s">
        <v>4355</v>
      </c>
      <c r="G64" s="661" t="s">
        <v>4471</v>
      </c>
      <c r="H64" s="661" t="s">
        <v>590</v>
      </c>
      <c r="I64" s="661" t="s">
        <v>2669</v>
      </c>
      <c r="J64" s="661" t="s">
        <v>4168</v>
      </c>
      <c r="K64" s="661" t="s">
        <v>4169</v>
      </c>
      <c r="L64" s="662">
        <v>333.31</v>
      </c>
      <c r="M64" s="662">
        <v>1333.24</v>
      </c>
      <c r="N64" s="661">
        <v>4</v>
      </c>
      <c r="O64" s="742">
        <v>2.5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21</v>
      </c>
      <c r="B65" s="661" t="s">
        <v>589</v>
      </c>
      <c r="C65" s="661">
        <v>89301211</v>
      </c>
      <c r="D65" s="740" t="s">
        <v>6628</v>
      </c>
      <c r="E65" s="741" t="s">
        <v>4376</v>
      </c>
      <c r="F65" s="661" t="s">
        <v>4355</v>
      </c>
      <c r="G65" s="661" t="s">
        <v>4471</v>
      </c>
      <c r="H65" s="661" t="s">
        <v>590</v>
      </c>
      <c r="I65" s="661" t="s">
        <v>2669</v>
      </c>
      <c r="J65" s="661" t="s">
        <v>4168</v>
      </c>
      <c r="K65" s="661" t="s">
        <v>4169</v>
      </c>
      <c r="L65" s="662">
        <v>156.86000000000001</v>
      </c>
      <c r="M65" s="662">
        <v>784.30000000000007</v>
      </c>
      <c r="N65" s="661">
        <v>5</v>
      </c>
      <c r="O65" s="742">
        <v>3</v>
      </c>
      <c r="P65" s="662">
        <v>313.72000000000003</v>
      </c>
      <c r="Q65" s="677">
        <v>0.4</v>
      </c>
      <c r="R65" s="661">
        <v>2</v>
      </c>
      <c r="S65" s="677">
        <v>0.4</v>
      </c>
      <c r="T65" s="742">
        <v>1</v>
      </c>
      <c r="U65" s="700">
        <v>0.33333333333333331</v>
      </c>
    </row>
    <row r="66" spans="1:21" ht="14.4" customHeight="1" x14ac:dyDescent="0.3">
      <c r="A66" s="660">
        <v>21</v>
      </c>
      <c r="B66" s="661" t="s">
        <v>589</v>
      </c>
      <c r="C66" s="661">
        <v>89301211</v>
      </c>
      <c r="D66" s="740" t="s">
        <v>6628</v>
      </c>
      <c r="E66" s="741" t="s">
        <v>4376</v>
      </c>
      <c r="F66" s="661" t="s">
        <v>4355</v>
      </c>
      <c r="G66" s="661" t="s">
        <v>4453</v>
      </c>
      <c r="H66" s="661" t="s">
        <v>590</v>
      </c>
      <c r="I66" s="661" t="s">
        <v>4454</v>
      </c>
      <c r="J66" s="661" t="s">
        <v>4455</v>
      </c>
      <c r="K66" s="661" t="s">
        <v>4456</v>
      </c>
      <c r="L66" s="662">
        <v>1789.73</v>
      </c>
      <c r="M66" s="662">
        <v>1789.73</v>
      </c>
      <c r="N66" s="661">
        <v>1</v>
      </c>
      <c r="O66" s="742">
        <v>0.5</v>
      </c>
      <c r="P66" s="662"/>
      <c r="Q66" s="677">
        <v>0</v>
      </c>
      <c r="R66" s="661"/>
      <c r="S66" s="677">
        <v>0</v>
      </c>
      <c r="T66" s="742"/>
      <c r="U66" s="700">
        <v>0</v>
      </c>
    </row>
    <row r="67" spans="1:21" ht="14.4" customHeight="1" x14ac:dyDescent="0.3">
      <c r="A67" s="660">
        <v>21</v>
      </c>
      <c r="B67" s="661" t="s">
        <v>589</v>
      </c>
      <c r="C67" s="661">
        <v>89301211</v>
      </c>
      <c r="D67" s="740" t="s">
        <v>6628</v>
      </c>
      <c r="E67" s="741" t="s">
        <v>4376</v>
      </c>
      <c r="F67" s="661" t="s">
        <v>4355</v>
      </c>
      <c r="G67" s="661" t="s">
        <v>4472</v>
      </c>
      <c r="H67" s="661" t="s">
        <v>590</v>
      </c>
      <c r="I67" s="661" t="s">
        <v>4473</v>
      </c>
      <c r="J67" s="661" t="s">
        <v>1024</v>
      </c>
      <c r="K67" s="661" t="s">
        <v>866</v>
      </c>
      <c r="L67" s="662">
        <v>0</v>
      </c>
      <c r="M67" s="662">
        <v>0</v>
      </c>
      <c r="N67" s="661">
        <v>1</v>
      </c>
      <c r="O67" s="742">
        <v>0.5</v>
      </c>
      <c r="P67" s="662"/>
      <c r="Q67" s="677"/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21</v>
      </c>
      <c r="B68" s="661" t="s">
        <v>589</v>
      </c>
      <c r="C68" s="661">
        <v>89301211</v>
      </c>
      <c r="D68" s="740" t="s">
        <v>6628</v>
      </c>
      <c r="E68" s="741" t="s">
        <v>4376</v>
      </c>
      <c r="F68" s="661" t="s">
        <v>4355</v>
      </c>
      <c r="G68" s="661" t="s">
        <v>4400</v>
      </c>
      <c r="H68" s="661" t="s">
        <v>590</v>
      </c>
      <c r="I68" s="661" t="s">
        <v>4474</v>
      </c>
      <c r="J68" s="661" t="s">
        <v>4475</v>
      </c>
      <c r="K68" s="661" t="s">
        <v>2410</v>
      </c>
      <c r="L68" s="662">
        <v>0</v>
      </c>
      <c r="M68" s="662">
        <v>0</v>
      </c>
      <c r="N68" s="661">
        <v>1</v>
      </c>
      <c r="O68" s="742">
        <v>0.5</v>
      </c>
      <c r="P68" s="662"/>
      <c r="Q68" s="677"/>
      <c r="R68" s="661"/>
      <c r="S68" s="677">
        <v>0</v>
      </c>
      <c r="T68" s="742"/>
      <c r="U68" s="700">
        <v>0</v>
      </c>
    </row>
    <row r="69" spans="1:21" ht="14.4" customHeight="1" x14ac:dyDescent="0.3">
      <c r="A69" s="660">
        <v>21</v>
      </c>
      <c r="B69" s="661" t="s">
        <v>589</v>
      </c>
      <c r="C69" s="661">
        <v>89301211</v>
      </c>
      <c r="D69" s="740" t="s">
        <v>6628</v>
      </c>
      <c r="E69" s="741" t="s">
        <v>4376</v>
      </c>
      <c r="F69" s="661" t="s">
        <v>4355</v>
      </c>
      <c r="G69" s="661" t="s">
        <v>4476</v>
      </c>
      <c r="H69" s="661" t="s">
        <v>2238</v>
      </c>
      <c r="I69" s="661" t="s">
        <v>4477</v>
      </c>
      <c r="J69" s="661" t="s">
        <v>4478</v>
      </c>
      <c r="K69" s="661" t="s">
        <v>2188</v>
      </c>
      <c r="L69" s="662">
        <v>52.4</v>
      </c>
      <c r="M69" s="662">
        <v>157.19999999999999</v>
      </c>
      <c r="N69" s="661">
        <v>3</v>
      </c>
      <c r="O69" s="742">
        <v>0.5</v>
      </c>
      <c r="P69" s="662">
        <v>157.19999999999999</v>
      </c>
      <c r="Q69" s="677">
        <v>1</v>
      </c>
      <c r="R69" s="661">
        <v>3</v>
      </c>
      <c r="S69" s="677">
        <v>1</v>
      </c>
      <c r="T69" s="742">
        <v>0.5</v>
      </c>
      <c r="U69" s="700">
        <v>1</v>
      </c>
    </row>
    <row r="70" spans="1:21" ht="14.4" customHeight="1" x14ac:dyDescent="0.3">
      <c r="A70" s="660">
        <v>21</v>
      </c>
      <c r="B70" s="661" t="s">
        <v>589</v>
      </c>
      <c r="C70" s="661">
        <v>89301211</v>
      </c>
      <c r="D70" s="740" t="s">
        <v>6628</v>
      </c>
      <c r="E70" s="741" t="s">
        <v>4376</v>
      </c>
      <c r="F70" s="661" t="s">
        <v>4355</v>
      </c>
      <c r="G70" s="661" t="s">
        <v>4476</v>
      </c>
      <c r="H70" s="661" t="s">
        <v>2238</v>
      </c>
      <c r="I70" s="661" t="s">
        <v>2767</v>
      </c>
      <c r="J70" s="661" t="s">
        <v>2768</v>
      </c>
      <c r="K70" s="661" t="s">
        <v>4173</v>
      </c>
      <c r="L70" s="662">
        <v>69.86</v>
      </c>
      <c r="M70" s="662">
        <v>349.3</v>
      </c>
      <c r="N70" s="661">
        <v>5</v>
      </c>
      <c r="O70" s="742">
        <v>1.5</v>
      </c>
      <c r="P70" s="662">
        <v>279.44</v>
      </c>
      <c r="Q70" s="677">
        <v>0.79999999999999993</v>
      </c>
      <c r="R70" s="661">
        <v>4</v>
      </c>
      <c r="S70" s="677">
        <v>0.8</v>
      </c>
      <c r="T70" s="742">
        <v>1</v>
      </c>
      <c r="U70" s="700">
        <v>0.66666666666666663</v>
      </c>
    </row>
    <row r="71" spans="1:21" ht="14.4" customHeight="1" x14ac:dyDescent="0.3">
      <c r="A71" s="660">
        <v>21</v>
      </c>
      <c r="B71" s="661" t="s">
        <v>589</v>
      </c>
      <c r="C71" s="661">
        <v>89301211</v>
      </c>
      <c r="D71" s="740" t="s">
        <v>6628</v>
      </c>
      <c r="E71" s="741" t="s">
        <v>4376</v>
      </c>
      <c r="F71" s="661" t="s">
        <v>4355</v>
      </c>
      <c r="G71" s="661" t="s">
        <v>4479</v>
      </c>
      <c r="H71" s="661" t="s">
        <v>2238</v>
      </c>
      <c r="I71" s="661" t="s">
        <v>2427</v>
      </c>
      <c r="J71" s="661" t="s">
        <v>2428</v>
      </c>
      <c r="K71" s="661" t="s">
        <v>4250</v>
      </c>
      <c r="L71" s="662">
        <v>162.13</v>
      </c>
      <c r="M71" s="662">
        <v>162.13</v>
      </c>
      <c r="N71" s="661">
        <v>1</v>
      </c>
      <c r="O71" s="742">
        <v>0.5</v>
      </c>
      <c r="P71" s="662"/>
      <c r="Q71" s="677">
        <v>0</v>
      </c>
      <c r="R71" s="661"/>
      <c r="S71" s="677">
        <v>0</v>
      </c>
      <c r="T71" s="742"/>
      <c r="U71" s="700">
        <v>0</v>
      </c>
    </row>
    <row r="72" spans="1:21" ht="14.4" customHeight="1" x14ac:dyDescent="0.3">
      <c r="A72" s="660">
        <v>21</v>
      </c>
      <c r="B72" s="661" t="s">
        <v>589</v>
      </c>
      <c r="C72" s="661">
        <v>89301211</v>
      </c>
      <c r="D72" s="740" t="s">
        <v>6628</v>
      </c>
      <c r="E72" s="741" t="s">
        <v>4376</v>
      </c>
      <c r="F72" s="661" t="s">
        <v>4355</v>
      </c>
      <c r="G72" s="661" t="s">
        <v>4480</v>
      </c>
      <c r="H72" s="661" t="s">
        <v>590</v>
      </c>
      <c r="I72" s="661" t="s">
        <v>4481</v>
      </c>
      <c r="J72" s="661" t="s">
        <v>869</v>
      </c>
      <c r="K72" s="661" t="s">
        <v>4482</v>
      </c>
      <c r="L72" s="662">
        <v>39.61</v>
      </c>
      <c r="M72" s="662">
        <v>39.61</v>
      </c>
      <c r="N72" s="661">
        <v>1</v>
      </c>
      <c r="O72" s="742">
        <v>0.5</v>
      </c>
      <c r="P72" s="662">
        <v>39.61</v>
      </c>
      <c r="Q72" s="677">
        <v>1</v>
      </c>
      <c r="R72" s="661">
        <v>1</v>
      </c>
      <c r="S72" s="677">
        <v>1</v>
      </c>
      <c r="T72" s="742">
        <v>0.5</v>
      </c>
      <c r="U72" s="700">
        <v>1</v>
      </c>
    </row>
    <row r="73" spans="1:21" ht="14.4" customHeight="1" x14ac:dyDescent="0.3">
      <c r="A73" s="660">
        <v>21</v>
      </c>
      <c r="B73" s="661" t="s">
        <v>589</v>
      </c>
      <c r="C73" s="661">
        <v>89301211</v>
      </c>
      <c r="D73" s="740" t="s">
        <v>6628</v>
      </c>
      <c r="E73" s="741" t="s">
        <v>4376</v>
      </c>
      <c r="F73" s="661" t="s">
        <v>4355</v>
      </c>
      <c r="G73" s="661" t="s">
        <v>4480</v>
      </c>
      <c r="H73" s="661" t="s">
        <v>590</v>
      </c>
      <c r="I73" s="661" t="s">
        <v>4483</v>
      </c>
      <c r="J73" s="661" t="s">
        <v>869</v>
      </c>
      <c r="K73" s="661" t="s">
        <v>4484</v>
      </c>
      <c r="L73" s="662">
        <v>0</v>
      </c>
      <c r="M73" s="662">
        <v>0</v>
      </c>
      <c r="N73" s="661">
        <v>1</v>
      </c>
      <c r="O73" s="742">
        <v>1</v>
      </c>
      <c r="P73" s="662">
        <v>0</v>
      </c>
      <c r="Q73" s="677"/>
      <c r="R73" s="661">
        <v>1</v>
      </c>
      <c r="S73" s="677">
        <v>1</v>
      </c>
      <c r="T73" s="742">
        <v>1</v>
      </c>
      <c r="U73" s="700">
        <v>1</v>
      </c>
    </row>
    <row r="74" spans="1:21" ht="14.4" customHeight="1" x14ac:dyDescent="0.3">
      <c r="A74" s="660">
        <v>21</v>
      </c>
      <c r="B74" s="661" t="s">
        <v>589</v>
      </c>
      <c r="C74" s="661">
        <v>89301211</v>
      </c>
      <c r="D74" s="740" t="s">
        <v>6628</v>
      </c>
      <c r="E74" s="741" t="s">
        <v>4376</v>
      </c>
      <c r="F74" s="661" t="s">
        <v>4355</v>
      </c>
      <c r="G74" s="661" t="s">
        <v>4485</v>
      </c>
      <c r="H74" s="661" t="s">
        <v>590</v>
      </c>
      <c r="I74" s="661" t="s">
        <v>1518</v>
      </c>
      <c r="J74" s="661" t="s">
        <v>1519</v>
      </c>
      <c r="K74" s="661" t="s">
        <v>1520</v>
      </c>
      <c r="L74" s="662">
        <v>359.63</v>
      </c>
      <c r="M74" s="662">
        <v>1078.8899999999999</v>
      </c>
      <c r="N74" s="661">
        <v>3</v>
      </c>
      <c r="O74" s="742">
        <v>1.5</v>
      </c>
      <c r="P74" s="662"/>
      <c r="Q74" s="677">
        <v>0</v>
      </c>
      <c r="R74" s="661"/>
      <c r="S74" s="677">
        <v>0</v>
      </c>
      <c r="T74" s="742"/>
      <c r="U74" s="700">
        <v>0</v>
      </c>
    </row>
    <row r="75" spans="1:21" ht="14.4" customHeight="1" x14ac:dyDescent="0.3">
      <c r="A75" s="660">
        <v>21</v>
      </c>
      <c r="B75" s="661" t="s">
        <v>589</v>
      </c>
      <c r="C75" s="661">
        <v>89301211</v>
      </c>
      <c r="D75" s="740" t="s">
        <v>6628</v>
      </c>
      <c r="E75" s="741" t="s">
        <v>4376</v>
      </c>
      <c r="F75" s="661" t="s">
        <v>4355</v>
      </c>
      <c r="G75" s="661" t="s">
        <v>4485</v>
      </c>
      <c r="H75" s="661" t="s">
        <v>590</v>
      </c>
      <c r="I75" s="661" t="s">
        <v>4486</v>
      </c>
      <c r="J75" s="661" t="s">
        <v>1519</v>
      </c>
      <c r="K75" s="661" t="s">
        <v>2422</v>
      </c>
      <c r="L75" s="662">
        <v>0</v>
      </c>
      <c r="M75" s="662">
        <v>0</v>
      </c>
      <c r="N75" s="661">
        <v>1</v>
      </c>
      <c r="O75" s="742">
        <v>0.5</v>
      </c>
      <c r="P75" s="662"/>
      <c r="Q75" s="677"/>
      <c r="R75" s="661"/>
      <c r="S75" s="677">
        <v>0</v>
      </c>
      <c r="T75" s="742"/>
      <c r="U75" s="700">
        <v>0</v>
      </c>
    </row>
    <row r="76" spans="1:21" ht="14.4" customHeight="1" x14ac:dyDescent="0.3">
      <c r="A76" s="660">
        <v>21</v>
      </c>
      <c r="B76" s="661" t="s">
        <v>589</v>
      </c>
      <c r="C76" s="661">
        <v>89301211</v>
      </c>
      <c r="D76" s="740" t="s">
        <v>6628</v>
      </c>
      <c r="E76" s="741" t="s">
        <v>4376</v>
      </c>
      <c r="F76" s="661" t="s">
        <v>4355</v>
      </c>
      <c r="G76" s="661" t="s">
        <v>4485</v>
      </c>
      <c r="H76" s="661" t="s">
        <v>590</v>
      </c>
      <c r="I76" s="661" t="s">
        <v>4487</v>
      </c>
      <c r="J76" s="661" t="s">
        <v>1519</v>
      </c>
      <c r="K76" s="661" t="s">
        <v>2494</v>
      </c>
      <c r="L76" s="662">
        <v>0</v>
      </c>
      <c r="M76" s="662">
        <v>0</v>
      </c>
      <c r="N76" s="661">
        <v>1</v>
      </c>
      <c r="O76" s="742">
        <v>0.5</v>
      </c>
      <c r="P76" s="662"/>
      <c r="Q76" s="677"/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21</v>
      </c>
      <c r="B77" s="661" t="s">
        <v>589</v>
      </c>
      <c r="C77" s="661">
        <v>89301211</v>
      </c>
      <c r="D77" s="740" t="s">
        <v>6628</v>
      </c>
      <c r="E77" s="741" t="s">
        <v>4376</v>
      </c>
      <c r="F77" s="661" t="s">
        <v>4355</v>
      </c>
      <c r="G77" s="661" t="s">
        <v>4421</v>
      </c>
      <c r="H77" s="661" t="s">
        <v>590</v>
      </c>
      <c r="I77" s="661" t="s">
        <v>741</v>
      </c>
      <c r="J77" s="661" t="s">
        <v>4422</v>
      </c>
      <c r="K77" s="661" t="s">
        <v>4423</v>
      </c>
      <c r="L77" s="662">
        <v>18.940000000000001</v>
      </c>
      <c r="M77" s="662">
        <v>37.880000000000003</v>
      </c>
      <c r="N77" s="661">
        <v>2</v>
      </c>
      <c r="O77" s="742">
        <v>1</v>
      </c>
      <c r="P77" s="662"/>
      <c r="Q77" s="677">
        <v>0</v>
      </c>
      <c r="R77" s="661"/>
      <c r="S77" s="677">
        <v>0</v>
      </c>
      <c r="T77" s="742"/>
      <c r="U77" s="700">
        <v>0</v>
      </c>
    </row>
    <row r="78" spans="1:21" ht="14.4" customHeight="1" x14ac:dyDescent="0.3">
      <c r="A78" s="660">
        <v>21</v>
      </c>
      <c r="B78" s="661" t="s">
        <v>589</v>
      </c>
      <c r="C78" s="661">
        <v>89301211</v>
      </c>
      <c r="D78" s="740" t="s">
        <v>6628</v>
      </c>
      <c r="E78" s="741" t="s">
        <v>4376</v>
      </c>
      <c r="F78" s="661" t="s">
        <v>4355</v>
      </c>
      <c r="G78" s="661" t="s">
        <v>4421</v>
      </c>
      <c r="H78" s="661" t="s">
        <v>590</v>
      </c>
      <c r="I78" s="661" t="s">
        <v>4488</v>
      </c>
      <c r="J78" s="661" t="s">
        <v>4489</v>
      </c>
      <c r="K78" s="661" t="s">
        <v>4490</v>
      </c>
      <c r="L78" s="662">
        <v>189.78</v>
      </c>
      <c r="M78" s="662">
        <v>379.56</v>
      </c>
      <c r="N78" s="661">
        <v>2</v>
      </c>
      <c r="O78" s="742">
        <v>1</v>
      </c>
      <c r="P78" s="662"/>
      <c r="Q78" s="677">
        <v>0</v>
      </c>
      <c r="R78" s="661"/>
      <c r="S78" s="677">
        <v>0</v>
      </c>
      <c r="T78" s="742"/>
      <c r="U78" s="700">
        <v>0</v>
      </c>
    </row>
    <row r="79" spans="1:21" ht="14.4" customHeight="1" x14ac:dyDescent="0.3">
      <c r="A79" s="660">
        <v>21</v>
      </c>
      <c r="B79" s="661" t="s">
        <v>589</v>
      </c>
      <c r="C79" s="661">
        <v>89301211</v>
      </c>
      <c r="D79" s="740" t="s">
        <v>6628</v>
      </c>
      <c r="E79" s="741" t="s">
        <v>4376</v>
      </c>
      <c r="F79" s="661" t="s">
        <v>4355</v>
      </c>
      <c r="G79" s="661" t="s">
        <v>4491</v>
      </c>
      <c r="H79" s="661" t="s">
        <v>590</v>
      </c>
      <c r="I79" s="661" t="s">
        <v>4492</v>
      </c>
      <c r="J79" s="661" t="s">
        <v>4493</v>
      </c>
      <c r="K79" s="661" t="s">
        <v>4494</v>
      </c>
      <c r="L79" s="662">
        <v>0</v>
      </c>
      <c r="M79" s="662">
        <v>0</v>
      </c>
      <c r="N79" s="661">
        <v>1</v>
      </c>
      <c r="O79" s="742">
        <v>0.5</v>
      </c>
      <c r="P79" s="662"/>
      <c r="Q79" s="677"/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21</v>
      </c>
      <c r="B80" s="661" t="s">
        <v>589</v>
      </c>
      <c r="C80" s="661">
        <v>89301211</v>
      </c>
      <c r="D80" s="740" t="s">
        <v>6628</v>
      </c>
      <c r="E80" s="741" t="s">
        <v>4376</v>
      </c>
      <c r="F80" s="661" t="s">
        <v>4355</v>
      </c>
      <c r="G80" s="661" t="s">
        <v>4491</v>
      </c>
      <c r="H80" s="661" t="s">
        <v>590</v>
      </c>
      <c r="I80" s="661" t="s">
        <v>983</v>
      </c>
      <c r="J80" s="661" t="s">
        <v>984</v>
      </c>
      <c r="K80" s="661" t="s">
        <v>2088</v>
      </c>
      <c r="L80" s="662">
        <v>56.52</v>
      </c>
      <c r="M80" s="662">
        <v>282.60000000000002</v>
      </c>
      <c r="N80" s="661">
        <v>5</v>
      </c>
      <c r="O80" s="742">
        <v>3</v>
      </c>
      <c r="P80" s="662">
        <v>226.08</v>
      </c>
      <c r="Q80" s="677">
        <v>0.79999999999999993</v>
      </c>
      <c r="R80" s="661">
        <v>4</v>
      </c>
      <c r="S80" s="677">
        <v>0.8</v>
      </c>
      <c r="T80" s="742">
        <v>2.5</v>
      </c>
      <c r="U80" s="700">
        <v>0.83333333333333337</v>
      </c>
    </row>
    <row r="81" spans="1:21" ht="14.4" customHeight="1" x14ac:dyDescent="0.3">
      <c r="A81" s="660">
        <v>21</v>
      </c>
      <c r="B81" s="661" t="s">
        <v>589</v>
      </c>
      <c r="C81" s="661">
        <v>89301211</v>
      </c>
      <c r="D81" s="740" t="s">
        <v>6628</v>
      </c>
      <c r="E81" s="741" t="s">
        <v>4376</v>
      </c>
      <c r="F81" s="661" t="s">
        <v>4355</v>
      </c>
      <c r="G81" s="661" t="s">
        <v>4491</v>
      </c>
      <c r="H81" s="661" t="s">
        <v>590</v>
      </c>
      <c r="I81" s="661" t="s">
        <v>983</v>
      </c>
      <c r="J81" s="661" t="s">
        <v>984</v>
      </c>
      <c r="K81" s="661" t="s">
        <v>2088</v>
      </c>
      <c r="L81" s="662">
        <v>59.55</v>
      </c>
      <c r="M81" s="662">
        <v>59.55</v>
      </c>
      <c r="N81" s="661">
        <v>1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21</v>
      </c>
      <c r="B82" s="661" t="s">
        <v>589</v>
      </c>
      <c r="C82" s="661">
        <v>89301211</v>
      </c>
      <c r="D82" s="740" t="s">
        <v>6628</v>
      </c>
      <c r="E82" s="741" t="s">
        <v>4376</v>
      </c>
      <c r="F82" s="661" t="s">
        <v>4355</v>
      </c>
      <c r="G82" s="661" t="s">
        <v>4491</v>
      </c>
      <c r="H82" s="661" t="s">
        <v>590</v>
      </c>
      <c r="I82" s="661" t="s">
        <v>4495</v>
      </c>
      <c r="J82" s="661" t="s">
        <v>4496</v>
      </c>
      <c r="K82" s="661" t="s">
        <v>4497</v>
      </c>
      <c r="L82" s="662">
        <v>79.400000000000006</v>
      </c>
      <c r="M82" s="662">
        <v>79.400000000000006</v>
      </c>
      <c r="N82" s="661">
        <v>1</v>
      </c>
      <c r="O82" s="742">
        <v>1</v>
      </c>
      <c r="P82" s="662"/>
      <c r="Q82" s="677">
        <v>0</v>
      </c>
      <c r="R82" s="661"/>
      <c r="S82" s="677">
        <v>0</v>
      </c>
      <c r="T82" s="742"/>
      <c r="U82" s="700">
        <v>0</v>
      </c>
    </row>
    <row r="83" spans="1:21" ht="14.4" customHeight="1" x14ac:dyDescent="0.3">
      <c r="A83" s="660">
        <v>21</v>
      </c>
      <c r="B83" s="661" t="s">
        <v>589</v>
      </c>
      <c r="C83" s="661">
        <v>89301211</v>
      </c>
      <c r="D83" s="740" t="s">
        <v>6628</v>
      </c>
      <c r="E83" s="741" t="s">
        <v>4376</v>
      </c>
      <c r="F83" s="661" t="s">
        <v>4355</v>
      </c>
      <c r="G83" s="661" t="s">
        <v>4397</v>
      </c>
      <c r="H83" s="661" t="s">
        <v>590</v>
      </c>
      <c r="I83" s="661" t="s">
        <v>4498</v>
      </c>
      <c r="J83" s="661" t="s">
        <v>811</v>
      </c>
      <c r="K83" s="661" t="s">
        <v>4129</v>
      </c>
      <c r="L83" s="662">
        <v>115.3</v>
      </c>
      <c r="M83" s="662">
        <v>115.3</v>
      </c>
      <c r="N83" s="661">
        <v>1</v>
      </c>
      <c r="O83" s="742">
        <v>1</v>
      </c>
      <c r="P83" s="662"/>
      <c r="Q83" s="677">
        <v>0</v>
      </c>
      <c r="R83" s="661"/>
      <c r="S83" s="677">
        <v>0</v>
      </c>
      <c r="T83" s="742"/>
      <c r="U83" s="700">
        <v>0</v>
      </c>
    </row>
    <row r="84" spans="1:21" ht="14.4" customHeight="1" x14ac:dyDescent="0.3">
      <c r="A84" s="660">
        <v>21</v>
      </c>
      <c r="B84" s="661" t="s">
        <v>589</v>
      </c>
      <c r="C84" s="661">
        <v>89301211</v>
      </c>
      <c r="D84" s="740" t="s">
        <v>6628</v>
      </c>
      <c r="E84" s="741" t="s">
        <v>4376</v>
      </c>
      <c r="F84" s="661" t="s">
        <v>4355</v>
      </c>
      <c r="G84" s="661" t="s">
        <v>4397</v>
      </c>
      <c r="H84" s="661" t="s">
        <v>590</v>
      </c>
      <c r="I84" s="661" t="s">
        <v>810</v>
      </c>
      <c r="J84" s="661" t="s">
        <v>811</v>
      </c>
      <c r="K84" s="661" t="s">
        <v>4129</v>
      </c>
      <c r="L84" s="662">
        <v>115.3</v>
      </c>
      <c r="M84" s="662">
        <v>576.5</v>
      </c>
      <c r="N84" s="661">
        <v>5</v>
      </c>
      <c r="O84" s="742">
        <v>3</v>
      </c>
      <c r="P84" s="662">
        <v>115.3</v>
      </c>
      <c r="Q84" s="677">
        <v>0.19999999999999998</v>
      </c>
      <c r="R84" s="661">
        <v>1</v>
      </c>
      <c r="S84" s="677">
        <v>0.2</v>
      </c>
      <c r="T84" s="742">
        <v>0.5</v>
      </c>
      <c r="U84" s="700">
        <v>0.16666666666666666</v>
      </c>
    </row>
    <row r="85" spans="1:21" ht="14.4" customHeight="1" x14ac:dyDescent="0.3">
      <c r="A85" s="660">
        <v>21</v>
      </c>
      <c r="B85" s="661" t="s">
        <v>589</v>
      </c>
      <c r="C85" s="661">
        <v>89301211</v>
      </c>
      <c r="D85" s="740" t="s">
        <v>6628</v>
      </c>
      <c r="E85" s="741" t="s">
        <v>4376</v>
      </c>
      <c r="F85" s="661" t="s">
        <v>4355</v>
      </c>
      <c r="G85" s="661" t="s">
        <v>4397</v>
      </c>
      <c r="H85" s="661" t="s">
        <v>590</v>
      </c>
      <c r="I85" s="661" t="s">
        <v>1119</v>
      </c>
      <c r="J85" s="661" t="s">
        <v>811</v>
      </c>
      <c r="K85" s="661" t="s">
        <v>4499</v>
      </c>
      <c r="L85" s="662">
        <v>57.65</v>
      </c>
      <c r="M85" s="662">
        <v>115.3</v>
      </c>
      <c r="N85" s="661">
        <v>2</v>
      </c>
      <c r="O85" s="742">
        <v>1.5</v>
      </c>
      <c r="P85" s="662">
        <v>57.65</v>
      </c>
      <c r="Q85" s="677">
        <v>0.5</v>
      </c>
      <c r="R85" s="661">
        <v>1</v>
      </c>
      <c r="S85" s="677">
        <v>0.5</v>
      </c>
      <c r="T85" s="742">
        <v>1</v>
      </c>
      <c r="U85" s="700">
        <v>0.66666666666666663</v>
      </c>
    </row>
    <row r="86" spans="1:21" ht="14.4" customHeight="1" x14ac:dyDescent="0.3">
      <c r="A86" s="660">
        <v>21</v>
      </c>
      <c r="B86" s="661" t="s">
        <v>589</v>
      </c>
      <c r="C86" s="661">
        <v>89301211</v>
      </c>
      <c r="D86" s="740" t="s">
        <v>6628</v>
      </c>
      <c r="E86" s="741" t="s">
        <v>4376</v>
      </c>
      <c r="F86" s="661" t="s">
        <v>4355</v>
      </c>
      <c r="G86" s="661" t="s">
        <v>4500</v>
      </c>
      <c r="H86" s="661" t="s">
        <v>590</v>
      </c>
      <c r="I86" s="661" t="s">
        <v>1487</v>
      </c>
      <c r="J86" s="661" t="s">
        <v>4501</v>
      </c>
      <c r="K86" s="661" t="s">
        <v>4502</v>
      </c>
      <c r="L86" s="662">
        <v>25.8</v>
      </c>
      <c r="M86" s="662">
        <v>103.2</v>
      </c>
      <c r="N86" s="661">
        <v>4</v>
      </c>
      <c r="O86" s="742">
        <v>2</v>
      </c>
      <c r="P86" s="662">
        <v>51.6</v>
      </c>
      <c r="Q86" s="677">
        <v>0.5</v>
      </c>
      <c r="R86" s="661">
        <v>2</v>
      </c>
      <c r="S86" s="677">
        <v>0.5</v>
      </c>
      <c r="T86" s="742">
        <v>1</v>
      </c>
      <c r="U86" s="700">
        <v>0.5</v>
      </c>
    </row>
    <row r="87" spans="1:21" ht="14.4" customHeight="1" x14ac:dyDescent="0.3">
      <c r="A87" s="660">
        <v>21</v>
      </c>
      <c r="B87" s="661" t="s">
        <v>589</v>
      </c>
      <c r="C87" s="661">
        <v>89301211</v>
      </c>
      <c r="D87" s="740" t="s">
        <v>6628</v>
      </c>
      <c r="E87" s="741" t="s">
        <v>4376</v>
      </c>
      <c r="F87" s="661" t="s">
        <v>4355</v>
      </c>
      <c r="G87" s="661" t="s">
        <v>4503</v>
      </c>
      <c r="H87" s="661" t="s">
        <v>2238</v>
      </c>
      <c r="I87" s="661" t="s">
        <v>2467</v>
      </c>
      <c r="J87" s="661" t="s">
        <v>2468</v>
      </c>
      <c r="K87" s="661" t="s">
        <v>996</v>
      </c>
      <c r="L87" s="662">
        <v>232.44</v>
      </c>
      <c r="M87" s="662">
        <v>232.44</v>
      </c>
      <c r="N87" s="661">
        <v>1</v>
      </c>
      <c r="O87" s="742">
        <v>1</v>
      </c>
      <c r="P87" s="662"/>
      <c r="Q87" s="677">
        <v>0</v>
      </c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21</v>
      </c>
      <c r="B88" s="661" t="s">
        <v>589</v>
      </c>
      <c r="C88" s="661">
        <v>89301211</v>
      </c>
      <c r="D88" s="740" t="s">
        <v>6628</v>
      </c>
      <c r="E88" s="741" t="s">
        <v>4376</v>
      </c>
      <c r="F88" s="661" t="s">
        <v>4355</v>
      </c>
      <c r="G88" s="661" t="s">
        <v>4424</v>
      </c>
      <c r="H88" s="661" t="s">
        <v>590</v>
      </c>
      <c r="I88" s="661" t="s">
        <v>1919</v>
      </c>
      <c r="J88" s="661" t="s">
        <v>4504</v>
      </c>
      <c r="K88" s="661" t="s">
        <v>4505</v>
      </c>
      <c r="L88" s="662">
        <v>2060.3000000000002</v>
      </c>
      <c r="M88" s="662">
        <v>2060.3000000000002</v>
      </c>
      <c r="N88" s="661">
        <v>1</v>
      </c>
      <c r="O88" s="742">
        <v>1</v>
      </c>
      <c r="P88" s="662"/>
      <c r="Q88" s="677">
        <v>0</v>
      </c>
      <c r="R88" s="661"/>
      <c r="S88" s="677">
        <v>0</v>
      </c>
      <c r="T88" s="742"/>
      <c r="U88" s="700">
        <v>0</v>
      </c>
    </row>
    <row r="89" spans="1:21" ht="14.4" customHeight="1" x14ac:dyDescent="0.3">
      <c r="A89" s="660">
        <v>21</v>
      </c>
      <c r="B89" s="661" t="s">
        <v>589</v>
      </c>
      <c r="C89" s="661">
        <v>89301211</v>
      </c>
      <c r="D89" s="740" t="s">
        <v>6628</v>
      </c>
      <c r="E89" s="741" t="s">
        <v>4376</v>
      </c>
      <c r="F89" s="661" t="s">
        <v>4355</v>
      </c>
      <c r="G89" s="661" t="s">
        <v>4424</v>
      </c>
      <c r="H89" s="661" t="s">
        <v>590</v>
      </c>
      <c r="I89" s="661" t="s">
        <v>1919</v>
      </c>
      <c r="J89" s="661" t="s">
        <v>4504</v>
      </c>
      <c r="K89" s="661" t="s">
        <v>4505</v>
      </c>
      <c r="L89" s="662">
        <v>2027.11</v>
      </c>
      <c r="M89" s="662">
        <v>4054.22</v>
      </c>
      <c r="N89" s="661">
        <v>2</v>
      </c>
      <c r="O89" s="742">
        <v>2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21</v>
      </c>
      <c r="B90" s="661" t="s">
        <v>589</v>
      </c>
      <c r="C90" s="661">
        <v>89301211</v>
      </c>
      <c r="D90" s="740" t="s">
        <v>6628</v>
      </c>
      <c r="E90" s="741" t="s">
        <v>4376</v>
      </c>
      <c r="F90" s="661" t="s">
        <v>4355</v>
      </c>
      <c r="G90" s="661" t="s">
        <v>4424</v>
      </c>
      <c r="H90" s="661" t="s">
        <v>590</v>
      </c>
      <c r="I90" s="661" t="s">
        <v>1308</v>
      </c>
      <c r="J90" s="661" t="s">
        <v>4425</v>
      </c>
      <c r="K90" s="661" t="s">
        <v>4426</v>
      </c>
      <c r="L90" s="662">
        <v>880.88</v>
      </c>
      <c r="M90" s="662">
        <v>1761.76</v>
      </c>
      <c r="N90" s="661">
        <v>2</v>
      </c>
      <c r="O90" s="742">
        <v>2</v>
      </c>
      <c r="P90" s="662">
        <v>880.88</v>
      </c>
      <c r="Q90" s="677">
        <v>0.5</v>
      </c>
      <c r="R90" s="661">
        <v>1</v>
      </c>
      <c r="S90" s="677">
        <v>0.5</v>
      </c>
      <c r="T90" s="742">
        <v>1</v>
      </c>
      <c r="U90" s="700">
        <v>0.5</v>
      </c>
    </row>
    <row r="91" spans="1:21" ht="14.4" customHeight="1" x14ac:dyDescent="0.3">
      <c r="A91" s="660">
        <v>21</v>
      </c>
      <c r="B91" s="661" t="s">
        <v>589</v>
      </c>
      <c r="C91" s="661">
        <v>89301211</v>
      </c>
      <c r="D91" s="740" t="s">
        <v>6628</v>
      </c>
      <c r="E91" s="741" t="s">
        <v>4376</v>
      </c>
      <c r="F91" s="661" t="s">
        <v>4355</v>
      </c>
      <c r="G91" s="661" t="s">
        <v>4424</v>
      </c>
      <c r="H91" s="661" t="s">
        <v>590</v>
      </c>
      <c r="I91" s="661" t="s">
        <v>1308</v>
      </c>
      <c r="J91" s="661" t="s">
        <v>4425</v>
      </c>
      <c r="K91" s="661" t="s">
        <v>4426</v>
      </c>
      <c r="L91" s="662">
        <v>515.07000000000005</v>
      </c>
      <c r="M91" s="662">
        <v>515.07000000000005</v>
      </c>
      <c r="N91" s="661">
        <v>1</v>
      </c>
      <c r="O91" s="742">
        <v>1</v>
      </c>
      <c r="P91" s="662"/>
      <c r="Q91" s="677">
        <v>0</v>
      </c>
      <c r="R91" s="661"/>
      <c r="S91" s="677">
        <v>0</v>
      </c>
      <c r="T91" s="742"/>
      <c r="U91" s="700">
        <v>0</v>
      </c>
    </row>
    <row r="92" spans="1:21" ht="14.4" customHeight="1" x14ac:dyDescent="0.3">
      <c r="A92" s="660">
        <v>21</v>
      </c>
      <c r="B92" s="661" t="s">
        <v>589</v>
      </c>
      <c r="C92" s="661">
        <v>89301211</v>
      </c>
      <c r="D92" s="740" t="s">
        <v>6628</v>
      </c>
      <c r="E92" s="741" t="s">
        <v>4376</v>
      </c>
      <c r="F92" s="661" t="s">
        <v>4355</v>
      </c>
      <c r="G92" s="661" t="s">
        <v>4424</v>
      </c>
      <c r="H92" s="661" t="s">
        <v>590</v>
      </c>
      <c r="I92" s="661" t="s">
        <v>1308</v>
      </c>
      <c r="J92" s="661" t="s">
        <v>4425</v>
      </c>
      <c r="K92" s="661" t="s">
        <v>4426</v>
      </c>
      <c r="L92" s="662">
        <v>506.78</v>
      </c>
      <c r="M92" s="662">
        <v>506.78</v>
      </c>
      <c r="N92" s="661">
        <v>1</v>
      </c>
      <c r="O92" s="742">
        <v>1</v>
      </c>
      <c r="P92" s="662">
        <v>506.78</v>
      </c>
      <c r="Q92" s="677">
        <v>1</v>
      </c>
      <c r="R92" s="661">
        <v>1</v>
      </c>
      <c r="S92" s="677">
        <v>1</v>
      </c>
      <c r="T92" s="742">
        <v>1</v>
      </c>
      <c r="U92" s="700">
        <v>1</v>
      </c>
    </row>
    <row r="93" spans="1:21" ht="14.4" customHeight="1" x14ac:dyDescent="0.3">
      <c r="A93" s="660">
        <v>21</v>
      </c>
      <c r="B93" s="661" t="s">
        <v>589</v>
      </c>
      <c r="C93" s="661">
        <v>89301211</v>
      </c>
      <c r="D93" s="740" t="s">
        <v>6628</v>
      </c>
      <c r="E93" s="741" t="s">
        <v>4376</v>
      </c>
      <c r="F93" s="661" t="s">
        <v>4355</v>
      </c>
      <c r="G93" s="661" t="s">
        <v>4424</v>
      </c>
      <c r="H93" s="661" t="s">
        <v>590</v>
      </c>
      <c r="I93" s="661" t="s">
        <v>1522</v>
      </c>
      <c r="J93" s="661" t="s">
        <v>4506</v>
      </c>
      <c r="K93" s="661" t="s">
        <v>4507</v>
      </c>
      <c r="L93" s="662">
        <v>1629.03</v>
      </c>
      <c r="M93" s="662">
        <v>1629.03</v>
      </c>
      <c r="N93" s="661">
        <v>1</v>
      </c>
      <c r="O93" s="742">
        <v>1</v>
      </c>
      <c r="P93" s="662">
        <v>1629.03</v>
      </c>
      <c r="Q93" s="677">
        <v>1</v>
      </c>
      <c r="R93" s="661">
        <v>1</v>
      </c>
      <c r="S93" s="677">
        <v>1</v>
      </c>
      <c r="T93" s="742">
        <v>1</v>
      </c>
      <c r="U93" s="700">
        <v>1</v>
      </c>
    </row>
    <row r="94" spans="1:21" ht="14.4" customHeight="1" x14ac:dyDescent="0.3">
      <c r="A94" s="660">
        <v>21</v>
      </c>
      <c r="B94" s="661" t="s">
        <v>589</v>
      </c>
      <c r="C94" s="661">
        <v>89301211</v>
      </c>
      <c r="D94" s="740" t="s">
        <v>6628</v>
      </c>
      <c r="E94" s="741" t="s">
        <v>4376</v>
      </c>
      <c r="F94" s="661" t="s">
        <v>4355</v>
      </c>
      <c r="G94" s="661" t="s">
        <v>4424</v>
      </c>
      <c r="H94" s="661" t="s">
        <v>590</v>
      </c>
      <c r="I94" s="661" t="s">
        <v>1522</v>
      </c>
      <c r="J94" s="661" t="s">
        <v>4506</v>
      </c>
      <c r="K94" s="661" t="s">
        <v>4507</v>
      </c>
      <c r="L94" s="662">
        <v>1030.1500000000001</v>
      </c>
      <c r="M94" s="662">
        <v>1030.1500000000001</v>
      </c>
      <c r="N94" s="661">
        <v>1</v>
      </c>
      <c r="O94" s="742">
        <v>1</v>
      </c>
      <c r="P94" s="662"/>
      <c r="Q94" s="677">
        <v>0</v>
      </c>
      <c r="R94" s="661"/>
      <c r="S94" s="677">
        <v>0</v>
      </c>
      <c r="T94" s="742"/>
      <c r="U94" s="700">
        <v>0</v>
      </c>
    </row>
    <row r="95" spans="1:21" ht="14.4" customHeight="1" x14ac:dyDescent="0.3">
      <c r="A95" s="660">
        <v>21</v>
      </c>
      <c r="B95" s="661" t="s">
        <v>589</v>
      </c>
      <c r="C95" s="661">
        <v>89301211</v>
      </c>
      <c r="D95" s="740" t="s">
        <v>6628</v>
      </c>
      <c r="E95" s="741" t="s">
        <v>4376</v>
      </c>
      <c r="F95" s="661" t="s">
        <v>4355</v>
      </c>
      <c r="G95" s="661" t="s">
        <v>4424</v>
      </c>
      <c r="H95" s="661" t="s">
        <v>590</v>
      </c>
      <c r="I95" s="661" t="s">
        <v>1522</v>
      </c>
      <c r="J95" s="661" t="s">
        <v>4506</v>
      </c>
      <c r="K95" s="661" t="s">
        <v>4507</v>
      </c>
      <c r="L95" s="662">
        <v>1013.55</v>
      </c>
      <c r="M95" s="662">
        <v>1013.55</v>
      </c>
      <c r="N95" s="661">
        <v>1</v>
      </c>
      <c r="O95" s="742">
        <v>1</v>
      </c>
      <c r="P95" s="662"/>
      <c r="Q95" s="677">
        <v>0</v>
      </c>
      <c r="R95" s="661"/>
      <c r="S95" s="677">
        <v>0</v>
      </c>
      <c r="T95" s="742"/>
      <c r="U95" s="700">
        <v>0</v>
      </c>
    </row>
    <row r="96" spans="1:21" ht="14.4" customHeight="1" x14ac:dyDescent="0.3">
      <c r="A96" s="660">
        <v>21</v>
      </c>
      <c r="B96" s="661" t="s">
        <v>589</v>
      </c>
      <c r="C96" s="661">
        <v>89301211</v>
      </c>
      <c r="D96" s="740" t="s">
        <v>6628</v>
      </c>
      <c r="E96" s="741" t="s">
        <v>4376</v>
      </c>
      <c r="F96" s="661" t="s">
        <v>4355</v>
      </c>
      <c r="G96" s="661" t="s">
        <v>4508</v>
      </c>
      <c r="H96" s="661" t="s">
        <v>2238</v>
      </c>
      <c r="I96" s="661" t="s">
        <v>2840</v>
      </c>
      <c r="J96" s="661" t="s">
        <v>2841</v>
      </c>
      <c r="K96" s="661" t="s">
        <v>4190</v>
      </c>
      <c r="L96" s="662">
        <v>3127.19</v>
      </c>
      <c r="M96" s="662">
        <v>9381.57</v>
      </c>
      <c r="N96" s="661">
        <v>3</v>
      </c>
      <c r="O96" s="742">
        <v>1</v>
      </c>
      <c r="P96" s="662">
        <v>6254.38</v>
      </c>
      <c r="Q96" s="677">
        <v>0.66666666666666674</v>
      </c>
      <c r="R96" s="661">
        <v>2</v>
      </c>
      <c r="S96" s="677">
        <v>0.66666666666666663</v>
      </c>
      <c r="T96" s="742">
        <v>0.5</v>
      </c>
      <c r="U96" s="700">
        <v>0.5</v>
      </c>
    </row>
    <row r="97" spans="1:21" ht="14.4" customHeight="1" x14ac:dyDescent="0.3">
      <c r="A97" s="660">
        <v>21</v>
      </c>
      <c r="B97" s="661" t="s">
        <v>589</v>
      </c>
      <c r="C97" s="661">
        <v>89301211</v>
      </c>
      <c r="D97" s="740" t="s">
        <v>6628</v>
      </c>
      <c r="E97" s="741" t="s">
        <v>4376</v>
      </c>
      <c r="F97" s="661" t="s">
        <v>4355</v>
      </c>
      <c r="G97" s="661" t="s">
        <v>4509</v>
      </c>
      <c r="H97" s="661" t="s">
        <v>590</v>
      </c>
      <c r="I97" s="661" t="s">
        <v>4510</v>
      </c>
      <c r="J97" s="661" t="s">
        <v>4511</v>
      </c>
      <c r="K97" s="661" t="s">
        <v>4512</v>
      </c>
      <c r="L97" s="662">
        <v>0</v>
      </c>
      <c r="M97" s="662">
        <v>0</v>
      </c>
      <c r="N97" s="661">
        <v>1</v>
      </c>
      <c r="O97" s="742">
        <v>0.5</v>
      </c>
      <c r="P97" s="662">
        <v>0</v>
      </c>
      <c r="Q97" s="677"/>
      <c r="R97" s="661">
        <v>1</v>
      </c>
      <c r="S97" s="677">
        <v>1</v>
      </c>
      <c r="T97" s="742">
        <v>0.5</v>
      </c>
      <c r="U97" s="700">
        <v>1</v>
      </c>
    </row>
    <row r="98" spans="1:21" ht="14.4" customHeight="1" x14ac:dyDescent="0.3">
      <c r="A98" s="660">
        <v>21</v>
      </c>
      <c r="B98" s="661" t="s">
        <v>589</v>
      </c>
      <c r="C98" s="661">
        <v>89301211</v>
      </c>
      <c r="D98" s="740" t="s">
        <v>6628</v>
      </c>
      <c r="E98" s="741" t="s">
        <v>4376</v>
      </c>
      <c r="F98" s="661" t="s">
        <v>4355</v>
      </c>
      <c r="G98" s="661" t="s">
        <v>4509</v>
      </c>
      <c r="H98" s="661" t="s">
        <v>590</v>
      </c>
      <c r="I98" s="661" t="s">
        <v>4510</v>
      </c>
      <c r="J98" s="661" t="s">
        <v>4511</v>
      </c>
      <c r="K98" s="661" t="s">
        <v>4512</v>
      </c>
      <c r="L98" s="662">
        <v>26.64</v>
      </c>
      <c r="M98" s="662">
        <v>26.64</v>
      </c>
      <c r="N98" s="661">
        <v>1</v>
      </c>
      <c r="O98" s="742">
        <v>0.5</v>
      </c>
      <c r="P98" s="662"/>
      <c r="Q98" s="677">
        <v>0</v>
      </c>
      <c r="R98" s="661"/>
      <c r="S98" s="677">
        <v>0</v>
      </c>
      <c r="T98" s="742"/>
      <c r="U98" s="700">
        <v>0</v>
      </c>
    </row>
    <row r="99" spans="1:21" ht="14.4" customHeight="1" x14ac:dyDescent="0.3">
      <c r="A99" s="660">
        <v>21</v>
      </c>
      <c r="B99" s="661" t="s">
        <v>589</v>
      </c>
      <c r="C99" s="661">
        <v>89301211</v>
      </c>
      <c r="D99" s="740" t="s">
        <v>6628</v>
      </c>
      <c r="E99" s="741" t="s">
        <v>4376</v>
      </c>
      <c r="F99" s="661" t="s">
        <v>4355</v>
      </c>
      <c r="G99" s="661" t="s">
        <v>4509</v>
      </c>
      <c r="H99" s="661" t="s">
        <v>590</v>
      </c>
      <c r="I99" s="661" t="s">
        <v>4513</v>
      </c>
      <c r="J99" s="661" t="s">
        <v>4514</v>
      </c>
      <c r="K99" s="661" t="s">
        <v>4512</v>
      </c>
      <c r="L99" s="662">
        <v>0</v>
      </c>
      <c r="M99" s="662">
        <v>0</v>
      </c>
      <c r="N99" s="661">
        <v>1</v>
      </c>
      <c r="O99" s="742">
        <v>0.5</v>
      </c>
      <c r="P99" s="662"/>
      <c r="Q99" s="677"/>
      <c r="R99" s="661"/>
      <c r="S99" s="677">
        <v>0</v>
      </c>
      <c r="T99" s="742"/>
      <c r="U99" s="700">
        <v>0</v>
      </c>
    </row>
    <row r="100" spans="1:21" ht="14.4" customHeight="1" x14ac:dyDescent="0.3">
      <c r="A100" s="660">
        <v>21</v>
      </c>
      <c r="B100" s="661" t="s">
        <v>589</v>
      </c>
      <c r="C100" s="661">
        <v>89301211</v>
      </c>
      <c r="D100" s="740" t="s">
        <v>6628</v>
      </c>
      <c r="E100" s="741" t="s">
        <v>4376</v>
      </c>
      <c r="F100" s="661" t="s">
        <v>4355</v>
      </c>
      <c r="G100" s="661" t="s">
        <v>4509</v>
      </c>
      <c r="H100" s="661" t="s">
        <v>590</v>
      </c>
      <c r="I100" s="661" t="s">
        <v>1126</v>
      </c>
      <c r="J100" s="661" t="s">
        <v>4514</v>
      </c>
      <c r="K100" s="661" t="s">
        <v>4515</v>
      </c>
      <c r="L100" s="662">
        <v>66.599999999999994</v>
      </c>
      <c r="M100" s="662">
        <v>66.599999999999994</v>
      </c>
      <c r="N100" s="661">
        <v>1</v>
      </c>
      <c r="O100" s="742">
        <v>0.5</v>
      </c>
      <c r="P100" s="662"/>
      <c r="Q100" s="677">
        <v>0</v>
      </c>
      <c r="R100" s="661"/>
      <c r="S100" s="677">
        <v>0</v>
      </c>
      <c r="T100" s="742"/>
      <c r="U100" s="700">
        <v>0</v>
      </c>
    </row>
    <row r="101" spans="1:21" ht="14.4" customHeight="1" x14ac:dyDescent="0.3">
      <c r="A101" s="660">
        <v>21</v>
      </c>
      <c r="B101" s="661" t="s">
        <v>589</v>
      </c>
      <c r="C101" s="661">
        <v>89301211</v>
      </c>
      <c r="D101" s="740" t="s">
        <v>6628</v>
      </c>
      <c r="E101" s="741" t="s">
        <v>4376</v>
      </c>
      <c r="F101" s="661" t="s">
        <v>4355</v>
      </c>
      <c r="G101" s="661" t="s">
        <v>4516</v>
      </c>
      <c r="H101" s="661" t="s">
        <v>590</v>
      </c>
      <c r="I101" s="661" t="s">
        <v>696</v>
      </c>
      <c r="J101" s="661" t="s">
        <v>697</v>
      </c>
      <c r="K101" s="661" t="s">
        <v>4517</v>
      </c>
      <c r="L101" s="662">
        <v>103.12</v>
      </c>
      <c r="M101" s="662">
        <v>309.36</v>
      </c>
      <c r="N101" s="661">
        <v>3</v>
      </c>
      <c r="O101" s="742">
        <v>1.5</v>
      </c>
      <c r="P101" s="662">
        <v>206.24</v>
      </c>
      <c r="Q101" s="677">
        <v>0.66666666666666663</v>
      </c>
      <c r="R101" s="661">
        <v>2</v>
      </c>
      <c r="S101" s="677">
        <v>0.66666666666666663</v>
      </c>
      <c r="T101" s="742">
        <v>1</v>
      </c>
      <c r="U101" s="700">
        <v>0.66666666666666663</v>
      </c>
    </row>
    <row r="102" spans="1:21" ht="14.4" customHeight="1" x14ac:dyDescent="0.3">
      <c r="A102" s="660">
        <v>21</v>
      </c>
      <c r="B102" s="661" t="s">
        <v>589</v>
      </c>
      <c r="C102" s="661">
        <v>89301211</v>
      </c>
      <c r="D102" s="740" t="s">
        <v>6628</v>
      </c>
      <c r="E102" s="741" t="s">
        <v>4376</v>
      </c>
      <c r="F102" s="661" t="s">
        <v>4355</v>
      </c>
      <c r="G102" s="661" t="s">
        <v>4518</v>
      </c>
      <c r="H102" s="661" t="s">
        <v>590</v>
      </c>
      <c r="I102" s="661" t="s">
        <v>1947</v>
      </c>
      <c r="J102" s="661" t="s">
        <v>1948</v>
      </c>
      <c r="K102" s="661" t="s">
        <v>1949</v>
      </c>
      <c r="L102" s="662">
        <v>876.77</v>
      </c>
      <c r="M102" s="662">
        <v>876.77</v>
      </c>
      <c r="N102" s="661">
        <v>1</v>
      </c>
      <c r="O102" s="742">
        <v>1</v>
      </c>
      <c r="P102" s="662">
        <v>876.77</v>
      </c>
      <c r="Q102" s="677">
        <v>1</v>
      </c>
      <c r="R102" s="661">
        <v>1</v>
      </c>
      <c r="S102" s="677">
        <v>1</v>
      </c>
      <c r="T102" s="742">
        <v>1</v>
      </c>
      <c r="U102" s="700">
        <v>1</v>
      </c>
    </row>
    <row r="103" spans="1:21" ht="14.4" customHeight="1" x14ac:dyDescent="0.3">
      <c r="A103" s="660">
        <v>21</v>
      </c>
      <c r="B103" s="661" t="s">
        <v>589</v>
      </c>
      <c r="C103" s="661">
        <v>89301211</v>
      </c>
      <c r="D103" s="740" t="s">
        <v>6628</v>
      </c>
      <c r="E103" s="741" t="s">
        <v>4376</v>
      </c>
      <c r="F103" s="661" t="s">
        <v>4355</v>
      </c>
      <c r="G103" s="661" t="s">
        <v>4518</v>
      </c>
      <c r="H103" s="661" t="s">
        <v>590</v>
      </c>
      <c r="I103" s="661" t="s">
        <v>4519</v>
      </c>
      <c r="J103" s="661" t="s">
        <v>1937</v>
      </c>
      <c r="K103" s="661" t="s">
        <v>4520</v>
      </c>
      <c r="L103" s="662">
        <v>0</v>
      </c>
      <c r="M103" s="662">
        <v>0</v>
      </c>
      <c r="N103" s="661">
        <v>1</v>
      </c>
      <c r="O103" s="742">
        <v>1</v>
      </c>
      <c r="P103" s="662"/>
      <c r="Q103" s="677"/>
      <c r="R103" s="661"/>
      <c r="S103" s="677">
        <v>0</v>
      </c>
      <c r="T103" s="742"/>
      <c r="U103" s="700">
        <v>0</v>
      </c>
    </row>
    <row r="104" spans="1:21" ht="14.4" customHeight="1" x14ac:dyDescent="0.3">
      <c r="A104" s="660">
        <v>21</v>
      </c>
      <c r="B104" s="661" t="s">
        <v>589</v>
      </c>
      <c r="C104" s="661">
        <v>89301211</v>
      </c>
      <c r="D104" s="740" t="s">
        <v>6628</v>
      </c>
      <c r="E104" s="741" t="s">
        <v>4376</v>
      </c>
      <c r="F104" s="661" t="s">
        <v>4355</v>
      </c>
      <c r="G104" s="661" t="s">
        <v>4419</v>
      </c>
      <c r="H104" s="661" t="s">
        <v>590</v>
      </c>
      <c r="I104" s="661" t="s">
        <v>1170</v>
      </c>
      <c r="J104" s="661" t="s">
        <v>1171</v>
      </c>
      <c r="K104" s="661" t="s">
        <v>1172</v>
      </c>
      <c r="L104" s="662">
        <v>24.22</v>
      </c>
      <c r="M104" s="662">
        <v>48.44</v>
      </c>
      <c r="N104" s="661">
        <v>2</v>
      </c>
      <c r="O104" s="742">
        <v>1.5</v>
      </c>
      <c r="P104" s="662">
        <v>48.44</v>
      </c>
      <c r="Q104" s="677">
        <v>1</v>
      </c>
      <c r="R104" s="661">
        <v>2</v>
      </c>
      <c r="S104" s="677">
        <v>1</v>
      </c>
      <c r="T104" s="742">
        <v>1.5</v>
      </c>
      <c r="U104" s="700">
        <v>1</v>
      </c>
    </row>
    <row r="105" spans="1:21" ht="14.4" customHeight="1" x14ac:dyDescent="0.3">
      <c r="A105" s="660">
        <v>21</v>
      </c>
      <c r="B105" s="661" t="s">
        <v>589</v>
      </c>
      <c r="C105" s="661">
        <v>89301211</v>
      </c>
      <c r="D105" s="740" t="s">
        <v>6628</v>
      </c>
      <c r="E105" s="741" t="s">
        <v>4376</v>
      </c>
      <c r="F105" s="661" t="s">
        <v>4355</v>
      </c>
      <c r="G105" s="661" t="s">
        <v>4419</v>
      </c>
      <c r="H105" s="661" t="s">
        <v>590</v>
      </c>
      <c r="I105" s="661" t="s">
        <v>4420</v>
      </c>
      <c r="J105" s="661" t="s">
        <v>835</v>
      </c>
      <c r="K105" s="661" t="s">
        <v>3636</v>
      </c>
      <c r="L105" s="662">
        <v>0</v>
      </c>
      <c r="M105" s="662">
        <v>0</v>
      </c>
      <c r="N105" s="661">
        <v>1</v>
      </c>
      <c r="O105" s="742">
        <v>0.5</v>
      </c>
      <c r="P105" s="662"/>
      <c r="Q105" s="677"/>
      <c r="R105" s="661"/>
      <c r="S105" s="677">
        <v>0</v>
      </c>
      <c r="T105" s="742"/>
      <c r="U105" s="700">
        <v>0</v>
      </c>
    </row>
    <row r="106" spans="1:21" ht="14.4" customHeight="1" x14ac:dyDescent="0.3">
      <c r="A106" s="660">
        <v>21</v>
      </c>
      <c r="B106" s="661" t="s">
        <v>589</v>
      </c>
      <c r="C106" s="661">
        <v>89301211</v>
      </c>
      <c r="D106" s="740" t="s">
        <v>6628</v>
      </c>
      <c r="E106" s="741" t="s">
        <v>4376</v>
      </c>
      <c r="F106" s="661" t="s">
        <v>4355</v>
      </c>
      <c r="G106" s="661" t="s">
        <v>4521</v>
      </c>
      <c r="H106" s="661" t="s">
        <v>590</v>
      </c>
      <c r="I106" s="661" t="s">
        <v>4522</v>
      </c>
      <c r="J106" s="661" t="s">
        <v>4523</v>
      </c>
      <c r="K106" s="661" t="s">
        <v>4524</v>
      </c>
      <c r="L106" s="662">
        <v>0</v>
      </c>
      <c r="M106" s="662">
        <v>0</v>
      </c>
      <c r="N106" s="661">
        <v>1</v>
      </c>
      <c r="O106" s="742">
        <v>0.5</v>
      </c>
      <c r="P106" s="662">
        <v>0</v>
      </c>
      <c r="Q106" s="677"/>
      <c r="R106" s="661">
        <v>1</v>
      </c>
      <c r="S106" s="677">
        <v>1</v>
      </c>
      <c r="T106" s="742">
        <v>0.5</v>
      </c>
      <c r="U106" s="700">
        <v>1</v>
      </c>
    </row>
    <row r="107" spans="1:21" ht="14.4" customHeight="1" x14ac:dyDescent="0.3">
      <c r="A107" s="660">
        <v>21</v>
      </c>
      <c r="B107" s="661" t="s">
        <v>589</v>
      </c>
      <c r="C107" s="661">
        <v>89301211</v>
      </c>
      <c r="D107" s="740" t="s">
        <v>6628</v>
      </c>
      <c r="E107" s="741" t="s">
        <v>4376</v>
      </c>
      <c r="F107" s="661" t="s">
        <v>4355</v>
      </c>
      <c r="G107" s="661" t="s">
        <v>4417</v>
      </c>
      <c r="H107" s="661" t="s">
        <v>590</v>
      </c>
      <c r="I107" s="661" t="s">
        <v>2658</v>
      </c>
      <c r="J107" s="661" t="s">
        <v>2659</v>
      </c>
      <c r="K107" s="661" t="s">
        <v>4418</v>
      </c>
      <c r="L107" s="662">
        <v>50.27</v>
      </c>
      <c r="M107" s="662">
        <v>50.27</v>
      </c>
      <c r="N107" s="661">
        <v>1</v>
      </c>
      <c r="O107" s="742">
        <v>0.5</v>
      </c>
      <c r="P107" s="662">
        <v>50.27</v>
      </c>
      <c r="Q107" s="677">
        <v>1</v>
      </c>
      <c r="R107" s="661">
        <v>1</v>
      </c>
      <c r="S107" s="677">
        <v>1</v>
      </c>
      <c r="T107" s="742">
        <v>0.5</v>
      </c>
      <c r="U107" s="700">
        <v>1</v>
      </c>
    </row>
    <row r="108" spans="1:21" ht="14.4" customHeight="1" x14ac:dyDescent="0.3">
      <c r="A108" s="660">
        <v>21</v>
      </c>
      <c r="B108" s="661" t="s">
        <v>589</v>
      </c>
      <c r="C108" s="661">
        <v>89301211</v>
      </c>
      <c r="D108" s="740" t="s">
        <v>6628</v>
      </c>
      <c r="E108" s="741" t="s">
        <v>4376</v>
      </c>
      <c r="F108" s="661" t="s">
        <v>4355</v>
      </c>
      <c r="G108" s="661" t="s">
        <v>4525</v>
      </c>
      <c r="H108" s="661" t="s">
        <v>590</v>
      </c>
      <c r="I108" s="661" t="s">
        <v>4526</v>
      </c>
      <c r="J108" s="661" t="s">
        <v>4527</v>
      </c>
      <c r="K108" s="661" t="s">
        <v>4528</v>
      </c>
      <c r="L108" s="662">
        <v>0</v>
      </c>
      <c r="M108" s="662">
        <v>0</v>
      </c>
      <c r="N108" s="661">
        <v>1</v>
      </c>
      <c r="O108" s="742">
        <v>0.5</v>
      </c>
      <c r="P108" s="662"/>
      <c r="Q108" s="677"/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21</v>
      </c>
      <c r="B109" s="661" t="s">
        <v>589</v>
      </c>
      <c r="C109" s="661">
        <v>89301211</v>
      </c>
      <c r="D109" s="740" t="s">
        <v>6628</v>
      </c>
      <c r="E109" s="741" t="s">
        <v>4376</v>
      </c>
      <c r="F109" s="661" t="s">
        <v>4355</v>
      </c>
      <c r="G109" s="661" t="s">
        <v>4529</v>
      </c>
      <c r="H109" s="661" t="s">
        <v>590</v>
      </c>
      <c r="I109" s="661" t="s">
        <v>1610</v>
      </c>
      <c r="J109" s="661" t="s">
        <v>1611</v>
      </c>
      <c r="K109" s="661" t="s">
        <v>4530</v>
      </c>
      <c r="L109" s="662">
        <v>121.76</v>
      </c>
      <c r="M109" s="662">
        <v>121.76</v>
      </c>
      <c r="N109" s="661">
        <v>1</v>
      </c>
      <c r="O109" s="742">
        <v>0.5</v>
      </c>
      <c r="P109" s="662"/>
      <c r="Q109" s="677">
        <v>0</v>
      </c>
      <c r="R109" s="661"/>
      <c r="S109" s="677">
        <v>0</v>
      </c>
      <c r="T109" s="742"/>
      <c r="U109" s="700">
        <v>0</v>
      </c>
    </row>
    <row r="110" spans="1:21" ht="14.4" customHeight="1" x14ac:dyDescent="0.3">
      <c r="A110" s="660">
        <v>21</v>
      </c>
      <c r="B110" s="661" t="s">
        <v>589</v>
      </c>
      <c r="C110" s="661">
        <v>89301211</v>
      </c>
      <c r="D110" s="740" t="s">
        <v>6628</v>
      </c>
      <c r="E110" s="741" t="s">
        <v>4376</v>
      </c>
      <c r="F110" s="661" t="s">
        <v>4355</v>
      </c>
      <c r="G110" s="661" t="s">
        <v>4531</v>
      </c>
      <c r="H110" s="661" t="s">
        <v>590</v>
      </c>
      <c r="I110" s="661" t="s">
        <v>960</v>
      </c>
      <c r="J110" s="661" t="s">
        <v>4532</v>
      </c>
      <c r="K110" s="661" t="s">
        <v>4533</v>
      </c>
      <c r="L110" s="662">
        <v>77.36</v>
      </c>
      <c r="M110" s="662">
        <v>154.72</v>
      </c>
      <c r="N110" s="661">
        <v>2</v>
      </c>
      <c r="O110" s="742">
        <v>1.5</v>
      </c>
      <c r="P110" s="662">
        <v>77.36</v>
      </c>
      <c r="Q110" s="677">
        <v>0.5</v>
      </c>
      <c r="R110" s="661">
        <v>1</v>
      </c>
      <c r="S110" s="677">
        <v>0.5</v>
      </c>
      <c r="T110" s="742">
        <v>1</v>
      </c>
      <c r="U110" s="700">
        <v>0.66666666666666663</v>
      </c>
    </row>
    <row r="111" spans="1:21" ht="14.4" customHeight="1" x14ac:dyDescent="0.3">
      <c r="A111" s="660">
        <v>21</v>
      </c>
      <c r="B111" s="661" t="s">
        <v>589</v>
      </c>
      <c r="C111" s="661">
        <v>89301211</v>
      </c>
      <c r="D111" s="740" t="s">
        <v>6628</v>
      </c>
      <c r="E111" s="741" t="s">
        <v>4376</v>
      </c>
      <c r="F111" s="661" t="s">
        <v>4355</v>
      </c>
      <c r="G111" s="661" t="s">
        <v>4531</v>
      </c>
      <c r="H111" s="661" t="s">
        <v>590</v>
      </c>
      <c r="I111" s="661" t="s">
        <v>4534</v>
      </c>
      <c r="J111" s="661" t="s">
        <v>4532</v>
      </c>
      <c r="K111" s="661" t="s">
        <v>4533</v>
      </c>
      <c r="L111" s="662">
        <v>0</v>
      </c>
      <c r="M111" s="662">
        <v>0</v>
      </c>
      <c r="N111" s="661">
        <v>2</v>
      </c>
      <c r="O111" s="742">
        <v>2</v>
      </c>
      <c r="P111" s="662"/>
      <c r="Q111" s="677"/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21</v>
      </c>
      <c r="B112" s="661" t="s">
        <v>589</v>
      </c>
      <c r="C112" s="661">
        <v>89301211</v>
      </c>
      <c r="D112" s="740" t="s">
        <v>6628</v>
      </c>
      <c r="E112" s="741" t="s">
        <v>4376</v>
      </c>
      <c r="F112" s="661" t="s">
        <v>4355</v>
      </c>
      <c r="G112" s="661" t="s">
        <v>4535</v>
      </c>
      <c r="H112" s="661" t="s">
        <v>590</v>
      </c>
      <c r="I112" s="661" t="s">
        <v>4536</v>
      </c>
      <c r="J112" s="661" t="s">
        <v>1316</v>
      </c>
      <c r="K112" s="661" t="s">
        <v>4537</v>
      </c>
      <c r="L112" s="662">
        <v>30.65</v>
      </c>
      <c r="M112" s="662">
        <v>30.65</v>
      </c>
      <c r="N112" s="661">
        <v>1</v>
      </c>
      <c r="O112" s="742">
        <v>1</v>
      </c>
      <c r="P112" s="662"/>
      <c r="Q112" s="677">
        <v>0</v>
      </c>
      <c r="R112" s="661"/>
      <c r="S112" s="677">
        <v>0</v>
      </c>
      <c r="T112" s="742"/>
      <c r="U112" s="700">
        <v>0</v>
      </c>
    </row>
    <row r="113" spans="1:21" ht="14.4" customHeight="1" x14ac:dyDescent="0.3">
      <c r="A113" s="660">
        <v>21</v>
      </c>
      <c r="B113" s="661" t="s">
        <v>589</v>
      </c>
      <c r="C113" s="661">
        <v>89301211</v>
      </c>
      <c r="D113" s="740" t="s">
        <v>6628</v>
      </c>
      <c r="E113" s="741" t="s">
        <v>4376</v>
      </c>
      <c r="F113" s="661" t="s">
        <v>4355</v>
      </c>
      <c r="G113" s="661" t="s">
        <v>4535</v>
      </c>
      <c r="H113" s="661" t="s">
        <v>590</v>
      </c>
      <c r="I113" s="661" t="s">
        <v>1130</v>
      </c>
      <c r="J113" s="661" t="s">
        <v>4538</v>
      </c>
      <c r="K113" s="661" t="s">
        <v>4539</v>
      </c>
      <c r="L113" s="662">
        <v>11.03</v>
      </c>
      <c r="M113" s="662">
        <v>11.03</v>
      </c>
      <c r="N113" s="661">
        <v>1</v>
      </c>
      <c r="O113" s="742">
        <v>1</v>
      </c>
      <c r="P113" s="662">
        <v>11.03</v>
      </c>
      <c r="Q113" s="677">
        <v>1</v>
      </c>
      <c r="R113" s="661">
        <v>1</v>
      </c>
      <c r="S113" s="677">
        <v>1</v>
      </c>
      <c r="T113" s="742">
        <v>1</v>
      </c>
      <c r="U113" s="700">
        <v>1</v>
      </c>
    </row>
    <row r="114" spans="1:21" ht="14.4" customHeight="1" x14ac:dyDescent="0.3">
      <c r="A114" s="660">
        <v>21</v>
      </c>
      <c r="B114" s="661" t="s">
        <v>589</v>
      </c>
      <c r="C114" s="661">
        <v>89301211</v>
      </c>
      <c r="D114" s="740" t="s">
        <v>6628</v>
      </c>
      <c r="E114" s="741" t="s">
        <v>4376</v>
      </c>
      <c r="F114" s="661" t="s">
        <v>4355</v>
      </c>
      <c r="G114" s="661" t="s">
        <v>4430</v>
      </c>
      <c r="H114" s="661" t="s">
        <v>590</v>
      </c>
      <c r="I114" s="661" t="s">
        <v>806</v>
      </c>
      <c r="J114" s="661" t="s">
        <v>807</v>
      </c>
      <c r="K114" s="661" t="s">
        <v>4431</v>
      </c>
      <c r="L114" s="662">
        <v>766.89</v>
      </c>
      <c r="M114" s="662">
        <v>766.89</v>
      </c>
      <c r="N114" s="661">
        <v>1</v>
      </c>
      <c r="O114" s="742">
        <v>0.5</v>
      </c>
      <c r="P114" s="662">
        <v>766.89</v>
      </c>
      <c r="Q114" s="677">
        <v>1</v>
      </c>
      <c r="R114" s="661">
        <v>1</v>
      </c>
      <c r="S114" s="677">
        <v>1</v>
      </c>
      <c r="T114" s="742">
        <v>0.5</v>
      </c>
      <c r="U114" s="700">
        <v>1</v>
      </c>
    </row>
    <row r="115" spans="1:21" ht="14.4" customHeight="1" x14ac:dyDescent="0.3">
      <c r="A115" s="660">
        <v>21</v>
      </c>
      <c r="B115" s="661" t="s">
        <v>589</v>
      </c>
      <c r="C115" s="661">
        <v>89301211</v>
      </c>
      <c r="D115" s="740" t="s">
        <v>6628</v>
      </c>
      <c r="E115" s="741" t="s">
        <v>4376</v>
      </c>
      <c r="F115" s="661" t="s">
        <v>4355</v>
      </c>
      <c r="G115" s="661" t="s">
        <v>4540</v>
      </c>
      <c r="H115" s="661" t="s">
        <v>2238</v>
      </c>
      <c r="I115" s="661" t="s">
        <v>2528</v>
      </c>
      <c r="J115" s="661" t="s">
        <v>4228</v>
      </c>
      <c r="K115" s="661" t="s">
        <v>4229</v>
      </c>
      <c r="L115" s="662">
        <v>465.7</v>
      </c>
      <c r="M115" s="662">
        <v>465.7</v>
      </c>
      <c r="N115" s="661">
        <v>1</v>
      </c>
      <c r="O115" s="742">
        <v>0.5</v>
      </c>
      <c r="P115" s="662"/>
      <c r="Q115" s="677">
        <v>0</v>
      </c>
      <c r="R115" s="661"/>
      <c r="S115" s="677">
        <v>0</v>
      </c>
      <c r="T115" s="742"/>
      <c r="U115" s="700">
        <v>0</v>
      </c>
    </row>
    <row r="116" spans="1:21" ht="14.4" customHeight="1" x14ac:dyDescent="0.3">
      <c r="A116" s="660">
        <v>21</v>
      </c>
      <c r="B116" s="661" t="s">
        <v>589</v>
      </c>
      <c r="C116" s="661">
        <v>89301211</v>
      </c>
      <c r="D116" s="740" t="s">
        <v>6628</v>
      </c>
      <c r="E116" s="741" t="s">
        <v>4376</v>
      </c>
      <c r="F116" s="661" t="s">
        <v>4355</v>
      </c>
      <c r="G116" s="661" t="s">
        <v>4540</v>
      </c>
      <c r="H116" s="661" t="s">
        <v>2238</v>
      </c>
      <c r="I116" s="661" t="s">
        <v>4541</v>
      </c>
      <c r="J116" s="661" t="s">
        <v>4542</v>
      </c>
      <c r="K116" s="661" t="s">
        <v>4543</v>
      </c>
      <c r="L116" s="662">
        <v>376.75</v>
      </c>
      <c r="M116" s="662">
        <v>376.75</v>
      </c>
      <c r="N116" s="661">
        <v>1</v>
      </c>
      <c r="O116" s="742">
        <v>0.5</v>
      </c>
      <c r="P116" s="662"/>
      <c r="Q116" s="677">
        <v>0</v>
      </c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21</v>
      </c>
      <c r="B117" s="661" t="s">
        <v>589</v>
      </c>
      <c r="C117" s="661">
        <v>89301211</v>
      </c>
      <c r="D117" s="740" t="s">
        <v>6628</v>
      </c>
      <c r="E117" s="741" t="s">
        <v>4376</v>
      </c>
      <c r="F117" s="661" t="s">
        <v>4355</v>
      </c>
      <c r="G117" s="661" t="s">
        <v>4544</v>
      </c>
      <c r="H117" s="661" t="s">
        <v>2238</v>
      </c>
      <c r="I117" s="661" t="s">
        <v>2442</v>
      </c>
      <c r="J117" s="661" t="s">
        <v>2308</v>
      </c>
      <c r="K117" s="661" t="s">
        <v>2443</v>
      </c>
      <c r="L117" s="662">
        <v>0</v>
      </c>
      <c r="M117" s="662">
        <v>0</v>
      </c>
      <c r="N117" s="661">
        <v>2</v>
      </c>
      <c r="O117" s="742">
        <v>1.5</v>
      </c>
      <c r="P117" s="662">
        <v>0</v>
      </c>
      <c r="Q117" s="677"/>
      <c r="R117" s="661">
        <v>1</v>
      </c>
      <c r="S117" s="677">
        <v>0.5</v>
      </c>
      <c r="T117" s="742">
        <v>0.5</v>
      </c>
      <c r="U117" s="700">
        <v>0.33333333333333331</v>
      </c>
    </row>
    <row r="118" spans="1:21" ht="14.4" customHeight="1" x14ac:dyDescent="0.3">
      <c r="A118" s="660">
        <v>21</v>
      </c>
      <c r="B118" s="661" t="s">
        <v>589</v>
      </c>
      <c r="C118" s="661">
        <v>89301211</v>
      </c>
      <c r="D118" s="740" t="s">
        <v>6628</v>
      </c>
      <c r="E118" s="741" t="s">
        <v>4376</v>
      </c>
      <c r="F118" s="661" t="s">
        <v>4355</v>
      </c>
      <c r="G118" s="661" t="s">
        <v>4545</v>
      </c>
      <c r="H118" s="661" t="s">
        <v>2238</v>
      </c>
      <c r="I118" s="661" t="s">
        <v>2601</v>
      </c>
      <c r="J118" s="661" t="s">
        <v>2602</v>
      </c>
      <c r="K118" s="661" t="s">
        <v>4215</v>
      </c>
      <c r="L118" s="662">
        <v>804.58</v>
      </c>
      <c r="M118" s="662">
        <v>804.58</v>
      </c>
      <c r="N118" s="661">
        <v>1</v>
      </c>
      <c r="O118" s="742">
        <v>1</v>
      </c>
      <c r="P118" s="662"/>
      <c r="Q118" s="677">
        <v>0</v>
      </c>
      <c r="R118" s="661"/>
      <c r="S118" s="677">
        <v>0</v>
      </c>
      <c r="T118" s="742"/>
      <c r="U118" s="700">
        <v>0</v>
      </c>
    </row>
    <row r="119" spans="1:21" ht="14.4" customHeight="1" x14ac:dyDescent="0.3">
      <c r="A119" s="660">
        <v>21</v>
      </c>
      <c r="B119" s="661" t="s">
        <v>589</v>
      </c>
      <c r="C119" s="661">
        <v>89301211</v>
      </c>
      <c r="D119" s="740" t="s">
        <v>6628</v>
      </c>
      <c r="E119" s="741" t="s">
        <v>4376</v>
      </c>
      <c r="F119" s="661" t="s">
        <v>4355</v>
      </c>
      <c r="G119" s="661" t="s">
        <v>4413</v>
      </c>
      <c r="H119" s="661" t="s">
        <v>590</v>
      </c>
      <c r="I119" s="661" t="s">
        <v>2905</v>
      </c>
      <c r="J119" s="661" t="s">
        <v>1070</v>
      </c>
      <c r="K119" s="661" t="s">
        <v>2906</v>
      </c>
      <c r="L119" s="662">
        <v>0</v>
      </c>
      <c r="M119" s="662">
        <v>0</v>
      </c>
      <c r="N119" s="661">
        <v>1</v>
      </c>
      <c r="O119" s="742">
        <v>0.5</v>
      </c>
      <c r="P119" s="662"/>
      <c r="Q119" s="677"/>
      <c r="R119" s="661"/>
      <c r="S119" s="677">
        <v>0</v>
      </c>
      <c r="T119" s="742"/>
      <c r="U119" s="700">
        <v>0</v>
      </c>
    </row>
    <row r="120" spans="1:21" ht="14.4" customHeight="1" x14ac:dyDescent="0.3">
      <c r="A120" s="660">
        <v>21</v>
      </c>
      <c r="B120" s="661" t="s">
        <v>589</v>
      </c>
      <c r="C120" s="661">
        <v>89301211</v>
      </c>
      <c r="D120" s="740" t="s">
        <v>6628</v>
      </c>
      <c r="E120" s="741" t="s">
        <v>4376</v>
      </c>
      <c r="F120" s="661" t="s">
        <v>4355</v>
      </c>
      <c r="G120" s="661" t="s">
        <v>4546</v>
      </c>
      <c r="H120" s="661" t="s">
        <v>590</v>
      </c>
      <c r="I120" s="661" t="s">
        <v>4547</v>
      </c>
      <c r="J120" s="661" t="s">
        <v>4548</v>
      </c>
      <c r="K120" s="661" t="s">
        <v>4549</v>
      </c>
      <c r="L120" s="662">
        <v>0</v>
      </c>
      <c r="M120" s="662">
        <v>0</v>
      </c>
      <c r="N120" s="661">
        <v>1</v>
      </c>
      <c r="O120" s="742">
        <v>1</v>
      </c>
      <c r="P120" s="662"/>
      <c r="Q120" s="677"/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21</v>
      </c>
      <c r="B121" s="661" t="s">
        <v>589</v>
      </c>
      <c r="C121" s="661">
        <v>89301211</v>
      </c>
      <c r="D121" s="740" t="s">
        <v>6628</v>
      </c>
      <c r="E121" s="741" t="s">
        <v>4376</v>
      </c>
      <c r="F121" s="661" t="s">
        <v>4355</v>
      </c>
      <c r="G121" s="661" t="s">
        <v>4550</v>
      </c>
      <c r="H121" s="661" t="s">
        <v>590</v>
      </c>
      <c r="I121" s="661" t="s">
        <v>3377</v>
      </c>
      <c r="J121" s="661" t="s">
        <v>3378</v>
      </c>
      <c r="K121" s="661" t="s">
        <v>3379</v>
      </c>
      <c r="L121" s="662">
        <v>1172.22</v>
      </c>
      <c r="M121" s="662">
        <v>1172.22</v>
      </c>
      <c r="N121" s="661">
        <v>1</v>
      </c>
      <c r="O121" s="742">
        <v>0.5</v>
      </c>
      <c r="P121" s="662"/>
      <c r="Q121" s="677">
        <v>0</v>
      </c>
      <c r="R121" s="661"/>
      <c r="S121" s="677">
        <v>0</v>
      </c>
      <c r="T121" s="742"/>
      <c r="U121" s="700">
        <v>0</v>
      </c>
    </row>
    <row r="122" spans="1:21" ht="14.4" customHeight="1" x14ac:dyDescent="0.3">
      <c r="A122" s="660">
        <v>21</v>
      </c>
      <c r="B122" s="661" t="s">
        <v>589</v>
      </c>
      <c r="C122" s="661">
        <v>89301211</v>
      </c>
      <c r="D122" s="740" t="s">
        <v>6628</v>
      </c>
      <c r="E122" s="741" t="s">
        <v>4376</v>
      </c>
      <c r="F122" s="661" t="s">
        <v>4355</v>
      </c>
      <c r="G122" s="661" t="s">
        <v>4550</v>
      </c>
      <c r="H122" s="661" t="s">
        <v>590</v>
      </c>
      <c r="I122" s="661" t="s">
        <v>1966</v>
      </c>
      <c r="J122" s="661" t="s">
        <v>2201</v>
      </c>
      <c r="K122" s="661" t="s">
        <v>2202</v>
      </c>
      <c r="L122" s="662">
        <v>2344.4299999999998</v>
      </c>
      <c r="M122" s="662">
        <v>4688.8599999999997</v>
      </c>
      <c r="N122" s="661">
        <v>2</v>
      </c>
      <c r="O122" s="742">
        <v>1</v>
      </c>
      <c r="P122" s="662">
        <v>4688.8599999999997</v>
      </c>
      <c r="Q122" s="677">
        <v>1</v>
      </c>
      <c r="R122" s="661">
        <v>2</v>
      </c>
      <c r="S122" s="677">
        <v>1</v>
      </c>
      <c r="T122" s="742">
        <v>1</v>
      </c>
      <c r="U122" s="700">
        <v>1</v>
      </c>
    </row>
    <row r="123" spans="1:21" ht="14.4" customHeight="1" x14ac:dyDescent="0.3">
      <c r="A123" s="660">
        <v>21</v>
      </c>
      <c r="B123" s="661" t="s">
        <v>589</v>
      </c>
      <c r="C123" s="661">
        <v>89301211</v>
      </c>
      <c r="D123" s="740" t="s">
        <v>6628</v>
      </c>
      <c r="E123" s="741" t="s">
        <v>4376</v>
      </c>
      <c r="F123" s="661" t="s">
        <v>4355</v>
      </c>
      <c r="G123" s="661" t="s">
        <v>4550</v>
      </c>
      <c r="H123" s="661" t="s">
        <v>590</v>
      </c>
      <c r="I123" s="661" t="s">
        <v>4551</v>
      </c>
      <c r="J123" s="661" t="s">
        <v>2201</v>
      </c>
      <c r="K123" s="661" t="s">
        <v>4552</v>
      </c>
      <c r="L123" s="662">
        <v>0</v>
      </c>
      <c r="M123" s="662">
        <v>0</v>
      </c>
      <c r="N123" s="661">
        <v>1</v>
      </c>
      <c r="O123" s="742">
        <v>0.5</v>
      </c>
      <c r="P123" s="662"/>
      <c r="Q123" s="677"/>
      <c r="R123" s="661"/>
      <c r="S123" s="677">
        <v>0</v>
      </c>
      <c r="T123" s="742"/>
      <c r="U123" s="700">
        <v>0</v>
      </c>
    </row>
    <row r="124" spans="1:21" ht="14.4" customHeight="1" x14ac:dyDescent="0.3">
      <c r="A124" s="660">
        <v>21</v>
      </c>
      <c r="B124" s="661" t="s">
        <v>589</v>
      </c>
      <c r="C124" s="661">
        <v>89301211</v>
      </c>
      <c r="D124" s="740" t="s">
        <v>6628</v>
      </c>
      <c r="E124" s="741" t="s">
        <v>4376</v>
      </c>
      <c r="F124" s="661" t="s">
        <v>4355</v>
      </c>
      <c r="G124" s="661" t="s">
        <v>4550</v>
      </c>
      <c r="H124" s="661" t="s">
        <v>590</v>
      </c>
      <c r="I124" s="661" t="s">
        <v>4553</v>
      </c>
      <c r="J124" s="661" t="s">
        <v>2201</v>
      </c>
      <c r="K124" s="661" t="s">
        <v>4552</v>
      </c>
      <c r="L124" s="662">
        <v>0</v>
      </c>
      <c r="M124" s="662">
        <v>0</v>
      </c>
      <c r="N124" s="661">
        <v>1</v>
      </c>
      <c r="O124" s="742">
        <v>0.5</v>
      </c>
      <c r="P124" s="662"/>
      <c r="Q124" s="677"/>
      <c r="R124" s="661"/>
      <c r="S124" s="677">
        <v>0</v>
      </c>
      <c r="T124" s="742"/>
      <c r="U124" s="700">
        <v>0</v>
      </c>
    </row>
    <row r="125" spans="1:21" ht="14.4" customHeight="1" x14ac:dyDescent="0.3">
      <c r="A125" s="660">
        <v>21</v>
      </c>
      <c r="B125" s="661" t="s">
        <v>589</v>
      </c>
      <c r="C125" s="661">
        <v>89301211</v>
      </c>
      <c r="D125" s="740" t="s">
        <v>6628</v>
      </c>
      <c r="E125" s="741" t="s">
        <v>4376</v>
      </c>
      <c r="F125" s="661" t="s">
        <v>4355</v>
      </c>
      <c r="G125" s="661" t="s">
        <v>4432</v>
      </c>
      <c r="H125" s="661" t="s">
        <v>590</v>
      </c>
      <c r="I125" s="661" t="s">
        <v>1073</v>
      </c>
      <c r="J125" s="661" t="s">
        <v>4433</v>
      </c>
      <c r="K125" s="661" t="s">
        <v>4434</v>
      </c>
      <c r="L125" s="662">
        <v>56.01</v>
      </c>
      <c r="M125" s="662">
        <v>392.07</v>
      </c>
      <c r="N125" s="661">
        <v>7</v>
      </c>
      <c r="O125" s="742">
        <v>3.5</v>
      </c>
      <c r="P125" s="662">
        <v>168.03</v>
      </c>
      <c r="Q125" s="677">
        <v>0.4285714285714286</v>
      </c>
      <c r="R125" s="661">
        <v>3</v>
      </c>
      <c r="S125" s="677">
        <v>0.42857142857142855</v>
      </c>
      <c r="T125" s="742">
        <v>1.5</v>
      </c>
      <c r="U125" s="700">
        <v>0.42857142857142855</v>
      </c>
    </row>
    <row r="126" spans="1:21" ht="14.4" customHeight="1" x14ac:dyDescent="0.3">
      <c r="A126" s="660">
        <v>21</v>
      </c>
      <c r="B126" s="661" t="s">
        <v>589</v>
      </c>
      <c r="C126" s="661">
        <v>89301211</v>
      </c>
      <c r="D126" s="740" t="s">
        <v>6628</v>
      </c>
      <c r="E126" s="741" t="s">
        <v>4376</v>
      </c>
      <c r="F126" s="661" t="s">
        <v>4355</v>
      </c>
      <c r="G126" s="661" t="s">
        <v>4432</v>
      </c>
      <c r="H126" s="661" t="s">
        <v>590</v>
      </c>
      <c r="I126" s="661" t="s">
        <v>3238</v>
      </c>
      <c r="J126" s="661" t="s">
        <v>3239</v>
      </c>
      <c r="K126" s="661" t="s">
        <v>3240</v>
      </c>
      <c r="L126" s="662">
        <v>70.02</v>
      </c>
      <c r="M126" s="662">
        <v>70.02</v>
      </c>
      <c r="N126" s="661">
        <v>1</v>
      </c>
      <c r="O126" s="742">
        <v>0.5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21</v>
      </c>
      <c r="B127" s="661" t="s">
        <v>589</v>
      </c>
      <c r="C127" s="661">
        <v>89301211</v>
      </c>
      <c r="D127" s="740" t="s">
        <v>6628</v>
      </c>
      <c r="E127" s="741" t="s">
        <v>4376</v>
      </c>
      <c r="F127" s="661" t="s">
        <v>4355</v>
      </c>
      <c r="G127" s="661" t="s">
        <v>4554</v>
      </c>
      <c r="H127" s="661" t="s">
        <v>590</v>
      </c>
      <c r="I127" s="661" t="s">
        <v>4555</v>
      </c>
      <c r="J127" s="661" t="s">
        <v>880</v>
      </c>
      <c r="K127" s="661" t="s">
        <v>4556</v>
      </c>
      <c r="L127" s="662">
        <v>83.56</v>
      </c>
      <c r="M127" s="662">
        <v>83.56</v>
      </c>
      <c r="N127" s="661">
        <v>1</v>
      </c>
      <c r="O127" s="742">
        <v>0.5</v>
      </c>
      <c r="P127" s="662">
        <v>83.56</v>
      </c>
      <c r="Q127" s="677">
        <v>1</v>
      </c>
      <c r="R127" s="661">
        <v>1</v>
      </c>
      <c r="S127" s="677">
        <v>1</v>
      </c>
      <c r="T127" s="742">
        <v>0.5</v>
      </c>
      <c r="U127" s="700">
        <v>1</v>
      </c>
    </row>
    <row r="128" spans="1:21" ht="14.4" customHeight="1" x14ac:dyDescent="0.3">
      <c r="A128" s="660">
        <v>21</v>
      </c>
      <c r="B128" s="661" t="s">
        <v>589</v>
      </c>
      <c r="C128" s="661">
        <v>89301211</v>
      </c>
      <c r="D128" s="740" t="s">
        <v>6628</v>
      </c>
      <c r="E128" s="741" t="s">
        <v>4376</v>
      </c>
      <c r="F128" s="661" t="s">
        <v>4355</v>
      </c>
      <c r="G128" s="661" t="s">
        <v>4557</v>
      </c>
      <c r="H128" s="661" t="s">
        <v>590</v>
      </c>
      <c r="I128" s="661" t="s">
        <v>2665</v>
      </c>
      <c r="J128" s="661" t="s">
        <v>2666</v>
      </c>
      <c r="K128" s="661" t="s">
        <v>4558</v>
      </c>
      <c r="L128" s="662">
        <v>31.54</v>
      </c>
      <c r="M128" s="662">
        <v>31.54</v>
      </c>
      <c r="N128" s="661">
        <v>1</v>
      </c>
      <c r="O128" s="742">
        <v>0.5</v>
      </c>
      <c r="P128" s="662">
        <v>31.54</v>
      </c>
      <c r="Q128" s="677">
        <v>1</v>
      </c>
      <c r="R128" s="661">
        <v>1</v>
      </c>
      <c r="S128" s="677">
        <v>1</v>
      </c>
      <c r="T128" s="742">
        <v>0.5</v>
      </c>
      <c r="U128" s="700">
        <v>1</v>
      </c>
    </row>
    <row r="129" spans="1:21" ht="14.4" customHeight="1" x14ac:dyDescent="0.3">
      <c r="A129" s="660">
        <v>21</v>
      </c>
      <c r="B129" s="661" t="s">
        <v>589</v>
      </c>
      <c r="C129" s="661">
        <v>89301211</v>
      </c>
      <c r="D129" s="740" t="s">
        <v>6628</v>
      </c>
      <c r="E129" s="741" t="s">
        <v>4376</v>
      </c>
      <c r="F129" s="661" t="s">
        <v>4355</v>
      </c>
      <c r="G129" s="661" t="s">
        <v>4559</v>
      </c>
      <c r="H129" s="661" t="s">
        <v>2238</v>
      </c>
      <c r="I129" s="661" t="s">
        <v>3521</v>
      </c>
      <c r="J129" s="661" t="s">
        <v>4282</v>
      </c>
      <c r="K129" s="661" t="s">
        <v>4283</v>
      </c>
      <c r="L129" s="662">
        <v>146.99</v>
      </c>
      <c r="M129" s="662">
        <v>146.99</v>
      </c>
      <c r="N129" s="661">
        <v>1</v>
      </c>
      <c r="O129" s="742">
        <v>0.5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21</v>
      </c>
      <c r="B130" s="661" t="s">
        <v>589</v>
      </c>
      <c r="C130" s="661">
        <v>89301211</v>
      </c>
      <c r="D130" s="740" t="s">
        <v>6628</v>
      </c>
      <c r="E130" s="741" t="s">
        <v>4376</v>
      </c>
      <c r="F130" s="661" t="s">
        <v>4355</v>
      </c>
      <c r="G130" s="661" t="s">
        <v>4407</v>
      </c>
      <c r="H130" s="661" t="s">
        <v>590</v>
      </c>
      <c r="I130" s="661" t="s">
        <v>814</v>
      </c>
      <c r="J130" s="661" t="s">
        <v>815</v>
      </c>
      <c r="K130" s="661" t="s">
        <v>2179</v>
      </c>
      <c r="L130" s="662">
        <v>391.83</v>
      </c>
      <c r="M130" s="662">
        <v>1567.32</v>
      </c>
      <c r="N130" s="661">
        <v>4</v>
      </c>
      <c r="O130" s="742">
        <v>2</v>
      </c>
      <c r="P130" s="662"/>
      <c r="Q130" s="677">
        <v>0</v>
      </c>
      <c r="R130" s="661"/>
      <c r="S130" s="677">
        <v>0</v>
      </c>
      <c r="T130" s="742"/>
      <c r="U130" s="700">
        <v>0</v>
      </c>
    </row>
    <row r="131" spans="1:21" ht="14.4" customHeight="1" x14ac:dyDescent="0.3">
      <c r="A131" s="660">
        <v>21</v>
      </c>
      <c r="B131" s="661" t="s">
        <v>589</v>
      </c>
      <c r="C131" s="661">
        <v>89301211</v>
      </c>
      <c r="D131" s="740" t="s">
        <v>6628</v>
      </c>
      <c r="E131" s="741" t="s">
        <v>4376</v>
      </c>
      <c r="F131" s="661" t="s">
        <v>4355</v>
      </c>
      <c r="G131" s="661" t="s">
        <v>4398</v>
      </c>
      <c r="H131" s="661" t="s">
        <v>2238</v>
      </c>
      <c r="I131" s="661" t="s">
        <v>2284</v>
      </c>
      <c r="J131" s="661" t="s">
        <v>2285</v>
      </c>
      <c r="K131" s="661" t="s">
        <v>2286</v>
      </c>
      <c r="L131" s="662">
        <v>937.93</v>
      </c>
      <c r="M131" s="662">
        <v>2813.79</v>
      </c>
      <c r="N131" s="661">
        <v>3</v>
      </c>
      <c r="O131" s="742">
        <v>1</v>
      </c>
      <c r="P131" s="662">
        <v>937.93</v>
      </c>
      <c r="Q131" s="677">
        <v>0.33333333333333331</v>
      </c>
      <c r="R131" s="661">
        <v>1</v>
      </c>
      <c r="S131" s="677">
        <v>0.33333333333333331</v>
      </c>
      <c r="T131" s="742">
        <v>0.5</v>
      </c>
      <c r="U131" s="700">
        <v>0.5</v>
      </c>
    </row>
    <row r="132" spans="1:21" ht="14.4" customHeight="1" x14ac:dyDescent="0.3">
      <c r="A132" s="660">
        <v>21</v>
      </c>
      <c r="B132" s="661" t="s">
        <v>589</v>
      </c>
      <c r="C132" s="661">
        <v>89301211</v>
      </c>
      <c r="D132" s="740" t="s">
        <v>6628</v>
      </c>
      <c r="E132" s="741" t="s">
        <v>4376</v>
      </c>
      <c r="F132" s="661" t="s">
        <v>4355</v>
      </c>
      <c r="G132" s="661" t="s">
        <v>4398</v>
      </c>
      <c r="H132" s="661" t="s">
        <v>2238</v>
      </c>
      <c r="I132" s="661" t="s">
        <v>2288</v>
      </c>
      <c r="J132" s="661" t="s">
        <v>2285</v>
      </c>
      <c r="K132" s="661" t="s">
        <v>2289</v>
      </c>
      <c r="L132" s="662">
        <v>1166.47</v>
      </c>
      <c r="M132" s="662">
        <v>1166.47</v>
      </c>
      <c r="N132" s="661">
        <v>1</v>
      </c>
      <c r="O132" s="742">
        <v>1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21</v>
      </c>
      <c r="B133" s="661" t="s">
        <v>589</v>
      </c>
      <c r="C133" s="661">
        <v>89301211</v>
      </c>
      <c r="D133" s="740" t="s">
        <v>6628</v>
      </c>
      <c r="E133" s="741" t="s">
        <v>4376</v>
      </c>
      <c r="F133" s="661" t="s">
        <v>4355</v>
      </c>
      <c r="G133" s="661" t="s">
        <v>4398</v>
      </c>
      <c r="H133" s="661" t="s">
        <v>2238</v>
      </c>
      <c r="I133" s="661" t="s">
        <v>2358</v>
      </c>
      <c r="J133" s="661" t="s">
        <v>2359</v>
      </c>
      <c r="K133" s="661" t="s">
        <v>2286</v>
      </c>
      <c r="L133" s="662">
        <v>1749.69</v>
      </c>
      <c r="M133" s="662">
        <v>31494.420000000006</v>
      </c>
      <c r="N133" s="661">
        <v>18</v>
      </c>
      <c r="O133" s="742">
        <v>6.5</v>
      </c>
      <c r="P133" s="662">
        <v>13997.520000000002</v>
      </c>
      <c r="Q133" s="677">
        <v>0.44444444444444442</v>
      </c>
      <c r="R133" s="661">
        <v>8</v>
      </c>
      <c r="S133" s="677">
        <v>0.44444444444444442</v>
      </c>
      <c r="T133" s="742">
        <v>3</v>
      </c>
      <c r="U133" s="700">
        <v>0.46153846153846156</v>
      </c>
    </row>
    <row r="134" spans="1:21" ht="14.4" customHeight="1" x14ac:dyDescent="0.3">
      <c r="A134" s="660">
        <v>21</v>
      </c>
      <c r="B134" s="661" t="s">
        <v>589</v>
      </c>
      <c r="C134" s="661">
        <v>89301211</v>
      </c>
      <c r="D134" s="740" t="s">
        <v>6628</v>
      </c>
      <c r="E134" s="741" t="s">
        <v>4376</v>
      </c>
      <c r="F134" s="661" t="s">
        <v>4355</v>
      </c>
      <c r="G134" s="661" t="s">
        <v>4398</v>
      </c>
      <c r="H134" s="661" t="s">
        <v>2238</v>
      </c>
      <c r="I134" s="661" t="s">
        <v>2362</v>
      </c>
      <c r="J134" s="661" t="s">
        <v>2359</v>
      </c>
      <c r="K134" s="661" t="s">
        <v>2289</v>
      </c>
      <c r="L134" s="662">
        <v>2332.92</v>
      </c>
      <c r="M134" s="662">
        <v>6998.76</v>
      </c>
      <c r="N134" s="661">
        <v>3</v>
      </c>
      <c r="O134" s="742">
        <v>1</v>
      </c>
      <c r="P134" s="662">
        <v>6998.76</v>
      </c>
      <c r="Q134" s="677">
        <v>1</v>
      </c>
      <c r="R134" s="661">
        <v>3</v>
      </c>
      <c r="S134" s="677">
        <v>1</v>
      </c>
      <c r="T134" s="742">
        <v>1</v>
      </c>
      <c r="U134" s="700">
        <v>1</v>
      </c>
    </row>
    <row r="135" spans="1:21" ht="14.4" customHeight="1" x14ac:dyDescent="0.3">
      <c r="A135" s="660">
        <v>21</v>
      </c>
      <c r="B135" s="661" t="s">
        <v>589</v>
      </c>
      <c r="C135" s="661">
        <v>89301211</v>
      </c>
      <c r="D135" s="740" t="s">
        <v>6628</v>
      </c>
      <c r="E135" s="741" t="s">
        <v>4376</v>
      </c>
      <c r="F135" s="661" t="s">
        <v>4355</v>
      </c>
      <c r="G135" s="661" t="s">
        <v>4398</v>
      </c>
      <c r="H135" s="661" t="s">
        <v>2238</v>
      </c>
      <c r="I135" s="661" t="s">
        <v>2365</v>
      </c>
      <c r="J135" s="661" t="s">
        <v>2359</v>
      </c>
      <c r="K135" s="661" t="s">
        <v>3529</v>
      </c>
      <c r="L135" s="662">
        <v>2916.16</v>
      </c>
      <c r="M135" s="662">
        <v>14580.8</v>
      </c>
      <c r="N135" s="661">
        <v>5</v>
      </c>
      <c r="O135" s="742">
        <v>1.5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21</v>
      </c>
      <c r="B136" s="661" t="s">
        <v>589</v>
      </c>
      <c r="C136" s="661">
        <v>89301211</v>
      </c>
      <c r="D136" s="740" t="s">
        <v>6628</v>
      </c>
      <c r="E136" s="741" t="s">
        <v>4376</v>
      </c>
      <c r="F136" s="661" t="s">
        <v>4355</v>
      </c>
      <c r="G136" s="661" t="s">
        <v>4560</v>
      </c>
      <c r="H136" s="661" t="s">
        <v>590</v>
      </c>
      <c r="I136" s="661" t="s">
        <v>2720</v>
      </c>
      <c r="J136" s="661" t="s">
        <v>2721</v>
      </c>
      <c r="K136" s="661" t="s">
        <v>2722</v>
      </c>
      <c r="L136" s="662">
        <v>153.52000000000001</v>
      </c>
      <c r="M136" s="662">
        <v>307.04000000000002</v>
      </c>
      <c r="N136" s="661">
        <v>2</v>
      </c>
      <c r="O136" s="742">
        <v>1.5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21</v>
      </c>
      <c r="B137" s="661" t="s">
        <v>589</v>
      </c>
      <c r="C137" s="661">
        <v>89301211</v>
      </c>
      <c r="D137" s="740" t="s">
        <v>6628</v>
      </c>
      <c r="E137" s="741" t="s">
        <v>4376</v>
      </c>
      <c r="F137" s="661" t="s">
        <v>4355</v>
      </c>
      <c r="G137" s="661" t="s">
        <v>4561</v>
      </c>
      <c r="H137" s="661" t="s">
        <v>2238</v>
      </c>
      <c r="I137" s="661" t="s">
        <v>2778</v>
      </c>
      <c r="J137" s="661" t="s">
        <v>2779</v>
      </c>
      <c r="K137" s="661" t="s">
        <v>4179</v>
      </c>
      <c r="L137" s="662">
        <v>69.86</v>
      </c>
      <c r="M137" s="662">
        <v>209.57999999999998</v>
      </c>
      <c r="N137" s="661">
        <v>3</v>
      </c>
      <c r="O137" s="742">
        <v>0.5</v>
      </c>
      <c r="P137" s="662">
        <v>209.57999999999998</v>
      </c>
      <c r="Q137" s="677">
        <v>1</v>
      </c>
      <c r="R137" s="661">
        <v>3</v>
      </c>
      <c r="S137" s="677">
        <v>1</v>
      </c>
      <c r="T137" s="742">
        <v>0.5</v>
      </c>
      <c r="U137" s="700">
        <v>1</v>
      </c>
    </row>
    <row r="138" spans="1:21" ht="14.4" customHeight="1" x14ac:dyDescent="0.3">
      <c r="A138" s="660">
        <v>21</v>
      </c>
      <c r="B138" s="661" t="s">
        <v>589</v>
      </c>
      <c r="C138" s="661">
        <v>89301211</v>
      </c>
      <c r="D138" s="740" t="s">
        <v>6628</v>
      </c>
      <c r="E138" s="741" t="s">
        <v>4376</v>
      </c>
      <c r="F138" s="661" t="s">
        <v>4355</v>
      </c>
      <c r="G138" s="661" t="s">
        <v>4414</v>
      </c>
      <c r="H138" s="661" t="s">
        <v>590</v>
      </c>
      <c r="I138" s="661" t="s">
        <v>3626</v>
      </c>
      <c r="J138" s="661" t="s">
        <v>854</v>
      </c>
      <c r="K138" s="661" t="s">
        <v>4562</v>
      </c>
      <c r="L138" s="662">
        <v>0</v>
      </c>
      <c r="M138" s="662">
        <v>0</v>
      </c>
      <c r="N138" s="661">
        <v>1</v>
      </c>
      <c r="O138" s="742">
        <v>1</v>
      </c>
      <c r="P138" s="662">
        <v>0</v>
      </c>
      <c r="Q138" s="677"/>
      <c r="R138" s="661">
        <v>1</v>
      </c>
      <c r="S138" s="677">
        <v>1</v>
      </c>
      <c r="T138" s="742">
        <v>1</v>
      </c>
      <c r="U138" s="700">
        <v>1</v>
      </c>
    </row>
    <row r="139" spans="1:21" ht="14.4" customHeight="1" x14ac:dyDescent="0.3">
      <c r="A139" s="660">
        <v>21</v>
      </c>
      <c r="B139" s="661" t="s">
        <v>589</v>
      </c>
      <c r="C139" s="661">
        <v>89301211</v>
      </c>
      <c r="D139" s="740" t="s">
        <v>6628</v>
      </c>
      <c r="E139" s="741" t="s">
        <v>4376</v>
      </c>
      <c r="F139" s="661" t="s">
        <v>4355</v>
      </c>
      <c r="G139" s="661" t="s">
        <v>4414</v>
      </c>
      <c r="H139" s="661" t="s">
        <v>590</v>
      </c>
      <c r="I139" s="661" t="s">
        <v>4563</v>
      </c>
      <c r="J139" s="661" t="s">
        <v>4564</v>
      </c>
      <c r="K139" s="661" t="s">
        <v>4565</v>
      </c>
      <c r="L139" s="662">
        <v>0</v>
      </c>
      <c r="M139" s="662">
        <v>0</v>
      </c>
      <c r="N139" s="661">
        <v>1</v>
      </c>
      <c r="O139" s="742">
        <v>0.5</v>
      </c>
      <c r="P139" s="662"/>
      <c r="Q139" s="677"/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21</v>
      </c>
      <c r="B140" s="661" t="s">
        <v>589</v>
      </c>
      <c r="C140" s="661">
        <v>89301211</v>
      </c>
      <c r="D140" s="740" t="s">
        <v>6628</v>
      </c>
      <c r="E140" s="741" t="s">
        <v>4376</v>
      </c>
      <c r="F140" s="661" t="s">
        <v>4355</v>
      </c>
      <c r="G140" s="661" t="s">
        <v>4414</v>
      </c>
      <c r="H140" s="661" t="s">
        <v>590</v>
      </c>
      <c r="I140" s="661" t="s">
        <v>4566</v>
      </c>
      <c r="J140" s="661" t="s">
        <v>4567</v>
      </c>
      <c r="K140" s="661" t="s">
        <v>855</v>
      </c>
      <c r="L140" s="662">
        <v>97.97</v>
      </c>
      <c r="M140" s="662">
        <v>97.97</v>
      </c>
      <c r="N140" s="661">
        <v>1</v>
      </c>
      <c r="O140" s="742">
        <v>0.5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21</v>
      </c>
      <c r="B141" s="661" t="s">
        <v>589</v>
      </c>
      <c r="C141" s="661">
        <v>89301211</v>
      </c>
      <c r="D141" s="740" t="s">
        <v>6628</v>
      </c>
      <c r="E141" s="741" t="s">
        <v>4376</v>
      </c>
      <c r="F141" s="661" t="s">
        <v>4355</v>
      </c>
      <c r="G141" s="661" t="s">
        <v>4414</v>
      </c>
      <c r="H141" s="661" t="s">
        <v>590</v>
      </c>
      <c r="I141" s="661" t="s">
        <v>4568</v>
      </c>
      <c r="J141" s="661" t="s">
        <v>4416</v>
      </c>
      <c r="K141" s="661" t="s">
        <v>855</v>
      </c>
      <c r="L141" s="662">
        <v>97.97</v>
      </c>
      <c r="M141" s="662">
        <v>3135.04</v>
      </c>
      <c r="N141" s="661">
        <v>32</v>
      </c>
      <c r="O141" s="742">
        <v>18.5</v>
      </c>
      <c r="P141" s="662">
        <v>881.73000000000013</v>
      </c>
      <c r="Q141" s="677">
        <v>0.28125000000000006</v>
      </c>
      <c r="R141" s="661">
        <v>9</v>
      </c>
      <c r="S141" s="677">
        <v>0.28125</v>
      </c>
      <c r="T141" s="742">
        <v>4.5</v>
      </c>
      <c r="U141" s="700">
        <v>0.24324324324324326</v>
      </c>
    </row>
    <row r="142" spans="1:21" ht="14.4" customHeight="1" x14ac:dyDescent="0.3">
      <c r="A142" s="660">
        <v>21</v>
      </c>
      <c r="B142" s="661" t="s">
        <v>589</v>
      </c>
      <c r="C142" s="661">
        <v>89301211</v>
      </c>
      <c r="D142" s="740" t="s">
        <v>6628</v>
      </c>
      <c r="E142" s="741" t="s">
        <v>4376</v>
      </c>
      <c r="F142" s="661" t="s">
        <v>4355</v>
      </c>
      <c r="G142" s="661" t="s">
        <v>4414</v>
      </c>
      <c r="H142" s="661" t="s">
        <v>590</v>
      </c>
      <c r="I142" s="661" t="s">
        <v>4415</v>
      </c>
      <c r="J142" s="661" t="s">
        <v>4416</v>
      </c>
      <c r="K142" s="661" t="s">
        <v>858</v>
      </c>
      <c r="L142" s="662">
        <v>314.89999999999998</v>
      </c>
      <c r="M142" s="662">
        <v>944.69999999999993</v>
      </c>
      <c r="N142" s="661">
        <v>3</v>
      </c>
      <c r="O142" s="742">
        <v>1.5</v>
      </c>
      <c r="P142" s="662">
        <v>314.89999999999998</v>
      </c>
      <c r="Q142" s="677">
        <v>0.33333333333333331</v>
      </c>
      <c r="R142" s="661">
        <v>1</v>
      </c>
      <c r="S142" s="677">
        <v>0.33333333333333331</v>
      </c>
      <c r="T142" s="742">
        <v>0.5</v>
      </c>
      <c r="U142" s="700">
        <v>0.33333333333333331</v>
      </c>
    </row>
    <row r="143" spans="1:21" ht="14.4" customHeight="1" x14ac:dyDescent="0.3">
      <c r="A143" s="660">
        <v>21</v>
      </c>
      <c r="B143" s="661" t="s">
        <v>589</v>
      </c>
      <c r="C143" s="661">
        <v>89301211</v>
      </c>
      <c r="D143" s="740" t="s">
        <v>6628</v>
      </c>
      <c r="E143" s="741" t="s">
        <v>4376</v>
      </c>
      <c r="F143" s="661" t="s">
        <v>4355</v>
      </c>
      <c r="G143" s="661" t="s">
        <v>4410</v>
      </c>
      <c r="H143" s="661" t="s">
        <v>2238</v>
      </c>
      <c r="I143" s="661" t="s">
        <v>4569</v>
      </c>
      <c r="J143" s="661" t="s">
        <v>2497</v>
      </c>
      <c r="K143" s="661" t="s">
        <v>4570</v>
      </c>
      <c r="L143" s="662">
        <v>248.7</v>
      </c>
      <c r="M143" s="662">
        <v>248.7</v>
      </c>
      <c r="N143" s="661">
        <v>1</v>
      </c>
      <c r="O143" s="742">
        <v>0.5</v>
      </c>
      <c r="P143" s="662"/>
      <c r="Q143" s="677">
        <v>0</v>
      </c>
      <c r="R143" s="661"/>
      <c r="S143" s="677">
        <v>0</v>
      </c>
      <c r="T143" s="742"/>
      <c r="U143" s="700">
        <v>0</v>
      </c>
    </row>
    <row r="144" spans="1:21" ht="14.4" customHeight="1" x14ac:dyDescent="0.3">
      <c r="A144" s="660">
        <v>21</v>
      </c>
      <c r="B144" s="661" t="s">
        <v>589</v>
      </c>
      <c r="C144" s="661">
        <v>89301211</v>
      </c>
      <c r="D144" s="740" t="s">
        <v>6628</v>
      </c>
      <c r="E144" s="741" t="s">
        <v>4376</v>
      </c>
      <c r="F144" s="661" t="s">
        <v>4355</v>
      </c>
      <c r="G144" s="661" t="s">
        <v>4410</v>
      </c>
      <c r="H144" s="661" t="s">
        <v>2238</v>
      </c>
      <c r="I144" s="661" t="s">
        <v>2514</v>
      </c>
      <c r="J144" s="661" t="s">
        <v>2515</v>
      </c>
      <c r="K144" s="661" t="s">
        <v>4121</v>
      </c>
      <c r="L144" s="662">
        <v>1359.61</v>
      </c>
      <c r="M144" s="662">
        <v>28551.81</v>
      </c>
      <c r="N144" s="661">
        <v>21</v>
      </c>
      <c r="O144" s="742">
        <v>11.5</v>
      </c>
      <c r="P144" s="662">
        <v>14955.710000000001</v>
      </c>
      <c r="Q144" s="677">
        <v>0.52380952380952384</v>
      </c>
      <c r="R144" s="661">
        <v>11</v>
      </c>
      <c r="S144" s="677">
        <v>0.52380952380952384</v>
      </c>
      <c r="T144" s="742">
        <v>6.5</v>
      </c>
      <c r="U144" s="700">
        <v>0.56521739130434778</v>
      </c>
    </row>
    <row r="145" spans="1:21" ht="14.4" customHeight="1" x14ac:dyDescent="0.3">
      <c r="A145" s="660">
        <v>21</v>
      </c>
      <c r="B145" s="661" t="s">
        <v>589</v>
      </c>
      <c r="C145" s="661">
        <v>89301211</v>
      </c>
      <c r="D145" s="740" t="s">
        <v>6628</v>
      </c>
      <c r="E145" s="741" t="s">
        <v>4376</v>
      </c>
      <c r="F145" s="661" t="s">
        <v>4355</v>
      </c>
      <c r="G145" s="661" t="s">
        <v>4571</v>
      </c>
      <c r="H145" s="661" t="s">
        <v>590</v>
      </c>
      <c r="I145" s="661" t="s">
        <v>771</v>
      </c>
      <c r="J145" s="661" t="s">
        <v>4572</v>
      </c>
      <c r="K145" s="661" t="s">
        <v>2809</v>
      </c>
      <c r="L145" s="662">
        <v>0</v>
      </c>
      <c r="M145" s="662">
        <v>0</v>
      </c>
      <c r="N145" s="661">
        <v>1</v>
      </c>
      <c r="O145" s="742">
        <v>1</v>
      </c>
      <c r="P145" s="662"/>
      <c r="Q145" s="677"/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21</v>
      </c>
      <c r="B146" s="661" t="s">
        <v>589</v>
      </c>
      <c r="C146" s="661">
        <v>89301211</v>
      </c>
      <c r="D146" s="740" t="s">
        <v>6628</v>
      </c>
      <c r="E146" s="741" t="s">
        <v>4376</v>
      </c>
      <c r="F146" s="661" t="s">
        <v>4355</v>
      </c>
      <c r="G146" s="661" t="s">
        <v>4573</v>
      </c>
      <c r="H146" s="661" t="s">
        <v>590</v>
      </c>
      <c r="I146" s="661" t="s">
        <v>1594</v>
      </c>
      <c r="J146" s="661" t="s">
        <v>1595</v>
      </c>
      <c r="K146" s="661" t="s">
        <v>1596</v>
      </c>
      <c r="L146" s="662">
        <v>474.91</v>
      </c>
      <c r="M146" s="662">
        <v>474.91</v>
      </c>
      <c r="N146" s="661">
        <v>1</v>
      </c>
      <c r="O146" s="742">
        <v>1</v>
      </c>
      <c r="P146" s="662">
        <v>474.91</v>
      </c>
      <c r="Q146" s="677">
        <v>1</v>
      </c>
      <c r="R146" s="661">
        <v>1</v>
      </c>
      <c r="S146" s="677">
        <v>1</v>
      </c>
      <c r="T146" s="742">
        <v>1</v>
      </c>
      <c r="U146" s="700">
        <v>1</v>
      </c>
    </row>
    <row r="147" spans="1:21" ht="14.4" customHeight="1" x14ac:dyDescent="0.3">
      <c r="A147" s="660">
        <v>21</v>
      </c>
      <c r="B147" s="661" t="s">
        <v>589</v>
      </c>
      <c r="C147" s="661">
        <v>89301211</v>
      </c>
      <c r="D147" s="740" t="s">
        <v>6628</v>
      </c>
      <c r="E147" s="741" t="s">
        <v>4376</v>
      </c>
      <c r="F147" s="661" t="s">
        <v>4355</v>
      </c>
      <c r="G147" s="661" t="s">
        <v>4573</v>
      </c>
      <c r="H147" s="661" t="s">
        <v>590</v>
      </c>
      <c r="I147" s="661" t="s">
        <v>4574</v>
      </c>
      <c r="J147" s="661" t="s">
        <v>1599</v>
      </c>
      <c r="K147" s="661" t="s">
        <v>4575</v>
      </c>
      <c r="L147" s="662">
        <v>0</v>
      </c>
      <c r="M147" s="662">
        <v>0</v>
      </c>
      <c r="N147" s="661">
        <v>1</v>
      </c>
      <c r="O147" s="742">
        <v>1</v>
      </c>
      <c r="P147" s="662">
        <v>0</v>
      </c>
      <c r="Q147" s="677"/>
      <c r="R147" s="661">
        <v>1</v>
      </c>
      <c r="S147" s="677">
        <v>1</v>
      </c>
      <c r="T147" s="742">
        <v>1</v>
      </c>
      <c r="U147" s="700">
        <v>1</v>
      </c>
    </row>
    <row r="148" spans="1:21" ht="14.4" customHeight="1" x14ac:dyDescent="0.3">
      <c r="A148" s="660">
        <v>21</v>
      </c>
      <c r="B148" s="661" t="s">
        <v>589</v>
      </c>
      <c r="C148" s="661">
        <v>89301211</v>
      </c>
      <c r="D148" s="740" t="s">
        <v>6628</v>
      </c>
      <c r="E148" s="741" t="s">
        <v>4376</v>
      </c>
      <c r="F148" s="661" t="s">
        <v>4355</v>
      </c>
      <c r="G148" s="661" t="s">
        <v>4573</v>
      </c>
      <c r="H148" s="661" t="s">
        <v>590</v>
      </c>
      <c r="I148" s="661" t="s">
        <v>4576</v>
      </c>
      <c r="J148" s="661" t="s">
        <v>1492</v>
      </c>
      <c r="K148" s="661" t="s">
        <v>4577</v>
      </c>
      <c r="L148" s="662">
        <v>0</v>
      </c>
      <c r="M148" s="662">
        <v>0</v>
      </c>
      <c r="N148" s="661">
        <v>2</v>
      </c>
      <c r="O148" s="742">
        <v>2</v>
      </c>
      <c r="P148" s="662">
        <v>0</v>
      </c>
      <c r="Q148" s="677"/>
      <c r="R148" s="661">
        <v>1</v>
      </c>
      <c r="S148" s="677">
        <v>0.5</v>
      </c>
      <c r="T148" s="742">
        <v>1</v>
      </c>
      <c r="U148" s="700">
        <v>0.5</v>
      </c>
    </row>
    <row r="149" spans="1:21" ht="14.4" customHeight="1" x14ac:dyDescent="0.3">
      <c r="A149" s="660">
        <v>21</v>
      </c>
      <c r="B149" s="661" t="s">
        <v>589</v>
      </c>
      <c r="C149" s="661">
        <v>89301211</v>
      </c>
      <c r="D149" s="740" t="s">
        <v>6628</v>
      </c>
      <c r="E149" s="741" t="s">
        <v>4376</v>
      </c>
      <c r="F149" s="661" t="s">
        <v>4355</v>
      </c>
      <c r="G149" s="661" t="s">
        <v>4573</v>
      </c>
      <c r="H149" s="661" t="s">
        <v>590</v>
      </c>
      <c r="I149" s="661" t="s">
        <v>4578</v>
      </c>
      <c r="J149" s="661" t="s">
        <v>4579</v>
      </c>
      <c r="K149" s="661" t="s">
        <v>4580</v>
      </c>
      <c r="L149" s="662">
        <v>0</v>
      </c>
      <c r="M149" s="662">
        <v>0</v>
      </c>
      <c r="N149" s="661">
        <v>1</v>
      </c>
      <c r="O149" s="742">
        <v>1</v>
      </c>
      <c r="P149" s="662">
        <v>0</v>
      </c>
      <c r="Q149" s="677"/>
      <c r="R149" s="661">
        <v>1</v>
      </c>
      <c r="S149" s="677">
        <v>1</v>
      </c>
      <c r="T149" s="742">
        <v>1</v>
      </c>
      <c r="U149" s="700">
        <v>1</v>
      </c>
    </row>
    <row r="150" spans="1:21" ht="14.4" customHeight="1" x14ac:dyDescent="0.3">
      <c r="A150" s="660">
        <v>21</v>
      </c>
      <c r="B150" s="661" t="s">
        <v>589</v>
      </c>
      <c r="C150" s="661">
        <v>89301211</v>
      </c>
      <c r="D150" s="740" t="s">
        <v>6628</v>
      </c>
      <c r="E150" s="741" t="s">
        <v>4376</v>
      </c>
      <c r="F150" s="661" t="s">
        <v>4355</v>
      </c>
      <c r="G150" s="661" t="s">
        <v>4581</v>
      </c>
      <c r="H150" s="661" t="s">
        <v>2238</v>
      </c>
      <c r="I150" s="661" t="s">
        <v>2420</v>
      </c>
      <c r="J150" s="661" t="s">
        <v>2421</v>
      </c>
      <c r="K150" s="661" t="s">
        <v>2422</v>
      </c>
      <c r="L150" s="662">
        <v>67.42</v>
      </c>
      <c r="M150" s="662">
        <v>134.84</v>
      </c>
      <c r="N150" s="661">
        <v>2</v>
      </c>
      <c r="O150" s="742">
        <v>1</v>
      </c>
      <c r="P150" s="662">
        <v>67.42</v>
      </c>
      <c r="Q150" s="677">
        <v>0.5</v>
      </c>
      <c r="R150" s="661">
        <v>1</v>
      </c>
      <c r="S150" s="677">
        <v>0.5</v>
      </c>
      <c r="T150" s="742">
        <v>0.5</v>
      </c>
      <c r="U150" s="700">
        <v>0.5</v>
      </c>
    </row>
    <row r="151" spans="1:21" ht="14.4" customHeight="1" x14ac:dyDescent="0.3">
      <c r="A151" s="660">
        <v>21</v>
      </c>
      <c r="B151" s="661" t="s">
        <v>589</v>
      </c>
      <c r="C151" s="661">
        <v>89301211</v>
      </c>
      <c r="D151" s="740" t="s">
        <v>6628</v>
      </c>
      <c r="E151" s="741" t="s">
        <v>4376</v>
      </c>
      <c r="F151" s="661" t="s">
        <v>4355</v>
      </c>
      <c r="G151" s="661" t="s">
        <v>4439</v>
      </c>
      <c r="H151" s="661" t="s">
        <v>590</v>
      </c>
      <c r="I151" s="661" t="s">
        <v>934</v>
      </c>
      <c r="J151" s="661" t="s">
        <v>935</v>
      </c>
      <c r="K151" s="661" t="s">
        <v>936</v>
      </c>
      <c r="L151" s="662">
        <v>56.69</v>
      </c>
      <c r="M151" s="662">
        <v>1303.8700000000001</v>
      </c>
      <c r="N151" s="661">
        <v>23</v>
      </c>
      <c r="O151" s="742">
        <v>12.5</v>
      </c>
      <c r="P151" s="662">
        <v>453.52</v>
      </c>
      <c r="Q151" s="677">
        <v>0.34782608695652167</v>
      </c>
      <c r="R151" s="661">
        <v>8</v>
      </c>
      <c r="S151" s="677">
        <v>0.34782608695652173</v>
      </c>
      <c r="T151" s="742">
        <v>4.5</v>
      </c>
      <c r="U151" s="700">
        <v>0.36</v>
      </c>
    </row>
    <row r="152" spans="1:21" ht="14.4" customHeight="1" x14ac:dyDescent="0.3">
      <c r="A152" s="660">
        <v>21</v>
      </c>
      <c r="B152" s="661" t="s">
        <v>589</v>
      </c>
      <c r="C152" s="661">
        <v>89301211</v>
      </c>
      <c r="D152" s="740" t="s">
        <v>6628</v>
      </c>
      <c r="E152" s="741" t="s">
        <v>4376</v>
      </c>
      <c r="F152" s="661" t="s">
        <v>4355</v>
      </c>
      <c r="G152" s="661" t="s">
        <v>4582</v>
      </c>
      <c r="H152" s="661" t="s">
        <v>590</v>
      </c>
      <c r="I152" s="661" t="s">
        <v>673</v>
      </c>
      <c r="J152" s="661" t="s">
        <v>4583</v>
      </c>
      <c r="K152" s="661" t="s">
        <v>4584</v>
      </c>
      <c r="L152" s="662">
        <v>22.88</v>
      </c>
      <c r="M152" s="662">
        <v>22.88</v>
      </c>
      <c r="N152" s="661">
        <v>1</v>
      </c>
      <c r="O152" s="742">
        <v>0.5</v>
      </c>
      <c r="P152" s="662">
        <v>22.88</v>
      </c>
      <c r="Q152" s="677">
        <v>1</v>
      </c>
      <c r="R152" s="661">
        <v>1</v>
      </c>
      <c r="S152" s="677">
        <v>1</v>
      </c>
      <c r="T152" s="742">
        <v>0.5</v>
      </c>
      <c r="U152" s="700">
        <v>1</v>
      </c>
    </row>
    <row r="153" spans="1:21" ht="14.4" customHeight="1" x14ac:dyDescent="0.3">
      <c r="A153" s="660">
        <v>21</v>
      </c>
      <c r="B153" s="661" t="s">
        <v>589</v>
      </c>
      <c r="C153" s="661">
        <v>89301211</v>
      </c>
      <c r="D153" s="740" t="s">
        <v>6628</v>
      </c>
      <c r="E153" s="741" t="s">
        <v>4376</v>
      </c>
      <c r="F153" s="661" t="s">
        <v>4355</v>
      </c>
      <c r="G153" s="661" t="s">
        <v>4582</v>
      </c>
      <c r="H153" s="661" t="s">
        <v>590</v>
      </c>
      <c r="I153" s="661" t="s">
        <v>1467</v>
      </c>
      <c r="J153" s="661" t="s">
        <v>4585</v>
      </c>
      <c r="K153" s="661" t="s">
        <v>4586</v>
      </c>
      <c r="L153" s="662">
        <v>91.52</v>
      </c>
      <c r="M153" s="662">
        <v>274.56</v>
      </c>
      <c r="N153" s="661">
        <v>3</v>
      </c>
      <c r="O153" s="742">
        <v>1.5</v>
      </c>
      <c r="P153" s="662">
        <v>91.52</v>
      </c>
      <c r="Q153" s="677">
        <v>0.33333333333333331</v>
      </c>
      <c r="R153" s="661">
        <v>1</v>
      </c>
      <c r="S153" s="677">
        <v>0.33333333333333331</v>
      </c>
      <c r="T153" s="742">
        <v>0.5</v>
      </c>
      <c r="U153" s="700">
        <v>0.33333333333333331</v>
      </c>
    </row>
    <row r="154" spans="1:21" ht="14.4" customHeight="1" x14ac:dyDescent="0.3">
      <c r="A154" s="660">
        <v>21</v>
      </c>
      <c r="B154" s="661" t="s">
        <v>589</v>
      </c>
      <c r="C154" s="661">
        <v>89301211</v>
      </c>
      <c r="D154" s="740" t="s">
        <v>6628</v>
      </c>
      <c r="E154" s="741" t="s">
        <v>4376</v>
      </c>
      <c r="F154" s="661" t="s">
        <v>4355</v>
      </c>
      <c r="G154" s="661" t="s">
        <v>4587</v>
      </c>
      <c r="H154" s="661" t="s">
        <v>2238</v>
      </c>
      <c r="I154" s="661" t="s">
        <v>3553</v>
      </c>
      <c r="J154" s="661" t="s">
        <v>3554</v>
      </c>
      <c r="K154" s="661" t="s">
        <v>3555</v>
      </c>
      <c r="L154" s="662">
        <v>56.01</v>
      </c>
      <c r="M154" s="662">
        <v>56.01</v>
      </c>
      <c r="N154" s="661">
        <v>1</v>
      </c>
      <c r="O154" s="742">
        <v>0.5</v>
      </c>
      <c r="P154" s="662">
        <v>56.01</v>
      </c>
      <c r="Q154" s="677">
        <v>1</v>
      </c>
      <c r="R154" s="661">
        <v>1</v>
      </c>
      <c r="S154" s="677">
        <v>1</v>
      </c>
      <c r="T154" s="742">
        <v>0.5</v>
      </c>
      <c r="U154" s="700">
        <v>1</v>
      </c>
    </row>
    <row r="155" spans="1:21" ht="14.4" customHeight="1" x14ac:dyDescent="0.3">
      <c r="A155" s="660">
        <v>21</v>
      </c>
      <c r="B155" s="661" t="s">
        <v>589</v>
      </c>
      <c r="C155" s="661">
        <v>89301211</v>
      </c>
      <c r="D155" s="740" t="s">
        <v>6628</v>
      </c>
      <c r="E155" s="741" t="s">
        <v>4376</v>
      </c>
      <c r="F155" s="661" t="s">
        <v>4355</v>
      </c>
      <c r="G155" s="661" t="s">
        <v>4588</v>
      </c>
      <c r="H155" s="661" t="s">
        <v>2238</v>
      </c>
      <c r="I155" s="661" t="s">
        <v>2384</v>
      </c>
      <c r="J155" s="661" t="s">
        <v>4108</v>
      </c>
      <c r="K155" s="661" t="s">
        <v>4109</v>
      </c>
      <c r="L155" s="662">
        <v>32.630000000000003</v>
      </c>
      <c r="M155" s="662">
        <v>32.630000000000003</v>
      </c>
      <c r="N155" s="661">
        <v>1</v>
      </c>
      <c r="O155" s="742">
        <v>0.5</v>
      </c>
      <c r="P155" s="662">
        <v>32.630000000000003</v>
      </c>
      <c r="Q155" s="677">
        <v>1</v>
      </c>
      <c r="R155" s="661">
        <v>1</v>
      </c>
      <c r="S155" s="677">
        <v>1</v>
      </c>
      <c r="T155" s="742">
        <v>0.5</v>
      </c>
      <c r="U155" s="700">
        <v>1</v>
      </c>
    </row>
    <row r="156" spans="1:21" ht="14.4" customHeight="1" x14ac:dyDescent="0.3">
      <c r="A156" s="660">
        <v>21</v>
      </c>
      <c r="B156" s="661" t="s">
        <v>589</v>
      </c>
      <c r="C156" s="661">
        <v>89301211</v>
      </c>
      <c r="D156" s="740" t="s">
        <v>6628</v>
      </c>
      <c r="E156" s="741" t="s">
        <v>4376</v>
      </c>
      <c r="F156" s="661" t="s">
        <v>4355</v>
      </c>
      <c r="G156" s="661" t="s">
        <v>4589</v>
      </c>
      <c r="H156" s="661" t="s">
        <v>590</v>
      </c>
      <c r="I156" s="661" t="s">
        <v>2724</v>
      </c>
      <c r="J156" s="661" t="s">
        <v>2725</v>
      </c>
      <c r="K156" s="661" t="s">
        <v>4590</v>
      </c>
      <c r="L156" s="662">
        <v>203.33</v>
      </c>
      <c r="M156" s="662">
        <v>203.33</v>
      </c>
      <c r="N156" s="661">
        <v>1</v>
      </c>
      <c r="O156" s="742">
        <v>0.5</v>
      </c>
      <c r="P156" s="662">
        <v>203.33</v>
      </c>
      <c r="Q156" s="677">
        <v>1</v>
      </c>
      <c r="R156" s="661">
        <v>1</v>
      </c>
      <c r="S156" s="677">
        <v>1</v>
      </c>
      <c r="T156" s="742">
        <v>0.5</v>
      </c>
      <c r="U156" s="700">
        <v>1</v>
      </c>
    </row>
    <row r="157" spans="1:21" ht="14.4" customHeight="1" x14ac:dyDescent="0.3">
      <c r="A157" s="660">
        <v>21</v>
      </c>
      <c r="B157" s="661" t="s">
        <v>589</v>
      </c>
      <c r="C157" s="661">
        <v>89301211</v>
      </c>
      <c r="D157" s="740" t="s">
        <v>6628</v>
      </c>
      <c r="E157" s="741" t="s">
        <v>4376</v>
      </c>
      <c r="F157" s="661" t="s">
        <v>4355</v>
      </c>
      <c r="G157" s="661" t="s">
        <v>4591</v>
      </c>
      <c r="H157" s="661" t="s">
        <v>590</v>
      </c>
      <c r="I157" s="661" t="s">
        <v>1103</v>
      </c>
      <c r="J157" s="661" t="s">
        <v>4592</v>
      </c>
      <c r="K157" s="661" t="s">
        <v>4593</v>
      </c>
      <c r="L157" s="662">
        <v>0</v>
      </c>
      <c r="M157" s="662">
        <v>0</v>
      </c>
      <c r="N157" s="661">
        <v>1</v>
      </c>
      <c r="O157" s="742">
        <v>0.5</v>
      </c>
      <c r="P157" s="662"/>
      <c r="Q157" s="677"/>
      <c r="R157" s="661"/>
      <c r="S157" s="677">
        <v>0</v>
      </c>
      <c r="T157" s="742"/>
      <c r="U157" s="700">
        <v>0</v>
      </c>
    </row>
    <row r="158" spans="1:21" ht="14.4" customHeight="1" x14ac:dyDescent="0.3">
      <c r="A158" s="660">
        <v>21</v>
      </c>
      <c r="B158" s="661" t="s">
        <v>589</v>
      </c>
      <c r="C158" s="661">
        <v>89301211</v>
      </c>
      <c r="D158" s="740" t="s">
        <v>6628</v>
      </c>
      <c r="E158" s="741" t="s">
        <v>4376</v>
      </c>
      <c r="F158" s="661" t="s">
        <v>4355</v>
      </c>
      <c r="G158" s="661" t="s">
        <v>4440</v>
      </c>
      <c r="H158" s="661" t="s">
        <v>590</v>
      </c>
      <c r="I158" s="661" t="s">
        <v>4594</v>
      </c>
      <c r="J158" s="661" t="s">
        <v>976</v>
      </c>
      <c r="K158" s="661" t="s">
        <v>4595</v>
      </c>
      <c r="L158" s="662">
        <v>0</v>
      </c>
      <c r="M158" s="662">
        <v>0</v>
      </c>
      <c r="N158" s="661">
        <v>1</v>
      </c>
      <c r="O158" s="742">
        <v>0.5</v>
      </c>
      <c r="P158" s="662"/>
      <c r="Q158" s="677"/>
      <c r="R158" s="661"/>
      <c r="S158" s="677">
        <v>0</v>
      </c>
      <c r="T158" s="742"/>
      <c r="U158" s="700">
        <v>0</v>
      </c>
    </row>
    <row r="159" spans="1:21" ht="14.4" customHeight="1" x14ac:dyDescent="0.3">
      <c r="A159" s="660">
        <v>21</v>
      </c>
      <c r="B159" s="661" t="s">
        <v>589</v>
      </c>
      <c r="C159" s="661">
        <v>89301211</v>
      </c>
      <c r="D159" s="740" t="s">
        <v>6628</v>
      </c>
      <c r="E159" s="741" t="s">
        <v>4376</v>
      </c>
      <c r="F159" s="661" t="s">
        <v>4355</v>
      </c>
      <c r="G159" s="661" t="s">
        <v>4442</v>
      </c>
      <c r="H159" s="661" t="s">
        <v>590</v>
      </c>
      <c r="I159" s="661" t="s">
        <v>946</v>
      </c>
      <c r="J159" s="661" t="s">
        <v>4443</v>
      </c>
      <c r="K159" s="661" t="s">
        <v>4444</v>
      </c>
      <c r="L159" s="662">
        <v>0</v>
      </c>
      <c r="M159" s="662">
        <v>0</v>
      </c>
      <c r="N159" s="661">
        <v>4</v>
      </c>
      <c r="O159" s="742">
        <v>2</v>
      </c>
      <c r="P159" s="662">
        <v>0</v>
      </c>
      <c r="Q159" s="677"/>
      <c r="R159" s="661">
        <v>2</v>
      </c>
      <c r="S159" s="677">
        <v>0.5</v>
      </c>
      <c r="T159" s="742">
        <v>1</v>
      </c>
      <c r="U159" s="700">
        <v>0.5</v>
      </c>
    </row>
    <row r="160" spans="1:21" ht="14.4" customHeight="1" x14ac:dyDescent="0.3">
      <c r="A160" s="660">
        <v>21</v>
      </c>
      <c r="B160" s="661" t="s">
        <v>589</v>
      </c>
      <c r="C160" s="661">
        <v>89301211</v>
      </c>
      <c r="D160" s="740" t="s">
        <v>6628</v>
      </c>
      <c r="E160" s="741" t="s">
        <v>4376</v>
      </c>
      <c r="F160" s="661" t="s">
        <v>4355</v>
      </c>
      <c r="G160" s="661" t="s">
        <v>4445</v>
      </c>
      <c r="H160" s="661" t="s">
        <v>590</v>
      </c>
      <c r="I160" s="661" t="s">
        <v>768</v>
      </c>
      <c r="J160" s="661" t="s">
        <v>769</v>
      </c>
      <c r="K160" s="661" t="s">
        <v>4447</v>
      </c>
      <c r="L160" s="662">
        <v>43.99</v>
      </c>
      <c r="M160" s="662">
        <v>43.99</v>
      </c>
      <c r="N160" s="661">
        <v>1</v>
      </c>
      <c r="O160" s="742">
        <v>0.5</v>
      </c>
      <c r="P160" s="662"/>
      <c r="Q160" s="677">
        <v>0</v>
      </c>
      <c r="R160" s="661"/>
      <c r="S160" s="677">
        <v>0</v>
      </c>
      <c r="T160" s="742"/>
      <c r="U160" s="700">
        <v>0</v>
      </c>
    </row>
    <row r="161" spans="1:21" ht="14.4" customHeight="1" x14ac:dyDescent="0.3">
      <c r="A161" s="660">
        <v>21</v>
      </c>
      <c r="B161" s="661" t="s">
        <v>589</v>
      </c>
      <c r="C161" s="661">
        <v>89301211</v>
      </c>
      <c r="D161" s="740" t="s">
        <v>6628</v>
      </c>
      <c r="E161" s="741" t="s">
        <v>4376</v>
      </c>
      <c r="F161" s="661" t="s">
        <v>4355</v>
      </c>
      <c r="G161" s="661" t="s">
        <v>4596</v>
      </c>
      <c r="H161" s="661" t="s">
        <v>590</v>
      </c>
      <c r="I161" s="661" t="s">
        <v>4597</v>
      </c>
      <c r="J161" s="661" t="s">
        <v>2737</v>
      </c>
      <c r="K161" s="661" t="s">
        <v>4598</v>
      </c>
      <c r="L161" s="662">
        <v>23.46</v>
      </c>
      <c r="M161" s="662">
        <v>23.46</v>
      </c>
      <c r="N161" s="661">
        <v>1</v>
      </c>
      <c r="O161" s="742">
        <v>1</v>
      </c>
      <c r="P161" s="662"/>
      <c r="Q161" s="677">
        <v>0</v>
      </c>
      <c r="R161" s="661"/>
      <c r="S161" s="677">
        <v>0</v>
      </c>
      <c r="T161" s="742"/>
      <c r="U161" s="700">
        <v>0</v>
      </c>
    </row>
    <row r="162" spans="1:21" ht="14.4" customHeight="1" x14ac:dyDescent="0.3">
      <c r="A162" s="660">
        <v>21</v>
      </c>
      <c r="B162" s="661" t="s">
        <v>589</v>
      </c>
      <c r="C162" s="661">
        <v>89301211</v>
      </c>
      <c r="D162" s="740" t="s">
        <v>6628</v>
      </c>
      <c r="E162" s="741" t="s">
        <v>4376</v>
      </c>
      <c r="F162" s="661" t="s">
        <v>4355</v>
      </c>
      <c r="G162" s="661" t="s">
        <v>4411</v>
      </c>
      <c r="H162" s="661" t="s">
        <v>590</v>
      </c>
      <c r="I162" s="661" t="s">
        <v>1268</v>
      </c>
      <c r="J162" s="661" t="s">
        <v>1059</v>
      </c>
      <c r="K162" s="661" t="s">
        <v>4412</v>
      </c>
      <c r="L162" s="662">
        <v>96.72</v>
      </c>
      <c r="M162" s="662">
        <v>1450.8000000000002</v>
      </c>
      <c r="N162" s="661">
        <v>15</v>
      </c>
      <c r="O162" s="742">
        <v>9</v>
      </c>
      <c r="P162" s="662">
        <v>580.32000000000005</v>
      </c>
      <c r="Q162" s="677">
        <v>0.39999999999999997</v>
      </c>
      <c r="R162" s="661">
        <v>6</v>
      </c>
      <c r="S162" s="677">
        <v>0.4</v>
      </c>
      <c r="T162" s="742">
        <v>3.5</v>
      </c>
      <c r="U162" s="700">
        <v>0.3888888888888889</v>
      </c>
    </row>
    <row r="163" spans="1:21" ht="14.4" customHeight="1" x14ac:dyDescent="0.3">
      <c r="A163" s="660">
        <v>21</v>
      </c>
      <c r="B163" s="661" t="s">
        <v>589</v>
      </c>
      <c r="C163" s="661">
        <v>89301211</v>
      </c>
      <c r="D163" s="740" t="s">
        <v>6628</v>
      </c>
      <c r="E163" s="741" t="s">
        <v>4376</v>
      </c>
      <c r="F163" s="661" t="s">
        <v>4355</v>
      </c>
      <c r="G163" s="661" t="s">
        <v>4411</v>
      </c>
      <c r="H163" s="661" t="s">
        <v>590</v>
      </c>
      <c r="I163" s="661" t="s">
        <v>1268</v>
      </c>
      <c r="J163" s="661" t="s">
        <v>1059</v>
      </c>
      <c r="K163" s="661" t="s">
        <v>4412</v>
      </c>
      <c r="L163" s="662">
        <v>89.66</v>
      </c>
      <c r="M163" s="662">
        <v>1165.58</v>
      </c>
      <c r="N163" s="661">
        <v>13</v>
      </c>
      <c r="O163" s="742">
        <v>7</v>
      </c>
      <c r="P163" s="662">
        <v>448.29999999999995</v>
      </c>
      <c r="Q163" s="677">
        <v>0.38461538461538458</v>
      </c>
      <c r="R163" s="661">
        <v>5</v>
      </c>
      <c r="S163" s="677">
        <v>0.38461538461538464</v>
      </c>
      <c r="T163" s="742">
        <v>2.5</v>
      </c>
      <c r="U163" s="700">
        <v>0.35714285714285715</v>
      </c>
    </row>
    <row r="164" spans="1:21" ht="14.4" customHeight="1" x14ac:dyDescent="0.3">
      <c r="A164" s="660">
        <v>21</v>
      </c>
      <c r="B164" s="661" t="s">
        <v>589</v>
      </c>
      <c r="C164" s="661">
        <v>89301211</v>
      </c>
      <c r="D164" s="740" t="s">
        <v>6628</v>
      </c>
      <c r="E164" s="741" t="s">
        <v>4376</v>
      </c>
      <c r="F164" s="661" t="s">
        <v>4355</v>
      </c>
      <c r="G164" s="661" t="s">
        <v>4599</v>
      </c>
      <c r="H164" s="661" t="s">
        <v>2238</v>
      </c>
      <c r="I164" s="661" t="s">
        <v>2311</v>
      </c>
      <c r="J164" s="661" t="s">
        <v>2312</v>
      </c>
      <c r="K164" s="661" t="s">
        <v>4224</v>
      </c>
      <c r="L164" s="662">
        <v>147.36000000000001</v>
      </c>
      <c r="M164" s="662">
        <v>147.36000000000001</v>
      </c>
      <c r="N164" s="661">
        <v>1</v>
      </c>
      <c r="O164" s="742">
        <v>0.5</v>
      </c>
      <c r="P164" s="662"/>
      <c r="Q164" s="677">
        <v>0</v>
      </c>
      <c r="R164" s="661"/>
      <c r="S164" s="677">
        <v>0</v>
      </c>
      <c r="T164" s="742"/>
      <c r="U164" s="700">
        <v>0</v>
      </c>
    </row>
    <row r="165" spans="1:21" ht="14.4" customHeight="1" x14ac:dyDescent="0.3">
      <c r="A165" s="660">
        <v>21</v>
      </c>
      <c r="B165" s="661" t="s">
        <v>589</v>
      </c>
      <c r="C165" s="661">
        <v>89301211</v>
      </c>
      <c r="D165" s="740" t="s">
        <v>6628</v>
      </c>
      <c r="E165" s="741" t="s">
        <v>4376</v>
      </c>
      <c r="F165" s="661" t="s">
        <v>4355</v>
      </c>
      <c r="G165" s="661" t="s">
        <v>4599</v>
      </c>
      <c r="H165" s="661" t="s">
        <v>2238</v>
      </c>
      <c r="I165" s="661" t="s">
        <v>2348</v>
      </c>
      <c r="J165" s="661" t="s">
        <v>2349</v>
      </c>
      <c r="K165" s="661" t="s">
        <v>4225</v>
      </c>
      <c r="L165" s="662">
        <v>32.74</v>
      </c>
      <c r="M165" s="662">
        <v>32.74</v>
      </c>
      <c r="N165" s="661">
        <v>1</v>
      </c>
      <c r="O165" s="742">
        <v>1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21</v>
      </c>
      <c r="B166" s="661" t="s">
        <v>589</v>
      </c>
      <c r="C166" s="661">
        <v>89301211</v>
      </c>
      <c r="D166" s="740" t="s">
        <v>6628</v>
      </c>
      <c r="E166" s="741" t="s">
        <v>4376</v>
      </c>
      <c r="F166" s="661" t="s">
        <v>4355</v>
      </c>
      <c r="G166" s="661" t="s">
        <v>4599</v>
      </c>
      <c r="H166" s="661" t="s">
        <v>2238</v>
      </c>
      <c r="I166" s="661" t="s">
        <v>2352</v>
      </c>
      <c r="J166" s="661" t="s">
        <v>2349</v>
      </c>
      <c r="K166" s="661" t="s">
        <v>3479</v>
      </c>
      <c r="L166" s="662">
        <v>98.23</v>
      </c>
      <c r="M166" s="662">
        <v>98.23</v>
      </c>
      <c r="N166" s="661">
        <v>1</v>
      </c>
      <c r="O166" s="742">
        <v>1</v>
      </c>
      <c r="P166" s="662"/>
      <c r="Q166" s="677">
        <v>0</v>
      </c>
      <c r="R166" s="661"/>
      <c r="S166" s="677">
        <v>0</v>
      </c>
      <c r="T166" s="742"/>
      <c r="U166" s="700">
        <v>0</v>
      </c>
    </row>
    <row r="167" spans="1:21" ht="14.4" customHeight="1" x14ac:dyDescent="0.3">
      <c r="A167" s="660">
        <v>21</v>
      </c>
      <c r="B167" s="661" t="s">
        <v>589</v>
      </c>
      <c r="C167" s="661">
        <v>89301211</v>
      </c>
      <c r="D167" s="740" t="s">
        <v>6628</v>
      </c>
      <c r="E167" s="741" t="s">
        <v>4376</v>
      </c>
      <c r="F167" s="661" t="s">
        <v>4355</v>
      </c>
      <c r="G167" s="661" t="s">
        <v>4448</v>
      </c>
      <c r="H167" s="661" t="s">
        <v>590</v>
      </c>
      <c r="I167" s="661" t="s">
        <v>4600</v>
      </c>
      <c r="J167" s="661" t="s">
        <v>4601</v>
      </c>
      <c r="K167" s="661" t="s">
        <v>1403</v>
      </c>
      <c r="L167" s="662">
        <v>102.89</v>
      </c>
      <c r="M167" s="662">
        <v>102.89</v>
      </c>
      <c r="N167" s="661">
        <v>1</v>
      </c>
      <c r="O167" s="742">
        <v>0.5</v>
      </c>
      <c r="P167" s="662">
        <v>102.89</v>
      </c>
      <c r="Q167" s="677">
        <v>1</v>
      </c>
      <c r="R167" s="661">
        <v>1</v>
      </c>
      <c r="S167" s="677">
        <v>1</v>
      </c>
      <c r="T167" s="742">
        <v>0.5</v>
      </c>
      <c r="U167" s="700">
        <v>1</v>
      </c>
    </row>
    <row r="168" spans="1:21" ht="14.4" customHeight="1" x14ac:dyDescent="0.3">
      <c r="A168" s="660">
        <v>21</v>
      </c>
      <c r="B168" s="661" t="s">
        <v>589</v>
      </c>
      <c r="C168" s="661">
        <v>89301211</v>
      </c>
      <c r="D168" s="740" t="s">
        <v>6628</v>
      </c>
      <c r="E168" s="741" t="s">
        <v>4376</v>
      </c>
      <c r="F168" s="661" t="s">
        <v>4355</v>
      </c>
      <c r="G168" s="661" t="s">
        <v>4448</v>
      </c>
      <c r="H168" s="661" t="s">
        <v>590</v>
      </c>
      <c r="I168" s="661" t="s">
        <v>4602</v>
      </c>
      <c r="J168" s="661" t="s">
        <v>4603</v>
      </c>
      <c r="K168" s="661" t="s">
        <v>4604</v>
      </c>
      <c r="L168" s="662">
        <v>0</v>
      </c>
      <c r="M168" s="662">
        <v>0</v>
      </c>
      <c r="N168" s="661">
        <v>1</v>
      </c>
      <c r="O168" s="742">
        <v>0.5</v>
      </c>
      <c r="P168" s="662"/>
      <c r="Q168" s="677"/>
      <c r="R168" s="661"/>
      <c r="S168" s="677">
        <v>0</v>
      </c>
      <c r="T168" s="742"/>
      <c r="U168" s="700">
        <v>0</v>
      </c>
    </row>
    <row r="169" spans="1:21" ht="14.4" customHeight="1" x14ac:dyDescent="0.3">
      <c r="A169" s="660">
        <v>21</v>
      </c>
      <c r="B169" s="661" t="s">
        <v>589</v>
      </c>
      <c r="C169" s="661">
        <v>89301211</v>
      </c>
      <c r="D169" s="740" t="s">
        <v>6628</v>
      </c>
      <c r="E169" s="741" t="s">
        <v>4376</v>
      </c>
      <c r="F169" s="661" t="s">
        <v>4355</v>
      </c>
      <c r="G169" s="661" t="s">
        <v>4605</v>
      </c>
      <c r="H169" s="661" t="s">
        <v>2238</v>
      </c>
      <c r="I169" s="661" t="s">
        <v>2844</v>
      </c>
      <c r="J169" s="661" t="s">
        <v>2845</v>
      </c>
      <c r="K169" s="661" t="s">
        <v>4192</v>
      </c>
      <c r="L169" s="662">
        <v>14478.77</v>
      </c>
      <c r="M169" s="662">
        <v>28957.54</v>
      </c>
      <c r="N169" s="661">
        <v>2</v>
      </c>
      <c r="O169" s="742">
        <v>0.5</v>
      </c>
      <c r="P169" s="662">
        <v>28957.54</v>
      </c>
      <c r="Q169" s="677">
        <v>1</v>
      </c>
      <c r="R169" s="661">
        <v>2</v>
      </c>
      <c r="S169" s="677">
        <v>1</v>
      </c>
      <c r="T169" s="742">
        <v>0.5</v>
      </c>
      <c r="U169" s="700">
        <v>1</v>
      </c>
    </row>
    <row r="170" spans="1:21" ht="14.4" customHeight="1" x14ac:dyDescent="0.3">
      <c r="A170" s="660">
        <v>21</v>
      </c>
      <c r="B170" s="661" t="s">
        <v>589</v>
      </c>
      <c r="C170" s="661">
        <v>89301211</v>
      </c>
      <c r="D170" s="740" t="s">
        <v>6628</v>
      </c>
      <c r="E170" s="741" t="s">
        <v>4376</v>
      </c>
      <c r="F170" s="661" t="s">
        <v>4355</v>
      </c>
      <c r="G170" s="661" t="s">
        <v>4452</v>
      </c>
      <c r="H170" s="661" t="s">
        <v>590</v>
      </c>
      <c r="I170" s="661" t="s">
        <v>4606</v>
      </c>
      <c r="J170" s="661" t="s">
        <v>2049</v>
      </c>
      <c r="K170" s="661" t="s">
        <v>1097</v>
      </c>
      <c r="L170" s="662">
        <v>0</v>
      </c>
      <c r="M170" s="662">
        <v>0</v>
      </c>
      <c r="N170" s="661">
        <v>3</v>
      </c>
      <c r="O170" s="742">
        <v>1.5</v>
      </c>
      <c r="P170" s="662">
        <v>0</v>
      </c>
      <c r="Q170" s="677"/>
      <c r="R170" s="661">
        <v>1</v>
      </c>
      <c r="S170" s="677">
        <v>0.33333333333333331</v>
      </c>
      <c r="T170" s="742">
        <v>0.5</v>
      </c>
      <c r="U170" s="700">
        <v>0.33333333333333331</v>
      </c>
    </row>
    <row r="171" spans="1:21" ht="14.4" customHeight="1" x14ac:dyDescent="0.3">
      <c r="A171" s="660">
        <v>21</v>
      </c>
      <c r="B171" s="661" t="s">
        <v>589</v>
      </c>
      <c r="C171" s="661">
        <v>89301211</v>
      </c>
      <c r="D171" s="740" t="s">
        <v>6628</v>
      </c>
      <c r="E171" s="741" t="s">
        <v>4376</v>
      </c>
      <c r="F171" s="661" t="s">
        <v>4355</v>
      </c>
      <c r="G171" s="661" t="s">
        <v>4452</v>
      </c>
      <c r="H171" s="661" t="s">
        <v>590</v>
      </c>
      <c r="I171" s="661" t="s">
        <v>4606</v>
      </c>
      <c r="J171" s="661" t="s">
        <v>4607</v>
      </c>
      <c r="K171" s="661" t="s">
        <v>1097</v>
      </c>
      <c r="L171" s="662">
        <v>0</v>
      </c>
      <c r="M171" s="662">
        <v>0</v>
      </c>
      <c r="N171" s="661">
        <v>1</v>
      </c>
      <c r="O171" s="742">
        <v>1</v>
      </c>
      <c r="P171" s="662">
        <v>0</v>
      </c>
      <c r="Q171" s="677"/>
      <c r="R171" s="661">
        <v>1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21</v>
      </c>
      <c r="B172" s="661" t="s">
        <v>589</v>
      </c>
      <c r="C172" s="661">
        <v>89301211</v>
      </c>
      <c r="D172" s="740" t="s">
        <v>6628</v>
      </c>
      <c r="E172" s="741" t="s">
        <v>4376</v>
      </c>
      <c r="F172" s="661" t="s">
        <v>4355</v>
      </c>
      <c r="G172" s="661" t="s">
        <v>4452</v>
      </c>
      <c r="H172" s="661" t="s">
        <v>590</v>
      </c>
      <c r="I172" s="661" t="s">
        <v>4608</v>
      </c>
      <c r="J172" s="661" t="s">
        <v>4607</v>
      </c>
      <c r="K172" s="661" t="s">
        <v>4609</v>
      </c>
      <c r="L172" s="662">
        <v>0</v>
      </c>
      <c r="M172" s="662">
        <v>0</v>
      </c>
      <c r="N172" s="661">
        <v>1</v>
      </c>
      <c r="O172" s="742">
        <v>0.5</v>
      </c>
      <c r="P172" s="662">
        <v>0</v>
      </c>
      <c r="Q172" s="677"/>
      <c r="R172" s="661">
        <v>1</v>
      </c>
      <c r="S172" s="677">
        <v>1</v>
      </c>
      <c r="T172" s="742">
        <v>0.5</v>
      </c>
      <c r="U172" s="700">
        <v>1</v>
      </c>
    </row>
    <row r="173" spans="1:21" ht="14.4" customHeight="1" x14ac:dyDescent="0.3">
      <c r="A173" s="660">
        <v>21</v>
      </c>
      <c r="B173" s="661" t="s">
        <v>589</v>
      </c>
      <c r="C173" s="661">
        <v>89301211</v>
      </c>
      <c r="D173" s="740" t="s">
        <v>6628</v>
      </c>
      <c r="E173" s="741" t="s">
        <v>4376</v>
      </c>
      <c r="F173" s="661" t="s">
        <v>4355</v>
      </c>
      <c r="G173" s="661" t="s">
        <v>4452</v>
      </c>
      <c r="H173" s="661" t="s">
        <v>590</v>
      </c>
      <c r="I173" s="661" t="s">
        <v>4610</v>
      </c>
      <c r="J173" s="661" t="s">
        <v>2049</v>
      </c>
      <c r="K173" s="661" t="s">
        <v>996</v>
      </c>
      <c r="L173" s="662">
        <v>0</v>
      </c>
      <c r="M173" s="662">
        <v>0</v>
      </c>
      <c r="N173" s="661">
        <v>2</v>
      </c>
      <c r="O173" s="742">
        <v>1</v>
      </c>
      <c r="P173" s="662"/>
      <c r="Q173" s="677"/>
      <c r="R173" s="661"/>
      <c r="S173" s="677">
        <v>0</v>
      </c>
      <c r="T173" s="742"/>
      <c r="U173" s="700">
        <v>0</v>
      </c>
    </row>
    <row r="174" spans="1:21" ht="14.4" customHeight="1" x14ac:dyDescent="0.3">
      <c r="A174" s="660">
        <v>21</v>
      </c>
      <c r="B174" s="661" t="s">
        <v>589</v>
      </c>
      <c r="C174" s="661">
        <v>89301211</v>
      </c>
      <c r="D174" s="740" t="s">
        <v>6628</v>
      </c>
      <c r="E174" s="741" t="s">
        <v>4376</v>
      </c>
      <c r="F174" s="661" t="s">
        <v>4355</v>
      </c>
      <c r="G174" s="661" t="s">
        <v>4452</v>
      </c>
      <c r="H174" s="661" t="s">
        <v>590</v>
      </c>
      <c r="I174" s="661" t="s">
        <v>4611</v>
      </c>
      <c r="J174" s="661" t="s">
        <v>4607</v>
      </c>
      <c r="K174" s="661" t="s">
        <v>3137</v>
      </c>
      <c r="L174" s="662">
        <v>0</v>
      </c>
      <c r="M174" s="662">
        <v>0</v>
      </c>
      <c r="N174" s="661">
        <v>1</v>
      </c>
      <c r="O174" s="742">
        <v>0.5</v>
      </c>
      <c r="P174" s="662"/>
      <c r="Q174" s="677"/>
      <c r="R174" s="661"/>
      <c r="S174" s="677">
        <v>0</v>
      </c>
      <c r="T174" s="742"/>
      <c r="U174" s="700">
        <v>0</v>
      </c>
    </row>
    <row r="175" spans="1:21" ht="14.4" customHeight="1" x14ac:dyDescent="0.3">
      <c r="A175" s="660">
        <v>21</v>
      </c>
      <c r="B175" s="661" t="s">
        <v>589</v>
      </c>
      <c r="C175" s="661">
        <v>89301211</v>
      </c>
      <c r="D175" s="740" t="s">
        <v>6628</v>
      </c>
      <c r="E175" s="741" t="s">
        <v>4376</v>
      </c>
      <c r="F175" s="661" t="s">
        <v>4356</v>
      </c>
      <c r="G175" s="661" t="s">
        <v>4612</v>
      </c>
      <c r="H175" s="661" t="s">
        <v>590</v>
      </c>
      <c r="I175" s="661" t="s">
        <v>4613</v>
      </c>
      <c r="J175" s="661" t="s">
        <v>4370</v>
      </c>
      <c r="K175" s="661"/>
      <c r="L175" s="662">
        <v>0</v>
      </c>
      <c r="M175" s="662">
        <v>0</v>
      </c>
      <c r="N175" s="661">
        <v>1</v>
      </c>
      <c r="O175" s="742">
        <v>1</v>
      </c>
      <c r="P175" s="662">
        <v>0</v>
      </c>
      <c r="Q175" s="677"/>
      <c r="R175" s="661">
        <v>1</v>
      </c>
      <c r="S175" s="677">
        <v>1</v>
      </c>
      <c r="T175" s="742">
        <v>1</v>
      </c>
      <c r="U175" s="700">
        <v>1</v>
      </c>
    </row>
    <row r="176" spans="1:21" ht="14.4" customHeight="1" x14ac:dyDescent="0.3">
      <c r="A176" s="660">
        <v>21</v>
      </c>
      <c r="B176" s="661" t="s">
        <v>589</v>
      </c>
      <c r="C176" s="661">
        <v>89301211</v>
      </c>
      <c r="D176" s="740" t="s">
        <v>6628</v>
      </c>
      <c r="E176" s="741" t="s">
        <v>4376</v>
      </c>
      <c r="F176" s="661" t="s">
        <v>4356</v>
      </c>
      <c r="G176" s="661" t="s">
        <v>4612</v>
      </c>
      <c r="H176" s="661" t="s">
        <v>590</v>
      </c>
      <c r="I176" s="661" t="s">
        <v>4614</v>
      </c>
      <c r="J176" s="661" t="s">
        <v>4370</v>
      </c>
      <c r="K176" s="661"/>
      <c r="L176" s="662">
        <v>0</v>
      </c>
      <c r="M176" s="662">
        <v>0</v>
      </c>
      <c r="N176" s="661">
        <v>1</v>
      </c>
      <c r="O176" s="742">
        <v>1</v>
      </c>
      <c r="P176" s="662">
        <v>0</v>
      </c>
      <c r="Q176" s="677"/>
      <c r="R176" s="661">
        <v>1</v>
      </c>
      <c r="S176" s="677">
        <v>1</v>
      </c>
      <c r="T176" s="742">
        <v>1</v>
      </c>
      <c r="U176" s="700">
        <v>1</v>
      </c>
    </row>
    <row r="177" spans="1:21" ht="14.4" customHeight="1" x14ac:dyDescent="0.3">
      <c r="A177" s="660">
        <v>21</v>
      </c>
      <c r="B177" s="661" t="s">
        <v>589</v>
      </c>
      <c r="C177" s="661">
        <v>89301211</v>
      </c>
      <c r="D177" s="740" t="s">
        <v>6628</v>
      </c>
      <c r="E177" s="741" t="s">
        <v>4376</v>
      </c>
      <c r="F177" s="661" t="s">
        <v>4357</v>
      </c>
      <c r="G177" s="661" t="s">
        <v>4615</v>
      </c>
      <c r="H177" s="661" t="s">
        <v>590</v>
      </c>
      <c r="I177" s="661" t="s">
        <v>4616</v>
      </c>
      <c r="J177" s="661" t="s">
        <v>4617</v>
      </c>
      <c r="K177" s="661" t="s">
        <v>4618</v>
      </c>
      <c r="L177" s="662">
        <v>1267.1199999999999</v>
      </c>
      <c r="M177" s="662">
        <v>1267.1199999999999</v>
      </c>
      <c r="N177" s="661">
        <v>1</v>
      </c>
      <c r="O177" s="742">
        <v>1</v>
      </c>
      <c r="P177" s="662">
        <v>1267.1199999999999</v>
      </c>
      <c r="Q177" s="677">
        <v>1</v>
      </c>
      <c r="R177" s="661">
        <v>1</v>
      </c>
      <c r="S177" s="677">
        <v>1</v>
      </c>
      <c r="T177" s="742">
        <v>1</v>
      </c>
      <c r="U177" s="700">
        <v>1</v>
      </c>
    </row>
    <row r="178" spans="1:21" ht="14.4" customHeight="1" x14ac:dyDescent="0.3">
      <c r="A178" s="660">
        <v>21</v>
      </c>
      <c r="B178" s="661" t="s">
        <v>589</v>
      </c>
      <c r="C178" s="661">
        <v>89301211</v>
      </c>
      <c r="D178" s="740" t="s">
        <v>6628</v>
      </c>
      <c r="E178" s="741" t="s">
        <v>4379</v>
      </c>
      <c r="F178" s="661" t="s">
        <v>4355</v>
      </c>
      <c r="G178" s="661" t="s">
        <v>4395</v>
      </c>
      <c r="H178" s="661" t="s">
        <v>590</v>
      </c>
      <c r="I178" s="661" t="s">
        <v>1190</v>
      </c>
      <c r="J178" s="661" t="s">
        <v>1191</v>
      </c>
      <c r="K178" s="661" t="s">
        <v>1192</v>
      </c>
      <c r="L178" s="662">
        <v>95.25</v>
      </c>
      <c r="M178" s="662">
        <v>285.75</v>
      </c>
      <c r="N178" s="661">
        <v>3</v>
      </c>
      <c r="O178" s="742">
        <v>2</v>
      </c>
      <c r="P178" s="662"/>
      <c r="Q178" s="677">
        <v>0</v>
      </c>
      <c r="R178" s="661"/>
      <c r="S178" s="677">
        <v>0</v>
      </c>
      <c r="T178" s="742"/>
      <c r="U178" s="700">
        <v>0</v>
      </c>
    </row>
    <row r="179" spans="1:21" ht="14.4" customHeight="1" x14ac:dyDescent="0.3">
      <c r="A179" s="660">
        <v>21</v>
      </c>
      <c r="B179" s="661" t="s">
        <v>589</v>
      </c>
      <c r="C179" s="661">
        <v>89301211</v>
      </c>
      <c r="D179" s="740" t="s">
        <v>6628</v>
      </c>
      <c r="E179" s="741" t="s">
        <v>4379</v>
      </c>
      <c r="F179" s="661" t="s">
        <v>4355</v>
      </c>
      <c r="G179" s="661" t="s">
        <v>4395</v>
      </c>
      <c r="H179" s="661" t="s">
        <v>590</v>
      </c>
      <c r="I179" s="661" t="s">
        <v>756</v>
      </c>
      <c r="J179" s="661" t="s">
        <v>4464</v>
      </c>
      <c r="K179" s="661" t="s">
        <v>3080</v>
      </c>
      <c r="L179" s="662">
        <v>44.8</v>
      </c>
      <c r="M179" s="662">
        <v>134.39999999999998</v>
      </c>
      <c r="N179" s="661">
        <v>3</v>
      </c>
      <c r="O179" s="742">
        <v>2.5</v>
      </c>
      <c r="P179" s="662"/>
      <c r="Q179" s="677">
        <v>0</v>
      </c>
      <c r="R179" s="661"/>
      <c r="S179" s="677">
        <v>0</v>
      </c>
      <c r="T179" s="742"/>
      <c r="U179" s="700">
        <v>0</v>
      </c>
    </row>
    <row r="180" spans="1:21" ht="14.4" customHeight="1" x14ac:dyDescent="0.3">
      <c r="A180" s="660">
        <v>21</v>
      </c>
      <c r="B180" s="661" t="s">
        <v>589</v>
      </c>
      <c r="C180" s="661">
        <v>89301211</v>
      </c>
      <c r="D180" s="740" t="s">
        <v>6628</v>
      </c>
      <c r="E180" s="741" t="s">
        <v>4379</v>
      </c>
      <c r="F180" s="661" t="s">
        <v>4355</v>
      </c>
      <c r="G180" s="661" t="s">
        <v>4395</v>
      </c>
      <c r="H180" s="661" t="s">
        <v>590</v>
      </c>
      <c r="I180" s="661" t="s">
        <v>756</v>
      </c>
      <c r="J180" s="661" t="s">
        <v>4464</v>
      </c>
      <c r="K180" s="661" t="s">
        <v>3080</v>
      </c>
      <c r="L180" s="662">
        <v>47.63</v>
      </c>
      <c r="M180" s="662">
        <v>142.89000000000001</v>
      </c>
      <c r="N180" s="661">
        <v>3</v>
      </c>
      <c r="O180" s="742">
        <v>2</v>
      </c>
      <c r="P180" s="662">
        <v>47.63</v>
      </c>
      <c r="Q180" s="677">
        <v>0.33333333333333331</v>
      </c>
      <c r="R180" s="661">
        <v>1</v>
      </c>
      <c r="S180" s="677">
        <v>0.33333333333333331</v>
      </c>
      <c r="T180" s="742">
        <v>0.5</v>
      </c>
      <c r="U180" s="700">
        <v>0.25</v>
      </c>
    </row>
    <row r="181" spans="1:21" ht="14.4" customHeight="1" x14ac:dyDescent="0.3">
      <c r="A181" s="660">
        <v>21</v>
      </c>
      <c r="B181" s="661" t="s">
        <v>589</v>
      </c>
      <c r="C181" s="661">
        <v>89301211</v>
      </c>
      <c r="D181" s="740" t="s">
        <v>6628</v>
      </c>
      <c r="E181" s="741" t="s">
        <v>4379</v>
      </c>
      <c r="F181" s="661" t="s">
        <v>4355</v>
      </c>
      <c r="G181" s="661" t="s">
        <v>4399</v>
      </c>
      <c r="H181" s="661" t="s">
        <v>2238</v>
      </c>
      <c r="I181" s="661" t="s">
        <v>2381</v>
      </c>
      <c r="J181" s="661" t="s">
        <v>4242</v>
      </c>
      <c r="K181" s="661" t="s">
        <v>4243</v>
      </c>
      <c r="L181" s="662">
        <v>6.98</v>
      </c>
      <c r="M181" s="662">
        <v>6.98</v>
      </c>
      <c r="N181" s="661">
        <v>1</v>
      </c>
      <c r="O181" s="742">
        <v>1</v>
      </c>
      <c r="P181" s="662">
        <v>6.98</v>
      </c>
      <c r="Q181" s="677">
        <v>1</v>
      </c>
      <c r="R181" s="661">
        <v>1</v>
      </c>
      <c r="S181" s="677">
        <v>1</v>
      </c>
      <c r="T181" s="742">
        <v>1</v>
      </c>
      <c r="U181" s="700">
        <v>1</v>
      </c>
    </row>
    <row r="182" spans="1:21" ht="14.4" customHeight="1" x14ac:dyDescent="0.3">
      <c r="A182" s="660">
        <v>21</v>
      </c>
      <c r="B182" s="661" t="s">
        <v>589</v>
      </c>
      <c r="C182" s="661">
        <v>89301211</v>
      </c>
      <c r="D182" s="740" t="s">
        <v>6628</v>
      </c>
      <c r="E182" s="741" t="s">
        <v>4379</v>
      </c>
      <c r="F182" s="661" t="s">
        <v>4355</v>
      </c>
      <c r="G182" s="661" t="s">
        <v>4399</v>
      </c>
      <c r="H182" s="661" t="s">
        <v>2238</v>
      </c>
      <c r="I182" s="661" t="s">
        <v>2500</v>
      </c>
      <c r="J182" s="661" t="s">
        <v>4244</v>
      </c>
      <c r="K182" s="661" t="s">
        <v>4245</v>
      </c>
      <c r="L182" s="662">
        <v>10.73</v>
      </c>
      <c r="M182" s="662">
        <v>10.73</v>
      </c>
      <c r="N182" s="661">
        <v>1</v>
      </c>
      <c r="O182" s="742">
        <v>0.5</v>
      </c>
      <c r="P182" s="662"/>
      <c r="Q182" s="677">
        <v>0</v>
      </c>
      <c r="R182" s="661"/>
      <c r="S182" s="677">
        <v>0</v>
      </c>
      <c r="T182" s="742"/>
      <c r="U182" s="700">
        <v>0</v>
      </c>
    </row>
    <row r="183" spans="1:21" ht="14.4" customHeight="1" x14ac:dyDescent="0.3">
      <c r="A183" s="660">
        <v>21</v>
      </c>
      <c r="B183" s="661" t="s">
        <v>589</v>
      </c>
      <c r="C183" s="661">
        <v>89301211</v>
      </c>
      <c r="D183" s="740" t="s">
        <v>6628</v>
      </c>
      <c r="E183" s="741" t="s">
        <v>4379</v>
      </c>
      <c r="F183" s="661" t="s">
        <v>4355</v>
      </c>
      <c r="G183" s="661" t="s">
        <v>4399</v>
      </c>
      <c r="H183" s="661" t="s">
        <v>2238</v>
      </c>
      <c r="I183" s="661" t="s">
        <v>3567</v>
      </c>
      <c r="J183" s="661" t="s">
        <v>4307</v>
      </c>
      <c r="K183" s="661" t="s">
        <v>2075</v>
      </c>
      <c r="L183" s="662">
        <v>17.690000000000001</v>
      </c>
      <c r="M183" s="662">
        <v>17.690000000000001</v>
      </c>
      <c r="N183" s="661">
        <v>1</v>
      </c>
      <c r="O183" s="742">
        <v>1</v>
      </c>
      <c r="P183" s="662">
        <v>17.690000000000001</v>
      </c>
      <c r="Q183" s="677">
        <v>1</v>
      </c>
      <c r="R183" s="661">
        <v>1</v>
      </c>
      <c r="S183" s="677">
        <v>1</v>
      </c>
      <c r="T183" s="742">
        <v>1</v>
      </c>
      <c r="U183" s="700">
        <v>1</v>
      </c>
    </row>
    <row r="184" spans="1:21" ht="14.4" customHeight="1" x14ac:dyDescent="0.3">
      <c r="A184" s="660">
        <v>21</v>
      </c>
      <c r="B184" s="661" t="s">
        <v>589</v>
      </c>
      <c r="C184" s="661">
        <v>89301211</v>
      </c>
      <c r="D184" s="740" t="s">
        <v>6628</v>
      </c>
      <c r="E184" s="741" t="s">
        <v>4379</v>
      </c>
      <c r="F184" s="661" t="s">
        <v>4355</v>
      </c>
      <c r="G184" s="661" t="s">
        <v>4453</v>
      </c>
      <c r="H184" s="661" t="s">
        <v>590</v>
      </c>
      <c r="I184" s="661" t="s">
        <v>4454</v>
      </c>
      <c r="J184" s="661" t="s">
        <v>4455</v>
      </c>
      <c r="K184" s="661" t="s">
        <v>4456</v>
      </c>
      <c r="L184" s="662">
        <v>1789.73</v>
      </c>
      <c r="M184" s="662">
        <v>8948.65</v>
      </c>
      <c r="N184" s="661">
        <v>5</v>
      </c>
      <c r="O184" s="742">
        <v>3.5</v>
      </c>
      <c r="P184" s="662">
        <v>1789.73</v>
      </c>
      <c r="Q184" s="677">
        <v>0.2</v>
      </c>
      <c r="R184" s="661">
        <v>1</v>
      </c>
      <c r="S184" s="677">
        <v>0.2</v>
      </c>
      <c r="T184" s="742">
        <v>0.5</v>
      </c>
      <c r="U184" s="700">
        <v>0.14285714285714285</v>
      </c>
    </row>
    <row r="185" spans="1:21" ht="14.4" customHeight="1" x14ac:dyDescent="0.3">
      <c r="A185" s="660">
        <v>21</v>
      </c>
      <c r="B185" s="661" t="s">
        <v>589</v>
      </c>
      <c r="C185" s="661">
        <v>89301211</v>
      </c>
      <c r="D185" s="740" t="s">
        <v>6628</v>
      </c>
      <c r="E185" s="741" t="s">
        <v>4379</v>
      </c>
      <c r="F185" s="661" t="s">
        <v>4355</v>
      </c>
      <c r="G185" s="661" t="s">
        <v>4453</v>
      </c>
      <c r="H185" s="661" t="s">
        <v>590</v>
      </c>
      <c r="I185" s="661" t="s">
        <v>4454</v>
      </c>
      <c r="J185" s="661" t="s">
        <v>4455</v>
      </c>
      <c r="K185" s="661" t="s">
        <v>4456</v>
      </c>
      <c r="L185" s="662">
        <v>1610.86</v>
      </c>
      <c r="M185" s="662">
        <v>1610.86</v>
      </c>
      <c r="N185" s="661">
        <v>1</v>
      </c>
      <c r="O185" s="742">
        <v>0.5</v>
      </c>
      <c r="P185" s="662"/>
      <c r="Q185" s="677">
        <v>0</v>
      </c>
      <c r="R185" s="661"/>
      <c r="S185" s="677">
        <v>0</v>
      </c>
      <c r="T185" s="742"/>
      <c r="U185" s="700">
        <v>0</v>
      </c>
    </row>
    <row r="186" spans="1:21" ht="14.4" customHeight="1" x14ac:dyDescent="0.3">
      <c r="A186" s="660">
        <v>21</v>
      </c>
      <c r="B186" s="661" t="s">
        <v>589</v>
      </c>
      <c r="C186" s="661">
        <v>89301211</v>
      </c>
      <c r="D186" s="740" t="s">
        <v>6628</v>
      </c>
      <c r="E186" s="741" t="s">
        <v>4379</v>
      </c>
      <c r="F186" s="661" t="s">
        <v>4355</v>
      </c>
      <c r="G186" s="661" t="s">
        <v>4400</v>
      </c>
      <c r="H186" s="661" t="s">
        <v>590</v>
      </c>
      <c r="I186" s="661" t="s">
        <v>1043</v>
      </c>
      <c r="J186" s="661" t="s">
        <v>4401</v>
      </c>
      <c r="K186" s="661" t="s">
        <v>4402</v>
      </c>
      <c r="L186" s="662">
        <v>0</v>
      </c>
      <c r="M186" s="662">
        <v>0</v>
      </c>
      <c r="N186" s="661">
        <v>3</v>
      </c>
      <c r="O186" s="742">
        <v>2</v>
      </c>
      <c r="P186" s="662">
        <v>0</v>
      </c>
      <c r="Q186" s="677"/>
      <c r="R186" s="661">
        <v>2</v>
      </c>
      <c r="S186" s="677">
        <v>0.66666666666666663</v>
      </c>
      <c r="T186" s="742">
        <v>1.5</v>
      </c>
      <c r="U186" s="700">
        <v>0.75</v>
      </c>
    </row>
    <row r="187" spans="1:21" ht="14.4" customHeight="1" x14ac:dyDescent="0.3">
      <c r="A187" s="660">
        <v>21</v>
      </c>
      <c r="B187" s="661" t="s">
        <v>589</v>
      </c>
      <c r="C187" s="661">
        <v>89301211</v>
      </c>
      <c r="D187" s="740" t="s">
        <v>6628</v>
      </c>
      <c r="E187" s="741" t="s">
        <v>4379</v>
      </c>
      <c r="F187" s="661" t="s">
        <v>4355</v>
      </c>
      <c r="G187" s="661" t="s">
        <v>4619</v>
      </c>
      <c r="H187" s="661" t="s">
        <v>2238</v>
      </c>
      <c r="I187" s="661" t="s">
        <v>4620</v>
      </c>
      <c r="J187" s="661" t="s">
        <v>4621</v>
      </c>
      <c r="K187" s="661" t="s">
        <v>4622</v>
      </c>
      <c r="L187" s="662">
        <v>1509.4</v>
      </c>
      <c r="M187" s="662">
        <v>1509.4</v>
      </c>
      <c r="N187" s="661">
        <v>1</v>
      </c>
      <c r="O187" s="742">
        <v>1</v>
      </c>
      <c r="P187" s="662">
        <v>1509.4</v>
      </c>
      <c r="Q187" s="677">
        <v>1</v>
      </c>
      <c r="R187" s="661">
        <v>1</v>
      </c>
      <c r="S187" s="677">
        <v>1</v>
      </c>
      <c r="T187" s="742">
        <v>1</v>
      </c>
      <c r="U187" s="700">
        <v>1</v>
      </c>
    </row>
    <row r="188" spans="1:21" ht="14.4" customHeight="1" x14ac:dyDescent="0.3">
      <c r="A188" s="660">
        <v>21</v>
      </c>
      <c r="B188" s="661" t="s">
        <v>589</v>
      </c>
      <c r="C188" s="661">
        <v>89301211</v>
      </c>
      <c r="D188" s="740" t="s">
        <v>6628</v>
      </c>
      <c r="E188" s="741" t="s">
        <v>4379</v>
      </c>
      <c r="F188" s="661" t="s">
        <v>4355</v>
      </c>
      <c r="G188" s="661" t="s">
        <v>4479</v>
      </c>
      <c r="H188" s="661" t="s">
        <v>2238</v>
      </c>
      <c r="I188" s="661" t="s">
        <v>2427</v>
      </c>
      <c r="J188" s="661" t="s">
        <v>2428</v>
      </c>
      <c r="K188" s="661" t="s">
        <v>4250</v>
      </c>
      <c r="L188" s="662">
        <v>162.13</v>
      </c>
      <c r="M188" s="662">
        <v>162.13</v>
      </c>
      <c r="N188" s="661">
        <v>1</v>
      </c>
      <c r="O188" s="742">
        <v>0.5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21</v>
      </c>
      <c r="B189" s="661" t="s">
        <v>589</v>
      </c>
      <c r="C189" s="661">
        <v>89301211</v>
      </c>
      <c r="D189" s="740" t="s">
        <v>6628</v>
      </c>
      <c r="E189" s="741" t="s">
        <v>4379</v>
      </c>
      <c r="F189" s="661" t="s">
        <v>4355</v>
      </c>
      <c r="G189" s="661" t="s">
        <v>4485</v>
      </c>
      <c r="H189" s="661" t="s">
        <v>590</v>
      </c>
      <c r="I189" s="661" t="s">
        <v>1518</v>
      </c>
      <c r="J189" s="661" t="s">
        <v>1519</v>
      </c>
      <c r="K189" s="661" t="s">
        <v>1520</v>
      </c>
      <c r="L189" s="662">
        <v>400.21</v>
      </c>
      <c r="M189" s="662">
        <v>400.21</v>
      </c>
      <c r="N189" s="661">
        <v>1</v>
      </c>
      <c r="O189" s="742">
        <v>0.5</v>
      </c>
      <c r="P189" s="662">
        <v>400.21</v>
      </c>
      <c r="Q189" s="677">
        <v>1</v>
      </c>
      <c r="R189" s="661">
        <v>1</v>
      </c>
      <c r="S189" s="677">
        <v>1</v>
      </c>
      <c r="T189" s="742">
        <v>0.5</v>
      </c>
      <c r="U189" s="700">
        <v>1</v>
      </c>
    </row>
    <row r="190" spans="1:21" ht="14.4" customHeight="1" x14ac:dyDescent="0.3">
      <c r="A190" s="660">
        <v>21</v>
      </c>
      <c r="B190" s="661" t="s">
        <v>589</v>
      </c>
      <c r="C190" s="661">
        <v>89301211</v>
      </c>
      <c r="D190" s="740" t="s">
        <v>6628</v>
      </c>
      <c r="E190" s="741" t="s">
        <v>4379</v>
      </c>
      <c r="F190" s="661" t="s">
        <v>4355</v>
      </c>
      <c r="G190" s="661" t="s">
        <v>4485</v>
      </c>
      <c r="H190" s="661" t="s">
        <v>590</v>
      </c>
      <c r="I190" s="661" t="s">
        <v>4486</v>
      </c>
      <c r="J190" s="661" t="s">
        <v>1519</v>
      </c>
      <c r="K190" s="661" t="s">
        <v>2422</v>
      </c>
      <c r="L190" s="662">
        <v>0</v>
      </c>
      <c r="M190" s="662">
        <v>0</v>
      </c>
      <c r="N190" s="661">
        <v>3</v>
      </c>
      <c r="O190" s="742">
        <v>1</v>
      </c>
      <c r="P190" s="662">
        <v>0</v>
      </c>
      <c r="Q190" s="677"/>
      <c r="R190" s="661">
        <v>1</v>
      </c>
      <c r="S190" s="677">
        <v>0.33333333333333331</v>
      </c>
      <c r="T190" s="742">
        <v>0.5</v>
      </c>
      <c r="U190" s="700">
        <v>0.5</v>
      </c>
    </row>
    <row r="191" spans="1:21" ht="14.4" customHeight="1" x14ac:dyDescent="0.3">
      <c r="A191" s="660">
        <v>21</v>
      </c>
      <c r="B191" s="661" t="s">
        <v>589</v>
      </c>
      <c r="C191" s="661">
        <v>89301211</v>
      </c>
      <c r="D191" s="740" t="s">
        <v>6628</v>
      </c>
      <c r="E191" s="741" t="s">
        <v>4379</v>
      </c>
      <c r="F191" s="661" t="s">
        <v>4355</v>
      </c>
      <c r="G191" s="661" t="s">
        <v>4491</v>
      </c>
      <c r="H191" s="661" t="s">
        <v>590</v>
      </c>
      <c r="I191" s="661" t="s">
        <v>983</v>
      </c>
      <c r="J191" s="661" t="s">
        <v>984</v>
      </c>
      <c r="K191" s="661" t="s">
        <v>2088</v>
      </c>
      <c r="L191" s="662">
        <v>59.55</v>
      </c>
      <c r="M191" s="662">
        <v>59.55</v>
      </c>
      <c r="N191" s="661">
        <v>1</v>
      </c>
      <c r="O191" s="742">
        <v>0.5</v>
      </c>
      <c r="P191" s="662">
        <v>59.55</v>
      </c>
      <c r="Q191" s="677">
        <v>1</v>
      </c>
      <c r="R191" s="661">
        <v>1</v>
      </c>
      <c r="S191" s="677">
        <v>1</v>
      </c>
      <c r="T191" s="742">
        <v>0.5</v>
      </c>
      <c r="U191" s="700">
        <v>1</v>
      </c>
    </row>
    <row r="192" spans="1:21" ht="14.4" customHeight="1" x14ac:dyDescent="0.3">
      <c r="A192" s="660">
        <v>21</v>
      </c>
      <c r="B192" s="661" t="s">
        <v>589</v>
      </c>
      <c r="C192" s="661">
        <v>89301211</v>
      </c>
      <c r="D192" s="740" t="s">
        <v>6628</v>
      </c>
      <c r="E192" s="741" t="s">
        <v>4379</v>
      </c>
      <c r="F192" s="661" t="s">
        <v>4355</v>
      </c>
      <c r="G192" s="661" t="s">
        <v>4491</v>
      </c>
      <c r="H192" s="661" t="s">
        <v>590</v>
      </c>
      <c r="I192" s="661" t="s">
        <v>983</v>
      </c>
      <c r="J192" s="661" t="s">
        <v>984</v>
      </c>
      <c r="K192" s="661" t="s">
        <v>2088</v>
      </c>
      <c r="L192" s="662">
        <v>50.62</v>
      </c>
      <c r="M192" s="662">
        <v>50.62</v>
      </c>
      <c r="N192" s="661">
        <v>1</v>
      </c>
      <c r="O192" s="742">
        <v>0.5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21</v>
      </c>
      <c r="B193" s="661" t="s">
        <v>589</v>
      </c>
      <c r="C193" s="661">
        <v>89301211</v>
      </c>
      <c r="D193" s="740" t="s">
        <v>6628</v>
      </c>
      <c r="E193" s="741" t="s">
        <v>4379</v>
      </c>
      <c r="F193" s="661" t="s">
        <v>4355</v>
      </c>
      <c r="G193" s="661" t="s">
        <v>4491</v>
      </c>
      <c r="H193" s="661" t="s">
        <v>590</v>
      </c>
      <c r="I193" s="661" t="s">
        <v>4623</v>
      </c>
      <c r="J193" s="661" t="s">
        <v>4624</v>
      </c>
      <c r="K193" s="661" t="s">
        <v>4625</v>
      </c>
      <c r="L193" s="662">
        <v>75.36</v>
      </c>
      <c r="M193" s="662">
        <v>150.72</v>
      </c>
      <c r="N193" s="661">
        <v>2</v>
      </c>
      <c r="O193" s="742">
        <v>2</v>
      </c>
      <c r="P193" s="662">
        <v>75.36</v>
      </c>
      <c r="Q193" s="677">
        <v>0.5</v>
      </c>
      <c r="R193" s="661">
        <v>1</v>
      </c>
      <c r="S193" s="677">
        <v>0.5</v>
      </c>
      <c r="T193" s="742">
        <v>1</v>
      </c>
      <c r="U193" s="700">
        <v>0.5</v>
      </c>
    </row>
    <row r="194" spans="1:21" ht="14.4" customHeight="1" x14ac:dyDescent="0.3">
      <c r="A194" s="660">
        <v>21</v>
      </c>
      <c r="B194" s="661" t="s">
        <v>589</v>
      </c>
      <c r="C194" s="661">
        <v>89301211</v>
      </c>
      <c r="D194" s="740" t="s">
        <v>6628</v>
      </c>
      <c r="E194" s="741" t="s">
        <v>4379</v>
      </c>
      <c r="F194" s="661" t="s">
        <v>4355</v>
      </c>
      <c r="G194" s="661" t="s">
        <v>4397</v>
      </c>
      <c r="H194" s="661" t="s">
        <v>590</v>
      </c>
      <c r="I194" s="661" t="s">
        <v>810</v>
      </c>
      <c r="J194" s="661" t="s">
        <v>811</v>
      </c>
      <c r="K194" s="661" t="s">
        <v>4129</v>
      </c>
      <c r="L194" s="662">
        <v>115.3</v>
      </c>
      <c r="M194" s="662">
        <v>115.3</v>
      </c>
      <c r="N194" s="661">
        <v>1</v>
      </c>
      <c r="O194" s="742">
        <v>0.5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21</v>
      </c>
      <c r="B195" s="661" t="s">
        <v>589</v>
      </c>
      <c r="C195" s="661">
        <v>89301211</v>
      </c>
      <c r="D195" s="740" t="s">
        <v>6628</v>
      </c>
      <c r="E195" s="741" t="s">
        <v>4379</v>
      </c>
      <c r="F195" s="661" t="s">
        <v>4355</v>
      </c>
      <c r="G195" s="661" t="s">
        <v>4424</v>
      </c>
      <c r="H195" s="661" t="s">
        <v>590</v>
      </c>
      <c r="I195" s="661" t="s">
        <v>1669</v>
      </c>
      <c r="J195" s="661" t="s">
        <v>4626</v>
      </c>
      <c r="K195" s="661" t="s">
        <v>4627</v>
      </c>
      <c r="L195" s="662">
        <v>2332.38</v>
      </c>
      <c r="M195" s="662">
        <v>4664.76</v>
      </c>
      <c r="N195" s="661">
        <v>2</v>
      </c>
      <c r="O195" s="742">
        <v>2</v>
      </c>
      <c r="P195" s="662">
        <v>2332.38</v>
      </c>
      <c r="Q195" s="677">
        <v>0.5</v>
      </c>
      <c r="R195" s="661">
        <v>1</v>
      </c>
      <c r="S195" s="677">
        <v>0.5</v>
      </c>
      <c r="T195" s="742">
        <v>1</v>
      </c>
      <c r="U195" s="700">
        <v>0.5</v>
      </c>
    </row>
    <row r="196" spans="1:21" ht="14.4" customHeight="1" x14ac:dyDescent="0.3">
      <c r="A196" s="660">
        <v>21</v>
      </c>
      <c r="B196" s="661" t="s">
        <v>589</v>
      </c>
      <c r="C196" s="661">
        <v>89301211</v>
      </c>
      <c r="D196" s="740" t="s">
        <v>6628</v>
      </c>
      <c r="E196" s="741" t="s">
        <v>4379</v>
      </c>
      <c r="F196" s="661" t="s">
        <v>4355</v>
      </c>
      <c r="G196" s="661" t="s">
        <v>4424</v>
      </c>
      <c r="H196" s="661" t="s">
        <v>590</v>
      </c>
      <c r="I196" s="661" t="s">
        <v>1308</v>
      </c>
      <c r="J196" s="661" t="s">
        <v>4425</v>
      </c>
      <c r="K196" s="661" t="s">
        <v>4426</v>
      </c>
      <c r="L196" s="662">
        <v>880.88</v>
      </c>
      <c r="M196" s="662">
        <v>1761.76</v>
      </c>
      <c r="N196" s="661">
        <v>2</v>
      </c>
      <c r="O196" s="742">
        <v>2</v>
      </c>
      <c r="P196" s="662">
        <v>1761.76</v>
      </c>
      <c r="Q196" s="677">
        <v>1</v>
      </c>
      <c r="R196" s="661">
        <v>2</v>
      </c>
      <c r="S196" s="677">
        <v>1</v>
      </c>
      <c r="T196" s="742">
        <v>2</v>
      </c>
      <c r="U196" s="700">
        <v>1</v>
      </c>
    </row>
    <row r="197" spans="1:21" ht="14.4" customHeight="1" x14ac:dyDescent="0.3">
      <c r="A197" s="660">
        <v>21</v>
      </c>
      <c r="B197" s="661" t="s">
        <v>589</v>
      </c>
      <c r="C197" s="661">
        <v>89301211</v>
      </c>
      <c r="D197" s="740" t="s">
        <v>6628</v>
      </c>
      <c r="E197" s="741" t="s">
        <v>4379</v>
      </c>
      <c r="F197" s="661" t="s">
        <v>4355</v>
      </c>
      <c r="G197" s="661" t="s">
        <v>4424</v>
      </c>
      <c r="H197" s="661" t="s">
        <v>590</v>
      </c>
      <c r="I197" s="661" t="s">
        <v>1308</v>
      </c>
      <c r="J197" s="661" t="s">
        <v>4425</v>
      </c>
      <c r="K197" s="661" t="s">
        <v>4426</v>
      </c>
      <c r="L197" s="662">
        <v>515.07000000000005</v>
      </c>
      <c r="M197" s="662">
        <v>515.07000000000005</v>
      </c>
      <c r="N197" s="661">
        <v>1</v>
      </c>
      <c r="O197" s="742">
        <v>1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21</v>
      </c>
      <c r="B198" s="661" t="s">
        <v>589</v>
      </c>
      <c r="C198" s="661">
        <v>89301211</v>
      </c>
      <c r="D198" s="740" t="s">
        <v>6628</v>
      </c>
      <c r="E198" s="741" t="s">
        <v>4379</v>
      </c>
      <c r="F198" s="661" t="s">
        <v>4355</v>
      </c>
      <c r="G198" s="661" t="s">
        <v>4424</v>
      </c>
      <c r="H198" s="661" t="s">
        <v>590</v>
      </c>
      <c r="I198" s="661" t="s">
        <v>1308</v>
      </c>
      <c r="J198" s="661" t="s">
        <v>4425</v>
      </c>
      <c r="K198" s="661" t="s">
        <v>4426</v>
      </c>
      <c r="L198" s="662">
        <v>506.78</v>
      </c>
      <c r="M198" s="662">
        <v>506.78</v>
      </c>
      <c r="N198" s="661">
        <v>1</v>
      </c>
      <c r="O198" s="742">
        <v>1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21</v>
      </c>
      <c r="B199" s="661" t="s">
        <v>589</v>
      </c>
      <c r="C199" s="661">
        <v>89301211</v>
      </c>
      <c r="D199" s="740" t="s">
        <v>6628</v>
      </c>
      <c r="E199" s="741" t="s">
        <v>4379</v>
      </c>
      <c r="F199" s="661" t="s">
        <v>4355</v>
      </c>
      <c r="G199" s="661" t="s">
        <v>4424</v>
      </c>
      <c r="H199" s="661" t="s">
        <v>590</v>
      </c>
      <c r="I199" s="661" t="s">
        <v>1522</v>
      </c>
      <c r="J199" s="661" t="s">
        <v>4506</v>
      </c>
      <c r="K199" s="661" t="s">
        <v>4507</v>
      </c>
      <c r="L199" s="662">
        <v>1629.03</v>
      </c>
      <c r="M199" s="662">
        <v>3258.06</v>
      </c>
      <c r="N199" s="661">
        <v>2</v>
      </c>
      <c r="O199" s="742">
        <v>2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21</v>
      </c>
      <c r="B200" s="661" t="s">
        <v>589</v>
      </c>
      <c r="C200" s="661">
        <v>89301211</v>
      </c>
      <c r="D200" s="740" t="s">
        <v>6628</v>
      </c>
      <c r="E200" s="741" t="s">
        <v>4379</v>
      </c>
      <c r="F200" s="661" t="s">
        <v>4355</v>
      </c>
      <c r="G200" s="661" t="s">
        <v>4424</v>
      </c>
      <c r="H200" s="661" t="s">
        <v>590</v>
      </c>
      <c r="I200" s="661" t="s">
        <v>1522</v>
      </c>
      <c r="J200" s="661" t="s">
        <v>4506</v>
      </c>
      <c r="K200" s="661" t="s">
        <v>4507</v>
      </c>
      <c r="L200" s="662">
        <v>1013.55</v>
      </c>
      <c r="M200" s="662">
        <v>8108.4</v>
      </c>
      <c r="N200" s="661">
        <v>8</v>
      </c>
      <c r="O200" s="742">
        <v>8</v>
      </c>
      <c r="P200" s="662">
        <v>6081.3</v>
      </c>
      <c r="Q200" s="677">
        <v>0.75000000000000011</v>
      </c>
      <c r="R200" s="661">
        <v>6</v>
      </c>
      <c r="S200" s="677">
        <v>0.75</v>
      </c>
      <c r="T200" s="742">
        <v>6</v>
      </c>
      <c r="U200" s="700">
        <v>0.75</v>
      </c>
    </row>
    <row r="201" spans="1:21" ht="14.4" customHeight="1" x14ac:dyDescent="0.3">
      <c r="A201" s="660">
        <v>21</v>
      </c>
      <c r="B201" s="661" t="s">
        <v>589</v>
      </c>
      <c r="C201" s="661">
        <v>89301211</v>
      </c>
      <c r="D201" s="740" t="s">
        <v>6628</v>
      </c>
      <c r="E201" s="741" t="s">
        <v>4379</v>
      </c>
      <c r="F201" s="661" t="s">
        <v>4355</v>
      </c>
      <c r="G201" s="661" t="s">
        <v>4509</v>
      </c>
      <c r="H201" s="661" t="s">
        <v>590</v>
      </c>
      <c r="I201" s="661" t="s">
        <v>4513</v>
      </c>
      <c r="J201" s="661" t="s">
        <v>4514</v>
      </c>
      <c r="K201" s="661" t="s">
        <v>4512</v>
      </c>
      <c r="L201" s="662">
        <v>0</v>
      </c>
      <c r="M201" s="662">
        <v>0</v>
      </c>
      <c r="N201" s="661">
        <v>5</v>
      </c>
      <c r="O201" s="742">
        <v>3.5</v>
      </c>
      <c r="P201" s="662">
        <v>0</v>
      </c>
      <c r="Q201" s="677"/>
      <c r="R201" s="661">
        <v>1</v>
      </c>
      <c r="S201" s="677">
        <v>0.2</v>
      </c>
      <c r="T201" s="742">
        <v>0.5</v>
      </c>
      <c r="U201" s="700">
        <v>0.14285714285714285</v>
      </c>
    </row>
    <row r="202" spans="1:21" ht="14.4" customHeight="1" x14ac:dyDescent="0.3">
      <c r="A202" s="660">
        <v>21</v>
      </c>
      <c r="B202" s="661" t="s">
        <v>589</v>
      </c>
      <c r="C202" s="661">
        <v>89301211</v>
      </c>
      <c r="D202" s="740" t="s">
        <v>6628</v>
      </c>
      <c r="E202" s="741" t="s">
        <v>4379</v>
      </c>
      <c r="F202" s="661" t="s">
        <v>4355</v>
      </c>
      <c r="G202" s="661" t="s">
        <v>4509</v>
      </c>
      <c r="H202" s="661" t="s">
        <v>590</v>
      </c>
      <c r="I202" s="661" t="s">
        <v>1126</v>
      </c>
      <c r="J202" s="661" t="s">
        <v>4514</v>
      </c>
      <c r="K202" s="661" t="s">
        <v>4515</v>
      </c>
      <c r="L202" s="662">
        <v>66.599999999999994</v>
      </c>
      <c r="M202" s="662">
        <v>133.19999999999999</v>
      </c>
      <c r="N202" s="661">
        <v>2</v>
      </c>
      <c r="O202" s="742">
        <v>1.5</v>
      </c>
      <c r="P202" s="662">
        <v>66.599999999999994</v>
      </c>
      <c r="Q202" s="677">
        <v>0.5</v>
      </c>
      <c r="R202" s="661">
        <v>1</v>
      </c>
      <c r="S202" s="677">
        <v>0.5</v>
      </c>
      <c r="T202" s="742">
        <v>1</v>
      </c>
      <c r="U202" s="700">
        <v>0.66666666666666663</v>
      </c>
    </row>
    <row r="203" spans="1:21" ht="14.4" customHeight="1" x14ac:dyDescent="0.3">
      <c r="A203" s="660">
        <v>21</v>
      </c>
      <c r="B203" s="661" t="s">
        <v>589</v>
      </c>
      <c r="C203" s="661">
        <v>89301211</v>
      </c>
      <c r="D203" s="740" t="s">
        <v>6628</v>
      </c>
      <c r="E203" s="741" t="s">
        <v>4379</v>
      </c>
      <c r="F203" s="661" t="s">
        <v>4355</v>
      </c>
      <c r="G203" s="661" t="s">
        <v>4406</v>
      </c>
      <c r="H203" s="661" t="s">
        <v>2238</v>
      </c>
      <c r="I203" s="661" t="s">
        <v>4628</v>
      </c>
      <c r="J203" s="661" t="s">
        <v>4302</v>
      </c>
      <c r="K203" s="661" t="s">
        <v>4629</v>
      </c>
      <c r="L203" s="662">
        <v>561.54</v>
      </c>
      <c r="M203" s="662">
        <v>1123.08</v>
      </c>
      <c r="N203" s="661">
        <v>2</v>
      </c>
      <c r="O203" s="742">
        <v>1.5</v>
      </c>
      <c r="P203" s="662">
        <v>561.54</v>
      </c>
      <c r="Q203" s="677">
        <v>0.5</v>
      </c>
      <c r="R203" s="661">
        <v>1</v>
      </c>
      <c r="S203" s="677">
        <v>0.5</v>
      </c>
      <c r="T203" s="742">
        <v>0.5</v>
      </c>
      <c r="U203" s="700">
        <v>0.33333333333333331</v>
      </c>
    </row>
    <row r="204" spans="1:21" ht="14.4" customHeight="1" x14ac:dyDescent="0.3">
      <c r="A204" s="660">
        <v>21</v>
      </c>
      <c r="B204" s="661" t="s">
        <v>589</v>
      </c>
      <c r="C204" s="661">
        <v>89301211</v>
      </c>
      <c r="D204" s="740" t="s">
        <v>6628</v>
      </c>
      <c r="E204" s="741" t="s">
        <v>4379</v>
      </c>
      <c r="F204" s="661" t="s">
        <v>4355</v>
      </c>
      <c r="G204" s="661" t="s">
        <v>4406</v>
      </c>
      <c r="H204" s="661" t="s">
        <v>2238</v>
      </c>
      <c r="I204" s="661" t="s">
        <v>2375</v>
      </c>
      <c r="J204" s="661" t="s">
        <v>4232</v>
      </c>
      <c r="K204" s="661" t="s">
        <v>4233</v>
      </c>
      <c r="L204" s="662">
        <v>443.52</v>
      </c>
      <c r="M204" s="662">
        <v>443.52</v>
      </c>
      <c r="N204" s="661">
        <v>1</v>
      </c>
      <c r="O204" s="742">
        <v>0.5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21</v>
      </c>
      <c r="B205" s="661" t="s">
        <v>589</v>
      </c>
      <c r="C205" s="661">
        <v>89301211</v>
      </c>
      <c r="D205" s="740" t="s">
        <v>6628</v>
      </c>
      <c r="E205" s="741" t="s">
        <v>4379</v>
      </c>
      <c r="F205" s="661" t="s">
        <v>4355</v>
      </c>
      <c r="G205" s="661" t="s">
        <v>4630</v>
      </c>
      <c r="H205" s="661" t="s">
        <v>590</v>
      </c>
      <c r="I205" s="661" t="s">
        <v>4631</v>
      </c>
      <c r="J205" s="661" t="s">
        <v>4632</v>
      </c>
      <c r="K205" s="661" t="s">
        <v>4633</v>
      </c>
      <c r="L205" s="662">
        <v>0</v>
      </c>
      <c r="M205" s="662">
        <v>0</v>
      </c>
      <c r="N205" s="661">
        <v>1</v>
      </c>
      <c r="O205" s="742">
        <v>1</v>
      </c>
      <c r="P205" s="662"/>
      <c r="Q205" s="677"/>
      <c r="R205" s="661"/>
      <c r="S205" s="677">
        <v>0</v>
      </c>
      <c r="T205" s="742"/>
      <c r="U205" s="700">
        <v>0</v>
      </c>
    </row>
    <row r="206" spans="1:21" ht="14.4" customHeight="1" x14ac:dyDescent="0.3">
      <c r="A206" s="660">
        <v>21</v>
      </c>
      <c r="B206" s="661" t="s">
        <v>589</v>
      </c>
      <c r="C206" s="661">
        <v>89301211</v>
      </c>
      <c r="D206" s="740" t="s">
        <v>6628</v>
      </c>
      <c r="E206" s="741" t="s">
        <v>4379</v>
      </c>
      <c r="F206" s="661" t="s">
        <v>4355</v>
      </c>
      <c r="G206" s="661" t="s">
        <v>4630</v>
      </c>
      <c r="H206" s="661" t="s">
        <v>590</v>
      </c>
      <c r="I206" s="661" t="s">
        <v>4634</v>
      </c>
      <c r="J206" s="661" t="s">
        <v>4632</v>
      </c>
      <c r="K206" s="661" t="s">
        <v>1200</v>
      </c>
      <c r="L206" s="662">
        <v>0</v>
      </c>
      <c r="M206" s="662">
        <v>0</v>
      </c>
      <c r="N206" s="661">
        <v>1</v>
      </c>
      <c r="O206" s="742">
        <v>0.5</v>
      </c>
      <c r="P206" s="662">
        <v>0</v>
      </c>
      <c r="Q206" s="677"/>
      <c r="R206" s="661">
        <v>1</v>
      </c>
      <c r="S206" s="677">
        <v>1</v>
      </c>
      <c r="T206" s="742">
        <v>0.5</v>
      </c>
      <c r="U206" s="700">
        <v>1</v>
      </c>
    </row>
    <row r="207" spans="1:21" ht="14.4" customHeight="1" x14ac:dyDescent="0.3">
      <c r="A207" s="660">
        <v>21</v>
      </c>
      <c r="B207" s="661" t="s">
        <v>589</v>
      </c>
      <c r="C207" s="661">
        <v>89301211</v>
      </c>
      <c r="D207" s="740" t="s">
        <v>6628</v>
      </c>
      <c r="E207" s="741" t="s">
        <v>4379</v>
      </c>
      <c r="F207" s="661" t="s">
        <v>4355</v>
      </c>
      <c r="G207" s="661" t="s">
        <v>4635</v>
      </c>
      <c r="H207" s="661" t="s">
        <v>590</v>
      </c>
      <c r="I207" s="661" t="s">
        <v>4636</v>
      </c>
      <c r="J207" s="661" t="s">
        <v>4637</v>
      </c>
      <c r="K207" s="661" t="s">
        <v>2884</v>
      </c>
      <c r="L207" s="662">
        <v>10256.77</v>
      </c>
      <c r="M207" s="662">
        <v>10256.77</v>
      </c>
      <c r="N207" s="661">
        <v>1</v>
      </c>
      <c r="O207" s="742">
        <v>0.5</v>
      </c>
      <c r="P207" s="662">
        <v>10256.77</v>
      </c>
      <c r="Q207" s="677">
        <v>1</v>
      </c>
      <c r="R207" s="661">
        <v>1</v>
      </c>
      <c r="S207" s="677">
        <v>1</v>
      </c>
      <c r="T207" s="742">
        <v>0.5</v>
      </c>
      <c r="U207" s="700">
        <v>1</v>
      </c>
    </row>
    <row r="208" spans="1:21" ht="14.4" customHeight="1" x14ac:dyDescent="0.3">
      <c r="A208" s="660">
        <v>21</v>
      </c>
      <c r="B208" s="661" t="s">
        <v>589</v>
      </c>
      <c r="C208" s="661">
        <v>89301211</v>
      </c>
      <c r="D208" s="740" t="s">
        <v>6628</v>
      </c>
      <c r="E208" s="741" t="s">
        <v>4379</v>
      </c>
      <c r="F208" s="661" t="s">
        <v>4355</v>
      </c>
      <c r="G208" s="661" t="s">
        <v>4531</v>
      </c>
      <c r="H208" s="661" t="s">
        <v>590</v>
      </c>
      <c r="I208" s="661" t="s">
        <v>960</v>
      </c>
      <c r="J208" s="661" t="s">
        <v>4532</v>
      </c>
      <c r="K208" s="661" t="s">
        <v>4533</v>
      </c>
      <c r="L208" s="662">
        <v>77.36</v>
      </c>
      <c r="M208" s="662">
        <v>154.72</v>
      </c>
      <c r="N208" s="661">
        <v>2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21</v>
      </c>
      <c r="B209" s="661" t="s">
        <v>589</v>
      </c>
      <c r="C209" s="661">
        <v>89301211</v>
      </c>
      <c r="D209" s="740" t="s">
        <v>6628</v>
      </c>
      <c r="E209" s="741" t="s">
        <v>4379</v>
      </c>
      <c r="F209" s="661" t="s">
        <v>4355</v>
      </c>
      <c r="G209" s="661" t="s">
        <v>4531</v>
      </c>
      <c r="H209" s="661" t="s">
        <v>590</v>
      </c>
      <c r="I209" s="661" t="s">
        <v>4534</v>
      </c>
      <c r="J209" s="661" t="s">
        <v>4532</v>
      </c>
      <c r="K209" s="661" t="s">
        <v>4533</v>
      </c>
      <c r="L209" s="662">
        <v>0</v>
      </c>
      <c r="M209" s="662">
        <v>0</v>
      </c>
      <c r="N209" s="661">
        <v>5</v>
      </c>
      <c r="O209" s="742">
        <v>2.5</v>
      </c>
      <c r="P209" s="662"/>
      <c r="Q209" s="677"/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21</v>
      </c>
      <c r="B210" s="661" t="s">
        <v>589</v>
      </c>
      <c r="C210" s="661">
        <v>89301211</v>
      </c>
      <c r="D210" s="740" t="s">
        <v>6628</v>
      </c>
      <c r="E210" s="741" t="s">
        <v>4379</v>
      </c>
      <c r="F210" s="661" t="s">
        <v>4355</v>
      </c>
      <c r="G210" s="661" t="s">
        <v>4430</v>
      </c>
      <c r="H210" s="661" t="s">
        <v>590</v>
      </c>
      <c r="I210" s="661" t="s">
        <v>4638</v>
      </c>
      <c r="J210" s="661" t="s">
        <v>807</v>
      </c>
      <c r="K210" s="661" t="s">
        <v>4639</v>
      </c>
      <c r="L210" s="662">
        <v>0</v>
      </c>
      <c r="M210" s="662">
        <v>0</v>
      </c>
      <c r="N210" s="661">
        <v>1</v>
      </c>
      <c r="O210" s="742">
        <v>0.5</v>
      </c>
      <c r="P210" s="662"/>
      <c r="Q210" s="677"/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21</v>
      </c>
      <c r="B211" s="661" t="s">
        <v>589</v>
      </c>
      <c r="C211" s="661">
        <v>89301211</v>
      </c>
      <c r="D211" s="740" t="s">
        <v>6628</v>
      </c>
      <c r="E211" s="741" t="s">
        <v>4379</v>
      </c>
      <c r="F211" s="661" t="s">
        <v>4355</v>
      </c>
      <c r="G211" s="661" t="s">
        <v>4544</v>
      </c>
      <c r="H211" s="661" t="s">
        <v>2238</v>
      </c>
      <c r="I211" s="661" t="s">
        <v>2442</v>
      </c>
      <c r="J211" s="661" t="s">
        <v>2308</v>
      </c>
      <c r="K211" s="661" t="s">
        <v>2443</v>
      </c>
      <c r="L211" s="662">
        <v>0</v>
      </c>
      <c r="M211" s="662">
        <v>0</v>
      </c>
      <c r="N211" s="661">
        <v>1</v>
      </c>
      <c r="O211" s="742">
        <v>0.5</v>
      </c>
      <c r="P211" s="662"/>
      <c r="Q211" s="677"/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21</v>
      </c>
      <c r="B212" s="661" t="s">
        <v>589</v>
      </c>
      <c r="C212" s="661">
        <v>89301211</v>
      </c>
      <c r="D212" s="740" t="s">
        <v>6628</v>
      </c>
      <c r="E212" s="741" t="s">
        <v>4379</v>
      </c>
      <c r="F212" s="661" t="s">
        <v>4355</v>
      </c>
      <c r="G212" s="661" t="s">
        <v>4544</v>
      </c>
      <c r="H212" s="661" t="s">
        <v>2238</v>
      </c>
      <c r="I212" s="661" t="s">
        <v>2307</v>
      </c>
      <c r="J212" s="661" t="s">
        <v>2308</v>
      </c>
      <c r="K212" s="661" t="s">
        <v>2309</v>
      </c>
      <c r="L212" s="662">
        <v>0</v>
      </c>
      <c r="M212" s="662">
        <v>0</v>
      </c>
      <c r="N212" s="661">
        <v>2</v>
      </c>
      <c r="O212" s="742">
        <v>2</v>
      </c>
      <c r="P212" s="662"/>
      <c r="Q212" s="677"/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21</v>
      </c>
      <c r="B213" s="661" t="s">
        <v>589</v>
      </c>
      <c r="C213" s="661">
        <v>89301211</v>
      </c>
      <c r="D213" s="740" t="s">
        <v>6628</v>
      </c>
      <c r="E213" s="741" t="s">
        <v>4379</v>
      </c>
      <c r="F213" s="661" t="s">
        <v>4355</v>
      </c>
      <c r="G213" s="661" t="s">
        <v>4545</v>
      </c>
      <c r="H213" s="661" t="s">
        <v>2238</v>
      </c>
      <c r="I213" s="661" t="s">
        <v>2601</v>
      </c>
      <c r="J213" s="661" t="s">
        <v>2602</v>
      </c>
      <c r="K213" s="661" t="s">
        <v>4215</v>
      </c>
      <c r="L213" s="662">
        <v>804.58</v>
      </c>
      <c r="M213" s="662">
        <v>804.58</v>
      </c>
      <c r="N213" s="661">
        <v>1</v>
      </c>
      <c r="O213" s="742">
        <v>1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21</v>
      </c>
      <c r="B214" s="661" t="s">
        <v>589</v>
      </c>
      <c r="C214" s="661">
        <v>89301211</v>
      </c>
      <c r="D214" s="740" t="s">
        <v>6628</v>
      </c>
      <c r="E214" s="741" t="s">
        <v>4379</v>
      </c>
      <c r="F214" s="661" t="s">
        <v>4355</v>
      </c>
      <c r="G214" s="661" t="s">
        <v>4546</v>
      </c>
      <c r="H214" s="661" t="s">
        <v>590</v>
      </c>
      <c r="I214" s="661" t="s">
        <v>4640</v>
      </c>
      <c r="J214" s="661" t="s">
        <v>4548</v>
      </c>
      <c r="K214" s="661" t="s">
        <v>4641</v>
      </c>
      <c r="L214" s="662">
        <v>0</v>
      </c>
      <c r="M214" s="662">
        <v>0</v>
      </c>
      <c r="N214" s="661">
        <v>2</v>
      </c>
      <c r="O214" s="742">
        <v>2</v>
      </c>
      <c r="P214" s="662">
        <v>0</v>
      </c>
      <c r="Q214" s="677"/>
      <c r="R214" s="661">
        <v>2</v>
      </c>
      <c r="S214" s="677">
        <v>1</v>
      </c>
      <c r="T214" s="742">
        <v>2</v>
      </c>
      <c r="U214" s="700">
        <v>1</v>
      </c>
    </row>
    <row r="215" spans="1:21" ht="14.4" customHeight="1" x14ac:dyDescent="0.3">
      <c r="A215" s="660">
        <v>21</v>
      </c>
      <c r="B215" s="661" t="s">
        <v>589</v>
      </c>
      <c r="C215" s="661">
        <v>89301211</v>
      </c>
      <c r="D215" s="740" t="s">
        <v>6628</v>
      </c>
      <c r="E215" s="741" t="s">
        <v>4379</v>
      </c>
      <c r="F215" s="661" t="s">
        <v>4355</v>
      </c>
      <c r="G215" s="661" t="s">
        <v>4642</v>
      </c>
      <c r="H215" s="661" t="s">
        <v>590</v>
      </c>
      <c r="I215" s="661" t="s">
        <v>987</v>
      </c>
      <c r="J215" s="661" t="s">
        <v>988</v>
      </c>
      <c r="K215" s="661" t="s">
        <v>4643</v>
      </c>
      <c r="L215" s="662">
        <v>242.93</v>
      </c>
      <c r="M215" s="662">
        <v>728.79</v>
      </c>
      <c r="N215" s="661">
        <v>3</v>
      </c>
      <c r="O215" s="742">
        <v>3</v>
      </c>
      <c r="P215" s="662">
        <v>242.93</v>
      </c>
      <c r="Q215" s="677">
        <v>0.33333333333333337</v>
      </c>
      <c r="R215" s="661">
        <v>1</v>
      </c>
      <c r="S215" s="677">
        <v>0.33333333333333331</v>
      </c>
      <c r="T215" s="742">
        <v>1</v>
      </c>
      <c r="U215" s="700">
        <v>0.33333333333333331</v>
      </c>
    </row>
    <row r="216" spans="1:21" ht="14.4" customHeight="1" x14ac:dyDescent="0.3">
      <c r="A216" s="660">
        <v>21</v>
      </c>
      <c r="B216" s="661" t="s">
        <v>589</v>
      </c>
      <c r="C216" s="661">
        <v>89301211</v>
      </c>
      <c r="D216" s="740" t="s">
        <v>6628</v>
      </c>
      <c r="E216" s="741" t="s">
        <v>4379</v>
      </c>
      <c r="F216" s="661" t="s">
        <v>4355</v>
      </c>
      <c r="G216" s="661" t="s">
        <v>4550</v>
      </c>
      <c r="H216" s="661" t="s">
        <v>590</v>
      </c>
      <c r="I216" s="661" t="s">
        <v>3377</v>
      </c>
      <c r="J216" s="661" t="s">
        <v>3378</v>
      </c>
      <c r="K216" s="661" t="s">
        <v>3379</v>
      </c>
      <c r="L216" s="662">
        <v>1172.22</v>
      </c>
      <c r="M216" s="662">
        <v>1172.22</v>
      </c>
      <c r="N216" s="661">
        <v>1</v>
      </c>
      <c r="O216" s="742">
        <v>0.5</v>
      </c>
      <c r="P216" s="662"/>
      <c r="Q216" s="677">
        <v>0</v>
      </c>
      <c r="R216" s="661"/>
      <c r="S216" s="677">
        <v>0</v>
      </c>
      <c r="T216" s="742"/>
      <c r="U216" s="700">
        <v>0</v>
      </c>
    </row>
    <row r="217" spans="1:21" ht="14.4" customHeight="1" x14ac:dyDescent="0.3">
      <c r="A217" s="660">
        <v>21</v>
      </c>
      <c r="B217" s="661" t="s">
        <v>589</v>
      </c>
      <c r="C217" s="661">
        <v>89301211</v>
      </c>
      <c r="D217" s="740" t="s">
        <v>6628</v>
      </c>
      <c r="E217" s="741" t="s">
        <v>4379</v>
      </c>
      <c r="F217" s="661" t="s">
        <v>4355</v>
      </c>
      <c r="G217" s="661" t="s">
        <v>4432</v>
      </c>
      <c r="H217" s="661" t="s">
        <v>590</v>
      </c>
      <c r="I217" s="661" t="s">
        <v>1073</v>
      </c>
      <c r="J217" s="661" t="s">
        <v>4433</v>
      </c>
      <c r="K217" s="661" t="s">
        <v>4434</v>
      </c>
      <c r="L217" s="662">
        <v>56.01</v>
      </c>
      <c r="M217" s="662">
        <v>112.02</v>
      </c>
      <c r="N217" s="661">
        <v>2</v>
      </c>
      <c r="O217" s="742">
        <v>1</v>
      </c>
      <c r="P217" s="662">
        <v>56.01</v>
      </c>
      <c r="Q217" s="677">
        <v>0.5</v>
      </c>
      <c r="R217" s="661">
        <v>1</v>
      </c>
      <c r="S217" s="677">
        <v>0.5</v>
      </c>
      <c r="T217" s="742">
        <v>0.5</v>
      </c>
      <c r="U217" s="700">
        <v>0.5</v>
      </c>
    </row>
    <row r="218" spans="1:21" ht="14.4" customHeight="1" x14ac:dyDescent="0.3">
      <c r="A218" s="660">
        <v>21</v>
      </c>
      <c r="B218" s="661" t="s">
        <v>589</v>
      </c>
      <c r="C218" s="661">
        <v>89301211</v>
      </c>
      <c r="D218" s="740" t="s">
        <v>6628</v>
      </c>
      <c r="E218" s="741" t="s">
        <v>4379</v>
      </c>
      <c r="F218" s="661" t="s">
        <v>4355</v>
      </c>
      <c r="G218" s="661" t="s">
        <v>4554</v>
      </c>
      <c r="H218" s="661" t="s">
        <v>590</v>
      </c>
      <c r="I218" s="661" t="s">
        <v>979</v>
      </c>
      <c r="J218" s="661" t="s">
        <v>3088</v>
      </c>
      <c r="K218" s="661" t="s">
        <v>4644</v>
      </c>
      <c r="L218" s="662">
        <v>33.68</v>
      </c>
      <c r="M218" s="662">
        <v>33.68</v>
      </c>
      <c r="N218" s="661">
        <v>1</v>
      </c>
      <c r="O218" s="742">
        <v>0.5</v>
      </c>
      <c r="P218" s="662">
        <v>33.68</v>
      </c>
      <c r="Q218" s="677">
        <v>1</v>
      </c>
      <c r="R218" s="661">
        <v>1</v>
      </c>
      <c r="S218" s="677">
        <v>1</v>
      </c>
      <c r="T218" s="742">
        <v>0.5</v>
      </c>
      <c r="U218" s="700">
        <v>1</v>
      </c>
    </row>
    <row r="219" spans="1:21" ht="14.4" customHeight="1" x14ac:dyDescent="0.3">
      <c r="A219" s="660">
        <v>21</v>
      </c>
      <c r="B219" s="661" t="s">
        <v>589</v>
      </c>
      <c r="C219" s="661">
        <v>89301211</v>
      </c>
      <c r="D219" s="740" t="s">
        <v>6628</v>
      </c>
      <c r="E219" s="741" t="s">
        <v>4379</v>
      </c>
      <c r="F219" s="661" t="s">
        <v>4355</v>
      </c>
      <c r="G219" s="661" t="s">
        <v>4645</v>
      </c>
      <c r="H219" s="661" t="s">
        <v>590</v>
      </c>
      <c r="I219" s="661" t="s">
        <v>4646</v>
      </c>
      <c r="J219" s="661" t="s">
        <v>4647</v>
      </c>
      <c r="K219" s="661" t="s">
        <v>4648</v>
      </c>
      <c r="L219" s="662">
        <v>132.77000000000001</v>
      </c>
      <c r="M219" s="662">
        <v>132.77000000000001</v>
      </c>
      <c r="N219" s="661">
        <v>1</v>
      </c>
      <c r="O219" s="742">
        <v>1</v>
      </c>
      <c r="P219" s="662">
        <v>132.77000000000001</v>
      </c>
      <c r="Q219" s="677">
        <v>1</v>
      </c>
      <c r="R219" s="661">
        <v>1</v>
      </c>
      <c r="S219" s="677">
        <v>1</v>
      </c>
      <c r="T219" s="742">
        <v>1</v>
      </c>
      <c r="U219" s="700">
        <v>1</v>
      </c>
    </row>
    <row r="220" spans="1:21" ht="14.4" customHeight="1" x14ac:dyDescent="0.3">
      <c r="A220" s="660">
        <v>21</v>
      </c>
      <c r="B220" s="661" t="s">
        <v>589</v>
      </c>
      <c r="C220" s="661">
        <v>89301211</v>
      </c>
      <c r="D220" s="740" t="s">
        <v>6628</v>
      </c>
      <c r="E220" s="741" t="s">
        <v>4379</v>
      </c>
      <c r="F220" s="661" t="s">
        <v>4355</v>
      </c>
      <c r="G220" s="661" t="s">
        <v>4398</v>
      </c>
      <c r="H220" s="661" t="s">
        <v>2238</v>
      </c>
      <c r="I220" s="661" t="s">
        <v>2484</v>
      </c>
      <c r="J220" s="661" t="s">
        <v>2285</v>
      </c>
      <c r="K220" s="661" t="s">
        <v>2485</v>
      </c>
      <c r="L220" s="662">
        <v>468.96</v>
      </c>
      <c r="M220" s="662">
        <v>1406.8799999999999</v>
      </c>
      <c r="N220" s="661">
        <v>3</v>
      </c>
      <c r="O220" s="742">
        <v>1</v>
      </c>
      <c r="P220" s="662">
        <v>468.96</v>
      </c>
      <c r="Q220" s="677">
        <v>0.33333333333333337</v>
      </c>
      <c r="R220" s="661">
        <v>1</v>
      </c>
      <c r="S220" s="677">
        <v>0.33333333333333331</v>
      </c>
      <c r="T220" s="742">
        <v>0.5</v>
      </c>
      <c r="U220" s="700">
        <v>0.5</v>
      </c>
    </row>
    <row r="221" spans="1:21" ht="14.4" customHeight="1" x14ac:dyDescent="0.3">
      <c r="A221" s="660">
        <v>21</v>
      </c>
      <c r="B221" s="661" t="s">
        <v>589</v>
      </c>
      <c r="C221" s="661">
        <v>89301211</v>
      </c>
      <c r="D221" s="740" t="s">
        <v>6628</v>
      </c>
      <c r="E221" s="741" t="s">
        <v>4379</v>
      </c>
      <c r="F221" s="661" t="s">
        <v>4355</v>
      </c>
      <c r="G221" s="661" t="s">
        <v>4398</v>
      </c>
      <c r="H221" s="661" t="s">
        <v>2238</v>
      </c>
      <c r="I221" s="661" t="s">
        <v>2487</v>
      </c>
      <c r="J221" s="661" t="s">
        <v>2285</v>
      </c>
      <c r="K221" s="661" t="s">
        <v>2488</v>
      </c>
      <c r="L221" s="662">
        <v>625.29</v>
      </c>
      <c r="M221" s="662">
        <v>1875.87</v>
      </c>
      <c r="N221" s="661">
        <v>3</v>
      </c>
      <c r="O221" s="742">
        <v>1.5</v>
      </c>
      <c r="P221" s="662">
        <v>625.29</v>
      </c>
      <c r="Q221" s="677">
        <v>0.33333333333333331</v>
      </c>
      <c r="R221" s="661">
        <v>1</v>
      </c>
      <c r="S221" s="677">
        <v>0.33333333333333331</v>
      </c>
      <c r="T221" s="742"/>
      <c r="U221" s="700">
        <v>0</v>
      </c>
    </row>
    <row r="222" spans="1:21" ht="14.4" customHeight="1" x14ac:dyDescent="0.3">
      <c r="A222" s="660">
        <v>21</v>
      </c>
      <c r="B222" s="661" t="s">
        <v>589</v>
      </c>
      <c r="C222" s="661">
        <v>89301211</v>
      </c>
      <c r="D222" s="740" t="s">
        <v>6628</v>
      </c>
      <c r="E222" s="741" t="s">
        <v>4379</v>
      </c>
      <c r="F222" s="661" t="s">
        <v>4355</v>
      </c>
      <c r="G222" s="661" t="s">
        <v>4398</v>
      </c>
      <c r="H222" s="661" t="s">
        <v>2238</v>
      </c>
      <c r="I222" s="661" t="s">
        <v>2284</v>
      </c>
      <c r="J222" s="661" t="s">
        <v>2285</v>
      </c>
      <c r="K222" s="661" t="s">
        <v>2286</v>
      </c>
      <c r="L222" s="662">
        <v>937.93</v>
      </c>
      <c r="M222" s="662">
        <v>5627.58</v>
      </c>
      <c r="N222" s="661">
        <v>6</v>
      </c>
      <c r="O222" s="742">
        <v>3.5</v>
      </c>
      <c r="P222" s="662">
        <v>2813.79</v>
      </c>
      <c r="Q222" s="677">
        <v>0.5</v>
      </c>
      <c r="R222" s="661">
        <v>3</v>
      </c>
      <c r="S222" s="677">
        <v>0.5</v>
      </c>
      <c r="T222" s="742">
        <v>1.5</v>
      </c>
      <c r="U222" s="700">
        <v>0.42857142857142855</v>
      </c>
    </row>
    <row r="223" spans="1:21" ht="14.4" customHeight="1" x14ac:dyDescent="0.3">
      <c r="A223" s="660">
        <v>21</v>
      </c>
      <c r="B223" s="661" t="s">
        <v>589</v>
      </c>
      <c r="C223" s="661">
        <v>89301211</v>
      </c>
      <c r="D223" s="740" t="s">
        <v>6628</v>
      </c>
      <c r="E223" s="741" t="s">
        <v>4379</v>
      </c>
      <c r="F223" s="661" t="s">
        <v>4355</v>
      </c>
      <c r="G223" s="661" t="s">
        <v>4398</v>
      </c>
      <c r="H223" s="661" t="s">
        <v>2238</v>
      </c>
      <c r="I223" s="661" t="s">
        <v>4649</v>
      </c>
      <c r="J223" s="661" t="s">
        <v>2285</v>
      </c>
      <c r="K223" s="661" t="s">
        <v>4650</v>
      </c>
      <c r="L223" s="662">
        <v>0</v>
      </c>
      <c r="M223" s="662">
        <v>0</v>
      </c>
      <c r="N223" s="661">
        <v>1</v>
      </c>
      <c r="O223" s="742">
        <v>1</v>
      </c>
      <c r="P223" s="662"/>
      <c r="Q223" s="677"/>
      <c r="R223" s="661"/>
      <c r="S223" s="677">
        <v>0</v>
      </c>
      <c r="T223" s="742"/>
      <c r="U223" s="700">
        <v>0</v>
      </c>
    </row>
    <row r="224" spans="1:21" ht="14.4" customHeight="1" x14ac:dyDescent="0.3">
      <c r="A224" s="660">
        <v>21</v>
      </c>
      <c r="B224" s="661" t="s">
        <v>589</v>
      </c>
      <c r="C224" s="661">
        <v>89301211</v>
      </c>
      <c r="D224" s="740" t="s">
        <v>6628</v>
      </c>
      <c r="E224" s="741" t="s">
        <v>4379</v>
      </c>
      <c r="F224" s="661" t="s">
        <v>4355</v>
      </c>
      <c r="G224" s="661" t="s">
        <v>4398</v>
      </c>
      <c r="H224" s="661" t="s">
        <v>2238</v>
      </c>
      <c r="I224" s="661" t="s">
        <v>2288</v>
      </c>
      <c r="J224" s="661" t="s">
        <v>2285</v>
      </c>
      <c r="K224" s="661" t="s">
        <v>2289</v>
      </c>
      <c r="L224" s="662">
        <v>1166.47</v>
      </c>
      <c r="M224" s="662">
        <v>11664.7</v>
      </c>
      <c r="N224" s="661">
        <v>10</v>
      </c>
      <c r="O224" s="742">
        <v>5.5</v>
      </c>
      <c r="P224" s="662">
        <v>5832.35</v>
      </c>
      <c r="Q224" s="677">
        <v>0.5</v>
      </c>
      <c r="R224" s="661">
        <v>5</v>
      </c>
      <c r="S224" s="677">
        <v>0.5</v>
      </c>
      <c r="T224" s="742">
        <v>2.5</v>
      </c>
      <c r="U224" s="700">
        <v>0.45454545454545453</v>
      </c>
    </row>
    <row r="225" spans="1:21" ht="14.4" customHeight="1" x14ac:dyDescent="0.3">
      <c r="A225" s="660">
        <v>21</v>
      </c>
      <c r="B225" s="661" t="s">
        <v>589</v>
      </c>
      <c r="C225" s="661">
        <v>89301211</v>
      </c>
      <c r="D225" s="740" t="s">
        <v>6628</v>
      </c>
      <c r="E225" s="741" t="s">
        <v>4379</v>
      </c>
      <c r="F225" s="661" t="s">
        <v>4355</v>
      </c>
      <c r="G225" s="661" t="s">
        <v>4398</v>
      </c>
      <c r="H225" s="661" t="s">
        <v>2238</v>
      </c>
      <c r="I225" s="661" t="s">
        <v>3528</v>
      </c>
      <c r="J225" s="661" t="s">
        <v>2285</v>
      </c>
      <c r="K225" s="661" t="s">
        <v>3529</v>
      </c>
      <c r="L225" s="662">
        <v>1458.07</v>
      </c>
      <c r="M225" s="662">
        <v>10206.49</v>
      </c>
      <c r="N225" s="661">
        <v>7</v>
      </c>
      <c r="O225" s="742">
        <v>5</v>
      </c>
      <c r="P225" s="662">
        <v>5832.28</v>
      </c>
      <c r="Q225" s="677">
        <v>0.5714285714285714</v>
      </c>
      <c r="R225" s="661">
        <v>4</v>
      </c>
      <c r="S225" s="677">
        <v>0.5714285714285714</v>
      </c>
      <c r="T225" s="742">
        <v>3</v>
      </c>
      <c r="U225" s="700">
        <v>0.6</v>
      </c>
    </row>
    <row r="226" spans="1:21" ht="14.4" customHeight="1" x14ac:dyDescent="0.3">
      <c r="A226" s="660">
        <v>21</v>
      </c>
      <c r="B226" s="661" t="s">
        <v>589</v>
      </c>
      <c r="C226" s="661">
        <v>89301211</v>
      </c>
      <c r="D226" s="740" t="s">
        <v>6628</v>
      </c>
      <c r="E226" s="741" t="s">
        <v>4379</v>
      </c>
      <c r="F226" s="661" t="s">
        <v>4355</v>
      </c>
      <c r="G226" s="661" t="s">
        <v>4398</v>
      </c>
      <c r="H226" s="661" t="s">
        <v>2238</v>
      </c>
      <c r="I226" s="661" t="s">
        <v>2362</v>
      </c>
      <c r="J226" s="661" t="s">
        <v>2359</v>
      </c>
      <c r="K226" s="661" t="s">
        <v>2289</v>
      </c>
      <c r="L226" s="662">
        <v>2332.92</v>
      </c>
      <c r="M226" s="662">
        <v>9331.68</v>
      </c>
      <c r="N226" s="661">
        <v>4</v>
      </c>
      <c r="O226" s="742">
        <v>3.5</v>
      </c>
      <c r="P226" s="662">
        <v>9331.68</v>
      </c>
      <c r="Q226" s="677">
        <v>1</v>
      </c>
      <c r="R226" s="661">
        <v>4</v>
      </c>
      <c r="S226" s="677">
        <v>1</v>
      </c>
      <c r="T226" s="742">
        <v>3.5</v>
      </c>
      <c r="U226" s="700">
        <v>1</v>
      </c>
    </row>
    <row r="227" spans="1:21" ht="14.4" customHeight="1" x14ac:dyDescent="0.3">
      <c r="A227" s="660">
        <v>21</v>
      </c>
      <c r="B227" s="661" t="s">
        <v>589</v>
      </c>
      <c r="C227" s="661">
        <v>89301211</v>
      </c>
      <c r="D227" s="740" t="s">
        <v>6628</v>
      </c>
      <c r="E227" s="741" t="s">
        <v>4379</v>
      </c>
      <c r="F227" s="661" t="s">
        <v>4355</v>
      </c>
      <c r="G227" s="661" t="s">
        <v>4414</v>
      </c>
      <c r="H227" s="661" t="s">
        <v>590</v>
      </c>
      <c r="I227" s="661" t="s">
        <v>4568</v>
      </c>
      <c r="J227" s="661" t="s">
        <v>4416</v>
      </c>
      <c r="K227" s="661" t="s">
        <v>855</v>
      </c>
      <c r="L227" s="662">
        <v>97.97</v>
      </c>
      <c r="M227" s="662">
        <v>1371.5800000000002</v>
      </c>
      <c r="N227" s="661">
        <v>14</v>
      </c>
      <c r="O227" s="742">
        <v>9.5</v>
      </c>
      <c r="P227" s="662">
        <v>783.7600000000001</v>
      </c>
      <c r="Q227" s="677">
        <v>0.5714285714285714</v>
      </c>
      <c r="R227" s="661">
        <v>8</v>
      </c>
      <c r="S227" s="677">
        <v>0.5714285714285714</v>
      </c>
      <c r="T227" s="742">
        <v>6</v>
      </c>
      <c r="U227" s="700">
        <v>0.63157894736842102</v>
      </c>
    </row>
    <row r="228" spans="1:21" ht="14.4" customHeight="1" x14ac:dyDescent="0.3">
      <c r="A228" s="660">
        <v>21</v>
      </c>
      <c r="B228" s="661" t="s">
        <v>589</v>
      </c>
      <c r="C228" s="661">
        <v>89301211</v>
      </c>
      <c r="D228" s="740" t="s">
        <v>6628</v>
      </c>
      <c r="E228" s="741" t="s">
        <v>4379</v>
      </c>
      <c r="F228" s="661" t="s">
        <v>4355</v>
      </c>
      <c r="G228" s="661" t="s">
        <v>4414</v>
      </c>
      <c r="H228" s="661" t="s">
        <v>590</v>
      </c>
      <c r="I228" s="661" t="s">
        <v>4651</v>
      </c>
      <c r="J228" s="661" t="s">
        <v>854</v>
      </c>
      <c r="K228" s="661" t="s">
        <v>4652</v>
      </c>
      <c r="L228" s="662">
        <v>48.98</v>
      </c>
      <c r="M228" s="662">
        <v>195.92</v>
      </c>
      <c r="N228" s="661">
        <v>4</v>
      </c>
      <c r="O228" s="742">
        <v>2</v>
      </c>
      <c r="P228" s="662">
        <v>48.98</v>
      </c>
      <c r="Q228" s="677">
        <v>0.25</v>
      </c>
      <c r="R228" s="661">
        <v>1</v>
      </c>
      <c r="S228" s="677">
        <v>0.25</v>
      </c>
      <c r="T228" s="742">
        <v>0.5</v>
      </c>
      <c r="U228" s="700">
        <v>0.25</v>
      </c>
    </row>
    <row r="229" spans="1:21" ht="14.4" customHeight="1" x14ac:dyDescent="0.3">
      <c r="A229" s="660">
        <v>21</v>
      </c>
      <c r="B229" s="661" t="s">
        <v>589</v>
      </c>
      <c r="C229" s="661">
        <v>89301211</v>
      </c>
      <c r="D229" s="740" t="s">
        <v>6628</v>
      </c>
      <c r="E229" s="741" t="s">
        <v>4379</v>
      </c>
      <c r="F229" s="661" t="s">
        <v>4355</v>
      </c>
      <c r="G229" s="661" t="s">
        <v>4410</v>
      </c>
      <c r="H229" s="661" t="s">
        <v>2238</v>
      </c>
      <c r="I229" s="661" t="s">
        <v>2514</v>
      </c>
      <c r="J229" s="661" t="s">
        <v>2515</v>
      </c>
      <c r="K229" s="661" t="s">
        <v>4121</v>
      </c>
      <c r="L229" s="662">
        <v>1359.61</v>
      </c>
      <c r="M229" s="662">
        <v>4078.83</v>
      </c>
      <c r="N229" s="661">
        <v>3</v>
      </c>
      <c r="O229" s="742">
        <v>3</v>
      </c>
      <c r="P229" s="662"/>
      <c r="Q229" s="677">
        <v>0</v>
      </c>
      <c r="R229" s="661"/>
      <c r="S229" s="677">
        <v>0</v>
      </c>
      <c r="T229" s="742"/>
      <c r="U229" s="700">
        <v>0</v>
      </c>
    </row>
    <row r="230" spans="1:21" ht="14.4" customHeight="1" x14ac:dyDescent="0.3">
      <c r="A230" s="660">
        <v>21</v>
      </c>
      <c r="B230" s="661" t="s">
        <v>589</v>
      </c>
      <c r="C230" s="661">
        <v>89301211</v>
      </c>
      <c r="D230" s="740" t="s">
        <v>6628</v>
      </c>
      <c r="E230" s="741" t="s">
        <v>4379</v>
      </c>
      <c r="F230" s="661" t="s">
        <v>4355</v>
      </c>
      <c r="G230" s="661" t="s">
        <v>4573</v>
      </c>
      <c r="H230" s="661" t="s">
        <v>590</v>
      </c>
      <c r="I230" s="661" t="s">
        <v>1594</v>
      </c>
      <c r="J230" s="661" t="s">
        <v>1595</v>
      </c>
      <c r="K230" s="661" t="s">
        <v>1596</v>
      </c>
      <c r="L230" s="662">
        <v>474.91</v>
      </c>
      <c r="M230" s="662">
        <v>474.91</v>
      </c>
      <c r="N230" s="661">
        <v>1</v>
      </c>
      <c r="O230" s="742">
        <v>1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21</v>
      </c>
      <c r="B231" s="661" t="s">
        <v>589</v>
      </c>
      <c r="C231" s="661">
        <v>89301211</v>
      </c>
      <c r="D231" s="740" t="s">
        <v>6628</v>
      </c>
      <c r="E231" s="741" t="s">
        <v>4379</v>
      </c>
      <c r="F231" s="661" t="s">
        <v>4355</v>
      </c>
      <c r="G231" s="661" t="s">
        <v>4653</v>
      </c>
      <c r="H231" s="661" t="s">
        <v>590</v>
      </c>
      <c r="I231" s="661" t="s">
        <v>4654</v>
      </c>
      <c r="J231" s="661" t="s">
        <v>4655</v>
      </c>
      <c r="K231" s="661" t="s">
        <v>4656</v>
      </c>
      <c r="L231" s="662">
        <v>0</v>
      </c>
      <c r="M231" s="662">
        <v>0</v>
      </c>
      <c r="N231" s="661">
        <v>1</v>
      </c>
      <c r="O231" s="742">
        <v>1</v>
      </c>
      <c r="P231" s="662"/>
      <c r="Q231" s="677"/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21</v>
      </c>
      <c r="B232" s="661" t="s">
        <v>589</v>
      </c>
      <c r="C232" s="661">
        <v>89301211</v>
      </c>
      <c r="D232" s="740" t="s">
        <v>6628</v>
      </c>
      <c r="E232" s="741" t="s">
        <v>4379</v>
      </c>
      <c r="F232" s="661" t="s">
        <v>4355</v>
      </c>
      <c r="G232" s="661" t="s">
        <v>4657</v>
      </c>
      <c r="H232" s="661" t="s">
        <v>590</v>
      </c>
      <c r="I232" s="661" t="s">
        <v>1962</v>
      </c>
      <c r="J232" s="661" t="s">
        <v>4658</v>
      </c>
      <c r="K232" s="661" t="s">
        <v>4659</v>
      </c>
      <c r="L232" s="662">
        <v>1044.3599999999999</v>
      </c>
      <c r="M232" s="662">
        <v>1044.3599999999999</v>
      </c>
      <c r="N232" s="661">
        <v>1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21</v>
      </c>
      <c r="B233" s="661" t="s">
        <v>589</v>
      </c>
      <c r="C233" s="661">
        <v>89301211</v>
      </c>
      <c r="D233" s="740" t="s">
        <v>6628</v>
      </c>
      <c r="E233" s="741" t="s">
        <v>4379</v>
      </c>
      <c r="F233" s="661" t="s">
        <v>4355</v>
      </c>
      <c r="G233" s="661" t="s">
        <v>4582</v>
      </c>
      <c r="H233" s="661" t="s">
        <v>590</v>
      </c>
      <c r="I233" s="661" t="s">
        <v>673</v>
      </c>
      <c r="J233" s="661" t="s">
        <v>4583</v>
      </c>
      <c r="K233" s="661" t="s">
        <v>4584</v>
      </c>
      <c r="L233" s="662">
        <v>25.91</v>
      </c>
      <c r="M233" s="662">
        <v>51.82</v>
      </c>
      <c r="N233" s="661">
        <v>2</v>
      </c>
      <c r="O233" s="742">
        <v>0.5</v>
      </c>
      <c r="P233" s="662"/>
      <c r="Q233" s="677">
        <v>0</v>
      </c>
      <c r="R233" s="661"/>
      <c r="S233" s="677">
        <v>0</v>
      </c>
      <c r="T233" s="742"/>
      <c r="U233" s="700">
        <v>0</v>
      </c>
    </row>
    <row r="234" spans="1:21" ht="14.4" customHeight="1" x14ac:dyDescent="0.3">
      <c r="A234" s="660">
        <v>21</v>
      </c>
      <c r="B234" s="661" t="s">
        <v>589</v>
      </c>
      <c r="C234" s="661">
        <v>89301211</v>
      </c>
      <c r="D234" s="740" t="s">
        <v>6628</v>
      </c>
      <c r="E234" s="741" t="s">
        <v>4379</v>
      </c>
      <c r="F234" s="661" t="s">
        <v>4355</v>
      </c>
      <c r="G234" s="661" t="s">
        <v>4582</v>
      </c>
      <c r="H234" s="661" t="s">
        <v>590</v>
      </c>
      <c r="I234" s="661" t="s">
        <v>1467</v>
      </c>
      <c r="J234" s="661" t="s">
        <v>4585</v>
      </c>
      <c r="K234" s="661" t="s">
        <v>4586</v>
      </c>
      <c r="L234" s="662">
        <v>91.52</v>
      </c>
      <c r="M234" s="662">
        <v>91.52</v>
      </c>
      <c r="N234" s="661">
        <v>1</v>
      </c>
      <c r="O234" s="742">
        <v>1</v>
      </c>
      <c r="P234" s="662"/>
      <c r="Q234" s="677">
        <v>0</v>
      </c>
      <c r="R234" s="661"/>
      <c r="S234" s="677">
        <v>0</v>
      </c>
      <c r="T234" s="742"/>
      <c r="U234" s="700">
        <v>0</v>
      </c>
    </row>
    <row r="235" spans="1:21" ht="14.4" customHeight="1" x14ac:dyDescent="0.3">
      <c r="A235" s="660">
        <v>21</v>
      </c>
      <c r="B235" s="661" t="s">
        <v>589</v>
      </c>
      <c r="C235" s="661">
        <v>89301211</v>
      </c>
      <c r="D235" s="740" t="s">
        <v>6628</v>
      </c>
      <c r="E235" s="741" t="s">
        <v>4379</v>
      </c>
      <c r="F235" s="661" t="s">
        <v>4355</v>
      </c>
      <c r="G235" s="661" t="s">
        <v>4582</v>
      </c>
      <c r="H235" s="661" t="s">
        <v>590</v>
      </c>
      <c r="I235" s="661" t="s">
        <v>1467</v>
      </c>
      <c r="J235" s="661" t="s">
        <v>4585</v>
      </c>
      <c r="K235" s="661" t="s">
        <v>4586</v>
      </c>
      <c r="L235" s="662">
        <v>103.62</v>
      </c>
      <c r="M235" s="662">
        <v>103.62</v>
      </c>
      <c r="N235" s="661">
        <v>1</v>
      </c>
      <c r="O235" s="742">
        <v>0.5</v>
      </c>
      <c r="P235" s="662"/>
      <c r="Q235" s="677">
        <v>0</v>
      </c>
      <c r="R235" s="661"/>
      <c r="S235" s="677">
        <v>0</v>
      </c>
      <c r="T235" s="742"/>
      <c r="U235" s="700">
        <v>0</v>
      </c>
    </row>
    <row r="236" spans="1:21" ht="14.4" customHeight="1" x14ac:dyDescent="0.3">
      <c r="A236" s="660">
        <v>21</v>
      </c>
      <c r="B236" s="661" t="s">
        <v>589</v>
      </c>
      <c r="C236" s="661">
        <v>89301211</v>
      </c>
      <c r="D236" s="740" t="s">
        <v>6628</v>
      </c>
      <c r="E236" s="741" t="s">
        <v>4379</v>
      </c>
      <c r="F236" s="661" t="s">
        <v>4355</v>
      </c>
      <c r="G236" s="661" t="s">
        <v>4660</v>
      </c>
      <c r="H236" s="661" t="s">
        <v>2238</v>
      </c>
      <c r="I236" s="661" t="s">
        <v>4661</v>
      </c>
      <c r="J236" s="661" t="s">
        <v>4662</v>
      </c>
      <c r="K236" s="661" t="s">
        <v>4663</v>
      </c>
      <c r="L236" s="662">
        <v>167.38</v>
      </c>
      <c r="M236" s="662">
        <v>167.38</v>
      </c>
      <c r="N236" s="661">
        <v>1</v>
      </c>
      <c r="O236" s="742">
        <v>0.5</v>
      </c>
      <c r="P236" s="662">
        <v>167.38</v>
      </c>
      <c r="Q236" s="677">
        <v>1</v>
      </c>
      <c r="R236" s="661">
        <v>1</v>
      </c>
      <c r="S236" s="677">
        <v>1</v>
      </c>
      <c r="T236" s="742">
        <v>0.5</v>
      </c>
      <c r="U236" s="700">
        <v>1</v>
      </c>
    </row>
    <row r="237" spans="1:21" ht="14.4" customHeight="1" x14ac:dyDescent="0.3">
      <c r="A237" s="660">
        <v>21</v>
      </c>
      <c r="B237" s="661" t="s">
        <v>589</v>
      </c>
      <c r="C237" s="661">
        <v>89301211</v>
      </c>
      <c r="D237" s="740" t="s">
        <v>6628</v>
      </c>
      <c r="E237" s="741" t="s">
        <v>4379</v>
      </c>
      <c r="F237" s="661" t="s">
        <v>4355</v>
      </c>
      <c r="G237" s="661" t="s">
        <v>4664</v>
      </c>
      <c r="H237" s="661" t="s">
        <v>590</v>
      </c>
      <c r="I237" s="661" t="s">
        <v>802</v>
      </c>
      <c r="J237" s="661" t="s">
        <v>803</v>
      </c>
      <c r="K237" s="661" t="s">
        <v>4665</v>
      </c>
      <c r="L237" s="662">
        <v>127.5</v>
      </c>
      <c r="M237" s="662">
        <v>255</v>
      </c>
      <c r="N237" s="661">
        <v>2</v>
      </c>
      <c r="O237" s="742">
        <v>2</v>
      </c>
      <c r="P237" s="662">
        <v>127.5</v>
      </c>
      <c r="Q237" s="677">
        <v>0.5</v>
      </c>
      <c r="R237" s="661">
        <v>1</v>
      </c>
      <c r="S237" s="677">
        <v>0.5</v>
      </c>
      <c r="T237" s="742">
        <v>1</v>
      </c>
      <c r="U237" s="700">
        <v>0.5</v>
      </c>
    </row>
    <row r="238" spans="1:21" ht="14.4" customHeight="1" x14ac:dyDescent="0.3">
      <c r="A238" s="660">
        <v>21</v>
      </c>
      <c r="B238" s="661" t="s">
        <v>589</v>
      </c>
      <c r="C238" s="661">
        <v>89301211</v>
      </c>
      <c r="D238" s="740" t="s">
        <v>6628</v>
      </c>
      <c r="E238" s="741" t="s">
        <v>4379</v>
      </c>
      <c r="F238" s="661" t="s">
        <v>4355</v>
      </c>
      <c r="G238" s="661" t="s">
        <v>4442</v>
      </c>
      <c r="H238" s="661" t="s">
        <v>590</v>
      </c>
      <c r="I238" s="661" t="s">
        <v>946</v>
      </c>
      <c r="J238" s="661" t="s">
        <v>4443</v>
      </c>
      <c r="K238" s="661" t="s">
        <v>4444</v>
      </c>
      <c r="L238" s="662">
        <v>0</v>
      </c>
      <c r="M238" s="662">
        <v>0</v>
      </c>
      <c r="N238" s="661">
        <v>2</v>
      </c>
      <c r="O238" s="742">
        <v>1.5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21</v>
      </c>
      <c r="B239" s="661" t="s">
        <v>589</v>
      </c>
      <c r="C239" s="661">
        <v>89301211</v>
      </c>
      <c r="D239" s="740" t="s">
        <v>6628</v>
      </c>
      <c r="E239" s="741" t="s">
        <v>4379</v>
      </c>
      <c r="F239" s="661" t="s">
        <v>4355</v>
      </c>
      <c r="G239" s="661" t="s">
        <v>4445</v>
      </c>
      <c r="H239" s="661" t="s">
        <v>590</v>
      </c>
      <c r="I239" s="661" t="s">
        <v>872</v>
      </c>
      <c r="J239" s="661" t="s">
        <v>769</v>
      </c>
      <c r="K239" s="661" t="s">
        <v>4446</v>
      </c>
      <c r="L239" s="662">
        <v>219.94</v>
      </c>
      <c r="M239" s="662">
        <v>219.94</v>
      </c>
      <c r="N239" s="661">
        <v>1</v>
      </c>
      <c r="O239" s="742">
        <v>0.5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21</v>
      </c>
      <c r="B240" s="661" t="s">
        <v>589</v>
      </c>
      <c r="C240" s="661">
        <v>89301211</v>
      </c>
      <c r="D240" s="740" t="s">
        <v>6628</v>
      </c>
      <c r="E240" s="741" t="s">
        <v>4379</v>
      </c>
      <c r="F240" s="661" t="s">
        <v>4355</v>
      </c>
      <c r="G240" s="661" t="s">
        <v>4445</v>
      </c>
      <c r="H240" s="661" t="s">
        <v>590</v>
      </c>
      <c r="I240" s="661" t="s">
        <v>768</v>
      </c>
      <c r="J240" s="661" t="s">
        <v>769</v>
      </c>
      <c r="K240" s="661" t="s">
        <v>4447</v>
      </c>
      <c r="L240" s="662">
        <v>43.99</v>
      </c>
      <c r="M240" s="662">
        <v>87.98</v>
      </c>
      <c r="N240" s="661">
        <v>2</v>
      </c>
      <c r="O240" s="742">
        <v>1</v>
      </c>
      <c r="P240" s="662"/>
      <c r="Q240" s="677">
        <v>0</v>
      </c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21</v>
      </c>
      <c r="B241" s="661" t="s">
        <v>589</v>
      </c>
      <c r="C241" s="661">
        <v>89301211</v>
      </c>
      <c r="D241" s="740" t="s">
        <v>6628</v>
      </c>
      <c r="E241" s="741" t="s">
        <v>4379</v>
      </c>
      <c r="F241" s="661" t="s">
        <v>4355</v>
      </c>
      <c r="G241" s="661" t="s">
        <v>4411</v>
      </c>
      <c r="H241" s="661" t="s">
        <v>590</v>
      </c>
      <c r="I241" s="661" t="s">
        <v>2902</v>
      </c>
      <c r="J241" s="661" t="s">
        <v>1059</v>
      </c>
      <c r="K241" s="661" t="s">
        <v>4666</v>
      </c>
      <c r="L241" s="662">
        <v>57.85</v>
      </c>
      <c r="M241" s="662">
        <v>231.4</v>
      </c>
      <c r="N241" s="661">
        <v>4</v>
      </c>
      <c r="O241" s="742">
        <v>4</v>
      </c>
      <c r="P241" s="662">
        <v>115.7</v>
      </c>
      <c r="Q241" s="677">
        <v>0.5</v>
      </c>
      <c r="R241" s="661">
        <v>2</v>
      </c>
      <c r="S241" s="677">
        <v>0.5</v>
      </c>
      <c r="T241" s="742">
        <v>2</v>
      </c>
      <c r="U241" s="700">
        <v>0.5</v>
      </c>
    </row>
    <row r="242" spans="1:21" ht="14.4" customHeight="1" x14ac:dyDescent="0.3">
      <c r="A242" s="660">
        <v>21</v>
      </c>
      <c r="B242" s="661" t="s">
        <v>589</v>
      </c>
      <c r="C242" s="661">
        <v>89301211</v>
      </c>
      <c r="D242" s="740" t="s">
        <v>6628</v>
      </c>
      <c r="E242" s="741" t="s">
        <v>4379</v>
      </c>
      <c r="F242" s="661" t="s">
        <v>4355</v>
      </c>
      <c r="G242" s="661" t="s">
        <v>4667</v>
      </c>
      <c r="H242" s="661" t="s">
        <v>590</v>
      </c>
      <c r="I242" s="661" t="s">
        <v>918</v>
      </c>
      <c r="J242" s="661" t="s">
        <v>919</v>
      </c>
      <c r="K242" s="661" t="s">
        <v>3080</v>
      </c>
      <c r="L242" s="662">
        <v>98.31</v>
      </c>
      <c r="M242" s="662">
        <v>98.31</v>
      </c>
      <c r="N242" s="661">
        <v>1</v>
      </c>
      <c r="O242" s="742">
        <v>0.5</v>
      </c>
      <c r="P242" s="662">
        <v>98.31</v>
      </c>
      <c r="Q242" s="677">
        <v>1</v>
      </c>
      <c r="R242" s="661">
        <v>1</v>
      </c>
      <c r="S242" s="677">
        <v>1</v>
      </c>
      <c r="T242" s="742">
        <v>0.5</v>
      </c>
      <c r="U242" s="700">
        <v>1</v>
      </c>
    </row>
    <row r="243" spans="1:21" ht="14.4" customHeight="1" x14ac:dyDescent="0.3">
      <c r="A243" s="660">
        <v>21</v>
      </c>
      <c r="B243" s="661" t="s">
        <v>589</v>
      </c>
      <c r="C243" s="661">
        <v>89301211</v>
      </c>
      <c r="D243" s="740" t="s">
        <v>6628</v>
      </c>
      <c r="E243" s="741" t="s">
        <v>4379</v>
      </c>
      <c r="F243" s="661" t="s">
        <v>4355</v>
      </c>
      <c r="G243" s="661" t="s">
        <v>4667</v>
      </c>
      <c r="H243" s="661" t="s">
        <v>590</v>
      </c>
      <c r="I243" s="661" t="s">
        <v>4668</v>
      </c>
      <c r="J243" s="661" t="s">
        <v>4669</v>
      </c>
      <c r="K243" s="661" t="s">
        <v>4670</v>
      </c>
      <c r="L243" s="662">
        <v>98.31</v>
      </c>
      <c r="M243" s="662">
        <v>98.31</v>
      </c>
      <c r="N243" s="661">
        <v>1</v>
      </c>
      <c r="O243" s="742">
        <v>0.5</v>
      </c>
      <c r="P243" s="662"/>
      <c r="Q243" s="677">
        <v>0</v>
      </c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21</v>
      </c>
      <c r="B244" s="661" t="s">
        <v>589</v>
      </c>
      <c r="C244" s="661">
        <v>89301211</v>
      </c>
      <c r="D244" s="740" t="s">
        <v>6628</v>
      </c>
      <c r="E244" s="741" t="s">
        <v>4379</v>
      </c>
      <c r="F244" s="661" t="s">
        <v>4355</v>
      </c>
      <c r="G244" s="661" t="s">
        <v>4667</v>
      </c>
      <c r="H244" s="661" t="s">
        <v>590</v>
      </c>
      <c r="I244" s="661" t="s">
        <v>4671</v>
      </c>
      <c r="J244" s="661" t="s">
        <v>4669</v>
      </c>
      <c r="K244" s="661" t="s">
        <v>4672</v>
      </c>
      <c r="L244" s="662">
        <v>0</v>
      </c>
      <c r="M244" s="662">
        <v>0</v>
      </c>
      <c r="N244" s="661">
        <v>1</v>
      </c>
      <c r="O244" s="742">
        <v>0.5</v>
      </c>
      <c r="P244" s="662"/>
      <c r="Q244" s="677"/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21</v>
      </c>
      <c r="B245" s="661" t="s">
        <v>589</v>
      </c>
      <c r="C245" s="661">
        <v>89301211</v>
      </c>
      <c r="D245" s="740" t="s">
        <v>6628</v>
      </c>
      <c r="E245" s="741" t="s">
        <v>4379</v>
      </c>
      <c r="F245" s="661" t="s">
        <v>4355</v>
      </c>
      <c r="G245" s="661" t="s">
        <v>4599</v>
      </c>
      <c r="H245" s="661" t="s">
        <v>2238</v>
      </c>
      <c r="I245" s="661" t="s">
        <v>2291</v>
      </c>
      <c r="J245" s="661" t="s">
        <v>2292</v>
      </c>
      <c r="K245" s="661" t="s">
        <v>2293</v>
      </c>
      <c r="L245" s="662">
        <v>32.74</v>
      </c>
      <c r="M245" s="662">
        <v>65.48</v>
      </c>
      <c r="N245" s="661">
        <v>2</v>
      </c>
      <c r="O245" s="742">
        <v>1.5</v>
      </c>
      <c r="P245" s="662">
        <v>32.74</v>
      </c>
      <c r="Q245" s="677">
        <v>0.5</v>
      </c>
      <c r="R245" s="661">
        <v>1</v>
      </c>
      <c r="S245" s="677">
        <v>0.5</v>
      </c>
      <c r="T245" s="742">
        <v>1</v>
      </c>
      <c r="U245" s="700">
        <v>0.66666666666666663</v>
      </c>
    </row>
    <row r="246" spans="1:21" ht="14.4" customHeight="1" x14ac:dyDescent="0.3">
      <c r="A246" s="660">
        <v>21</v>
      </c>
      <c r="B246" s="661" t="s">
        <v>589</v>
      </c>
      <c r="C246" s="661">
        <v>89301211</v>
      </c>
      <c r="D246" s="740" t="s">
        <v>6628</v>
      </c>
      <c r="E246" s="741" t="s">
        <v>4379</v>
      </c>
      <c r="F246" s="661" t="s">
        <v>4355</v>
      </c>
      <c r="G246" s="661" t="s">
        <v>4599</v>
      </c>
      <c r="H246" s="661" t="s">
        <v>2238</v>
      </c>
      <c r="I246" s="661" t="s">
        <v>2352</v>
      </c>
      <c r="J246" s="661" t="s">
        <v>2349</v>
      </c>
      <c r="K246" s="661" t="s">
        <v>3479</v>
      </c>
      <c r="L246" s="662">
        <v>98.23</v>
      </c>
      <c r="M246" s="662">
        <v>98.23</v>
      </c>
      <c r="N246" s="661">
        <v>1</v>
      </c>
      <c r="O246" s="742">
        <v>0.5</v>
      </c>
      <c r="P246" s="662"/>
      <c r="Q246" s="677">
        <v>0</v>
      </c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21</v>
      </c>
      <c r="B247" s="661" t="s">
        <v>589</v>
      </c>
      <c r="C247" s="661">
        <v>89301211</v>
      </c>
      <c r="D247" s="740" t="s">
        <v>6628</v>
      </c>
      <c r="E247" s="741" t="s">
        <v>4379</v>
      </c>
      <c r="F247" s="661" t="s">
        <v>4355</v>
      </c>
      <c r="G247" s="661" t="s">
        <v>4673</v>
      </c>
      <c r="H247" s="661" t="s">
        <v>590</v>
      </c>
      <c r="I247" s="661" t="s">
        <v>4674</v>
      </c>
      <c r="J247" s="661" t="s">
        <v>4675</v>
      </c>
      <c r="K247" s="661" t="s">
        <v>4676</v>
      </c>
      <c r="L247" s="662">
        <v>17.53</v>
      </c>
      <c r="M247" s="662">
        <v>17.53</v>
      </c>
      <c r="N247" s="661">
        <v>1</v>
      </c>
      <c r="O247" s="742">
        <v>1</v>
      </c>
      <c r="P247" s="662">
        <v>17.53</v>
      </c>
      <c r="Q247" s="677">
        <v>1</v>
      </c>
      <c r="R247" s="661">
        <v>1</v>
      </c>
      <c r="S247" s="677">
        <v>1</v>
      </c>
      <c r="T247" s="742">
        <v>1</v>
      </c>
      <c r="U247" s="700">
        <v>1</v>
      </c>
    </row>
    <row r="248" spans="1:21" ht="14.4" customHeight="1" x14ac:dyDescent="0.3">
      <c r="A248" s="660">
        <v>21</v>
      </c>
      <c r="B248" s="661" t="s">
        <v>589</v>
      </c>
      <c r="C248" s="661">
        <v>89301211</v>
      </c>
      <c r="D248" s="740" t="s">
        <v>6628</v>
      </c>
      <c r="E248" s="741" t="s">
        <v>4379</v>
      </c>
      <c r="F248" s="661" t="s">
        <v>4355</v>
      </c>
      <c r="G248" s="661" t="s">
        <v>4452</v>
      </c>
      <c r="H248" s="661" t="s">
        <v>590</v>
      </c>
      <c r="I248" s="661" t="s">
        <v>4677</v>
      </c>
      <c r="J248" s="661" t="s">
        <v>2049</v>
      </c>
      <c r="K248" s="661" t="s">
        <v>1094</v>
      </c>
      <c r="L248" s="662">
        <v>0</v>
      </c>
      <c r="M248" s="662">
        <v>0</v>
      </c>
      <c r="N248" s="661">
        <v>2</v>
      </c>
      <c r="O248" s="742">
        <v>1</v>
      </c>
      <c r="P248" s="662"/>
      <c r="Q248" s="677"/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21</v>
      </c>
      <c r="B249" s="661" t="s">
        <v>589</v>
      </c>
      <c r="C249" s="661">
        <v>89301211</v>
      </c>
      <c r="D249" s="740" t="s">
        <v>6628</v>
      </c>
      <c r="E249" s="741" t="s">
        <v>4379</v>
      </c>
      <c r="F249" s="661" t="s">
        <v>4355</v>
      </c>
      <c r="G249" s="661" t="s">
        <v>4452</v>
      </c>
      <c r="H249" s="661" t="s">
        <v>590</v>
      </c>
      <c r="I249" s="661" t="s">
        <v>4677</v>
      </c>
      <c r="J249" s="661" t="s">
        <v>4607</v>
      </c>
      <c r="K249" s="661" t="s">
        <v>1094</v>
      </c>
      <c r="L249" s="662">
        <v>0</v>
      </c>
      <c r="M249" s="662">
        <v>0</v>
      </c>
      <c r="N249" s="661">
        <v>1</v>
      </c>
      <c r="O249" s="742">
        <v>1</v>
      </c>
      <c r="P249" s="662"/>
      <c r="Q249" s="677"/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21</v>
      </c>
      <c r="B250" s="661" t="s">
        <v>589</v>
      </c>
      <c r="C250" s="661">
        <v>89301211</v>
      </c>
      <c r="D250" s="740" t="s">
        <v>6628</v>
      </c>
      <c r="E250" s="741" t="s">
        <v>4379</v>
      </c>
      <c r="F250" s="661" t="s">
        <v>4355</v>
      </c>
      <c r="G250" s="661" t="s">
        <v>4452</v>
      </c>
      <c r="H250" s="661" t="s">
        <v>590</v>
      </c>
      <c r="I250" s="661" t="s">
        <v>4608</v>
      </c>
      <c r="J250" s="661" t="s">
        <v>2049</v>
      </c>
      <c r="K250" s="661" t="s">
        <v>4609</v>
      </c>
      <c r="L250" s="662">
        <v>0</v>
      </c>
      <c r="M250" s="662">
        <v>0</v>
      </c>
      <c r="N250" s="661">
        <v>2</v>
      </c>
      <c r="O250" s="742">
        <v>1.5</v>
      </c>
      <c r="P250" s="662">
        <v>0</v>
      </c>
      <c r="Q250" s="677"/>
      <c r="R250" s="661">
        <v>2</v>
      </c>
      <c r="S250" s="677">
        <v>1</v>
      </c>
      <c r="T250" s="742">
        <v>1.5</v>
      </c>
      <c r="U250" s="700">
        <v>1</v>
      </c>
    </row>
    <row r="251" spans="1:21" ht="14.4" customHeight="1" x14ac:dyDescent="0.3">
      <c r="A251" s="660">
        <v>21</v>
      </c>
      <c r="B251" s="661" t="s">
        <v>589</v>
      </c>
      <c r="C251" s="661">
        <v>89301211</v>
      </c>
      <c r="D251" s="740" t="s">
        <v>6628</v>
      </c>
      <c r="E251" s="741" t="s">
        <v>4379</v>
      </c>
      <c r="F251" s="661" t="s">
        <v>4355</v>
      </c>
      <c r="G251" s="661" t="s">
        <v>4452</v>
      </c>
      <c r="H251" s="661" t="s">
        <v>590</v>
      </c>
      <c r="I251" s="661" t="s">
        <v>4678</v>
      </c>
      <c r="J251" s="661" t="s">
        <v>2049</v>
      </c>
      <c r="K251" s="661" t="s">
        <v>4679</v>
      </c>
      <c r="L251" s="662">
        <v>0</v>
      </c>
      <c r="M251" s="662">
        <v>0</v>
      </c>
      <c r="N251" s="661">
        <v>1</v>
      </c>
      <c r="O251" s="742">
        <v>0.5</v>
      </c>
      <c r="P251" s="662"/>
      <c r="Q251" s="677"/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21</v>
      </c>
      <c r="B252" s="661" t="s">
        <v>589</v>
      </c>
      <c r="C252" s="661">
        <v>89301211</v>
      </c>
      <c r="D252" s="740" t="s">
        <v>6628</v>
      </c>
      <c r="E252" s="741" t="s">
        <v>4379</v>
      </c>
      <c r="F252" s="661" t="s">
        <v>4355</v>
      </c>
      <c r="G252" s="661" t="s">
        <v>4452</v>
      </c>
      <c r="H252" s="661" t="s">
        <v>590</v>
      </c>
      <c r="I252" s="661" t="s">
        <v>4680</v>
      </c>
      <c r="J252" s="661" t="s">
        <v>2049</v>
      </c>
      <c r="K252" s="661" t="s">
        <v>4679</v>
      </c>
      <c r="L252" s="662">
        <v>0</v>
      </c>
      <c r="M252" s="662">
        <v>0</v>
      </c>
      <c r="N252" s="661">
        <v>1</v>
      </c>
      <c r="O252" s="742">
        <v>1</v>
      </c>
      <c r="P252" s="662">
        <v>0</v>
      </c>
      <c r="Q252" s="677"/>
      <c r="R252" s="661">
        <v>1</v>
      </c>
      <c r="S252" s="677">
        <v>1</v>
      </c>
      <c r="T252" s="742">
        <v>1</v>
      </c>
      <c r="U252" s="700">
        <v>1</v>
      </c>
    </row>
    <row r="253" spans="1:21" ht="14.4" customHeight="1" x14ac:dyDescent="0.3">
      <c r="A253" s="660">
        <v>21</v>
      </c>
      <c r="B253" s="661" t="s">
        <v>589</v>
      </c>
      <c r="C253" s="661">
        <v>89301211</v>
      </c>
      <c r="D253" s="740" t="s">
        <v>6628</v>
      </c>
      <c r="E253" s="741" t="s">
        <v>4379</v>
      </c>
      <c r="F253" s="661" t="s">
        <v>4357</v>
      </c>
      <c r="G253" s="661" t="s">
        <v>4615</v>
      </c>
      <c r="H253" s="661" t="s">
        <v>590</v>
      </c>
      <c r="I253" s="661" t="s">
        <v>4681</v>
      </c>
      <c r="J253" s="661" t="s">
        <v>4682</v>
      </c>
      <c r="K253" s="661" t="s">
        <v>4683</v>
      </c>
      <c r="L253" s="662">
        <v>1000</v>
      </c>
      <c r="M253" s="662">
        <v>1000</v>
      </c>
      <c r="N253" s="661">
        <v>1</v>
      </c>
      <c r="O253" s="742">
        <v>1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21</v>
      </c>
      <c r="B254" s="661" t="s">
        <v>589</v>
      </c>
      <c r="C254" s="661">
        <v>89301211</v>
      </c>
      <c r="D254" s="740" t="s">
        <v>6628</v>
      </c>
      <c r="E254" s="741" t="s">
        <v>4379</v>
      </c>
      <c r="F254" s="661" t="s">
        <v>4357</v>
      </c>
      <c r="G254" s="661" t="s">
        <v>4684</v>
      </c>
      <c r="H254" s="661" t="s">
        <v>590</v>
      </c>
      <c r="I254" s="661" t="s">
        <v>4681</v>
      </c>
      <c r="J254" s="661" t="s">
        <v>4682</v>
      </c>
      <c r="K254" s="661" t="s">
        <v>4683</v>
      </c>
      <c r="L254" s="662">
        <v>1000</v>
      </c>
      <c r="M254" s="662">
        <v>1000</v>
      </c>
      <c r="N254" s="661">
        <v>1</v>
      </c>
      <c r="O254" s="742">
        <v>1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21</v>
      </c>
      <c r="B255" s="661" t="s">
        <v>589</v>
      </c>
      <c r="C255" s="661">
        <v>89301211</v>
      </c>
      <c r="D255" s="740" t="s">
        <v>6628</v>
      </c>
      <c r="E255" s="741" t="s">
        <v>4380</v>
      </c>
      <c r="F255" s="661" t="s">
        <v>4355</v>
      </c>
      <c r="G255" s="661" t="s">
        <v>4395</v>
      </c>
      <c r="H255" s="661" t="s">
        <v>590</v>
      </c>
      <c r="I255" s="661" t="s">
        <v>726</v>
      </c>
      <c r="J255" s="661" t="s">
        <v>727</v>
      </c>
      <c r="K255" s="661" t="s">
        <v>4396</v>
      </c>
      <c r="L255" s="662">
        <v>42.42</v>
      </c>
      <c r="M255" s="662">
        <v>212.10000000000002</v>
      </c>
      <c r="N255" s="661">
        <v>5</v>
      </c>
      <c r="O255" s="742">
        <v>3</v>
      </c>
      <c r="P255" s="662">
        <v>42.42</v>
      </c>
      <c r="Q255" s="677">
        <v>0.19999999999999998</v>
      </c>
      <c r="R255" s="661">
        <v>1</v>
      </c>
      <c r="S255" s="677">
        <v>0.2</v>
      </c>
      <c r="T255" s="742">
        <v>0.5</v>
      </c>
      <c r="U255" s="700">
        <v>0.16666666666666666</v>
      </c>
    </row>
    <row r="256" spans="1:21" ht="14.4" customHeight="1" x14ac:dyDescent="0.3">
      <c r="A256" s="660">
        <v>21</v>
      </c>
      <c r="B256" s="661" t="s">
        <v>589</v>
      </c>
      <c r="C256" s="661">
        <v>89301211</v>
      </c>
      <c r="D256" s="740" t="s">
        <v>6628</v>
      </c>
      <c r="E256" s="741" t="s">
        <v>4380</v>
      </c>
      <c r="F256" s="661" t="s">
        <v>4355</v>
      </c>
      <c r="G256" s="661" t="s">
        <v>4395</v>
      </c>
      <c r="H256" s="661" t="s">
        <v>590</v>
      </c>
      <c r="I256" s="661" t="s">
        <v>4462</v>
      </c>
      <c r="J256" s="661" t="s">
        <v>727</v>
      </c>
      <c r="K256" s="661" t="s">
        <v>4463</v>
      </c>
      <c r="L256" s="662">
        <v>141.38999999999999</v>
      </c>
      <c r="M256" s="662">
        <v>282.77999999999997</v>
      </c>
      <c r="N256" s="661">
        <v>2</v>
      </c>
      <c r="O256" s="742">
        <v>1.5</v>
      </c>
      <c r="P256" s="662">
        <v>282.77999999999997</v>
      </c>
      <c r="Q256" s="677">
        <v>1</v>
      </c>
      <c r="R256" s="661">
        <v>2</v>
      </c>
      <c r="S256" s="677">
        <v>1</v>
      </c>
      <c r="T256" s="742">
        <v>1.5</v>
      </c>
      <c r="U256" s="700">
        <v>1</v>
      </c>
    </row>
    <row r="257" spans="1:21" ht="14.4" customHeight="1" x14ac:dyDescent="0.3">
      <c r="A257" s="660">
        <v>21</v>
      </c>
      <c r="B257" s="661" t="s">
        <v>589</v>
      </c>
      <c r="C257" s="661">
        <v>89301211</v>
      </c>
      <c r="D257" s="740" t="s">
        <v>6628</v>
      </c>
      <c r="E257" s="741" t="s">
        <v>4380</v>
      </c>
      <c r="F257" s="661" t="s">
        <v>4355</v>
      </c>
      <c r="G257" s="661" t="s">
        <v>4399</v>
      </c>
      <c r="H257" s="661" t="s">
        <v>2238</v>
      </c>
      <c r="I257" s="661" t="s">
        <v>2500</v>
      </c>
      <c r="J257" s="661" t="s">
        <v>4244</v>
      </c>
      <c r="K257" s="661" t="s">
        <v>4245</v>
      </c>
      <c r="L257" s="662">
        <v>10.73</v>
      </c>
      <c r="M257" s="662">
        <v>42.92</v>
      </c>
      <c r="N257" s="661">
        <v>4</v>
      </c>
      <c r="O257" s="742">
        <v>2</v>
      </c>
      <c r="P257" s="662">
        <v>10.73</v>
      </c>
      <c r="Q257" s="677">
        <v>0.25</v>
      </c>
      <c r="R257" s="661">
        <v>1</v>
      </c>
      <c r="S257" s="677">
        <v>0.25</v>
      </c>
      <c r="T257" s="742">
        <v>0.5</v>
      </c>
      <c r="U257" s="700">
        <v>0.25</v>
      </c>
    </row>
    <row r="258" spans="1:21" ht="14.4" customHeight="1" x14ac:dyDescent="0.3">
      <c r="A258" s="660">
        <v>21</v>
      </c>
      <c r="B258" s="661" t="s">
        <v>589</v>
      </c>
      <c r="C258" s="661">
        <v>89301211</v>
      </c>
      <c r="D258" s="740" t="s">
        <v>6628</v>
      </c>
      <c r="E258" s="741" t="s">
        <v>4380</v>
      </c>
      <c r="F258" s="661" t="s">
        <v>4355</v>
      </c>
      <c r="G258" s="661" t="s">
        <v>4685</v>
      </c>
      <c r="H258" s="661" t="s">
        <v>590</v>
      </c>
      <c r="I258" s="661" t="s">
        <v>4686</v>
      </c>
      <c r="J258" s="661" t="s">
        <v>4687</v>
      </c>
      <c r="K258" s="661" t="s">
        <v>4688</v>
      </c>
      <c r="L258" s="662">
        <v>0</v>
      </c>
      <c r="M258" s="662">
        <v>0</v>
      </c>
      <c r="N258" s="661">
        <v>1</v>
      </c>
      <c r="O258" s="742">
        <v>0.5</v>
      </c>
      <c r="P258" s="662">
        <v>0</v>
      </c>
      <c r="Q258" s="677"/>
      <c r="R258" s="661">
        <v>1</v>
      </c>
      <c r="S258" s="677">
        <v>1</v>
      </c>
      <c r="T258" s="742">
        <v>0.5</v>
      </c>
      <c r="U258" s="700">
        <v>1</v>
      </c>
    </row>
    <row r="259" spans="1:21" ht="14.4" customHeight="1" x14ac:dyDescent="0.3">
      <c r="A259" s="660">
        <v>21</v>
      </c>
      <c r="B259" s="661" t="s">
        <v>589</v>
      </c>
      <c r="C259" s="661">
        <v>89301211</v>
      </c>
      <c r="D259" s="740" t="s">
        <v>6628</v>
      </c>
      <c r="E259" s="741" t="s">
        <v>4380</v>
      </c>
      <c r="F259" s="661" t="s">
        <v>4355</v>
      </c>
      <c r="G259" s="661" t="s">
        <v>4466</v>
      </c>
      <c r="H259" s="661" t="s">
        <v>590</v>
      </c>
      <c r="I259" s="661" t="s">
        <v>4689</v>
      </c>
      <c r="J259" s="661" t="s">
        <v>1224</v>
      </c>
      <c r="K259" s="661" t="s">
        <v>4287</v>
      </c>
      <c r="L259" s="662">
        <v>0</v>
      </c>
      <c r="M259" s="662">
        <v>0</v>
      </c>
      <c r="N259" s="661">
        <v>1</v>
      </c>
      <c r="O259" s="742">
        <v>0.5</v>
      </c>
      <c r="P259" s="662"/>
      <c r="Q259" s="677"/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21</v>
      </c>
      <c r="B260" s="661" t="s">
        <v>589</v>
      </c>
      <c r="C260" s="661">
        <v>89301211</v>
      </c>
      <c r="D260" s="740" t="s">
        <v>6628</v>
      </c>
      <c r="E260" s="741" t="s">
        <v>4380</v>
      </c>
      <c r="F260" s="661" t="s">
        <v>4355</v>
      </c>
      <c r="G260" s="661" t="s">
        <v>4400</v>
      </c>
      <c r="H260" s="661" t="s">
        <v>590</v>
      </c>
      <c r="I260" s="661" t="s">
        <v>1043</v>
      </c>
      <c r="J260" s="661" t="s">
        <v>4401</v>
      </c>
      <c r="K260" s="661" t="s">
        <v>4402</v>
      </c>
      <c r="L260" s="662">
        <v>0</v>
      </c>
      <c r="M260" s="662">
        <v>0</v>
      </c>
      <c r="N260" s="661">
        <v>1</v>
      </c>
      <c r="O260" s="742">
        <v>0.5</v>
      </c>
      <c r="P260" s="662">
        <v>0</v>
      </c>
      <c r="Q260" s="677"/>
      <c r="R260" s="661">
        <v>1</v>
      </c>
      <c r="S260" s="677">
        <v>1</v>
      </c>
      <c r="T260" s="742">
        <v>0.5</v>
      </c>
      <c r="U260" s="700">
        <v>1</v>
      </c>
    </row>
    <row r="261" spans="1:21" ht="14.4" customHeight="1" x14ac:dyDescent="0.3">
      <c r="A261" s="660">
        <v>21</v>
      </c>
      <c r="B261" s="661" t="s">
        <v>589</v>
      </c>
      <c r="C261" s="661">
        <v>89301211</v>
      </c>
      <c r="D261" s="740" t="s">
        <v>6628</v>
      </c>
      <c r="E261" s="741" t="s">
        <v>4380</v>
      </c>
      <c r="F261" s="661" t="s">
        <v>4355</v>
      </c>
      <c r="G261" s="661" t="s">
        <v>4690</v>
      </c>
      <c r="H261" s="661" t="s">
        <v>2238</v>
      </c>
      <c r="I261" s="661" t="s">
        <v>2372</v>
      </c>
      <c r="J261" s="661" t="s">
        <v>2369</v>
      </c>
      <c r="K261" s="661" t="s">
        <v>996</v>
      </c>
      <c r="L261" s="662">
        <v>118.82</v>
      </c>
      <c r="M261" s="662">
        <v>118.82</v>
      </c>
      <c r="N261" s="661">
        <v>1</v>
      </c>
      <c r="O261" s="742">
        <v>0.5</v>
      </c>
      <c r="P261" s="662"/>
      <c r="Q261" s="677">
        <v>0</v>
      </c>
      <c r="R261" s="661"/>
      <c r="S261" s="677">
        <v>0</v>
      </c>
      <c r="T261" s="742"/>
      <c r="U261" s="700">
        <v>0</v>
      </c>
    </row>
    <row r="262" spans="1:21" ht="14.4" customHeight="1" x14ac:dyDescent="0.3">
      <c r="A262" s="660">
        <v>21</v>
      </c>
      <c r="B262" s="661" t="s">
        <v>589</v>
      </c>
      <c r="C262" s="661">
        <v>89301211</v>
      </c>
      <c r="D262" s="740" t="s">
        <v>6628</v>
      </c>
      <c r="E262" s="741" t="s">
        <v>4380</v>
      </c>
      <c r="F262" s="661" t="s">
        <v>4355</v>
      </c>
      <c r="G262" s="661" t="s">
        <v>4479</v>
      </c>
      <c r="H262" s="661" t="s">
        <v>2238</v>
      </c>
      <c r="I262" s="661" t="s">
        <v>3525</v>
      </c>
      <c r="J262" s="661" t="s">
        <v>2504</v>
      </c>
      <c r="K262" s="661" t="s">
        <v>4309</v>
      </c>
      <c r="L262" s="662">
        <v>432.32</v>
      </c>
      <c r="M262" s="662">
        <v>432.32</v>
      </c>
      <c r="N262" s="661">
        <v>1</v>
      </c>
      <c r="O262" s="742">
        <v>0.5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21</v>
      </c>
      <c r="B263" s="661" t="s">
        <v>589</v>
      </c>
      <c r="C263" s="661">
        <v>89301211</v>
      </c>
      <c r="D263" s="740" t="s">
        <v>6628</v>
      </c>
      <c r="E263" s="741" t="s">
        <v>4380</v>
      </c>
      <c r="F263" s="661" t="s">
        <v>4355</v>
      </c>
      <c r="G263" s="661" t="s">
        <v>4480</v>
      </c>
      <c r="H263" s="661" t="s">
        <v>590</v>
      </c>
      <c r="I263" s="661" t="s">
        <v>4691</v>
      </c>
      <c r="J263" s="661" t="s">
        <v>869</v>
      </c>
      <c r="K263" s="661" t="s">
        <v>4692</v>
      </c>
      <c r="L263" s="662">
        <v>0</v>
      </c>
      <c r="M263" s="662">
        <v>0</v>
      </c>
      <c r="N263" s="661">
        <v>1</v>
      </c>
      <c r="O263" s="742">
        <v>0.5</v>
      </c>
      <c r="P263" s="662"/>
      <c r="Q263" s="677"/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21</v>
      </c>
      <c r="B264" s="661" t="s">
        <v>589</v>
      </c>
      <c r="C264" s="661">
        <v>89301211</v>
      </c>
      <c r="D264" s="740" t="s">
        <v>6628</v>
      </c>
      <c r="E264" s="741" t="s">
        <v>4380</v>
      </c>
      <c r="F264" s="661" t="s">
        <v>4355</v>
      </c>
      <c r="G264" s="661" t="s">
        <v>4480</v>
      </c>
      <c r="H264" s="661" t="s">
        <v>590</v>
      </c>
      <c r="I264" s="661" t="s">
        <v>4693</v>
      </c>
      <c r="J264" s="661" t="s">
        <v>4694</v>
      </c>
      <c r="K264" s="661" t="s">
        <v>3465</v>
      </c>
      <c r="L264" s="662">
        <v>198.04</v>
      </c>
      <c r="M264" s="662">
        <v>198.04</v>
      </c>
      <c r="N264" s="661">
        <v>1</v>
      </c>
      <c r="O264" s="742">
        <v>0.5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21</v>
      </c>
      <c r="B265" s="661" t="s">
        <v>589</v>
      </c>
      <c r="C265" s="661">
        <v>89301211</v>
      </c>
      <c r="D265" s="740" t="s">
        <v>6628</v>
      </c>
      <c r="E265" s="741" t="s">
        <v>4380</v>
      </c>
      <c r="F265" s="661" t="s">
        <v>4355</v>
      </c>
      <c r="G265" s="661" t="s">
        <v>4485</v>
      </c>
      <c r="H265" s="661" t="s">
        <v>590</v>
      </c>
      <c r="I265" s="661" t="s">
        <v>1518</v>
      </c>
      <c r="J265" s="661" t="s">
        <v>1519</v>
      </c>
      <c r="K265" s="661" t="s">
        <v>1520</v>
      </c>
      <c r="L265" s="662">
        <v>359.63</v>
      </c>
      <c r="M265" s="662">
        <v>719.26</v>
      </c>
      <c r="N265" s="661">
        <v>2</v>
      </c>
      <c r="O265" s="742">
        <v>1.5</v>
      </c>
      <c r="P265" s="662">
        <v>359.63</v>
      </c>
      <c r="Q265" s="677">
        <v>0.5</v>
      </c>
      <c r="R265" s="661">
        <v>1</v>
      </c>
      <c r="S265" s="677">
        <v>0.5</v>
      </c>
      <c r="T265" s="742">
        <v>0.5</v>
      </c>
      <c r="U265" s="700">
        <v>0.33333333333333331</v>
      </c>
    </row>
    <row r="266" spans="1:21" ht="14.4" customHeight="1" x14ac:dyDescent="0.3">
      <c r="A266" s="660">
        <v>21</v>
      </c>
      <c r="B266" s="661" t="s">
        <v>589</v>
      </c>
      <c r="C266" s="661">
        <v>89301211</v>
      </c>
      <c r="D266" s="740" t="s">
        <v>6628</v>
      </c>
      <c r="E266" s="741" t="s">
        <v>4380</v>
      </c>
      <c r="F266" s="661" t="s">
        <v>4355</v>
      </c>
      <c r="G266" s="661" t="s">
        <v>4403</v>
      </c>
      <c r="H266" s="661" t="s">
        <v>590</v>
      </c>
      <c r="I266" s="661" t="s">
        <v>1915</v>
      </c>
      <c r="J266" s="661" t="s">
        <v>1916</v>
      </c>
      <c r="K266" s="661" t="s">
        <v>4695</v>
      </c>
      <c r="L266" s="662">
        <v>221.03</v>
      </c>
      <c r="M266" s="662">
        <v>221.03</v>
      </c>
      <c r="N266" s="661">
        <v>1</v>
      </c>
      <c r="O266" s="742">
        <v>0.5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21</v>
      </c>
      <c r="B267" s="661" t="s">
        <v>589</v>
      </c>
      <c r="C267" s="661">
        <v>89301211</v>
      </c>
      <c r="D267" s="740" t="s">
        <v>6628</v>
      </c>
      <c r="E267" s="741" t="s">
        <v>4380</v>
      </c>
      <c r="F267" s="661" t="s">
        <v>4355</v>
      </c>
      <c r="G267" s="661" t="s">
        <v>4403</v>
      </c>
      <c r="H267" s="661" t="s">
        <v>590</v>
      </c>
      <c r="I267" s="661" t="s">
        <v>4696</v>
      </c>
      <c r="J267" s="661" t="s">
        <v>1716</v>
      </c>
      <c r="K267" s="661" t="s">
        <v>4697</v>
      </c>
      <c r="L267" s="662">
        <v>0</v>
      </c>
      <c r="M267" s="662">
        <v>0</v>
      </c>
      <c r="N267" s="661">
        <v>1</v>
      </c>
      <c r="O267" s="742">
        <v>1</v>
      </c>
      <c r="P267" s="662">
        <v>0</v>
      </c>
      <c r="Q267" s="677"/>
      <c r="R267" s="661">
        <v>1</v>
      </c>
      <c r="S267" s="677">
        <v>1</v>
      </c>
      <c r="T267" s="742">
        <v>1</v>
      </c>
      <c r="U267" s="700">
        <v>1</v>
      </c>
    </row>
    <row r="268" spans="1:21" ht="14.4" customHeight="1" x14ac:dyDescent="0.3">
      <c r="A268" s="660">
        <v>21</v>
      </c>
      <c r="B268" s="661" t="s">
        <v>589</v>
      </c>
      <c r="C268" s="661">
        <v>89301211</v>
      </c>
      <c r="D268" s="740" t="s">
        <v>6628</v>
      </c>
      <c r="E268" s="741" t="s">
        <v>4380</v>
      </c>
      <c r="F268" s="661" t="s">
        <v>4355</v>
      </c>
      <c r="G268" s="661" t="s">
        <v>4403</v>
      </c>
      <c r="H268" s="661" t="s">
        <v>590</v>
      </c>
      <c r="I268" s="661" t="s">
        <v>4698</v>
      </c>
      <c r="J268" s="661" t="s">
        <v>1716</v>
      </c>
      <c r="K268" s="661" t="s">
        <v>4699</v>
      </c>
      <c r="L268" s="662">
        <v>0</v>
      </c>
      <c r="M268" s="662">
        <v>0</v>
      </c>
      <c r="N268" s="661">
        <v>1</v>
      </c>
      <c r="O268" s="742">
        <v>0.5</v>
      </c>
      <c r="P268" s="662">
        <v>0</v>
      </c>
      <c r="Q268" s="677"/>
      <c r="R268" s="661">
        <v>1</v>
      </c>
      <c r="S268" s="677">
        <v>1</v>
      </c>
      <c r="T268" s="742">
        <v>0.5</v>
      </c>
      <c r="U268" s="700">
        <v>1</v>
      </c>
    </row>
    <row r="269" spans="1:21" ht="14.4" customHeight="1" x14ac:dyDescent="0.3">
      <c r="A269" s="660">
        <v>21</v>
      </c>
      <c r="B269" s="661" t="s">
        <v>589</v>
      </c>
      <c r="C269" s="661">
        <v>89301211</v>
      </c>
      <c r="D269" s="740" t="s">
        <v>6628</v>
      </c>
      <c r="E269" s="741" t="s">
        <v>4380</v>
      </c>
      <c r="F269" s="661" t="s">
        <v>4355</v>
      </c>
      <c r="G269" s="661" t="s">
        <v>4424</v>
      </c>
      <c r="H269" s="661" t="s">
        <v>590</v>
      </c>
      <c r="I269" s="661" t="s">
        <v>1919</v>
      </c>
      <c r="J269" s="661" t="s">
        <v>4504</v>
      </c>
      <c r="K269" s="661" t="s">
        <v>4505</v>
      </c>
      <c r="L269" s="662">
        <v>2787.72</v>
      </c>
      <c r="M269" s="662">
        <v>2787.72</v>
      </c>
      <c r="N269" s="661">
        <v>1</v>
      </c>
      <c r="O269" s="742">
        <v>1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21</v>
      </c>
      <c r="B270" s="661" t="s">
        <v>589</v>
      </c>
      <c r="C270" s="661">
        <v>89301211</v>
      </c>
      <c r="D270" s="740" t="s">
        <v>6628</v>
      </c>
      <c r="E270" s="741" t="s">
        <v>4380</v>
      </c>
      <c r="F270" s="661" t="s">
        <v>4355</v>
      </c>
      <c r="G270" s="661" t="s">
        <v>4424</v>
      </c>
      <c r="H270" s="661" t="s">
        <v>590</v>
      </c>
      <c r="I270" s="661" t="s">
        <v>1669</v>
      </c>
      <c r="J270" s="661" t="s">
        <v>4626</v>
      </c>
      <c r="K270" s="661" t="s">
        <v>4627</v>
      </c>
      <c r="L270" s="662">
        <v>1520.33</v>
      </c>
      <c r="M270" s="662">
        <v>1520.33</v>
      </c>
      <c r="N270" s="661">
        <v>1</v>
      </c>
      <c r="O270" s="742">
        <v>0.5</v>
      </c>
      <c r="P270" s="662">
        <v>1520.33</v>
      </c>
      <c r="Q270" s="677">
        <v>1</v>
      </c>
      <c r="R270" s="661">
        <v>1</v>
      </c>
      <c r="S270" s="677">
        <v>1</v>
      </c>
      <c r="T270" s="742">
        <v>0.5</v>
      </c>
      <c r="U270" s="700">
        <v>1</v>
      </c>
    </row>
    <row r="271" spans="1:21" ht="14.4" customHeight="1" x14ac:dyDescent="0.3">
      <c r="A271" s="660">
        <v>21</v>
      </c>
      <c r="B271" s="661" t="s">
        <v>589</v>
      </c>
      <c r="C271" s="661">
        <v>89301211</v>
      </c>
      <c r="D271" s="740" t="s">
        <v>6628</v>
      </c>
      <c r="E271" s="741" t="s">
        <v>4380</v>
      </c>
      <c r="F271" s="661" t="s">
        <v>4355</v>
      </c>
      <c r="G271" s="661" t="s">
        <v>4424</v>
      </c>
      <c r="H271" s="661" t="s">
        <v>590</v>
      </c>
      <c r="I271" s="661" t="s">
        <v>1308</v>
      </c>
      <c r="J271" s="661" t="s">
        <v>4425</v>
      </c>
      <c r="K271" s="661" t="s">
        <v>4426</v>
      </c>
      <c r="L271" s="662">
        <v>506.78</v>
      </c>
      <c r="M271" s="662">
        <v>506.78</v>
      </c>
      <c r="N271" s="661">
        <v>1</v>
      </c>
      <c r="O271" s="742">
        <v>1</v>
      </c>
      <c r="P271" s="662">
        <v>506.78</v>
      </c>
      <c r="Q271" s="677">
        <v>1</v>
      </c>
      <c r="R271" s="661">
        <v>1</v>
      </c>
      <c r="S271" s="677">
        <v>1</v>
      </c>
      <c r="T271" s="742">
        <v>1</v>
      </c>
      <c r="U271" s="700">
        <v>1</v>
      </c>
    </row>
    <row r="272" spans="1:21" ht="14.4" customHeight="1" x14ac:dyDescent="0.3">
      <c r="A272" s="660">
        <v>21</v>
      </c>
      <c r="B272" s="661" t="s">
        <v>589</v>
      </c>
      <c r="C272" s="661">
        <v>89301211</v>
      </c>
      <c r="D272" s="740" t="s">
        <v>6628</v>
      </c>
      <c r="E272" s="741" t="s">
        <v>4380</v>
      </c>
      <c r="F272" s="661" t="s">
        <v>4355</v>
      </c>
      <c r="G272" s="661" t="s">
        <v>4424</v>
      </c>
      <c r="H272" s="661" t="s">
        <v>590</v>
      </c>
      <c r="I272" s="661" t="s">
        <v>1522</v>
      </c>
      <c r="J272" s="661" t="s">
        <v>4506</v>
      </c>
      <c r="K272" s="661" t="s">
        <v>4507</v>
      </c>
      <c r="L272" s="662">
        <v>1030.1500000000001</v>
      </c>
      <c r="M272" s="662">
        <v>1030.1500000000001</v>
      </c>
      <c r="N272" s="661">
        <v>1</v>
      </c>
      <c r="O272" s="742">
        <v>1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21</v>
      </c>
      <c r="B273" s="661" t="s">
        <v>589</v>
      </c>
      <c r="C273" s="661">
        <v>89301211</v>
      </c>
      <c r="D273" s="740" t="s">
        <v>6628</v>
      </c>
      <c r="E273" s="741" t="s">
        <v>4380</v>
      </c>
      <c r="F273" s="661" t="s">
        <v>4355</v>
      </c>
      <c r="G273" s="661" t="s">
        <v>4424</v>
      </c>
      <c r="H273" s="661" t="s">
        <v>590</v>
      </c>
      <c r="I273" s="661" t="s">
        <v>1522</v>
      </c>
      <c r="J273" s="661" t="s">
        <v>4506</v>
      </c>
      <c r="K273" s="661" t="s">
        <v>4507</v>
      </c>
      <c r="L273" s="662">
        <v>1013.55</v>
      </c>
      <c r="M273" s="662">
        <v>2027.1</v>
      </c>
      <c r="N273" s="661">
        <v>2</v>
      </c>
      <c r="O273" s="742">
        <v>2</v>
      </c>
      <c r="P273" s="662">
        <v>1013.55</v>
      </c>
      <c r="Q273" s="677">
        <v>0.5</v>
      </c>
      <c r="R273" s="661">
        <v>1</v>
      </c>
      <c r="S273" s="677">
        <v>0.5</v>
      </c>
      <c r="T273" s="742">
        <v>1</v>
      </c>
      <c r="U273" s="700">
        <v>0.5</v>
      </c>
    </row>
    <row r="274" spans="1:21" ht="14.4" customHeight="1" x14ac:dyDescent="0.3">
      <c r="A274" s="660">
        <v>21</v>
      </c>
      <c r="B274" s="661" t="s">
        <v>589</v>
      </c>
      <c r="C274" s="661">
        <v>89301211</v>
      </c>
      <c r="D274" s="740" t="s">
        <v>6628</v>
      </c>
      <c r="E274" s="741" t="s">
        <v>4380</v>
      </c>
      <c r="F274" s="661" t="s">
        <v>4355</v>
      </c>
      <c r="G274" s="661" t="s">
        <v>4509</v>
      </c>
      <c r="H274" s="661" t="s">
        <v>590</v>
      </c>
      <c r="I274" s="661" t="s">
        <v>1126</v>
      </c>
      <c r="J274" s="661" t="s">
        <v>4514</v>
      </c>
      <c r="K274" s="661" t="s">
        <v>4515</v>
      </c>
      <c r="L274" s="662">
        <v>66.599999999999994</v>
      </c>
      <c r="M274" s="662">
        <v>199.79999999999998</v>
      </c>
      <c r="N274" s="661">
        <v>3</v>
      </c>
      <c r="O274" s="742">
        <v>2</v>
      </c>
      <c r="P274" s="662">
        <v>133.19999999999999</v>
      </c>
      <c r="Q274" s="677">
        <v>0.66666666666666663</v>
      </c>
      <c r="R274" s="661">
        <v>2</v>
      </c>
      <c r="S274" s="677">
        <v>0.66666666666666663</v>
      </c>
      <c r="T274" s="742">
        <v>1.5</v>
      </c>
      <c r="U274" s="700">
        <v>0.75</v>
      </c>
    </row>
    <row r="275" spans="1:21" ht="14.4" customHeight="1" x14ac:dyDescent="0.3">
      <c r="A275" s="660">
        <v>21</v>
      </c>
      <c r="B275" s="661" t="s">
        <v>589</v>
      </c>
      <c r="C275" s="661">
        <v>89301211</v>
      </c>
      <c r="D275" s="740" t="s">
        <v>6628</v>
      </c>
      <c r="E275" s="741" t="s">
        <v>4380</v>
      </c>
      <c r="F275" s="661" t="s">
        <v>4355</v>
      </c>
      <c r="G275" s="661" t="s">
        <v>4406</v>
      </c>
      <c r="H275" s="661" t="s">
        <v>2238</v>
      </c>
      <c r="I275" s="661" t="s">
        <v>2375</v>
      </c>
      <c r="J275" s="661" t="s">
        <v>4232</v>
      </c>
      <c r="K275" s="661" t="s">
        <v>4233</v>
      </c>
      <c r="L275" s="662">
        <v>443.52</v>
      </c>
      <c r="M275" s="662">
        <v>443.52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21</v>
      </c>
      <c r="B276" s="661" t="s">
        <v>589</v>
      </c>
      <c r="C276" s="661">
        <v>89301211</v>
      </c>
      <c r="D276" s="740" t="s">
        <v>6628</v>
      </c>
      <c r="E276" s="741" t="s">
        <v>4380</v>
      </c>
      <c r="F276" s="661" t="s">
        <v>4355</v>
      </c>
      <c r="G276" s="661" t="s">
        <v>4518</v>
      </c>
      <c r="H276" s="661" t="s">
        <v>590</v>
      </c>
      <c r="I276" s="661" t="s">
        <v>1936</v>
      </c>
      <c r="J276" s="661" t="s">
        <v>1937</v>
      </c>
      <c r="K276" s="661" t="s">
        <v>1938</v>
      </c>
      <c r="L276" s="662">
        <v>474.91</v>
      </c>
      <c r="M276" s="662">
        <v>474.91</v>
      </c>
      <c r="N276" s="661">
        <v>1</v>
      </c>
      <c r="O276" s="742">
        <v>1</v>
      </c>
      <c r="P276" s="662"/>
      <c r="Q276" s="677">
        <v>0</v>
      </c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21</v>
      </c>
      <c r="B277" s="661" t="s">
        <v>589</v>
      </c>
      <c r="C277" s="661">
        <v>89301211</v>
      </c>
      <c r="D277" s="740" t="s">
        <v>6628</v>
      </c>
      <c r="E277" s="741" t="s">
        <v>4380</v>
      </c>
      <c r="F277" s="661" t="s">
        <v>4355</v>
      </c>
      <c r="G277" s="661" t="s">
        <v>4419</v>
      </c>
      <c r="H277" s="661" t="s">
        <v>590</v>
      </c>
      <c r="I277" s="661" t="s">
        <v>1170</v>
      </c>
      <c r="J277" s="661" t="s">
        <v>1171</v>
      </c>
      <c r="K277" s="661" t="s">
        <v>1172</v>
      </c>
      <c r="L277" s="662">
        <v>34.5</v>
      </c>
      <c r="M277" s="662">
        <v>34.5</v>
      </c>
      <c r="N277" s="661">
        <v>1</v>
      </c>
      <c r="O277" s="742">
        <v>0.5</v>
      </c>
      <c r="P277" s="662"/>
      <c r="Q277" s="677">
        <v>0</v>
      </c>
      <c r="R277" s="661"/>
      <c r="S277" s="677">
        <v>0</v>
      </c>
      <c r="T277" s="742"/>
      <c r="U277" s="700">
        <v>0</v>
      </c>
    </row>
    <row r="278" spans="1:21" ht="14.4" customHeight="1" x14ac:dyDescent="0.3">
      <c r="A278" s="660">
        <v>21</v>
      </c>
      <c r="B278" s="661" t="s">
        <v>589</v>
      </c>
      <c r="C278" s="661">
        <v>89301211</v>
      </c>
      <c r="D278" s="740" t="s">
        <v>6628</v>
      </c>
      <c r="E278" s="741" t="s">
        <v>4380</v>
      </c>
      <c r="F278" s="661" t="s">
        <v>4355</v>
      </c>
      <c r="G278" s="661" t="s">
        <v>4419</v>
      </c>
      <c r="H278" s="661" t="s">
        <v>590</v>
      </c>
      <c r="I278" s="661" t="s">
        <v>834</v>
      </c>
      <c r="J278" s="661" t="s">
        <v>835</v>
      </c>
      <c r="K278" s="661" t="s">
        <v>2573</v>
      </c>
      <c r="L278" s="662">
        <v>40.36</v>
      </c>
      <c r="M278" s="662">
        <v>80.72</v>
      </c>
      <c r="N278" s="661">
        <v>2</v>
      </c>
      <c r="O278" s="742">
        <v>1</v>
      </c>
      <c r="P278" s="662">
        <v>40.36</v>
      </c>
      <c r="Q278" s="677">
        <v>0.5</v>
      </c>
      <c r="R278" s="661">
        <v>1</v>
      </c>
      <c r="S278" s="677">
        <v>0.5</v>
      </c>
      <c r="T278" s="742">
        <v>0.5</v>
      </c>
      <c r="U278" s="700">
        <v>0.5</v>
      </c>
    </row>
    <row r="279" spans="1:21" ht="14.4" customHeight="1" x14ac:dyDescent="0.3">
      <c r="A279" s="660">
        <v>21</v>
      </c>
      <c r="B279" s="661" t="s">
        <v>589</v>
      </c>
      <c r="C279" s="661">
        <v>89301211</v>
      </c>
      <c r="D279" s="740" t="s">
        <v>6628</v>
      </c>
      <c r="E279" s="741" t="s">
        <v>4380</v>
      </c>
      <c r="F279" s="661" t="s">
        <v>4355</v>
      </c>
      <c r="G279" s="661" t="s">
        <v>4700</v>
      </c>
      <c r="H279" s="661" t="s">
        <v>590</v>
      </c>
      <c r="I279" s="661" t="s">
        <v>744</v>
      </c>
      <c r="J279" s="661" t="s">
        <v>745</v>
      </c>
      <c r="K279" s="661" t="s">
        <v>4701</v>
      </c>
      <c r="L279" s="662">
        <v>28.52</v>
      </c>
      <c r="M279" s="662">
        <v>28.52</v>
      </c>
      <c r="N279" s="661">
        <v>1</v>
      </c>
      <c r="O279" s="742">
        <v>0.5</v>
      </c>
      <c r="P279" s="662"/>
      <c r="Q279" s="677">
        <v>0</v>
      </c>
      <c r="R279" s="661"/>
      <c r="S279" s="677">
        <v>0</v>
      </c>
      <c r="T279" s="742"/>
      <c r="U279" s="700">
        <v>0</v>
      </c>
    </row>
    <row r="280" spans="1:21" ht="14.4" customHeight="1" x14ac:dyDescent="0.3">
      <c r="A280" s="660">
        <v>21</v>
      </c>
      <c r="B280" s="661" t="s">
        <v>589</v>
      </c>
      <c r="C280" s="661">
        <v>89301211</v>
      </c>
      <c r="D280" s="740" t="s">
        <v>6628</v>
      </c>
      <c r="E280" s="741" t="s">
        <v>4380</v>
      </c>
      <c r="F280" s="661" t="s">
        <v>4355</v>
      </c>
      <c r="G280" s="661" t="s">
        <v>4702</v>
      </c>
      <c r="H280" s="661" t="s">
        <v>590</v>
      </c>
      <c r="I280" s="661" t="s">
        <v>1163</v>
      </c>
      <c r="J280" s="661" t="s">
        <v>1164</v>
      </c>
      <c r="K280" s="661" t="s">
        <v>4703</v>
      </c>
      <c r="L280" s="662">
        <v>0</v>
      </c>
      <c r="M280" s="662">
        <v>0</v>
      </c>
      <c r="N280" s="661">
        <v>1</v>
      </c>
      <c r="O280" s="742">
        <v>0.5</v>
      </c>
      <c r="P280" s="662"/>
      <c r="Q280" s="677"/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21</v>
      </c>
      <c r="B281" s="661" t="s">
        <v>589</v>
      </c>
      <c r="C281" s="661">
        <v>89301211</v>
      </c>
      <c r="D281" s="740" t="s">
        <v>6628</v>
      </c>
      <c r="E281" s="741" t="s">
        <v>4380</v>
      </c>
      <c r="F281" s="661" t="s">
        <v>4355</v>
      </c>
      <c r="G281" s="661" t="s">
        <v>4704</v>
      </c>
      <c r="H281" s="661" t="s">
        <v>590</v>
      </c>
      <c r="I281" s="661" t="s">
        <v>4705</v>
      </c>
      <c r="J281" s="661" t="s">
        <v>4706</v>
      </c>
      <c r="K281" s="661" t="s">
        <v>4707</v>
      </c>
      <c r="L281" s="662">
        <v>0</v>
      </c>
      <c r="M281" s="662">
        <v>0</v>
      </c>
      <c r="N281" s="661">
        <v>1</v>
      </c>
      <c r="O281" s="742">
        <v>1</v>
      </c>
      <c r="P281" s="662"/>
      <c r="Q281" s="677"/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21</v>
      </c>
      <c r="B282" s="661" t="s">
        <v>589</v>
      </c>
      <c r="C282" s="661">
        <v>89301211</v>
      </c>
      <c r="D282" s="740" t="s">
        <v>6628</v>
      </c>
      <c r="E282" s="741" t="s">
        <v>4380</v>
      </c>
      <c r="F282" s="661" t="s">
        <v>4355</v>
      </c>
      <c r="G282" s="661" t="s">
        <v>4708</v>
      </c>
      <c r="H282" s="661" t="s">
        <v>590</v>
      </c>
      <c r="I282" s="661" t="s">
        <v>997</v>
      </c>
      <c r="J282" s="661" t="s">
        <v>998</v>
      </c>
      <c r="K282" s="661" t="s">
        <v>620</v>
      </c>
      <c r="L282" s="662">
        <v>73.150000000000006</v>
      </c>
      <c r="M282" s="662">
        <v>73.150000000000006</v>
      </c>
      <c r="N282" s="661">
        <v>1</v>
      </c>
      <c r="O282" s="742">
        <v>0.5</v>
      </c>
      <c r="P282" s="662"/>
      <c r="Q282" s="677">
        <v>0</v>
      </c>
      <c r="R282" s="661"/>
      <c r="S282" s="677">
        <v>0</v>
      </c>
      <c r="T282" s="742"/>
      <c r="U282" s="700">
        <v>0</v>
      </c>
    </row>
    <row r="283" spans="1:21" ht="14.4" customHeight="1" x14ac:dyDescent="0.3">
      <c r="A283" s="660">
        <v>21</v>
      </c>
      <c r="B283" s="661" t="s">
        <v>589</v>
      </c>
      <c r="C283" s="661">
        <v>89301211</v>
      </c>
      <c r="D283" s="740" t="s">
        <v>6628</v>
      </c>
      <c r="E283" s="741" t="s">
        <v>4380</v>
      </c>
      <c r="F283" s="661" t="s">
        <v>4355</v>
      </c>
      <c r="G283" s="661" t="s">
        <v>4413</v>
      </c>
      <c r="H283" s="661" t="s">
        <v>590</v>
      </c>
      <c r="I283" s="661" t="s">
        <v>2905</v>
      </c>
      <c r="J283" s="661" t="s">
        <v>1070</v>
      </c>
      <c r="K283" s="661" t="s">
        <v>2906</v>
      </c>
      <c r="L283" s="662">
        <v>0</v>
      </c>
      <c r="M283" s="662">
        <v>0</v>
      </c>
      <c r="N283" s="661">
        <v>1</v>
      </c>
      <c r="O283" s="742">
        <v>0.5</v>
      </c>
      <c r="P283" s="662"/>
      <c r="Q283" s="677"/>
      <c r="R283" s="661"/>
      <c r="S283" s="677">
        <v>0</v>
      </c>
      <c r="T283" s="742"/>
      <c r="U283" s="700">
        <v>0</v>
      </c>
    </row>
    <row r="284" spans="1:21" ht="14.4" customHeight="1" x14ac:dyDescent="0.3">
      <c r="A284" s="660">
        <v>21</v>
      </c>
      <c r="B284" s="661" t="s">
        <v>589</v>
      </c>
      <c r="C284" s="661">
        <v>89301211</v>
      </c>
      <c r="D284" s="740" t="s">
        <v>6628</v>
      </c>
      <c r="E284" s="741" t="s">
        <v>4380</v>
      </c>
      <c r="F284" s="661" t="s">
        <v>4355</v>
      </c>
      <c r="G284" s="661" t="s">
        <v>4432</v>
      </c>
      <c r="H284" s="661" t="s">
        <v>590</v>
      </c>
      <c r="I284" s="661" t="s">
        <v>1073</v>
      </c>
      <c r="J284" s="661" t="s">
        <v>4433</v>
      </c>
      <c r="K284" s="661" t="s">
        <v>4434</v>
      </c>
      <c r="L284" s="662">
        <v>56.01</v>
      </c>
      <c r="M284" s="662">
        <v>224.04</v>
      </c>
      <c r="N284" s="661">
        <v>4</v>
      </c>
      <c r="O284" s="742">
        <v>2</v>
      </c>
      <c r="P284" s="662">
        <v>224.04</v>
      </c>
      <c r="Q284" s="677">
        <v>1</v>
      </c>
      <c r="R284" s="661">
        <v>4</v>
      </c>
      <c r="S284" s="677">
        <v>1</v>
      </c>
      <c r="T284" s="742">
        <v>2</v>
      </c>
      <c r="U284" s="700">
        <v>1</v>
      </c>
    </row>
    <row r="285" spans="1:21" ht="14.4" customHeight="1" x14ac:dyDescent="0.3">
      <c r="A285" s="660">
        <v>21</v>
      </c>
      <c r="B285" s="661" t="s">
        <v>589</v>
      </c>
      <c r="C285" s="661">
        <v>89301211</v>
      </c>
      <c r="D285" s="740" t="s">
        <v>6628</v>
      </c>
      <c r="E285" s="741" t="s">
        <v>4380</v>
      </c>
      <c r="F285" s="661" t="s">
        <v>4355</v>
      </c>
      <c r="G285" s="661" t="s">
        <v>4554</v>
      </c>
      <c r="H285" s="661" t="s">
        <v>590</v>
      </c>
      <c r="I285" s="661" t="s">
        <v>4709</v>
      </c>
      <c r="J285" s="661" t="s">
        <v>4710</v>
      </c>
      <c r="K285" s="661" t="s">
        <v>4711</v>
      </c>
      <c r="L285" s="662">
        <v>59.89</v>
      </c>
      <c r="M285" s="662">
        <v>59.89</v>
      </c>
      <c r="N285" s="661">
        <v>1</v>
      </c>
      <c r="O285" s="742">
        <v>0.5</v>
      </c>
      <c r="P285" s="662"/>
      <c r="Q285" s="677">
        <v>0</v>
      </c>
      <c r="R285" s="661"/>
      <c r="S285" s="677">
        <v>0</v>
      </c>
      <c r="T285" s="742"/>
      <c r="U285" s="700">
        <v>0</v>
      </c>
    </row>
    <row r="286" spans="1:21" ht="14.4" customHeight="1" x14ac:dyDescent="0.3">
      <c r="A286" s="660">
        <v>21</v>
      </c>
      <c r="B286" s="661" t="s">
        <v>589</v>
      </c>
      <c r="C286" s="661">
        <v>89301211</v>
      </c>
      <c r="D286" s="740" t="s">
        <v>6628</v>
      </c>
      <c r="E286" s="741" t="s">
        <v>4380</v>
      </c>
      <c r="F286" s="661" t="s">
        <v>4355</v>
      </c>
      <c r="G286" s="661" t="s">
        <v>4712</v>
      </c>
      <c r="H286" s="661" t="s">
        <v>2238</v>
      </c>
      <c r="I286" s="661" t="s">
        <v>2518</v>
      </c>
      <c r="J286" s="661" t="s">
        <v>2519</v>
      </c>
      <c r="K286" s="661" t="s">
        <v>2520</v>
      </c>
      <c r="L286" s="662">
        <v>418.37</v>
      </c>
      <c r="M286" s="662">
        <v>418.37</v>
      </c>
      <c r="N286" s="661">
        <v>1</v>
      </c>
      <c r="O286" s="742">
        <v>0.5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21</v>
      </c>
      <c r="B287" s="661" t="s">
        <v>589</v>
      </c>
      <c r="C287" s="661">
        <v>89301211</v>
      </c>
      <c r="D287" s="740" t="s">
        <v>6628</v>
      </c>
      <c r="E287" s="741" t="s">
        <v>4380</v>
      </c>
      <c r="F287" s="661" t="s">
        <v>4355</v>
      </c>
      <c r="G287" s="661" t="s">
        <v>4398</v>
      </c>
      <c r="H287" s="661" t="s">
        <v>2238</v>
      </c>
      <c r="I287" s="661" t="s">
        <v>2358</v>
      </c>
      <c r="J287" s="661" t="s">
        <v>2359</v>
      </c>
      <c r="K287" s="661" t="s">
        <v>2286</v>
      </c>
      <c r="L287" s="662">
        <v>1749.69</v>
      </c>
      <c r="M287" s="662">
        <v>1749.69</v>
      </c>
      <c r="N287" s="661">
        <v>1</v>
      </c>
      <c r="O287" s="742">
        <v>0.5</v>
      </c>
      <c r="P287" s="662">
        <v>1749.69</v>
      </c>
      <c r="Q287" s="677">
        <v>1</v>
      </c>
      <c r="R287" s="661">
        <v>1</v>
      </c>
      <c r="S287" s="677">
        <v>1</v>
      </c>
      <c r="T287" s="742">
        <v>0.5</v>
      </c>
      <c r="U287" s="700">
        <v>1</v>
      </c>
    </row>
    <row r="288" spans="1:21" ht="14.4" customHeight="1" x14ac:dyDescent="0.3">
      <c r="A288" s="660">
        <v>21</v>
      </c>
      <c r="B288" s="661" t="s">
        <v>589</v>
      </c>
      <c r="C288" s="661">
        <v>89301211</v>
      </c>
      <c r="D288" s="740" t="s">
        <v>6628</v>
      </c>
      <c r="E288" s="741" t="s">
        <v>4380</v>
      </c>
      <c r="F288" s="661" t="s">
        <v>4355</v>
      </c>
      <c r="G288" s="661" t="s">
        <v>4398</v>
      </c>
      <c r="H288" s="661" t="s">
        <v>2238</v>
      </c>
      <c r="I288" s="661" t="s">
        <v>2362</v>
      </c>
      <c r="J288" s="661" t="s">
        <v>2359</v>
      </c>
      <c r="K288" s="661" t="s">
        <v>2289</v>
      </c>
      <c r="L288" s="662">
        <v>2332.92</v>
      </c>
      <c r="M288" s="662">
        <v>2332.92</v>
      </c>
      <c r="N288" s="661">
        <v>1</v>
      </c>
      <c r="O288" s="742">
        <v>0.5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21</v>
      </c>
      <c r="B289" s="661" t="s">
        <v>589</v>
      </c>
      <c r="C289" s="661">
        <v>89301211</v>
      </c>
      <c r="D289" s="740" t="s">
        <v>6628</v>
      </c>
      <c r="E289" s="741" t="s">
        <v>4380</v>
      </c>
      <c r="F289" s="661" t="s">
        <v>4355</v>
      </c>
      <c r="G289" s="661" t="s">
        <v>4560</v>
      </c>
      <c r="H289" s="661" t="s">
        <v>590</v>
      </c>
      <c r="I289" s="661" t="s">
        <v>2720</v>
      </c>
      <c r="J289" s="661" t="s">
        <v>2721</v>
      </c>
      <c r="K289" s="661" t="s">
        <v>2722</v>
      </c>
      <c r="L289" s="662">
        <v>153.52000000000001</v>
      </c>
      <c r="M289" s="662">
        <v>460.56000000000006</v>
      </c>
      <c r="N289" s="661">
        <v>3</v>
      </c>
      <c r="O289" s="742">
        <v>2.5</v>
      </c>
      <c r="P289" s="662">
        <v>153.52000000000001</v>
      </c>
      <c r="Q289" s="677">
        <v>0.33333333333333331</v>
      </c>
      <c r="R289" s="661">
        <v>1</v>
      </c>
      <c r="S289" s="677">
        <v>0.33333333333333331</v>
      </c>
      <c r="T289" s="742">
        <v>1</v>
      </c>
      <c r="U289" s="700">
        <v>0.4</v>
      </c>
    </row>
    <row r="290" spans="1:21" ht="14.4" customHeight="1" x14ac:dyDescent="0.3">
      <c r="A290" s="660">
        <v>21</v>
      </c>
      <c r="B290" s="661" t="s">
        <v>589</v>
      </c>
      <c r="C290" s="661">
        <v>89301211</v>
      </c>
      <c r="D290" s="740" t="s">
        <v>6628</v>
      </c>
      <c r="E290" s="741" t="s">
        <v>4380</v>
      </c>
      <c r="F290" s="661" t="s">
        <v>4355</v>
      </c>
      <c r="G290" s="661" t="s">
        <v>4414</v>
      </c>
      <c r="H290" s="661" t="s">
        <v>590</v>
      </c>
      <c r="I290" s="661" t="s">
        <v>4568</v>
      </c>
      <c r="J290" s="661" t="s">
        <v>4416</v>
      </c>
      <c r="K290" s="661" t="s">
        <v>855</v>
      </c>
      <c r="L290" s="662">
        <v>97.97</v>
      </c>
      <c r="M290" s="662">
        <v>293.90999999999997</v>
      </c>
      <c r="N290" s="661">
        <v>3</v>
      </c>
      <c r="O290" s="742">
        <v>1.5</v>
      </c>
      <c r="P290" s="662">
        <v>195.94</v>
      </c>
      <c r="Q290" s="677">
        <v>0.66666666666666674</v>
      </c>
      <c r="R290" s="661">
        <v>2</v>
      </c>
      <c r="S290" s="677">
        <v>0.66666666666666663</v>
      </c>
      <c r="T290" s="742">
        <v>1</v>
      </c>
      <c r="U290" s="700">
        <v>0.66666666666666663</v>
      </c>
    </row>
    <row r="291" spans="1:21" ht="14.4" customHeight="1" x14ac:dyDescent="0.3">
      <c r="A291" s="660">
        <v>21</v>
      </c>
      <c r="B291" s="661" t="s">
        <v>589</v>
      </c>
      <c r="C291" s="661">
        <v>89301211</v>
      </c>
      <c r="D291" s="740" t="s">
        <v>6628</v>
      </c>
      <c r="E291" s="741" t="s">
        <v>4380</v>
      </c>
      <c r="F291" s="661" t="s">
        <v>4355</v>
      </c>
      <c r="G291" s="661" t="s">
        <v>4414</v>
      </c>
      <c r="H291" s="661" t="s">
        <v>590</v>
      </c>
      <c r="I291" s="661" t="s">
        <v>4415</v>
      </c>
      <c r="J291" s="661" t="s">
        <v>4416</v>
      </c>
      <c r="K291" s="661" t="s">
        <v>858</v>
      </c>
      <c r="L291" s="662">
        <v>314.89999999999998</v>
      </c>
      <c r="M291" s="662">
        <v>2519.1999999999998</v>
      </c>
      <c r="N291" s="661">
        <v>8</v>
      </c>
      <c r="O291" s="742">
        <v>4.5</v>
      </c>
      <c r="P291" s="662">
        <v>1259.5999999999999</v>
      </c>
      <c r="Q291" s="677">
        <v>0.5</v>
      </c>
      <c r="R291" s="661">
        <v>4</v>
      </c>
      <c r="S291" s="677">
        <v>0.5</v>
      </c>
      <c r="T291" s="742">
        <v>2.5</v>
      </c>
      <c r="U291" s="700">
        <v>0.55555555555555558</v>
      </c>
    </row>
    <row r="292" spans="1:21" ht="14.4" customHeight="1" x14ac:dyDescent="0.3">
      <c r="A292" s="660">
        <v>21</v>
      </c>
      <c r="B292" s="661" t="s">
        <v>589</v>
      </c>
      <c r="C292" s="661">
        <v>89301211</v>
      </c>
      <c r="D292" s="740" t="s">
        <v>6628</v>
      </c>
      <c r="E292" s="741" t="s">
        <v>4380</v>
      </c>
      <c r="F292" s="661" t="s">
        <v>4355</v>
      </c>
      <c r="G292" s="661" t="s">
        <v>4410</v>
      </c>
      <c r="H292" s="661" t="s">
        <v>2238</v>
      </c>
      <c r="I292" s="661" t="s">
        <v>2496</v>
      </c>
      <c r="J292" s="661" t="s">
        <v>2497</v>
      </c>
      <c r="K292" s="661" t="s">
        <v>2498</v>
      </c>
      <c r="L292" s="662">
        <v>497.4</v>
      </c>
      <c r="M292" s="662">
        <v>1492.1999999999998</v>
      </c>
      <c r="N292" s="661">
        <v>3</v>
      </c>
      <c r="O292" s="742">
        <v>3</v>
      </c>
      <c r="P292" s="662">
        <v>497.4</v>
      </c>
      <c r="Q292" s="677">
        <v>0.33333333333333337</v>
      </c>
      <c r="R292" s="661">
        <v>1</v>
      </c>
      <c r="S292" s="677">
        <v>0.33333333333333331</v>
      </c>
      <c r="T292" s="742">
        <v>1</v>
      </c>
      <c r="U292" s="700">
        <v>0.33333333333333331</v>
      </c>
    </row>
    <row r="293" spans="1:21" ht="14.4" customHeight="1" x14ac:dyDescent="0.3">
      <c r="A293" s="660">
        <v>21</v>
      </c>
      <c r="B293" s="661" t="s">
        <v>589</v>
      </c>
      <c r="C293" s="661">
        <v>89301211</v>
      </c>
      <c r="D293" s="740" t="s">
        <v>6628</v>
      </c>
      <c r="E293" s="741" t="s">
        <v>4380</v>
      </c>
      <c r="F293" s="661" t="s">
        <v>4355</v>
      </c>
      <c r="G293" s="661" t="s">
        <v>4410</v>
      </c>
      <c r="H293" s="661" t="s">
        <v>2238</v>
      </c>
      <c r="I293" s="661" t="s">
        <v>2514</v>
      </c>
      <c r="J293" s="661" t="s">
        <v>2515</v>
      </c>
      <c r="K293" s="661" t="s">
        <v>4121</v>
      </c>
      <c r="L293" s="662">
        <v>1359.61</v>
      </c>
      <c r="M293" s="662">
        <v>1359.61</v>
      </c>
      <c r="N293" s="661">
        <v>1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21</v>
      </c>
      <c r="B294" s="661" t="s">
        <v>589</v>
      </c>
      <c r="C294" s="661">
        <v>89301211</v>
      </c>
      <c r="D294" s="740" t="s">
        <v>6628</v>
      </c>
      <c r="E294" s="741" t="s">
        <v>4380</v>
      </c>
      <c r="F294" s="661" t="s">
        <v>4355</v>
      </c>
      <c r="G294" s="661" t="s">
        <v>4410</v>
      </c>
      <c r="H294" s="661" t="s">
        <v>2238</v>
      </c>
      <c r="I294" s="661" t="s">
        <v>4457</v>
      </c>
      <c r="J294" s="661" t="s">
        <v>4458</v>
      </c>
      <c r="K294" s="661" t="s">
        <v>4459</v>
      </c>
      <c r="L294" s="662">
        <v>1359.61</v>
      </c>
      <c r="M294" s="662">
        <v>2719.22</v>
      </c>
      <c r="N294" s="661">
        <v>2</v>
      </c>
      <c r="O294" s="742">
        <v>1</v>
      </c>
      <c r="P294" s="662"/>
      <c r="Q294" s="677">
        <v>0</v>
      </c>
      <c r="R294" s="661"/>
      <c r="S294" s="677">
        <v>0</v>
      </c>
      <c r="T294" s="742"/>
      <c r="U294" s="700">
        <v>0</v>
      </c>
    </row>
    <row r="295" spans="1:21" ht="14.4" customHeight="1" x14ac:dyDescent="0.3">
      <c r="A295" s="660">
        <v>21</v>
      </c>
      <c r="B295" s="661" t="s">
        <v>589</v>
      </c>
      <c r="C295" s="661">
        <v>89301211</v>
      </c>
      <c r="D295" s="740" t="s">
        <v>6628</v>
      </c>
      <c r="E295" s="741" t="s">
        <v>4380</v>
      </c>
      <c r="F295" s="661" t="s">
        <v>4355</v>
      </c>
      <c r="G295" s="661" t="s">
        <v>4573</v>
      </c>
      <c r="H295" s="661" t="s">
        <v>590</v>
      </c>
      <c r="I295" s="661" t="s">
        <v>1598</v>
      </c>
      <c r="J295" s="661" t="s">
        <v>1599</v>
      </c>
      <c r="K295" s="661" t="s">
        <v>1600</v>
      </c>
      <c r="L295" s="662">
        <v>305.12</v>
      </c>
      <c r="M295" s="662">
        <v>305.12</v>
      </c>
      <c r="N295" s="661">
        <v>1</v>
      </c>
      <c r="O295" s="742">
        <v>1</v>
      </c>
      <c r="P295" s="662">
        <v>305.12</v>
      </c>
      <c r="Q295" s="677">
        <v>1</v>
      </c>
      <c r="R295" s="661">
        <v>1</v>
      </c>
      <c r="S295" s="677">
        <v>1</v>
      </c>
      <c r="T295" s="742">
        <v>1</v>
      </c>
      <c r="U295" s="700">
        <v>1</v>
      </c>
    </row>
    <row r="296" spans="1:21" ht="14.4" customHeight="1" x14ac:dyDescent="0.3">
      <c r="A296" s="660">
        <v>21</v>
      </c>
      <c r="B296" s="661" t="s">
        <v>589</v>
      </c>
      <c r="C296" s="661">
        <v>89301211</v>
      </c>
      <c r="D296" s="740" t="s">
        <v>6628</v>
      </c>
      <c r="E296" s="741" t="s">
        <v>4380</v>
      </c>
      <c r="F296" s="661" t="s">
        <v>4355</v>
      </c>
      <c r="G296" s="661" t="s">
        <v>4573</v>
      </c>
      <c r="H296" s="661" t="s">
        <v>590</v>
      </c>
      <c r="I296" s="661" t="s">
        <v>4713</v>
      </c>
      <c r="J296" s="661" t="s">
        <v>1595</v>
      </c>
      <c r="K296" s="661" t="s">
        <v>4714</v>
      </c>
      <c r="L296" s="662">
        <v>0</v>
      </c>
      <c r="M296" s="662">
        <v>0</v>
      </c>
      <c r="N296" s="661">
        <v>1</v>
      </c>
      <c r="O296" s="742">
        <v>1</v>
      </c>
      <c r="P296" s="662">
        <v>0</v>
      </c>
      <c r="Q296" s="677"/>
      <c r="R296" s="661">
        <v>1</v>
      </c>
      <c r="S296" s="677">
        <v>1</v>
      </c>
      <c r="T296" s="742">
        <v>1</v>
      </c>
      <c r="U296" s="700">
        <v>1</v>
      </c>
    </row>
    <row r="297" spans="1:21" ht="14.4" customHeight="1" x14ac:dyDescent="0.3">
      <c r="A297" s="660">
        <v>21</v>
      </c>
      <c r="B297" s="661" t="s">
        <v>589</v>
      </c>
      <c r="C297" s="661">
        <v>89301211</v>
      </c>
      <c r="D297" s="740" t="s">
        <v>6628</v>
      </c>
      <c r="E297" s="741" t="s">
        <v>4380</v>
      </c>
      <c r="F297" s="661" t="s">
        <v>4355</v>
      </c>
      <c r="G297" s="661" t="s">
        <v>4715</v>
      </c>
      <c r="H297" s="661" t="s">
        <v>2238</v>
      </c>
      <c r="I297" s="661" t="s">
        <v>4716</v>
      </c>
      <c r="J297" s="661" t="s">
        <v>2322</v>
      </c>
      <c r="K297" s="661" t="s">
        <v>4717</v>
      </c>
      <c r="L297" s="662">
        <v>0</v>
      </c>
      <c r="M297" s="662">
        <v>0</v>
      </c>
      <c r="N297" s="661">
        <v>1</v>
      </c>
      <c r="O297" s="742">
        <v>0.5</v>
      </c>
      <c r="P297" s="662">
        <v>0</v>
      </c>
      <c r="Q297" s="677"/>
      <c r="R297" s="661">
        <v>1</v>
      </c>
      <c r="S297" s="677">
        <v>1</v>
      </c>
      <c r="T297" s="742">
        <v>0.5</v>
      </c>
      <c r="U297" s="700">
        <v>1</v>
      </c>
    </row>
    <row r="298" spans="1:21" ht="14.4" customHeight="1" x14ac:dyDescent="0.3">
      <c r="A298" s="660">
        <v>21</v>
      </c>
      <c r="B298" s="661" t="s">
        <v>589</v>
      </c>
      <c r="C298" s="661">
        <v>89301211</v>
      </c>
      <c r="D298" s="740" t="s">
        <v>6628</v>
      </c>
      <c r="E298" s="741" t="s">
        <v>4380</v>
      </c>
      <c r="F298" s="661" t="s">
        <v>4355</v>
      </c>
      <c r="G298" s="661" t="s">
        <v>4581</v>
      </c>
      <c r="H298" s="661" t="s">
        <v>590</v>
      </c>
      <c r="I298" s="661" t="s">
        <v>2989</v>
      </c>
      <c r="J298" s="661" t="s">
        <v>2990</v>
      </c>
      <c r="K298" s="661" t="s">
        <v>4250</v>
      </c>
      <c r="L298" s="662">
        <v>100.92</v>
      </c>
      <c r="M298" s="662">
        <v>100.92</v>
      </c>
      <c r="N298" s="661">
        <v>1</v>
      </c>
      <c r="O298" s="742">
        <v>0.5</v>
      </c>
      <c r="P298" s="662"/>
      <c r="Q298" s="677">
        <v>0</v>
      </c>
      <c r="R298" s="661"/>
      <c r="S298" s="677">
        <v>0</v>
      </c>
      <c r="T298" s="742"/>
      <c r="U298" s="700">
        <v>0</v>
      </c>
    </row>
    <row r="299" spans="1:21" ht="14.4" customHeight="1" x14ac:dyDescent="0.3">
      <c r="A299" s="660">
        <v>21</v>
      </c>
      <c r="B299" s="661" t="s">
        <v>589</v>
      </c>
      <c r="C299" s="661">
        <v>89301211</v>
      </c>
      <c r="D299" s="740" t="s">
        <v>6628</v>
      </c>
      <c r="E299" s="741" t="s">
        <v>4380</v>
      </c>
      <c r="F299" s="661" t="s">
        <v>4355</v>
      </c>
      <c r="G299" s="661" t="s">
        <v>4581</v>
      </c>
      <c r="H299" s="661" t="s">
        <v>2238</v>
      </c>
      <c r="I299" s="661" t="s">
        <v>2420</v>
      </c>
      <c r="J299" s="661" t="s">
        <v>2421</v>
      </c>
      <c r="K299" s="661" t="s">
        <v>2422</v>
      </c>
      <c r="L299" s="662">
        <v>67.42</v>
      </c>
      <c r="M299" s="662">
        <v>67.42</v>
      </c>
      <c r="N299" s="661">
        <v>1</v>
      </c>
      <c r="O299" s="742">
        <v>1</v>
      </c>
      <c r="P299" s="662"/>
      <c r="Q299" s="677">
        <v>0</v>
      </c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21</v>
      </c>
      <c r="B300" s="661" t="s">
        <v>589</v>
      </c>
      <c r="C300" s="661">
        <v>89301211</v>
      </c>
      <c r="D300" s="740" t="s">
        <v>6628</v>
      </c>
      <c r="E300" s="741" t="s">
        <v>4380</v>
      </c>
      <c r="F300" s="661" t="s">
        <v>4355</v>
      </c>
      <c r="G300" s="661" t="s">
        <v>4582</v>
      </c>
      <c r="H300" s="661" t="s">
        <v>590</v>
      </c>
      <c r="I300" s="661" t="s">
        <v>673</v>
      </c>
      <c r="J300" s="661" t="s">
        <v>4583</v>
      </c>
      <c r="K300" s="661" t="s">
        <v>4584</v>
      </c>
      <c r="L300" s="662">
        <v>22.88</v>
      </c>
      <c r="M300" s="662">
        <v>22.88</v>
      </c>
      <c r="N300" s="661">
        <v>1</v>
      </c>
      <c r="O300" s="742">
        <v>0.5</v>
      </c>
      <c r="P300" s="662">
        <v>22.88</v>
      </c>
      <c r="Q300" s="677">
        <v>1</v>
      </c>
      <c r="R300" s="661">
        <v>1</v>
      </c>
      <c r="S300" s="677">
        <v>1</v>
      </c>
      <c r="T300" s="742">
        <v>0.5</v>
      </c>
      <c r="U300" s="700">
        <v>1</v>
      </c>
    </row>
    <row r="301" spans="1:21" ht="14.4" customHeight="1" x14ac:dyDescent="0.3">
      <c r="A301" s="660">
        <v>21</v>
      </c>
      <c r="B301" s="661" t="s">
        <v>589</v>
      </c>
      <c r="C301" s="661">
        <v>89301211</v>
      </c>
      <c r="D301" s="740" t="s">
        <v>6628</v>
      </c>
      <c r="E301" s="741" t="s">
        <v>4380</v>
      </c>
      <c r="F301" s="661" t="s">
        <v>4355</v>
      </c>
      <c r="G301" s="661" t="s">
        <v>4582</v>
      </c>
      <c r="H301" s="661" t="s">
        <v>590</v>
      </c>
      <c r="I301" s="661" t="s">
        <v>673</v>
      </c>
      <c r="J301" s="661" t="s">
        <v>4583</v>
      </c>
      <c r="K301" s="661" t="s">
        <v>4584</v>
      </c>
      <c r="L301" s="662">
        <v>25.91</v>
      </c>
      <c r="M301" s="662">
        <v>25.91</v>
      </c>
      <c r="N301" s="661">
        <v>1</v>
      </c>
      <c r="O301" s="742">
        <v>0.5</v>
      </c>
      <c r="P301" s="662">
        <v>25.91</v>
      </c>
      <c r="Q301" s="677">
        <v>1</v>
      </c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21</v>
      </c>
      <c r="B302" s="661" t="s">
        <v>589</v>
      </c>
      <c r="C302" s="661">
        <v>89301211</v>
      </c>
      <c r="D302" s="740" t="s">
        <v>6628</v>
      </c>
      <c r="E302" s="741" t="s">
        <v>4380</v>
      </c>
      <c r="F302" s="661" t="s">
        <v>4355</v>
      </c>
      <c r="G302" s="661" t="s">
        <v>4582</v>
      </c>
      <c r="H302" s="661" t="s">
        <v>590</v>
      </c>
      <c r="I302" s="661" t="s">
        <v>1467</v>
      </c>
      <c r="J302" s="661" t="s">
        <v>4585</v>
      </c>
      <c r="K302" s="661" t="s">
        <v>4586</v>
      </c>
      <c r="L302" s="662">
        <v>103.62</v>
      </c>
      <c r="M302" s="662">
        <v>103.62</v>
      </c>
      <c r="N302" s="661">
        <v>1</v>
      </c>
      <c r="O302" s="742">
        <v>0.5</v>
      </c>
      <c r="P302" s="662"/>
      <c r="Q302" s="677">
        <v>0</v>
      </c>
      <c r="R302" s="661"/>
      <c r="S302" s="677">
        <v>0</v>
      </c>
      <c r="T302" s="742"/>
      <c r="U302" s="700">
        <v>0</v>
      </c>
    </row>
    <row r="303" spans="1:21" ht="14.4" customHeight="1" x14ac:dyDescent="0.3">
      <c r="A303" s="660">
        <v>21</v>
      </c>
      <c r="B303" s="661" t="s">
        <v>589</v>
      </c>
      <c r="C303" s="661">
        <v>89301211</v>
      </c>
      <c r="D303" s="740" t="s">
        <v>6628</v>
      </c>
      <c r="E303" s="741" t="s">
        <v>4380</v>
      </c>
      <c r="F303" s="661" t="s">
        <v>4355</v>
      </c>
      <c r="G303" s="661" t="s">
        <v>4718</v>
      </c>
      <c r="H303" s="661" t="s">
        <v>2238</v>
      </c>
      <c r="I303" s="661" t="s">
        <v>3598</v>
      </c>
      <c r="J303" s="661" t="s">
        <v>4310</v>
      </c>
      <c r="K303" s="661" t="s">
        <v>4311</v>
      </c>
      <c r="L303" s="662">
        <v>257.58999999999997</v>
      </c>
      <c r="M303" s="662">
        <v>257.58999999999997</v>
      </c>
      <c r="N303" s="661">
        <v>1</v>
      </c>
      <c r="O303" s="742">
        <v>0.5</v>
      </c>
      <c r="P303" s="662">
        <v>257.58999999999997</v>
      </c>
      <c r="Q303" s="677">
        <v>1</v>
      </c>
      <c r="R303" s="661">
        <v>1</v>
      </c>
      <c r="S303" s="677">
        <v>1</v>
      </c>
      <c r="T303" s="742">
        <v>0.5</v>
      </c>
      <c r="U303" s="700">
        <v>1</v>
      </c>
    </row>
    <row r="304" spans="1:21" ht="14.4" customHeight="1" x14ac:dyDescent="0.3">
      <c r="A304" s="660">
        <v>21</v>
      </c>
      <c r="B304" s="661" t="s">
        <v>589</v>
      </c>
      <c r="C304" s="661">
        <v>89301211</v>
      </c>
      <c r="D304" s="740" t="s">
        <v>6628</v>
      </c>
      <c r="E304" s="741" t="s">
        <v>4380</v>
      </c>
      <c r="F304" s="661" t="s">
        <v>4355</v>
      </c>
      <c r="G304" s="661" t="s">
        <v>4440</v>
      </c>
      <c r="H304" s="661" t="s">
        <v>590</v>
      </c>
      <c r="I304" s="661" t="s">
        <v>1178</v>
      </c>
      <c r="J304" s="661" t="s">
        <v>976</v>
      </c>
      <c r="K304" s="661" t="s">
        <v>4441</v>
      </c>
      <c r="L304" s="662">
        <v>0</v>
      </c>
      <c r="M304" s="662">
        <v>0</v>
      </c>
      <c r="N304" s="661">
        <v>1</v>
      </c>
      <c r="O304" s="742">
        <v>1</v>
      </c>
      <c r="P304" s="662"/>
      <c r="Q304" s="677"/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21</v>
      </c>
      <c r="B305" s="661" t="s">
        <v>589</v>
      </c>
      <c r="C305" s="661">
        <v>89301211</v>
      </c>
      <c r="D305" s="740" t="s">
        <v>6628</v>
      </c>
      <c r="E305" s="741" t="s">
        <v>4380</v>
      </c>
      <c r="F305" s="661" t="s">
        <v>4355</v>
      </c>
      <c r="G305" s="661" t="s">
        <v>4719</v>
      </c>
      <c r="H305" s="661" t="s">
        <v>590</v>
      </c>
      <c r="I305" s="661" t="s">
        <v>1396</v>
      </c>
      <c r="J305" s="661" t="s">
        <v>1397</v>
      </c>
      <c r="K305" s="661" t="s">
        <v>1398</v>
      </c>
      <c r="L305" s="662">
        <v>0</v>
      </c>
      <c r="M305" s="662">
        <v>0</v>
      </c>
      <c r="N305" s="661">
        <v>1</v>
      </c>
      <c r="O305" s="742">
        <v>0.5</v>
      </c>
      <c r="P305" s="662"/>
      <c r="Q305" s="677"/>
      <c r="R305" s="661"/>
      <c r="S305" s="677">
        <v>0</v>
      </c>
      <c r="T305" s="742"/>
      <c r="U305" s="700">
        <v>0</v>
      </c>
    </row>
    <row r="306" spans="1:21" ht="14.4" customHeight="1" x14ac:dyDescent="0.3">
      <c r="A306" s="660">
        <v>21</v>
      </c>
      <c r="B306" s="661" t="s">
        <v>589</v>
      </c>
      <c r="C306" s="661">
        <v>89301211</v>
      </c>
      <c r="D306" s="740" t="s">
        <v>6628</v>
      </c>
      <c r="E306" s="741" t="s">
        <v>4380</v>
      </c>
      <c r="F306" s="661" t="s">
        <v>4355</v>
      </c>
      <c r="G306" s="661" t="s">
        <v>4442</v>
      </c>
      <c r="H306" s="661" t="s">
        <v>590</v>
      </c>
      <c r="I306" s="661" t="s">
        <v>946</v>
      </c>
      <c r="J306" s="661" t="s">
        <v>4443</v>
      </c>
      <c r="K306" s="661" t="s">
        <v>4444</v>
      </c>
      <c r="L306" s="662">
        <v>0</v>
      </c>
      <c r="M306" s="662">
        <v>0</v>
      </c>
      <c r="N306" s="661">
        <v>2</v>
      </c>
      <c r="O306" s="742">
        <v>1.5</v>
      </c>
      <c r="P306" s="662"/>
      <c r="Q306" s="677"/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21</v>
      </c>
      <c r="B307" s="661" t="s">
        <v>589</v>
      </c>
      <c r="C307" s="661">
        <v>89301211</v>
      </c>
      <c r="D307" s="740" t="s">
        <v>6628</v>
      </c>
      <c r="E307" s="741" t="s">
        <v>4380</v>
      </c>
      <c r="F307" s="661" t="s">
        <v>4355</v>
      </c>
      <c r="G307" s="661" t="s">
        <v>4445</v>
      </c>
      <c r="H307" s="661" t="s">
        <v>590</v>
      </c>
      <c r="I307" s="661" t="s">
        <v>872</v>
      </c>
      <c r="J307" s="661" t="s">
        <v>769</v>
      </c>
      <c r="K307" s="661" t="s">
        <v>4446</v>
      </c>
      <c r="L307" s="662">
        <v>219.94</v>
      </c>
      <c r="M307" s="662">
        <v>219.94</v>
      </c>
      <c r="N307" s="661">
        <v>1</v>
      </c>
      <c r="O307" s="742">
        <v>0.5</v>
      </c>
      <c r="P307" s="662">
        <v>219.94</v>
      </c>
      <c r="Q307" s="677">
        <v>1</v>
      </c>
      <c r="R307" s="661">
        <v>1</v>
      </c>
      <c r="S307" s="677">
        <v>1</v>
      </c>
      <c r="T307" s="742">
        <v>0.5</v>
      </c>
      <c r="U307" s="700">
        <v>1</v>
      </c>
    </row>
    <row r="308" spans="1:21" ht="14.4" customHeight="1" x14ac:dyDescent="0.3">
      <c r="A308" s="660">
        <v>21</v>
      </c>
      <c r="B308" s="661" t="s">
        <v>589</v>
      </c>
      <c r="C308" s="661">
        <v>89301211</v>
      </c>
      <c r="D308" s="740" t="s">
        <v>6628</v>
      </c>
      <c r="E308" s="741" t="s">
        <v>4380</v>
      </c>
      <c r="F308" s="661" t="s">
        <v>4355</v>
      </c>
      <c r="G308" s="661" t="s">
        <v>4596</v>
      </c>
      <c r="H308" s="661" t="s">
        <v>590</v>
      </c>
      <c r="I308" s="661" t="s">
        <v>2736</v>
      </c>
      <c r="J308" s="661" t="s">
        <v>2737</v>
      </c>
      <c r="K308" s="661" t="s">
        <v>4720</v>
      </c>
      <c r="L308" s="662">
        <v>325.49</v>
      </c>
      <c r="M308" s="662">
        <v>325.49</v>
      </c>
      <c r="N308" s="661">
        <v>1</v>
      </c>
      <c r="O308" s="742">
        <v>1</v>
      </c>
      <c r="P308" s="662"/>
      <c r="Q308" s="677">
        <v>0</v>
      </c>
      <c r="R308" s="661"/>
      <c r="S308" s="677">
        <v>0</v>
      </c>
      <c r="T308" s="742"/>
      <c r="U308" s="700">
        <v>0</v>
      </c>
    </row>
    <row r="309" spans="1:21" ht="14.4" customHeight="1" x14ac:dyDescent="0.3">
      <c r="A309" s="660">
        <v>21</v>
      </c>
      <c r="B309" s="661" t="s">
        <v>589</v>
      </c>
      <c r="C309" s="661">
        <v>89301211</v>
      </c>
      <c r="D309" s="740" t="s">
        <v>6628</v>
      </c>
      <c r="E309" s="741" t="s">
        <v>4380</v>
      </c>
      <c r="F309" s="661" t="s">
        <v>4355</v>
      </c>
      <c r="G309" s="661" t="s">
        <v>4596</v>
      </c>
      <c r="H309" s="661" t="s">
        <v>590</v>
      </c>
      <c r="I309" s="661" t="s">
        <v>2673</v>
      </c>
      <c r="J309" s="661" t="s">
        <v>2674</v>
      </c>
      <c r="K309" s="661" t="s">
        <v>4598</v>
      </c>
      <c r="L309" s="662">
        <v>23.46</v>
      </c>
      <c r="M309" s="662">
        <v>23.46</v>
      </c>
      <c r="N309" s="661">
        <v>1</v>
      </c>
      <c r="O309" s="742">
        <v>1</v>
      </c>
      <c r="P309" s="662">
        <v>23.46</v>
      </c>
      <c r="Q309" s="677">
        <v>1</v>
      </c>
      <c r="R309" s="661">
        <v>1</v>
      </c>
      <c r="S309" s="677">
        <v>1</v>
      </c>
      <c r="T309" s="742">
        <v>1</v>
      </c>
      <c r="U309" s="700">
        <v>1</v>
      </c>
    </row>
    <row r="310" spans="1:21" ht="14.4" customHeight="1" x14ac:dyDescent="0.3">
      <c r="A310" s="660">
        <v>21</v>
      </c>
      <c r="B310" s="661" t="s">
        <v>589</v>
      </c>
      <c r="C310" s="661">
        <v>89301211</v>
      </c>
      <c r="D310" s="740" t="s">
        <v>6628</v>
      </c>
      <c r="E310" s="741" t="s">
        <v>4380</v>
      </c>
      <c r="F310" s="661" t="s">
        <v>4355</v>
      </c>
      <c r="G310" s="661" t="s">
        <v>4721</v>
      </c>
      <c r="H310" s="661" t="s">
        <v>590</v>
      </c>
      <c r="I310" s="661" t="s">
        <v>4722</v>
      </c>
      <c r="J310" s="661" t="s">
        <v>4723</v>
      </c>
      <c r="K310" s="661" t="s">
        <v>4724</v>
      </c>
      <c r="L310" s="662">
        <v>0</v>
      </c>
      <c r="M310" s="662">
        <v>0</v>
      </c>
      <c r="N310" s="661">
        <v>1</v>
      </c>
      <c r="O310" s="742">
        <v>1</v>
      </c>
      <c r="P310" s="662"/>
      <c r="Q310" s="677"/>
      <c r="R310" s="661"/>
      <c r="S310" s="677">
        <v>0</v>
      </c>
      <c r="T310" s="742"/>
      <c r="U310" s="700">
        <v>0</v>
      </c>
    </row>
    <row r="311" spans="1:21" ht="14.4" customHeight="1" x14ac:dyDescent="0.3">
      <c r="A311" s="660">
        <v>21</v>
      </c>
      <c r="B311" s="661" t="s">
        <v>589</v>
      </c>
      <c r="C311" s="661">
        <v>89301211</v>
      </c>
      <c r="D311" s="740" t="s">
        <v>6628</v>
      </c>
      <c r="E311" s="741" t="s">
        <v>4380</v>
      </c>
      <c r="F311" s="661" t="s">
        <v>4355</v>
      </c>
      <c r="G311" s="661" t="s">
        <v>4411</v>
      </c>
      <c r="H311" s="661" t="s">
        <v>590</v>
      </c>
      <c r="I311" s="661" t="s">
        <v>1268</v>
      </c>
      <c r="J311" s="661" t="s">
        <v>1059</v>
      </c>
      <c r="K311" s="661" t="s">
        <v>4412</v>
      </c>
      <c r="L311" s="662">
        <v>89.66</v>
      </c>
      <c r="M311" s="662">
        <v>89.66</v>
      </c>
      <c r="N311" s="661">
        <v>1</v>
      </c>
      <c r="O311" s="742">
        <v>0.5</v>
      </c>
      <c r="P311" s="662"/>
      <c r="Q311" s="677">
        <v>0</v>
      </c>
      <c r="R311" s="661"/>
      <c r="S311" s="677">
        <v>0</v>
      </c>
      <c r="T311" s="742"/>
      <c r="U311" s="700">
        <v>0</v>
      </c>
    </row>
    <row r="312" spans="1:21" ht="14.4" customHeight="1" x14ac:dyDescent="0.3">
      <c r="A312" s="660">
        <v>21</v>
      </c>
      <c r="B312" s="661" t="s">
        <v>589</v>
      </c>
      <c r="C312" s="661">
        <v>89301211</v>
      </c>
      <c r="D312" s="740" t="s">
        <v>6628</v>
      </c>
      <c r="E312" s="741" t="s">
        <v>4380</v>
      </c>
      <c r="F312" s="661" t="s">
        <v>4355</v>
      </c>
      <c r="G312" s="661" t="s">
        <v>4411</v>
      </c>
      <c r="H312" s="661" t="s">
        <v>590</v>
      </c>
      <c r="I312" s="661" t="s">
        <v>2902</v>
      </c>
      <c r="J312" s="661" t="s">
        <v>1059</v>
      </c>
      <c r="K312" s="661" t="s">
        <v>4666</v>
      </c>
      <c r="L312" s="662">
        <v>57.85</v>
      </c>
      <c r="M312" s="662">
        <v>57.85</v>
      </c>
      <c r="N312" s="661">
        <v>1</v>
      </c>
      <c r="O312" s="742">
        <v>1</v>
      </c>
      <c r="P312" s="662"/>
      <c r="Q312" s="677">
        <v>0</v>
      </c>
      <c r="R312" s="661"/>
      <c r="S312" s="677">
        <v>0</v>
      </c>
      <c r="T312" s="742"/>
      <c r="U312" s="700">
        <v>0</v>
      </c>
    </row>
    <row r="313" spans="1:21" ht="14.4" customHeight="1" x14ac:dyDescent="0.3">
      <c r="A313" s="660">
        <v>21</v>
      </c>
      <c r="B313" s="661" t="s">
        <v>589</v>
      </c>
      <c r="C313" s="661">
        <v>89301211</v>
      </c>
      <c r="D313" s="740" t="s">
        <v>6628</v>
      </c>
      <c r="E313" s="741" t="s">
        <v>4380</v>
      </c>
      <c r="F313" s="661" t="s">
        <v>4355</v>
      </c>
      <c r="G313" s="661" t="s">
        <v>4411</v>
      </c>
      <c r="H313" s="661" t="s">
        <v>590</v>
      </c>
      <c r="I313" s="661" t="s">
        <v>2902</v>
      </c>
      <c r="J313" s="661" t="s">
        <v>1059</v>
      </c>
      <c r="K313" s="661" t="s">
        <v>4666</v>
      </c>
      <c r="L313" s="662">
        <v>57.66</v>
      </c>
      <c r="M313" s="662">
        <v>230.64</v>
      </c>
      <c r="N313" s="661">
        <v>4</v>
      </c>
      <c r="O313" s="742">
        <v>2.5</v>
      </c>
      <c r="P313" s="662">
        <v>115.32</v>
      </c>
      <c r="Q313" s="677">
        <v>0.5</v>
      </c>
      <c r="R313" s="661">
        <v>2</v>
      </c>
      <c r="S313" s="677">
        <v>0.5</v>
      </c>
      <c r="T313" s="742">
        <v>1</v>
      </c>
      <c r="U313" s="700">
        <v>0.4</v>
      </c>
    </row>
    <row r="314" spans="1:21" ht="14.4" customHeight="1" x14ac:dyDescent="0.3">
      <c r="A314" s="660">
        <v>21</v>
      </c>
      <c r="B314" s="661" t="s">
        <v>589</v>
      </c>
      <c r="C314" s="661">
        <v>89301211</v>
      </c>
      <c r="D314" s="740" t="s">
        <v>6628</v>
      </c>
      <c r="E314" s="741" t="s">
        <v>4380</v>
      </c>
      <c r="F314" s="661" t="s">
        <v>4355</v>
      </c>
      <c r="G314" s="661" t="s">
        <v>4599</v>
      </c>
      <c r="H314" s="661" t="s">
        <v>2238</v>
      </c>
      <c r="I314" s="661" t="s">
        <v>2291</v>
      </c>
      <c r="J314" s="661" t="s">
        <v>2292</v>
      </c>
      <c r="K314" s="661" t="s">
        <v>2293</v>
      </c>
      <c r="L314" s="662">
        <v>32.74</v>
      </c>
      <c r="M314" s="662">
        <v>65.48</v>
      </c>
      <c r="N314" s="661">
        <v>2</v>
      </c>
      <c r="O314" s="742">
        <v>1.5</v>
      </c>
      <c r="P314" s="662">
        <v>32.74</v>
      </c>
      <c r="Q314" s="677">
        <v>0.5</v>
      </c>
      <c r="R314" s="661">
        <v>1</v>
      </c>
      <c r="S314" s="677">
        <v>0.5</v>
      </c>
      <c r="T314" s="742">
        <v>1</v>
      </c>
      <c r="U314" s="700">
        <v>0.66666666666666663</v>
      </c>
    </row>
    <row r="315" spans="1:21" ht="14.4" customHeight="1" x14ac:dyDescent="0.3">
      <c r="A315" s="660">
        <v>21</v>
      </c>
      <c r="B315" s="661" t="s">
        <v>589</v>
      </c>
      <c r="C315" s="661">
        <v>89301211</v>
      </c>
      <c r="D315" s="740" t="s">
        <v>6628</v>
      </c>
      <c r="E315" s="741" t="s">
        <v>4380</v>
      </c>
      <c r="F315" s="661" t="s">
        <v>4355</v>
      </c>
      <c r="G315" s="661" t="s">
        <v>4448</v>
      </c>
      <c r="H315" s="661" t="s">
        <v>590</v>
      </c>
      <c r="I315" s="661" t="s">
        <v>1393</v>
      </c>
      <c r="J315" s="661" t="s">
        <v>1286</v>
      </c>
      <c r="K315" s="661" t="s">
        <v>1394</v>
      </c>
      <c r="L315" s="662">
        <v>60.97</v>
      </c>
      <c r="M315" s="662">
        <v>60.97</v>
      </c>
      <c r="N315" s="661">
        <v>1</v>
      </c>
      <c r="O315" s="742">
        <v>0.5</v>
      </c>
      <c r="P315" s="662"/>
      <c r="Q315" s="677">
        <v>0</v>
      </c>
      <c r="R315" s="661"/>
      <c r="S315" s="677">
        <v>0</v>
      </c>
      <c r="T315" s="742"/>
      <c r="U315" s="700">
        <v>0</v>
      </c>
    </row>
    <row r="316" spans="1:21" ht="14.4" customHeight="1" x14ac:dyDescent="0.3">
      <c r="A316" s="660">
        <v>21</v>
      </c>
      <c r="B316" s="661" t="s">
        <v>589</v>
      </c>
      <c r="C316" s="661">
        <v>89301211</v>
      </c>
      <c r="D316" s="740" t="s">
        <v>6628</v>
      </c>
      <c r="E316" s="741" t="s">
        <v>4380</v>
      </c>
      <c r="F316" s="661" t="s">
        <v>4355</v>
      </c>
      <c r="G316" s="661" t="s">
        <v>4448</v>
      </c>
      <c r="H316" s="661" t="s">
        <v>590</v>
      </c>
      <c r="I316" s="661" t="s">
        <v>4725</v>
      </c>
      <c r="J316" s="661" t="s">
        <v>4601</v>
      </c>
      <c r="K316" s="661" t="s">
        <v>1394</v>
      </c>
      <c r="L316" s="662">
        <v>154.33000000000001</v>
      </c>
      <c r="M316" s="662">
        <v>154.33000000000001</v>
      </c>
      <c r="N316" s="661">
        <v>1</v>
      </c>
      <c r="O316" s="742">
        <v>0.5</v>
      </c>
      <c r="P316" s="662"/>
      <c r="Q316" s="677">
        <v>0</v>
      </c>
      <c r="R316" s="661"/>
      <c r="S316" s="677">
        <v>0</v>
      </c>
      <c r="T316" s="742"/>
      <c r="U316" s="700">
        <v>0</v>
      </c>
    </row>
    <row r="317" spans="1:21" ht="14.4" customHeight="1" x14ac:dyDescent="0.3">
      <c r="A317" s="660">
        <v>21</v>
      </c>
      <c r="B317" s="661" t="s">
        <v>589</v>
      </c>
      <c r="C317" s="661">
        <v>89301211</v>
      </c>
      <c r="D317" s="740" t="s">
        <v>6628</v>
      </c>
      <c r="E317" s="741" t="s">
        <v>4380</v>
      </c>
      <c r="F317" s="661" t="s">
        <v>4355</v>
      </c>
      <c r="G317" s="661" t="s">
        <v>4448</v>
      </c>
      <c r="H317" s="661" t="s">
        <v>590</v>
      </c>
      <c r="I317" s="661" t="s">
        <v>4725</v>
      </c>
      <c r="J317" s="661" t="s">
        <v>4601</v>
      </c>
      <c r="K317" s="661" t="s">
        <v>1394</v>
      </c>
      <c r="L317" s="662">
        <v>78.64</v>
      </c>
      <c r="M317" s="662">
        <v>78.64</v>
      </c>
      <c r="N317" s="661">
        <v>1</v>
      </c>
      <c r="O317" s="742">
        <v>0.5</v>
      </c>
      <c r="P317" s="662">
        <v>78.64</v>
      </c>
      <c r="Q317" s="677">
        <v>1</v>
      </c>
      <c r="R317" s="661">
        <v>1</v>
      </c>
      <c r="S317" s="677">
        <v>1</v>
      </c>
      <c r="T317" s="742">
        <v>0.5</v>
      </c>
      <c r="U317" s="700">
        <v>1</v>
      </c>
    </row>
    <row r="318" spans="1:21" ht="14.4" customHeight="1" x14ac:dyDescent="0.3">
      <c r="A318" s="660">
        <v>21</v>
      </c>
      <c r="B318" s="661" t="s">
        <v>589</v>
      </c>
      <c r="C318" s="661">
        <v>89301211</v>
      </c>
      <c r="D318" s="740" t="s">
        <v>6628</v>
      </c>
      <c r="E318" s="741" t="s">
        <v>4380</v>
      </c>
      <c r="F318" s="661" t="s">
        <v>4355</v>
      </c>
      <c r="G318" s="661" t="s">
        <v>4449</v>
      </c>
      <c r="H318" s="661" t="s">
        <v>590</v>
      </c>
      <c r="I318" s="661" t="s">
        <v>4450</v>
      </c>
      <c r="J318" s="661" t="s">
        <v>1569</v>
      </c>
      <c r="K318" s="661" t="s">
        <v>4451</v>
      </c>
      <c r="L318" s="662">
        <v>91.99</v>
      </c>
      <c r="M318" s="662">
        <v>91.99</v>
      </c>
      <c r="N318" s="661">
        <v>1</v>
      </c>
      <c r="O318" s="742">
        <v>0.5</v>
      </c>
      <c r="P318" s="662">
        <v>91.99</v>
      </c>
      <c r="Q318" s="677">
        <v>1</v>
      </c>
      <c r="R318" s="661">
        <v>1</v>
      </c>
      <c r="S318" s="677">
        <v>1</v>
      </c>
      <c r="T318" s="742">
        <v>0.5</v>
      </c>
      <c r="U318" s="700">
        <v>1</v>
      </c>
    </row>
    <row r="319" spans="1:21" ht="14.4" customHeight="1" x14ac:dyDescent="0.3">
      <c r="A319" s="660">
        <v>21</v>
      </c>
      <c r="B319" s="661" t="s">
        <v>589</v>
      </c>
      <c r="C319" s="661">
        <v>89301211</v>
      </c>
      <c r="D319" s="740" t="s">
        <v>6628</v>
      </c>
      <c r="E319" s="741" t="s">
        <v>4380</v>
      </c>
      <c r="F319" s="661" t="s">
        <v>4355</v>
      </c>
      <c r="G319" s="661" t="s">
        <v>4726</v>
      </c>
      <c r="H319" s="661" t="s">
        <v>590</v>
      </c>
      <c r="I319" s="661" t="s">
        <v>4727</v>
      </c>
      <c r="J319" s="661" t="s">
        <v>4728</v>
      </c>
      <c r="K319" s="661" t="s">
        <v>4729</v>
      </c>
      <c r="L319" s="662">
        <v>91.88</v>
      </c>
      <c r="M319" s="662">
        <v>91.88</v>
      </c>
      <c r="N319" s="661">
        <v>1</v>
      </c>
      <c r="O319" s="742">
        <v>0.5</v>
      </c>
      <c r="P319" s="662"/>
      <c r="Q319" s="677">
        <v>0</v>
      </c>
      <c r="R319" s="661"/>
      <c r="S319" s="677">
        <v>0</v>
      </c>
      <c r="T319" s="742"/>
      <c r="U319" s="700">
        <v>0</v>
      </c>
    </row>
    <row r="320" spans="1:21" ht="14.4" customHeight="1" x14ac:dyDescent="0.3">
      <c r="A320" s="660">
        <v>21</v>
      </c>
      <c r="B320" s="661" t="s">
        <v>589</v>
      </c>
      <c r="C320" s="661">
        <v>89301211</v>
      </c>
      <c r="D320" s="740" t="s">
        <v>6628</v>
      </c>
      <c r="E320" s="741" t="s">
        <v>4380</v>
      </c>
      <c r="F320" s="661" t="s">
        <v>4355</v>
      </c>
      <c r="G320" s="661" t="s">
        <v>4452</v>
      </c>
      <c r="H320" s="661" t="s">
        <v>590</v>
      </c>
      <c r="I320" s="661" t="s">
        <v>4730</v>
      </c>
      <c r="J320" s="661" t="s">
        <v>4607</v>
      </c>
      <c r="K320" s="661" t="s">
        <v>3137</v>
      </c>
      <c r="L320" s="662">
        <v>0</v>
      </c>
      <c r="M320" s="662">
        <v>0</v>
      </c>
      <c r="N320" s="661">
        <v>1</v>
      </c>
      <c r="O320" s="742">
        <v>0.5</v>
      </c>
      <c r="P320" s="662">
        <v>0</v>
      </c>
      <c r="Q320" s="677"/>
      <c r="R320" s="661">
        <v>1</v>
      </c>
      <c r="S320" s="677">
        <v>1</v>
      </c>
      <c r="T320" s="742">
        <v>0.5</v>
      </c>
      <c r="U320" s="700">
        <v>1</v>
      </c>
    </row>
    <row r="321" spans="1:21" ht="14.4" customHeight="1" x14ac:dyDescent="0.3">
      <c r="A321" s="660">
        <v>21</v>
      </c>
      <c r="B321" s="661" t="s">
        <v>589</v>
      </c>
      <c r="C321" s="661">
        <v>89301211</v>
      </c>
      <c r="D321" s="740" t="s">
        <v>6628</v>
      </c>
      <c r="E321" s="741" t="s">
        <v>4380</v>
      </c>
      <c r="F321" s="661" t="s">
        <v>4356</v>
      </c>
      <c r="G321" s="661" t="s">
        <v>4612</v>
      </c>
      <c r="H321" s="661" t="s">
        <v>590</v>
      </c>
      <c r="I321" s="661" t="s">
        <v>4613</v>
      </c>
      <c r="J321" s="661" t="s">
        <v>4370</v>
      </c>
      <c r="K321" s="661"/>
      <c r="L321" s="662">
        <v>0</v>
      </c>
      <c r="M321" s="662">
        <v>0</v>
      </c>
      <c r="N321" s="661">
        <v>1</v>
      </c>
      <c r="O321" s="742">
        <v>1</v>
      </c>
      <c r="P321" s="662">
        <v>0</v>
      </c>
      <c r="Q321" s="677"/>
      <c r="R321" s="661">
        <v>1</v>
      </c>
      <c r="S321" s="677">
        <v>1</v>
      </c>
      <c r="T321" s="742">
        <v>1</v>
      </c>
      <c r="U321" s="700">
        <v>1</v>
      </c>
    </row>
    <row r="322" spans="1:21" ht="14.4" customHeight="1" x14ac:dyDescent="0.3">
      <c r="A322" s="660">
        <v>21</v>
      </c>
      <c r="B322" s="661" t="s">
        <v>589</v>
      </c>
      <c r="C322" s="661">
        <v>89301211</v>
      </c>
      <c r="D322" s="740" t="s">
        <v>6628</v>
      </c>
      <c r="E322" s="741" t="s">
        <v>4380</v>
      </c>
      <c r="F322" s="661" t="s">
        <v>4357</v>
      </c>
      <c r="G322" s="661" t="s">
        <v>4615</v>
      </c>
      <c r="H322" s="661" t="s">
        <v>590</v>
      </c>
      <c r="I322" s="661" t="s">
        <v>4681</v>
      </c>
      <c r="J322" s="661" t="s">
        <v>4682</v>
      </c>
      <c r="K322" s="661" t="s">
        <v>4683</v>
      </c>
      <c r="L322" s="662">
        <v>1000</v>
      </c>
      <c r="M322" s="662">
        <v>1000</v>
      </c>
      <c r="N322" s="661">
        <v>1</v>
      </c>
      <c r="O322" s="742">
        <v>1</v>
      </c>
      <c r="P322" s="662"/>
      <c r="Q322" s="677">
        <v>0</v>
      </c>
      <c r="R322" s="661"/>
      <c r="S322" s="677">
        <v>0</v>
      </c>
      <c r="T322" s="742"/>
      <c r="U322" s="700">
        <v>0</v>
      </c>
    </row>
    <row r="323" spans="1:21" ht="14.4" customHeight="1" x14ac:dyDescent="0.3">
      <c r="A323" s="660">
        <v>21</v>
      </c>
      <c r="B323" s="661" t="s">
        <v>589</v>
      </c>
      <c r="C323" s="661">
        <v>89301211</v>
      </c>
      <c r="D323" s="740" t="s">
        <v>6628</v>
      </c>
      <c r="E323" s="741" t="s">
        <v>4381</v>
      </c>
      <c r="F323" s="661" t="s">
        <v>4355</v>
      </c>
      <c r="G323" s="661" t="s">
        <v>4731</v>
      </c>
      <c r="H323" s="661" t="s">
        <v>590</v>
      </c>
      <c r="I323" s="661" t="s">
        <v>4732</v>
      </c>
      <c r="J323" s="661" t="s">
        <v>4733</v>
      </c>
      <c r="K323" s="661" t="s">
        <v>4734</v>
      </c>
      <c r="L323" s="662">
        <v>275.23</v>
      </c>
      <c r="M323" s="662">
        <v>275.23</v>
      </c>
      <c r="N323" s="661">
        <v>1</v>
      </c>
      <c r="O323" s="742">
        <v>1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21</v>
      </c>
      <c r="B324" s="661" t="s">
        <v>589</v>
      </c>
      <c r="C324" s="661">
        <v>89301211</v>
      </c>
      <c r="D324" s="740" t="s">
        <v>6628</v>
      </c>
      <c r="E324" s="741" t="s">
        <v>4381</v>
      </c>
      <c r="F324" s="661" t="s">
        <v>4355</v>
      </c>
      <c r="G324" s="661" t="s">
        <v>4731</v>
      </c>
      <c r="H324" s="661" t="s">
        <v>590</v>
      </c>
      <c r="I324" s="661" t="s">
        <v>3256</v>
      </c>
      <c r="J324" s="661" t="s">
        <v>3257</v>
      </c>
      <c r="K324" s="661" t="s">
        <v>4735</v>
      </c>
      <c r="L324" s="662">
        <v>1354.54</v>
      </c>
      <c r="M324" s="662">
        <v>4063.62</v>
      </c>
      <c r="N324" s="661">
        <v>3</v>
      </c>
      <c r="O324" s="742">
        <v>2</v>
      </c>
      <c r="P324" s="662"/>
      <c r="Q324" s="677">
        <v>0</v>
      </c>
      <c r="R324" s="661"/>
      <c r="S324" s="677">
        <v>0</v>
      </c>
      <c r="T324" s="742"/>
      <c r="U324" s="700">
        <v>0</v>
      </c>
    </row>
    <row r="325" spans="1:21" ht="14.4" customHeight="1" x14ac:dyDescent="0.3">
      <c r="A325" s="660">
        <v>21</v>
      </c>
      <c r="B325" s="661" t="s">
        <v>589</v>
      </c>
      <c r="C325" s="661">
        <v>89301211</v>
      </c>
      <c r="D325" s="740" t="s">
        <v>6628</v>
      </c>
      <c r="E325" s="741" t="s">
        <v>4381</v>
      </c>
      <c r="F325" s="661" t="s">
        <v>4355</v>
      </c>
      <c r="G325" s="661" t="s">
        <v>4395</v>
      </c>
      <c r="H325" s="661" t="s">
        <v>590</v>
      </c>
      <c r="I325" s="661" t="s">
        <v>4736</v>
      </c>
      <c r="J325" s="661" t="s">
        <v>1191</v>
      </c>
      <c r="K325" s="661" t="s">
        <v>3080</v>
      </c>
      <c r="L325" s="662">
        <v>0</v>
      </c>
      <c r="M325" s="662">
        <v>0</v>
      </c>
      <c r="N325" s="661">
        <v>1</v>
      </c>
      <c r="O325" s="742">
        <v>0.5</v>
      </c>
      <c r="P325" s="662"/>
      <c r="Q325" s="677"/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21</v>
      </c>
      <c r="B326" s="661" t="s">
        <v>589</v>
      </c>
      <c r="C326" s="661">
        <v>89301211</v>
      </c>
      <c r="D326" s="740" t="s">
        <v>6628</v>
      </c>
      <c r="E326" s="741" t="s">
        <v>4381</v>
      </c>
      <c r="F326" s="661" t="s">
        <v>4355</v>
      </c>
      <c r="G326" s="661" t="s">
        <v>4395</v>
      </c>
      <c r="H326" s="661" t="s">
        <v>590</v>
      </c>
      <c r="I326" s="661" t="s">
        <v>1190</v>
      </c>
      <c r="J326" s="661" t="s">
        <v>1191</v>
      </c>
      <c r="K326" s="661" t="s">
        <v>1192</v>
      </c>
      <c r="L326" s="662">
        <v>95.25</v>
      </c>
      <c r="M326" s="662">
        <v>381</v>
      </c>
      <c r="N326" s="661">
        <v>4</v>
      </c>
      <c r="O326" s="742">
        <v>2</v>
      </c>
      <c r="P326" s="662">
        <v>190.5</v>
      </c>
      <c r="Q326" s="677">
        <v>0.5</v>
      </c>
      <c r="R326" s="661">
        <v>2</v>
      </c>
      <c r="S326" s="677">
        <v>0.5</v>
      </c>
      <c r="T326" s="742">
        <v>1</v>
      </c>
      <c r="U326" s="700">
        <v>0.5</v>
      </c>
    </row>
    <row r="327" spans="1:21" ht="14.4" customHeight="1" x14ac:dyDescent="0.3">
      <c r="A327" s="660">
        <v>21</v>
      </c>
      <c r="B327" s="661" t="s">
        <v>589</v>
      </c>
      <c r="C327" s="661">
        <v>89301211</v>
      </c>
      <c r="D327" s="740" t="s">
        <v>6628</v>
      </c>
      <c r="E327" s="741" t="s">
        <v>4381</v>
      </c>
      <c r="F327" s="661" t="s">
        <v>4355</v>
      </c>
      <c r="G327" s="661" t="s">
        <v>4395</v>
      </c>
      <c r="H327" s="661" t="s">
        <v>590</v>
      </c>
      <c r="I327" s="661" t="s">
        <v>726</v>
      </c>
      <c r="J327" s="661" t="s">
        <v>727</v>
      </c>
      <c r="K327" s="661" t="s">
        <v>4396</v>
      </c>
      <c r="L327" s="662">
        <v>42.42</v>
      </c>
      <c r="M327" s="662">
        <v>296.94000000000005</v>
      </c>
      <c r="N327" s="661">
        <v>7</v>
      </c>
      <c r="O327" s="742">
        <v>5.5</v>
      </c>
      <c r="P327" s="662">
        <v>84.84</v>
      </c>
      <c r="Q327" s="677">
        <v>0.2857142857142857</v>
      </c>
      <c r="R327" s="661">
        <v>2</v>
      </c>
      <c r="S327" s="677">
        <v>0.2857142857142857</v>
      </c>
      <c r="T327" s="742">
        <v>2</v>
      </c>
      <c r="U327" s="700">
        <v>0.36363636363636365</v>
      </c>
    </row>
    <row r="328" spans="1:21" ht="14.4" customHeight="1" x14ac:dyDescent="0.3">
      <c r="A328" s="660">
        <v>21</v>
      </c>
      <c r="B328" s="661" t="s">
        <v>589</v>
      </c>
      <c r="C328" s="661">
        <v>89301211</v>
      </c>
      <c r="D328" s="740" t="s">
        <v>6628</v>
      </c>
      <c r="E328" s="741" t="s">
        <v>4381</v>
      </c>
      <c r="F328" s="661" t="s">
        <v>4355</v>
      </c>
      <c r="G328" s="661" t="s">
        <v>4395</v>
      </c>
      <c r="H328" s="661" t="s">
        <v>590</v>
      </c>
      <c r="I328" s="661" t="s">
        <v>726</v>
      </c>
      <c r="J328" s="661" t="s">
        <v>727</v>
      </c>
      <c r="K328" s="661" t="s">
        <v>4396</v>
      </c>
      <c r="L328" s="662">
        <v>85.72</v>
      </c>
      <c r="M328" s="662">
        <v>514.31999999999994</v>
      </c>
      <c r="N328" s="661">
        <v>6</v>
      </c>
      <c r="O328" s="742">
        <v>3.5</v>
      </c>
      <c r="P328" s="662">
        <v>257.15999999999997</v>
      </c>
      <c r="Q328" s="677">
        <v>0.5</v>
      </c>
      <c r="R328" s="661">
        <v>3</v>
      </c>
      <c r="S328" s="677">
        <v>0.5</v>
      </c>
      <c r="T328" s="742">
        <v>1.5</v>
      </c>
      <c r="U328" s="700">
        <v>0.42857142857142855</v>
      </c>
    </row>
    <row r="329" spans="1:21" ht="14.4" customHeight="1" x14ac:dyDescent="0.3">
      <c r="A329" s="660">
        <v>21</v>
      </c>
      <c r="B329" s="661" t="s">
        <v>589</v>
      </c>
      <c r="C329" s="661">
        <v>89301211</v>
      </c>
      <c r="D329" s="740" t="s">
        <v>6628</v>
      </c>
      <c r="E329" s="741" t="s">
        <v>4381</v>
      </c>
      <c r="F329" s="661" t="s">
        <v>4355</v>
      </c>
      <c r="G329" s="661" t="s">
        <v>4395</v>
      </c>
      <c r="H329" s="661" t="s">
        <v>590</v>
      </c>
      <c r="I329" s="661" t="s">
        <v>756</v>
      </c>
      <c r="J329" s="661" t="s">
        <v>4464</v>
      </c>
      <c r="K329" s="661" t="s">
        <v>3080</v>
      </c>
      <c r="L329" s="662">
        <v>44.8</v>
      </c>
      <c r="M329" s="662">
        <v>179.2</v>
      </c>
      <c r="N329" s="661">
        <v>4</v>
      </c>
      <c r="O329" s="742">
        <v>2.5</v>
      </c>
      <c r="P329" s="662"/>
      <c r="Q329" s="677">
        <v>0</v>
      </c>
      <c r="R329" s="661"/>
      <c r="S329" s="677">
        <v>0</v>
      </c>
      <c r="T329" s="742"/>
      <c r="U329" s="700">
        <v>0</v>
      </c>
    </row>
    <row r="330" spans="1:21" ht="14.4" customHeight="1" x14ac:dyDescent="0.3">
      <c r="A330" s="660">
        <v>21</v>
      </c>
      <c r="B330" s="661" t="s">
        <v>589</v>
      </c>
      <c r="C330" s="661">
        <v>89301211</v>
      </c>
      <c r="D330" s="740" t="s">
        <v>6628</v>
      </c>
      <c r="E330" s="741" t="s">
        <v>4381</v>
      </c>
      <c r="F330" s="661" t="s">
        <v>4355</v>
      </c>
      <c r="G330" s="661" t="s">
        <v>4395</v>
      </c>
      <c r="H330" s="661" t="s">
        <v>590</v>
      </c>
      <c r="I330" s="661" t="s">
        <v>756</v>
      </c>
      <c r="J330" s="661" t="s">
        <v>4464</v>
      </c>
      <c r="K330" s="661" t="s">
        <v>3080</v>
      </c>
      <c r="L330" s="662">
        <v>47.63</v>
      </c>
      <c r="M330" s="662">
        <v>47.63</v>
      </c>
      <c r="N330" s="661">
        <v>1</v>
      </c>
      <c r="O330" s="742">
        <v>0.5</v>
      </c>
      <c r="P330" s="662"/>
      <c r="Q330" s="677">
        <v>0</v>
      </c>
      <c r="R330" s="661"/>
      <c r="S330" s="677">
        <v>0</v>
      </c>
      <c r="T330" s="742"/>
      <c r="U330" s="700">
        <v>0</v>
      </c>
    </row>
    <row r="331" spans="1:21" ht="14.4" customHeight="1" x14ac:dyDescent="0.3">
      <c r="A331" s="660">
        <v>21</v>
      </c>
      <c r="B331" s="661" t="s">
        <v>589</v>
      </c>
      <c r="C331" s="661">
        <v>89301211</v>
      </c>
      <c r="D331" s="740" t="s">
        <v>6628</v>
      </c>
      <c r="E331" s="741" t="s">
        <v>4381</v>
      </c>
      <c r="F331" s="661" t="s">
        <v>4355</v>
      </c>
      <c r="G331" s="661" t="s">
        <v>4399</v>
      </c>
      <c r="H331" s="661" t="s">
        <v>2238</v>
      </c>
      <c r="I331" s="661" t="s">
        <v>2381</v>
      </c>
      <c r="J331" s="661" t="s">
        <v>4242</v>
      </c>
      <c r="K331" s="661" t="s">
        <v>4243</v>
      </c>
      <c r="L331" s="662">
        <v>6.98</v>
      </c>
      <c r="M331" s="662">
        <v>69.800000000000011</v>
      </c>
      <c r="N331" s="661">
        <v>10</v>
      </c>
      <c r="O331" s="742">
        <v>5</v>
      </c>
      <c r="P331" s="662">
        <v>48.860000000000014</v>
      </c>
      <c r="Q331" s="677">
        <v>0.70000000000000007</v>
      </c>
      <c r="R331" s="661">
        <v>7</v>
      </c>
      <c r="S331" s="677">
        <v>0.7</v>
      </c>
      <c r="T331" s="742">
        <v>3.5</v>
      </c>
      <c r="U331" s="700">
        <v>0.7</v>
      </c>
    </row>
    <row r="332" spans="1:21" ht="14.4" customHeight="1" x14ac:dyDescent="0.3">
      <c r="A332" s="660">
        <v>21</v>
      </c>
      <c r="B332" s="661" t="s">
        <v>589</v>
      </c>
      <c r="C332" s="661">
        <v>89301211</v>
      </c>
      <c r="D332" s="740" t="s">
        <v>6628</v>
      </c>
      <c r="E332" s="741" t="s">
        <v>4381</v>
      </c>
      <c r="F332" s="661" t="s">
        <v>4355</v>
      </c>
      <c r="G332" s="661" t="s">
        <v>4737</v>
      </c>
      <c r="H332" s="661" t="s">
        <v>590</v>
      </c>
      <c r="I332" s="661" t="s">
        <v>1435</v>
      </c>
      <c r="J332" s="661" t="s">
        <v>1339</v>
      </c>
      <c r="K332" s="661" t="s">
        <v>4738</v>
      </c>
      <c r="L332" s="662">
        <v>0</v>
      </c>
      <c r="M332" s="662">
        <v>0</v>
      </c>
      <c r="N332" s="661">
        <v>2</v>
      </c>
      <c r="O332" s="742">
        <v>1</v>
      </c>
      <c r="P332" s="662">
        <v>0</v>
      </c>
      <c r="Q332" s="677"/>
      <c r="R332" s="661">
        <v>2</v>
      </c>
      <c r="S332" s="677">
        <v>1</v>
      </c>
      <c r="T332" s="742">
        <v>1</v>
      </c>
      <c r="U332" s="700">
        <v>1</v>
      </c>
    </row>
    <row r="333" spans="1:21" ht="14.4" customHeight="1" x14ac:dyDescent="0.3">
      <c r="A333" s="660">
        <v>21</v>
      </c>
      <c r="B333" s="661" t="s">
        <v>589</v>
      </c>
      <c r="C333" s="661">
        <v>89301211</v>
      </c>
      <c r="D333" s="740" t="s">
        <v>6628</v>
      </c>
      <c r="E333" s="741" t="s">
        <v>4381</v>
      </c>
      <c r="F333" s="661" t="s">
        <v>4355</v>
      </c>
      <c r="G333" s="661" t="s">
        <v>4737</v>
      </c>
      <c r="H333" s="661" t="s">
        <v>590</v>
      </c>
      <c r="I333" s="661" t="s">
        <v>4739</v>
      </c>
      <c r="J333" s="661" t="s">
        <v>4740</v>
      </c>
      <c r="K333" s="661" t="s">
        <v>4741</v>
      </c>
      <c r="L333" s="662">
        <v>0</v>
      </c>
      <c r="M333" s="662">
        <v>0</v>
      </c>
      <c r="N333" s="661">
        <v>1</v>
      </c>
      <c r="O333" s="742">
        <v>1</v>
      </c>
      <c r="P333" s="662"/>
      <c r="Q333" s="677"/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21</v>
      </c>
      <c r="B334" s="661" t="s">
        <v>589</v>
      </c>
      <c r="C334" s="661">
        <v>89301211</v>
      </c>
      <c r="D334" s="740" t="s">
        <v>6628</v>
      </c>
      <c r="E334" s="741" t="s">
        <v>4381</v>
      </c>
      <c r="F334" s="661" t="s">
        <v>4355</v>
      </c>
      <c r="G334" s="661" t="s">
        <v>4737</v>
      </c>
      <c r="H334" s="661" t="s">
        <v>590</v>
      </c>
      <c r="I334" s="661" t="s">
        <v>2169</v>
      </c>
      <c r="J334" s="661" t="s">
        <v>3196</v>
      </c>
      <c r="K334" s="661" t="s">
        <v>3481</v>
      </c>
      <c r="L334" s="662">
        <v>0</v>
      </c>
      <c r="M334" s="662">
        <v>0</v>
      </c>
      <c r="N334" s="661">
        <v>1</v>
      </c>
      <c r="O334" s="742">
        <v>0.5</v>
      </c>
      <c r="P334" s="662"/>
      <c r="Q334" s="677"/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21</v>
      </c>
      <c r="B335" s="661" t="s">
        <v>589</v>
      </c>
      <c r="C335" s="661">
        <v>89301211</v>
      </c>
      <c r="D335" s="740" t="s">
        <v>6628</v>
      </c>
      <c r="E335" s="741" t="s">
        <v>4381</v>
      </c>
      <c r="F335" s="661" t="s">
        <v>4355</v>
      </c>
      <c r="G335" s="661" t="s">
        <v>4466</v>
      </c>
      <c r="H335" s="661" t="s">
        <v>590</v>
      </c>
      <c r="I335" s="661" t="s">
        <v>4742</v>
      </c>
      <c r="J335" s="661" t="s">
        <v>1224</v>
      </c>
      <c r="K335" s="661" t="s">
        <v>1228</v>
      </c>
      <c r="L335" s="662">
        <v>81.209999999999994</v>
      </c>
      <c r="M335" s="662">
        <v>81.209999999999994</v>
      </c>
      <c r="N335" s="661">
        <v>1</v>
      </c>
      <c r="O335" s="742">
        <v>1</v>
      </c>
      <c r="P335" s="662">
        <v>81.209999999999994</v>
      </c>
      <c r="Q335" s="677">
        <v>1</v>
      </c>
      <c r="R335" s="661">
        <v>1</v>
      </c>
      <c r="S335" s="677">
        <v>1</v>
      </c>
      <c r="T335" s="742">
        <v>1</v>
      </c>
      <c r="U335" s="700">
        <v>1</v>
      </c>
    </row>
    <row r="336" spans="1:21" ht="14.4" customHeight="1" x14ac:dyDescent="0.3">
      <c r="A336" s="660">
        <v>21</v>
      </c>
      <c r="B336" s="661" t="s">
        <v>589</v>
      </c>
      <c r="C336" s="661">
        <v>89301211</v>
      </c>
      <c r="D336" s="740" t="s">
        <v>6628</v>
      </c>
      <c r="E336" s="741" t="s">
        <v>4381</v>
      </c>
      <c r="F336" s="661" t="s">
        <v>4355</v>
      </c>
      <c r="G336" s="661" t="s">
        <v>4466</v>
      </c>
      <c r="H336" s="661" t="s">
        <v>590</v>
      </c>
      <c r="I336" s="661" t="s">
        <v>4468</v>
      </c>
      <c r="J336" s="661" t="s">
        <v>1220</v>
      </c>
      <c r="K336" s="661" t="s">
        <v>1221</v>
      </c>
      <c r="L336" s="662">
        <v>0</v>
      </c>
      <c r="M336" s="662">
        <v>0</v>
      </c>
      <c r="N336" s="661">
        <v>4</v>
      </c>
      <c r="O336" s="742">
        <v>2.5</v>
      </c>
      <c r="P336" s="662"/>
      <c r="Q336" s="677"/>
      <c r="R336" s="661"/>
      <c r="S336" s="677">
        <v>0</v>
      </c>
      <c r="T336" s="742"/>
      <c r="U336" s="700">
        <v>0</v>
      </c>
    </row>
    <row r="337" spans="1:21" ht="14.4" customHeight="1" x14ac:dyDescent="0.3">
      <c r="A337" s="660">
        <v>21</v>
      </c>
      <c r="B337" s="661" t="s">
        <v>589</v>
      </c>
      <c r="C337" s="661">
        <v>89301211</v>
      </c>
      <c r="D337" s="740" t="s">
        <v>6628</v>
      </c>
      <c r="E337" s="741" t="s">
        <v>4381</v>
      </c>
      <c r="F337" s="661" t="s">
        <v>4355</v>
      </c>
      <c r="G337" s="661" t="s">
        <v>4471</v>
      </c>
      <c r="H337" s="661" t="s">
        <v>590</v>
      </c>
      <c r="I337" s="661" t="s">
        <v>2669</v>
      </c>
      <c r="J337" s="661" t="s">
        <v>4168</v>
      </c>
      <c r="K337" s="661" t="s">
        <v>4169</v>
      </c>
      <c r="L337" s="662">
        <v>156.86000000000001</v>
      </c>
      <c r="M337" s="662">
        <v>941.16000000000008</v>
      </c>
      <c r="N337" s="661">
        <v>6</v>
      </c>
      <c r="O337" s="742">
        <v>3.5</v>
      </c>
      <c r="P337" s="662">
        <v>470.58000000000004</v>
      </c>
      <c r="Q337" s="677">
        <v>0.5</v>
      </c>
      <c r="R337" s="661">
        <v>3</v>
      </c>
      <c r="S337" s="677">
        <v>0.5</v>
      </c>
      <c r="T337" s="742">
        <v>1.5</v>
      </c>
      <c r="U337" s="700">
        <v>0.42857142857142855</v>
      </c>
    </row>
    <row r="338" spans="1:21" ht="14.4" customHeight="1" x14ac:dyDescent="0.3">
      <c r="A338" s="660">
        <v>21</v>
      </c>
      <c r="B338" s="661" t="s">
        <v>589</v>
      </c>
      <c r="C338" s="661">
        <v>89301211</v>
      </c>
      <c r="D338" s="740" t="s">
        <v>6628</v>
      </c>
      <c r="E338" s="741" t="s">
        <v>4381</v>
      </c>
      <c r="F338" s="661" t="s">
        <v>4355</v>
      </c>
      <c r="G338" s="661" t="s">
        <v>4471</v>
      </c>
      <c r="H338" s="661" t="s">
        <v>590</v>
      </c>
      <c r="I338" s="661" t="s">
        <v>3708</v>
      </c>
      <c r="J338" s="661" t="s">
        <v>4295</v>
      </c>
      <c r="K338" s="661" t="s">
        <v>4296</v>
      </c>
      <c r="L338" s="662">
        <v>333.31</v>
      </c>
      <c r="M338" s="662">
        <v>333.31</v>
      </c>
      <c r="N338" s="661">
        <v>1</v>
      </c>
      <c r="O338" s="742">
        <v>0.5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21</v>
      </c>
      <c r="B339" s="661" t="s">
        <v>589</v>
      </c>
      <c r="C339" s="661">
        <v>89301211</v>
      </c>
      <c r="D339" s="740" t="s">
        <v>6628</v>
      </c>
      <c r="E339" s="741" t="s">
        <v>4381</v>
      </c>
      <c r="F339" s="661" t="s">
        <v>4355</v>
      </c>
      <c r="G339" s="661" t="s">
        <v>4471</v>
      </c>
      <c r="H339" s="661" t="s">
        <v>590</v>
      </c>
      <c r="I339" s="661" t="s">
        <v>3708</v>
      </c>
      <c r="J339" s="661" t="s">
        <v>4295</v>
      </c>
      <c r="K339" s="661" t="s">
        <v>4296</v>
      </c>
      <c r="L339" s="662">
        <v>151.61000000000001</v>
      </c>
      <c r="M339" s="662">
        <v>303.22000000000003</v>
      </c>
      <c r="N339" s="661">
        <v>2</v>
      </c>
      <c r="O339" s="742">
        <v>1.5</v>
      </c>
      <c r="P339" s="662"/>
      <c r="Q339" s="677">
        <v>0</v>
      </c>
      <c r="R339" s="661"/>
      <c r="S339" s="677">
        <v>0</v>
      </c>
      <c r="T339" s="742"/>
      <c r="U339" s="700">
        <v>0</v>
      </c>
    </row>
    <row r="340" spans="1:21" ht="14.4" customHeight="1" x14ac:dyDescent="0.3">
      <c r="A340" s="660">
        <v>21</v>
      </c>
      <c r="B340" s="661" t="s">
        <v>589</v>
      </c>
      <c r="C340" s="661">
        <v>89301211</v>
      </c>
      <c r="D340" s="740" t="s">
        <v>6628</v>
      </c>
      <c r="E340" s="741" t="s">
        <v>4381</v>
      </c>
      <c r="F340" s="661" t="s">
        <v>4355</v>
      </c>
      <c r="G340" s="661" t="s">
        <v>4743</v>
      </c>
      <c r="H340" s="661" t="s">
        <v>2238</v>
      </c>
      <c r="I340" s="661" t="s">
        <v>2539</v>
      </c>
      <c r="J340" s="661" t="s">
        <v>2540</v>
      </c>
      <c r="K340" s="661" t="s">
        <v>2244</v>
      </c>
      <c r="L340" s="662">
        <v>0</v>
      </c>
      <c r="M340" s="662">
        <v>0</v>
      </c>
      <c r="N340" s="661">
        <v>2</v>
      </c>
      <c r="O340" s="742">
        <v>0.5</v>
      </c>
      <c r="P340" s="662"/>
      <c r="Q340" s="677"/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21</v>
      </c>
      <c r="B341" s="661" t="s">
        <v>589</v>
      </c>
      <c r="C341" s="661">
        <v>89301211</v>
      </c>
      <c r="D341" s="740" t="s">
        <v>6628</v>
      </c>
      <c r="E341" s="741" t="s">
        <v>4381</v>
      </c>
      <c r="F341" s="661" t="s">
        <v>4355</v>
      </c>
      <c r="G341" s="661" t="s">
        <v>4453</v>
      </c>
      <c r="H341" s="661" t="s">
        <v>590</v>
      </c>
      <c r="I341" s="661" t="s">
        <v>4454</v>
      </c>
      <c r="J341" s="661" t="s">
        <v>4455</v>
      </c>
      <c r="K341" s="661" t="s">
        <v>4456</v>
      </c>
      <c r="L341" s="662">
        <v>1789.73</v>
      </c>
      <c r="M341" s="662">
        <v>69799.47</v>
      </c>
      <c r="N341" s="661">
        <v>39</v>
      </c>
      <c r="O341" s="742">
        <v>23</v>
      </c>
      <c r="P341" s="662">
        <v>42953.520000000004</v>
      </c>
      <c r="Q341" s="677">
        <v>0.61538461538461542</v>
      </c>
      <c r="R341" s="661">
        <v>24</v>
      </c>
      <c r="S341" s="677">
        <v>0.61538461538461542</v>
      </c>
      <c r="T341" s="742">
        <v>13.5</v>
      </c>
      <c r="U341" s="700">
        <v>0.58695652173913049</v>
      </c>
    </row>
    <row r="342" spans="1:21" ht="14.4" customHeight="1" x14ac:dyDescent="0.3">
      <c r="A342" s="660">
        <v>21</v>
      </c>
      <c r="B342" s="661" t="s">
        <v>589</v>
      </c>
      <c r="C342" s="661">
        <v>89301211</v>
      </c>
      <c r="D342" s="740" t="s">
        <v>6628</v>
      </c>
      <c r="E342" s="741" t="s">
        <v>4381</v>
      </c>
      <c r="F342" s="661" t="s">
        <v>4355</v>
      </c>
      <c r="G342" s="661" t="s">
        <v>4453</v>
      </c>
      <c r="H342" s="661" t="s">
        <v>590</v>
      </c>
      <c r="I342" s="661" t="s">
        <v>4454</v>
      </c>
      <c r="J342" s="661" t="s">
        <v>4455</v>
      </c>
      <c r="K342" s="661" t="s">
        <v>4456</v>
      </c>
      <c r="L342" s="662">
        <v>1610.86</v>
      </c>
      <c r="M342" s="662">
        <v>6443.44</v>
      </c>
      <c r="N342" s="661">
        <v>4</v>
      </c>
      <c r="O342" s="742">
        <v>1.5</v>
      </c>
      <c r="P342" s="662">
        <v>1610.86</v>
      </c>
      <c r="Q342" s="677">
        <v>0.25</v>
      </c>
      <c r="R342" s="661">
        <v>1</v>
      </c>
      <c r="S342" s="677">
        <v>0.25</v>
      </c>
      <c r="T342" s="742">
        <v>0.5</v>
      </c>
      <c r="U342" s="700">
        <v>0.33333333333333331</v>
      </c>
    </row>
    <row r="343" spans="1:21" ht="14.4" customHeight="1" x14ac:dyDescent="0.3">
      <c r="A343" s="660">
        <v>21</v>
      </c>
      <c r="B343" s="661" t="s">
        <v>589</v>
      </c>
      <c r="C343" s="661">
        <v>89301211</v>
      </c>
      <c r="D343" s="740" t="s">
        <v>6628</v>
      </c>
      <c r="E343" s="741" t="s">
        <v>4381</v>
      </c>
      <c r="F343" s="661" t="s">
        <v>4355</v>
      </c>
      <c r="G343" s="661" t="s">
        <v>4744</v>
      </c>
      <c r="H343" s="661" t="s">
        <v>2238</v>
      </c>
      <c r="I343" s="661" t="s">
        <v>4745</v>
      </c>
      <c r="J343" s="661" t="s">
        <v>4290</v>
      </c>
      <c r="K343" s="661" t="s">
        <v>2183</v>
      </c>
      <c r="L343" s="662">
        <v>217.65</v>
      </c>
      <c r="M343" s="662">
        <v>217.65</v>
      </c>
      <c r="N343" s="661">
        <v>1</v>
      </c>
      <c r="O343" s="742">
        <v>1</v>
      </c>
      <c r="P343" s="662"/>
      <c r="Q343" s="677">
        <v>0</v>
      </c>
      <c r="R343" s="661"/>
      <c r="S343" s="677">
        <v>0</v>
      </c>
      <c r="T343" s="742"/>
      <c r="U343" s="700">
        <v>0</v>
      </c>
    </row>
    <row r="344" spans="1:21" ht="14.4" customHeight="1" x14ac:dyDescent="0.3">
      <c r="A344" s="660">
        <v>21</v>
      </c>
      <c r="B344" s="661" t="s">
        <v>589</v>
      </c>
      <c r="C344" s="661">
        <v>89301211</v>
      </c>
      <c r="D344" s="740" t="s">
        <v>6628</v>
      </c>
      <c r="E344" s="741" t="s">
        <v>4381</v>
      </c>
      <c r="F344" s="661" t="s">
        <v>4355</v>
      </c>
      <c r="G344" s="661" t="s">
        <v>4746</v>
      </c>
      <c r="H344" s="661" t="s">
        <v>590</v>
      </c>
      <c r="I344" s="661" t="s">
        <v>1414</v>
      </c>
      <c r="J344" s="661" t="s">
        <v>3336</v>
      </c>
      <c r="K344" s="661" t="s">
        <v>4747</v>
      </c>
      <c r="L344" s="662">
        <v>0</v>
      </c>
      <c r="M344" s="662">
        <v>0</v>
      </c>
      <c r="N344" s="661">
        <v>3</v>
      </c>
      <c r="O344" s="742">
        <v>1</v>
      </c>
      <c r="P344" s="662"/>
      <c r="Q344" s="677"/>
      <c r="R344" s="661"/>
      <c r="S344" s="677">
        <v>0</v>
      </c>
      <c r="T344" s="742"/>
      <c r="U344" s="700">
        <v>0</v>
      </c>
    </row>
    <row r="345" spans="1:21" ht="14.4" customHeight="1" x14ac:dyDescent="0.3">
      <c r="A345" s="660">
        <v>21</v>
      </c>
      <c r="B345" s="661" t="s">
        <v>589</v>
      </c>
      <c r="C345" s="661">
        <v>89301211</v>
      </c>
      <c r="D345" s="740" t="s">
        <v>6628</v>
      </c>
      <c r="E345" s="741" t="s">
        <v>4381</v>
      </c>
      <c r="F345" s="661" t="s">
        <v>4355</v>
      </c>
      <c r="G345" s="661" t="s">
        <v>4748</v>
      </c>
      <c r="H345" s="661" t="s">
        <v>590</v>
      </c>
      <c r="I345" s="661" t="s">
        <v>2811</v>
      </c>
      <c r="J345" s="661" t="s">
        <v>2812</v>
      </c>
      <c r="K345" s="661" t="s">
        <v>2809</v>
      </c>
      <c r="L345" s="662">
        <v>67.040000000000006</v>
      </c>
      <c r="M345" s="662">
        <v>268.16000000000003</v>
      </c>
      <c r="N345" s="661">
        <v>4</v>
      </c>
      <c r="O345" s="742">
        <v>2</v>
      </c>
      <c r="P345" s="662"/>
      <c r="Q345" s="677">
        <v>0</v>
      </c>
      <c r="R345" s="661"/>
      <c r="S345" s="677">
        <v>0</v>
      </c>
      <c r="T345" s="742"/>
      <c r="U345" s="700">
        <v>0</v>
      </c>
    </row>
    <row r="346" spans="1:21" ht="14.4" customHeight="1" x14ac:dyDescent="0.3">
      <c r="A346" s="660">
        <v>21</v>
      </c>
      <c r="B346" s="661" t="s">
        <v>589</v>
      </c>
      <c r="C346" s="661">
        <v>89301211</v>
      </c>
      <c r="D346" s="740" t="s">
        <v>6628</v>
      </c>
      <c r="E346" s="741" t="s">
        <v>4381</v>
      </c>
      <c r="F346" s="661" t="s">
        <v>4355</v>
      </c>
      <c r="G346" s="661" t="s">
        <v>4749</v>
      </c>
      <c r="H346" s="661" t="s">
        <v>2238</v>
      </c>
      <c r="I346" s="661" t="s">
        <v>3659</v>
      </c>
      <c r="J346" s="661" t="s">
        <v>3660</v>
      </c>
      <c r="K346" s="661" t="s">
        <v>3661</v>
      </c>
      <c r="L346" s="662">
        <v>216.29</v>
      </c>
      <c r="M346" s="662">
        <v>216.29</v>
      </c>
      <c r="N346" s="661">
        <v>1</v>
      </c>
      <c r="O346" s="742">
        <v>0.5</v>
      </c>
      <c r="P346" s="662">
        <v>216.29</v>
      </c>
      <c r="Q346" s="677">
        <v>1</v>
      </c>
      <c r="R346" s="661">
        <v>1</v>
      </c>
      <c r="S346" s="677">
        <v>1</v>
      </c>
      <c r="T346" s="742">
        <v>0.5</v>
      </c>
      <c r="U346" s="700">
        <v>1</v>
      </c>
    </row>
    <row r="347" spans="1:21" ht="14.4" customHeight="1" x14ac:dyDescent="0.3">
      <c r="A347" s="660">
        <v>21</v>
      </c>
      <c r="B347" s="661" t="s">
        <v>589</v>
      </c>
      <c r="C347" s="661">
        <v>89301211</v>
      </c>
      <c r="D347" s="740" t="s">
        <v>6628</v>
      </c>
      <c r="E347" s="741" t="s">
        <v>4381</v>
      </c>
      <c r="F347" s="661" t="s">
        <v>4355</v>
      </c>
      <c r="G347" s="661" t="s">
        <v>4750</v>
      </c>
      <c r="H347" s="661" t="s">
        <v>590</v>
      </c>
      <c r="I347" s="661" t="s">
        <v>4751</v>
      </c>
      <c r="J347" s="661" t="s">
        <v>3110</v>
      </c>
      <c r="K347" s="661" t="s">
        <v>4752</v>
      </c>
      <c r="L347" s="662">
        <v>229.57</v>
      </c>
      <c r="M347" s="662">
        <v>229.57</v>
      </c>
      <c r="N347" s="661">
        <v>1</v>
      </c>
      <c r="O347" s="742">
        <v>0.5</v>
      </c>
      <c r="P347" s="662"/>
      <c r="Q347" s="677">
        <v>0</v>
      </c>
      <c r="R347" s="661"/>
      <c r="S347" s="677">
        <v>0</v>
      </c>
      <c r="T347" s="742"/>
      <c r="U347" s="700">
        <v>0</v>
      </c>
    </row>
    <row r="348" spans="1:21" ht="14.4" customHeight="1" x14ac:dyDescent="0.3">
      <c r="A348" s="660">
        <v>21</v>
      </c>
      <c r="B348" s="661" t="s">
        <v>589</v>
      </c>
      <c r="C348" s="661">
        <v>89301211</v>
      </c>
      <c r="D348" s="740" t="s">
        <v>6628</v>
      </c>
      <c r="E348" s="741" t="s">
        <v>4381</v>
      </c>
      <c r="F348" s="661" t="s">
        <v>4355</v>
      </c>
      <c r="G348" s="661" t="s">
        <v>4619</v>
      </c>
      <c r="H348" s="661" t="s">
        <v>2238</v>
      </c>
      <c r="I348" s="661" t="s">
        <v>4753</v>
      </c>
      <c r="J348" s="661" t="s">
        <v>4754</v>
      </c>
      <c r="K348" s="661" t="s">
        <v>4755</v>
      </c>
      <c r="L348" s="662">
        <v>801.23</v>
      </c>
      <c r="M348" s="662">
        <v>801.23</v>
      </c>
      <c r="N348" s="661">
        <v>1</v>
      </c>
      <c r="O348" s="742">
        <v>1</v>
      </c>
      <c r="P348" s="662"/>
      <c r="Q348" s="677">
        <v>0</v>
      </c>
      <c r="R348" s="661"/>
      <c r="S348" s="677">
        <v>0</v>
      </c>
      <c r="T348" s="742"/>
      <c r="U348" s="700">
        <v>0</v>
      </c>
    </row>
    <row r="349" spans="1:21" ht="14.4" customHeight="1" x14ac:dyDescent="0.3">
      <c r="A349" s="660">
        <v>21</v>
      </c>
      <c r="B349" s="661" t="s">
        <v>589</v>
      </c>
      <c r="C349" s="661">
        <v>89301211</v>
      </c>
      <c r="D349" s="740" t="s">
        <v>6628</v>
      </c>
      <c r="E349" s="741" t="s">
        <v>4381</v>
      </c>
      <c r="F349" s="661" t="s">
        <v>4355</v>
      </c>
      <c r="G349" s="661" t="s">
        <v>4619</v>
      </c>
      <c r="H349" s="661" t="s">
        <v>2238</v>
      </c>
      <c r="I349" s="661" t="s">
        <v>4753</v>
      </c>
      <c r="J349" s="661" t="s">
        <v>4754</v>
      </c>
      <c r="K349" s="661" t="s">
        <v>4755</v>
      </c>
      <c r="L349" s="662">
        <v>788.32</v>
      </c>
      <c r="M349" s="662">
        <v>788.32</v>
      </c>
      <c r="N349" s="661">
        <v>1</v>
      </c>
      <c r="O349" s="742">
        <v>1</v>
      </c>
      <c r="P349" s="662"/>
      <c r="Q349" s="677">
        <v>0</v>
      </c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21</v>
      </c>
      <c r="B350" s="661" t="s">
        <v>589</v>
      </c>
      <c r="C350" s="661">
        <v>89301211</v>
      </c>
      <c r="D350" s="740" t="s">
        <v>6628</v>
      </c>
      <c r="E350" s="741" t="s">
        <v>4381</v>
      </c>
      <c r="F350" s="661" t="s">
        <v>4355</v>
      </c>
      <c r="G350" s="661" t="s">
        <v>4619</v>
      </c>
      <c r="H350" s="661" t="s">
        <v>2238</v>
      </c>
      <c r="I350" s="661" t="s">
        <v>4756</v>
      </c>
      <c r="J350" s="661" t="s">
        <v>4757</v>
      </c>
      <c r="K350" s="661" t="s">
        <v>4758</v>
      </c>
      <c r="L350" s="662">
        <v>1576.63</v>
      </c>
      <c r="M350" s="662">
        <v>1576.63</v>
      </c>
      <c r="N350" s="661">
        <v>1</v>
      </c>
      <c r="O350" s="742">
        <v>1</v>
      </c>
      <c r="P350" s="662">
        <v>1576.63</v>
      </c>
      <c r="Q350" s="677">
        <v>1</v>
      </c>
      <c r="R350" s="661">
        <v>1</v>
      </c>
      <c r="S350" s="677">
        <v>1</v>
      </c>
      <c r="T350" s="742">
        <v>1</v>
      </c>
      <c r="U350" s="700">
        <v>1</v>
      </c>
    </row>
    <row r="351" spans="1:21" ht="14.4" customHeight="1" x14ac:dyDescent="0.3">
      <c r="A351" s="660">
        <v>21</v>
      </c>
      <c r="B351" s="661" t="s">
        <v>589</v>
      </c>
      <c r="C351" s="661">
        <v>89301211</v>
      </c>
      <c r="D351" s="740" t="s">
        <v>6628</v>
      </c>
      <c r="E351" s="741" t="s">
        <v>4381</v>
      </c>
      <c r="F351" s="661" t="s">
        <v>4355</v>
      </c>
      <c r="G351" s="661" t="s">
        <v>4759</v>
      </c>
      <c r="H351" s="661" t="s">
        <v>2238</v>
      </c>
      <c r="I351" s="661" t="s">
        <v>2763</v>
      </c>
      <c r="J351" s="661" t="s">
        <v>2764</v>
      </c>
      <c r="K351" s="661" t="s">
        <v>4173</v>
      </c>
      <c r="L351" s="662">
        <v>184.22</v>
      </c>
      <c r="M351" s="662">
        <v>552.66</v>
      </c>
      <c r="N351" s="661">
        <v>3</v>
      </c>
      <c r="O351" s="742">
        <v>1.5</v>
      </c>
      <c r="P351" s="662">
        <v>368.44</v>
      </c>
      <c r="Q351" s="677">
        <v>0.66666666666666674</v>
      </c>
      <c r="R351" s="661">
        <v>2</v>
      </c>
      <c r="S351" s="677">
        <v>0.66666666666666663</v>
      </c>
      <c r="T351" s="742">
        <v>0.5</v>
      </c>
      <c r="U351" s="700">
        <v>0.33333333333333331</v>
      </c>
    </row>
    <row r="352" spans="1:21" ht="14.4" customHeight="1" x14ac:dyDescent="0.3">
      <c r="A352" s="660">
        <v>21</v>
      </c>
      <c r="B352" s="661" t="s">
        <v>589</v>
      </c>
      <c r="C352" s="661">
        <v>89301211</v>
      </c>
      <c r="D352" s="740" t="s">
        <v>6628</v>
      </c>
      <c r="E352" s="741" t="s">
        <v>4381</v>
      </c>
      <c r="F352" s="661" t="s">
        <v>4355</v>
      </c>
      <c r="G352" s="661" t="s">
        <v>4690</v>
      </c>
      <c r="H352" s="661" t="s">
        <v>2238</v>
      </c>
      <c r="I352" s="661" t="s">
        <v>2372</v>
      </c>
      <c r="J352" s="661" t="s">
        <v>2369</v>
      </c>
      <c r="K352" s="661" t="s">
        <v>996</v>
      </c>
      <c r="L352" s="662">
        <v>137.74</v>
      </c>
      <c r="M352" s="662">
        <v>275.48</v>
      </c>
      <c r="N352" s="661">
        <v>2</v>
      </c>
      <c r="O352" s="742">
        <v>1</v>
      </c>
      <c r="P352" s="662">
        <v>275.48</v>
      </c>
      <c r="Q352" s="677">
        <v>1</v>
      </c>
      <c r="R352" s="661">
        <v>2</v>
      </c>
      <c r="S352" s="677">
        <v>1</v>
      </c>
      <c r="T352" s="742">
        <v>1</v>
      </c>
      <c r="U352" s="700">
        <v>1</v>
      </c>
    </row>
    <row r="353" spans="1:21" ht="14.4" customHeight="1" x14ac:dyDescent="0.3">
      <c r="A353" s="660">
        <v>21</v>
      </c>
      <c r="B353" s="661" t="s">
        <v>589</v>
      </c>
      <c r="C353" s="661">
        <v>89301211</v>
      </c>
      <c r="D353" s="740" t="s">
        <v>6628</v>
      </c>
      <c r="E353" s="741" t="s">
        <v>4381</v>
      </c>
      <c r="F353" s="661" t="s">
        <v>4355</v>
      </c>
      <c r="G353" s="661" t="s">
        <v>4690</v>
      </c>
      <c r="H353" s="661" t="s">
        <v>2238</v>
      </c>
      <c r="I353" s="661" t="s">
        <v>2372</v>
      </c>
      <c r="J353" s="661" t="s">
        <v>2369</v>
      </c>
      <c r="K353" s="661" t="s">
        <v>996</v>
      </c>
      <c r="L353" s="662">
        <v>118.82</v>
      </c>
      <c r="M353" s="662">
        <v>118.82</v>
      </c>
      <c r="N353" s="661">
        <v>1</v>
      </c>
      <c r="O353" s="742">
        <v>0.5</v>
      </c>
      <c r="P353" s="662">
        <v>118.82</v>
      </c>
      <c r="Q353" s="677">
        <v>1</v>
      </c>
      <c r="R353" s="661">
        <v>1</v>
      </c>
      <c r="S353" s="677">
        <v>1</v>
      </c>
      <c r="T353" s="742">
        <v>0.5</v>
      </c>
      <c r="U353" s="700">
        <v>1</v>
      </c>
    </row>
    <row r="354" spans="1:21" ht="14.4" customHeight="1" x14ac:dyDescent="0.3">
      <c r="A354" s="660">
        <v>21</v>
      </c>
      <c r="B354" s="661" t="s">
        <v>589</v>
      </c>
      <c r="C354" s="661">
        <v>89301211</v>
      </c>
      <c r="D354" s="740" t="s">
        <v>6628</v>
      </c>
      <c r="E354" s="741" t="s">
        <v>4381</v>
      </c>
      <c r="F354" s="661" t="s">
        <v>4355</v>
      </c>
      <c r="G354" s="661" t="s">
        <v>4476</v>
      </c>
      <c r="H354" s="661" t="s">
        <v>2238</v>
      </c>
      <c r="I354" s="661" t="s">
        <v>2767</v>
      </c>
      <c r="J354" s="661" t="s">
        <v>2768</v>
      </c>
      <c r="K354" s="661" t="s">
        <v>4173</v>
      </c>
      <c r="L354" s="662">
        <v>69.86</v>
      </c>
      <c r="M354" s="662">
        <v>279.44</v>
      </c>
      <c r="N354" s="661">
        <v>4</v>
      </c>
      <c r="O354" s="742">
        <v>2.5</v>
      </c>
      <c r="P354" s="662">
        <v>69.86</v>
      </c>
      <c r="Q354" s="677">
        <v>0.25</v>
      </c>
      <c r="R354" s="661">
        <v>1</v>
      </c>
      <c r="S354" s="677">
        <v>0.25</v>
      </c>
      <c r="T354" s="742">
        <v>1</v>
      </c>
      <c r="U354" s="700">
        <v>0.4</v>
      </c>
    </row>
    <row r="355" spans="1:21" ht="14.4" customHeight="1" x14ac:dyDescent="0.3">
      <c r="A355" s="660">
        <v>21</v>
      </c>
      <c r="B355" s="661" t="s">
        <v>589</v>
      </c>
      <c r="C355" s="661">
        <v>89301211</v>
      </c>
      <c r="D355" s="740" t="s">
        <v>6628</v>
      </c>
      <c r="E355" s="741" t="s">
        <v>4381</v>
      </c>
      <c r="F355" s="661" t="s">
        <v>4355</v>
      </c>
      <c r="G355" s="661" t="s">
        <v>4479</v>
      </c>
      <c r="H355" s="661" t="s">
        <v>2238</v>
      </c>
      <c r="I355" s="661" t="s">
        <v>4760</v>
      </c>
      <c r="J355" s="661" t="s">
        <v>2504</v>
      </c>
      <c r="K355" s="661" t="s">
        <v>620</v>
      </c>
      <c r="L355" s="662">
        <v>138</v>
      </c>
      <c r="M355" s="662">
        <v>138</v>
      </c>
      <c r="N355" s="661">
        <v>1</v>
      </c>
      <c r="O355" s="742">
        <v>0.5</v>
      </c>
      <c r="P355" s="662">
        <v>138</v>
      </c>
      <c r="Q355" s="677">
        <v>1</v>
      </c>
      <c r="R355" s="661">
        <v>1</v>
      </c>
      <c r="S355" s="677">
        <v>1</v>
      </c>
      <c r="T355" s="742">
        <v>0.5</v>
      </c>
      <c r="U355" s="700">
        <v>1</v>
      </c>
    </row>
    <row r="356" spans="1:21" ht="14.4" customHeight="1" x14ac:dyDescent="0.3">
      <c r="A356" s="660">
        <v>21</v>
      </c>
      <c r="B356" s="661" t="s">
        <v>589</v>
      </c>
      <c r="C356" s="661">
        <v>89301211</v>
      </c>
      <c r="D356" s="740" t="s">
        <v>6628</v>
      </c>
      <c r="E356" s="741" t="s">
        <v>4381</v>
      </c>
      <c r="F356" s="661" t="s">
        <v>4355</v>
      </c>
      <c r="G356" s="661" t="s">
        <v>4479</v>
      </c>
      <c r="H356" s="661" t="s">
        <v>2238</v>
      </c>
      <c r="I356" s="661" t="s">
        <v>2427</v>
      </c>
      <c r="J356" s="661" t="s">
        <v>2428</v>
      </c>
      <c r="K356" s="661" t="s">
        <v>4250</v>
      </c>
      <c r="L356" s="662">
        <v>68.989999999999995</v>
      </c>
      <c r="M356" s="662">
        <v>137.97999999999999</v>
      </c>
      <c r="N356" s="661">
        <v>2</v>
      </c>
      <c r="O356" s="742">
        <v>1.5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21</v>
      </c>
      <c r="B357" s="661" t="s">
        <v>589</v>
      </c>
      <c r="C357" s="661">
        <v>89301211</v>
      </c>
      <c r="D357" s="740" t="s">
        <v>6628</v>
      </c>
      <c r="E357" s="741" t="s">
        <v>4381</v>
      </c>
      <c r="F357" s="661" t="s">
        <v>4355</v>
      </c>
      <c r="G357" s="661" t="s">
        <v>4479</v>
      </c>
      <c r="H357" s="661" t="s">
        <v>2238</v>
      </c>
      <c r="I357" s="661" t="s">
        <v>2503</v>
      </c>
      <c r="J357" s="661" t="s">
        <v>2504</v>
      </c>
      <c r="K357" s="661" t="s">
        <v>4251</v>
      </c>
      <c r="L357" s="662">
        <v>216.16</v>
      </c>
      <c r="M357" s="662">
        <v>864.64</v>
      </c>
      <c r="N357" s="661">
        <v>4</v>
      </c>
      <c r="O357" s="742">
        <v>2</v>
      </c>
      <c r="P357" s="662">
        <v>648.48</v>
      </c>
      <c r="Q357" s="677">
        <v>0.75</v>
      </c>
      <c r="R357" s="661">
        <v>3</v>
      </c>
      <c r="S357" s="677">
        <v>0.75</v>
      </c>
      <c r="T357" s="742">
        <v>1.5</v>
      </c>
      <c r="U357" s="700">
        <v>0.75</v>
      </c>
    </row>
    <row r="358" spans="1:21" ht="14.4" customHeight="1" x14ac:dyDescent="0.3">
      <c r="A358" s="660">
        <v>21</v>
      </c>
      <c r="B358" s="661" t="s">
        <v>589</v>
      </c>
      <c r="C358" s="661">
        <v>89301211</v>
      </c>
      <c r="D358" s="740" t="s">
        <v>6628</v>
      </c>
      <c r="E358" s="741" t="s">
        <v>4381</v>
      </c>
      <c r="F358" s="661" t="s">
        <v>4355</v>
      </c>
      <c r="G358" s="661" t="s">
        <v>4761</v>
      </c>
      <c r="H358" s="661" t="s">
        <v>590</v>
      </c>
      <c r="I358" s="661" t="s">
        <v>4762</v>
      </c>
      <c r="J358" s="661" t="s">
        <v>3451</v>
      </c>
      <c r="K358" s="661" t="s">
        <v>1520</v>
      </c>
      <c r="L358" s="662">
        <v>0</v>
      </c>
      <c r="M358" s="662">
        <v>0</v>
      </c>
      <c r="N358" s="661">
        <v>1</v>
      </c>
      <c r="O358" s="742">
        <v>0.5</v>
      </c>
      <c r="P358" s="662"/>
      <c r="Q358" s="677"/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21</v>
      </c>
      <c r="B359" s="661" t="s">
        <v>589</v>
      </c>
      <c r="C359" s="661">
        <v>89301211</v>
      </c>
      <c r="D359" s="740" t="s">
        <v>6628</v>
      </c>
      <c r="E359" s="741" t="s">
        <v>4381</v>
      </c>
      <c r="F359" s="661" t="s">
        <v>4355</v>
      </c>
      <c r="G359" s="661" t="s">
        <v>4485</v>
      </c>
      <c r="H359" s="661" t="s">
        <v>590</v>
      </c>
      <c r="I359" s="661" t="s">
        <v>1518</v>
      </c>
      <c r="J359" s="661" t="s">
        <v>1519</v>
      </c>
      <c r="K359" s="661" t="s">
        <v>1520</v>
      </c>
      <c r="L359" s="662">
        <v>359.63</v>
      </c>
      <c r="M359" s="662">
        <v>1798.15</v>
      </c>
      <c r="N359" s="661">
        <v>5</v>
      </c>
      <c r="O359" s="742">
        <v>2.5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21</v>
      </c>
      <c r="B360" s="661" t="s">
        <v>589</v>
      </c>
      <c r="C360" s="661">
        <v>89301211</v>
      </c>
      <c r="D360" s="740" t="s">
        <v>6628</v>
      </c>
      <c r="E360" s="741" t="s">
        <v>4381</v>
      </c>
      <c r="F360" s="661" t="s">
        <v>4355</v>
      </c>
      <c r="G360" s="661" t="s">
        <v>4485</v>
      </c>
      <c r="H360" s="661" t="s">
        <v>590</v>
      </c>
      <c r="I360" s="661" t="s">
        <v>4486</v>
      </c>
      <c r="J360" s="661" t="s">
        <v>1519</v>
      </c>
      <c r="K360" s="661" t="s">
        <v>2422</v>
      </c>
      <c r="L360" s="662">
        <v>0</v>
      </c>
      <c r="M360" s="662">
        <v>0</v>
      </c>
      <c r="N360" s="661">
        <v>3</v>
      </c>
      <c r="O360" s="742">
        <v>2</v>
      </c>
      <c r="P360" s="662">
        <v>0</v>
      </c>
      <c r="Q360" s="677"/>
      <c r="R360" s="661">
        <v>2</v>
      </c>
      <c r="S360" s="677">
        <v>0.66666666666666663</v>
      </c>
      <c r="T360" s="742">
        <v>1</v>
      </c>
      <c r="U360" s="700">
        <v>0.5</v>
      </c>
    </row>
    <row r="361" spans="1:21" ht="14.4" customHeight="1" x14ac:dyDescent="0.3">
      <c r="A361" s="660">
        <v>21</v>
      </c>
      <c r="B361" s="661" t="s">
        <v>589</v>
      </c>
      <c r="C361" s="661">
        <v>89301211</v>
      </c>
      <c r="D361" s="740" t="s">
        <v>6628</v>
      </c>
      <c r="E361" s="741" t="s">
        <v>4381</v>
      </c>
      <c r="F361" s="661" t="s">
        <v>4355</v>
      </c>
      <c r="G361" s="661" t="s">
        <v>4485</v>
      </c>
      <c r="H361" s="661" t="s">
        <v>590</v>
      </c>
      <c r="I361" s="661" t="s">
        <v>4487</v>
      </c>
      <c r="J361" s="661" t="s">
        <v>1519</v>
      </c>
      <c r="K361" s="661" t="s">
        <v>2494</v>
      </c>
      <c r="L361" s="662">
        <v>0</v>
      </c>
      <c r="M361" s="662">
        <v>0</v>
      </c>
      <c r="N361" s="661">
        <v>3</v>
      </c>
      <c r="O361" s="742">
        <v>1.5</v>
      </c>
      <c r="P361" s="662">
        <v>0</v>
      </c>
      <c r="Q361" s="677"/>
      <c r="R361" s="661">
        <v>2</v>
      </c>
      <c r="S361" s="677">
        <v>0.66666666666666663</v>
      </c>
      <c r="T361" s="742">
        <v>1</v>
      </c>
      <c r="U361" s="700">
        <v>0.66666666666666663</v>
      </c>
    </row>
    <row r="362" spans="1:21" ht="14.4" customHeight="1" x14ac:dyDescent="0.3">
      <c r="A362" s="660">
        <v>21</v>
      </c>
      <c r="B362" s="661" t="s">
        <v>589</v>
      </c>
      <c r="C362" s="661">
        <v>89301211</v>
      </c>
      <c r="D362" s="740" t="s">
        <v>6628</v>
      </c>
      <c r="E362" s="741" t="s">
        <v>4381</v>
      </c>
      <c r="F362" s="661" t="s">
        <v>4355</v>
      </c>
      <c r="G362" s="661" t="s">
        <v>4763</v>
      </c>
      <c r="H362" s="661" t="s">
        <v>590</v>
      </c>
      <c r="I362" s="661" t="s">
        <v>2948</v>
      </c>
      <c r="J362" s="661" t="s">
        <v>4764</v>
      </c>
      <c r="K362" s="661" t="s">
        <v>4765</v>
      </c>
      <c r="L362" s="662">
        <v>36.89</v>
      </c>
      <c r="M362" s="662">
        <v>73.78</v>
      </c>
      <c r="N362" s="661">
        <v>2</v>
      </c>
      <c r="O362" s="742">
        <v>1</v>
      </c>
      <c r="P362" s="662">
        <v>36.89</v>
      </c>
      <c r="Q362" s="677">
        <v>0.5</v>
      </c>
      <c r="R362" s="661">
        <v>1</v>
      </c>
      <c r="S362" s="677">
        <v>0.5</v>
      </c>
      <c r="T362" s="742">
        <v>0.5</v>
      </c>
      <c r="U362" s="700">
        <v>0.5</v>
      </c>
    </row>
    <row r="363" spans="1:21" ht="14.4" customHeight="1" x14ac:dyDescent="0.3">
      <c r="A363" s="660">
        <v>21</v>
      </c>
      <c r="B363" s="661" t="s">
        <v>589</v>
      </c>
      <c r="C363" s="661">
        <v>89301211</v>
      </c>
      <c r="D363" s="740" t="s">
        <v>6628</v>
      </c>
      <c r="E363" s="741" t="s">
        <v>4381</v>
      </c>
      <c r="F363" s="661" t="s">
        <v>4355</v>
      </c>
      <c r="G363" s="661" t="s">
        <v>4403</v>
      </c>
      <c r="H363" s="661" t="s">
        <v>590</v>
      </c>
      <c r="I363" s="661" t="s">
        <v>1915</v>
      </c>
      <c r="J363" s="661" t="s">
        <v>1916</v>
      </c>
      <c r="K363" s="661" t="s">
        <v>4695</v>
      </c>
      <c r="L363" s="662">
        <v>221.03</v>
      </c>
      <c r="M363" s="662">
        <v>221.03</v>
      </c>
      <c r="N363" s="661">
        <v>1</v>
      </c>
      <c r="O363" s="742">
        <v>0.5</v>
      </c>
      <c r="P363" s="662"/>
      <c r="Q363" s="677">
        <v>0</v>
      </c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21</v>
      </c>
      <c r="B364" s="661" t="s">
        <v>589</v>
      </c>
      <c r="C364" s="661">
        <v>89301211</v>
      </c>
      <c r="D364" s="740" t="s">
        <v>6628</v>
      </c>
      <c r="E364" s="741" t="s">
        <v>4381</v>
      </c>
      <c r="F364" s="661" t="s">
        <v>4355</v>
      </c>
      <c r="G364" s="661" t="s">
        <v>4403</v>
      </c>
      <c r="H364" s="661" t="s">
        <v>590</v>
      </c>
      <c r="I364" s="661" t="s">
        <v>4766</v>
      </c>
      <c r="J364" s="661" t="s">
        <v>4767</v>
      </c>
      <c r="K364" s="661" t="s">
        <v>4768</v>
      </c>
      <c r="L364" s="662">
        <v>0</v>
      </c>
      <c r="M364" s="662">
        <v>0</v>
      </c>
      <c r="N364" s="661">
        <v>1</v>
      </c>
      <c r="O364" s="742">
        <v>1</v>
      </c>
      <c r="P364" s="662"/>
      <c r="Q364" s="677"/>
      <c r="R364" s="661"/>
      <c r="S364" s="677">
        <v>0</v>
      </c>
      <c r="T364" s="742"/>
      <c r="U364" s="700">
        <v>0</v>
      </c>
    </row>
    <row r="365" spans="1:21" ht="14.4" customHeight="1" x14ac:dyDescent="0.3">
      <c r="A365" s="660">
        <v>21</v>
      </c>
      <c r="B365" s="661" t="s">
        <v>589</v>
      </c>
      <c r="C365" s="661">
        <v>89301211</v>
      </c>
      <c r="D365" s="740" t="s">
        <v>6628</v>
      </c>
      <c r="E365" s="741" t="s">
        <v>4381</v>
      </c>
      <c r="F365" s="661" t="s">
        <v>4355</v>
      </c>
      <c r="G365" s="661" t="s">
        <v>4397</v>
      </c>
      <c r="H365" s="661" t="s">
        <v>590</v>
      </c>
      <c r="I365" s="661" t="s">
        <v>810</v>
      </c>
      <c r="J365" s="661" t="s">
        <v>811</v>
      </c>
      <c r="K365" s="661" t="s">
        <v>4129</v>
      </c>
      <c r="L365" s="662">
        <v>115.3</v>
      </c>
      <c r="M365" s="662">
        <v>230.6</v>
      </c>
      <c r="N365" s="661">
        <v>2</v>
      </c>
      <c r="O365" s="742">
        <v>2</v>
      </c>
      <c r="P365" s="662">
        <v>115.3</v>
      </c>
      <c r="Q365" s="677">
        <v>0.5</v>
      </c>
      <c r="R365" s="661">
        <v>1</v>
      </c>
      <c r="S365" s="677">
        <v>0.5</v>
      </c>
      <c r="T365" s="742">
        <v>1</v>
      </c>
      <c r="U365" s="700">
        <v>0.5</v>
      </c>
    </row>
    <row r="366" spans="1:21" ht="14.4" customHeight="1" x14ac:dyDescent="0.3">
      <c r="A366" s="660">
        <v>21</v>
      </c>
      <c r="B366" s="661" t="s">
        <v>589</v>
      </c>
      <c r="C366" s="661">
        <v>89301211</v>
      </c>
      <c r="D366" s="740" t="s">
        <v>6628</v>
      </c>
      <c r="E366" s="741" t="s">
        <v>4381</v>
      </c>
      <c r="F366" s="661" t="s">
        <v>4355</v>
      </c>
      <c r="G366" s="661" t="s">
        <v>4500</v>
      </c>
      <c r="H366" s="661" t="s">
        <v>590</v>
      </c>
      <c r="I366" s="661" t="s">
        <v>1487</v>
      </c>
      <c r="J366" s="661" t="s">
        <v>4501</v>
      </c>
      <c r="K366" s="661" t="s">
        <v>4502</v>
      </c>
      <c r="L366" s="662">
        <v>25.8</v>
      </c>
      <c r="M366" s="662">
        <v>154.80000000000001</v>
      </c>
      <c r="N366" s="661">
        <v>6</v>
      </c>
      <c r="O366" s="742">
        <v>3.5</v>
      </c>
      <c r="P366" s="662">
        <v>77.400000000000006</v>
      </c>
      <c r="Q366" s="677">
        <v>0.5</v>
      </c>
      <c r="R366" s="661">
        <v>3</v>
      </c>
      <c r="S366" s="677">
        <v>0.5</v>
      </c>
      <c r="T366" s="742">
        <v>2</v>
      </c>
      <c r="U366" s="700">
        <v>0.5714285714285714</v>
      </c>
    </row>
    <row r="367" spans="1:21" ht="14.4" customHeight="1" x14ac:dyDescent="0.3">
      <c r="A367" s="660">
        <v>21</v>
      </c>
      <c r="B367" s="661" t="s">
        <v>589</v>
      </c>
      <c r="C367" s="661">
        <v>89301211</v>
      </c>
      <c r="D367" s="740" t="s">
        <v>6628</v>
      </c>
      <c r="E367" s="741" t="s">
        <v>4381</v>
      </c>
      <c r="F367" s="661" t="s">
        <v>4355</v>
      </c>
      <c r="G367" s="661" t="s">
        <v>4769</v>
      </c>
      <c r="H367" s="661" t="s">
        <v>590</v>
      </c>
      <c r="I367" s="661" t="s">
        <v>3704</v>
      </c>
      <c r="J367" s="661" t="s">
        <v>3705</v>
      </c>
      <c r="K367" s="661" t="s">
        <v>4770</v>
      </c>
      <c r="L367" s="662">
        <v>83.09</v>
      </c>
      <c r="M367" s="662">
        <v>166.18</v>
      </c>
      <c r="N367" s="661">
        <v>2</v>
      </c>
      <c r="O367" s="742">
        <v>1</v>
      </c>
      <c r="P367" s="662">
        <v>166.18</v>
      </c>
      <c r="Q367" s="677">
        <v>1</v>
      </c>
      <c r="R367" s="661">
        <v>2</v>
      </c>
      <c r="S367" s="677">
        <v>1</v>
      </c>
      <c r="T367" s="742">
        <v>1</v>
      </c>
      <c r="U367" s="700">
        <v>1</v>
      </c>
    </row>
    <row r="368" spans="1:21" ht="14.4" customHeight="1" x14ac:dyDescent="0.3">
      <c r="A368" s="660">
        <v>21</v>
      </c>
      <c r="B368" s="661" t="s">
        <v>589</v>
      </c>
      <c r="C368" s="661">
        <v>89301211</v>
      </c>
      <c r="D368" s="740" t="s">
        <v>6628</v>
      </c>
      <c r="E368" s="741" t="s">
        <v>4381</v>
      </c>
      <c r="F368" s="661" t="s">
        <v>4355</v>
      </c>
      <c r="G368" s="661" t="s">
        <v>4503</v>
      </c>
      <c r="H368" s="661" t="s">
        <v>2238</v>
      </c>
      <c r="I368" s="661" t="s">
        <v>2467</v>
      </c>
      <c r="J368" s="661" t="s">
        <v>2468</v>
      </c>
      <c r="K368" s="661" t="s">
        <v>996</v>
      </c>
      <c r="L368" s="662">
        <v>232.44</v>
      </c>
      <c r="M368" s="662">
        <v>232.44</v>
      </c>
      <c r="N368" s="661">
        <v>1</v>
      </c>
      <c r="O368" s="742">
        <v>0.5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21</v>
      </c>
      <c r="B369" s="661" t="s">
        <v>589</v>
      </c>
      <c r="C369" s="661">
        <v>89301211</v>
      </c>
      <c r="D369" s="740" t="s">
        <v>6628</v>
      </c>
      <c r="E369" s="741" t="s">
        <v>4381</v>
      </c>
      <c r="F369" s="661" t="s">
        <v>4355</v>
      </c>
      <c r="G369" s="661" t="s">
        <v>4771</v>
      </c>
      <c r="H369" s="661" t="s">
        <v>590</v>
      </c>
      <c r="I369" s="661" t="s">
        <v>4772</v>
      </c>
      <c r="J369" s="661" t="s">
        <v>4773</v>
      </c>
      <c r="K369" s="661" t="s">
        <v>4774</v>
      </c>
      <c r="L369" s="662">
        <v>0</v>
      </c>
      <c r="M369" s="662">
        <v>0</v>
      </c>
      <c r="N369" s="661">
        <v>1</v>
      </c>
      <c r="O369" s="742">
        <v>1</v>
      </c>
      <c r="P369" s="662"/>
      <c r="Q369" s="677"/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21</v>
      </c>
      <c r="B370" s="661" t="s">
        <v>589</v>
      </c>
      <c r="C370" s="661">
        <v>89301211</v>
      </c>
      <c r="D370" s="740" t="s">
        <v>6628</v>
      </c>
      <c r="E370" s="741" t="s">
        <v>4381</v>
      </c>
      <c r="F370" s="661" t="s">
        <v>4355</v>
      </c>
      <c r="G370" s="661" t="s">
        <v>4775</v>
      </c>
      <c r="H370" s="661" t="s">
        <v>2238</v>
      </c>
      <c r="I370" s="661" t="s">
        <v>4776</v>
      </c>
      <c r="J370" s="661" t="s">
        <v>4777</v>
      </c>
      <c r="K370" s="661" t="s">
        <v>855</v>
      </c>
      <c r="L370" s="662">
        <v>97.97</v>
      </c>
      <c r="M370" s="662">
        <v>97.97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21</v>
      </c>
      <c r="B371" s="661" t="s">
        <v>589</v>
      </c>
      <c r="C371" s="661">
        <v>89301211</v>
      </c>
      <c r="D371" s="740" t="s">
        <v>6628</v>
      </c>
      <c r="E371" s="741" t="s">
        <v>4381</v>
      </c>
      <c r="F371" s="661" t="s">
        <v>4355</v>
      </c>
      <c r="G371" s="661" t="s">
        <v>4778</v>
      </c>
      <c r="H371" s="661" t="s">
        <v>590</v>
      </c>
      <c r="I371" s="661" t="s">
        <v>4779</v>
      </c>
      <c r="J371" s="661" t="s">
        <v>4780</v>
      </c>
      <c r="K371" s="661" t="s">
        <v>4781</v>
      </c>
      <c r="L371" s="662">
        <v>0</v>
      </c>
      <c r="M371" s="662">
        <v>0</v>
      </c>
      <c r="N371" s="661">
        <v>3</v>
      </c>
      <c r="O371" s="742">
        <v>2</v>
      </c>
      <c r="P371" s="662">
        <v>0</v>
      </c>
      <c r="Q371" s="677"/>
      <c r="R371" s="661">
        <v>1</v>
      </c>
      <c r="S371" s="677">
        <v>0.33333333333333331</v>
      </c>
      <c r="T371" s="742">
        <v>0.5</v>
      </c>
      <c r="U371" s="700">
        <v>0.25</v>
      </c>
    </row>
    <row r="372" spans="1:21" ht="14.4" customHeight="1" x14ac:dyDescent="0.3">
      <c r="A372" s="660">
        <v>21</v>
      </c>
      <c r="B372" s="661" t="s">
        <v>589</v>
      </c>
      <c r="C372" s="661">
        <v>89301211</v>
      </c>
      <c r="D372" s="740" t="s">
        <v>6628</v>
      </c>
      <c r="E372" s="741" t="s">
        <v>4381</v>
      </c>
      <c r="F372" s="661" t="s">
        <v>4355</v>
      </c>
      <c r="G372" s="661" t="s">
        <v>4424</v>
      </c>
      <c r="H372" s="661" t="s">
        <v>590</v>
      </c>
      <c r="I372" s="661" t="s">
        <v>4782</v>
      </c>
      <c r="J372" s="661" t="s">
        <v>4783</v>
      </c>
      <c r="K372" s="661" t="s">
        <v>4784</v>
      </c>
      <c r="L372" s="662">
        <v>4351.1099999999997</v>
      </c>
      <c r="M372" s="662">
        <v>13053.329999999998</v>
      </c>
      <c r="N372" s="661">
        <v>3</v>
      </c>
      <c r="O372" s="742">
        <v>3</v>
      </c>
      <c r="P372" s="662">
        <v>13053.329999999998</v>
      </c>
      <c r="Q372" s="677">
        <v>1</v>
      </c>
      <c r="R372" s="661">
        <v>3</v>
      </c>
      <c r="S372" s="677">
        <v>1</v>
      </c>
      <c r="T372" s="742">
        <v>3</v>
      </c>
      <c r="U372" s="700">
        <v>1</v>
      </c>
    </row>
    <row r="373" spans="1:21" ht="14.4" customHeight="1" x14ac:dyDescent="0.3">
      <c r="A373" s="660">
        <v>21</v>
      </c>
      <c r="B373" s="661" t="s">
        <v>589</v>
      </c>
      <c r="C373" s="661">
        <v>89301211</v>
      </c>
      <c r="D373" s="740" t="s">
        <v>6628</v>
      </c>
      <c r="E373" s="741" t="s">
        <v>4381</v>
      </c>
      <c r="F373" s="661" t="s">
        <v>4355</v>
      </c>
      <c r="G373" s="661" t="s">
        <v>4424</v>
      </c>
      <c r="H373" s="661" t="s">
        <v>590</v>
      </c>
      <c r="I373" s="661" t="s">
        <v>4785</v>
      </c>
      <c r="J373" s="661" t="s">
        <v>4786</v>
      </c>
      <c r="K373" s="661" t="s">
        <v>4787</v>
      </c>
      <c r="L373" s="662">
        <v>5564</v>
      </c>
      <c r="M373" s="662">
        <v>5564</v>
      </c>
      <c r="N373" s="661">
        <v>1</v>
      </c>
      <c r="O373" s="742">
        <v>1</v>
      </c>
      <c r="P373" s="662"/>
      <c r="Q373" s="677">
        <v>0</v>
      </c>
      <c r="R373" s="661"/>
      <c r="S373" s="677">
        <v>0</v>
      </c>
      <c r="T373" s="742"/>
      <c r="U373" s="700">
        <v>0</v>
      </c>
    </row>
    <row r="374" spans="1:21" ht="14.4" customHeight="1" x14ac:dyDescent="0.3">
      <c r="A374" s="660">
        <v>21</v>
      </c>
      <c r="B374" s="661" t="s">
        <v>589</v>
      </c>
      <c r="C374" s="661">
        <v>89301211</v>
      </c>
      <c r="D374" s="740" t="s">
        <v>6628</v>
      </c>
      <c r="E374" s="741" t="s">
        <v>4381</v>
      </c>
      <c r="F374" s="661" t="s">
        <v>4355</v>
      </c>
      <c r="G374" s="661" t="s">
        <v>4424</v>
      </c>
      <c r="H374" s="661" t="s">
        <v>590</v>
      </c>
      <c r="I374" s="661" t="s">
        <v>1919</v>
      </c>
      <c r="J374" s="661" t="s">
        <v>4504</v>
      </c>
      <c r="K374" s="661" t="s">
        <v>4505</v>
      </c>
      <c r="L374" s="662">
        <v>2787.72</v>
      </c>
      <c r="M374" s="662">
        <v>5575.44</v>
      </c>
      <c r="N374" s="661">
        <v>2</v>
      </c>
      <c r="O374" s="742">
        <v>1</v>
      </c>
      <c r="P374" s="662"/>
      <c r="Q374" s="677">
        <v>0</v>
      </c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21</v>
      </c>
      <c r="B375" s="661" t="s">
        <v>589</v>
      </c>
      <c r="C375" s="661">
        <v>89301211</v>
      </c>
      <c r="D375" s="740" t="s">
        <v>6628</v>
      </c>
      <c r="E375" s="741" t="s">
        <v>4381</v>
      </c>
      <c r="F375" s="661" t="s">
        <v>4355</v>
      </c>
      <c r="G375" s="661" t="s">
        <v>4424</v>
      </c>
      <c r="H375" s="661" t="s">
        <v>590</v>
      </c>
      <c r="I375" s="661" t="s">
        <v>1919</v>
      </c>
      <c r="J375" s="661" t="s">
        <v>4504</v>
      </c>
      <c r="K375" s="661" t="s">
        <v>4505</v>
      </c>
      <c r="L375" s="662">
        <v>2060.3000000000002</v>
      </c>
      <c r="M375" s="662">
        <v>6180.9000000000005</v>
      </c>
      <c r="N375" s="661">
        <v>3</v>
      </c>
      <c r="O375" s="742">
        <v>2</v>
      </c>
      <c r="P375" s="662">
        <v>4120.6000000000004</v>
      </c>
      <c r="Q375" s="677">
        <v>0.66666666666666663</v>
      </c>
      <c r="R375" s="661">
        <v>2</v>
      </c>
      <c r="S375" s="677">
        <v>0.66666666666666663</v>
      </c>
      <c r="T375" s="742">
        <v>1</v>
      </c>
      <c r="U375" s="700">
        <v>0.5</v>
      </c>
    </row>
    <row r="376" spans="1:21" ht="14.4" customHeight="1" x14ac:dyDescent="0.3">
      <c r="A376" s="660">
        <v>21</v>
      </c>
      <c r="B376" s="661" t="s">
        <v>589</v>
      </c>
      <c r="C376" s="661">
        <v>89301211</v>
      </c>
      <c r="D376" s="740" t="s">
        <v>6628</v>
      </c>
      <c r="E376" s="741" t="s">
        <v>4381</v>
      </c>
      <c r="F376" s="661" t="s">
        <v>4355</v>
      </c>
      <c r="G376" s="661" t="s">
        <v>4424</v>
      </c>
      <c r="H376" s="661" t="s">
        <v>590</v>
      </c>
      <c r="I376" s="661" t="s">
        <v>1919</v>
      </c>
      <c r="J376" s="661" t="s">
        <v>4504</v>
      </c>
      <c r="K376" s="661" t="s">
        <v>4505</v>
      </c>
      <c r="L376" s="662">
        <v>2027.11</v>
      </c>
      <c r="M376" s="662">
        <v>2027.11</v>
      </c>
      <c r="N376" s="661">
        <v>1</v>
      </c>
      <c r="O376" s="742">
        <v>1</v>
      </c>
      <c r="P376" s="662">
        <v>2027.11</v>
      </c>
      <c r="Q376" s="677">
        <v>1</v>
      </c>
      <c r="R376" s="661">
        <v>1</v>
      </c>
      <c r="S376" s="677">
        <v>1</v>
      </c>
      <c r="T376" s="742">
        <v>1</v>
      </c>
      <c r="U376" s="700">
        <v>1</v>
      </c>
    </row>
    <row r="377" spans="1:21" ht="14.4" customHeight="1" x14ac:dyDescent="0.3">
      <c r="A377" s="660">
        <v>21</v>
      </c>
      <c r="B377" s="661" t="s">
        <v>589</v>
      </c>
      <c r="C377" s="661">
        <v>89301211</v>
      </c>
      <c r="D377" s="740" t="s">
        <v>6628</v>
      </c>
      <c r="E377" s="741" t="s">
        <v>4381</v>
      </c>
      <c r="F377" s="661" t="s">
        <v>4355</v>
      </c>
      <c r="G377" s="661" t="s">
        <v>4424</v>
      </c>
      <c r="H377" s="661" t="s">
        <v>590</v>
      </c>
      <c r="I377" s="661" t="s">
        <v>1669</v>
      </c>
      <c r="J377" s="661" t="s">
        <v>4626</v>
      </c>
      <c r="K377" s="661" t="s">
        <v>4627</v>
      </c>
      <c r="L377" s="662">
        <v>1545.22</v>
      </c>
      <c r="M377" s="662">
        <v>3090.44</v>
      </c>
      <c r="N377" s="661">
        <v>2</v>
      </c>
      <c r="O377" s="742">
        <v>2</v>
      </c>
      <c r="P377" s="662">
        <v>3090.44</v>
      </c>
      <c r="Q377" s="677">
        <v>1</v>
      </c>
      <c r="R377" s="661">
        <v>2</v>
      </c>
      <c r="S377" s="677">
        <v>1</v>
      </c>
      <c r="T377" s="742">
        <v>2</v>
      </c>
      <c r="U377" s="700">
        <v>1</v>
      </c>
    </row>
    <row r="378" spans="1:21" ht="14.4" customHeight="1" x14ac:dyDescent="0.3">
      <c r="A378" s="660">
        <v>21</v>
      </c>
      <c r="B378" s="661" t="s">
        <v>589</v>
      </c>
      <c r="C378" s="661">
        <v>89301211</v>
      </c>
      <c r="D378" s="740" t="s">
        <v>6628</v>
      </c>
      <c r="E378" s="741" t="s">
        <v>4381</v>
      </c>
      <c r="F378" s="661" t="s">
        <v>4355</v>
      </c>
      <c r="G378" s="661" t="s">
        <v>4424</v>
      </c>
      <c r="H378" s="661" t="s">
        <v>590</v>
      </c>
      <c r="I378" s="661" t="s">
        <v>1308</v>
      </c>
      <c r="J378" s="661" t="s">
        <v>4425</v>
      </c>
      <c r="K378" s="661" t="s">
        <v>4426</v>
      </c>
      <c r="L378" s="662">
        <v>880.88</v>
      </c>
      <c r="M378" s="662">
        <v>1761.76</v>
      </c>
      <c r="N378" s="661">
        <v>2</v>
      </c>
      <c r="O378" s="742">
        <v>1</v>
      </c>
      <c r="P378" s="662"/>
      <c r="Q378" s="677">
        <v>0</v>
      </c>
      <c r="R378" s="661"/>
      <c r="S378" s="677">
        <v>0</v>
      </c>
      <c r="T378" s="742"/>
      <c r="U378" s="700">
        <v>0</v>
      </c>
    </row>
    <row r="379" spans="1:21" ht="14.4" customHeight="1" x14ac:dyDescent="0.3">
      <c r="A379" s="660">
        <v>21</v>
      </c>
      <c r="B379" s="661" t="s">
        <v>589</v>
      </c>
      <c r="C379" s="661">
        <v>89301211</v>
      </c>
      <c r="D379" s="740" t="s">
        <v>6628</v>
      </c>
      <c r="E379" s="741" t="s">
        <v>4381</v>
      </c>
      <c r="F379" s="661" t="s">
        <v>4355</v>
      </c>
      <c r="G379" s="661" t="s">
        <v>4424</v>
      </c>
      <c r="H379" s="661" t="s">
        <v>590</v>
      </c>
      <c r="I379" s="661" t="s">
        <v>1308</v>
      </c>
      <c r="J379" s="661" t="s">
        <v>4425</v>
      </c>
      <c r="K379" s="661" t="s">
        <v>4426</v>
      </c>
      <c r="L379" s="662">
        <v>515.07000000000005</v>
      </c>
      <c r="M379" s="662">
        <v>1030.1400000000001</v>
      </c>
      <c r="N379" s="661">
        <v>2</v>
      </c>
      <c r="O379" s="742">
        <v>2</v>
      </c>
      <c r="P379" s="662">
        <v>515.07000000000005</v>
      </c>
      <c r="Q379" s="677">
        <v>0.5</v>
      </c>
      <c r="R379" s="661">
        <v>1</v>
      </c>
      <c r="S379" s="677">
        <v>0.5</v>
      </c>
      <c r="T379" s="742">
        <v>1</v>
      </c>
      <c r="U379" s="700">
        <v>0.5</v>
      </c>
    </row>
    <row r="380" spans="1:21" ht="14.4" customHeight="1" x14ac:dyDescent="0.3">
      <c r="A380" s="660">
        <v>21</v>
      </c>
      <c r="B380" s="661" t="s">
        <v>589</v>
      </c>
      <c r="C380" s="661">
        <v>89301211</v>
      </c>
      <c r="D380" s="740" t="s">
        <v>6628</v>
      </c>
      <c r="E380" s="741" t="s">
        <v>4381</v>
      </c>
      <c r="F380" s="661" t="s">
        <v>4355</v>
      </c>
      <c r="G380" s="661" t="s">
        <v>4424</v>
      </c>
      <c r="H380" s="661" t="s">
        <v>590</v>
      </c>
      <c r="I380" s="661" t="s">
        <v>1308</v>
      </c>
      <c r="J380" s="661" t="s">
        <v>4425</v>
      </c>
      <c r="K380" s="661" t="s">
        <v>4426</v>
      </c>
      <c r="L380" s="662">
        <v>506.78</v>
      </c>
      <c r="M380" s="662">
        <v>506.78</v>
      </c>
      <c r="N380" s="661">
        <v>1</v>
      </c>
      <c r="O380" s="742">
        <v>1</v>
      </c>
      <c r="P380" s="662">
        <v>506.78</v>
      </c>
      <c r="Q380" s="677">
        <v>1</v>
      </c>
      <c r="R380" s="661">
        <v>1</v>
      </c>
      <c r="S380" s="677">
        <v>1</v>
      </c>
      <c r="T380" s="742">
        <v>1</v>
      </c>
      <c r="U380" s="700">
        <v>1</v>
      </c>
    </row>
    <row r="381" spans="1:21" ht="14.4" customHeight="1" x14ac:dyDescent="0.3">
      <c r="A381" s="660">
        <v>21</v>
      </c>
      <c r="B381" s="661" t="s">
        <v>589</v>
      </c>
      <c r="C381" s="661">
        <v>89301211</v>
      </c>
      <c r="D381" s="740" t="s">
        <v>6628</v>
      </c>
      <c r="E381" s="741" t="s">
        <v>4381</v>
      </c>
      <c r="F381" s="661" t="s">
        <v>4355</v>
      </c>
      <c r="G381" s="661" t="s">
        <v>4424</v>
      </c>
      <c r="H381" s="661" t="s">
        <v>590</v>
      </c>
      <c r="I381" s="661" t="s">
        <v>1522</v>
      </c>
      <c r="J381" s="661" t="s">
        <v>4506</v>
      </c>
      <c r="K381" s="661" t="s">
        <v>4507</v>
      </c>
      <c r="L381" s="662">
        <v>1013.55</v>
      </c>
      <c r="M381" s="662">
        <v>1013.55</v>
      </c>
      <c r="N381" s="661">
        <v>1</v>
      </c>
      <c r="O381" s="742">
        <v>1</v>
      </c>
      <c r="P381" s="662">
        <v>1013.55</v>
      </c>
      <c r="Q381" s="677">
        <v>1</v>
      </c>
      <c r="R381" s="661">
        <v>1</v>
      </c>
      <c r="S381" s="677">
        <v>1</v>
      </c>
      <c r="T381" s="742">
        <v>1</v>
      </c>
      <c r="U381" s="700">
        <v>1</v>
      </c>
    </row>
    <row r="382" spans="1:21" ht="14.4" customHeight="1" x14ac:dyDescent="0.3">
      <c r="A382" s="660">
        <v>21</v>
      </c>
      <c r="B382" s="661" t="s">
        <v>589</v>
      </c>
      <c r="C382" s="661">
        <v>89301211</v>
      </c>
      <c r="D382" s="740" t="s">
        <v>6628</v>
      </c>
      <c r="E382" s="741" t="s">
        <v>4381</v>
      </c>
      <c r="F382" s="661" t="s">
        <v>4355</v>
      </c>
      <c r="G382" s="661" t="s">
        <v>4424</v>
      </c>
      <c r="H382" s="661" t="s">
        <v>590</v>
      </c>
      <c r="I382" s="661" t="s">
        <v>4788</v>
      </c>
      <c r="J382" s="661" t="s">
        <v>4789</v>
      </c>
      <c r="K382" s="661" t="s">
        <v>4790</v>
      </c>
      <c r="L382" s="662">
        <v>0</v>
      </c>
      <c r="M382" s="662">
        <v>0</v>
      </c>
      <c r="N382" s="661">
        <v>1</v>
      </c>
      <c r="O382" s="742">
        <v>0.5</v>
      </c>
      <c r="P382" s="662">
        <v>0</v>
      </c>
      <c r="Q382" s="677"/>
      <c r="R382" s="661">
        <v>1</v>
      </c>
      <c r="S382" s="677">
        <v>1</v>
      </c>
      <c r="T382" s="742">
        <v>0.5</v>
      </c>
      <c r="U382" s="700">
        <v>1</v>
      </c>
    </row>
    <row r="383" spans="1:21" ht="14.4" customHeight="1" x14ac:dyDescent="0.3">
      <c r="A383" s="660">
        <v>21</v>
      </c>
      <c r="B383" s="661" t="s">
        <v>589</v>
      </c>
      <c r="C383" s="661">
        <v>89301211</v>
      </c>
      <c r="D383" s="740" t="s">
        <v>6628</v>
      </c>
      <c r="E383" s="741" t="s">
        <v>4381</v>
      </c>
      <c r="F383" s="661" t="s">
        <v>4355</v>
      </c>
      <c r="G383" s="661" t="s">
        <v>4424</v>
      </c>
      <c r="H383" s="661" t="s">
        <v>590</v>
      </c>
      <c r="I383" s="661" t="s">
        <v>4791</v>
      </c>
      <c r="J383" s="661" t="s">
        <v>4792</v>
      </c>
      <c r="K383" s="661" t="s">
        <v>4793</v>
      </c>
      <c r="L383" s="662">
        <v>0</v>
      </c>
      <c r="M383" s="662">
        <v>0</v>
      </c>
      <c r="N383" s="661">
        <v>1</v>
      </c>
      <c r="O383" s="742">
        <v>0.5</v>
      </c>
      <c r="P383" s="662">
        <v>0</v>
      </c>
      <c r="Q383" s="677"/>
      <c r="R383" s="661">
        <v>1</v>
      </c>
      <c r="S383" s="677">
        <v>1</v>
      </c>
      <c r="T383" s="742">
        <v>0.5</v>
      </c>
      <c r="U383" s="700">
        <v>1</v>
      </c>
    </row>
    <row r="384" spans="1:21" ht="14.4" customHeight="1" x14ac:dyDescent="0.3">
      <c r="A384" s="660">
        <v>21</v>
      </c>
      <c r="B384" s="661" t="s">
        <v>589</v>
      </c>
      <c r="C384" s="661">
        <v>89301211</v>
      </c>
      <c r="D384" s="740" t="s">
        <v>6628</v>
      </c>
      <c r="E384" s="741" t="s">
        <v>4381</v>
      </c>
      <c r="F384" s="661" t="s">
        <v>4355</v>
      </c>
      <c r="G384" s="661" t="s">
        <v>4508</v>
      </c>
      <c r="H384" s="661" t="s">
        <v>2238</v>
      </c>
      <c r="I384" s="661" t="s">
        <v>2840</v>
      </c>
      <c r="J384" s="661" t="s">
        <v>2841</v>
      </c>
      <c r="K384" s="661" t="s">
        <v>4190</v>
      </c>
      <c r="L384" s="662">
        <v>3127.19</v>
      </c>
      <c r="M384" s="662">
        <v>6254.38</v>
      </c>
      <c r="N384" s="661">
        <v>2</v>
      </c>
      <c r="O384" s="742">
        <v>1</v>
      </c>
      <c r="P384" s="662">
        <v>6254.38</v>
      </c>
      <c r="Q384" s="677">
        <v>1</v>
      </c>
      <c r="R384" s="661">
        <v>2</v>
      </c>
      <c r="S384" s="677">
        <v>1</v>
      </c>
      <c r="T384" s="742">
        <v>1</v>
      </c>
      <c r="U384" s="700">
        <v>1</v>
      </c>
    </row>
    <row r="385" spans="1:21" ht="14.4" customHeight="1" x14ac:dyDescent="0.3">
      <c r="A385" s="660">
        <v>21</v>
      </c>
      <c r="B385" s="661" t="s">
        <v>589</v>
      </c>
      <c r="C385" s="661">
        <v>89301211</v>
      </c>
      <c r="D385" s="740" t="s">
        <v>6628</v>
      </c>
      <c r="E385" s="741" t="s">
        <v>4381</v>
      </c>
      <c r="F385" s="661" t="s">
        <v>4355</v>
      </c>
      <c r="G385" s="661" t="s">
        <v>4509</v>
      </c>
      <c r="H385" s="661" t="s">
        <v>590</v>
      </c>
      <c r="I385" s="661" t="s">
        <v>2934</v>
      </c>
      <c r="J385" s="661" t="s">
        <v>2935</v>
      </c>
      <c r="K385" s="661" t="s">
        <v>4794</v>
      </c>
      <c r="L385" s="662">
        <v>61.65</v>
      </c>
      <c r="M385" s="662">
        <v>61.65</v>
      </c>
      <c r="N385" s="661">
        <v>1</v>
      </c>
      <c r="O385" s="742">
        <v>0.5</v>
      </c>
      <c r="P385" s="662">
        <v>61.65</v>
      </c>
      <c r="Q385" s="677">
        <v>1</v>
      </c>
      <c r="R385" s="661">
        <v>1</v>
      </c>
      <c r="S385" s="677">
        <v>1</v>
      </c>
      <c r="T385" s="742">
        <v>0.5</v>
      </c>
      <c r="U385" s="700">
        <v>1</v>
      </c>
    </row>
    <row r="386" spans="1:21" ht="14.4" customHeight="1" x14ac:dyDescent="0.3">
      <c r="A386" s="660">
        <v>21</v>
      </c>
      <c r="B386" s="661" t="s">
        <v>589</v>
      </c>
      <c r="C386" s="661">
        <v>89301211</v>
      </c>
      <c r="D386" s="740" t="s">
        <v>6628</v>
      </c>
      <c r="E386" s="741" t="s">
        <v>4381</v>
      </c>
      <c r="F386" s="661" t="s">
        <v>4355</v>
      </c>
      <c r="G386" s="661" t="s">
        <v>4509</v>
      </c>
      <c r="H386" s="661" t="s">
        <v>590</v>
      </c>
      <c r="I386" s="661" t="s">
        <v>4513</v>
      </c>
      <c r="J386" s="661" t="s">
        <v>4514</v>
      </c>
      <c r="K386" s="661" t="s">
        <v>4512</v>
      </c>
      <c r="L386" s="662">
        <v>0</v>
      </c>
      <c r="M386" s="662">
        <v>0</v>
      </c>
      <c r="N386" s="661">
        <v>5</v>
      </c>
      <c r="O386" s="742">
        <v>2.5</v>
      </c>
      <c r="P386" s="662">
        <v>0</v>
      </c>
      <c r="Q386" s="677"/>
      <c r="R386" s="661">
        <v>1</v>
      </c>
      <c r="S386" s="677">
        <v>0.2</v>
      </c>
      <c r="T386" s="742">
        <v>0.5</v>
      </c>
      <c r="U386" s="700">
        <v>0.2</v>
      </c>
    </row>
    <row r="387" spans="1:21" ht="14.4" customHeight="1" x14ac:dyDescent="0.3">
      <c r="A387" s="660">
        <v>21</v>
      </c>
      <c r="B387" s="661" t="s">
        <v>589</v>
      </c>
      <c r="C387" s="661">
        <v>89301211</v>
      </c>
      <c r="D387" s="740" t="s">
        <v>6628</v>
      </c>
      <c r="E387" s="741" t="s">
        <v>4381</v>
      </c>
      <c r="F387" s="661" t="s">
        <v>4355</v>
      </c>
      <c r="G387" s="661" t="s">
        <v>4509</v>
      </c>
      <c r="H387" s="661" t="s">
        <v>590</v>
      </c>
      <c r="I387" s="661" t="s">
        <v>1126</v>
      </c>
      <c r="J387" s="661" t="s">
        <v>4514</v>
      </c>
      <c r="K387" s="661" t="s">
        <v>4515</v>
      </c>
      <c r="L387" s="662">
        <v>66.599999999999994</v>
      </c>
      <c r="M387" s="662">
        <v>333</v>
      </c>
      <c r="N387" s="661">
        <v>5</v>
      </c>
      <c r="O387" s="742">
        <v>2.5</v>
      </c>
      <c r="P387" s="662">
        <v>133.19999999999999</v>
      </c>
      <c r="Q387" s="677">
        <v>0.39999999999999997</v>
      </c>
      <c r="R387" s="661">
        <v>2</v>
      </c>
      <c r="S387" s="677">
        <v>0.4</v>
      </c>
      <c r="T387" s="742">
        <v>1</v>
      </c>
      <c r="U387" s="700">
        <v>0.4</v>
      </c>
    </row>
    <row r="388" spans="1:21" ht="14.4" customHeight="1" x14ac:dyDescent="0.3">
      <c r="A388" s="660">
        <v>21</v>
      </c>
      <c r="B388" s="661" t="s">
        <v>589</v>
      </c>
      <c r="C388" s="661">
        <v>89301211</v>
      </c>
      <c r="D388" s="740" t="s">
        <v>6628</v>
      </c>
      <c r="E388" s="741" t="s">
        <v>4381</v>
      </c>
      <c r="F388" s="661" t="s">
        <v>4355</v>
      </c>
      <c r="G388" s="661" t="s">
        <v>4406</v>
      </c>
      <c r="H388" s="661" t="s">
        <v>2238</v>
      </c>
      <c r="I388" s="661" t="s">
        <v>4628</v>
      </c>
      <c r="J388" s="661" t="s">
        <v>4302</v>
      </c>
      <c r="K388" s="661" t="s">
        <v>4629</v>
      </c>
      <c r="L388" s="662">
        <v>561.54</v>
      </c>
      <c r="M388" s="662">
        <v>561.54</v>
      </c>
      <c r="N388" s="661">
        <v>1</v>
      </c>
      <c r="O388" s="742">
        <v>1</v>
      </c>
      <c r="P388" s="662"/>
      <c r="Q388" s="677">
        <v>0</v>
      </c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21</v>
      </c>
      <c r="B389" s="661" t="s">
        <v>589</v>
      </c>
      <c r="C389" s="661">
        <v>89301211</v>
      </c>
      <c r="D389" s="740" t="s">
        <v>6628</v>
      </c>
      <c r="E389" s="741" t="s">
        <v>4381</v>
      </c>
      <c r="F389" s="661" t="s">
        <v>4355</v>
      </c>
      <c r="G389" s="661" t="s">
        <v>4406</v>
      </c>
      <c r="H389" s="661" t="s">
        <v>2238</v>
      </c>
      <c r="I389" s="661" t="s">
        <v>4795</v>
      </c>
      <c r="J389" s="661" t="s">
        <v>4232</v>
      </c>
      <c r="K389" s="661" t="s">
        <v>4796</v>
      </c>
      <c r="L389" s="662">
        <v>887.05</v>
      </c>
      <c r="M389" s="662">
        <v>1774.1</v>
      </c>
      <c r="N389" s="661">
        <v>2</v>
      </c>
      <c r="O389" s="742">
        <v>2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21</v>
      </c>
      <c r="B390" s="661" t="s">
        <v>589</v>
      </c>
      <c r="C390" s="661">
        <v>89301211</v>
      </c>
      <c r="D390" s="740" t="s">
        <v>6628</v>
      </c>
      <c r="E390" s="741" t="s">
        <v>4381</v>
      </c>
      <c r="F390" s="661" t="s">
        <v>4355</v>
      </c>
      <c r="G390" s="661" t="s">
        <v>4797</v>
      </c>
      <c r="H390" s="661" t="s">
        <v>590</v>
      </c>
      <c r="I390" s="661" t="s">
        <v>3065</v>
      </c>
      <c r="J390" s="661" t="s">
        <v>3066</v>
      </c>
      <c r="K390" s="661" t="s">
        <v>4798</v>
      </c>
      <c r="L390" s="662">
        <v>24.61</v>
      </c>
      <c r="M390" s="662">
        <v>73.83</v>
      </c>
      <c r="N390" s="661">
        <v>3</v>
      </c>
      <c r="O390" s="742">
        <v>1</v>
      </c>
      <c r="P390" s="662">
        <v>24.61</v>
      </c>
      <c r="Q390" s="677">
        <v>0.33333333333333331</v>
      </c>
      <c r="R390" s="661">
        <v>1</v>
      </c>
      <c r="S390" s="677">
        <v>0.33333333333333331</v>
      </c>
      <c r="T390" s="742">
        <v>0.5</v>
      </c>
      <c r="U390" s="700">
        <v>0.5</v>
      </c>
    </row>
    <row r="391" spans="1:21" ht="14.4" customHeight="1" x14ac:dyDescent="0.3">
      <c r="A391" s="660">
        <v>21</v>
      </c>
      <c r="B391" s="661" t="s">
        <v>589</v>
      </c>
      <c r="C391" s="661">
        <v>89301211</v>
      </c>
      <c r="D391" s="740" t="s">
        <v>6628</v>
      </c>
      <c r="E391" s="741" t="s">
        <v>4381</v>
      </c>
      <c r="F391" s="661" t="s">
        <v>4355</v>
      </c>
      <c r="G391" s="661" t="s">
        <v>4799</v>
      </c>
      <c r="H391" s="661" t="s">
        <v>590</v>
      </c>
      <c r="I391" s="661" t="s">
        <v>1415</v>
      </c>
      <c r="J391" s="661" t="s">
        <v>4800</v>
      </c>
      <c r="K391" s="661" t="s">
        <v>4801</v>
      </c>
      <c r="L391" s="662">
        <v>13.06</v>
      </c>
      <c r="M391" s="662">
        <v>13.06</v>
      </c>
      <c r="N391" s="661">
        <v>1</v>
      </c>
      <c r="O391" s="742">
        <v>1</v>
      </c>
      <c r="P391" s="662"/>
      <c r="Q391" s="677">
        <v>0</v>
      </c>
      <c r="R391" s="661"/>
      <c r="S391" s="677">
        <v>0</v>
      </c>
      <c r="T391" s="742"/>
      <c r="U391" s="700">
        <v>0</v>
      </c>
    </row>
    <row r="392" spans="1:21" ht="14.4" customHeight="1" x14ac:dyDescent="0.3">
      <c r="A392" s="660">
        <v>21</v>
      </c>
      <c r="B392" s="661" t="s">
        <v>589</v>
      </c>
      <c r="C392" s="661">
        <v>89301211</v>
      </c>
      <c r="D392" s="740" t="s">
        <v>6628</v>
      </c>
      <c r="E392" s="741" t="s">
        <v>4381</v>
      </c>
      <c r="F392" s="661" t="s">
        <v>4355</v>
      </c>
      <c r="G392" s="661" t="s">
        <v>4429</v>
      </c>
      <c r="H392" s="661" t="s">
        <v>590</v>
      </c>
      <c r="I392" s="661" t="s">
        <v>2967</v>
      </c>
      <c r="J392" s="661" t="s">
        <v>2968</v>
      </c>
      <c r="K392" s="661" t="s">
        <v>1025</v>
      </c>
      <c r="L392" s="662">
        <v>33.729999999999997</v>
      </c>
      <c r="M392" s="662">
        <v>33.729999999999997</v>
      </c>
      <c r="N392" s="661">
        <v>1</v>
      </c>
      <c r="O392" s="742">
        <v>0.5</v>
      </c>
      <c r="P392" s="662"/>
      <c r="Q392" s="677">
        <v>0</v>
      </c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21</v>
      </c>
      <c r="B393" s="661" t="s">
        <v>589</v>
      </c>
      <c r="C393" s="661">
        <v>89301211</v>
      </c>
      <c r="D393" s="740" t="s">
        <v>6628</v>
      </c>
      <c r="E393" s="741" t="s">
        <v>4381</v>
      </c>
      <c r="F393" s="661" t="s">
        <v>4355</v>
      </c>
      <c r="G393" s="661" t="s">
        <v>4802</v>
      </c>
      <c r="H393" s="661" t="s">
        <v>590</v>
      </c>
      <c r="I393" s="661" t="s">
        <v>4803</v>
      </c>
      <c r="J393" s="661" t="s">
        <v>4804</v>
      </c>
      <c r="K393" s="661" t="s">
        <v>2809</v>
      </c>
      <c r="L393" s="662">
        <v>86.16</v>
      </c>
      <c r="M393" s="662">
        <v>86.16</v>
      </c>
      <c r="N393" s="661">
        <v>1</v>
      </c>
      <c r="O393" s="742">
        <v>1</v>
      </c>
      <c r="P393" s="662">
        <v>86.16</v>
      </c>
      <c r="Q393" s="677">
        <v>1</v>
      </c>
      <c r="R393" s="661">
        <v>1</v>
      </c>
      <c r="S393" s="677">
        <v>1</v>
      </c>
      <c r="T393" s="742">
        <v>1</v>
      </c>
      <c r="U393" s="700">
        <v>1</v>
      </c>
    </row>
    <row r="394" spans="1:21" ht="14.4" customHeight="1" x14ac:dyDescent="0.3">
      <c r="A394" s="660">
        <v>21</v>
      </c>
      <c r="B394" s="661" t="s">
        <v>589</v>
      </c>
      <c r="C394" s="661">
        <v>89301211</v>
      </c>
      <c r="D394" s="740" t="s">
        <v>6628</v>
      </c>
      <c r="E394" s="741" t="s">
        <v>4381</v>
      </c>
      <c r="F394" s="661" t="s">
        <v>4355</v>
      </c>
      <c r="G394" s="661" t="s">
        <v>4518</v>
      </c>
      <c r="H394" s="661" t="s">
        <v>590</v>
      </c>
      <c r="I394" s="661" t="s">
        <v>4805</v>
      </c>
      <c r="J394" s="661" t="s">
        <v>1937</v>
      </c>
      <c r="K394" s="661" t="s">
        <v>4806</v>
      </c>
      <c r="L394" s="662">
        <v>949.83</v>
      </c>
      <c r="M394" s="662">
        <v>949.83</v>
      </c>
      <c r="N394" s="661">
        <v>1</v>
      </c>
      <c r="O394" s="742">
        <v>1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21</v>
      </c>
      <c r="B395" s="661" t="s">
        <v>589</v>
      </c>
      <c r="C395" s="661">
        <v>89301211</v>
      </c>
      <c r="D395" s="740" t="s">
        <v>6628</v>
      </c>
      <c r="E395" s="741" t="s">
        <v>4381</v>
      </c>
      <c r="F395" s="661" t="s">
        <v>4355</v>
      </c>
      <c r="G395" s="661" t="s">
        <v>4518</v>
      </c>
      <c r="H395" s="661" t="s">
        <v>590</v>
      </c>
      <c r="I395" s="661" t="s">
        <v>4807</v>
      </c>
      <c r="J395" s="661" t="s">
        <v>1948</v>
      </c>
      <c r="K395" s="661" t="s">
        <v>4808</v>
      </c>
      <c r="L395" s="662">
        <v>0</v>
      </c>
      <c r="M395" s="662">
        <v>0</v>
      </c>
      <c r="N395" s="661">
        <v>2</v>
      </c>
      <c r="O395" s="742">
        <v>2</v>
      </c>
      <c r="P395" s="662">
        <v>0</v>
      </c>
      <c r="Q395" s="677"/>
      <c r="R395" s="661">
        <v>2</v>
      </c>
      <c r="S395" s="677">
        <v>1</v>
      </c>
      <c r="T395" s="742">
        <v>2</v>
      </c>
      <c r="U395" s="700">
        <v>1</v>
      </c>
    </row>
    <row r="396" spans="1:21" ht="14.4" customHeight="1" x14ac:dyDescent="0.3">
      <c r="A396" s="660">
        <v>21</v>
      </c>
      <c r="B396" s="661" t="s">
        <v>589</v>
      </c>
      <c r="C396" s="661">
        <v>89301211</v>
      </c>
      <c r="D396" s="740" t="s">
        <v>6628</v>
      </c>
      <c r="E396" s="741" t="s">
        <v>4381</v>
      </c>
      <c r="F396" s="661" t="s">
        <v>4355</v>
      </c>
      <c r="G396" s="661" t="s">
        <v>4518</v>
      </c>
      <c r="H396" s="661" t="s">
        <v>590</v>
      </c>
      <c r="I396" s="661" t="s">
        <v>4519</v>
      </c>
      <c r="J396" s="661" t="s">
        <v>1937</v>
      </c>
      <c r="K396" s="661" t="s">
        <v>4520</v>
      </c>
      <c r="L396" s="662">
        <v>0</v>
      </c>
      <c r="M396" s="662">
        <v>0</v>
      </c>
      <c r="N396" s="661">
        <v>2</v>
      </c>
      <c r="O396" s="742">
        <v>2</v>
      </c>
      <c r="P396" s="662">
        <v>0</v>
      </c>
      <c r="Q396" s="677"/>
      <c r="R396" s="661">
        <v>2</v>
      </c>
      <c r="S396" s="677">
        <v>1</v>
      </c>
      <c r="T396" s="742">
        <v>2</v>
      </c>
      <c r="U396" s="700">
        <v>1</v>
      </c>
    </row>
    <row r="397" spans="1:21" ht="14.4" customHeight="1" x14ac:dyDescent="0.3">
      <c r="A397" s="660">
        <v>21</v>
      </c>
      <c r="B397" s="661" t="s">
        <v>589</v>
      </c>
      <c r="C397" s="661">
        <v>89301211</v>
      </c>
      <c r="D397" s="740" t="s">
        <v>6628</v>
      </c>
      <c r="E397" s="741" t="s">
        <v>4381</v>
      </c>
      <c r="F397" s="661" t="s">
        <v>4355</v>
      </c>
      <c r="G397" s="661" t="s">
        <v>4518</v>
      </c>
      <c r="H397" s="661" t="s">
        <v>590</v>
      </c>
      <c r="I397" s="661" t="s">
        <v>4809</v>
      </c>
      <c r="J397" s="661" t="s">
        <v>4810</v>
      </c>
      <c r="K397" s="661" t="s">
        <v>4811</v>
      </c>
      <c r="L397" s="662">
        <v>3507.07</v>
      </c>
      <c r="M397" s="662">
        <v>3507.07</v>
      </c>
      <c r="N397" s="661">
        <v>1</v>
      </c>
      <c r="O397" s="742">
        <v>1</v>
      </c>
      <c r="P397" s="662"/>
      <c r="Q397" s="677">
        <v>0</v>
      </c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21</v>
      </c>
      <c r="B398" s="661" t="s">
        <v>589</v>
      </c>
      <c r="C398" s="661">
        <v>89301211</v>
      </c>
      <c r="D398" s="740" t="s">
        <v>6628</v>
      </c>
      <c r="E398" s="741" t="s">
        <v>4381</v>
      </c>
      <c r="F398" s="661" t="s">
        <v>4355</v>
      </c>
      <c r="G398" s="661" t="s">
        <v>4419</v>
      </c>
      <c r="H398" s="661" t="s">
        <v>590</v>
      </c>
      <c r="I398" s="661" t="s">
        <v>1170</v>
      </c>
      <c r="J398" s="661" t="s">
        <v>1171</v>
      </c>
      <c r="K398" s="661" t="s">
        <v>1172</v>
      </c>
      <c r="L398" s="662">
        <v>24.22</v>
      </c>
      <c r="M398" s="662">
        <v>72.66</v>
      </c>
      <c r="N398" s="661">
        <v>3</v>
      </c>
      <c r="O398" s="742">
        <v>2.5</v>
      </c>
      <c r="P398" s="662">
        <v>24.22</v>
      </c>
      <c r="Q398" s="677">
        <v>0.33333333333333331</v>
      </c>
      <c r="R398" s="661">
        <v>1</v>
      </c>
      <c r="S398" s="677">
        <v>0.33333333333333331</v>
      </c>
      <c r="T398" s="742">
        <v>1</v>
      </c>
      <c r="U398" s="700">
        <v>0.4</v>
      </c>
    </row>
    <row r="399" spans="1:21" ht="14.4" customHeight="1" x14ac:dyDescent="0.3">
      <c r="A399" s="660">
        <v>21</v>
      </c>
      <c r="B399" s="661" t="s">
        <v>589</v>
      </c>
      <c r="C399" s="661">
        <v>89301211</v>
      </c>
      <c r="D399" s="740" t="s">
        <v>6628</v>
      </c>
      <c r="E399" s="741" t="s">
        <v>4381</v>
      </c>
      <c r="F399" s="661" t="s">
        <v>4355</v>
      </c>
      <c r="G399" s="661" t="s">
        <v>4419</v>
      </c>
      <c r="H399" s="661" t="s">
        <v>590</v>
      </c>
      <c r="I399" s="661" t="s">
        <v>4420</v>
      </c>
      <c r="J399" s="661" t="s">
        <v>835</v>
      </c>
      <c r="K399" s="661" t="s">
        <v>3636</v>
      </c>
      <c r="L399" s="662">
        <v>0</v>
      </c>
      <c r="M399" s="662">
        <v>0</v>
      </c>
      <c r="N399" s="661">
        <v>1</v>
      </c>
      <c r="O399" s="742">
        <v>0.5</v>
      </c>
      <c r="P399" s="662"/>
      <c r="Q399" s="677"/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21</v>
      </c>
      <c r="B400" s="661" t="s">
        <v>589</v>
      </c>
      <c r="C400" s="661">
        <v>89301211</v>
      </c>
      <c r="D400" s="740" t="s">
        <v>6628</v>
      </c>
      <c r="E400" s="741" t="s">
        <v>4381</v>
      </c>
      <c r="F400" s="661" t="s">
        <v>4355</v>
      </c>
      <c r="G400" s="661" t="s">
        <v>4812</v>
      </c>
      <c r="H400" s="661" t="s">
        <v>590</v>
      </c>
      <c r="I400" s="661" t="s">
        <v>4813</v>
      </c>
      <c r="J400" s="661" t="s">
        <v>3008</v>
      </c>
      <c r="K400" s="661" t="s">
        <v>3009</v>
      </c>
      <c r="L400" s="662">
        <v>173.65</v>
      </c>
      <c r="M400" s="662">
        <v>173.65</v>
      </c>
      <c r="N400" s="661">
        <v>1</v>
      </c>
      <c r="O400" s="742">
        <v>1</v>
      </c>
      <c r="P400" s="662"/>
      <c r="Q400" s="677">
        <v>0</v>
      </c>
      <c r="R400" s="661"/>
      <c r="S400" s="677">
        <v>0</v>
      </c>
      <c r="T400" s="742"/>
      <c r="U400" s="700">
        <v>0</v>
      </c>
    </row>
    <row r="401" spans="1:21" ht="14.4" customHeight="1" x14ac:dyDescent="0.3">
      <c r="A401" s="660">
        <v>21</v>
      </c>
      <c r="B401" s="661" t="s">
        <v>589</v>
      </c>
      <c r="C401" s="661">
        <v>89301211</v>
      </c>
      <c r="D401" s="740" t="s">
        <v>6628</v>
      </c>
      <c r="E401" s="741" t="s">
        <v>4381</v>
      </c>
      <c r="F401" s="661" t="s">
        <v>4355</v>
      </c>
      <c r="G401" s="661" t="s">
        <v>4417</v>
      </c>
      <c r="H401" s="661" t="s">
        <v>590</v>
      </c>
      <c r="I401" s="661" t="s">
        <v>4814</v>
      </c>
      <c r="J401" s="661" t="s">
        <v>2659</v>
      </c>
      <c r="K401" s="661" t="s">
        <v>4815</v>
      </c>
      <c r="L401" s="662">
        <v>58.1</v>
      </c>
      <c r="M401" s="662">
        <v>58.1</v>
      </c>
      <c r="N401" s="661">
        <v>1</v>
      </c>
      <c r="O401" s="742">
        <v>1</v>
      </c>
      <c r="P401" s="662"/>
      <c r="Q401" s="677">
        <v>0</v>
      </c>
      <c r="R401" s="661"/>
      <c r="S401" s="677">
        <v>0</v>
      </c>
      <c r="T401" s="742"/>
      <c r="U401" s="700">
        <v>0</v>
      </c>
    </row>
    <row r="402" spans="1:21" ht="14.4" customHeight="1" x14ac:dyDescent="0.3">
      <c r="A402" s="660">
        <v>21</v>
      </c>
      <c r="B402" s="661" t="s">
        <v>589</v>
      </c>
      <c r="C402" s="661">
        <v>89301211</v>
      </c>
      <c r="D402" s="740" t="s">
        <v>6628</v>
      </c>
      <c r="E402" s="741" t="s">
        <v>4381</v>
      </c>
      <c r="F402" s="661" t="s">
        <v>4355</v>
      </c>
      <c r="G402" s="661" t="s">
        <v>4700</v>
      </c>
      <c r="H402" s="661" t="s">
        <v>590</v>
      </c>
      <c r="I402" s="661" t="s">
        <v>744</v>
      </c>
      <c r="J402" s="661" t="s">
        <v>745</v>
      </c>
      <c r="K402" s="661" t="s">
        <v>4701</v>
      </c>
      <c r="L402" s="662">
        <v>28.52</v>
      </c>
      <c r="M402" s="662">
        <v>28.52</v>
      </c>
      <c r="N402" s="661">
        <v>1</v>
      </c>
      <c r="O402" s="742">
        <v>0.5</v>
      </c>
      <c r="P402" s="662">
        <v>28.52</v>
      </c>
      <c r="Q402" s="677">
        <v>1</v>
      </c>
      <c r="R402" s="661">
        <v>1</v>
      </c>
      <c r="S402" s="677">
        <v>1</v>
      </c>
      <c r="T402" s="742">
        <v>0.5</v>
      </c>
      <c r="U402" s="700">
        <v>1</v>
      </c>
    </row>
    <row r="403" spans="1:21" ht="14.4" customHeight="1" x14ac:dyDescent="0.3">
      <c r="A403" s="660">
        <v>21</v>
      </c>
      <c r="B403" s="661" t="s">
        <v>589</v>
      </c>
      <c r="C403" s="661">
        <v>89301211</v>
      </c>
      <c r="D403" s="740" t="s">
        <v>6628</v>
      </c>
      <c r="E403" s="741" t="s">
        <v>4381</v>
      </c>
      <c r="F403" s="661" t="s">
        <v>4355</v>
      </c>
      <c r="G403" s="661" t="s">
        <v>4702</v>
      </c>
      <c r="H403" s="661" t="s">
        <v>590</v>
      </c>
      <c r="I403" s="661" t="s">
        <v>4816</v>
      </c>
      <c r="J403" s="661" t="s">
        <v>1164</v>
      </c>
      <c r="K403" s="661" t="s">
        <v>4817</v>
      </c>
      <c r="L403" s="662">
        <v>0</v>
      </c>
      <c r="M403" s="662">
        <v>0</v>
      </c>
      <c r="N403" s="661">
        <v>8</v>
      </c>
      <c r="O403" s="742">
        <v>4</v>
      </c>
      <c r="P403" s="662">
        <v>0</v>
      </c>
      <c r="Q403" s="677"/>
      <c r="R403" s="661">
        <v>3</v>
      </c>
      <c r="S403" s="677">
        <v>0.375</v>
      </c>
      <c r="T403" s="742">
        <v>1</v>
      </c>
      <c r="U403" s="700">
        <v>0.25</v>
      </c>
    </row>
    <row r="404" spans="1:21" ht="14.4" customHeight="1" x14ac:dyDescent="0.3">
      <c r="A404" s="660">
        <v>21</v>
      </c>
      <c r="B404" s="661" t="s">
        <v>589</v>
      </c>
      <c r="C404" s="661">
        <v>89301211</v>
      </c>
      <c r="D404" s="740" t="s">
        <v>6628</v>
      </c>
      <c r="E404" s="741" t="s">
        <v>4381</v>
      </c>
      <c r="F404" s="661" t="s">
        <v>4355</v>
      </c>
      <c r="G404" s="661" t="s">
        <v>4702</v>
      </c>
      <c r="H404" s="661" t="s">
        <v>590</v>
      </c>
      <c r="I404" s="661" t="s">
        <v>2175</v>
      </c>
      <c r="J404" s="661" t="s">
        <v>1164</v>
      </c>
      <c r="K404" s="661" t="s">
        <v>2176</v>
      </c>
      <c r="L404" s="662">
        <v>0</v>
      </c>
      <c r="M404" s="662">
        <v>0</v>
      </c>
      <c r="N404" s="661">
        <v>1</v>
      </c>
      <c r="O404" s="742">
        <v>1</v>
      </c>
      <c r="P404" s="662">
        <v>0</v>
      </c>
      <c r="Q404" s="677"/>
      <c r="R404" s="661">
        <v>1</v>
      </c>
      <c r="S404" s="677">
        <v>1</v>
      </c>
      <c r="T404" s="742">
        <v>1</v>
      </c>
      <c r="U404" s="700">
        <v>1</v>
      </c>
    </row>
    <row r="405" spans="1:21" ht="14.4" customHeight="1" x14ac:dyDescent="0.3">
      <c r="A405" s="660">
        <v>21</v>
      </c>
      <c r="B405" s="661" t="s">
        <v>589</v>
      </c>
      <c r="C405" s="661">
        <v>89301211</v>
      </c>
      <c r="D405" s="740" t="s">
        <v>6628</v>
      </c>
      <c r="E405" s="741" t="s">
        <v>4381</v>
      </c>
      <c r="F405" s="661" t="s">
        <v>4355</v>
      </c>
      <c r="G405" s="661" t="s">
        <v>4635</v>
      </c>
      <c r="H405" s="661" t="s">
        <v>590</v>
      </c>
      <c r="I405" s="661" t="s">
        <v>4636</v>
      </c>
      <c r="J405" s="661" t="s">
        <v>4637</v>
      </c>
      <c r="K405" s="661" t="s">
        <v>2884</v>
      </c>
      <c r="L405" s="662">
        <v>10256.77</v>
      </c>
      <c r="M405" s="662">
        <v>10256.77</v>
      </c>
      <c r="N405" s="661">
        <v>1</v>
      </c>
      <c r="O405" s="742">
        <v>0.5</v>
      </c>
      <c r="P405" s="662">
        <v>10256.77</v>
      </c>
      <c r="Q405" s="677">
        <v>1</v>
      </c>
      <c r="R405" s="661">
        <v>1</v>
      </c>
      <c r="S405" s="677">
        <v>1</v>
      </c>
      <c r="T405" s="742">
        <v>0.5</v>
      </c>
      <c r="U405" s="700">
        <v>1</v>
      </c>
    </row>
    <row r="406" spans="1:21" ht="14.4" customHeight="1" x14ac:dyDescent="0.3">
      <c r="A406" s="660">
        <v>21</v>
      </c>
      <c r="B406" s="661" t="s">
        <v>589</v>
      </c>
      <c r="C406" s="661">
        <v>89301211</v>
      </c>
      <c r="D406" s="740" t="s">
        <v>6628</v>
      </c>
      <c r="E406" s="741" t="s">
        <v>4381</v>
      </c>
      <c r="F406" s="661" t="s">
        <v>4355</v>
      </c>
      <c r="G406" s="661" t="s">
        <v>4531</v>
      </c>
      <c r="H406" s="661" t="s">
        <v>590</v>
      </c>
      <c r="I406" s="661" t="s">
        <v>4818</v>
      </c>
      <c r="J406" s="661" t="s">
        <v>4819</v>
      </c>
      <c r="K406" s="661" t="s">
        <v>4820</v>
      </c>
      <c r="L406" s="662">
        <v>0</v>
      </c>
      <c r="M406" s="662">
        <v>0</v>
      </c>
      <c r="N406" s="661">
        <v>1</v>
      </c>
      <c r="O406" s="742">
        <v>0.5</v>
      </c>
      <c r="P406" s="662"/>
      <c r="Q406" s="677"/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21</v>
      </c>
      <c r="B407" s="661" t="s">
        <v>589</v>
      </c>
      <c r="C407" s="661">
        <v>89301211</v>
      </c>
      <c r="D407" s="740" t="s">
        <v>6628</v>
      </c>
      <c r="E407" s="741" t="s">
        <v>4381</v>
      </c>
      <c r="F407" s="661" t="s">
        <v>4355</v>
      </c>
      <c r="G407" s="661" t="s">
        <v>4531</v>
      </c>
      <c r="H407" s="661" t="s">
        <v>590</v>
      </c>
      <c r="I407" s="661" t="s">
        <v>4534</v>
      </c>
      <c r="J407" s="661" t="s">
        <v>4532</v>
      </c>
      <c r="K407" s="661" t="s">
        <v>4533</v>
      </c>
      <c r="L407" s="662">
        <v>0</v>
      </c>
      <c r="M407" s="662">
        <v>0</v>
      </c>
      <c r="N407" s="661">
        <v>1</v>
      </c>
      <c r="O407" s="742">
        <v>1</v>
      </c>
      <c r="P407" s="662">
        <v>0</v>
      </c>
      <c r="Q407" s="677"/>
      <c r="R407" s="661">
        <v>1</v>
      </c>
      <c r="S407" s="677">
        <v>1</v>
      </c>
      <c r="T407" s="742">
        <v>1</v>
      </c>
      <c r="U407" s="700">
        <v>1</v>
      </c>
    </row>
    <row r="408" spans="1:21" ht="14.4" customHeight="1" x14ac:dyDescent="0.3">
      <c r="A408" s="660">
        <v>21</v>
      </c>
      <c r="B408" s="661" t="s">
        <v>589</v>
      </c>
      <c r="C408" s="661">
        <v>89301211</v>
      </c>
      <c r="D408" s="740" t="s">
        <v>6628</v>
      </c>
      <c r="E408" s="741" t="s">
        <v>4381</v>
      </c>
      <c r="F408" s="661" t="s">
        <v>4355</v>
      </c>
      <c r="G408" s="661" t="s">
        <v>4821</v>
      </c>
      <c r="H408" s="661" t="s">
        <v>590</v>
      </c>
      <c r="I408" s="661" t="s">
        <v>3031</v>
      </c>
      <c r="J408" s="661" t="s">
        <v>3032</v>
      </c>
      <c r="K408" s="661" t="s">
        <v>4822</v>
      </c>
      <c r="L408" s="662">
        <v>80.650000000000006</v>
      </c>
      <c r="M408" s="662">
        <v>80.650000000000006</v>
      </c>
      <c r="N408" s="661">
        <v>1</v>
      </c>
      <c r="O408" s="742">
        <v>0.5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21</v>
      </c>
      <c r="B409" s="661" t="s">
        <v>589</v>
      </c>
      <c r="C409" s="661">
        <v>89301211</v>
      </c>
      <c r="D409" s="740" t="s">
        <v>6628</v>
      </c>
      <c r="E409" s="741" t="s">
        <v>4381</v>
      </c>
      <c r="F409" s="661" t="s">
        <v>4355</v>
      </c>
      <c r="G409" s="661" t="s">
        <v>4823</v>
      </c>
      <c r="H409" s="661" t="s">
        <v>590</v>
      </c>
      <c r="I409" s="661" t="s">
        <v>4824</v>
      </c>
      <c r="J409" s="661" t="s">
        <v>4825</v>
      </c>
      <c r="K409" s="661" t="s">
        <v>4826</v>
      </c>
      <c r="L409" s="662">
        <v>92.91</v>
      </c>
      <c r="M409" s="662">
        <v>92.91</v>
      </c>
      <c r="N409" s="661">
        <v>1</v>
      </c>
      <c r="O409" s="742">
        <v>0.5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21</v>
      </c>
      <c r="B410" s="661" t="s">
        <v>589</v>
      </c>
      <c r="C410" s="661">
        <v>89301211</v>
      </c>
      <c r="D410" s="740" t="s">
        <v>6628</v>
      </c>
      <c r="E410" s="741" t="s">
        <v>4381</v>
      </c>
      <c r="F410" s="661" t="s">
        <v>4355</v>
      </c>
      <c r="G410" s="661" t="s">
        <v>4827</v>
      </c>
      <c r="H410" s="661" t="s">
        <v>590</v>
      </c>
      <c r="I410" s="661" t="s">
        <v>4828</v>
      </c>
      <c r="J410" s="661" t="s">
        <v>1484</v>
      </c>
      <c r="K410" s="661" t="s">
        <v>4558</v>
      </c>
      <c r="L410" s="662">
        <v>0</v>
      </c>
      <c r="M410" s="662">
        <v>0</v>
      </c>
      <c r="N410" s="661">
        <v>2</v>
      </c>
      <c r="O410" s="742">
        <v>1.5</v>
      </c>
      <c r="P410" s="662">
        <v>0</v>
      </c>
      <c r="Q410" s="677"/>
      <c r="R410" s="661">
        <v>1</v>
      </c>
      <c r="S410" s="677">
        <v>0.5</v>
      </c>
      <c r="T410" s="742">
        <v>0.5</v>
      </c>
      <c r="U410" s="700">
        <v>0.33333333333333331</v>
      </c>
    </row>
    <row r="411" spans="1:21" ht="14.4" customHeight="1" x14ac:dyDescent="0.3">
      <c r="A411" s="660">
        <v>21</v>
      </c>
      <c r="B411" s="661" t="s">
        <v>589</v>
      </c>
      <c r="C411" s="661">
        <v>89301211</v>
      </c>
      <c r="D411" s="740" t="s">
        <v>6628</v>
      </c>
      <c r="E411" s="741" t="s">
        <v>4381</v>
      </c>
      <c r="F411" s="661" t="s">
        <v>4355</v>
      </c>
      <c r="G411" s="661" t="s">
        <v>4829</v>
      </c>
      <c r="H411" s="661" t="s">
        <v>590</v>
      </c>
      <c r="I411" s="661" t="s">
        <v>4830</v>
      </c>
      <c r="J411" s="661" t="s">
        <v>4831</v>
      </c>
      <c r="K411" s="661" t="s">
        <v>4832</v>
      </c>
      <c r="L411" s="662">
        <v>3586.04</v>
      </c>
      <c r="M411" s="662">
        <v>3586.04</v>
      </c>
      <c r="N411" s="661">
        <v>1</v>
      </c>
      <c r="O411" s="742">
        <v>1</v>
      </c>
      <c r="P411" s="662"/>
      <c r="Q411" s="677">
        <v>0</v>
      </c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21</v>
      </c>
      <c r="B412" s="661" t="s">
        <v>589</v>
      </c>
      <c r="C412" s="661">
        <v>89301211</v>
      </c>
      <c r="D412" s="740" t="s">
        <v>6628</v>
      </c>
      <c r="E412" s="741" t="s">
        <v>4381</v>
      </c>
      <c r="F412" s="661" t="s">
        <v>4355</v>
      </c>
      <c r="G412" s="661" t="s">
        <v>4430</v>
      </c>
      <c r="H412" s="661" t="s">
        <v>590</v>
      </c>
      <c r="I412" s="661" t="s">
        <v>806</v>
      </c>
      <c r="J412" s="661" t="s">
        <v>807</v>
      </c>
      <c r="K412" s="661" t="s">
        <v>4431</v>
      </c>
      <c r="L412" s="662">
        <v>766.89</v>
      </c>
      <c r="M412" s="662">
        <v>1533.78</v>
      </c>
      <c r="N412" s="661">
        <v>2</v>
      </c>
      <c r="O412" s="742">
        <v>1</v>
      </c>
      <c r="P412" s="662"/>
      <c r="Q412" s="677">
        <v>0</v>
      </c>
      <c r="R412" s="661"/>
      <c r="S412" s="677">
        <v>0</v>
      </c>
      <c r="T412" s="742"/>
      <c r="U412" s="700">
        <v>0</v>
      </c>
    </row>
    <row r="413" spans="1:21" ht="14.4" customHeight="1" x14ac:dyDescent="0.3">
      <c r="A413" s="660">
        <v>21</v>
      </c>
      <c r="B413" s="661" t="s">
        <v>589</v>
      </c>
      <c r="C413" s="661">
        <v>89301211</v>
      </c>
      <c r="D413" s="740" t="s">
        <v>6628</v>
      </c>
      <c r="E413" s="741" t="s">
        <v>4381</v>
      </c>
      <c r="F413" s="661" t="s">
        <v>4355</v>
      </c>
      <c r="G413" s="661" t="s">
        <v>4430</v>
      </c>
      <c r="H413" s="661" t="s">
        <v>590</v>
      </c>
      <c r="I413" s="661" t="s">
        <v>4638</v>
      </c>
      <c r="J413" s="661" t="s">
        <v>807</v>
      </c>
      <c r="K413" s="661" t="s">
        <v>4639</v>
      </c>
      <c r="L413" s="662">
        <v>0</v>
      </c>
      <c r="M413" s="662">
        <v>0</v>
      </c>
      <c r="N413" s="661">
        <v>1</v>
      </c>
      <c r="O413" s="742">
        <v>0.5</v>
      </c>
      <c r="P413" s="662"/>
      <c r="Q413" s="677"/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21</v>
      </c>
      <c r="B414" s="661" t="s">
        <v>589</v>
      </c>
      <c r="C414" s="661">
        <v>89301211</v>
      </c>
      <c r="D414" s="740" t="s">
        <v>6628</v>
      </c>
      <c r="E414" s="741" t="s">
        <v>4381</v>
      </c>
      <c r="F414" s="661" t="s">
        <v>4355</v>
      </c>
      <c r="G414" s="661" t="s">
        <v>4540</v>
      </c>
      <c r="H414" s="661" t="s">
        <v>2238</v>
      </c>
      <c r="I414" s="661" t="s">
        <v>2528</v>
      </c>
      <c r="J414" s="661" t="s">
        <v>4228</v>
      </c>
      <c r="K414" s="661" t="s">
        <v>4229</v>
      </c>
      <c r="L414" s="662">
        <v>465.7</v>
      </c>
      <c r="M414" s="662">
        <v>465.7</v>
      </c>
      <c r="N414" s="661">
        <v>1</v>
      </c>
      <c r="O414" s="742">
        <v>0.5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21</v>
      </c>
      <c r="B415" s="661" t="s">
        <v>589</v>
      </c>
      <c r="C415" s="661">
        <v>89301211</v>
      </c>
      <c r="D415" s="740" t="s">
        <v>6628</v>
      </c>
      <c r="E415" s="741" t="s">
        <v>4381</v>
      </c>
      <c r="F415" s="661" t="s">
        <v>4355</v>
      </c>
      <c r="G415" s="661" t="s">
        <v>4704</v>
      </c>
      <c r="H415" s="661" t="s">
        <v>590</v>
      </c>
      <c r="I415" s="661" t="s">
        <v>1390</v>
      </c>
      <c r="J415" s="661" t="s">
        <v>1391</v>
      </c>
      <c r="K415" s="661" t="s">
        <v>816</v>
      </c>
      <c r="L415" s="662">
        <v>0</v>
      </c>
      <c r="M415" s="662">
        <v>0</v>
      </c>
      <c r="N415" s="661">
        <v>1</v>
      </c>
      <c r="O415" s="742">
        <v>1</v>
      </c>
      <c r="P415" s="662"/>
      <c r="Q415" s="677"/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21</v>
      </c>
      <c r="B416" s="661" t="s">
        <v>589</v>
      </c>
      <c r="C416" s="661">
        <v>89301211</v>
      </c>
      <c r="D416" s="740" t="s">
        <v>6628</v>
      </c>
      <c r="E416" s="741" t="s">
        <v>4381</v>
      </c>
      <c r="F416" s="661" t="s">
        <v>4355</v>
      </c>
      <c r="G416" s="661" t="s">
        <v>4833</v>
      </c>
      <c r="H416" s="661" t="s">
        <v>590</v>
      </c>
      <c r="I416" s="661" t="s">
        <v>1319</v>
      </c>
      <c r="J416" s="661" t="s">
        <v>4834</v>
      </c>
      <c r="K416" s="661" t="s">
        <v>4835</v>
      </c>
      <c r="L416" s="662">
        <v>50.57</v>
      </c>
      <c r="M416" s="662">
        <v>50.57</v>
      </c>
      <c r="N416" s="661">
        <v>1</v>
      </c>
      <c r="O416" s="742">
        <v>0.5</v>
      </c>
      <c r="P416" s="662"/>
      <c r="Q416" s="677">
        <v>0</v>
      </c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21</v>
      </c>
      <c r="B417" s="661" t="s">
        <v>589</v>
      </c>
      <c r="C417" s="661">
        <v>89301211</v>
      </c>
      <c r="D417" s="740" t="s">
        <v>6628</v>
      </c>
      <c r="E417" s="741" t="s">
        <v>4381</v>
      </c>
      <c r="F417" s="661" t="s">
        <v>4355</v>
      </c>
      <c r="G417" s="661" t="s">
        <v>4546</v>
      </c>
      <c r="H417" s="661" t="s">
        <v>590</v>
      </c>
      <c r="I417" s="661" t="s">
        <v>838</v>
      </c>
      <c r="J417" s="661" t="s">
        <v>4548</v>
      </c>
      <c r="K417" s="661" t="s">
        <v>4836</v>
      </c>
      <c r="L417" s="662">
        <v>0</v>
      </c>
      <c r="M417" s="662">
        <v>0</v>
      </c>
      <c r="N417" s="661">
        <v>1</v>
      </c>
      <c r="O417" s="742">
        <v>1</v>
      </c>
      <c r="P417" s="662">
        <v>0</v>
      </c>
      <c r="Q417" s="677"/>
      <c r="R417" s="661">
        <v>1</v>
      </c>
      <c r="S417" s="677">
        <v>1</v>
      </c>
      <c r="T417" s="742">
        <v>1</v>
      </c>
      <c r="U417" s="700">
        <v>1</v>
      </c>
    </row>
    <row r="418" spans="1:21" ht="14.4" customHeight="1" x14ac:dyDescent="0.3">
      <c r="A418" s="660">
        <v>21</v>
      </c>
      <c r="B418" s="661" t="s">
        <v>589</v>
      </c>
      <c r="C418" s="661">
        <v>89301211</v>
      </c>
      <c r="D418" s="740" t="s">
        <v>6628</v>
      </c>
      <c r="E418" s="741" t="s">
        <v>4381</v>
      </c>
      <c r="F418" s="661" t="s">
        <v>4355</v>
      </c>
      <c r="G418" s="661" t="s">
        <v>4546</v>
      </c>
      <c r="H418" s="661" t="s">
        <v>590</v>
      </c>
      <c r="I418" s="661" t="s">
        <v>4640</v>
      </c>
      <c r="J418" s="661" t="s">
        <v>4548</v>
      </c>
      <c r="K418" s="661" t="s">
        <v>4641</v>
      </c>
      <c r="L418" s="662">
        <v>0</v>
      </c>
      <c r="M418" s="662">
        <v>0</v>
      </c>
      <c r="N418" s="661">
        <v>4</v>
      </c>
      <c r="O418" s="742">
        <v>2.5</v>
      </c>
      <c r="P418" s="662">
        <v>0</v>
      </c>
      <c r="Q418" s="677"/>
      <c r="R418" s="661">
        <v>1</v>
      </c>
      <c r="S418" s="677">
        <v>0.25</v>
      </c>
      <c r="T418" s="742">
        <v>0.5</v>
      </c>
      <c r="U418" s="700">
        <v>0.2</v>
      </c>
    </row>
    <row r="419" spans="1:21" ht="14.4" customHeight="1" x14ac:dyDescent="0.3">
      <c r="A419" s="660">
        <v>21</v>
      </c>
      <c r="B419" s="661" t="s">
        <v>589</v>
      </c>
      <c r="C419" s="661">
        <v>89301211</v>
      </c>
      <c r="D419" s="740" t="s">
        <v>6628</v>
      </c>
      <c r="E419" s="741" t="s">
        <v>4381</v>
      </c>
      <c r="F419" s="661" t="s">
        <v>4355</v>
      </c>
      <c r="G419" s="661" t="s">
        <v>4550</v>
      </c>
      <c r="H419" s="661" t="s">
        <v>590</v>
      </c>
      <c r="I419" s="661" t="s">
        <v>3377</v>
      </c>
      <c r="J419" s="661" t="s">
        <v>3378</v>
      </c>
      <c r="K419" s="661" t="s">
        <v>3379</v>
      </c>
      <c r="L419" s="662">
        <v>1172.22</v>
      </c>
      <c r="M419" s="662">
        <v>2344.44</v>
      </c>
      <c r="N419" s="661">
        <v>2</v>
      </c>
      <c r="O419" s="742">
        <v>0.5</v>
      </c>
      <c r="P419" s="662">
        <v>2344.44</v>
      </c>
      <c r="Q419" s="677">
        <v>1</v>
      </c>
      <c r="R419" s="661">
        <v>2</v>
      </c>
      <c r="S419" s="677">
        <v>1</v>
      </c>
      <c r="T419" s="742">
        <v>0.5</v>
      </c>
      <c r="U419" s="700">
        <v>1</v>
      </c>
    </row>
    <row r="420" spans="1:21" ht="14.4" customHeight="1" x14ac:dyDescent="0.3">
      <c r="A420" s="660">
        <v>21</v>
      </c>
      <c r="B420" s="661" t="s">
        <v>589</v>
      </c>
      <c r="C420" s="661">
        <v>89301211</v>
      </c>
      <c r="D420" s="740" t="s">
        <v>6628</v>
      </c>
      <c r="E420" s="741" t="s">
        <v>4381</v>
      </c>
      <c r="F420" s="661" t="s">
        <v>4355</v>
      </c>
      <c r="G420" s="661" t="s">
        <v>4550</v>
      </c>
      <c r="H420" s="661" t="s">
        <v>590</v>
      </c>
      <c r="I420" s="661" t="s">
        <v>4837</v>
      </c>
      <c r="J420" s="661" t="s">
        <v>2201</v>
      </c>
      <c r="K420" s="661" t="s">
        <v>4838</v>
      </c>
      <c r="L420" s="662">
        <v>0</v>
      </c>
      <c r="M420" s="662">
        <v>0</v>
      </c>
      <c r="N420" s="661">
        <v>1</v>
      </c>
      <c r="O420" s="742">
        <v>1</v>
      </c>
      <c r="P420" s="662"/>
      <c r="Q420" s="677"/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21</v>
      </c>
      <c r="B421" s="661" t="s">
        <v>589</v>
      </c>
      <c r="C421" s="661">
        <v>89301211</v>
      </c>
      <c r="D421" s="740" t="s">
        <v>6628</v>
      </c>
      <c r="E421" s="741" t="s">
        <v>4381</v>
      </c>
      <c r="F421" s="661" t="s">
        <v>4355</v>
      </c>
      <c r="G421" s="661" t="s">
        <v>4839</v>
      </c>
      <c r="H421" s="661" t="s">
        <v>590</v>
      </c>
      <c r="I421" s="661" t="s">
        <v>4840</v>
      </c>
      <c r="J421" s="661" t="s">
        <v>4841</v>
      </c>
      <c r="K421" s="661" t="s">
        <v>4842</v>
      </c>
      <c r="L421" s="662">
        <v>540.22</v>
      </c>
      <c r="M421" s="662">
        <v>540.22</v>
      </c>
      <c r="N421" s="661">
        <v>1</v>
      </c>
      <c r="O421" s="742">
        <v>0.5</v>
      </c>
      <c r="P421" s="662">
        <v>540.22</v>
      </c>
      <c r="Q421" s="677">
        <v>1</v>
      </c>
      <c r="R421" s="661">
        <v>1</v>
      </c>
      <c r="S421" s="677">
        <v>1</v>
      </c>
      <c r="T421" s="742">
        <v>0.5</v>
      </c>
      <c r="U421" s="700">
        <v>1</v>
      </c>
    </row>
    <row r="422" spans="1:21" ht="14.4" customHeight="1" x14ac:dyDescent="0.3">
      <c r="A422" s="660">
        <v>21</v>
      </c>
      <c r="B422" s="661" t="s">
        <v>589</v>
      </c>
      <c r="C422" s="661">
        <v>89301211</v>
      </c>
      <c r="D422" s="740" t="s">
        <v>6628</v>
      </c>
      <c r="E422" s="741" t="s">
        <v>4381</v>
      </c>
      <c r="F422" s="661" t="s">
        <v>4355</v>
      </c>
      <c r="G422" s="661" t="s">
        <v>4839</v>
      </c>
      <c r="H422" s="661" t="s">
        <v>590</v>
      </c>
      <c r="I422" s="661" t="s">
        <v>4843</v>
      </c>
      <c r="J422" s="661" t="s">
        <v>4841</v>
      </c>
      <c r="K422" s="661" t="s">
        <v>4844</v>
      </c>
      <c r="L422" s="662">
        <v>819.63</v>
      </c>
      <c r="M422" s="662">
        <v>819.63</v>
      </c>
      <c r="N422" s="661">
        <v>1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21</v>
      </c>
      <c r="B423" s="661" t="s">
        <v>589</v>
      </c>
      <c r="C423" s="661">
        <v>89301211</v>
      </c>
      <c r="D423" s="740" t="s">
        <v>6628</v>
      </c>
      <c r="E423" s="741" t="s">
        <v>4381</v>
      </c>
      <c r="F423" s="661" t="s">
        <v>4355</v>
      </c>
      <c r="G423" s="661" t="s">
        <v>4432</v>
      </c>
      <c r="H423" s="661" t="s">
        <v>590</v>
      </c>
      <c r="I423" s="661" t="s">
        <v>1073</v>
      </c>
      <c r="J423" s="661" t="s">
        <v>4433</v>
      </c>
      <c r="K423" s="661" t="s">
        <v>4434</v>
      </c>
      <c r="L423" s="662">
        <v>56.01</v>
      </c>
      <c r="M423" s="662">
        <v>3528.6300000000006</v>
      </c>
      <c r="N423" s="661">
        <v>63</v>
      </c>
      <c r="O423" s="742">
        <v>31</v>
      </c>
      <c r="P423" s="662">
        <v>2240.4000000000005</v>
      </c>
      <c r="Q423" s="677">
        <v>0.634920634920635</v>
      </c>
      <c r="R423" s="661">
        <v>40</v>
      </c>
      <c r="S423" s="677">
        <v>0.63492063492063489</v>
      </c>
      <c r="T423" s="742">
        <v>19</v>
      </c>
      <c r="U423" s="700">
        <v>0.61290322580645162</v>
      </c>
    </row>
    <row r="424" spans="1:21" ht="14.4" customHeight="1" x14ac:dyDescent="0.3">
      <c r="A424" s="660">
        <v>21</v>
      </c>
      <c r="B424" s="661" t="s">
        <v>589</v>
      </c>
      <c r="C424" s="661">
        <v>89301211</v>
      </c>
      <c r="D424" s="740" t="s">
        <v>6628</v>
      </c>
      <c r="E424" s="741" t="s">
        <v>4381</v>
      </c>
      <c r="F424" s="661" t="s">
        <v>4355</v>
      </c>
      <c r="G424" s="661" t="s">
        <v>4432</v>
      </c>
      <c r="H424" s="661" t="s">
        <v>590</v>
      </c>
      <c r="I424" s="661" t="s">
        <v>3238</v>
      </c>
      <c r="J424" s="661" t="s">
        <v>3239</v>
      </c>
      <c r="K424" s="661" t="s">
        <v>3240</v>
      </c>
      <c r="L424" s="662">
        <v>70.02</v>
      </c>
      <c r="M424" s="662">
        <v>70.02</v>
      </c>
      <c r="N424" s="661">
        <v>1</v>
      </c>
      <c r="O424" s="742">
        <v>0.5</v>
      </c>
      <c r="P424" s="662">
        <v>70.02</v>
      </c>
      <c r="Q424" s="677">
        <v>1</v>
      </c>
      <c r="R424" s="661">
        <v>1</v>
      </c>
      <c r="S424" s="677">
        <v>1</v>
      </c>
      <c r="T424" s="742">
        <v>0.5</v>
      </c>
      <c r="U424" s="700">
        <v>1</v>
      </c>
    </row>
    <row r="425" spans="1:21" ht="14.4" customHeight="1" x14ac:dyDescent="0.3">
      <c r="A425" s="660">
        <v>21</v>
      </c>
      <c r="B425" s="661" t="s">
        <v>589</v>
      </c>
      <c r="C425" s="661">
        <v>89301211</v>
      </c>
      <c r="D425" s="740" t="s">
        <v>6628</v>
      </c>
      <c r="E425" s="741" t="s">
        <v>4381</v>
      </c>
      <c r="F425" s="661" t="s">
        <v>4355</v>
      </c>
      <c r="G425" s="661" t="s">
        <v>4554</v>
      </c>
      <c r="H425" s="661" t="s">
        <v>590</v>
      </c>
      <c r="I425" s="661" t="s">
        <v>899</v>
      </c>
      <c r="J425" s="661" t="s">
        <v>4845</v>
      </c>
      <c r="K425" s="661" t="s">
        <v>1691</v>
      </c>
      <c r="L425" s="662">
        <v>60.02</v>
      </c>
      <c r="M425" s="662">
        <v>60.02</v>
      </c>
      <c r="N425" s="661">
        <v>1</v>
      </c>
      <c r="O425" s="742">
        <v>0.5</v>
      </c>
      <c r="P425" s="662"/>
      <c r="Q425" s="677">
        <v>0</v>
      </c>
      <c r="R425" s="661"/>
      <c r="S425" s="677">
        <v>0</v>
      </c>
      <c r="T425" s="742"/>
      <c r="U425" s="700">
        <v>0</v>
      </c>
    </row>
    <row r="426" spans="1:21" ht="14.4" customHeight="1" x14ac:dyDescent="0.3">
      <c r="A426" s="660">
        <v>21</v>
      </c>
      <c r="B426" s="661" t="s">
        <v>589</v>
      </c>
      <c r="C426" s="661">
        <v>89301211</v>
      </c>
      <c r="D426" s="740" t="s">
        <v>6628</v>
      </c>
      <c r="E426" s="741" t="s">
        <v>4381</v>
      </c>
      <c r="F426" s="661" t="s">
        <v>4355</v>
      </c>
      <c r="G426" s="661" t="s">
        <v>4554</v>
      </c>
      <c r="H426" s="661" t="s">
        <v>590</v>
      </c>
      <c r="I426" s="661" t="s">
        <v>4846</v>
      </c>
      <c r="J426" s="661" t="s">
        <v>3088</v>
      </c>
      <c r="K426" s="661" t="s">
        <v>4847</v>
      </c>
      <c r="L426" s="662">
        <v>0</v>
      </c>
      <c r="M426" s="662">
        <v>0</v>
      </c>
      <c r="N426" s="661">
        <v>1</v>
      </c>
      <c r="O426" s="742">
        <v>0.5</v>
      </c>
      <c r="P426" s="662">
        <v>0</v>
      </c>
      <c r="Q426" s="677"/>
      <c r="R426" s="661">
        <v>1</v>
      </c>
      <c r="S426" s="677">
        <v>1</v>
      </c>
      <c r="T426" s="742">
        <v>0.5</v>
      </c>
      <c r="U426" s="700">
        <v>1</v>
      </c>
    </row>
    <row r="427" spans="1:21" ht="14.4" customHeight="1" x14ac:dyDescent="0.3">
      <c r="A427" s="660">
        <v>21</v>
      </c>
      <c r="B427" s="661" t="s">
        <v>589</v>
      </c>
      <c r="C427" s="661">
        <v>89301211</v>
      </c>
      <c r="D427" s="740" t="s">
        <v>6628</v>
      </c>
      <c r="E427" s="741" t="s">
        <v>4381</v>
      </c>
      <c r="F427" s="661" t="s">
        <v>4355</v>
      </c>
      <c r="G427" s="661" t="s">
        <v>4848</v>
      </c>
      <c r="H427" s="661" t="s">
        <v>2238</v>
      </c>
      <c r="I427" s="661" t="s">
        <v>2258</v>
      </c>
      <c r="J427" s="661" t="s">
        <v>4247</v>
      </c>
      <c r="K427" s="661" t="s">
        <v>4248</v>
      </c>
      <c r="L427" s="662">
        <v>0</v>
      </c>
      <c r="M427" s="662">
        <v>0</v>
      </c>
      <c r="N427" s="661">
        <v>3</v>
      </c>
      <c r="O427" s="742">
        <v>1</v>
      </c>
      <c r="P427" s="662">
        <v>0</v>
      </c>
      <c r="Q427" s="677"/>
      <c r="R427" s="661">
        <v>1</v>
      </c>
      <c r="S427" s="677">
        <v>0.33333333333333331</v>
      </c>
      <c r="T427" s="742">
        <v>0.5</v>
      </c>
      <c r="U427" s="700">
        <v>0.5</v>
      </c>
    </row>
    <row r="428" spans="1:21" ht="14.4" customHeight="1" x14ac:dyDescent="0.3">
      <c r="A428" s="660">
        <v>21</v>
      </c>
      <c r="B428" s="661" t="s">
        <v>589</v>
      </c>
      <c r="C428" s="661">
        <v>89301211</v>
      </c>
      <c r="D428" s="740" t="s">
        <v>6628</v>
      </c>
      <c r="E428" s="741" t="s">
        <v>4381</v>
      </c>
      <c r="F428" s="661" t="s">
        <v>4355</v>
      </c>
      <c r="G428" s="661" t="s">
        <v>4712</v>
      </c>
      <c r="H428" s="661" t="s">
        <v>2238</v>
      </c>
      <c r="I428" s="661" t="s">
        <v>2518</v>
      </c>
      <c r="J428" s="661" t="s">
        <v>2519</v>
      </c>
      <c r="K428" s="661" t="s">
        <v>2520</v>
      </c>
      <c r="L428" s="662">
        <v>418.37</v>
      </c>
      <c r="M428" s="662">
        <v>418.37</v>
      </c>
      <c r="N428" s="661">
        <v>1</v>
      </c>
      <c r="O428" s="742">
        <v>0.5</v>
      </c>
      <c r="P428" s="662"/>
      <c r="Q428" s="677">
        <v>0</v>
      </c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21</v>
      </c>
      <c r="B429" s="661" t="s">
        <v>589</v>
      </c>
      <c r="C429" s="661">
        <v>89301211</v>
      </c>
      <c r="D429" s="740" t="s">
        <v>6628</v>
      </c>
      <c r="E429" s="741" t="s">
        <v>4381</v>
      </c>
      <c r="F429" s="661" t="s">
        <v>4355</v>
      </c>
      <c r="G429" s="661" t="s">
        <v>4712</v>
      </c>
      <c r="H429" s="661" t="s">
        <v>2238</v>
      </c>
      <c r="I429" s="661" t="s">
        <v>4849</v>
      </c>
      <c r="J429" s="661" t="s">
        <v>4850</v>
      </c>
      <c r="K429" s="661" t="s">
        <v>4851</v>
      </c>
      <c r="L429" s="662">
        <v>185.9</v>
      </c>
      <c r="M429" s="662">
        <v>371.8</v>
      </c>
      <c r="N429" s="661">
        <v>2</v>
      </c>
      <c r="O429" s="742">
        <v>1</v>
      </c>
      <c r="P429" s="662">
        <v>371.8</v>
      </c>
      <c r="Q429" s="677">
        <v>1</v>
      </c>
      <c r="R429" s="661">
        <v>2</v>
      </c>
      <c r="S429" s="677">
        <v>1</v>
      </c>
      <c r="T429" s="742">
        <v>1</v>
      </c>
      <c r="U429" s="700">
        <v>1</v>
      </c>
    </row>
    <row r="430" spans="1:21" ht="14.4" customHeight="1" x14ac:dyDescent="0.3">
      <c r="A430" s="660">
        <v>21</v>
      </c>
      <c r="B430" s="661" t="s">
        <v>589</v>
      </c>
      <c r="C430" s="661">
        <v>89301211</v>
      </c>
      <c r="D430" s="740" t="s">
        <v>6628</v>
      </c>
      <c r="E430" s="741" t="s">
        <v>4381</v>
      </c>
      <c r="F430" s="661" t="s">
        <v>4355</v>
      </c>
      <c r="G430" s="661" t="s">
        <v>4645</v>
      </c>
      <c r="H430" s="661" t="s">
        <v>590</v>
      </c>
      <c r="I430" s="661" t="s">
        <v>4852</v>
      </c>
      <c r="J430" s="661" t="s">
        <v>3478</v>
      </c>
      <c r="K430" s="661" t="s">
        <v>3479</v>
      </c>
      <c r="L430" s="662">
        <v>407.64</v>
      </c>
      <c r="M430" s="662">
        <v>1222.92</v>
      </c>
      <c r="N430" s="661">
        <v>3</v>
      </c>
      <c r="O430" s="742">
        <v>1</v>
      </c>
      <c r="P430" s="662">
        <v>1222.92</v>
      </c>
      <c r="Q430" s="677">
        <v>1</v>
      </c>
      <c r="R430" s="661">
        <v>3</v>
      </c>
      <c r="S430" s="677">
        <v>1</v>
      </c>
      <c r="T430" s="742">
        <v>1</v>
      </c>
      <c r="U430" s="700">
        <v>1</v>
      </c>
    </row>
    <row r="431" spans="1:21" ht="14.4" customHeight="1" x14ac:dyDescent="0.3">
      <c r="A431" s="660">
        <v>21</v>
      </c>
      <c r="B431" s="661" t="s">
        <v>589</v>
      </c>
      <c r="C431" s="661">
        <v>89301211</v>
      </c>
      <c r="D431" s="740" t="s">
        <v>6628</v>
      </c>
      <c r="E431" s="741" t="s">
        <v>4381</v>
      </c>
      <c r="F431" s="661" t="s">
        <v>4355</v>
      </c>
      <c r="G431" s="661" t="s">
        <v>4407</v>
      </c>
      <c r="H431" s="661" t="s">
        <v>590</v>
      </c>
      <c r="I431" s="661" t="s">
        <v>4853</v>
      </c>
      <c r="J431" s="661" t="s">
        <v>815</v>
      </c>
      <c r="K431" s="661" t="s">
        <v>4854</v>
      </c>
      <c r="L431" s="662">
        <v>0</v>
      </c>
      <c r="M431" s="662">
        <v>0</v>
      </c>
      <c r="N431" s="661">
        <v>1</v>
      </c>
      <c r="O431" s="742">
        <v>0.5</v>
      </c>
      <c r="P431" s="662">
        <v>0</v>
      </c>
      <c r="Q431" s="677"/>
      <c r="R431" s="661">
        <v>1</v>
      </c>
      <c r="S431" s="677">
        <v>1</v>
      </c>
      <c r="T431" s="742">
        <v>0.5</v>
      </c>
      <c r="U431" s="700">
        <v>1</v>
      </c>
    </row>
    <row r="432" spans="1:21" ht="14.4" customHeight="1" x14ac:dyDescent="0.3">
      <c r="A432" s="660">
        <v>21</v>
      </c>
      <c r="B432" s="661" t="s">
        <v>589</v>
      </c>
      <c r="C432" s="661">
        <v>89301211</v>
      </c>
      <c r="D432" s="740" t="s">
        <v>6628</v>
      </c>
      <c r="E432" s="741" t="s">
        <v>4381</v>
      </c>
      <c r="F432" s="661" t="s">
        <v>4355</v>
      </c>
      <c r="G432" s="661" t="s">
        <v>4855</v>
      </c>
      <c r="H432" s="661" t="s">
        <v>590</v>
      </c>
      <c r="I432" s="661" t="s">
        <v>2700</v>
      </c>
      <c r="J432" s="661" t="s">
        <v>2701</v>
      </c>
      <c r="K432" s="661" t="s">
        <v>2702</v>
      </c>
      <c r="L432" s="662">
        <v>120.37</v>
      </c>
      <c r="M432" s="662">
        <v>120.37</v>
      </c>
      <c r="N432" s="661">
        <v>1</v>
      </c>
      <c r="O432" s="742">
        <v>1</v>
      </c>
      <c r="P432" s="662">
        <v>120.37</v>
      </c>
      <c r="Q432" s="677">
        <v>1</v>
      </c>
      <c r="R432" s="661">
        <v>1</v>
      </c>
      <c r="S432" s="677">
        <v>1</v>
      </c>
      <c r="T432" s="742">
        <v>1</v>
      </c>
      <c r="U432" s="700">
        <v>1</v>
      </c>
    </row>
    <row r="433" spans="1:21" ht="14.4" customHeight="1" x14ac:dyDescent="0.3">
      <c r="A433" s="660">
        <v>21</v>
      </c>
      <c r="B433" s="661" t="s">
        <v>589</v>
      </c>
      <c r="C433" s="661">
        <v>89301211</v>
      </c>
      <c r="D433" s="740" t="s">
        <v>6628</v>
      </c>
      <c r="E433" s="741" t="s">
        <v>4381</v>
      </c>
      <c r="F433" s="661" t="s">
        <v>4355</v>
      </c>
      <c r="G433" s="661" t="s">
        <v>4398</v>
      </c>
      <c r="H433" s="661" t="s">
        <v>2238</v>
      </c>
      <c r="I433" s="661" t="s">
        <v>2487</v>
      </c>
      <c r="J433" s="661" t="s">
        <v>2285</v>
      </c>
      <c r="K433" s="661" t="s">
        <v>2488</v>
      </c>
      <c r="L433" s="662">
        <v>625.29</v>
      </c>
      <c r="M433" s="662">
        <v>4377.03</v>
      </c>
      <c r="N433" s="661">
        <v>7</v>
      </c>
      <c r="O433" s="742">
        <v>4</v>
      </c>
      <c r="P433" s="662">
        <v>1875.87</v>
      </c>
      <c r="Q433" s="677">
        <v>0.42857142857142855</v>
      </c>
      <c r="R433" s="661">
        <v>3</v>
      </c>
      <c r="S433" s="677">
        <v>0.42857142857142855</v>
      </c>
      <c r="T433" s="742">
        <v>2</v>
      </c>
      <c r="U433" s="700">
        <v>0.5</v>
      </c>
    </row>
    <row r="434" spans="1:21" ht="14.4" customHeight="1" x14ac:dyDescent="0.3">
      <c r="A434" s="660">
        <v>21</v>
      </c>
      <c r="B434" s="661" t="s">
        <v>589</v>
      </c>
      <c r="C434" s="661">
        <v>89301211</v>
      </c>
      <c r="D434" s="740" t="s">
        <v>6628</v>
      </c>
      <c r="E434" s="741" t="s">
        <v>4381</v>
      </c>
      <c r="F434" s="661" t="s">
        <v>4355</v>
      </c>
      <c r="G434" s="661" t="s">
        <v>4398</v>
      </c>
      <c r="H434" s="661" t="s">
        <v>2238</v>
      </c>
      <c r="I434" s="661" t="s">
        <v>2284</v>
      </c>
      <c r="J434" s="661" t="s">
        <v>2285</v>
      </c>
      <c r="K434" s="661" t="s">
        <v>2286</v>
      </c>
      <c r="L434" s="662">
        <v>937.93</v>
      </c>
      <c r="M434" s="662">
        <v>7503.44</v>
      </c>
      <c r="N434" s="661">
        <v>8</v>
      </c>
      <c r="O434" s="742">
        <v>3</v>
      </c>
      <c r="P434" s="662">
        <v>7503.44</v>
      </c>
      <c r="Q434" s="677">
        <v>1</v>
      </c>
      <c r="R434" s="661">
        <v>8</v>
      </c>
      <c r="S434" s="677">
        <v>1</v>
      </c>
      <c r="T434" s="742">
        <v>3</v>
      </c>
      <c r="U434" s="700">
        <v>1</v>
      </c>
    </row>
    <row r="435" spans="1:21" ht="14.4" customHeight="1" x14ac:dyDescent="0.3">
      <c r="A435" s="660">
        <v>21</v>
      </c>
      <c r="B435" s="661" t="s">
        <v>589</v>
      </c>
      <c r="C435" s="661">
        <v>89301211</v>
      </c>
      <c r="D435" s="740" t="s">
        <v>6628</v>
      </c>
      <c r="E435" s="741" t="s">
        <v>4381</v>
      </c>
      <c r="F435" s="661" t="s">
        <v>4355</v>
      </c>
      <c r="G435" s="661" t="s">
        <v>4398</v>
      </c>
      <c r="H435" s="661" t="s">
        <v>2238</v>
      </c>
      <c r="I435" s="661" t="s">
        <v>2288</v>
      </c>
      <c r="J435" s="661" t="s">
        <v>2285</v>
      </c>
      <c r="K435" s="661" t="s">
        <v>2289</v>
      </c>
      <c r="L435" s="662">
        <v>1166.47</v>
      </c>
      <c r="M435" s="662">
        <v>8165.2900000000009</v>
      </c>
      <c r="N435" s="661">
        <v>7</v>
      </c>
      <c r="O435" s="742">
        <v>4.5</v>
      </c>
      <c r="P435" s="662">
        <v>5832.35</v>
      </c>
      <c r="Q435" s="677">
        <v>0.7142857142857143</v>
      </c>
      <c r="R435" s="661">
        <v>5</v>
      </c>
      <c r="S435" s="677">
        <v>0.7142857142857143</v>
      </c>
      <c r="T435" s="742">
        <v>4</v>
      </c>
      <c r="U435" s="700">
        <v>0.88888888888888884</v>
      </c>
    </row>
    <row r="436" spans="1:21" ht="14.4" customHeight="1" x14ac:dyDescent="0.3">
      <c r="A436" s="660">
        <v>21</v>
      </c>
      <c r="B436" s="661" t="s">
        <v>589</v>
      </c>
      <c r="C436" s="661">
        <v>89301211</v>
      </c>
      <c r="D436" s="740" t="s">
        <v>6628</v>
      </c>
      <c r="E436" s="741" t="s">
        <v>4381</v>
      </c>
      <c r="F436" s="661" t="s">
        <v>4355</v>
      </c>
      <c r="G436" s="661" t="s">
        <v>4398</v>
      </c>
      <c r="H436" s="661" t="s">
        <v>2238</v>
      </c>
      <c r="I436" s="661" t="s">
        <v>3528</v>
      </c>
      <c r="J436" s="661" t="s">
        <v>2285</v>
      </c>
      <c r="K436" s="661" t="s">
        <v>3529</v>
      </c>
      <c r="L436" s="662">
        <v>1458.07</v>
      </c>
      <c r="M436" s="662">
        <v>1458.07</v>
      </c>
      <c r="N436" s="661">
        <v>1</v>
      </c>
      <c r="O436" s="742">
        <v>1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21</v>
      </c>
      <c r="B437" s="661" t="s">
        <v>589</v>
      </c>
      <c r="C437" s="661">
        <v>89301211</v>
      </c>
      <c r="D437" s="740" t="s">
        <v>6628</v>
      </c>
      <c r="E437" s="741" t="s">
        <v>4381</v>
      </c>
      <c r="F437" s="661" t="s">
        <v>4355</v>
      </c>
      <c r="G437" s="661" t="s">
        <v>4398</v>
      </c>
      <c r="H437" s="661" t="s">
        <v>2238</v>
      </c>
      <c r="I437" s="661" t="s">
        <v>2358</v>
      </c>
      <c r="J437" s="661" t="s">
        <v>2359</v>
      </c>
      <c r="K437" s="661" t="s">
        <v>2286</v>
      </c>
      <c r="L437" s="662">
        <v>1749.69</v>
      </c>
      <c r="M437" s="662">
        <v>31494.42</v>
      </c>
      <c r="N437" s="661">
        <v>18</v>
      </c>
      <c r="O437" s="742">
        <v>8.5</v>
      </c>
      <c r="P437" s="662">
        <v>13997.520000000002</v>
      </c>
      <c r="Q437" s="677">
        <v>0.44444444444444453</v>
      </c>
      <c r="R437" s="661">
        <v>8</v>
      </c>
      <c r="S437" s="677">
        <v>0.44444444444444442</v>
      </c>
      <c r="T437" s="742">
        <v>4</v>
      </c>
      <c r="U437" s="700">
        <v>0.47058823529411764</v>
      </c>
    </row>
    <row r="438" spans="1:21" ht="14.4" customHeight="1" x14ac:dyDescent="0.3">
      <c r="A438" s="660">
        <v>21</v>
      </c>
      <c r="B438" s="661" t="s">
        <v>589</v>
      </c>
      <c r="C438" s="661">
        <v>89301211</v>
      </c>
      <c r="D438" s="740" t="s">
        <v>6628</v>
      </c>
      <c r="E438" s="741" t="s">
        <v>4381</v>
      </c>
      <c r="F438" s="661" t="s">
        <v>4355</v>
      </c>
      <c r="G438" s="661" t="s">
        <v>4398</v>
      </c>
      <c r="H438" s="661" t="s">
        <v>2238</v>
      </c>
      <c r="I438" s="661" t="s">
        <v>2362</v>
      </c>
      <c r="J438" s="661" t="s">
        <v>2359</v>
      </c>
      <c r="K438" s="661" t="s">
        <v>2289</v>
      </c>
      <c r="L438" s="662">
        <v>2332.92</v>
      </c>
      <c r="M438" s="662">
        <v>34993.799999999996</v>
      </c>
      <c r="N438" s="661">
        <v>15</v>
      </c>
      <c r="O438" s="742">
        <v>7.5</v>
      </c>
      <c r="P438" s="662">
        <v>23329.199999999997</v>
      </c>
      <c r="Q438" s="677">
        <v>0.66666666666666663</v>
      </c>
      <c r="R438" s="661">
        <v>10</v>
      </c>
      <c r="S438" s="677">
        <v>0.66666666666666663</v>
      </c>
      <c r="T438" s="742">
        <v>5</v>
      </c>
      <c r="U438" s="700">
        <v>0.66666666666666663</v>
      </c>
    </row>
    <row r="439" spans="1:21" ht="14.4" customHeight="1" x14ac:dyDescent="0.3">
      <c r="A439" s="660">
        <v>21</v>
      </c>
      <c r="B439" s="661" t="s">
        <v>589</v>
      </c>
      <c r="C439" s="661">
        <v>89301211</v>
      </c>
      <c r="D439" s="740" t="s">
        <v>6628</v>
      </c>
      <c r="E439" s="741" t="s">
        <v>4381</v>
      </c>
      <c r="F439" s="661" t="s">
        <v>4355</v>
      </c>
      <c r="G439" s="661" t="s">
        <v>4398</v>
      </c>
      <c r="H439" s="661" t="s">
        <v>2238</v>
      </c>
      <c r="I439" s="661" t="s">
        <v>2365</v>
      </c>
      <c r="J439" s="661" t="s">
        <v>2359</v>
      </c>
      <c r="K439" s="661" t="s">
        <v>3529</v>
      </c>
      <c r="L439" s="662">
        <v>2916.16</v>
      </c>
      <c r="M439" s="662">
        <v>5832.32</v>
      </c>
      <c r="N439" s="661">
        <v>2</v>
      </c>
      <c r="O439" s="742">
        <v>1</v>
      </c>
      <c r="P439" s="662">
        <v>5832.32</v>
      </c>
      <c r="Q439" s="677">
        <v>1</v>
      </c>
      <c r="R439" s="661">
        <v>2</v>
      </c>
      <c r="S439" s="677">
        <v>1</v>
      </c>
      <c r="T439" s="742">
        <v>1</v>
      </c>
      <c r="U439" s="700">
        <v>1</v>
      </c>
    </row>
    <row r="440" spans="1:21" ht="14.4" customHeight="1" x14ac:dyDescent="0.3">
      <c r="A440" s="660">
        <v>21</v>
      </c>
      <c r="B440" s="661" t="s">
        <v>589</v>
      </c>
      <c r="C440" s="661">
        <v>89301211</v>
      </c>
      <c r="D440" s="740" t="s">
        <v>6628</v>
      </c>
      <c r="E440" s="741" t="s">
        <v>4381</v>
      </c>
      <c r="F440" s="661" t="s">
        <v>4355</v>
      </c>
      <c r="G440" s="661" t="s">
        <v>4560</v>
      </c>
      <c r="H440" s="661" t="s">
        <v>590</v>
      </c>
      <c r="I440" s="661" t="s">
        <v>2720</v>
      </c>
      <c r="J440" s="661" t="s">
        <v>2721</v>
      </c>
      <c r="K440" s="661" t="s">
        <v>2722</v>
      </c>
      <c r="L440" s="662">
        <v>153.52000000000001</v>
      </c>
      <c r="M440" s="662">
        <v>153.52000000000001</v>
      </c>
      <c r="N440" s="661">
        <v>1</v>
      </c>
      <c r="O440" s="742">
        <v>0.5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21</v>
      </c>
      <c r="B441" s="661" t="s">
        <v>589</v>
      </c>
      <c r="C441" s="661">
        <v>89301211</v>
      </c>
      <c r="D441" s="740" t="s">
        <v>6628</v>
      </c>
      <c r="E441" s="741" t="s">
        <v>4381</v>
      </c>
      <c r="F441" s="661" t="s">
        <v>4355</v>
      </c>
      <c r="G441" s="661" t="s">
        <v>4414</v>
      </c>
      <c r="H441" s="661" t="s">
        <v>590</v>
      </c>
      <c r="I441" s="661" t="s">
        <v>4568</v>
      </c>
      <c r="J441" s="661" t="s">
        <v>4416</v>
      </c>
      <c r="K441" s="661" t="s">
        <v>855</v>
      </c>
      <c r="L441" s="662">
        <v>97.97</v>
      </c>
      <c r="M441" s="662">
        <v>783.76</v>
      </c>
      <c r="N441" s="661">
        <v>8</v>
      </c>
      <c r="O441" s="742">
        <v>5</v>
      </c>
      <c r="P441" s="662">
        <v>489.85</v>
      </c>
      <c r="Q441" s="677">
        <v>0.625</v>
      </c>
      <c r="R441" s="661">
        <v>5</v>
      </c>
      <c r="S441" s="677">
        <v>0.625</v>
      </c>
      <c r="T441" s="742">
        <v>3</v>
      </c>
      <c r="U441" s="700">
        <v>0.6</v>
      </c>
    </row>
    <row r="442" spans="1:21" ht="14.4" customHeight="1" x14ac:dyDescent="0.3">
      <c r="A442" s="660">
        <v>21</v>
      </c>
      <c r="B442" s="661" t="s">
        <v>589</v>
      </c>
      <c r="C442" s="661">
        <v>89301211</v>
      </c>
      <c r="D442" s="740" t="s">
        <v>6628</v>
      </c>
      <c r="E442" s="741" t="s">
        <v>4381</v>
      </c>
      <c r="F442" s="661" t="s">
        <v>4355</v>
      </c>
      <c r="G442" s="661" t="s">
        <v>4414</v>
      </c>
      <c r="H442" s="661" t="s">
        <v>590</v>
      </c>
      <c r="I442" s="661" t="s">
        <v>4415</v>
      </c>
      <c r="J442" s="661" t="s">
        <v>4416</v>
      </c>
      <c r="K442" s="661" t="s">
        <v>858</v>
      </c>
      <c r="L442" s="662">
        <v>314.89999999999998</v>
      </c>
      <c r="M442" s="662">
        <v>314.89999999999998</v>
      </c>
      <c r="N442" s="661">
        <v>1</v>
      </c>
      <c r="O442" s="742">
        <v>0.5</v>
      </c>
      <c r="P442" s="662">
        <v>314.89999999999998</v>
      </c>
      <c r="Q442" s="677">
        <v>1</v>
      </c>
      <c r="R442" s="661">
        <v>1</v>
      </c>
      <c r="S442" s="677">
        <v>1</v>
      </c>
      <c r="T442" s="742">
        <v>0.5</v>
      </c>
      <c r="U442" s="700">
        <v>1</v>
      </c>
    </row>
    <row r="443" spans="1:21" ht="14.4" customHeight="1" x14ac:dyDescent="0.3">
      <c r="A443" s="660">
        <v>21</v>
      </c>
      <c r="B443" s="661" t="s">
        <v>589</v>
      </c>
      <c r="C443" s="661">
        <v>89301211</v>
      </c>
      <c r="D443" s="740" t="s">
        <v>6628</v>
      </c>
      <c r="E443" s="741" t="s">
        <v>4381</v>
      </c>
      <c r="F443" s="661" t="s">
        <v>4355</v>
      </c>
      <c r="G443" s="661" t="s">
        <v>4414</v>
      </c>
      <c r="H443" s="661" t="s">
        <v>590</v>
      </c>
      <c r="I443" s="661" t="s">
        <v>853</v>
      </c>
      <c r="J443" s="661" t="s">
        <v>854</v>
      </c>
      <c r="K443" s="661" t="s">
        <v>4437</v>
      </c>
      <c r="L443" s="662">
        <v>97.97</v>
      </c>
      <c r="M443" s="662">
        <v>1371.5800000000002</v>
      </c>
      <c r="N443" s="661">
        <v>14</v>
      </c>
      <c r="O443" s="742">
        <v>8</v>
      </c>
      <c r="P443" s="662">
        <v>489.85</v>
      </c>
      <c r="Q443" s="677">
        <v>0.3571428571428571</v>
      </c>
      <c r="R443" s="661">
        <v>5</v>
      </c>
      <c r="S443" s="677">
        <v>0.35714285714285715</v>
      </c>
      <c r="T443" s="742">
        <v>3</v>
      </c>
      <c r="U443" s="700">
        <v>0.375</v>
      </c>
    </row>
    <row r="444" spans="1:21" ht="14.4" customHeight="1" x14ac:dyDescent="0.3">
      <c r="A444" s="660">
        <v>21</v>
      </c>
      <c r="B444" s="661" t="s">
        <v>589</v>
      </c>
      <c r="C444" s="661">
        <v>89301211</v>
      </c>
      <c r="D444" s="740" t="s">
        <v>6628</v>
      </c>
      <c r="E444" s="741" t="s">
        <v>4381</v>
      </c>
      <c r="F444" s="661" t="s">
        <v>4355</v>
      </c>
      <c r="G444" s="661" t="s">
        <v>4414</v>
      </c>
      <c r="H444" s="661" t="s">
        <v>590</v>
      </c>
      <c r="I444" s="661" t="s">
        <v>857</v>
      </c>
      <c r="J444" s="661" t="s">
        <v>854</v>
      </c>
      <c r="K444" s="661" t="s">
        <v>4438</v>
      </c>
      <c r="L444" s="662">
        <v>314.89999999999998</v>
      </c>
      <c r="M444" s="662">
        <v>2519.1999999999998</v>
      </c>
      <c r="N444" s="661">
        <v>8</v>
      </c>
      <c r="O444" s="742">
        <v>4</v>
      </c>
      <c r="P444" s="662">
        <v>944.69999999999993</v>
      </c>
      <c r="Q444" s="677">
        <v>0.375</v>
      </c>
      <c r="R444" s="661">
        <v>3</v>
      </c>
      <c r="S444" s="677">
        <v>0.375</v>
      </c>
      <c r="T444" s="742">
        <v>1.5</v>
      </c>
      <c r="U444" s="700">
        <v>0.375</v>
      </c>
    </row>
    <row r="445" spans="1:21" ht="14.4" customHeight="1" x14ac:dyDescent="0.3">
      <c r="A445" s="660">
        <v>21</v>
      </c>
      <c r="B445" s="661" t="s">
        <v>589</v>
      </c>
      <c r="C445" s="661">
        <v>89301211</v>
      </c>
      <c r="D445" s="740" t="s">
        <v>6628</v>
      </c>
      <c r="E445" s="741" t="s">
        <v>4381</v>
      </c>
      <c r="F445" s="661" t="s">
        <v>4355</v>
      </c>
      <c r="G445" s="661" t="s">
        <v>4410</v>
      </c>
      <c r="H445" s="661" t="s">
        <v>2238</v>
      </c>
      <c r="I445" s="661" t="s">
        <v>2514</v>
      </c>
      <c r="J445" s="661" t="s">
        <v>2515</v>
      </c>
      <c r="K445" s="661" t="s">
        <v>4121</v>
      </c>
      <c r="L445" s="662">
        <v>1359.61</v>
      </c>
      <c r="M445" s="662">
        <v>53024.790000000008</v>
      </c>
      <c r="N445" s="661">
        <v>39</v>
      </c>
      <c r="O445" s="742">
        <v>14.5</v>
      </c>
      <c r="P445" s="662">
        <v>32630.640000000007</v>
      </c>
      <c r="Q445" s="677">
        <v>0.61538461538461542</v>
      </c>
      <c r="R445" s="661">
        <v>24</v>
      </c>
      <c r="S445" s="677">
        <v>0.61538461538461542</v>
      </c>
      <c r="T445" s="742">
        <v>9</v>
      </c>
      <c r="U445" s="700">
        <v>0.62068965517241381</v>
      </c>
    </row>
    <row r="446" spans="1:21" ht="14.4" customHeight="1" x14ac:dyDescent="0.3">
      <c r="A446" s="660">
        <v>21</v>
      </c>
      <c r="B446" s="661" t="s">
        <v>589</v>
      </c>
      <c r="C446" s="661">
        <v>89301211</v>
      </c>
      <c r="D446" s="740" t="s">
        <v>6628</v>
      </c>
      <c r="E446" s="741" t="s">
        <v>4381</v>
      </c>
      <c r="F446" s="661" t="s">
        <v>4355</v>
      </c>
      <c r="G446" s="661" t="s">
        <v>4410</v>
      </c>
      <c r="H446" s="661" t="s">
        <v>2238</v>
      </c>
      <c r="I446" s="661" t="s">
        <v>4457</v>
      </c>
      <c r="J446" s="661" t="s">
        <v>4458</v>
      </c>
      <c r="K446" s="661" t="s">
        <v>4459</v>
      </c>
      <c r="L446" s="662">
        <v>1359.61</v>
      </c>
      <c r="M446" s="662">
        <v>8157.6599999999989</v>
      </c>
      <c r="N446" s="661">
        <v>6</v>
      </c>
      <c r="O446" s="742">
        <v>2.5</v>
      </c>
      <c r="P446" s="662">
        <v>1359.61</v>
      </c>
      <c r="Q446" s="677">
        <v>0.16666666666666669</v>
      </c>
      <c r="R446" s="661">
        <v>1</v>
      </c>
      <c r="S446" s="677">
        <v>0.16666666666666666</v>
      </c>
      <c r="T446" s="742">
        <v>0.5</v>
      </c>
      <c r="U446" s="700">
        <v>0.2</v>
      </c>
    </row>
    <row r="447" spans="1:21" ht="14.4" customHeight="1" x14ac:dyDescent="0.3">
      <c r="A447" s="660">
        <v>21</v>
      </c>
      <c r="B447" s="661" t="s">
        <v>589</v>
      </c>
      <c r="C447" s="661">
        <v>89301211</v>
      </c>
      <c r="D447" s="740" t="s">
        <v>6628</v>
      </c>
      <c r="E447" s="741" t="s">
        <v>4381</v>
      </c>
      <c r="F447" s="661" t="s">
        <v>4355</v>
      </c>
      <c r="G447" s="661" t="s">
        <v>4856</v>
      </c>
      <c r="H447" s="661" t="s">
        <v>590</v>
      </c>
      <c r="I447" s="661" t="s">
        <v>786</v>
      </c>
      <c r="J447" s="661" t="s">
        <v>787</v>
      </c>
      <c r="K447" s="661" t="s">
        <v>4857</v>
      </c>
      <c r="L447" s="662">
        <v>0</v>
      </c>
      <c r="M447" s="662">
        <v>0</v>
      </c>
      <c r="N447" s="661">
        <v>4</v>
      </c>
      <c r="O447" s="742">
        <v>2.5</v>
      </c>
      <c r="P447" s="662">
        <v>0</v>
      </c>
      <c r="Q447" s="677"/>
      <c r="R447" s="661">
        <v>1</v>
      </c>
      <c r="S447" s="677">
        <v>0.25</v>
      </c>
      <c r="T447" s="742">
        <v>1</v>
      </c>
      <c r="U447" s="700">
        <v>0.4</v>
      </c>
    </row>
    <row r="448" spans="1:21" ht="14.4" customHeight="1" x14ac:dyDescent="0.3">
      <c r="A448" s="660">
        <v>21</v>
      </c>
      <c r="B448" s="661" t="s">
        <v>589</v>
      </c>
      <c r="C448" s="661">
        <v>89301211</v>
      </c>
      <c r="D448" s="740" t="s">
        <v>6628</v>
      </c>
      <c r="E448" s="741" t="s">
        <v>4381</v>
      </c>
      <c r="F448" s="661" t="s">
        <v>4355</v>
      </c>
      <c r="G448" s="661" t="s">
        <v>4573</v>
      </c>
      <c r="H448" s="661" t="s">
        <v>590</v>
      </c>
      <c r="I448" s="661" t="s">
        <v>4858</v>
      </c>
      <c r="J448" s="661" t="s">
        <v>4579</v>
      </c>
      <c r="K448" s="661" t="s">
        <v>4859</v>
      </c>
      <c r="L448" s="662">
        <v>3507.07</v>
      </c>
      <c r="M448" s="662">
        <v>10521.210000000001</v>
      </c>
      <c r="N448" s="661">
        <v>3</v>
      </c>
      <c r="O448" s="742">
        <v>3</v>
      </c>
      <c r="P448" s="662">
        <v>10521.210000000001</v>
      </c>
      <c r="Q448" s="677">
        <v>1</v>
      </c>
      <c r="R448" s="661">
        <v>3</v>
      </c>
      <c r="S448" s="677">
        <v>1</v>
      </c>
      <c r="T448" s="742">
        <v>3</v>
      </c>
      <c r="U448" s="700">
        <v>1</v>
      </c>
    </row>
    <row r="449" spans="1:21" ht="14.4" customHeight="1" x14ac:dyDescent="0.3">
      <c r="A449" s="660">
        <v>21</v>
      </c>
      <c r="B449" s="661" t="s">
        <v>589</v>
      </c>
      <c r="C449" s="661">
        <v>89301211</v>
      </c>
      <c r="D449" s="740" t="s">
        <v>6628</v>
      </c>
      <c r="E449" s="741" t="s">
        <v>4381</v>
      </c>
      <c r="F449" s="661" t="s">
        <v>4355</v>
      </c>
      <c r="G449" s="661" t="s">
        <v>4573</v>
      </c>
      <c r="H449" s="661" t="s">
        <v>590</v>
      </c>
      <c r="I449" s="661" t="s">
        <v>1594</v>
      </c>
      <c r="J449" s="661" t="s">
        <v>1595</v>
      </c>
      <c r="K449" s="661" t="s">
        <v>1596</v>
      </c>
      <c r="L449" s="662">
        <v>474.91</v>
      </c>
      <c r="M449" s="662">
        <v>474.91</v>
      </c>
      <c r="N449" s="661">
        <v>1</v>
      </c>
      <c r="O449" s="742">
        <v>1</v>
      </c>
      <c r="P449" s="662">
        <v>474.91</v>
      </c>
      <c r="Q449" s="677">
        <v>1</v>
      </c>
      <c r="R449" s="661">
        <v>1</v>
      </c>
      <c r="S449" s="677">
        <v>1</v>
      </c>
      <c r="T449" s="742">
        <v>1</v>
      </c>
      <c r="U449" s="700">
        <v>1</v>
      </c>
    </row>
    <row r="450" spans="1:21" ht="14.4" customHeight="1" x14ac:dyDescent="0.3">
      <c r="A450" s="660">
        <v>21</v>
      </c>
      <c r="B450" s="661" t="s">
        <v>589</v>
      </c>
      <c r="C450" s="661">
        <v>89301211</v>
      </c>
      <c r="D450" s="740" t="s">
        <v>6628</v>
      </c>
      <c r="E450" s="741" t="s">
        <v>4381</v>
      </c>
      <c r="F450" s="661" t="s">
        <v>4355</v>
      </c>
      <c r="G450" s="661" t="s">
        <v>4573</v>
      </c>
      <c r="H450" s="661" t="s">
        <v>590</v>
      </c>
      <c r="I450" s="661" t="s">
        <v>4574</v>
      </c>
      <c r="J450" s="661" t="s">
        <v>1599</v>
      </c>
      <c r="K450" s="661" t="s">
        <v>4575</v>
      </c>
      <c r="L450" s="662">
        <v>0</v>
      </c>
      <c r="M450" s="662">
        <v>0</v>
      </c>
      <c r="N450" s="661">
        <v>1</v>
      </c>
      <c r="O450" s="742">
        <v>1</v>
      </c>
      <c r="P450" s="662">
        <v>0</v>
      </c>
      <c r="Q450" s="677"/>
      <c r="R450" s="661">
        <v>1</v>
      </c>
      <c r="S450" s="677">
        <v>1</v>
      </c>
      <c r="T450" s="742">
        <v>1</v>
      </c>
      <c r="U450" s="700">
        <v>1</v>
      </c>
    </row>
    <row r="451" spans="1:21" ht="14.4" customHeight="1" x14ac:dyDescent="0.3">
      <c r="A451" s="660">
        <v>21</v>
      </c>
      <c r="B451" s="661" t="s">
        <v>589</v>
      </c>
      <c r="C451" s="661">
        <v>89301211</v>
      </c>
      <c r="D451" s="740" t="s">
        <v>6628</v>
      </c>
      <c r="E451" s="741" t="s">
        <v>4381</v>
      </c>
      <c r="F451" s="661" t="s">
        <v>4355</v>
      </c>
      <c r="G451" s="661" t="s">
        <v>4653</v>
      </c>
      <c r="H451" s="661" t="s">
        <v>590</v>
      </c>
      <c r="I451" s="661" t="s">
        <v>4860</v>
      </c>
      <c r="J451" s="661" t="s">
        <v>4655</v>
      </c>
      <c r="K451" s="661" t="s">
        <v>4861</v>
      </c>
      <c r="L451" s="662">
        <v>2243.6799999999998</v>
      </c>
      <c r="M451" s="662">
        <v>4487.3599999999997</v>
      </c>
      <c r="N451" s="661">
        <v>2</v>
      </c>
      <c r="O451" s="742">
        <v>2</v>
      </c>
      <c r="P451" s="662">
        <v>4487.3599999999997</v>
      </c>
      <c r="Q451" s="677">
        <v>1</v>
      </c>
      <c r="R451" s="661">
        <v>2</v>
      </c>
      <c r="S451" s="677">
        <v>1</v>
      </c>
      <c r="T451" s="742">
        <v>2</v>
      </c>
      <c r="U451" s="700">
        <v>1</v>
      </c>
    </row>
    <row r="452" spans="1:21" ht="14.4" customHeight="1" x14ac:dyDescent="0.3">
      <c r="A452" s="660">
        <v>21</v>
      </c>
      <c r="B452" s="661" t="s">
        <v>589</v>
      </c>
      <c r="C452" s="661">
        <v>89301211</v>
      </c>
      <c r="D452" s="740" t="s">
        <v>6628</v>
      </c>
      <c r="E452" s="741" t="s">
        <v>4381</v>
      </c>
      <c r="F452" s="661" t="s">
        <v>4355</v>
      </c>
      <c r="G452" s="661" t="s">
        <v>4653</v>
      </c>
      <c r="H452" s="661" t="s">
        <v>590</v>
      </c>
      <c r="I452" s="661" t="s">
        <v>4862</v>
      </c>
      <c r="J452" s="661" t="s">
        <v>4863</v>
      </c>
      <c r="K452" s="661" t="s">
        <v>4864</v>
      </c>
      <c r="L452" s="662">
        <v>0</v>
      </c>
      <c r="M452" s="662">
        <v>0</v>
      </c>
      <c r="N452" s="661">
        <v>1</v>
      </c>
      <c r="O452" s="742">
        <v>1</v>
      </c>
      <c r="P452" s="662"/>
      <c r="Q452" s="677"/>
      <c r="R452" s="661"/>
      <c r="S452" s="677">
        <v>0</v>
      </c>
      <c r="T452" s="742"/>
      <c r="U452" s="700">
        <v>0</v>
      </c>
    </row>
    <row r="453" spans="1:21" ht="14.4" customHeight="1" x14ac:dyDescent="0.3">
      <c r="A453" s="660">
        <v>21</v>
      </c>
      <c r="B453" s="661" t="s">
        <v>589</v>
      </c>
      <c r="C453" s="661">
        <v>89301211</v>
      </c>
      <c r="D453" s="740" t="s">
        <v>6628</v>
      </c>
      <c r="E453" s="741" t="s">
        <v>4381</v>
      </c>
      <c r="F453" s="661" t="s">
        <v>4355</v>
      </c>
      <c r="G453" s="661" t="s">
        <v>4865</v>
      </c>
      <c r="H453" s="661" t="s">
        <v>590</v>
      </c>
      <c r="I453" s="661" t="s">
        <v>4866</v>
      </c>
      <c r="J453" s="661" t="s">
        <v>1216</v>
      </c>
      <c r="K453" s="661" t="s">
        <v>4867</v>
      </c>
      <c r="L453" s="662">
        <v>0</v>
      </c>
      <c r="M453" s="662">
        <v>0</v>
      </c>
      <c r="N453" s="661">
        <v>3</v>
      </c>
      <c r="O453" s="742">
        <v>1</v>
      </c>
      <c r="P453" s="662">
        <v>0</v>
      </c>
      <c r="Q453" s="677"/>
      <c r="R453" s="661">
        <v>2</v>
      </c>
      <c r="S453" s="677">
        <v>0.66666666666666663</v>
      </c>
      <c r="T453" s="742">
        <v>0.5</v>
      </c>
      <c r="U453" s="700">
        <v>0.5</v>
      </c>
    </row>
    <row r="454" spans="1:21" ht="14.4" customHeight="1" x14ac:dyDescent="0.3">
      <c r="A454" s="660">
        <v>21</v>
      </c>
      <c r="B454" s="661" t="s">
        <v>589</v>
      </c>
      <c r="C454" s="661">
        <v>89301211</v>
      </c>
      <c r="D454" s="740" t="s">
        <v>6628</v>
      </c>
      <c r="E454" s="741" t="s">
        <v>4381</v>
      </c>
      <c r="F454" s="661" t="s">
        <v>4355</v>
      </c>
      <c r="G454" s="661" t="s">
        <v>4868</v>
      </c>
      <c r="H454" s="661" t="s">
        <v>590</v>
      </c>
      <c r="I454" s="661" t="s">
        <v>4869</v>
      </c>
      <c r="J454" s="661" t="s">
        <v>3468</v>
      </c>
      <c r="K454" s="661" t="s">
        <v>1025</v>
      </c>
      <c r="L454" s="662">
        <v>193.98</v>
      </c>
      <c r="M454" s="662">
        <v>193.98</v>
      </c>
      <c r="N454" s="661">
        <v>1</v>
      </c>
      <c r="O454" s="742">
        <v>0.5</v>
      </c>
      <c r="P454" s="662"/>
      <c r="Q454" s="677">
        <v>0</v>
      </c>
      <c r="R454" s="661"/>
      <c r="S454" s="677">
        <v>0</v>
      </c>
      <c r="T454" s="742"/>
      <c r="U454" s="700">
        <v>0</v>
      </c>
    </row>
    <row r="455" spans="1:21" ht="14.4" customHeight="1" x14ac:dyDescent="0.3">
      <c r="A455" s="660">
        <v>21</v>
      </c>
      <c r="B455" s="661" t="s">
        <v>589</v>
      </c>
      <c r="C455" s="661">
        <v>89301211</v>
      </c>
      <c r="D455" s="740" t="s">
        <v>6628</v>
      </c>
      <c r="E455" s="741" t="s">
        <v>4381</v>
      </c>
      <c r="F455" s="661" t="s">
        <v>4355</v>
      </c>
      <c r="G455" s="661" t="s">
        <v>4870</v>
      </c>
      <c r="H455" s="661" t="s">
        <v>590</v>
      </c>
      <c r="I455" s="661" t="s">
        <v>1375</v>
      </c>
      <c r="J455" s="661" t="s">
        <v>4871</v>
      </c>
      <c r="K455" s="661" t="s">
        <v>1377</v>
      </c>
      <c r="L455" s="662">
        <v>305.08</v>
      </c>
      <c r="M455" s="662">
        <v>305.08</v>
      </c>
      <c r="N455" s="661">
        <v>1</v>
      </c>
      <c r="O455" s="742">
        <v>0.5</v>
      </c>
      <c r="P455" s="662"/>
      <c r="Q455" s="677">
        <v>0</v>
      </c>
      <c r="R455" s="661"/>
      <c r="S455" s="677">
        <v>0</v>
      </c>
      <c r="T455" s="742"/>
      <c r="U455" s="700">
        <v>0</v>
      </c>
    </row>
    <row r="456" spans="1:21" ht="14.4" customHeight="1" x14ac:dyDescent="0.3">
      <c r="A456" s="660">
        <v>21</v>
      </c>
      <c r="B456" s="661" t="s">
        <v>589</v>
      </c>
      <c r="C456" s="661">
        <v>89301211</v>
      </c>
      <c r="D456" s="740" t="s">
        <v>6628</v>
      </c>
      <c r="E456" s="741" t="s">
        <v>4381</v>
      </c>
      <c r="F456" s="661" t="s">
        <v>4355</v>
      </c>
      <c r="G456" s="661" t="s">
        <v>4870</v>
      </c>
      <c r="H456" s="661" t="s">
        <v>590</v>
      </c>
      <c r="I456" s="661" t="s">
        <v>4872</v>
      </c>
      <c r="J456" s="661" t="s">
        <v>3200</v>
      </c>
      <c r="K456" s="661" t="s">
        <v>1394</v>
      </c>
      <c r="L456" s="662">
        <v>203.38</v>
      </c>
      <c r="M456" s="662">
        <v>203.38</v>
      </c>
      <c r="N456" s="661">
        <v>1</v>
      </c>
      <c r="O456" s="742">
        <v>0.5</v>
      </c>
      <c r="P456" s="662">
        <v>203.38</v>
      </c>
      <c r="Q456" s="677">
        <v>1</v>
      </c>
      <c r="R456" s="661">
        <v>1</v>
      </c>
      <c r="S456" s="677">
        <v>1</v>
      </c>
      <c r="T456" s="742">
        <v>0.5</v>
      </c>
      <c r="U456" s="700">
        <v>1</v>
      </c>
    </row>
    <row r="457" spans="1:21" ht="14.4" customHeight="1" x14ac:dyDescent="0.3">
      <c r="A457" s="660">
        <v>21</v>
      </c>
      <c r="B457" s="661" t="s">
        <v>589</v>
      </c>
      <c r="C457" s="661">
        <v>89301211</v>
      </c>
      <c r="D457" s="740" t="s">
        <v>6628</v>
      </c>
      <c r="E457" s="741" t="s">
        <v>4381</v>
      </c>
      <c r="F457" s="661" t="s">
        <v>4355</v>
      </c>
      <c r="G457" s="661" t="s">
        <v>4439</v>
      </c>
      <c r="H457" s="661" t="s">
        <v>590</v>
      </c>
      <c r="I457" s="661" t="s">
        <v>2125</v>
      </c>
      <c r="J457" s="661" t="s">
        <v>935</v>
      </c>
      <c r="K457" s="661" t="s">
        <v>1329</v>
      </c>
      <c r="L457" s="662">
        <v>113.37</v>
      </c>
      <c r="M457" s="662">
        <v>1587.18</v>
      </c>
      <c r="N457" s="661">
        <v>14</v>
      </c>
      <c r="O457" s="742">
        <v>8</v>
      </c>
      <c r="P457" s="662">
        <v>453.48</v>
      </c>
      <c r="Q457" s="677">
        <v>0.2857142857142857</v>
      </c>
      <c r="R457" s="661">
        <v>4</v>
      </c>
      <c r="S457" s="677">
        <v>0.2857142857142857</v>
      </c>
      <c r="T457" s="742">
        <v>2.5</v>
      </c>
      <c r="U457" s="700">
        <v>0.3125</v>
      </c>
    </row>
    <row r="458" spans="1:21" ht="14.4" customHeight="1" x14ac:dyDescent="0.3">
      <c r="A458" s="660">
        <v>21</v>
      </c>
      <c r="B458" s="661" t="s">
        <v>589</v>
      </c>
      <c r="C458" s="661">
        <v>89301211</v>
      </c>
      <c r="D458" s="740" t="s">
        <v>6628</v>
      </c>
      <c r="E458" s="741" t="s">
        <v>4381</v>
      </c>
      <c r="F458" s="661" t="s">
        <v>4355</v>
      </c>
      <c r="G458" s="661" t="s">
        <v>4439</v>
      </c>
      <c r="H458" s="661" t="s">
        <v>590</v>
      </c>
      <c r="I458" s="661" t="s">
        <v>934</v>
      </c>
      <c r="J458" s="661" t="s">
        <v>935</v>
      </c>
      <c r="K458" s="661" t="s">
        <v>936</v>
      </c>
      <c r="L458" s="662">
        <v>56.69</v>
      </c>
      <c r="M458" s="662">
        <v>56.69</v>
      </c>
      <c r="N458" s="661">
        <v>1</v>
      </c>
      <c r="O458" s="742">
        <v>1</v>
      </c>
      <c r="P458" s="662">
        <v>56.69</v>
      </c>
      <c r="Q458" s="677">
        <v>1</v>
      </c>
      <c r="R458" s="661">
        <v>1</v>
      </c>
      <c r="S458" s="677">
        <v>1</v>
      </c>
      <c r="T458" s="742">
        <v>1</v>
      </c>
      <c r="U458" s="700">
        <v>1</v>
      </c>
    </row>
    <row r="459" spans="1:21" ht="14.4" customHeight="1" x14ac:dyDescent="0.3">
      <c r="A459" s="660">
        <v>21</v>
      </c>
      <c r="B459" s="661" t="s">
        <v>589</v>
      </c>
      <c r="C459" s="661">
        <v>89301211</v>
      </c>
      <c r="D459" s="740" t="s">
        <v>6628</v>
      </c>
      <c r="E459" s="741" t="s">
        <v>4381</v>
      </c>
      <c r="F459" s="661" t="s">
        <v>4355</v>
      </c>
      <c r="G459" s="661" t="s">
        <v>4873</v>
      </c>
      <c r="H459" s="661" t="s">
        <v>2238</v>
      </c>
      <c r="I459" s="661" t="s">
        <v>4874</v>
      </c>
      <c r="J459" s="661" t="s">
        <v>4875</v>
      </c>
      <c r="K459" s="661" t="s">
        <v>4876</v>
      </c>
      <c r="L459" s="662">
        <v>82.04</v>
      </c>
      <c r="M459" s="662">
        <v>3445.6800000000003</v>
      </c>
      <c r="N459" s="661">
        <v>42</v>
      </c>
      <c r="O459" s="742">
        <v>2</v>
      </c>
      <c r="P459" s="662"/>
      <c r="Q459" s="677">
        <v>0</v>
      </c>
      <c r="R459" s="661"/>
      <c r="S459" s="677">
        <v>0</v>
      </c>
      <c r="T459" s="742"/>
      <c r="U459" s="700">
        <v>0</v>
      </c>
    </row>
    <row r="460" spans="1:21" ht="14.4" customHeight="1" x14ac:dyDescent="0.3">
      <c r="A460" s="660">
        <v>21</v>
      </c>
      <c r="B460" s="661" t="s">
        <v>589</v>
      </c>
      <c r="C460" s="661">
        <v>89301211</v>
      </c>
      <c r="D460" s="740" t="s">
        <v>6628</v>
      </c>
      <c r="E460" s="741" t="s">
        <v>4381</v>
      </c>
      <c r="F460" s="661" t="s">
        <v>4355</v>
      </c>
      <c r="G460" s="661" t="s">
        <v>4873</v>
      </c>
      <c r="H460" s="661" t="s">
        <v>2238</v>
      </c>
      <c r="I460" s="661" t="s">
        <v>4877</v>
      </c>
      <c r="J460" s="661" t="s">
        <v>4878</v>
      </c>
      <c r="K460" s="661" t="s">
        <v>4876</v>
      </c>
      <c r="L460" s="662">
        <v>82.04</v>
      </c>
      <c r="M460" s="662">
        <v>4266.08</v>
      </c>
      <c r="N460" s="661">
        <v>52</v>
      </c>
      <c r="O460" s="742">
        <v>3</v>
      </c>
      <c r="P460" s="662">
        <v>4266.08</v>
      </c>
      <c r="Q460" s="677">
        <v>1</v>
      </c>
      <c r="R460" s="661">
        <v>52</v>
      </c>
      <c r="S460" s="677">
        <v>1</v>
      </c>
      <c r="T460" s="742">
        <v>3</v>
      </c>
      <c r="U460" s="700">
        <v>1</v>
      </c>
    </row>
    <row r="461" spans="1:21" ht="14.4" customHeight="1" x14ac:dyDescent="0.3">
      <c r="A461" s="660">
        <v>21</v>
      </c>
      <c r="B461" s="661" t="s">
        <v>589</v>
      </c>
      <c r="C461" s="661">
        <v>89301211</v>
      </c>
      <c r="D461" s="740" t="s">
        <v>6628</v>
      </c>
      <c r="E461" s="741" t="s">
        <v>4381</v>
      </c>
      <c r="F461" s="661" t="s">
        <v>4355</v>
      </c>
      <c r="G461" s="661" t="s">
        <v>4873</v>
      </c>
      <c r="H461" s="661" t="s">
        <v>590</v>
      </c>
      <c r="I461" s="661" t="s">
        <v>4879</v>
      </c>
      <c r="J461" s="661" t="s">
        <v>4880</v>
      </c>
      <c r="K461" s="661" t="s">
        <v>3682</v>
      </c>
      <c r="L461" s="662">
        <v>194.26</v>
      </c>
      <c r="M461" s="662">
        <v>1942.6</v>
      </c>
      <c r="N461" s="661">
        <v>10</v>
      </c>
      <c r="O461" s="742">
        <v>1</v>
      </c>
      <c r="P461" s="662"/>
      <c r="Q461" s="677">
        <v>0</v>
      </c>
      <c r="R461" s="661"/>
      <c r="S461" s="677">
        <v>0</v>
      </c>
      <c r="T461" s="742"/>
      <c r="U461" s="700">
        <v>0</v>
      </c>
    </row>
    <row r="462" spans="1:21" ht="14.4" customHeight="1" x14ac:dyDescent="0.3">
      <c r="A462" s="660">
        <v>21</v>
      </c>
      <c r="B462" s="661" t="s">
        <v>589</v>
      </c>
      <c r="C462" s="661">
        <v>89301211</v>
      </c>
      <c r="D462" s="740" t="s">
        <v>6628</v>
      </c>
      <c r="E462" s="741" t="s">
        <v>4381</v>
      </c>
      <c r="F462" s="661" t="s">
        <v>4355</v>
      </c>
      <c r="G462" s="661" t="s">
        <v>4881</v>
      </c>
      <c r="H462" s="661" t="s">
        <v>590</v>
      </c>
      <c r="I462" s="661" t="s">
        <v>3027</v>
      </c>
      <c r="J462" s="661" t="s">
        <v>3028</v>
      </c>
      <c r="K462" s="661" t="s">
        <v>3029</v>
      </c>
      <c r="L462" s="662">
        <v>73.260000000000005</v>
      </c>
      <c r="M462" s="662">
        <v>73.260000000000005</v>
      </c>
      <c r="N462" s="661">
        <v>1</v>
      </c>
      <c r="O462" s="742">
        <v>1</v>
      </c>
      <c r="P462" s="662"/>
      <c r="Q462" s="677">
        <v>0</v>
      </c>
      <c r="R462" s="661"/>
      <c r="S462" s="677">
        <v>0</v>
      </c>
      <c r="T462" s="742"/>
      <c r="U462" s="700">
        <v>0</v>
      </c>
    </row>
    <row r="463" spans="1:21" ht="14.4" customHeight="1" x14ac:dyDescent="0.3">
      <c r="A463" s="660">
        <v>21</v>
      </c>
      <c r="B463" s="661" t="s">
        <v>589</v>
      </c>
      <c r="C463" s="661">
        <v>89301211</v>
      </c>
      <c r="D463" s="740" t="s">
        <v>6628</v>
      </c>
      <c r="E463" s="741" t="s">
        <v>4381</v>
      </c>
      <c r="F463" s="661" t="s">
        <v>4355</v>
      </c>
      <c r="G463" s="661" t="s">
        <v>4582</v>
      </c>
      <c r="H463" s="661" t="s">
        <v>590</v>
      </c>
      <c r="I463" s="661" t="s">
        <v>673</v>
      </c>
      <c r="J463" s="661" t="s">
        <v>4583</v>
      </c>
      <c r="K463" s="661" t="s">
        <v>4584</v>
      </c>
      <c r="L463" s="662">
        <v>22.88</v>
      </c>
      <c r="M463" s="662">
        <v>68.64</v>
      </c>
      <c r="N463" s="661">
        <v>3</v>
      </c>
      <c r="O463" s="742">
        <v>1.5</v>
      </c>
      <c r="P463" s="662">
        <v>22.88</v>
      </c>
      <c r="Q463" s="677">
        <v>0.33333333333333331</v>
      </c>
      <c r="R463" s="661">
        <v>1</v>
      </c>
      <c r="S463" s="677">
        <v>0.33333333333333331</v>
      </c>
      <c r="T463" s="742">
        <v>1</v>
      </c>
      <c r="U463" s="700">
        <v>0.66666666666666663</v>
      </c>
    </row>
    <row r="464" spans="1:21" ht="14.4" customHeight="1" x14ac:dyDescent="0.3">
      <c r="A464" s="660">
        <v>21</v>
      </c>
      <c r="B464" s="661" t="s">
        <v>589</v>
      </c>
      <c r="C464" s="661">
        <v>89301211</v>
      </c>
      <c r="D464" s="740" t="s">
        <v>6628</v>
      </c>
      <c r="E464" s="741" t="s">
        <v>4381</v>
      </c>
      <c r="F464" s="661" t="s">
        <v>4355</v>
      </c>
      <c r="G464" s="661" t="s">
        <v>4582</v>
      </c>
      <c r="H464" s="661" t="s">
        <v>590</v>
      </c>
      <c r="I464" s="661" t="s">
        <v>673</v>
      </c>
      <c r="J464" s="661" t="s">
        <v>4583</v>
      </c>
      <c r="K464" s="661" t="s">
        <v>4584</v>
      </c>
      <c r="L464" s="662">
        <v>25.91</v>
      </c>
      <c r="M464" s="662">
        <v>51.82</v>
      </c>
      <c r="N464" s="661">
        <v>2</v>
      </c>
      <c r="O464" s="742">
        <v>2</v>
      </c>
      <c r="P464" s="662">
        <v>25.91</v>
      </c>
      <c r="Q464" s="677">
        <v>0.5</v>
      </c>
      <c r="R464" s="661">
        <v>1</v>
      </c>
      <c r="S464" s="677">
        <v>0.5</v>
      </c>
      <c r="T464" s="742">
        <v>1</v>
      </c>
      <c r="U464" s="700">
        <v>0.5</v>
      </c>
    </row>
    <row r="465" spans="1:21" ht="14.4" customHeight="1" x14ac:dyDescent="0.3">
      <c r="A465" s="660">
        <v>21</v>
      </c>
      <c r="B465" s="661" t="s">
        <v>589</v>
      </c>
      <c r="C465" s="661">
        <v>89301211</v>
      </c>
      <c r="D465" s="740" t="s">
        <v>6628</v>
      </c>
      <c r="E465" s="741" t="s">
        <v>4381</v>
      </c>
      <c r="F465" s="661" t="s">
        <v>4355</v>
      </c>
      <c r="G465" s="661" t="s">
        <v>4582</v>
      </c>
      <c r="H465" s="661" t="s">
        <v>590</v>
      </c>
      <c r="I465" s="661" t="s">
        <v>1467</v>
      </c>
      <c r="J465" s="661" t="s">
        <v>4585</v>
      </c>
      <c r="K465" s="661" t="s">
        <v>4586</v>
      </c>
      <c r="L465" s="662">
        <v>103.62</v>
      </c>
      <c r="M465" s="662">
        <v>103.62</v>
      </c>
      <c r="N465" s="661">
        <v>1</v>
      </c>
      <c r="O465" s="742">
        <v>0.5</v>
      </c>
      <c r="P465" s="662"/>
      <c r="Q465" s="677">
        <v>0</v>
      </c>
      <c r="R465" s="661"/>
      <c r="S465" s="677">
        <v>0</v>
      </c>
      <c r="T465" s="742"/>
      <c r="U465" s="700">
        <v>0</v>
      </c>
    </row>
    <row r="466" spans="1:21" ht="14.4" customHeight="1" x14ac:dyDescent="0.3">
      <c r="A466" s="660">
        <v>21</v>
      </c>
      <c r="B466" s="661" t="s">
        <v>589</v>
      </c>
      <c r="C466" s="661">
        <v>89301211</v>
      </c>
      <c r="D466" s="740" t="s">
        <v>6628</v>
      </c>
      <c r="E466" s="741" t="s">
        <v>4381</v>
      </c>
      <c r="F466" s="661" t="s">
        <v>4355</v>
      </c>
      <c r="G466" s="661" t="s">
        <v>4587</v>
      </c>
      <c r="H466" s="661" t="s">
        <v>2238</v>
      </c>
      <c r="I466" s="661" t="s">
        <v>3553</v>
      </c>
      <c r="J466" s="661" t="s">
        <v>3554</v>
      </c>
      <c r="K466" s="661" t="s">
        <v>3555</v>
      </c>
      <c r="L466" s="662">
        <v>56.01</v>
      </c>
      <c r="M466" s="662">
        <v>56.01</v>
      </c>
      <c r="N466" s="661">
        <v>1</v>
      </c>
      <c r="O466" s="742">
        <v>0.5</v>
      </c>
      <c r="P466" s="662"/>
      <c r="Q466" s="677">
        <v>0</v>
      </c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21</v>
      </c>
      <c r="B467" s="661" t="s">
        <v>589</v>
      </c>
      <c r="C467" s="661">
        <v>89301211</v>
      </c>
      <c r="D467" s="740" t="s">
        <v>6628</v>
      </c>
      <c r="E467" s="741" t="s">
        <v>4381</v>
      </c>
      <c r="F467" s="661" t="s">
        <v>4355</v>
      </c>
      <c r="G467" s="661" t="s">
        <v>4882</v>
      </c>
      <c r="H467" s="661" t="s">
        <v>590</v>
      </c>
      <c r="I467" s="661" t="s">
        <v>3244</v>
      </c>
      <c r="J467" s="661" t="s">
        <v>3245</v>
      </c>
      <c r="K467" s="661" t="s">
        <v>3246</v>
      </c>
      <c r="L467" s="662">
        <v>188.01</v>
      </c>
      <c r="M467" s="662">
        <v>188.01</v>
      </c>
      <c r="N467" s="661">
        <v>1</v>
      </c>
      <c r="O467" s="742">
        <v>0.5</v>
      </c>
      <c r="P467" s="662">
        <v>188.01</v>
      </c>
      <c r="Q467" s="677">
        <v>1</v>
      </c>
      <c r="R467" s="661">
        <v>1</v>
      </c>
      <c r="S467" s="677">
        <v>1</v>
      </c>
      <c r="T467" s="742">
        <v>0.5</v>
      </c>
      <c r="U467" s="700">
        <v>1</v>
      </c>
    </row>
    <row r="468" spans="1:21" ht="14.4" customHeight="1" x14ac:dyDescent="0.3">
      <c r="A468" s="660">
        <v>21</v>
      </c>
      <c r="B468" s="661" t="s">
        <v>589</v>
      </c>
      <c r="C468" s="661">
        <v>89301211</v>
      </c>
      <c r="D468" s="740" t="s">
        <v>6628</v>
      </c>
      <c r="E468" s="741" t="s">
        <v>4381</v>
      </c>
      <c r="F468" s="661" t="s">
        <v>4355</v>
      </c>
      <c r="G468" s="661" t="s">
        <v>4588</v>
      </c>
      <c r="H468" s="661" t="s">
        <v>2238</v>
      </c>
      <c r="I468" s="661" t="s">
        <v>2384</v>
      </c>
      <c r="J468" s="661" t="s">
        <v>4108</v>
      </c>
      <c r="K468" s="661" t="s">
        <v>4109</v>
      </c>
      <c r="L468" s="662">
        <v>32.630000000000003</v>
      </c>
      <c r="M468" s="662">
        <v>32.630000000000003</v>
      </c>
      <c r="N468" s="661">
        <v>1</v>
      </c>
      <c r="O468" s="742">
        <v>0.5</v>
      </c>
      <c r="P468" s="662">
        <v>32.630000000000003</v>
      </c>
      <c r="Q468" s="677">
        <v>1</v>
      </c>
      <c r="R468" s="661">
        <v>1</v>
      </c>
      <c r="S468" s="677">
        <v>1</v>
      </c>
      <c r="T468" s="742">
        <v>0.5</v>
      </c>
      <c r="U468" s="700">
        <v>1</v>
      </c>
    </row>
    <row r="469" spans="1:21" ht="14.4" customHeight="1" x14ac:dyDescent="0.3">
      <c r="A469" s="660">
        <v>21</v>
      </c>
      <c r="B469" s="661" t="s">
        <v>589</v>
      </c>
      <c r="C469" s="661">
        <v>89301211</v>
      </c>
      <c r="D469" s="740" t="s">
        <v>6628</v>
      </c>
      <c r="E469" s="741" t="s">
        <v>4381</v>
      </c>
      <c r="F469" s="661" t="s">
        <v>4355</v>
      </c>
      <c r="G469" s="661" t="s">
        <v>4883</v>
      </c>
      <c r="H469" s="661" t="s">
        <v>590</v>
      </c>
      <c r="I469" s="661" t="s">
        <v>1027</v>
      </c>
      <c r="J469" s="661" t="s">
        <v>1028</v>
      </c>
      <c r="K469" s="661" t="s">
        <v>2075</v>
      </c>
      <c r="L469" s="662">
        <v>110.25</v>
      </c>
      <c r="M469" s="662">
        <v>110.25</v>
      </c>
      <c r="N469" s="661">
        <v>1</v>
      </c>
      <c r="O469" s="742">
        <v>0.5</v>
      </c>
      <c r="P469" s="662">
        <v>110.25</v>
      </c>
      <c r="Q469" s="677">
        <v>1</v>
      </c>
      <c r="R469" s="661">
        <v>1</v>
      </c>
      <c r="S469" s="677">
        <v>1</v>
      </c>
      <c r="T469" s="742">
        <v>0.5</v>
      </c>
      <c r="U469" s="700">
        <v>1</v>
      </c>
    </row>
    <row r="470" spans="1:21" ht="14.4" customHeight="1" x14ac:dyDescent="0.3">
      <c r="A470" s="660">
        <v>21</v>
      </c>
      <c r="B470" s="661" t="s">
        <v>589</v>
      </c>
      <c r="C470" s="661">
        <v>89301211</v>
      </c>
      <c r="D470" s="740" t="s">
        <v>6628</v>
      </c>
      <c r="E470" s="741" t="s">
        <v>4381</v>
      </c>
      <c r="F470" s="661" t="s">
        <v>4355</v>
      </c>
      <c r="G470" s="661" t="s">
        <v>4591</v>
      </c>
      <c r="H470" s="661" t="s">
        <v>590</v>
      </c>
      <c r="I470" s="661" t="s">
        <v>1103</v>
      </c>
      <c r="J470" s="661" t="s">
        <v>4592</v>
      </c>
      <c r="K470" s="661" t="s">
        <v>4593</v>
      </c>
      <c r="L470" s="662">
        <v>0</v>
      </c>
      <c r="M470" s="662">
        <v>0</v>
      </c>
      <c r="N470" s="661">
        <v>1</v>
      </c>
      <c r="O470" s="742">
        <v>1</v>
      </c>
      <c r="P470" s="662"/>
      <c r="Q470" s="677"/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21</v>
      </c>
      <c r="B471" s="661" t="s">
        <v>589</v>
      </c>
      <c r="C471" s="661">
        <v>89301211</v>
      </c>
      <c r="D471" s="740" t="s">
        <v>6628</v>
      </c>
      <c r="E471" s="741" t="s">
        <v>4381</v>
      </c>
      <c r="F471" s="661" t="s">
        <v>4355</v>
      </c>
      <c r="G471" s="661" t="s">
        <v>4884</v>
      </c>
      <c r="H471" s="661" t="s">
        <v>590</v>
      </c>
      <c r="I471" s="661" t="s">
        <v>3062</v>
      </c>
      <c r="J471" s="661" t="s">
        <v>1846</v>
      </c>
      <c r="K471" s="661" t="s">
        <v>4885</v>
      </c>
      <c r="L471" s="662">
        <v>74.930000000000007</v>
      </c>
      <c r="M471" s="662">
        <v>149.86000000000001</v>
      </c>
      <c r="N471" s="661">
        <v>2</v>
      </c>
      <c r="O471" s="742">
        <v>1</v>
      </c>
      <c r="P471" s="662"/>
      <c r="Q471" s="677">
        <v>0</v>
      </c>
      <c r="R471" s="661"/>
      <c r="S471" s="677">
        <v>0</v>
      </c>
      <c r="T471" s="742"/>
      <c r="U471" s="700">
        <v>0</v>
      </c>
    </row>
    <row r="472" spans="1:21" ht="14.4" customHeight="1" x14ac:dyDescent="0.3">
      <c r="A472" s="660">
        <v>21</v>
      </c>
      <c r="B472" s="661" t="s">
        <v>589</v>
      </c>
      <c r="C472" s="661">
        <v>89301211</v>
      </c>
      <c r="D472" s="740" t="s">
        <v>6628</v>
      </c>
      <c r="E472" s="741" t="s">
        <v>4381</v>
      </c>
      <c r="F472" s="661" t="s">
        <v>4355</v>
      </c>
      <c r="G472" s="661" t="s">
        <v>4664</v>
      </c>
      <c r="H472" s="661" t="s">
        <v>590</v>
      </c>
      <c r="I472" s="661" t="s">
        <v>802</v>
      </c>
      <c r="J472" s="661" t="s">
        <v>803</v>
      </c>
      <c r="K472" s="661" t="s">
        <v>4665</v>
      </c>
      <c r="L472" s="662">
        <v>127.5</v>
      </c>
      <c r="M472" s="662">
        <v>127.5</v>
      </c>
      <c r="N472" s="661">
        <v>1</v>
      </c>
      <c r="O472" s="742">
        <v>0.5</v>
      </c>
      <c r="P472" s="662"/>
      <c r="Q472" s="677">
        <v>0</v>
      </c>
      <c r="R472" s="661"/>
      <c r="S472" s="677">
        <v>0</v>
      </c>
      <c r="T472" s="742"/>
      <c r="U472" s="700">
        <v>0</v>
      </c>
    </row>
    <row r="473" spans="1:21" ht="14.4" customHeight="1" x14ac:dyDescent="0.3">
      <c r="A473" s="660">
        <v>21</v>
      </c>
      <c r="B473" s="661" t="s">
        <v>589</v>
      </c>
      <c r="C473" s="661">
        <v>89301211</v>
      </c>
      <c r="D473" s="740" t="s">
        <v>6628</v>
      </c>
      <c r="E473" s="741" t="s">
        <v>4381</v>
      </c>
      <c r="F473" s="661" t="s">
        <v>4355</v>
      </c>
      <c r="G473" s="661" t="s">
        <v>4442</v>
      </c>
      <c r="H473" s="661" t="s">
        <v>590</v>
      </c>
      <c r="I473" s="661" t="s">
        <v>946</v>
      </c>
      <c r="J473" s="661" t="s">
        <v>4443</v>
      </c>
      <c r="K473" s="661" t="s">
        <v>4444</v>
      </c>
      <c r="L473" s="662">
        <v>0</v>
      </c>
      <c r="M473" s="662">
        <v>0</v>
      </c>
      <c r="N473" s="661">
        <v>9</v>
      </c>
      <c r="O473" s="742">
        <v>2.5</v>
      </c>
      <c r="P473" s="662">
        <v>0</v>
      </c>
      <c r="Q473" s="677"/>
      <c r="R473" s="661">
        <v>6</v>
      </c>
      <c r="S473" s="677">
        <v>0.66666666666666663</v>
      </c>
      <c r="T473" s="742">
        <v>1.5</v>
      </c>
      <c r="U473" s="700">
        <v>0.6</v>
      </c>
    </row>
    <row r="474" spans="1:21" ht="14.4" customHeight="1" x14ac:dyDescent="0.3">
      <c r="A474" s="660">
        <v>21</v>
      </c>
      <c r="B474" s="661" t="s">
        <v>589</v>
      </c>
      <c r="C474" s="661">
        <v>89301211</v>
      </c>
      <c r="D474" s="740" t="s">
        <v>6628</v>
      </c>
      <c r="E474" s="741" t="s">
        <v>4381</v>
      </c>
      <c r="F474" s="661" t="s">
        <v>4355</v>
      </c>
      <c r="G474" s="661" t="s">
        <v>4445</v>
      </c>
      <c r="H474" s="661" t="s">
        <v>590</v>
      </c>
      <c r="I474" s="661" t="s">
        <v>872</v>
      </c>
      <c r="J474" s="661" t="s">
        <v>769</v>
      </c>
      <c r="K474" s="661" t="s">
        <v>4446</v>
      </c>
      <c r="L474" s="662">
        <v>219.94</v>
      </c>
      <c r="M474" s="662">
        <v>1099.6999999999998</v>
      </c>
      <c r="N474" s="661">
        <v>5</v>
      </c>
      <c r="O474" s="742">
        <v>2.5</v>
      </c>
      <c r="P474" s="662">
        <v>439.88</v>
      </c>
      <c r="Q474" s="677">
        <v>0.40000000000000008</v>
      </c>
      <c r="R474" s="661">
        <v>2</v>
      </c>
      <c r="S474" s="677">
        <v>0.4</v>
      </c>
      <c r="T474" s="742">
        <v>1</v>
      </c>
      <c r="U474" s="700">
        <v>0.4</v>
      </c>
    </row>
    <row r="475" spans="1:21" ht="14.4" customHeight="1" x14ac:dyDescent="0.3">
      <c r="A475" s="660">
        <v>21</v>
      </c>
      <c r="B475" s="661" t="s">
        <v>589</v>
      </c>
      <c r="C475" s="661">
        <v>89301211</v>
      </c>
      <c r="D475" s="740" t="s">
        <v>6628</v>
      </c>
      <c r="E475" s="741" t="s">
        <v>4381</v>
      </c>
      <c r="F475" s="661" t="s">
        <v>4355</v>
      </c>
      <c r="G475" s="661" t="s">
        <v>4445</v>
      </c>
      <c r="H475" s="661" t="s">
        <v>590</v>
      </c>
      <c r="I475" s="661" t="s">
        <v>768</v>
      </c>
      <c r="J475" s="661" t="s">
        <v>769</v>
      </c>
      <c r="K475" s="661" t="s">
        <v>4447</v>
      </c>
      <c r="L475" s="662">
        <v>43.99</v>
      </c>
      <c r="M475" s="662">
        <v>219.95000000000002</v>
      </c>
      <c r="N475" s="661">
        <v>5</v>
      </c>
      <c r="O475" s="742">
        <v>2.5</v>
      </c>
      <c r="P475" s="662">
        <v>43.99</v>
      </c>
      <c r="Q475" s="677">
        <v>0.19999999999999998</v>
      </c>
      <c r="R475" s="661">
        <v>1</v>
      </c>
      <c r="S475" s="677">
        <v>0.2</v>
      </c>
      <c r="T475" s="742">
        <v>1</v>
      </c>
      <c r="U475" s="700">
        <v>0.4</v>
      </c>
    </row>
    <row r="476" spans="1:21" ht="14.4" customHeight="1" x14ac:dyDescent="0.3">
      <c r="A476" s="660">
        <v>21</v>
      </c>
      <c r="B476" s="661" t="s">
        <v>589</v>
      </c>
      <c r="C476" s="661">
        <v>89301211</v>
      </c>
      <c r="D476" s="740" t="s">
        <v>6628</v>
      </c>
      <c r="E476" s="741" t="s">
        <v>4381</v>
      </c>
      <c r="F476" s="661" t="s">
        <v>4355</v>
      </c>
      <c r="G476" s="661" t="s">
        <v>4596</v>
      </c>
      <c r="H476" s="661" t="s">
        <v>590</v>
      </c>
      <c r="I476" s="661" t="s">
        <v>2673</v>
      </c>
      <c r="J476" s="661" t="s">
        <v>2674</v>
      </c>
      <c r="K476" s="661" t="s">
        <v>4598</v>
      </c>
      <c r="L476" s="662">
        <v>23.46</v>
      </c>
      <c r="M476" s="662">
        <v>23.46</v>
      </c>
      <c r="N476" s="661">
        <v>1</v>
      </c>
      <c r="O476" s="742">
        <v>0.5</v>
      </c>
      <c r="P476" s="662">
        <v>23.46</v>
      </c>
      <c r="Q476" s="677">
        <v>1</v>
      </c>
      <c r="R476" s="661">
        <v>1</v>
      </c>
      <c r="S476" s="677">
        <v>1</v>
      </c>
      <c r="T476" s="742">
        <v>0.5</v>
      </c>
      <c r="U476" s="700">
        <v>1</v>
      </c>
    </row>
    <row r="477" spans="1:21" ht="14.4" customHeight="1" x14ac:dyDescent="0.3">
      <c r="A477" s="660">
        <v>21</v>
      </c>
      <c r="B477" s="661" t="s">
        <v>589</v>
      </c>
      <c r="C477" s="661">
        <v>89301211</v>
      </c>
      <c r="D477" s="740" t="s">
        <v>6628</v>
      </c>
      <c r="E477" s="741" t="s">
        <v>4381</v>
      </c>
      <c r="F477" s="661" t="s">
        <v>4355</v>
      </c>
      <c r="G477" s="661" t="s">
        <v>4886</v>
      </c>
      <c r="H477" s="661" t="s">
        <v>590</v>
      </c>
      <c r="I477" s="661" t="s">
        <v>4887</v>
      </c>
      <c r="J477" s="661" t="s">
        <v>4888</v>
      </c>
      <c r="K477" s="661" t="s">
        <v>4889</v>
      </c>
      <c r="L477" s="662">
        <v>134.12</v>
      </c>
      <c r="M477" s="662">
        <v>134.12</v>
      </c>
      <c r="N477" s="661">
        <v>1</v>
      </c>
      <c r="O477" s="742">
        <v>0.5</v>
      </c>
      <c r="P477" s="662"/>
      <c r="Q477" s="677">
        <v>0</v>
      </c>
      <c r="R477" s="661"/>
      <c r="S477" s="677">
        <v>0</v>
      </c>
      <c r="T477" s="742"/>
      <c r="U477" s="700">
        <v>0</v>
      </c>
    </row>
    <row r="478" spans="1:21" ht="14.4" customHeight="1" x14ac:dyDescent="0.3">
      <c r="A478" s="660">
        <v>21</v>
      </c>
      <c r="B478" s="661" t="s">
        <v>589</v>
      </c>
      <c r="C478" s="661">
        <v>89301211</v>
      </c>
      <c r="D478" s="740" t="s">
        <v>6628</v>
      </c>
      <c r="E478" s="741" t="s">
        <v>4381</v>
      </c>
      <c r="F478" s="661" t="s">
        <v>4355</v>
      </c>
      <c r="G478" s="661" t="s">
        <v>4890</v>
      </c>
      <c r="H478" s="661" t="s">
        <v>590</v>
      </c>
      <c r="I478" s="661" t="s">
        <v>895</v>
      </c>
      <c r="J478" s="661" t="s">
        <v>896</v>
      </c>
      <c r="K478" s="661" t="s">
        <v>4891</v>
      </c>
      <c r="L478" s="662">
        <v>84.64</v>
      </c>
      <c r="M478" s="662">
        <v>84.64</v>
      </c>
      <c r="N478" s="661">
        <v>1</v>
      </c>
      <c r="O478" s="742">
        <v>0.5</v>
      </c>
      <c r="P478" s="662"/>
      <c r="Q478" s="677">
        <v>0</v>
      </c>
      <c r="R478" s="661"/>
      <c r="S478" s="677">
        <v>0</v>
      </c>
      <c r="T478" s="742"/>
      <c r="U478" s="700">
        <v>0</v>
      </c>
    </row>
    <row r="479" spans="1:21" ht="14.4" customHeight="1" x14ac:dyDescent="0.3">
      <c r="A479" s="660">
        <v>21</v>
      </c>
      <c r="B479" s="661" t="s">
        <v>589</v>
      </c>
      <c r="C479" s="661">
        <v>89301211</v>
      </c>
      <c r="D479" s="740" t="s">
        <v>6628</v>
      </c>
      <c r="E479" s="741" t="s">
        <v>4381</v>
      </c>
      <c r="F479" s="661" t="s">
        <v>4355</v>
      </c>
      <c r="G479" s="661" t="s">
        <v>4890</v>
      </c>
      <c r="H479" s="661" t="s">
        <v>590</v>
      </c>
      <c r="I479" s="661" t="s">
        <v>4892</v>
      </c>
      <c r="J479" s="661" t="s">
        <v>896</v>
      </c>
      <c r="K479" s="661" t="s">
        <v>4891</v>
      </c>
      <c r="L479" s="662">
        <v>84.64</v>
      </c>
      <c r="M479" s="662">
        <v>84.64</v>
      </c>
      <c r="N479" s="661">
        <v>1</v>
      </c>
      <c r="O479" s="742">
        <v>0.5</v>
      </c>
      <c r="P479" s="662">
        <v>84.64</v>
      </c>
      <c r="Q479" s="677">
        <v>1</v>
      </c>
      <c r="R479" s="661">
        <v>1</v>
      </c>
      <c r="S479" s="677">
        <v>1</v>
      </c>
      <c r="T479" s="742">
        <v>0.5</v>
      </c>
      <c r="U479" s="700">
        <v>1</v>
      </c>
    </row>
    <row r="480" spans="1:21" ht="14.4" customHeight="1" x14ac:dyDescent="0.3">
      <c r="A480" s="660">
        <v>21</v>
      </c>
      <c r="B480" s="661" t="s">
        <v>589</v>
      </c>
      <c r="C480" s="661">
        <v>89301211</v>
      </c>
      <c r="D480" s="740" t="s">
        <v>6628</v>
      </c>
      <c r="E480" s="741" t="s">
        <v>4381</v>
      </c>
      <c r="F480" s="661" t="s">
        <v>4355</v>
      </c>
      <c r="G480" s="661" t="s">
        <v>4411</v>
      </c>
      <c r="H480" s="661" t="s">
        <v>590</v>
      </c>
      <c r="I480" s="661" t="s">
        <v>1268</v>
      </c>
      <c r="J480" s="661" t="s">
        <v>1059</v>
      </c>
      <c r="K480" s="661" t="s">
        <v>4412</v>
      </c>
      <c r="L480" s="662">
        <v>96.72</v>
      </c>
      <c r="M480" s="662">
        <v>386.88</v>
      </c>
      <c r="N480" s="661">
        <v>4</v>
      </c>
      <c r="O480" s="742">
        <v>3</v>
      </c>
      <c r="P480" s="662">
        <v>290.15999999999997</v>
      </c>
      <c r="Q480" s="677">
        <v>0.74999999999999989</v>
      </c>
      <c r="R480" s="661">
        <v>3</v>
      </c>
      <c r="S480" s="677">
        <v>0.75</v>
      </c>
      <c r="T480" s="742">
        <v>2.5</v>
      </c>
      <c r="U480" s="700">
        <v>0.83333333333333337</v>
      </c>
    </row>
    <row r="481" spans="1:21" ht="14.4" customHeight="1" x14ac:dyDescent="0.3">
      <c r="A481" s="660">
        <v>21</v>
      </c>
      <c r="B481" s="661" t="s">
        <v>589</v>
      </c>
      <c r="C481" s="661">
        <v>89301211</v>
      </c>
      <c r="D481" s="740" t="s">
        <v>6628</v>
      </c>
      <c r="E481" s="741" t="s">
        <v>4381</v>
      </c>
      <c r="F481" s="661" t="s">
        <v>4355</v>
      </c>
      <c r="G481" s="661" t="s">
        <v>4411</v>
      </c>
      <c r="H481" s="661" t="s">
        <v>590</v>
      </c>
      <c r="I481" s="661" t="s">
        <v>2902</v>
      </c>
      <c r="J481" s="661" t="s">
        <v>1059</v>
      </c>
      <c r="K481" s="661" t="s">
        <v>4666</v>
      </c>
      <c r="L481" s="662">
        <v>57.85</v>
      </c>
      <c r="M481" s="662">
        <v>115.7</v>
      </c>
      <c r="N481" s="661">
        <v>2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21</v>
      </c>
      <c r="B482" s="661" t="s">
        <v>589</v>
      </c>
      <c r="C482" s="661">
        <v>89301211</v>
      </c>
      <c r="D482" s="740" t="s">
        <v>6628</v>
      </c>
      <c r="E482" s="741" t="s">
        <v>4381</v>
      </c>
      <c r="F482" s="661" t="s">
        <v>4355</v>
      </c>
      <c r="G482" s="661" t="s">
        <v>4599</v>
      </c>
      <c r="H482" s="661" t="s">
        <v>2238</v>
      </c>
      <c r="I482" s="661" t="s">
        <v>2291</v>
      </c>
      <c r="J482" s="661" t="s">
        <v>2292</v>
      </c>
      <c r="K482" s="661" t="s">
        <v>2293</v>
      </c>
      <c r="L482" s="662">
        <v>32.74</v>
      </c>
      <c r="M482" s="662">
        <v>32.74</v>
      </c>
      <c r="N482" s="661">
        <v>1</v>
      </c>
      <c r="O482" s="742">
        <v>0.5</v>
      </c>
      <c r="P482" s="662"/>
      <c r="Q482" s="677">
        <v>0</v>
      </c>
      <c r="R482" s="661"/>
      <c r="S482" s="677">
        <v>0</v>
      </c>
      <c r="T482" s="742"/>
      <c r="U482" s="700">
        <v>0</v>
      </c>
    </row>
    <row r="483" spans="1:21" ht="14.4" customHeight="1" x14ac:dyDescent="0.3">
      <c r="A483" s="660">
        <v>21</v>
      </c>
      <c r="B483" s="661" t="s">
        <v>589</v>
      </c>
      <c r="C483" s="661">
        <v>89301211</v>
      </c>
      <c r="D483" s="740" t="s">
        <v>6628</v>
      </c>
      <c r="E483" s="741" t="s">
        <v>4381</v>
      </c>
      <c r="F483" s="661" t="s">
        <v>4355</v>
      </c>
      <c r="G483" s="661" t="s">
        <v>4599</v>
      </c>
      <c r="H483" s="661" t="s">
        <v>2238</v>
      </c>
      <c r="I483" s="661" t="s">
        <v>2311</v>
      </c>
      <c r="J483" s="661" t="s">
        <v>2312</v>
      </c>
      <c r="K483" s="661" t="s">
        <v>4224</v>
      </c>
      <c r="L483" s="662">
        <v>147.36000000000001</v>
      </c>
      <c r="M483" s="662">
        <v>1473.6000000000001</v>
      </c>
      <c r="N483" s="661">
        <v>10</v>
      </c>
      <c r="O483" s="742">
        <v>6</v>
      </c>
      <c r="P483" s="662">
        <v>589.44000000000005</v>
      </c>
      <c r="Q483" s="677">
        <v>0.4</v>
      </c>
      <c r="R483" s="661">
        <v>4</v>
      </c>
      <c r="S483" s="677">
        <v>0.4</v>
      </c>
      <c r="T483" s="742">
        <v>2.5</v>
      </c>
      <c r="U483" s="700">
        <v>0.41666666666666669</v>
      </c>
    </row>
    <row r="484" spans="1:21" ht="14.4" customHeight="1" x14ac:dyDescent="0.3">
      <c r="A484" s="660">
        <v>21</v>
      </c>
      <c r="B484" s="661" t="s">
        <v>589</v>
      </c>
      <c r="C484" s="661">
        <v>89301211</v>
      </c>
      <c r="D484" s="740" t="s">
        <v>6628</v>
      </c>
      <c r="E484" s="741" t="s">
        <v>4381</v>
      </c>
      <c r="F484" s="661" t="s">
        <v>4355</v>
      </c>
      <c r="G484" s="661" t="s">
        <v>4599</v>
      </c>
      <c r="H484" s="661" t="s">
        <v>2238</v>
      </c>
      <c r="I484" s="661" t="s">
        <v>2557</v>
      </c>
      <c r="J484" s="661" t="s">
        <v>2558</v>
      </c>
      <c r="K484" s="661" t="s">
        <v>1691</v>
      </c>
      <c r="L484" s="662">
        <v>196.46</v>
      </c>
      <c r="M484" s="662">
        <v>196.46</v>
      </c>
      <c r="N484" s="661">
        <v>1</v>
      </c>
      <c r="O484" s="742">
        <v>0.5</v>
      </c>
      <c r="P484" s="662">
        <v>196.46</v>
      </c>
      <c r="Q484" s="677">
        <v>1</v>
      </c>
      <c r="R484" s="661">
        <v>1</v>
      </c>
      <c r="S484" s="677">
        <v>1</v>
      </c>
      <c r="T484" s="742">
        <v>0.5</v>
      </c>
      <c r="U484" s="700">
        <v>1</v>
      </c>
    </row>
    <row r="485" spans="1:21" ht="14.4" customHeight="1" x14ac:dyDescent="0.3">
      <c r="A485" s="660">
        <v>21</v>
      </c>
      <c r="B485" s="661" t="s">
        <v>589</v>
      </c>
      <c r="C485" s="661">
        <v>89301211</v>
      </c>
      <c r="D485" s="740" t="s">
        <v>6628</v>
      </c>
      <c r="E485" s="741" t="s">
        <v>4381</v>
      </c>
      <c r="F485" s="661" t="s">
        <v>4355</v>
      </c>
      <c r="G485" s="661" t="s">
        <v>4599</v>
      </c>
      <c r="H485" s="661" t="s">
        <v>2238</v>
      </c>
      <c r="I485" s="661" t="s">
        <v>2352</v>
      </c>
      <c r="J485" s="661" t="s">
        <v>2349</v>
      </c>
      <c r="K485" s="661" t="s">
        <v>3479</v>
      </c>
      <c r="L485" s="662">
        <v>98.23</v>
      </c>
      <c r="M485" s="662">
        <v>294.69</v>
      </c>
      <c r="N485" s="661">
        <v>3</v>
      </c>
      <c r="O485" s="742">
        <v>1</v>
      </c>
      <c r="P485" s="662"/>
      <c r="Q485" s="677">
        <v>0</v>
      </c>
      <c r="R485" s="661"/>
      <c r="S485" s="677">
        <v>0</v>
      </c>
      <c r="T485" s="742"/>
      <c r="U485" s="700">
        <v>0</v>
      </c>
    </row>
    <row r="486" spans="1:21" ht="14.4" customHeight="1" x14ac:dyDescent="0.3">
      <c r="A486" s="660">
        <v>21</v>
      </c>
      <c r="B486" s="661" t="s">
        <v>589</v>
      </c>
      <c r="C486" s="661">
        <v>89301211</v>
      </c>
      <c r="D486" s="740" t="s">
        <v>6628</v>
      </c>
      <c r="E486" s="741" t="s">
        <v>4381</v>
      </c>
      <c r="F486" s="661" t="s">
        <v>4355</v>
      </c>
      <c r="G486" s="661" t="s">
        <v>4599</v>
      </c>
      <c r="H486" s="661" t="s">
        <v>2238</v>
      </c>
      <c r="I486" s="661" t="s">
        <v>2355</v>
      </c>
      <c r="J486" s="661" t="s">
        <v>2349</v>
      </c>
      <c r="K486" s="661" t="s">
        <v>4226</v>
      </c>
      <c r="L486" s="662">
        <v>163.72999999999999</v>
      </c>
      <c r="M486" s="662">
        <v>327.45999999999998</v>
      </c>
      <c r="N486" s="661">
        <v>2</v>
      </c>
      <c r="O486" s="742">
        <v>1.5</v>
      </c>
      <c r="P486" s="662">
        <v>163.72999999999999</v>
      </c>
      <c r="Q486" s="677">
        <v>0.5</v>
      </c>
      <c r="R486" s="661">
        <v>1</v>
      </c>
      <c r="S486" s="677">
        <v>0.5</v>
      </c>
      <c r="T486" s="742">
        <v>0.5</v>
      </c>
      <c r="U486" s="700">
        <v>0.33333333333333331</v>
      </c>
    </row>
    <row r="487" spans="1:21" ht="14.4" customHeight="1" x14ac:dyDescent="0.3">
      <c r="A487" s="660">
        <v>21</v>
      </c>
      <c r="B487" s="661" t="s">
        <v>589</v>
      </c>
      <c r="C487" s="661">
        <v>89301211</v>
      </c>
      <c r="D487" s="740" t="s">
        <v>6628</v>
      </c>
      <c r="E487" s="741" t="s">
        <v>4381</v>
      </c>
      <c r="F487" s="661" t="s">
        <v>4355</v>
      </c>
      <c r="G487" s="661" t="s">
        <v>4448</v>
      </c>
      <c r="H487" s="661" t="s">
        <v>590</v>
      </c>
      <c r="I487" s="661" t="s">
        <v>1393</v>
      </c>
      <c r="J487" s="661" t="s">
        <v>1286</v>
      </c>
      <c r="K487" s="661" t="s">
        <v>1394</v>
      </c>
      <c r="L487" s="662">
        <v>78.64</v>
      </c>
      <c r="M487" s="662">
        <v>78.64</v>
      </c>
      <c r="N487" s="661">
        <v>1</v>
      </c>
      <c r="O487" s="742">
        <v>1</v>
      </c>
      <c r="P487" s="662">
        <v>78.64</v>
      </c>
      <c r="Q487" s="677">
        <v>1</v>
      </c>
      <c r="R487" s="661">
        <v>1</v>
      </c>
      <c r="S487" s="677">
        <v>1</v>
      </c>
      <c r="T487" s="742">
        <v>1</v>
      </c>
      <c r="U487" s="700">
        <v>1</v>
      </c>
    </row>
    <row r="488" spans="1:21" ht="14.4" customHeight="1" x14ac:dyDescent="0.3">
      <c r="A488" s="660">
        <v>21</v>
      </c>
      <c r="B488" s="661" t="s">
        <v>589</v>
      </c>
      <c r="C488" s="661">
        <v>89301211</v>
      </c>
      <c r="D488" s="740" t="s">
        <v>6628</v>
      </c>
      <c r="E488" s="741" t="s">
        <v>4381</v>
      </c>
      <c r="F488" s="661" t="s">
        <v>4355</v>
      </c>
      <c r="G488" s="661" t="s">
        <v>4448</v>
      </c>
      <c r="H488" s="661" t="s">
        <v>590</v>
      </c>
      <c r="I488" s="661" t="s">
        <v>4893</v>
      </c>
      <c r="J488" s="661" t="s">
        <v>1286</v>
      </c>
      <c r="K488" s="661" t="s">
        <v>4894</v>
      </c>
      <c r="L488" s="662">
        <v>0</v>
      </c>
      <c r="M488" s="662">
        <v>0</v>
      </c>
      <c r="N488" s="661">
        <v>1</v>
      </c>
      <c r="O488" s="742">
        <v>1</v>
      </c>
      <c r="P488" s="662">
        <v>0</v>
      </c>
      <c r="Q488" s="677"/>
      <c r="R488" s="661">
        <v>1</v>
      </c>
      <c r="S488" s="677">
        <v>1</v>
      </c>
      <c r="T488" s="742">
        <v>1</v>
      </c>
      <c r="U488" s="700">
        <v>1</v>
      </c>
    </row>
    <row r="489" spans="1:21" ht="14.4" customHeight="1" x14ac:dyDescent="0.3">
      <c r="A489" s="660">
        <v>21</v>
      </c>
      <c r="B489" s="661" t="s">
        <v>589</v>
      </c>
      <c r="C489" s="661">
        <v>89301211</v>
      </c>
      <c r="D489" s="740" t="s">
        <v>6628</v>
      </c>
      <c r="E489" s="741" t="s">
        <v>4381</v>
      </c>
      <c r="F489" s="661" t="s">
        <v>4355</v>
      </c>
      <c r="G489" s="661" t="s">
        <v>4448</v>
      </c>
      <c r="H489" s="661" t="s">
        <v>590</v>
      </c>
      <c r="I489" s="661" t="s">
        <v>4895</v>
      </c>
      <c r="J489" s="661" t="s">
        <v>1286</v>
      </c>
      <c r="K489" s="661" t="s">
        <v>812</v>
      </c>
      <c r="L489" s="662">
        <v>0</v>
      </c>
      <c r="M489" s="662">
        <v>0</v>
      </c>
      <c r="N489" s="661">
        <v>2</v>
      </c>
      <c r="O489" s="742">
        <v>1</v>
      </c>
      <c r="P489" s="662">
        <v>0</v>
      </c>
      <c r="Q489" s="677"/>
      <c r="R489" s="661">
        <v>2</v>
      </c>
      <c r="S489" s="677">
        <v>1</v>
      </c>
      <c r="T489" s="742">
        <v>1</v>
      </c>
      <c r="U489" s="700">
        <v>1</v>
      </c>
    </row>
    <row r="490" spans="1:21" ht="14.4" customHeight="1" x14ac:dyDescent="0.3">
      <c r="A490" s="660">
        <v>21</v>
      </c>
      <c r="B490" s="661" t="s">
        <v>589</v>
      </c>
      <c r="C490" s="661">
        <v>89301211</v>
      </c>
      <c r="D490" s="740" t="s">
        <v>6628</v>
      </c>
      <c r="E490" s="741" t="s">
        <v>4381</v>
      </c>
      <c r="F490" s="661" t="s">
        <v>4355</v>
      </c>
      <c r="G490" s="661" t="s">
        <v>4448</v>
      </c>
      <c r="H490" s="661" t="s">
        <v>590</v>
      </c>
      <c r="I490" s="661" t="s">
        <v>4896</v>
      </c>
      <c r="J490" s="661" t="s">
        <v>4897</v>
      </c>
      <c r="K490" s="661" t="s">
        <v>812</v>
      </c>
      <c r="L490" s="662">
        <v>0</v>
      </c>
      <c r="M490" s="662">
        <v>0</v>
      </c>
      <c r="N490" s="661">
        <v>1</v>
      </c>
      <c r="O490" s="742">
        <v>0.5</v>
      </c>
      <c r="P490" s="662"/>
      <c r="Q490" s="677"/>
      <c r="R490" s="661"/>
      <c r="S490" s="677">
        <v>0</v>
      </c>
      <c r="T490" s="742"/>
      <c r="U490" s="700">
        <v>0</v>
      </c>
    </row>
    <row r="491" spans="1:21" ht="14.4" customHeight="1" x14ac:dyDescent="0.3">
      <c r="A491" s="660">
        <v>21</v>
      </c>
      <c r="B491" s="661" t="s">
        <v>589</v>
      </c>
      <c r="C491" s="661">
        <v>89301211</v>
      </c>
      <c r="D491" s="740" t="s">
        <v>6628</v>
      </c>
      <c r="E491" s="741" t="s">
        <v>4381</v>
      </c>
      <c r="F491" s="661" t="s">
        <v>4355</v>
      </c>
      <c r="G491" s="661" t="s">
        <v>4449</v>
      </c>
      <c r="H491" s="661" t="s">
        <v>590</v>
      </c>
      <c r="I491" s="661" t="s">
        <v>4898</v>
      </c>
      <c r="J491" s="661" t="s">
        <v>4899</v>
      </c>
      <c r="K491" s="661" t="s">
        <v>4900</v>
      </c>
      <c r="L491" s="662">
        <v>162.13</v>
      </c>
      <c r="M491" s="662">
        <v>324.26</v>
      </c>
      <c r="N491" s="661">
        <v>2</v>
      </c>
      <c r="O491" s="742">
        <v>1.5</v>
      </c>
      <c r="P491" s="662">
        <v>162.13</v>
      </c>
      <c r="Q491" s="677">
        <v>0.5</v>
      </c>
      <c r="R491" s="661">
        <v>1</v>
      </c>
      <c r="S491" s="677">
        <v>0.5</v>
      </c>
      <c r="T491" s="742">
        <v>0.5</v>
      </c>
      <c r="U491" s="700">
        <v>0.33333333333333331</v>
      </c>
    </row>
    <row r="492" spans="1:21" ht="14.4" customHeight="1" x14ac:dyDescent="0.3">
      <c r="A492" s="660">
        <v>21</v>
      </c>
      <c r="B492" s="661" t="s">
        <v>589</v>
      </c>
      <c r="C492" s="661">
        <v>89301211</v>
      </c>
      <c r="D492" s="740" t="s">
        <v>6628</v>
      </c>
      <c r="E492" s="741" t="s">
        <v>4381</v>
      </c>
      <c r="F492" s="661" t="s">
        <v>4355</v>
      </c>
      <c r="G492" s="661" t="s">
        <v>4901</v>
      </c>
      <c r="H492" s="661" t="s">
        <v>590</v>
      </c>
      <c r="I492" s="661" t="s">
        <v>4902</v>
      </c>
      <c r="J492" s="661" t="s">
        <v>884</v>
      </c>
      <c r="K492" s="661" t="s">
        <v>4903</v>
      </c>
      <c r="L492" s="662">
        <v>0</v>
      </c>
      <c r="M492" s="662">
        <v>0</v>
      </c>
      <c r="N492" s="661">
        <v>1</v>
      </c>
      <c r="O492" s="742">
        <v>0.5</v>
      </c>
      <c r="P492" s="662"/>
      <c r="Q492" s="677"/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21</v>
      </c>
      <c r="B493" s="661" t="s">
        <v>589</v>
      </c>
      <c r="C493" s="661">
        <v>89301211</v>
      </c>
      <c r="D493" s="740" t="s">
        <v>6628</v>
      </c>
      <c r="E493" s="741" t="s">
        <v>4381</v>
      </c>
      <c r="F493" s="661" t="s">
        <v>4355</v>
      </c>
      <c r="G493" s="661" t="s">
        <v>4901</v>
      </c>
      <c r="H493" s="661" t="s">
        <v>590</v>
      </c>
      <c r="I493" s="661" t="s">
        <v>883</v>
      </c>
      <c r="J493" s="661" t="s">
        <v>884</v>
      </c>
      <c r="K493" s="661" t="s">
        <v>885</v>
      </c>
      <c r="L493" s="662">
        <v>157.01</v>
      </c>
      <c r="M493" s="662">
        <v>157.01</v>
      </c>
      <c r="N493" s="661">
        <v>1</v>
      </c>
      <c r="O493" s="742">
        <v>0.5</v>
      </c>
      <c r="P493" s="662"/>
      <c r="Q493" s="677">
        <v>0</v>
      </c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21</v>
      </c>
      <c r="B494" s="661" t="s">
        <v>589</v>
      </c>
      <c r="C494" s="661">
        <v>89301211</v>
      </c>
      <c r="D494" s="740" t="s">
        <v>6628</v>
      </c>
      <c r="E494" s="741" t="s">
        <v>4381</v>
      </c>
      <c r="F494" s="661" t="s">
        <v>4355</v>
      </c>
      <c r="G494" s="661" t="s">
        <v>4904</v>
      </c>
      <c r="H494" s="661" t="s">
        <v>2238</v>
      </c>
      <c r="I494" s="661" t="s">
        <v>3589</v>
      </c>
      <c r="J494" s="661" t="s">
        <v>4272</v>
      </c>
      <c r="K494" s="661" t="s">
        <v>4273</v>
      </c>
      <c r="L494" s="662">
        <v>126.09</v>
      </c>
      <c r="M494" s="662">
        <v>126.09</v>
      </c>
      <c r="N494" s="661">
        <v>1</v>
      </c>
      <c r="O494" s="742">
        <v>1</v>
      </c>
      <c r="P494" s="662"/>
      <c r="Q494" s="677">
        <v>0</v>
      </c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21</v>
      </c>
      <c r="B495" s="661" t="s">
        <v>589</v>
      </c>
      <c r="C495" s="661">
        <v>89301211</v>
      </c>
      <c r="D495" s="740" t="s">
        <v>6628</v>
      </c>
      <c r="E495" s="741" t="s">
        <v>4381</v>
      </c>
      <c r="F495" s="661" t="s">
        <v>4355</v>
      </c>
      <c r="G495" s="661" t="s">
        <v>4452</v>
      </c>
      <c r="H495" s="661" t="s">
        <v>590</v>
      </c>
      <c r="I495" s="661" t="s">
        <v>4905</v>
      </c>
      <c r="J495" s="661" t="s">
        <v>4607</v>
      </c>
      <c r="K495" s="661" t="s">
        <v>1094</v>
      </c>
      <c r="L495" s="662">
        <v>0</v>
      </c>
      <c r="M495" s="662">
        <v>0</v>
      </c>
      <c r="N495" s="661">
        <v>1</v>
      </c>
      <c r="O495" s="742">
        <v>0.5</v>
      </c>
      <c r="P495" s="662">
        <v>0</v>
      </c>
      <c r="Q495" s="677"/>
      <c r="R495" s="661">
        <v>1</v>
      </c>
      <c r="S495" s="677">
        <v>1</v>
      </c>
      <c r="T495" s="742">
        <v>0.5</v>
      </c>
      <c r="U495" s="700">
        <v>1</v>
      </c>
    </row>
    <row r="496" spans="1:21" ht="14.4" customHeight="1" x14ac:dyDescent="0.3">
      <c r="A496" s="660">
        <v>21</v>
      </c>
      <c r="B496" s="661" t="s">
        <v>589</v>
      </c>
      <c r="C496" s="661">
        <v>89301211</v>
      </c>
      <c r="D496" s="740" t="s">
        <v>6628</v>
      </c>
      <c r="E496" s="741" t="s">
        <v>4381</v>
      </c>
      <c r="F496" s="661" t="s">
        <v>4355</v>
      </c>
      <c r="G496" s="661" t="s">
        <v>4452</v>
      </c>
      <c r="H496" s="661" t="s">
        <v>590</v>
      </c>
      <c r="I496" s="661" t="s">
        <v>4606</v>
      </c>
      <c r="J496" s="661" t="s">
        <v>2049</v>
      </c>
      <c r="K496" s="661" t="s">
        <v>1097</v>
      </c>
      <c r="L496" s="662">
        <v>0</v>
      </c>
      <c r="M496" s="662">
        <v>0</v>
      </c>
      <c r="N496" s="661">
        <v>1</v>
      </c>
      <c r="O496" s="742">
        <v>0.5</v>
      </c>
      <c r="P496" s="662"/>
      <c r="Q496" s="677"/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21</v>
      </c>
      <c r="B497" s="661" t="s">
        <v>589</v>
      </c>
      <c r="C497" s="661">
        <v>89301211</v>
      </c>
      <c r="D497" s="740" t="s">
        <v>6628</v>
      </c>
      <c r="E497" s="741" t="s">
        <v>4381</v>
      </c>
      <c r="F497" s="661" t="s">
        <v>4355</v>
      </c>
      <c r="G497" s="661" t="s">
        <v>4452</v>
      </c>
      <c r="H497" s="661" t="s">
        <v>590</v>
      </c>
      <c r="I497" s="661" t="s">
        <v>4608</v>
      </c>
      <c r="J497" s="661" t="s">
        <v>2049</v>
      </c>
      <c r="K497" s="661" t="s">
        <v>4609</v>
      </c>
      <c r="L497" s="662">
        <v>0</v>
      </c>
      <c r="M497" s="662">
        <v>0</v>
      </c>
      <c r="N497" s="661">
        <v>1</v>
      </c>
      <c r="O497" s="742">
        <v>0.5</v>
      </c>
      <c r="P497" s="662">
        <v>0</v>
      </c>
      <c r="Q497" s="677"/>
      <c r="R497" s="661">
        <v>1</v>
      </c>
      <c r="S497" s="677">
        <v>1</v>
      </c>
      <c r="T497" s="742">
        <v>0.5</v>
      </c>
      <c r="U497" s="700">
        <v>1</v>
      </c>
    </row>
    <row r="498" spans="1:21" ht="14.4" customHeight="1" x14ac:dyDescent="0.3">
      <c r="A498" s="660">
        <v>21</v>
      </c>
      <c r="B498" s="661" t="s">
        <v>589</v>
      </c>
      <c r="C498" s="661">
        <v>89301211</v>
      </c>
      <c r="D498" s="740" t="s">
        <v>6628</v>
      </c>
      <c r="E498" s="741" t="s">
        <v>4381</v>
      </c>
      <c r="F498" s="661" t="s">
        <v>4356</v>
      </c>
      <c r="G498" s="661" t="s">
        <v>4612</v>
      </c>
      <c r="H498" s="661" t="s">
        <v>590</v>
      </c>
      <c r="I498" s="661" t="s">
        <v>4613</v>
      </c>
      <c r="J498" s="661" t="s">
        <v>4370</v>
      </c>
      <c r="K498" s="661"/>
      <c r="L498" s="662">
        <v>0</v>
      </c>
      <c r="M498" s="662">
        <v>0</v>
      </c>
      <c r="N498" s="661">
        <v>2</v>
      </c>
      <c r="O498" s="742">
        <v>2</v>
      </c>
      <c r="P498" s="662">
        <v>0</v>
      </c>
      <c r="Q498" s="677"/>
      <c r="R498" s="661">
        <v>1</v>
      </c>
      <c r="S498" s="677">
        <v>0.5</v>
      </c>
      <c r="T498" s="742">
        <v>1</v>
      </c>
      <c r="U498" s="700">
        <v>0.5</v>
      </c>
    </row>
    <row r="499" spans="1:21" ht="14.4" customHeight="1" x14ac:dyDescent="0.3">
      <c r="A499" s="660">
        <v>21</v>
      </c>
      <c r="B499" s="661" t="s">
        <v>589</v>
      </c>
      <c r="C499" s="661">
        <v>89301211</v>
      </c>
      <c r="D499" s="740" t="s">
        <v>6628</v>
      </c>
      <c r="E499" s="741" t="s">
        <v>4381</v>
      </c>
      <c r="F499" s="661" t="s">
        <v>4357</v>
      </c>
      <c r="G499" s="661" t="s">
        <v>4615</v>
      </c>
      <c r="H499" s="661" t="s">
        <v>590</v>
      </c>
      <c r="I499" s="661" t="s">
        <v>4616</v>
      </c>
      <c r="J499" s="661" t="s">
        <v>4617</v>
      </c>
      <c r="K499" s="661" t="s">
        <v>4618</v>
      </c>
      <c r="L499" s="662">
        <v>1267.1199999999999</v>
      </c>
      <c r="M499" s="662">
        <v>8869.84</v>
      </c>
      <c r="N499" s="661">
        <v>7</v>
      </c>
      <c r="O499" s="742">
        <v>7</v>
      </c>
      <c r="P499" s="662">
        <v>7602.7199999999993</v>
      </c>
      <c r="Q499" s="677">
        <v>0.8571428571428571</v>
      </c>
      <c r="R499" s="661">
        <v>6</v>
      </c>
      <c r="S499" s="677">
        <v>0.8571428571428571</v>
      </c>
      <c r="T499" s="742">
        <v>6</v>
      </c>
      <c r="U499" s="700">
        <v>0.8571428571428571</v>
      </c>
    </row>
    <row r="500" spans="1:21" ht="14.4" customHeight="1" x14ac:dyDescent="0.3">
      <c r="A500" s="660">
        <v>21</v>
      </c>
      <c r="B500" s="661" t="s">
        <v>589</v>
      </c>
      <c r="C500" s="661">
        <v>89301211</v>
      </c>
      <c r="D500" s="740" t="s">
        <v>6628</v>
      </c>
      <c r="E500" s="741" t="s">
        <v>4381</v>
      </c>
      <c r="F500" s="661" t="s">
        <v>4357</v>
      </c>
      <c r="G500" s="661" t="s">
        <v>4615</v>
      </c>
      <c r="H500" s="661" t="s">
        <v>590</v>
      </c>
      <c r="I500" s="661" t="s">
        <v>4681</v>
      </c>
      <c r="J500" s="661" t="s">
        <v>4682</v>
      </c>
      <c r="K500" s="661" t="s">
        <v>4683</v>
      </c>
      <c r="L500" s="662">
        <v>1000</v>
      </c>
      <c r="M500" s="662">
        <v>3000</v>
      </c>
      <c r="N500" s="661">
        <v>3</v>
      </c>
      <c r="O500" s="742">
        <v>3</v>
      </c>
      <c r="P500" s="662">
        <v>1000</v>
      </c>
      <c r="Q500" s="677">
        <v>0.33333333333333331</v>
      </c>
      <c r="R500" s="661">
        <v>1</v>
      </c>
      <c r="S500" s="677">
        <v>0.33333333333333331</v>
      </c>
      <c r="T500" s="742">
        <v>1</v>
      </c>
      <c r="U500" s="700">
        <v>0.33333333333333331</v>
      </c>
    </row>
    <row r="501" spans="1:21" ht="14.4" customHeight="1" x14ac:dyDescent="0.3">
      <c r="A501" s="660">
        <v>21</v>
      </c>
      <c r="B501" s="661" t="s">
        <v>589</v>
      </c>
      <c r="C501" s="661">
        <v>89301211</v>
      </c>
      <c r="D501" s="740" t="s">
        <v>6628</v>
      </c>
      <c r="E501" s="741" t="s">
        <v>4381</v>
      </c>
      <c r="F501" s="661" t="s">
        <v>4357</v>
      </c>
      <c r="G501" s="661" t="s">
        <v>4684</v>
      </c>
      <c r="H501" s="661" t="s">
        <v>590</v>
      </c>
      <c r="I501" s="661" t="s">
        <v>4616</v>
      </c>
      <c r="J501" s="661" t="s">
        <v>4617</v>
      </c>
      <c r="K501" s="661" t="s">
        <v>4618</v>
      </c>
      <c r="L501" s="662">
        <v>1267.1199999999999</v>
      </c>
      <c r="M501" s="662">
        <v>3801.3599999999997</v>
      </c>
      <c r="N501" s="661">
        <v>3</v>
      </c>
      <c r="O501" s="742">
        <v>3</v>
      </c>
      <c r="P501" s="662">
        <v>2534.2399999999998</v>
      </c>
      <c r="Q501" s="677">
        <v>0.66666666666666663</v>
      </c>
      <c r="R501" s="661">
        <v>2</v>
      </c>
      <c r="S501" s="677">
        <v>0.66666666666666663</v>
      </c>
      <c r="T501" s="742">
        <v>2</v>
      </c>
      <c r="U501" s="700">
        <v>0.66666666666666663</v>
      </c>
    </row>
    <row r="502" spans="1:21" ht="14.4" customHeight="1" x14ac:dyDescent="0.3">
      <c r="A502" s="660">
        <v>21</v>
      </c>
      <c r="B502" s="661" t="s">
        <v>589</v>
      </c>
      <c r="C502" s="661">
        <v>89301211</v>
      </c>
      <c r="D502" s="740" t="s">
        <v>6628</v>
      </c>
      <c r="E502" s="741" t="s">
        <v>4382</v>
      </c>
      <c r="F502" s="661" t="s">
        <v>4355</v>
      </c>
      <c r="G502" s="661" t="s">
        <v>4395</v>
      </c>
      <c r="H502" s="661" t="s">
        <v>590</v>
      </c>
      <c r="I502" s="661" t="s">
        <v>1190</v>
      </c>
      <c r="J502" s="661" t="s">
        <v>1191</v>
      </c>
      <c r="K502" s="661" t="s">
        <v>1192</v>
      </c>
      <c r="L502" s="662">
        <v>95.25</v>
      </c>
      <c r="M502" s="662">
        <v>95.25</v>
      </c>
      <c r="N502" s="661">
        <v>1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21</v>
      </c>
      <c r="B503" s="661" t="s">
        <v>589</v>
      </c>
      <c r="C503" s="661">
        <v>89301211</v>
      </c>
      <c r="D503" s="740" t="s">
        <v>6628</v>
      </c>
      <c r="E503" s="741" t="s">
        <v>4382</v>
      </c>
      <c r="F503" s="661" t="s">
        <v>4355</v>
      </c>
      <c r="G503" s="661" t="s">
        <v>4466</v>
      </c>
      <c r="H503" s="661" t="s">
        <v>590</v>
      </c>
      <c r="I503" s="661" t="s">
        <v>1219</v>
      </c>
      <c r="J503" s="661" t="s">
        <v>1220</v>
      </c>
      <c r="K503" s="661" t="s">
        <v>1221</v>
      </c>
      <c r="L503" s="662">
        <v>60.92</v>
      </c>
      <c r="M503" s="662">
        <v>121.84</v>
      </c>
      <c r="N503" s="661">
        <v>2</v>
      </c>
      <c r="O503" s="742">
        <v>0.5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21</v>
      </c>
      <c r="B504" s="661" t="s">
        <v>589</v>
      </c>
      <c r="C504" s="661">
        <v>89301211</v>
      </c>
      <c r="D504" s="740" t="s">
        <v>6628</v>
      </c>
      <c r="E504" s="741" t="s">
        <v>4382</v>
      </c>
      <c r="F504" s="661" t="s">
        <v>4355</v>
      </c>
      <c r="G504" s="661" t="s">
        <v>4419</v>
      </c>
      <c r="H504" s="661" t="s">
        <v>590</v>
      </c>
      <c r="I504" s="661" t="s">
        <v>834</v>
      </c>
      <c r="J504" s="661" t="s">
        <v>835</v>
      </c>
      <c r="K504" s="661" t="s">
        <v>2573</v>
      </c>
      <c r="L504" s="662">
        <v>40.36</v>
      </c>
      <c r="M504" s="662">
        <v>40.36</v>
      </c>
      <c r="N504" s="661">
        <v>1</v>
      </c>
      <c r="O504" s="742">
        <v>1</v>
      </c>
      <c r="P504" s="662">
        <v>40.36</v>
      </c>
      <c r="Q504" s="677">
        <v>1</v>
      </c>
      <c r="R504" s="661">
        <v>1</v>
      </c>
      <c r="S504" s="677">
        <v>1</v>
      </c>
      <c r="T504" s="742">
        <v>1</v>
      </c>
      <c r="U504" s="700">
        <v>1</v>
      </c>
    </row>
    <row r="505" spans="1:21" ht="14.4" customHeight="1" x14ac:dyDescent="0.3">
      <c r="A505" s="660">
        <v>21</v>
      </c>
      <c r="B505" s="661" t="s">
        <v>589</v>
      </c>
      <c r="C505" s="661">
        <v>89301211</v>
      </c>
      <c r="D505" s="740" t="s">
        <v>6628</v>
      </c>
      <c r="E505" s="741" t="s">
        <v>4382</v>
      </c>
      <c r="F505" s="661" t="s">
        <v>4355</v>
      </c>
      <c r="G505" s="661" t="s">
        <v>4398</v>
      </c>
      <c r="H505" s="661" t="s">
        <v>2238</v>
      </c>
      <c r="I505" s="661" t="s">
        <v>2358</v>
      </c>
      <c r="J505" s="661" t="s">
        <v>2359</v>
      </c>
      <c r="K505" s="661" t="s">
        <v>2286</v>
      </c>
      <c r="L505" s="662">
        <v>1749.69</v>
      </c>
      <c r="M505" s="662">
        <v>5249.07</v>
      </c>
      <c r="N505" s="661">
        <v>3</v>
      </c>
      <c r="O505" s="742">
        <v>1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21</v>
      </c>
      <c r="B506" s="661" t="s">
        <v>589</v>
      </c>
      <c r="C506" s="661">
        <v>89301211</v>
      </c>
      <c r="D506" s="740" t="s">
        <v>6628</v>
      </c>
      <c r="E506" s="741" t="s">
        <v>4386</v>
      </c>
      <c r="F506" s="661" t="s">
        <v>4355</v>
      </c>
      <c r="G506" s="661" t="s">
        <v>4395</v>
      </c>
      <c r="H506" s="661" t="s">
        <v>590</v>
      </c>
      <c r="I506" s="661" t="s">
        <v>4906</v>
      </c>
      <c r="J506" s="661" t="s">
        <v>4464</v>
      </c>
      <c r="K506" s="661" t="s">
        <v>1192</v>
      </c>
      <c r="L506" s="662">
        <v>0</v>
      </c>
      <c r="M506" s="662">
        <v>0</v>
      </c>
      <c r="N506" s="661">
        <v>2</v>
      </c>
      <c r="O506" s="742">
        <v>1</v>
      </c>
      <c r="P506" s="662">
        <v>0</v>
      </c>
      <c r="Q506" s="677"/>
      <c r="R506" s="661">
        <v>1</v>
      </c>
      <c r="S506" s="677">
        <v>0.5</v>
      </c>
      <c r="T506" s="742">
        <v>0.5</v>
      </c>
      <c r="U506" s="700">
        <v>0.5</v>
      </c>
    </row>
    <row r="507" spans="1:21" ht="14.4" customHeight="1" x14ac:dyDescent="0.3">
      <c r="A507" s="660">
        <v>21</v>
      </c>
      <c r="B507" s="661" t="s">
        <v>589</v>
      </c>
      <c r="C507" s="661">
        <v>89301211</v>
      </c>
      <c r="D507" s="740" t="s">
        <v>6628</v>
      </c>
      <c r="E507" s="741" t="s">
        <v>4386</v>
      </c>
      <c r="F507" s="661" t="s">
        <v>4355</v>
      </c>
      <c r="G507" s="661" t="s">
        <v>4395</v>
      </c>
      <c r="H507" s="661" t="s">
        <v>590</v>
      </c>
      <c r="I507" s="661" t="s">
        <v>4462</v>
      </c>
      <c r="J507" s="661" t="s">
        <v>727</v>
      </c>
      <c r="K507" s="661" t="s">
        <v>4463</v>
      </c>
      <c r="L507" s="662">
        <v>141.38999999999999</v>
      </c>
      <c r="M507" s="662">
        <v>141.38999999999999</v>
      </c>
      <c r="N507" s="661">
        <v>1</v>
      </c>
      <c r="O507" s="742">
        <v>0.5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21</v>
      </c>
      <c r="B508" s="661" t="s">
        <v>589</v>
      </c>
      <c r="C508" s="661">
        <v>89301211</v>
      </c>
      <c r="D508" s="740" t="s">
        <v>6628</v>
      </c>
      <c r="E508" s="741" t="s">
        <v>4386</v>
      </c>
      <c r="F508" s="661" t="s">
        <v>4355</v>
      </c>
      <c r="G508" s="661" t="s">
        <v>4395</v>
      </c>
      <c r="H508" s="661" t="s">
        <v>590</v>
      </c>
      <c r="I508" s="661" t="s">
        <v>756</v>
      </c>
      <c r="J508" s="661" t="s">
        <v>4464</v>
      </c>
      <c r="K508" s="661" t="s">
        <v>3080</v>
      </c>
      <c r="L508" s="662">
        <v>44.8</v>
      </c>
      <c r="M508" s="662">
        <v>134.39999999999998</v>
      </c>
      <c r="N508" s="661">
        <v>3</v>
      </c>
      <c r="O508" s="742">
        <v>2</v>
      </c>
      <c r="P508" s="662">
        <v>89.6</v>
      </c>
      <c r="Q508" s="677">
        <v>0.66666666666666674</v>
      </c>
      <c r="R508" s="661">
        <v>2</v>
      </c>
      <c r="S508" s="677">
        <v>0.66666666666666663</v>
      </c>
      <c r="T508" s="742">
        <v>1</v>
      </c>
      <c r="U508" s="700">
        <v>0.5</v>
      </c>
    </row>
    <row r="509" spans="1:21" ht="14.4" customHeight="1" x14ac:dyDescent="0.3">
      <c r="A509" s="660">
        <v>21</v>
      </c>
      <c r="B509" s="661" t="s">
        <v>589</v>
      </c>
      <c r="C509" s="661">
        <v>89301211</v>
      </c>
      <c r="D509" s="740" t="s">
        <v>6628</v>
      </c>
      <c r="E509" s="741" t="s">
        <v>4386</v>
      </c>
      <c r="F509" s="661" t="s">
        <v>4355</v>
      </c>
      <c r="G509" s="661" t="s">
        <v>4399</v>
      </c>
      <c r="H509" s="661" t="s">
        <v>2238</v>
      </c>
      <c r="I509" s="661" t="s">
        <v>2381</v>
      </c>
      <c r="J509" s="661" t="s">
        <v>4242</v>
      </c>
      <c r="K509" s="661" t="s">
        <v>4243</v>
      </c>
      <c r="L509" s="662">
        <v>6.98</v>
      </c>
      <c r="M509" s="662">
        <v>27.92</v>
      </c>
      <c r="N509" s="661">
        <v>4</v>
      </c>
      <c r="O509" s="742">
        <v>2</v>
      </c>
      <c r="P509" s="662">
        <v>20.94</v>
      </c>
      <c r="Q509" s="677">
        <v>0.75</v>
      </c>
      <c r="R509" s="661">
        <v>3</v>
      </c>
      <c r="S509" s="677">
        <v>0.75</v>
      </c>
      <c r="T509" s="742">
        <v>1</v>
      </c>
      <c r="U509" s="700">
        <v>0.5</v>
      </c>
    </row>
    <row r="510" spans="1:21" ht="14.4" customHeight="1" x14ac:dyDescent="0.3">
      <c r="A510" s="660">
        <v>21</v>
      </c>
      <c r="B510" s="661" t="s">
        <v>589</v>
      </c>
      <c r="C510" s="661">
        <v>89301211</v>
      </c>
      <c r="D510" s="740" t="s">
        <v>6628</v>
      </c>
      <c r="E510" s="741" t="s">
        <v>4386</v>
      </c>
      <c r="F510" s="661" t="s">
        <v>4355</v>
      </c>
      <c r="G510" s="661" t="s">
        <v>4466</v>
      </c>
      <c r="H510" s="661" t="s">
        <v>590</v>
      </c>
      <c r="I510" s="661" t="s">
        <v>1219</v>
      </c>
      <c r="J510" s="661" t="s">
        <v>1220</v>
      </c>
      <c r="K510" s="661" t="s">
        <v>1221</v>
      </c>
      <c r="L510" s="662">
        <v>60.92</v>
      </c>
      <c r="M510" s="662">
        <v>60.92</v>
      </c>
      <c r="N510" s="661">
        <v>1</v>
      </c>
      <c r="O510" s="742">
        <v>0.5</v>
      </c>
      <c r="P510" s="662"/>
      <c r="Q510" s="677">
        <v>0</v>
      </c>
      <c r="R510" s="661"/>
      <c r="S510" s="677">
        <v>0</v>
      </c>
      <c r="T510" s="742"/>
      <c r="U510" s="700">
        <v>0</v>
      </c>
    </row>
    <row r="511" spans="1:21" ht="14.4" customHeight="1" x14ac:dyDescent="0.3">
      <c r="A511" s="660">
        <v>21</v>
      </c>
      <c r="B511" s="661" t="s">
        <v>589</v>
      </c>
      <c r="C511" s="661">
        <v>89301211</v>
      </c>
      <c r="D511" s="740" t="s">
        <v>6628</v>
      </c>
      <c r="E511" s="741" t="s">
        <v>4386</v>
      </c>
      <c r="F511" s="661" t="s">
        <v>4355</v>
      </c>
      <c r="G511" s="661" t="s">
        <v>4471</v>
      </c>
      <c r="H511" s="661" t="s">
        <v>590</v>
      </c>
      <c r="I511" s="661" t="s">
        <v>2669</v>
      </c>
      <c r="J511" s="661" t="s">
        <v>4168</v>
      </c>
      <c r="K511" s="661" t="s">
        <v>4169</v>
      </c>
      <c r="L511" s="662">
        <v>156.86000000000001</v>
      </c>
      <c r="M511" s="662">
        <v>156.86000000000001</v>
      </c>
      <c r="N511" s="661">
        <v>1</v>
      </c>
      <c r="O511" s="742">
        <v>0.5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21</v>
      </c>
      <c r="B512" s="661" t="s">
        <v>589</v>
      </c>
      <c r="C512" s="661">
        <v>89301211</v>
      </c>
      <c r="D512" s="740" t="s">
        <v>6628</v>
      </c>
      <c r="E512" s="741" t="s">
        <v>4386</v>
      </c>
      <c r="F512" s="661" t="s">
        <v>4355</v>
      </c>
      <c r="G512" s="661" t="s">
        <v>4453</v>
      </c>
      <c r="H512" s="661" t="s">
        <v>590</v>
      </c>
      <c r="I512" s="661" t="s">
        <v>4454</v>
      </c>
      <c r="J512" s="661" t="s">
        <v>4455</v>
      </c>
      <c r="K512" s="661" t="s">
        <v>4456</v>
      </c>
      <c r="L512" s="662">
        <v>1789.73</v>
      </c>
      <c r="M512" s="662">
        <v>1789.73</v>
      </c>
      <c r="N512" s="661">
        <v>1</v>
      </c>
      <c r="O512" s="742">
        <v>1</v>
      </c>
      <c r="P512" s="662">
        <v>1789.73</v>
      </c>
      <c r="Q512" s="677">
        <v>1</v>
      </c>
      <c r="R512" s="661">
        <v>1</v>
      </c>
      <c r="S512" s="677">
        <v>1</v>
      </c>
      <c r="T512" s="742">
        <v>1</v>
      </c>
      <c r="U512" s="700">
        <v>1</v>
      </c>
    </row>
    <row r="513" spans="1:21" ht="14.4" customHeight="1" x14ac:dyDescent="0.3">
      <c r="A513" s="660">
        <v>21</v>
      </c>
      <c r="B513" s="661" t="s">
        <v>589</v>
      </c>
      <c r="C513" s="661">
        <v>89301211</v>
      </c>
      <c r="D513" s="740" t="s">
        <v>6628</v>
      </c>
      <c r="E513" s="741" t="s">
        <v>4386</v>
      </c>
      <c r="F513" s="661" t="s">
        <v>4355</v>
      </c>
      <c r="G513" s="661" t="s">
        <v>4453</v>
      </c>
      <c r="H513" s="661" t="s">
        <v>590</v>
      </c>
      <c r="I513" s="661" t="s">
        <v>4454</v>
      </c>
      <c r="J513" s="661" t="s">
        <v>4455</v>
      </c>
      <c r="K513" s="661" t="s">
        <v>4456</v>
      </c>
      <c r="L513" s="662">
        <v>1610.86</v>
      </c>
      <c r="M513" s="662">
        <v>3221.72</v>
      </c>
      <c r="N513" s="661">
        <v>2</v>
      </c>
      <c r="O513" s="742">
        <v>1.5</v>
      </c>
      <c r="P513" s="662"/>
      <c r="Q513" s="677">
        <v>0</v>
      </c>
      <c r="R513" s="661"/>
      <c r="S513" s="677">
        <v>0</v>
      </c>
      <c r="T513" s="742"/>
      <c r="U513" s="700">
        <v>0</v>
      </c>
    </row>
    <row r="514" spans="1:21" ht="14.4" customHeight="1" x14ac:dyDescent="0.3">
      <c r="A514" s="660">
        <v>21</v>
      </c>
      <c r="B514" s="661" t="s">
        <v>589</v>
      </c>
      <c r="C514" s="661">
        <v>89301211</v>
      </c>
      <c r="D514" s="740" t="s">
        <v>6628</v>
      </c>
      <c r="E514" s="741" t="s">
        <v>4386</v>
      </c>
      <c r="F514" s="661" t="s">
        <v>4355</v>
      </c>
      <c r="G514" s="661" t="s">
        <v>4744</v>
      </c>
      <c r="H514" s="661" t="s">
        <v>2238</v>
      </c>
      <c r="I514" s="661" t="s">
        <v>2388</v>
      </c>
      <c r="J514" s="661" t="s">
        <v>2393</v>
      </c>
      <c r="K514" s="661" t="s">
        <v>620</v>
      </c>
      <c r="L514" s="662">
        <v>130.59</v>
      </c>
      <c r="M514" s="662">
        <v>130.59</v>
      </c>
      <c r="N514" s="661">
        <v>1</v>
      </c>
      <c r="O514" s="742">
        <v>0.5</v>
      </c>
      <c r="P514" s="662">
        <v>130.59</v>
      </c>
      <c r="Q514" s="677">
        <v>1</v>
      </c>
      <c r="R514" s="661">
        <v>1</v>
      </c>
      <c r="S514" s="677">
        <v>1</v>
      </c>
      <c r="T514" s="742">
        <v>0.5</v>
      </c>
      <c r="U514" s="700">
        <v>1</v>
      </c>
    </row>
    <row r="515" spans="1:21" ht="14.4" customHeight="1" x14ac:dyDescent="0.3">
      <c r="A515" s="660">
        <v>21</v>
      </c>
      <c r="B515" s="661" t="s">
        <v>589</v>
      </c>
      <c r="C515" s="661">
        <v>89301211</v>
      </c>
      <c r="D515" s="740" t="s">
        <v>6628</v>
      </c>
      <c r="E515" s="741" t="s">
        <v>4386</v>
      </c>
      <c r="F515" s="661" t="s">
        <v>4355</v>
      </c>
      <c r="G515" s="661" t="s">
        <v>4400</v>
      </c>
      <c r="H515" s="661" t="s">
        <v>590</v>
      </c>
      <c r="I515" s="661" t="s">
        <v>4907</v>
      </c>
      <c r="J515" s="661" t="s">
        <v>4401</v>
      </c>
      <c r="K515" s="661" t="s">
        <v>4402</v>
      </c>
      <c r="L515" s="662">
        <v>0</v>
      </c>
      <c r="M515" s="662">
        <v>0</v>
      </c>
      <c r="N515" s="661">
        <v>3</v>
      </c>
      <c r="O515" s="742">
        <v>1</v>
      </c>
      <c r="P515" s="662"/>
      <c r="Q515" s="677"/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21</v>
      </c>
      <c r="B516" s="661" t="s">
        <v>589</v>
      </c>
      <c r="C516" s="661">
        <v>89301211</v>
      </c>
      <c r="D516" s="740" t="s">
        <v>6628</v>
      </c>
      <c r="E516" s="741" t="s">
        <v>4386</v>
      </c>
      <c r="F516" s="661" t="s">
        <v>4355</v>
      </c>
      <c r="G516" s="661" t="s">
        <v>4400</v>
      </c>
      <c r="H516" s="661" t="s">
        <v>590</v>
      </c>
      <c r="I516" s="661" t="s">
        <v>4908</v>
      </c>
      <c r="J516" s="661" t="s">
        <v>4401</v>
      </c>
      <c r="K516" s="661" t="s">
        <v>4402</v>
      </c>
      <c r="L516" s="662">
        <v>0</v>
      </c>
      <c r="M516" s="662">
        <v>0</v>
      </c>
      <c r="N516" s="661">
        <v>2</v>
      </c>
      <c r="O516" s="742">
        <v>1</v>
      </c>
      <c r="P516" s="662"/>
      <c r="Q516" s="677"/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21</v>
      </c>
      <c r="B517" s="661" t="s">
        <v>589</v>
      </c>
      <c r="C517" s="661">
        <v>89301211</v>
      </c>
      <c r="D517" s="740" t="s">
        <v>6628</v>
      </c>
      <c r="E517" s="741" t="s">
        <v>4386</v>
      </c>
      <c r="F517" s="661" t="s">
        <v>4355</v>
      </c>
      <c r="G517" s="661" t="s">
        <v>4619</v>
      </c>
      <c r="H517" s="661" t="s">
        <v>2238</v>
      </c>
      <c r="I517" s="661" t="s">
        <v>4756</v>
      </c>
      <c r="J517" s="661" t="s">
        <v>4757</v>
      </c>
      <c r="K517" s="661" t="s">
        <v>4758</v>
      </c>
      <c r="L517" s="662">
        <v>1576.63</v>
      </c>
      <c r="M517" s="662">
        <v>3153.26</v>
      </c>
      <c r="N517" s="661">
        <v>2</v>
      </c>
      <c r="O517" s="742">
        <v>2</v>
      </c>
      <c r="P517" s="662">
        <v>1576.63</v>
      </c>
      <c r="Q517" s="677">
        <v>0.5</v>
      </c>
      <c r="R517" s="661">
        <v>1</v>
      </c>
      <c r="S517" s="677">
        <v>0.5</v>
      </c>
      <c r="T517" s="742">
        <v>1</v>
      </c>
      <c r="U517" s="700">
        <v>0.5</v>
      </c>
    </row>
    <row r="518" spans="1:21" ht="14.4" customHeight="1" x14ac:dyDescent="0.3">
      <c r="A518" s="660">
        <v>21</v>
      </c>
      <c r="B518" s="661" t="s">
        <v>589</v>
      </c>
      <c r="C518" s="661">
        <v>89301211</v>
      </c>
      <c r="D518" s="740" t="s">
        <v>6628</v>
      </c>
      <c r="E518" s="741" t="s">
        <v>4386</v>
      </c>
      <c r="F518" s="661" t="s">
        <v>4355</v>
      </c>
      <c r="G518" s="661" t="s">
        <v>4479</v>
      </c>
      <c r="H518" s="661" t="s">
        <v>2238</v>
      </c>
      <c r="I518" s="661" t="s">
        <v>4760</v>
      </c>
      <c r="J518" s="661" t="s">
        <v>2504</v>
      </c>
      <c r="K518" s="661" t="s">
        <v>620</v>
      </c>
      <c r="L518" s="662">
        <v>216.16</v>
      </c>
      <c r="M518" s="662">
        <v>216.16</v>
      </c>
      <c r="N518" s="661">
        <v>1</v>
      </c>
      <c r="O518" s="742">
        <v>0.5</v>
      </c>
      <c r="P518" s="662"/>
      <c r="Q518" s="677">
        <v>0</v>
      </c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21</v>
      </c>
      <c r="B519" s="661" t="s">
        <v>589</v>
      </c>
      <c r="C519" s="661">
        <v>89301211</v>
      </c>
      <c r="D519" s="740" t="s">
        <v>6628</v>
      </c>
      <c r="E519" s="741" t="s">
        <v>4386</v>
      </c>
      <c r="F519" s="661" t="s">
        <v>4355</v>
      </c>
      <c r="G519" s="661" t="s">
        <v>4479</v>
      </c>
      <c r="H519" s="661" t="s">
        <v>2238</v>
      </c>
      <c r="I519" s="661" t="s">
        <v>4760</v>
      </c>
      <c r="J519" s="661" t="s">
        <v>2504</v>
      </c>
      <c r="K519" s="661" t="s">
        <v>620</v>
      </c>
      <c r="L519" s="662">
        <v>138</v>
      </c>
      <c r="M519" s="662">
        <v>138</v>
      </c>
      <c r="N519" s="661">
        <v>1</v>
      </c>
      <c r="O519" s="742">
        <v>0.5</v>
      </c>
      <c r="P519" s="662">
        <v>138</v>
      </c>
      <c r="Q519" s="677">
        <v>1</v>
      </c>
      <c r="R519" s="661">
        <v>1</v>
      </c>
      <c r="S519" s="677">
        <v>1</v>
      </c>
      <c r="T519" s="742">
        <v>0.5</v>
      </c>
      <c r="U519" s="700">
        <v>1</v>
      </c>
    </row>
    <row r="520" spans="1:21" ht="14.4" customHeight="1" x14ac:dyDescent="0.3">
      <c r="A520" s="660">
        <v>21</v>
      </c>
      <c r="B520" s="661" t="s">
        <v>589</v>
      </c>
      <c r="C520" s="661">
        <v>89301211</v>
      </c>
      <c r="D520" s="740" t="s">
        <v>6628</v>
      </c>
      <c r="E520" s="741" t="s">
        <v>4386</v>
      </c>
      <c r="F520" s="661" t="s">
        <v>4355</v>
      </c>
      <c r="G520" s="661" t="s">
        <v>4479</v>
      </c>
      <c r="H520" s="661" t="s">
        <v>2238</v>
      </c>
      <c r="I520" s="661" t="s">
        <v>2427</v>
      </c>
      <c r="J520" s="661" t="s">
        <v>2428</v>
      </c>
      <c r="K520" s="661" t="s">
        <v>4250</v>
      </c>
      <c r="L520" s="662">
        <v>68.989999999999995</v>
      </c>
      <c r="M520" s="662">
        <v>137.97999999999999</v>
      </c>
      <c r="N520" s="661">
        <v>2</v>
      </c>
      <c r="O520" s="742">
        <v>0.5</v>
      </c>
      <c r="P520" s="662">
        <v>137.97999999999999</v>
      </c>
      <c r="Q520" s="677">
        <v>1</v>
      </c>
      <c r="R520" s="661">
        <v>2</v>
      </c>
      <c r="S520" s="677">
        <v>1</v>
      </c>
      <c r="T520" s="742">
        <v>0.5</v>
      </c>
      <c r="U520" s="700">
        <v>1</v>
      </c>
    </row>
    <row r="521" spans="1:21" ht="14.4" customHeight="1" x14ac:dyDescent="0.3">
      <c r="A521" s="660">
        <v>21</v>
      </c>
      <c r="B521" s="661" t="s">
        <v>589</v>
      </c>
      <c r="C521" s="661">
        <v>89301211</v>
      </c>
      <c r="D521" s="740" t="s">
        <v>6628</v>
      </c>
      <c r="E521" s="741" t="s">
        <v>4386</v>
      </c>
      <c r="F521" s="661" t="s">
        <v>4355</v>
      </c>
      <c r="G521" s="661" t="s">
        <v>4485</v>
      </c>
      <c r="H521" s="661" t="s">
        <v>590</v>
      </c>
      <c r="I521" s="661" t="s">
        <v>1518</v>
      </c>
      <c r="J521" s="661" t="s">
        <v>1519</v>
      </c>
      <c r="K521" s="661" t="s">
        <v>1520</v>
      </c>
      <c r="L521" s="662">
        <v>359.63</v>
      </c>
      <c r="M521" s="662">
        <v>1438.52</v>
      </c>
      <c r="N521" s="661">
        <v>4</v>
      </c>
      <c r="O521" s="742">
        <v>1.5</v>
      </c>
      <c r="P521" s="662">
        <v>719.26</v>
      </c>
      <c r="Q521" s="677">
        <v>0.5</v>
      </c>
      <c r="R521" s="661">
        <v>2</v>
      </c>
      <c r="S521" s="677">
        <v>0.5</v>
      </c>
      <c r="T521" s="742">
        <v>1</v>
      </c>
      <c r="U521" s="700">
        <v>0.66666666666666663</v>
      </c>
    </row>
    <row r="522" spans="1:21" ht="14.4" customHeight="1" x14ac:dyDescent="0.3">
      <c r="A522" s="660">
        <v>21</v>
      </c>
      <c r="B522" s="661" t="s">
        <v>589</v>
      </c>
      <c r="C522" s="661">
        <v>89301211</v>
      </c>
      <c r="D522" s="740" t="s">
        <v>6628</v>
      </c>
      <c r="E522" s="741" t="s">
        <v>4386</v>
      </c>
      <c r="F522" s="661" t="s">
        <v>4355</v>
      </c>
      <c r="G522" s="661" t="s">
        <v>4485</v>
      </c>
      <c r="H522" s="661" t="s">
        <v>590</v>
      </c>
      <c r="I522" s="661" t="s">
        <v>4486</v>
      </c>
      <c r="J522" s="661" t="s">
        <v>1519</v>
      </c>
      <c r="K522" s="661" t="s">
        <v>2422</v>
      </c>
      <c r="L522" s="662">
        <v>0</v>
      </c>
      <c r="M522" s="662">
        <v>0</v>
      </c>
      <c r="N522" s="661">
        <v>1</v>
      </c>
      <c r="O522" s="742">
        <v>0.5</v>
      </c>
      <c r="P522" s="662">
        <v>0</v>
      </c>
      <c r="Q522" s="677"/>
      <c r="R522" s="661">
        <v>1</v>
      </c>
      <c r="S522" s="677">
        <v>1</v>
      </c>
      <c r="T522" s="742">
        <v>0.5</v>
      </c>
      <c r="U522" s="700">
        <v>1</v>
      </c>
    </row>
    <row r="523" spans="1:21" ht="14.4" customHeight="1" x14ac:dyDescent="0.3">
      <c r="A523" s="660">
        <v>21</v>
      </c>
      <c r="B523" s="661" t="s">
        <v>589</v>
      </c>
      <c r="C523" s="661">
        <v>89301211</v>
      </c>
      <c r="D523" s="740" t="s">
        <v>6628</v>
      </c>
      <c r="E523" s="741" t="s">
        <v>4386</v>
      </c>
      <c r="F523" s="661" t="s">
        <v>4355</v>
      </c>
      <c r="G523" s="661" t="s">
        <v>4421</v>
      </c>
      <c r="H523" s="661" t="s">
        <v>590</v>
      </c>
      <c r="I523" s="661" t="s">
        <v>1353</v>
      </c>
      <c r="J523" s="661" t="s">
        <v>1354</v>
      </c>
      <c r="K523" s="661" t="s">
        <v>4909</v>
      </c>
      <c r="L523" s="662">
        <v>72.760000000000005</v>
      </c>
      <c r="M523" s="662">
        <v>72.760000000000005</v>
      </c>
      <c r="N523" s="661">
        <v>1</v>
      </c>
      <c r="O523" s="742">
        <v>0.5</v>
      </c>
      <c r="P523" s="662">
        <v>72.760000000000005</v>
      </c>
      <c r="Q523" s="677">
        <v>1</v>
      </c>
      <c r="R523" s="661">
        <v>1</v>
      </c>
      <c r="S523" s="677">
        <v>1</v>
      </c>
      <c r="T523" s="742">
        <v>0.5</v>
      </c>
      <c r="U523" s="700">
        <v>1</v>
      </c>
    </row>
    <row r="524" spans="1:21" ht="14.4" customHeight="1" x14ac:dyDescent="0.3">
      <c r="A524" s="660">
        <v>21</v>
      </c>
      <c r="B524" s="661" t="s">
        <v>589</v>
      </c>
      <c r="C524" s="661">
        <v>89301211</v>
      </c>
      <c r="D524" s="740" t="s">
        <v>6628</v>
      </c>
      <c r="E524" s="741" t="s">
        <v>4386</v>
      </c>
      <c r="F524" s="661" t="s">
        <v>4355</v>
      </c>
      <c r="G524" s="661" t="s">
        <v>4403</v>
      </c>
      <c r="H524" s="661" t="s">
        <v>590</v>
      </c>
      <c r="I524" s="661" t="s">
        <v>4910</v>
      </c>
      <c r="J524" s="661" t="s">
        <v>1716</v>
      </c>
      <c r="K524" s="661" t="s">
        <v>4911</v>
      </c>
      <c r="L524" s="662">
        <v>0</v>
      </c>
      <c r="M524" s="662">
        <v>0</v>
      </c>
      <c r="N524" s="661">
        <v>1</v>
      </c>
      <c r="O524" s="742">
        <v>0.5</v>
      </c>
      <c r="P524" s="662"/>
      <c r="Q524" s="677"/>
      <c r="R524" s="661"/>
      <c r="S524" s="677">
        <v>0</v>
      </c>
      <c r="T524" s="742"/>
      <c r="U524" s="700">
        <v>0</v>
      </c>
    </row>
    <row r="525" spans="1:21" ht="14.4" customHeight="1" x14ac:dyDescent="0.3">
      <c r="A525" s="660">
        <v>21</v>
      </c>
      <c r="B525" s="661" t="s">
        <v>589</v>
      </c>
      <c r="C525" s="661">
        <v>89301211</v>
      </c>
      <c r="D525" s="740" t="s">
        <v>6628</v>
      </c>
      <c r="E525" s="741" t="s">
        <v>4386</v>
      </c>
      <c r="F525" s="661" t="s">
        <v>4355</v>
      </c>
      <c r="G525" s="661" t="s">
        <v>4403</v>
      </c>
      <c r="H525" s="661" t="s">
        <v>590</v>
      </c>
      <c r="I525" s="661" t="s">
        <v>1715</v>
      </c>
      <c r="J525" s="661" t="s">
        <v>1716</v>
      </c>
      <c r="K525" s="661" t="s">
        <v>4912</v>
      </c>
      <c r="L525" s="662">
        <v>147.36000000000001</v>
      </c>
      <c r="M525" s="662">
        <v>147.36000000000001</v>
      </c>
      <c r="N525" s="661">
        <v>1</v>
      </c>
      <c r="O525" s="742">
        <v>1</v>
      </c>
      <c r="P525" s="662"/>
      <c r="Q525" s="677">
        <v>0</v>
      </c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21</v>
      </c>
      <c r="B526" s="661" t="s">
        <v>589</v>
      </c>
      <c r="C526" s="661">
        <v>89301211</v>
      </c>
      <c r="D526" s="740" t="s">
        <v>6628</v>
      </c>
      <c r="E526" s="741" t="s">
        <v>4386</v>
      </c>
      <c r="F526" s="661" t="s">
        <v>4355</v>
      </c>
      <c r="G526" s="661" t="s">
        <v>4500</v>
      </c>
      <c r="H526" s="661" t="s">
        <v>590</v>
      </c>
      <c r="I526" s="661" t="s">
        <v>1487</v>
      </c>
      <c r="J526" s="661" t="s">
        <v>4501</v>
      </c>
      <c r="K526" s="661" t="s">
        <v>4502</v>
      </c>
      <c r="L526" s="662">
        <v>25.8</v>
      </c>
      <c r="M526" s="662">
        <v>77.400000000000006</v>
      </c>
      <c r="N526" s="661">
        <v>3</v>
      </c>
      <c r="O526" s="742">
        <v>1.5</v>
      </c>
      <c r="P526" s="662">
        <v>77.400000000000006</v>
      </c>
      <c r="Q526" s="677">
        <v>1</v>
      </c>
      <c r="R526" s="661">
        <v>3</v>
      </c>
      <c r="S526" s="677">
        <v>1</v>
      </c>
      <c r="T526" s="742">
        <v>1.5</v>
      </c>
      <c r="U526" s="700">
        <v>1</v>
      </c>
    </row>
    <row r="527" spans="1:21" ht="14.4" customHeight="1" x14ac:dyDescent="0.3">
      <c r="A527" s="660">
        <v>21</v>
      </c>
      <c r="B527" s="661" t="s">
        <v>589</v>
      </c>
      <c r="C527" s="661">
        <v>89301211</v>
      </c>
      <c r="D527" s="740" t="s">
        <v>6628</v>
      </c>
      <c r="E527" s="741" t="s">
        <v>4386</v>
      </c>
      <c r="F527" s="661" t="s">
        <v>4355</v>
      </c>
      <c r="G527" s="661" t="s">
        <v>4913</v>
      </c>
      <c r="H527" s="661" t="s">
        <v>590</v>
      </c>
      <c r="I527" s="661" t="s">
        <v>3227</v>
      </c>
      <c r="J527" s="661" t="s">
        <v>3228</v>
      </c>
      <c r="K527" s="661" t="s">
        <v>4914</v>
      </c>
      <c r="L527" s="662">
        <v>120.46</v>
      </c>
      <c r="M527" s="662">
        <v>361.38</v>
      </c>
      <c r="N527" s="661">
        <v>3</v>
      </c>
      <c r="O527" s="742">
        <v>1.5</v>
      </c>
      <c r="P527" s="662">
        <v>120.46</v>
      </c>
      <c r="Q527" s="677">
        <v>0.33333333333333331</v>
      </c>
      <c r="R527" s="661">
        <v>1</v>
      </c>
      <c r="S527" s="677">
        <v>0.33333333333333331</v>
      </c>
      <c r="T527" s="742">
        <v>0.5</v>
      </c>
      <c r="U527" s="700">
        <v>0.33333333333333331</v>
      </c>
    </row>
    <row r="528" spans="1:21" ht="14.4" customHeight="1" x14ac:dyDescent="0.3">
      <c r="A528" s="660">
        <v>21</v>
      </c>
      <c r="B528" s="661" t="s">
        <v>589</v>
      </c>
      <c r="C528" s="661">
        <v>89301211</v>
      </c>
      <c r="D528" s="740" t="s">
        <v>6628</v>
      </c>
      <c r="E528" s="741" t="s">
        <v>4386</v>
      </c>
      <c r="F528" s="661" t="s">
        <v>4355</v>
      </c>
      <c r="G528" s="661" t="s">
        <v>4503</v>
      </c>
      <c r="H528" s="661" t="s">
        <v>2238</v>
      </c>
      <c r="I528" s="661" t="s">
        <v>2467</v>
      </c>
      <c r="J528" s="661" t="s">
        <v>2468</v>
      </c>
      <c r="K528" s="661" t="s">
        <v>996</v>
      </c>
      <c r="L528" s="662">
        <v>138</v>
      </c>
      <c r="M528" s="662">
        <v>138</v>
      </c>
      <c r="N528" s="661">
        <v>1</v>
      </c>
      <c r="O528" s="742">
        <v>0.5</v>
      </c>
      <c r="P528" s="662">
        <v>138</v>
      </c>
      <c r="Q528" s="677">
        <v>1</v>
      </c>
      <c r="R528" s="661">
        <v>1</v>
      </c>
      <c r="S528" s="677">
        <v>1</v>
      </c>
      <c r="T528" s="742">
        <v>0.5</v>
      </c>
      <c r="U528" s="700">
        <v>1</v>
      </c>
    </row>
    <row r="529" spans="1:21" ht="14.4" customHeight="1" x14ac:dyDescent="0.3">
      <c r="A529" s="660">
        <v>21</v>
      </c>
      <c r="B529" s="661" t="s">
        <v>589</v>
      </c>
      <c r="C529" s="661">
        <v>89301211</v>
      </c>
      <c r="D529" s="740" t="s">
        <v>6628</v>
      </c>
      <c r="E529" s="741" t="s">
        <v>4386</v>
      </c>
      <c r="F529" s="661" t="s">
        <v>4355</v>
      </c>
      <c r="G529" s="661" t="s">
        <v>4424</v>
      </c>
      <c r="H529" s="661" t="s">
        <v>590</v>
      </c>
      <c r="I529" s="661" t="s">
        <v>4785</v>
      </c>
      <c r="J529" s="661" t="s">
        <v>4786</v>
      </c>
      <c r="K529" s="661" t="s">
        <v>4787</v>
      </c>
      <c r="L529" s="662">
        <v>5564</v>
      </c>
      <c r="M529" s="662">
        <v>5564</v>
      </c>
      <c r="N529" s="661">
        <v>1</v>
      </c>
      <c r="O529" s="742">
        <v>1</v>
      </c>
      <c r="P529" s="662"/>
      <c r="Q529" s="677">
        <v>0</v>
      </c>
      <c r="R529" s="661"/>
      <c r="S529" s="677">
        <v>0</v>
      </c>
      <c r="T529" s="742"/>
      <c r="U529" s="700">
        <v>0</v>
      </c>
    </row>
    <row r="530" spans="1:21" ht="14.4" customHeight="1" x14ac:dyDescent="0.3">
      <c r="A530" s="660">
        <v>21</v>
      </c>
      <c r="B530" s="661" t="s">
        <v>589</v>
      </c>
      <c r="C530" s="661">
        <v>89301211</v>
      </c>
      <c r="D530" s="740" t="s">
        <v>6628</v>
      </c>
      <c r="E530" s="741" t="s">
        <v>4386</v>
      </c>
      <c r="F530" s="661" t="s">
        <v>4355</v>
      </c>
      <c r="G530" s="661" t="s">
        <v>4424</v>
      </c>
      <c r="H530" s="661" t="s">
        <v>590</v>
      </c>
      <c r="I530" s="661" t="s">
        <v>1919</v>
      </c>
      <c r="J530" s="661" t="s">
        <v>4504</v>
      </c>
      <c r="K530" s="661" t="s">
        <v>4505</v>
      </c>
      <c r="L530" s="662">
        <v>2027.11</v>
      </c>
      <c r="M530" s="662">
        <v>12162.66</v>
      </c>
      <c r="N530" s="661">
        <v>6</v>
      </c>
      <c r="O530" s="742">
        <v>2</v>
      </c>
      <c r="P530" s="662">
        <v>12162.66</v>
      </c>
      <c r="Q530" s="677">
        <v>1</v>
      </c>
      <c r="R530" s="661">
        <v>6</v>
      </c>
      <c r="S530" s="677">
        <v>1</v>
      </c>
      <c r="T530" s="742">
        <v>2</v>
      </c>
      <c r="U530" s="700">
        <v>1</v>
      </c>
    </row>
    <row r="531" spans="1:21" ht="14.4" customHeight="1" x14ac:dyDescent="0.3">
      <c r="A531" s="660">
        <v>21</v>
      </c>
      <c r="B531" s="661" t="s">
        <v>589</v>
      </c>
      <c r="C531" s="661">
        <v>89301211</v>
      </c>
      <c r="D531" s="740" t="s">
        <v>6628</v>
      </c>
      <c r="E531" s="741" t="s">
        <v>4386</v>
      </c>
      <c r="F531" s="661" t="s">
        <v>4355</v>
      </c>
      <c r="G531" s="661" t="s">
        <v>4424</v>
      </c>
      <c r="H531" s="661" t="s">
        <v>590</v>
      </c>
      <c r="I531" s="661" t="s">
        <v>1669</v>
      </c>
      <c r="J531" s="661" t="s">
        <v>4626</v>
      </c>
      <c r="K531" s="661" t="s">
        <v>4627</v>
      </c>
      <c r="L531" s="662">
        <v>1520.33</v>
      </c>
      <c r="M531" s="662">
        <v>3040.66</v>
      </c>
      <c r="N531" s="661">
        <v>2</v>
      </c>
      <c r="O531" s="742">
        <v>1</v>
      </c>
      <c r="P531" s="662">
        <v>3040.66</v>
      </c>
      <c r="Q531" s="677">
        <v>1</v>
      </c>
      <c r="R531" s="661">
        <v>2</v>
      </c>
      <c r="S531" s="677">
        <v>1</v>
      </c>
      <c r="T531" s="742">
        <v>1</v>
      </c>
      <c r="U531" s="700">
        <v>1</v>
      </c>
    </row>
    <row r="532" spans="1:21" ht="14.4" customHeight="1" x14ac:dyDescent="0.3">
      <c r="A532" s="660">
        <v>21</v>
      </c>
      <c r="B532" s="661" t="s">
        <v>589</v>
      </c>
      <c r="C532" s="661">
        <v>89301211</v>
      </c>
      <c r="D532" s="740" t="s">
        <v>6628</v>
      </c>
      <c r="E532" s="741" t="s">
        <v>4386</v>
      </c>
      <c r="F532" s="661" t="s">
        <v>4355</v>
      </c>
      <c r="G532" s="661" t="s">
        <v>4424</v>
      </c>
      <c r="H532" s="661" t="s">
        <v>590</v>
      </c>
      <c r="I532" s="661" t="s">
        <v>1308</v>
      </c>
      <c r="J532" s="661" t="s">
        <v>4425</v>
      </c>
      <c r="K532" s="661" t="s">
        <v>4426</v>
      </c>
      <c r="L532" s="662">
        <v>506.78</v>
      </c>
      <c r="M532" s="662">
        <v>3040.68</v>
      </c>
      <c r="N532" s="661">
        <v>6</v>
      </c>
      <c r="O532" s="742">
        <v>3</v>
      </c>
      <c r="P532" s="662">
        <v>2027.12</v>
      </c>
      <c r="Q532" s="677">
        <v>0.66666666666666663</v>
      </c>
      <c r="R532" s="661">
        <v>4</v>
      </c>
      <c r="S532" s="677">
        <v>0.66666666666666663</v>
      </c>
      <c r="T532" s="742">
        <v>2</v>
      </c>
      <c r="U532" s="700">
        <v>0.66666666666666663</v>
      </c>
    </row>
    <row r="533" spans="1:21" ht="14.4" customHeight="1" x14ac:dyDescent="0.3">
      <c r="A533" s="660">
        <v>21</v>
      </c>
      <c r="B533" s="661" t="s">
        <v>589</v>
      </c>
      <c r="C533" s="661">
        <v>89301211</v>
      </c>
      <c r="D533" s="740" t="s">
        <v>6628</v>
      </c>
      <c r="E533" s="741" t="s">
        <v>4386</v>
      </c>
      <c r="F533" s="661" t="s">
        <v>4355</v>
      </c>
      <c r="G533" s="661" t="s">
        <v>4424</v>
      </c>
      <c r="H533" s="661" t="s">
        <v>590</v>
      </c>
      <c r="I533" s="661" t="s">
        <v>1522</v>
      </c>
      <c r="J533" s="661" t="s">
        <v>4506</v>
      </c>
      <c r="K533" s="661" t="s">
        <v>4507</v>
      </c>
      <c r="L533" s="662">
        <v>1013.55</v>
      </c>
      <c r="M533" s="662">
        <v>4054.2</v>
      </c>
      <c r="N533" s="661">
        <v>4</v>
      </c>
      <c r="O533" s="742">
        <v>2</v>
      </c>
      <c r="P533" s="662">
        <v>4054.2</v>
      </c>
      <c r="Q533" s="677">
        <v>1</v>
      </c>
      <c r="R533" s="661">
        <v>4</v>
      </c>
      <c r="S533" s="677">
        <v>1</v>
      </c>
      <c r="T533" s="742">
        <v>2</v>
      </c>
      <c r="U533" s="700">
        <v>1</v>
      </c>
    </row>
    <row r="534" spans="1:21" ht="14.4" customHeight="1" x14ac:dyDescent="0.3">
      <c r="A534" s="660">
        <v>21</v>
      </c>
      <c r="B534" s="661" t="s">
        <v>589</v>
      </c>
      <c r="C534" s="661">
        <v>89301211</v>
      </c>
      <c r="D534" s="740" t="s">
        <v>6628</v>
      </c>
      <c r="E534" s="741" t="s">
        <v>4386</v>
      </c>
      <c r="F534" s="661" t="s">
        <v>4355</v>
      </c>
      <c r="G534" s="661" t="s">
        <v>4508</v>
      </c>
      <c r="H534" s="661" t="s">
        <v>2238</v>
      </c>
      <c r="I534" s="661" t="s">
        <v>4915</v>
      </c>
      <c r="J534" s="661" t="s">
        <v>2841</v>
      </c>
      <c r="K534" s="661" t="s">
        <v>4916</v>
      </c>
      <c r="L534" s="662">
        <v>782.22</v>
      </c>
      <c r="M534" s="662">
        <v>782.22</v>
      </c>
      <c r="N534" s="661">
        <v>1</v>
      </c>
      <c r="O534" s="742">
        <v>1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21</v>
      </c>
      <c r="B535" s="661" t="s">
        <v>589</v>
      </c>
      <c r="C535" s="661">
        <v>89301211</v>
      </c>
      <c r="D535" s="740" t="s">
        <v>6628</v>
      </c>
      <c r="E535" s="741" t="s">
        <v>4386</v>
      </c>
      <c r="F535" s="661" t="s">
        <v>4355</v>
      </c>
      <c r="G535" s="661" t="s">
        <v>4509</v>
      </c>
      <c r="H535" s="661" t="s">
        <v>590</v>
      </c>
      <c r="I535" s="661" t="s">
        <v>4513</v>
      </c>
      <c r="J535" s="661" t="s">
        <v>4514</v>
      </c>
      <c r="K535" s="661" t="s">
        <v>4512</v>
      </c>
      <c r="L535" s="662">
        <v>0</v>
      </c>
      <c r="M535" s="662">
        <v>0</v>
      </c>
      <c r="N535" s="661">
        <v>1</v>
      </c>
      <c r="O535" s="742">
        <v>0.5</v>
      </c>
      <c r="P535" s="662"/>
      <c r="Q535" s="677"/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21</v>
      </c>
      <c r="B536" s="661" t="s">
        <v>589</v>
      </c>
      <c r="C536" s="661">
        <v>89301211</v>
      </c>
      <c r="D536" s="740" t="s">
        <v>6628</v>
      </c>
      <c r="E536" s="741" t="s">
        <v>4386</v>
      </c>
      <c r="F536" s="661" t="s">
        <v>4355</v>
      </c>
      <c r="G536" s="661" t="s">
        <v>4509</v>
      </c>
      <c r="H536" s="661" t="s">
        <v>590</v>
      </c>
      <c r="I536" s="661" t="s">
        <v>1126</v>
      </c>
      <c r="J536" s="661" t="s">
        <v>4514</v>
      </c>
      <c r="K536" s="661" t="s">
        <v>4515</v>
      </c>
      <c r="L536" s="662">
        <v>66.599999999999994</v>
      </c>
      <c r="M536" s="662">
        <v>333</v>
      </c>
      <c r="N536" s="661">
        <v>5</v>
      </c>
      <c r="O536" s="742">
        <v>2.5</v>
      </c>
      <c r="P536" s="662">
        <v>199.79999999999998</v>
      </c>
      <c r="Q536" s="677">
        <v>0.6</v>
      </c>
      <c r="R536" s="661">
        <v>3</v>
      </c>
      <c r="S536" s="677">
        <v>0.6</v>
      </c>
      <c r="T536" s="742">
        <v>1.5</v>
      </c>
      <c r="U536" s="700">
        <v>0.6</v>
      </c>
    </row>
    <row r="537" spans="1:21" ht="14.4" customHeight="1" x14ac:dyDescent="0.3">
      <c r="A537" s="660">
        <v>21</v>
      </c>
      <c r="B537" s="661" t="s">
        <v>589</v>
      </c>
      <c r="C537" s="661">
        <v>89301211</v>
      </c>
      <c r="D537" s="740" t="s">
        <v>6628</v>
      </c>
      <c r="E537" s="741" t="s">
        <v>4386</v>
      </c>
      <c r="F537" s="661" t="s">
        <v>4355</v>
      </c>
      <c r="G537" s="661" t="s">
        <v>4406</v>
      </c>
      <c r="H537" s="661" t="s">
        <v>2238</v>
      </c>
      <c r="I537" s="661" t="s">
        <v>2375</v>
      </c>
      <c r="J537" s="661" t="s">
        <v>4232</v>
      </c>
      <c r="K537" s="661" t="s">
        <v>4233</v>
      </c>
      <c r="L537" s="662">
        <v>443.52</v>
      </c>
      <c r="M537" s="662">
        <v>443.52</v>
      </c>
      <c r="N537" s="661">
        <v>1</v>
      </c>
      <c r="O537" s="742">
        <v>0.5</v>
      </c>
      <c r="P537" s="662">
        <v>443.52</v>
      </c>
      <c r="Q537" s="677">
        <v>1</v>
      </c>
      <c r="R537" s="661">
        <v>1</v>
      </c>
      <c r="S537" s="677">
        <v>1</v>
      </c>
      <c r="T537" s="742">
        <v>0.5</v>
      </c>
      <c r="U537" s="700">
        <v>1</v>
      </c>
    </row>
    <row r="538" spans="1:21" ht="14.4" customHeight="1" x14ac:dyDescent="0.3">
      <c r="A538" s="660">
        <v>21</v>
      </c>
      <c r="B538" s="661" t="s">
        <v>589</v>
      </c>
      <c r="C538" s="661">
        <v>89301211</v>
      </c>
      <c r="D538" s="740" t="s">
        <v>6628</v>
      </c>
      <c r="E538" s="741" t="s">
        <v>4386</v>
      </c>
      <c r="F538" s="661" t="s">
        <v>4355</v>
      </c>
      <c r="G538" s="661" t="s">
        <v>4917</v>
      </c>
      <c r="H538" s="661" t="s">
        <v>590</v>
      </c>
      <c r="I538" s="661" t="s">
        <v>718</v>
      </c>
      <c r="J538" s="661" t="s">
        <v>719</v>
      </c>
      <c r="K538" s="661" t="s">
        <v>4918</v>
      </c>
      <c r="L538" s="662">
        <v>48.35</v>
      </c>
      <c r="M538" s="662">
        <v>48.35</v>
      </c>
      <c r="N538" s="661">
        <v>1</v>
      </c>
      <c r="O538" s="742">
        <v>0.5</v>
      </c>
      <c r="P538" s="662">
        <v>48.35</v>
      </c>
      <c r="Q538" s="677">
        <v>1</v>
      </c>
      <c r="R538" s="661">
        <v>1</v>
      </c>
      <c r="S538" s="677">
        <v>1</v>
      </c>
      <c r="T538" s="742">
        <v>0.5</v>
      </c>
      <c r="U538" s="700">
        <v>1</v>
      </c>
    </row>
    <row r="539" spans="1:21" ht="14.4" customHeight="1" x14ac:dyDescent="0.3">
      <c r="A539" s="660">
        <v>21</v>
      </c>
      <c r="B539" s="661" t="s">
        <v>589</v>
      </c>
      <c r="C539" s="661">
        <v>89301211</v>
      </c>
      <c r="D539" s="740" t="s">
        <v>6628</v>
      </c>
      <c r="E539" s="741" t="s">
        <v>4386</v>
      </c>
      <c r="F539" s="661" t="s">
        <v>4355</v>
      </c>
      <c r="G539" s="661" t="s">
        <v>4427</v>
      </c>
      <c r="H539" s="661" t="s">
        <v>590</v>
      </c>
      <c r="I539" s="661" t="s">
        <v>991</v>
      </c>
      <c r="J539" s="661" t="s">
        <v>992</v>
      </c>
      <c r="K539" s="661" t="s">
        <v>4428</v>
      </c>
      <c r="L539" s="662">
        <v>163.9</v>
      </c>
      <c r="M539" s="662">
        <v>163.9</v>
      </c>
      <c r="N539" s="661">
        <v>1</v>
      </c>
      <c r="O539" s="742">
        <v>0.5</v>
      </c>
      <c r="P539" s="662">
        <v>163.9</v>
      </c>
      <c r="Q539" s="677">
        <v>1</v>
      </c>
      <c r="R539" s="661">
        <v>1</v>
      </c>
      <c r="S539" s="677">
        <v>1</v>
      </c>
      <c r="T539" s="742">
        <v>0.5</v>
      </c>
      <c r="U539" s="700">
        <v>1</v>
      </c>
    </row>
    <row r="540" spans="1:21" ht="14.4" customHeight="1" x14ac:dyDescent="0.3">
      <c r="A540" s="660">
        <v>21</v>
      </c>
      <c r="B540" s="661" t="s">
        <v>589</v>
      </c>
      <c r="C540" s="661">
        <v>89301211</v>
      </c>
      <c r="D540" s="740" t="s">
        <v>6628</v>
      </c>
      <c r="E540" s="741" t="s">
        <v>4386</v>
      </c>
      <c r="F540" s="661" t="s">
        <v>4355</v>
      </c>
      <c r="G540" s="661" t="s">
        <v>4419</v>
      </c>
      <c r="H540" s="661" t="s">
        <v>590</v>
      </c>
      <c r="I540" s="661" t="s">
        <v>1170</v>
      </c>
      <c r="J540" s="661" t="s">
        <v>1171</v>
      </c>
      <c r="K540" s="661" t="s">
        <v>1172</v>
      </c>
      <c r="L540" s="662">
        <v>24.22</v>
      </c>
      <c r="M540" s="662">
        <v>96.88</v>
      </c>
      <c r="N540" s="661">
        <v>4</v>
      </c>
      <c r="O540" s="742">
        <v>3</v>
      </c>
      <c r="P540" s="662">
        <v>72.66</v>
      </c>
      <c r="Q540" s="677">
        <v>0.75</v>
      </c>
      <c r="R540" s="661">
        <v>3</v>
      </c>
      <c r="S540" s="677">
        <v>0.75</v>
      </c>
      <c r="T540" s="742">
        <v>2</v>
      </c>
      <c r="U540" s="700">
        <v>0.66666666666666663</v>
      </c>
    </row>
    <row r="541" spans="1:21" ht="14.4" customHeight="1" x14ac:dyDescent="0.3">
      <c r="A541" s="660">
        <v>21</v>
      </c>
      <c r="B541" s="661" t="s">
        <v>589</v>
      </c>
      <c r="C541" s="661">
        <v>89301211</v>
      </c>
      <c r="D541" s="740" t="s">
        <v>6628</v>
      </c>
      <c r="E541" s="741" t="s">
        <v>4386</v>
      </c>
      <c r="F541" s="661" t="s">
        <v>4355</v>
      </c>
      <c r="G541" s="661" t="s">
        <v>4919</v>
      </c>
      <c r="H541" s="661" t="s">
        <v>590</v>
      </c>
      <c r="I541" s="661" t="s">
        <v>1334</v>
      </c>
      <c r="J541" s="661" t="s">
        <v>1335</v>
      </c>
      <c r="K541" s="661" t="s">
        <v>4920</v>
      </c>
      <c r="L541" s="662">
        <v>63.67</v>
      </c>
      <c r="M541" s="662">
        <v>63.67</v>
      </c>
      <c r="N541" s="661">
        <v>1</v>
      </c>
      <c r="O541" s="742">
        <v>0.5</v>
      </c>
      <c r="P541" s="662">
        <v>63.67</v>
      </c>
      <c r="Q541" s="677">
        <v>1</v>
      </c>
      <c r="R541" s="661">
        <v>1</v>
      </c>
      <c r="S541" s="677">
        <v>1</v>
      </c>
      <c r="T541" s="742">
        <v>0.5</v>
      </c>
      <c r="U541" s="700">
        <v>1</v>
      </c>
    </row>
    <row r="542" spans="1:21" ht="14.4" customHeight="1" x14ac:dyDescent="0.3">
      <c r="A542" s="660">
        <v>21</v>
      </c>
      <c r="B542" s="661" t="s">
        <v>589</v>
      </c>
      <c r="C542" s="661">
        <v>89301211</v>
      </c>
      <c r="D542" s="740" t="s">
        <v>6628</v>
      </c>
      <c r="E542" s="741" t="s">
        <v>4386</v>
      </c>
      <c r="F542" s="661" t="s">
        <v>4355</v>
      </c>
      <c r="G542" s="661" t="s">
        <v>4700</v>
      </c>
      <c r="H542" s="661" t="s">
        <v>590</v>
      </c>
      <c r="I542" s="661" t="s">
        <v>744</v>
      </c>
      <c r="J542" s="661" t="s">
        <v>745</v>
      </c>
      <c r="K542" s="661" t="s">
        <v>4701</v>
      </c>
      <c r="L542" s="662">
        <v>28.52</v>
      </c>
      <c r="M542" s="662">
        <v>28.52</v>
      </c>
      <c r="N542" s="661">
        <v>1</v>
      </c>
      <c r="O542" s="742">
        <v>0.5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21</v>
      </c>
      <c r="B543" s="661" t="s">
        <v>589</v>
      </c>
      <c r="C543" s="661">
        <v>89301211</v>
      </c>
      <c r="D543" s="740" t="s">
        <v>6628</v>
      </c>
      <c r="E543" s="741" t="s">
        <v>4386</v>
      </c>
      <c r="F543" s="661" t="s">
        <v>4355</v>
      </c>
      <c r="G543" s="661" t="s">
        <v>4702</v>
      </c>
      <c r="H543" s="661" t="s">
        <v>590</v>
      </c>
      <c r="I543" s="661" t="s">
        <v>2175</v>
      </c>
      <c r="J543" s="661" t="s">
        <v>1164</v>
      </c>
      <c r="K543" s="661" t="s">
        <v>2176</v>
      </c>
      <c r="L543" s="662">
        <v>0</v>
      </c>
      <c r="M543" s="662">
        <v>0</v>
      </c>
      <c r="N543" s="661">
        <v>1</v>
      </c>
      <c r="O543" s="742">
        <v>1</v>
      </c>
      <c r="P543" s="662"/>
      <c r="Q543" s="677"/>
      <c r="R543" s="661"/>
      <c r="S543" s="677">
        <v>0</v>
      </c>
      <c r="T543" s="742"/>
      <c r="U543" s="700">
        <v>0</v>
      </c>
    </row>
    <row r="544" spans="1:21" ht="14.4" customHeight="1" x14ac:dyDescent="0.3">
      <c r="A544" s="660">
        <v>21</v>
      </c>
      <c r="B544" s="661" t="s">
        <v>589</v>
      </c>
      <c r="C544" s="661">
        <v>89301211</v>
      </c>
      <c r="D544" s="740" t="s">
        <v>6628</v>
      </c>
      <c r="E544" s="741" t="s">
        <v>4386</v>
      </c>
      <c r="F544" s="661" t="s">
        <v>4355</v>
      </c>
      <c r="G544" s="661" t="s">
        <v>4535</v>
      </c>
      <c r="H544" s="661" t="s">
        <v>590</v>
      </c>
      <c r="I544" s="661" t="s">
        <v>4921</v>
      </c>
      <c r="J544" s="661" t="s">
        <v>4538</v>
      </c>
      <c r="K544" s="661" t="s">
        <v>2109</v>
      </c>
      <c r="L544" s="662">
        <v>0</v>
      </c>
      <c r="M544" s="662">
        <v>0</v>
      </c>
      <c r="N544" s="661">
        <v>1</v>
      </c>
      <c r="O544" s="742">
        <v>0.5</v>
      </c>
      <c r="P544" s="662">
        <v>0</v>
      </c>
      <c r="Q544" s="677"/>
      <c r="R544" s="661">
        <v>1</v>
      </c>
      <c r="S544" s="677">
        <v>1</v>
      </c>
      <c r="T544" s="742">
        <v>0.5</v>
      </c>
      <c r="U544" s="700">
        <v>1</v>
      </c>
    </row>
    <row r="545" spans="1:21" ht="14.4" customHeight="1" x14ac:dyDescent="0.3">
      <c r="A545" s="660">
        <v>21</v>
      </c>
      <c r="B545" s="661" t="s">
        <v>589</v>
      </c>
      <c r="C545" s="661">
        <v>89301211</v>
      </c>
      <c r="D545" s="740" t="s">
        <v>6628</v>
      </c>
      <c r="E545" s="741" t="s">
        <v>4386</v>
      </c>
      <c r="F545" s="661" t="s">
        <v>4355</v>
      </c>
      <c r="G545" s="661" t="s">
        <v>4829</v>
      </c>
      <c r="H545" s="661" t="s">
        <v>590</v>
      </c>
      <c r="I545" s="661" t="s">
        <v>4922</v>
      </c>
      <c r="J545" s="661" t="s">
        <v>4923</v>
      </c>
      <c r="K545" s="661" t="s">
        <v>4924</v>
      </c>
      <c r="L545" s="662">
        <v>6196.71</v>
      </c>
      <c r="M545" s="662">
        <v>6196.71</v>
      </c>
      <c r="N545" s="661">
        <v>1</v>
      </c>
      <c r="O545" s="742">
        <v>0.5</v>
      </c>
      <c r="P545" s="662"/>
      <c r="Q545" s="677">
        <v>0</v>
      </c>
      <c r="R545" s="661"/>
      <c r="S545" s="677">
        <v>0</v>
      </c>
      <c r="T545" s="742"/>
      <c r="U545" s="700">
        <v>0</v>
      </c>
    </row>
    <row r="546" spans="1:21" ht="14.4" customHeight="1" x14ac:dyDescent="0.3">
      <c r="A546" s="660">
        <v>21</v>
      </c>
      <c r="B546" s="661" t="s">
        <v>589</v>
      </c>
      <c r="C546" s="661">
        <v>89301211</v>
      </c>
      <c r="D546" s="740" t="s">
        <v>6628</v>
      </c>
      <c r="E546" s="741" t="s">
        <v>4386</v>
      </c>
      <c r="F546" s="661" t="s">
        <v>4355</v>
      </c>
      <c r="G546" s="661" t="s">
        <v>4430</v>
      </c>
      <c r="H546" s="661" t="s">
        <v>590</v>
      </c>
      <c r="I546" s="661" t="s">
        <v>4638</v>
      </c>
      <c r="J546" s="661" t="s">
        <v>807</v>
      </c>
      <c r="K546" s="661" t="s">
        <v>4639</v>
      </c>
      <c r="L546" s="662">
        <v>0</v>
      </c>
      <c r="M546" s="662">
        <v>0</v>
      </c>
      <c r="N546" s="661">
        <v>1</v>
      </c>
      <c r="O546" s="742">
        <v>0.5</v>
      </c>
      <c r="P546" s="662">
        <v>0</v>
      </c>
      <c r="Q546" s="677"/>
      <c r="R546" s="661">
        <v>1</v>
      </c>
      <c r="S546" s="677">
        <v>1</v>
      </c>
      <c r="T546" s="742">
        <v>0.5</v>
      </c>
      <c r="U546" s="700">
        <v>1</v>
      </c>
    </row>
    <row r="547" spans="1:21" ht="14.4" customHeight="1" x14ac:dyDescent="0.3">
      <c r="A547" s="660">
        <v>21</v>
      </c>
      <c r="B547" s="661" t="s">
        <v>589</v>
      </c>
      <c r="C547" s="661">
        <v>89301211</v>
      </c>
      <c r="D547" s="740" t="s">
        <v>6628</v>
      </c>
      <c r="E547" s="741" t="s">
        <v>4386</v>
      </c>
      <c r="F547" s="661" t="s">
        <v>4355</v>
      </c>
      <c r="G547" s="661" t="s">
        <v>4540</v>
      </c>
      <c r="H547" s="661" t="s">
        <v>2238</v>
      </c>
      <c r="I547" s="661" t="s">
        <v>2528</v>
      </c>
      <c r="J547" s="661" t="s">
        <v>4228</v>
      </c>
      <c r="K547" s="661" t="s">
        <v>4229</v>
      </c>
      <c r="L547" s="662">
        <v>465.7</v>
      </c>
      <c r="M547" s="662">
        <v>465.7</v>
      </c>
      <c r="N547" s="661">
        <v>1</v>
      </c>
      <c r="O547" s="742">
        <v>1</v>
      </c>
      <c r="P547" s="662"/>
      <c r="Q547" s="677">
        <v>0</v>
      </c>
      <c r="R547" s="661"/>
      <c r="S547" s="677">
        <v>0</v>
      </c>
      <c r="T547" s="742"/>
      <c r="U547" s="700">
        <v>0</v>
      </c>
    </row>
    <row r="548" spans="1:21" ht="14.4" customHeight="1" x14ac:dyDescent="0.3">
      <c r="A548" s="660">
        <v>21</v>
      </c>
      <c r="B548" s="661" t="s">
        <v>589</v>
      </c>
      <c r="C548" s="661">
        <v>89301211</v>
      </c>
      <c r="D548" s="740" t="s">
        <v>6628</v>
      </c>
      <c r="E548" s="741" t="s">
        <v>4386</v>
      </c>
      <c r="F548" s="661" t="s">
        <v>4355</v>
      </c>
      <c r="G548" s="661" t="s">
        <v>4550</v>
      </c>
      <c r="H548" s="661" t="s">
        <v>590</v>
      </c>
      <c r="I548" s="661" t="s">
        <v>3377</v>
      </c>
      <c r="J548" s="661" t="s">
        <v>3378</v>
      </c>
      <c r="K548" s="661" t="s">
        <v>3379</v>
      </c>
      <c r="L548" s="662">
        <v>1172.22</v>
      </c>
      <c r="M548" s="662">
        <v>9377.76</v>
      </c>
      <c r="N548" s="661">
        <v>8</v>
      </c>
      <c r="O548" s="742">
        <v>2</v>
      </c>
      <c r="P548" s="662">
        <v>5861.1</v>
      </c>
      <c r="Q548" s="677">
        <v>0.625</v>
      </c>
      <c r="R548" s="661">
        <v>5</v>
      </c>
      <c r="S548" s="677">
        <v>0.625</v>
      </c>
      <c r="T548" s="742">
        <v>1.5</v>
      </c>
      <c r="U548" s="700">
        <v>0.75</v>
      </c>
    </row>
    <row r="549" spans="1:21" ht="14.4" customHeight="1" x14ac:dyDescent="0.3">
      <c r="A549" s="660">
        <v>21</v>
      </c>
      <c r="B549" s="661" t="s">
        <v>589</v>
      </c>
      <c r="C549" s="661">
        <v>89301211</v>
      </c>
      <c r="D549" s="740" t="s">
        <v>6628</v>
      </c>
      <c r="E549" s="741" t="s">
        <v>4386</v>
      </c>
      <c r="F549" s="661" t="s">
        <v>4355</v>
      </c>
      <c r="G549" s="661" t="s">
        <v>4925</v>
      </c>
      <c r="H549" s="661" t="s">
        <v>2238</v>
      </c>
      <c r="I549" s="661" t="s">
        <v>2336</v>
      </c>
      <c r="J549" s="661" t="s">
        <v>2337</v>
      </c>
      <c r="K549" s="661" t="s">
        <v>4129</v>
      </c>
      <c r="L549" s="662">
        <v>53.16</v>
      </c>
      <c r="M549" s="662">
        <v>53.16</v>
      </c>
      <c r="N549" s="661">
        <v>1</v>
      </c>
      <c r="O549" s="742">
        <v>0.5</v>
      </c>
      <c r="P549" s="662">
        <v>53.16</v>
      </c>
      <c r="Q549" s="677">
        <v>1</v>
      </c>
      <c r="R549" s="661">
        <v>1</v>
      </c>
      <c r="S549" s="677">
        <v>1</v>
      </c>
      <c r="T549" s="742">
        <v>0.5</v>
      </c>
      <c r="U549" s="700">
        <v>1</v>
      </c>
    </row>
    <row r="550" spans="1:21" ht="14.4" customHeight="1" x14ac:dyDescent="0.3">
      <c r="A550" s="660">
        <v>21</v>
      </c>
      <c r="B550" s="661" t="s">
        <v>589</v>
      </c>
      <c r="C550" s="661">
        <v>89301211</v>
      </c>
      <c r="D550" s="740" t="s">
        <v>6628</v>
      </c>
      <c r="E550" s="741" t="s">
        <v>4386</v>
      </c>
      <c r="F550" s="661" t="s">
        <v>4355</v>
      </c>
      <c r="G550" s="661" t="s">
        <v>4432</v>
      </c>
      <c r="H550" s="661" t="s">
        <v>590</v>
      </c>
      <c r="I550" s="661" t="s">
        <v>1073</v>
      </c>
      <c r="J550" s="661" t="s">
        <v>4433</v>
      </c>
      <c r="K550" s="661" t="s">
        <v>4434</v>
      </c>
      <c r="L550" s="662">
        <v>56.01</v>
      </c>
      <c r="M550" s="662">
        <v>560.1</v>
      </c>
      <c r="N550" s="661">
        <v>10</v>
      </c>
      <c r="O550" s="742">
        <v>3</v>
      </c>
      <c r="P550" s="662">
        <v>392.07</v>
      </c>
      <c r="Q550" s="677">
        <v>0.7</v>
      </c>
      <c r="R550" s="661">
        <v>7</v>
      </c>
      <c r="S550" s="677">
        <v>0.7</v>
      </c>
      <c r="T550" s="742">
        <v>2.5</v>
      </c>
      <c r="U550" s="700">
        <v>0.83333333333333337</v>
      </c>
    </row>
    <row r="551" spans="1:21" ht="14.4" customHeight="1" x14ac:dyDescent="0.3">
      <c r="A551" s="660">
        <v>21</v>
      </c>
      <c r="B551" s="661" t="s">
        <v>589</v>
      </c>
      <c r="C551" s="661">
        <v>89301211</v>
      </c>
      <c r="D551" s="740" t="s">
        <v>6628</v>
      </c>
      <c r="E551" s="741" t="s">
        <v>4386</v>
      </c>
      <c r="F551" s="661" t="s">
        <v>4355</v>
      </c>
      <c r="G551" s="661" t="s">
        <v>4554</v>
      </c>
      <c r="H551" s="661" t="s">
        <v>590</v>
      </c>
      <c r="I551" s="661" t="s">
        <v>879</v>
      </c>
      <c r="J551" s="661" t="s">
        <v>880</v>
      </c>
      <c r="K551" s="661" t="s">
        <v>4926</v>
      </c>
      <c r="L551" s="662">
        <v>23.4</v>
      </c>
      <c r="M551" s="662">
        <v>23.4</v>
      </c>
      <c r="N551" s="661">
        <v>1</v>
      </c>
      <c r="O551" s="742">
        <v>0.5</v>
      </c>
      <c r="P551" s="662">
        <v>23.4</v>
      </c>
      <c r="Q551" s="677">
        <v>1</v>
      </c>
      <c r="R551" s="661">
        <v>1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21</v>
      </c>
      <c r="B552" s="661" t="s">
        <v>589</v>
      </c>
      <c r="C552" s="661">
        <v>89301211</v>
      </c>
      <c r="D552" s="740" t="s">
        <v>6628</v>
      </c>
      <c r="E552" s="741" t="s">
        <v>4386</v>
      </c>
      <c r="F552" s="661" t="s">
        <v>4355</v>
      </c>
      <c r="G552" s="661" t="s">
        <v>4554</v>
      </c>
      <c r="H552" s="661" t="s">
        <v>590</v>
      </c>
      <c r="I552" s="661" t="s">
        <v>979</v>
      </c>
      <c r="J552" s="661" t="s">
        <v>3088</v>
      </c>
      <c r="K552" s="661" t="s">
        <v>4644</v>
      </c>
      <c r="L552" s="662">
        <v>33.68</v>
      </c>
      <c r="M552" s="662">
        <v>33.68</v>
      </c>
      <c r="N552" s="661">
        <v>1</v>
      </c>
      <c r="O552" s="742">
        <v>0.5</v>
      </c>
      <c r="P552" s="662"/>
      <c r="Q552" s="677">
        <v>0</v>
      </c>
      <c r="R552" s="661"/>
      <c r="S552" s="677">
        <v>0</v>
      </c>
      <c r="T552" s="742"/>
      <c r="U552" s="700">
        <v>0</v>
      </c>
    </row>
    <row r="553" spans="1:21" ht="14.4" customHeight="1" x14ac:dyDescent="0.3">
      <c r="A553" s="660">
        <v>21</v>
      </c>
      <c r="B553" s="661" t="s">
        <v>589</v>
      </c>
      <c r="C553" s="661">
        <v>89301211</v>
      </c>
      <c r="D553" s="740" t="s">
        <v>6628</v>
      </c>
      <c r="E553" s="741" t="s">
        <v>4386</v>
      </c>
      <c r="F553" s="661" t="s">
        <v>4355</v>
      </c>
      <c r="G553" s="661" t="s">
        <v>4554</v>
      </c>
      <c r="H553" s="661" t="s">
        <v>590</v>
      </c>
      <c r="I553" s="661" t="s">
        <v>4709</v>
      </c>
      <c r="J553" s="661" t="s">
        <v>4710</v>
      </c>
      <c r="K553" s="661" t="s">
        <v>4711</v>
      </c>
      <c r="L553" s="662">
        <v>59.89</v>
      </c>
      <c r="M553" s="662">
        <v>59.89</v>
      </c>
      <c r="N553" s="661">
        <v>1</v>
      </c>
      <c r="O553" s="742">
        <v>0.5</v>
      </c>
      <c r="P553" s="662">
        <v>59.89</v>
      </c>
      <c r="Q553" s="677">
        <v>1</v>
      </c>
      <c r="R553" s="661">
        <v>1</v>
      </c>
      <c r="S553" s="677">
        <v>1</v>
      </c>
      <c r="T553" s="742">
        <v>0.5</v>
      </c>
      <c r="U553" s="700">
        <v>1</v>
      </c>
    </row>
    <row r="554" spans="1:21" ht="14.4" customHeight="1" x14ac:dyDescent="0.3">
      <c r="A554" s="660">
        <v>21</v>
      </c>
      <c r="B554" s="661" t="s">
        <v>589</v>
      </c>
      <c r="C554" s="661">
        <v>89301211</v>
      </c>
      <c r="D554" s="740" t="s">
        <v>6628</v>
      </c>
      <c r="E554" s="741" t="s">
        <v>4386</v>
      </c>
      <c r="F554" s="661" t="s">
        <v>4355</v>
      </c>
      <c r="G554" s="661" t="s">
        <v>4848</v>
      </c>
      <c r="H554" s="661" t="s">
        <v>2238</v>
      </c>
      <c r="I554" s="661" t="s">
        <v>2258</v>
      </c>
      <c r="J554" s="661" t="s">
        <v>4247</v>
      </c>
      <c r="K554" s="661" t="s">
        <v>4248</v>
      </c>
      <c r="L554" s="662">
        <v>0</v>
      </c>
      <c r="M554" s="662">
        <v>0</v>
      </c>
      <c r="N554" s="661">
        <v>4</v>
      </c>
      <c r="O554" s="742">
        <v>1</v>
      </c>
      <c r="P554" s="662">
        <v>0</v>
      </c>
      <c r="Q554" s="677"/>
      <c r="R554" s="661">
        <v>2</v>
      </c>
      <c r="S554" s="677">
        <v>0.5</v>
      </c>
      <c r="T554" s="742">
        <v>0.5</v>
      </c>
      <c r="U554" s="700">
        <v>0.5</v>
      </c>
    </row>
    <row r="555" spans="1:21" ht="14.4" customHeight="1" x14ac:dyDescent="0.3">
      <c r="A555" s="660">
        <v>21</v>
      </c>
      <c r="B555" s="661" t="s">
        <v>589</v>
      </c>
      <c r="C555" s="661">
        <v>89301211</v>
      </c>
      <c r="D555" s="740" t="s">
        <v>6628</v>
      </c>
      <c r="E555" s="741" t="s">
        <v>4386</v>
      </c>
      <c r="F555" s="661" t="s">
        <v>4355</v>
      </c>
      <c r="G555" s="661" t="s">
        <v>4712</v>
      </c>
      <c r="H555" s="661" t="s">
        <v>2238</v>
      </c>
      <c r="I555" s="661" t="s">
        <v>2518</v>
      </c>
      <c r="J555" s="661" t="s">
        <v>2519</v>
      </c>
      <c r="K555" s="661" t="s">
        <v>2520</v>
      </c>
      <c r="L555" s="662">
        <v>418.37</v>
      </c>
      <c r="M555" s="662">
        <v>836.74</v>
      </c>
      <c r="N555" s="661">
        <v>2</v>
      </c>
      <c r="O555" s="742">
        <v>1</v>
      </c>
      <c r="P555" s="662">
        <v>836.74</v>
      </c>
      <c r="Q555" s="677">
        <v>1</v>
      </c>
      <c r="R555" s="661">
        <v>2</v>
      </c>
      <c r="S555" s="677">
        <v>1</v>
      </c>
      <c r="T555" s="742">
        <v>1</v>
      </c>
      <c r="U555" s="700">
        <v>1</v>
      </c>
    </row>
    <row r="556" spans="1:21" ht="14.4" customHeight="1" x14ac:dyDescent="0.3">
      <c r="A556" s="660">
        <v>21</v>
      </c>
      <c r="B556" s="661" t="s">
        <v>589</v>
      </c>
      <c r="C556" s="661">
        <v>89301211</v>
      </c>
      <c r="D556" s="740" t="s">
        <v>6628</v>
      </c>
      <c r="E556" s="741" t="s">
        <v>4386</v>
      </c>
      <c r="F556" s="661" t="s">
        <v>4355</v>
      </c>
      <c r="G556" s="661" t="s">
        <v>4645</v>
      </c>
      <c r="H556" s="661" t="s">
        <v>590</v>
      </c>
      <c r="I556" s="661" t="s">
        <v>714</v>
      </c>
      <c r="J556" s="661" t="s">
        <v>715</v>
      </c>
      <c r="K556" s="661" t="s">
        <v>4927</v>
      </c>
      <c r="L556" s="662">
        <v>55.6</v>
      </c>
      <c r="M556" s="662">
        <v>333.6</v>
      </c>
      <c r="N556" s="661">
        <v>6</v>
      </c>
      <c r="O556" s="742">
        <v>1</v>
      </c>
      <c r="P556" s="662">
        <v>333.6</v>
      </c>
      <c r="Q556" s="677">
        <v>1</v>
      </c>
      <c r="R556" s="661">
        <v>6</v>
      </c>
      <c r="S556" s="677">
        <v>1</v>
      </c>
      <c r="T556" s="742">
        <v>1</v>
      </c>
      <c r="U556" s="700">
        <v>1</v>
      </c>
    </row>
    <row r="557" spans="1:21" ht="14.4" customHeight="1" x14ac:dyDescent="0.3">
      <c r="A557" s="660">
        <v>21</v>
      </c>
      <c r="B557" s="661" t="s">
        <v>589</v>
      </c>
      <c r="C557" s="661">
        <v>89301211</v>
      </c>
      <c r="D557" s="740" t="s">
        <v>6628</v>
      </c>
      <c r="E557" s="741" t="s">
        <v>4386</v>
      </c>
      <c r="F557" s="661" t="s">
        <v>4355</v>
      </c>
      <c r="G557" s="661" t="s">
        <v>4398</v>
      </c>
      <c r="H557" s="661" t="s">
        <v>2238</v>
      </c>
      <c r="I557" s="661" t="s">
        <v>2487</v>
      </c>
      <c r="J557" s="661" t="s">
        <v>2285</v>
      </c>
      <c r="K557" s="661" t="s">
        <v>2488</v>
      </c>
      <c r="L557" s="662">
        <v>625.29</v>
      </c>
      <c r="M557" s="662">
        <v>3751.74</v>
      </c>
      <c r="N557" s="661">
        <v>6</v>
      </c>
      <c r="O557" s="742">
        <v>3.5</v>
      </c>
      <c r="P557" s="662">
        <v>1250.58</v>
      </c>
      <c r="Q557" s="677">
        <v>0.33333333333333331</v>
      </c>
      <c r="R557" s="661">
        <v>2</v>
      </c>
      <c r="S557" s="677">
        <v>0.33333333333333331</v>
      </c>
      <c r="T557" s="742">
        <v>1.5</v>
      </c>
      <c r="U557" s="700">
        <v>0.42857142857142855</v>
      </c>
    </row>
    <row r="558" spans="1:21" ht="14.4" customHeight="1" x14ac:dyDescent="0.3">
      <c r="A558" s="660">
        <v>21</v>
      </c>
      <c r="B558" s="661" t="s">
        <v>589</v>
      </c>
      <c r="C558" s="661">
        <v>89301211</v>
      </c>
      <c r="D558" s="740" t="s">
        <v>6628</v>
      </c>
      <c r="E558" s="741" t="s">
        <v>4386</v>
      </c>
      <c r="F558" s="661" t="s">
        <v>4355</v>
      </c>
      <c r="G558" s="661" t="s">
        <v>4398</v>
      </c>
      <c r="H558" s="661" t="s">
        <v>2238</v>
      </c>
      <c r="I558" s="661" t="s">
        <v>2284</v>
      </c>
      <c r="J558" s="661" t="s">
        <v>2285</v>
      </c>
      <c r="K558" s="661" t="s">
        <v>2286</v>
      </c>
      <c r="L558" s="662">
        <v>937.93</v>
      </c>
      <c r="M558" s="662">
        <v>937.93</v>
      </c>
      <c r="N558" s="661">
        <v>1</v>
      </c>
      <c r="O558" s="742">
        <v>1</v>
      </c>
      <c r="P558" s="662">
        <v>937.93</v>
      </c>
      <c r="Q558" s="677">
        <v>1</v>
      </c>
      <c r="R558" s="661">
        <v>1</v>
      </c>
      <c r="S558" s="677">
        <v>1</v>
      </c>
      <c r="T558" s="742">
        <v>1</v>
      </c>
      <c r="U558" s="700">
        <v>1</v>
      </c>
    </row>
    <row r="559" spans="1:21" ht="14.4" customHeight="1" x14ac:dyDescent="0.3">
      <c r="A559" s="660">
        <v>21</v>
      </c>
      <c r="B559" s="661" t="s">
        <v>589</v>
      </c>
      <c r="C559" s="661">
        <v>89301211</v>
      </c>
      <c r="D559" s="740" t="s">
        <v>6628</v>
      </c>
      <c r="E559" s="741" t="s">
        <v>4386</v>
      </c>
      <c r="F559" s="661" t="s">
        <v>4355</v>
      </c>
      <c r="G559" s="661" t="s">
        <v>4398</v>
      </c>
      <c r="H559" s="661" t="s">
        <v>2238</v>
      </c>
      <c r="I559" s="661" t="s">
        <v>2358</v>
      </c>
      <c r="J559" s="661" t="s">
        <v>2359</v>
      </c>
      <c r="K559" s="661" t="s">
        <v>2286</v>
      </c>
      <c r="L559" s="662">
        <v>1749.69</v>
      </c>
      <c r="M559" s="662">
        <v>3499.38</v>
      </c>
      <c r="N559" s="661">
        <v>2</v>
      </c>
      <c r="O559" s="742">
        <v>0.5</v>
      </c>
      <c r="P559" s="662"/>
      <c r="Q559" s="677">
        <v>0</v>
      </c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21</v>
      </c>
      <c r="B560" s="661" t="s">
        <v>589</v>
      </c>
      <c r="C560" s="661">
        <v>89301211</v>
      </c>
      <c r="D560" s="740" t="s">
        <v>6628</v>
      </c>
      <c r="E560" s="741" t="s">
        <v>4386</v>
      </c>
      <c r="F560" s="661" t="s">
        <v>4355</v>
      </c>
      <c r="G560" s="661" t="s">
        <v>4398</v>
      </c>
      <c r="H560" s="661" t="s">
        <v>2238</v>
      </c>
      <c r="I560" s="661" t="s">
        <v>2362</v>
      </c>
      <c r="J560" s="661" t="s">
        <v>2359</v>
      </c>
      <c r="K560" s="661" t="s">
        <v>2289</v>
      </c>
      <c r="L560" s="662">
        <v>2332.92</v>
      </c>
      <c r="M560" s="662">
        <v>16330.44</v>
      </c>
      <c r="N560" s="661">
        <v>7</v>
      </c>
      <c r="O560" s="742">
        <v>3.5</v>
      </c>
      <c r="P560" s="662">
        <v>9331.68</v>
      </c>
      <c r="Q560" s="677">
        <v>0.5714285714285714</v>
      </c>
      <c r="R560" s="661">
        <v>4</v>
      </c>
      <c r="S560" s="677">
        <v>0.5714285714285714</v>
      </c>
      <c r="T560" s="742">
        <v>1.5</v>
      </c>
      <c r="U560" s="700">
        <v>0.42857142857142855</v>
      </c>
    </row>
    <row r="561" spans="1:21" ht="14.4" customHeight="1" x14ac:dyDescent="0.3">
      <c r="A561" s="660">
        <v>21</v>
      </c>
      <c r="B561" s="661" t="s">
        <v>589</v>
      </c>
      <c r="C561" s="661">
        <v>89301211</v>
      </c>
      <c r="D561" s="740" t="s">
        <v>6628</v>
      </c>
      <c r="E561" s="741" t="s">
        <v>4386</v>
      </c>
      <c r="F561" s="661" t="s">
        <v>4355</v>
      </c>
      <c r="G561" s="661" t="s">
        <v>4435</v>
      </c>
      <c r="H561" s="661" t="s">
        <v>2238</v>
      </c>
      <c r="I561" s="661" t="s">
        <v>2250</v>
      </c>
      <c r="J561" s="661" t="s">
        <v>2251</v>
      </c>
      <c r="K561" s="661" t="s">
        <v>2109</v>
      </c>
      <c r="L561" s="662">
        <v>59.55</v>
      </c>
      <c r="M561" s="662">
        <v>59.55</v>
      </c>
      <c r="N561" s="661">
        <v>1</v>
      </c>
      <c r="O561" s="742">
        <v>1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21</v>
      </c>
      <c r="B562" s="661" t="s">
        <v>589</v>
      </c>
      <c r="C562" s="661">
        <v>89301211</v>
      </c>
      <c r="D562" s="740" t="s">
        <v>6628</v>
      </c>
      <c r="E562" s="741" t="s">
        <v>4386</v>
      </c>
      <c r="F562" s="661" t="s">
        <v>4355</v>
      </c>
      <c r="G562" s="661" t="s">
        <v>4561</v>
      </c>
      <c r="H562" s="661" t="s">
        <v>2238</v>
      </c>
      <c r="I562" s="661" t="s">
        <v>2778</v>
      </c>
      <c r="J562" s="661" t="s">
        <v>2779</v>
      </c>
      <c r="K562" s="661" t="s">
        <v>4179</v>
      </c>
      <c r="L562" s="662">
        <v>69.86</v>
      </c>
      <c r="M562" s="662">
        <v>139.72</v>
      </c>
      <c r="N562" s="661">
        <v>2</v>
      </c>
      <c r="O562" s="742">
        <v>0.5</v>
      </c>
      <c r="P562" s="662">
        <v>139.72</v>
      </c>
      <c r="Q562" s="677">
        <v>1</v>
      </c>
      <c r="R562" s="661">
        <v>2</v>
      </c>
      <c r="S562" s="677">
        <v>1</v>
      </c>
      <c r="T562" s="742">
        <v>0.5</v>
      </c>
      <c r="U562" s="700">
        <v>1</v>
      </c>
    </row>
    <row r="563" spans="1:21" ht="14.4" customHeight="1" x14ac:dyDescent="0.3">
      <c r="A563" s="660">
        <v>21</v>
      </c>
      <c r="B563" s="661" t="s">
        <v>589</v>
      </c>
      <c r="C563" s="661">
        <v>89301211</v>
      </c>
      <c r="D563" s="740" t="s">
        <v>6628</v>
      </c>
      <c r="E563" s="741" t="s">
        <v>4386</v>
      </c>
      <c r="F563" s="661" t="s">
        <v>4355</v>
      </c>
      <c r="G563" s="661" t="s">
        <v>4414</v>
      </c>
      <c r="H563" s="661" t="s">
        <v>590</v>
      </c>
      <c r="I563" s="661" t="s">
        <v>4415</v>
      </c>
      <c r="J563" s="661" t="s">
        <v>4416</v>
      </c>
      <c r="K563" s="661" t="s">
        <v>858</v>
      </c>
      <c r="L563" s="662">
        <v>314.89999999999998</v>
      </c>
      <c r="M563" s="662">
        <v>314.89999999999998</v>
      </c>
      <c r="N563" s="661">
        <v>1</v>
      </c>
      <c r="O563" s="742">
        <v>0.5</v>
      </c>
      <c r="P563" s="662">
        <v>314.89999999999998</v>
      </c>
      <c r="Q563" s="677">
        <v>1</v>
      </c>
      <c r="R563" s="661">
        <v>1</v>
      </c>
      <c r="S563" s="677">
        <v>1</v>
      </c>
      <c r="T563" s="742">
        <v>0.5</v>
      </c>
      <c r="U563" s="700">
        <v>1</v>
      </c>
    </row>
    <row r="564" spans="1:21" ht="14.4" customHeight="1" x14ac:dyDescent="0.3">
      <c r="A564" s="660">
        <v>21</v>
      </c>
      <c r="B564" s="661" t="s">
        <v>589</v>
      </c>
      <c r="C564" s="661">
        <v>89301211</v>
      </c>
      <c r="D564" s="740" t="s">
        <v>6628</v>
      </c>
      <c r="E564" s="741" t="s">
        <v>4386</v>
      </c>
      <c r="F564" s="661" t="s">
        <v>4355</v>
      </c>
      <c r="G564" s="661" t="s">
        <v>4414</v>
      </c>
      <c r="H564" s="661" t="s">
        <v>590</v>
      </c>
      <c r="I564" s="661" t="s">
        <v>857</v>
      </c>
      <c r="J564" s="661" t="s">
        <v>854</v>
      </c>
      <c r="K564" s="661" t="s">
        <v>4438</v>
      </c>
      <c r="L564" s="662">
        <v>314.89999999999998</v>
      </c>
      <c r="M564" s="662">
        <v>1574.5</v>
      </c>
      <c r="N564" s="661">
        <v>5</v>
      </c>
      <c r="O564" s="742">
        <v>3</v>
      </c>
      <c r="P564" s="662">
        <v>629.79999999999995</v>
      </c>
      <c r="Q564" s="677">
        <v>0.39999999999999997</v>
      </c>
      <c r="R564" s="661">
        <v>2</v>
      </c>
      <c r="S564" s="677">
        <v>0.4</v>
      </c>
      <c r="T564" s="742">
        <v>1</v>
      </c>
      <c r="U564" s="700">
        <v>0.33333333333333331</v>
      </c>
    </row>
    <row r="565" spans="1:21" ht="14.4" customHeight="1" x14ac:dyDescent="0.3">
      <c r="A565" s="660">
        <v>21</v>
      </c>
      <c r="B565" s="661" t="s">
        <v>589</v>
      </c>
      <c r="C565" s="661">
        <v>89301211</v>
      </c>
      <c r="D565" s="740" t="s">
        <v>6628</v>
      </c>
      <c r="E565" s="741" t="s">
        <v>4386</v>
      </c>
      <c r="F565" s="661" t="s">
        <v>4355</v>
      </c>
      <c r="G565" s="661" t="s">
        <v>4410</v>
      </c>
      <c r="H565" s="661" t="s">
        <v>2238</v>
      </c>
      <c r="I565" s="661" t="s">
        <v>2514</v>
      </c>
      <c r="J565" s="661" t="s">
        <v>2515</v>
      </c>
      <c r="K565" s="661" t="s">
        <v>4121</v>
      </c>
      <c r="L565" s="662">
        <v>1359.61</v>
      </c>
      <c r="M565" s="662">
        <v>10876.88</v>
      </c>
      <c r="N565" s="661">
        <v>8</v>
      </c>
      <c r="O565" s="742">
        <v>7</v>
      </c>
      <c r="P565" s="662">
        <v>6798.0499999999993</v>
      </c>
      <c r="Q565" s="677">
        <v>0.625</v>
      </c>
      <c r="R565" s="661">
        <v>5</v>
      </c>
      <c r="S565" s="677">
        <v>0.625</v>
      </c>
      <c r="T565" s="742">
        <v>4</v>
      </c>
      <c r="U565" s="700">
        <v>0.5714285714285714</v>
      </c>
    </row>
    <row r="566" spans="1:21" ht="14.4" customHeight="1" x14ac:dyDescent="0.3">
      <c r="A566" s="660">
        <v>21</v>
      </c>
      <c r="B566" s="661" t="s">
        <v>589</v>
      </c>
      <c r="C566" s="661">
        <v>89301211</v>
      </c>
      <c r="D566" s="740" t="s">
        <v>6628</v>
      </c>
      <c r="E566" s="741" t="s">
        <v>4386</v>
      </c>
      <c r="F566" s="661" t="s">
        <v>4355</v>
      </c>
      <c r="G566" s="661" t="s">
        <v>4573</v>
      </c>
      <c r="H566" s="661" t="s">
        <v>590</v>
      </c>
      <c r="I566" s="661" t="s">
        <v>4858</v>
      </c>
      <c r="J566" s="661" t="s">
        <v>4579</v>
      </c>
      <c r="K566" s="661" t="s">
        <v>4859</v>
      </c>
      <c r="L566" s="662">
        <v>3507.07</v>
      </c>
      <c r="M566" s="662">
        <v>3507.07</v>
      </c>
      <c r="N566" s="661">
        <v>1</v>
      </c>
      <c r="O566" s="742">
        <v>1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21</v>
      </c>
      <c r="B567" s="661" t="s">
        <v>589</v>
      </c>
      <c r="C567" s="661">
        <v>89301211</v>
      </c>
      <c r="D567" s="740" t="s">
        <v>6628</v>
      </c>
      <c r="E567" s="741" t="s">
        <v>4386</v>
      </c>
      <c r="F567" s="661" t="s">
        <v>4355</v>
      </c>
      <c r="G567" s="661" t="s">
        <v>4573</v>
      </c>
      <c r="H567" s="661" t="s">
        <v>590</v>
      </c>
      <c r="I567" s="661" t="s">
        <v>4928</v>
      </c>
      <c r="J567" s="661" t="s">
        <v>1595</v>
      </c>
      <c r="K567" s="661" t="s">
        <v>4929</v>
      </c>
      <c r="L567" s="662">
        <v>949.83</v>
      </c>
      <c r="M567" s="662">
        <v>1899.66</v>
      </c>
      <c r="N567" s="661">
        <v>2</v>
      </c>
      <c r="O567" s="742">
        <v>2</v>
      </c>
      <c r="P567" s="662">
        <v>949.83</v>
      </c>
      <c r="Q567" s="677">
        <v>0.5</v>
      </c>
      <c r="R567" s="661">
        <v>1</v>
      </c>
      <c r="S567" s="677">
        <v>0.5</v>
      </c>
      <c r="T567" s="742">
        <v>1</v>
      </c>
      <c r="U567" s="700">
        <v>0.5</v>
      </c>
    </row>
    <row r="568" spans="1:21" ht="14.4" customHeight="1" x14ac:dyDescent="0.3">
      <c r="A568" s="660">
        <v>21</v>
      </c>
      <c r="B568" s="661" t="s">
        <v>589</v>
      </c>
      <c r="C568" s="661">
        <v>89301211</v>
      </c>
      <c r="D568" s="740" t="s">
        <v>6628</v>
      </c>
      <c r="E568" s="741" t="s">
        <v>4386</v>
      </c>
      <c r="F568" s="661" t="s">
        <v>4355</v>
      </c>
      <c r="G568" s="661" t="s">
        <v>4573</v>
      </c>
      <c r="H568" s="661" t="s">
        <v>590</v>
      </c>
      <c r="I568" s="661" t="s">
        <v>4930</v>
      </c>
      <c r="J568" s="661" t="s">
        <v>1599</v>
      </c>
      <c r="K568" s="661" t="s">
        <v>4931</v>
      </c>
      <c r="L568" s="662">
        <v>610.23</v>
      </c>
      <c r="M568" s="662">
        <v>610.23</v>
      </c>
      <c r="N568" s="661">
        <v>1</v>
      </c>
      <c r="O568" s="742">
        <v>1</v>
      </c>
      <c r="P568" s="662">
        <v>610.23</v>
      </c>
      <c r="Q568" s="677">
        <v>1</v>
      </c>
      <c r="R568" s="661">
        <v>1</v>
      </c>
      <c r="S568" s="677">
        <v>1</v>
      </c>
      <c r="T568" s="742">
        <v>1</v>
      </c>
      <c r="U568" s="700">
        <v>1</v>
      </c>
    </row>
    <row r="569" spans="1:21" ht="14.4" customHeight="1" x14ac:dyDescent="0.3">
      <c r="A569" s="660">
        <v>21</v>
      </c>
      <c r="B569" s="661" t="s">
        <v>589</v>
      </c>
      <c r="C569" s="661">
        <v>89301211</v>
      </c>
      <c r="D569" s="740" t="s">
        <v>6628</v>
      </c>
      <c r="E569" s="741" t="s">
        <v>4386</v>
      </c>
      <c r="F569" s="661" t="s">
        <v>4355</v>
      </c>
      <c r="G569" s="661" t="s">
        <v>4573</v>
      </c>
      <c r="H569" s="661" t="s">
        <v>590</v>
      </c>
      <c r="I569" s="661" t="s">
        <v>4932</v>
      </c>
      <c r="J569" s="661" t="s">
        <v>1492</v>
      </c>
      <c r="K569" s="661" t="s">
        <v>4933</v>
      </c>
      <c r="L569" s="662">
        <v>1753.54</v>
      </c>
      <c r="M569" s="662">
        <v>1753.54</v>
      </c>
      <c r="N569" s="661">
        <v>1</v>
      </c>
      <c r="O569" s="742">
        <v>1</v>
      </c>
      <c r="P569" s="662"/>
      <c r="Q569" s="677">
        <v>0</v>
      </c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21</v>
      </c>
      <c r="B570" s="661" t="s">
        <v>589</v>
      </c>
      <c r="C570" s="661">
        <v>89301211</v>
      </c>
      <c r="D570" s="740" t="s">
        <v>6628</v>
      </c>
      <c r="E570" s="741" t="s">
        <v>4386</v>
      </c>
      <c r="F570" s="661" t="s">
        <v>4355</v>
      </c>
      <c r="G570" s="661" t="s">
        <v>4653</v>
      </c>
      <c r="H570" s="661" t="s">
        <v>590</v>
      </c>
      <c r="I570" s="661" t="s">
        <v>4934</v>
      </c>
      <c r="J570" s="661" t="s">
        <v>4935</v>
      </c>
      <c r="K570" s="661" t="s">
        <v>4936</v>
      </c>
      <c r="L570" s="662">
        <v>0</v>
      </c>
      <c r="M570" s="662">
        <v>0</v>
      </c>
      <c r="N570" s="661">
        <v>1</v>
      </c>
      <c r="O570" s="742">
        <v>1</v>
      </c>
      <c r="P570" s="662">
        <v>0</v>
      </c>
      <c r="Q570" s="677"/>
      <c r="R570" s="661">
        <v>1</v>
      </c>
      <c r="S570" s="677">
        <v>1</v>
      </c>
      <c r="T570" s="742">
        <v>1</v>
      </c>
      <c r="U570" s="700">
        <v>1</v>
      </c>
    </row>
    <row r="571" spans="1:21" ht="14.4" customHeight="1" x14ac:dyDescent="0.3">
      <c r="A571" s="660">
        <v>21</v>
      </c>
      <c r="B571" s="661" t="s">
        <v>589</v>
      </c>
      <c r="C571" s="661">
        <v>89301211</v>
      </c>
      <c r="D571" s="740" t="s">
        <v>6628</v>
      </c>
      <c r="E571" s="741" t="s">
        <v>4386</v>
      </c>
      <c r="F571" s="661" t="s">
        <v>4355</v>
      </c>
      <c r="G571" s="661" t="s">
        <v>4581</v>
      </c>
      <c r="H571" s="661" t="s">
        <v>590</v>
      </c>
      <c r="I571" s="661" t="s">
        <v>1159</v>
      </c>
      <c r="J571" s="661" t="s">
        <v>1160</v>
      </c>
      <c r="K571" s="661" t="s">
        <v>1161</v>
      </c>
      <c r="L571" s="662">
        <v>50.47</v>
      </c>
      <c r="M571" s="662">
        <v>100.94</v>
      </c>
      <c r="N571" s="661">
        <v>2</v>
      </c>
      <c r="O571" s="742">
        <v>1</v>
      </c>
      <c r="P571" s="662"/>
      <c r="Q571" s="677">
        <v>0</v>
      </c>
      <c r="R571" s="661"/>
      <c r="S571" s="677">
        <v>0</v>
      </c>
      <c r="T571" s="742"/>
      <c r="U571" s="700">
        <v>0</v>
      </c>
    </row>
    <row r="572" spans="1:21" ht="14.4" customHeight="1" x14ac:dyDescent="0.3">
      <c r="A572" s="660">
        <v>21</v>
      </c>
      <c r="B572" s="661" t="s">
        <v>589</v>
      </c>
      <c r="C572" s="661">
        <v>89301211</v>
      </c>
      <c r="D572" s="740" t="s">
        <v>6628</v>
      </c>
      <c r="E572" s="741" t="s">
        <v>4386</v>
      </c>
      <c r="F572" s="661" t="s">
        <v>4355</v>
      </c>
      <c r="G572" s="661" t="s">
        <v>4873</v>
      </c>
      <c r="H572" s="661" t="s">
        <v>2238</v>
      </c>
      <c r="I572" s="661" t="s">
        <v>4877</v>
      </c>
      <c r="J572" s="661" t="s">
        <v>4878</v>
      </c>
      <c r="K572" s="661" t="s">
        <v>4876</v>
      </c>
      <c r="L572" s="662">
        <v>82.04</v>
      </c>
      <c r="M572" s="662">
        <v>5988.92</v>
      </c>
      <c r="N572" s="661">
        <v>73</v>
      </c>
      <c r="O572" s="742">
        <v>4</v>
      </c>
      <c r="P572" s="662">
        <v>5988.92</v>
      </c>
      <c r="Q572" s="677">
        <v>1</v>
      </c>
      <c r="R572" s="661">
        <v>73</v>
      </c>
      <c r="S572" s="677">
        <v>1</v>
      </c>
      <c r="T572" s="742">
        <v>4</v>
      </c>
      <c r="U572" s="700">
        <v>1</v>
      </c>
    </row>
    <row r="573" spans="1:21" ht="14.4" customHeight="1" x14ac:dyDescent="0.3">
      <c r="A573" s="660">
        <v>21</v>
      </c>
      <c r="B573" s="661" t="s">
        <v>589</v>
      </c>
      <c r="C573" s="661">
        <v>89301211</v>
      </c>
      <c r="D573" s="740" t="s">
        <v>6628</v>
      </c>
      <c r="E573" s="741" t="s">
        <v>4386</v>
      </c>
      <c r="F573" s="661" t="s">
        <v>4355</v>
      </c>
      <c r="G573" s="661" t="s">
        <v>4881</v>
      </c>
      <c r="H573" s="661" t="s">
        <v>590</v>
      </c>
      <c r="I573" s="661" t="s">
        <v>3027</v>
      </c>
      <c r="J573" s="661" t="s">
        <v>3028</v>
      </c>
      <c r="K573" s="661" t="s">
        <v>3029</v>
      </c>
      <c r="L573" s="662">
        <v>73.260000000000005</v>
      </c>
      <c r="M573" s="662">
        <v>219.78000000000003</v>
      </c>
      <c r="N573" s="661">
        <v>3</v>
      </c>
      <c r="O573" s="742">
        <v>1.5</v>
      </c>
      <c r="P573" s="662">
        <v>73.260000000000005</v>
      </c>
      <c r="Q573" s="677">
        <v>0.33333333333333331</v>
      </c>
      <c r="R573" s="661">
        <v>1</v>
      </c>
      <c r="S573" s="677">
        <v>0.33333333333333331</v>
      </c>
      <c r="T573" s="742">
        <v>0.5</v>
      </c>
      <c r="U573" s="700">
        <v>0.33333333333333331</v>
      </c>
    </row>
    <row r="574" spans="1:21" ht="14.4" customHeight="1" x14ac:dyDescent="0.3">
      <c r="A574" s="660">
        <v>21</v>
      </c>
      <c r="B574" s="661" t="s">
        <v>589</v>
      </c>
      <c r="C574" s="661">
        <v>89301211</v>
      </c>
      <c r="D574" s="740" t="s">
        <v>6628</v>
      </c>
      <c r="E574" s="741" t="s">
        <v>4386</v>
      </c>
      <c r="F574" s="661" t="s">
        <v>4355</v>
      </c>
      <c r="G574" s="661" t="s">
        <v>4937</v>
      </c>
      <c r="H574" s="661" t="s">
        <v>2238</v>
      </c>
      <c r="I574" s="661" t="s">
        <v>3595</v>
      </c>
      <c r="J574" s="661" t="s">
        <v>2435</v>
      </c>
      <c r="K574" s="661" t="s">
        <v>4304</v>
      </c>
      <c r="L574" s="662">
        <v>1344.66</v>
      </c>
      <c r="M574" s="662">
        <v>2689.32</v>
      </c>
      <c r="N574" s="661">
        <v>2</v>
      </c>
      <c r="O574" s="742">
        <v>1.5</v>
      </c>
      <c r="P574" s="662">
        <v>2689.32</v>
      </c>
      <c r="Q574" s="677">
        <v>1</v>
      </c>
      <c r="R574" s="661">
        <v>2</v>
      </c>
      <c r="S574" s="677">
        <v>1</v>
      </c>
      <c r="T574" s="742">
        <v>1.5</v>
      </c>
      <c r="U574" s="700">
        <v>1</v>
      </c>
    </row>
    <row r="575" spans="1:21" ht="14.4" customHeight="1" x14ac:dyDescent="0.3">
      <c r="A575" s="660">
        <v>21</v>
      </c>
      <c r="B575" s="661" t="s">
        <v>589</v>
      </c>
      <c r="C575" s="661">
        <v>89301211</v>
      </c>
      <c r="D575" s="740" t="s">
        <v>6628</v>
      </c>
      <c r="E575" s="741" t="s">
        <v>4386</v>
      </c>
      <c r="F575" s="661" t="s">
        <v>4355</v>
      </c>
      <c r="G575" s="661" t="s">
        <v>4937</v>
      </c>
      <c r="H575" s="661" t="s">
        <v>2238</v>
      </c>
      <c r="I575" s="661" t="s">
        <v>4938</v>
      </c>
      <c r="J575" s="661" t="s">
        <v>2281</v>
      </c>
      <c r="K575" s="661" t="s">
        <v>4939</v>
      </c>
      <c r="L575" s="662">
        <v>1793.46</v>
      </c>
      <c r="M575" s="662">
        <v>3586.92</v>
      </c>
      <c r="N575" s="661">
        <v>2</v>
      </c>
      <c r="O575" s="742">
        <v>0.5</v>
      </c>
      <c r="P575" s="662"/>
      <c r="Q575" s="677">
        <v>0</v>
      </c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21</v>
      </c>
      <c r="B576" s="661" t="s">
        <v>589</v>
      </c>
      <c r="C576" s="661">
        <v>89301211</v>
      </c>
      <c r="D576" s="740" t="s">
        <v>6628</v>
      </c>
      <c r="E576" s="741" t="s">
        <v>4386</v>
      </c>
      <c r="F576" s="661" t="s">
        <v>4355</v>
      </c>
      <c r="G576" s="661" t="s">
        <v>4940</v>
      </c>
      <c r="H576" s="661" t="s">
        <v>2238</v>
      </c>
      <c r="I576" s="661" t="s">
        <v>4941</v>
      </c>
      <c r="J576" s="661" t="s">
        <v>2243</v>
      </c>
      <c r="K576" s="661" t="s">
        <v>4942</v>
      </c>
      <c r="L576" s="662">
        <v>25.23</v>
      </c>
      <c r="M576" s="662">
        <v>50.46</v>
      </c>
      <c r="N576" s="661">
        <v>2</v>
      </c>
      <c r="O576" s="742">
        <v>1</v>
      </c>
      <c r="P576" s="662">
        <v>25.23</v>
      </c>
      <c r="Q576" s="677">
        <v>0.5</v>
      </c>
      <c r="R576" s="661">
        <v>1</v>
      </c>
      <c r="S576" s="677">
        <v>0.5</v>
      </c>
      <c r="T576" s="742">
        <v>0.5</v>
      </c>
      <c r="U576" s="700">
        <v>0.5</v>
      </c>
    </row>
    <row r="577" spans="1:21" ht="14.4" customHeight="1" x14ac:dyDescent="0.3">
      <c r="A577" s="660">
        <v>21</v>
      </c>
      <c r="B577" s="661" t="s">
        <v>589</v>
      </c>
      <c r="C577" s="661">
        <v>89301211</v>
      </c>
      <c r="D577" s="740" t="s">
        <v>6628</v>
      </c>
      <c r="E577" s="741" t="s">
        <v>4386</v>
      </c>
      <c r="F577" s="661" t="s">
        <v>4355</v>
      </c>
      <c r="G577" s="661" t="s">
        <v>4442</v>
      </c>
      <c r="H577" s="661" t="s">
        <v>590</v>
      </c>
      <c r="I577" s="661" t="s">
        <v>946</v>
      </c>
      <c r="J577" s="661" t="s">
        <v>4443</v>
      </c>
      <c r="K577" s="661" t="s">
        <v>4444</v>
      </c>
      <c r="L577" s="662">
        <v>0</v>
      </c>
      <c r="M577" s="662">
        <v>0</v>
      </c>
      <c r="N577" s="661">
        <v>9</v>
      </c>
      <c r="O577" s="742">
        <v>2.5</v>
      </c>
      <c r="P577" s="662">
        <v>0</v>
      </c>
      <c r="Q577" s="677"/>
      <c r="R577" s="661">
        <v>5</v>
      </c>
      <c r="S577" s="677">
        <v>0.55555555555555558</v>
      </c>
      <c r="T577" s="742">
        <v>1</v>
      </c>
      <c r="U577" s="700">
        <v>0.4</v>
      </c>
    </row>
    <row r="578" spans="1:21" ht="14.4" customHeight="1" x14ac:dyDescent="0.3">
      <c r="A578" s="660">
        <v>21</v>
      </c>
      <c r="B578" s="661" t="s">
        <v>589</v>
      </c>
      <c r="C578" s="661">
        <v>89301211</v>
      </c>
      <c r="D578" s="740" t="s">
        <v>6628</v>
      </c>
      <c r="E578" s="741" t="s">
        <v>4386</v>
      </c>
      <c r="F578" s="661" t="s">
        <v>4355</v>
      </c>
      <c r="G578" s="661" t="s">
        <v>4445</v>
      </c>
      <c r="H578" s="661" t="s">
        <v>590</v>
      </c>
      <c r="I578" s="661" t="s">
        <v>872</v>
      </c>
      <c r="J578" s="661" t="s">
        <v>769</v>
      </c>
      <c r="K578" s="661" t="s">
        <v>4446</v>
      </c>
      <c r="L578" s="662">
        <v>219.94</v>
      </c>
      <c r="M578" s="662">
        <v>219.94</v>
      </c>
      <c r="N578" s="661">
        <v>1</v>
      </c>
      <c r="O578" s="742">
        <v>0.5</v>
      </c>
      <c r="P578" s="662">
        <v>219.94</v>
      </c>
      <c r="Q578" s="677">
        <v>1</v>
      </c>
      <c r="R578" s="661">
        <v>1</v>
      </c>
      <c r="S578" s="677">
        <v>1</v>
      </c>
      <c r="T578" s="742">
        <v>0.5</v>
      </c>
      <c r="U578" s="700">
        <v>1</v>
      </c>
    </row>
    <row r="579" spans="1:21" ht="14.4" customHeight="1" x14ac:dyDescent="0.3">
      <c r="A579" s="660">
        <v>21</v>
      </c>
      <c r="B579" s="661" t="s">
        <v>589</v>
      </c>
      <c r="C579" s="661">
        <v>89301211</v>
      </c>
      <c r="D579" s="740" t="s">
        <v>6628</v>
      </c>
      <c r="E579" s="741" t="s">
        <v>4386</v>
      </c>
      <c r="F579" s="661" t="s">
        <v>4355</v>
      </c>
      <c r="G579" s="661" t="s">
        <v>4445</v>
      </c>
      <c r="H579" s="661" t="s">
        <v>590</v>
      </c>
      <c r="I579" s="661" t="s">
        <v>768</v>
      </c>
      <c r="J579" s="661" t="s">
        <v>769</v>
      </c>
      <c r="K579" s="661" t="s">
        <v>4447</v>
      </c>
      <c r="L579" s="662">
        <v>43.99</v>
      </c>
      <c r="M579" s="662">
        <v>131.97</v>
      </c>
      <c r="N579" s="661">
        <v>3</v>
      </c>
      <c r="O579" s="742">
        <v>1</v>
      </c>
      <c r="P579" s="662"/>
      <c r="Q579" s="677">
        <v>0</v>
      </c>
      <c r="R579" s="661"/>
      <c r="S579" s="677">
        <v>0</v>
      </c>
      <c r="T579" s="742"/>
      <c r="U579" s="700">
        <v>0</v>
      </c>
    </row>
    <row r="580" spans="1:21" ht="14.4" customHeight="1" x14ac:dyDescent="0.3">
      <c r="A580" s="660">
        <v>21</v>
      </c>
      <c r="B580" s="661" t="s">
        <v>589</v>
      </c>
      <c r="C580" s="661">
        <v>89301211</v>
      </c>
      <c r="D580" s="740" t="s">
        <v>6628</v>
      </c>
      <c r="E580" s="741" t="s">
        <v>4386</v>
      </c>
      <c r="F580" s="661" t="s">
        <v>4355</v>
      </c>
      <c r="G580" s="661" t="s">
        <v>4890</v>
      </c>
      <c r="H580" s="661" t="s">
        <v>590</v>
      </c>
      <c r="I580" s="661" t="s">
        <v>4892</v>
      </c>
      <c r="J580" s="661" t="s">
        <v>896</v>
      </c>
      <c r="K580" s="661" t="s">
        <v>4891</v>
      </c>
      <c r="L580" s="662">
        <v>84.64</v>
      </c>
      <c r="M580" s="662">
        <v>169.28</v>
      </c>
      <c r="N580" s="661">
        <v>2</v>
      </c>
      <c r="O580" s="742">
        <v>1</v>
      </c>
      <c r="P580" s="662">
        <v>84.64</v>
      </c>
      <c r="Q580" s="677">
        <v>0.5</v>
      </c>
      <c r="R580" s="661">
        <v>1</v>
      </c>
      <c r="S580" s="677">
        <v>0.5</v>
      </c>
      <c r="T580" s="742">
        <v>0.5</v>
      </c>
      <c r="U580" s="700">
        <v>0.5</v>
      </c>
    </row>
    <row r="581" spans="1:21" ht="14.4" customHeight="1" x14ac:dyDescent="0.3">
      <c r="A581" s="660">
        <v>21</v>
      </c>
      <c r="B581" s="661" t="s">
        <v>589</v>
      </c>
      <c r="C581" s="661">
        <v>89301211</v>
      </c>
      <c r="D581" s="740" t="s">
        <v>6628</v>
      </c>
      <c r="E581" s="741" t="s">
        <v>4386</v>
      </c>
      <c r="F581" s="661" t="s">
        <v>4355</v>
      </c>
      <c r="G581" s="661" t="s">
        <v>4667</v>
      </c>
      <c r="H581" s="661" t="s">
        <v>590</v>
      </c>
      <c r="I581" s="661" t="s">
        <v>918</v>
      </c>
      <c r="J581" s="661" t="s">
        <v>919</v>
      </c>
      <c r="K581" s="661" t="s">
        <v>3080</v>
      </c>
      <c r="L581" s="662">
        <v>98.31</v>
      </c>
      <c r="M581" s="662">
        <v>98.31</v>
      </c>
      <c r="N581" s="661">
        <v>1</v>
      </c>
      <c r="O581" s="742">
        <v>1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21</v>
      </c>
      <c r="B582" s="661" t="s">
        <v>589</v>
      </c>
      <c r="C582" s="661">
        <v>89301211</v>
      </c>
      <c r="D582" s="740" t="s">
        <v>6628</v>
      </c>
      <c r="E582" s="741" t="s">
        <v>4386</v>
      </c>
      <c r="F582" s="661" t="s">
        <v>4355</v>
      </c>
      <c r="G582" s="661" t="s">
        <v>4599</v>
      </c>
      <c r="H582" s="661" t="s">
        <v>2238</v>
      </c>
      <c r="I582" s="661" t="s">
        <v>2355</v>
      </c>
      <c r="J582" s="661" t="s">
        <v>2349</v>
      </c>
      <c r="K582" s="661" t="s">
        <v>4226</v>
      </c>
      <c r="L582" s="662">
        <v>163.72999999999999</v>
      </c>
      <c r="M582" s="662">
        <v>327.45999999999998</v>
      </c>
      <c r="N582" s="661">
        <v>2</v>
      </c>
      <c r="O582" s="742">
        <v>0.5</v>
      </c>
      <c r="P582" s="662"/>
      <c r="Q582" s="677">
        <v>0</v>
      </c>
      <c r="R582" s="661"/>
      <c r="S582" s="677">
        <v>0</v>
      </c>
      <c r="T582" s="742"/>
      <c r="U582" s="700">
        <v>0</v>
      </c>
    </row>
    <row r="583" spans="1:21" ht="14.4" customHeight="1" x14ac:dyDescent="0.3">
      <c r="A583" s="660">
        <v>21</v>
      </c>
      <c r="B583" s="661" t="s">
        <v>589</v>
      </c>
      <c r="C583" s="661">
        <v>89301211</v>
      </c>
      <c r="D583" s="740" t="s">
        <v>6628</v>
      </c>
      <c r="E583" s="741" t="s">
        <v>4386</v>
      </c>
      <c r="F583" s="661" t="s">
        <v>4355</v>
      </c>
      <c r="G583" s="661" t="s">
        <v>4448</v>
      </c>
      <c r="H583" s="661" t="s">
        <v>590</v>
      </c>
      <c r="I583" s="661" t="s">
        <v>1393</v>
      </c>
      <c r="J583" s="661" t="s">
        <v>1286</v>
      </c>
      <c r="K583" s="661" t="s">
        <v>1394</v>
      </c>
      <c r="L583" s="662">
        <v>60.97</v>
      </c>
      <c r="M583" s="662">
        <v>60.97</v>
      </c>
      <c r="N583" s="661">
        <v>1</v>
      </c>
      <c r="O583" s="742">
        <v>1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21</v>
      </c>
      <c r="B584" s="661" t="s">
        <v>589</v>
      </c>
      <c r="C584" s="661">
        <v>89301211</v>
      </c>
      <c r="D584" s="740" t="s">
        <v>6628</v>
      </c>
      <c r="E584" s="741" t="s">
        <v>4386</v>
      </c>
      <c r="F584" s="661" t="s">
        <v>4355</v>
      </c>
      <c r="G584" s="661" t="s">
        <v>4448</v>
      </c>
      <c r="H584" s="661" t="s">
        <v>590</v>
      </c>
      <c r="I584" s="661" t="s">
        <v>4943</v>
      </c>
      <c r="J584" s="661" t="s">
        <v>4601</v>
      </c>
      <c r="K584" s="661" t="s">
        <v>1394</v>
      </c>
      <c r="L584" s="662">
        <v>78.64</v>
      </c>
      <c r="M584" s="662">
        <v>235.92000000000002</v>
      </c>
      <c r="N584" s="661">
        <v>3</v>
      </c>
      <c r="O584" s="742">
        <v>0.5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21</v>
      </c>
      <c r="B585" s="661" t="s">
        <v>589</v>
      </c>
      <c r="C585" s="661">
        <v>89301211</v>
      </c>
      <c r="D585" s="740" t="s">
        <v>6628</v>
      </c>
      <c r="E585" s="741" t="s">
        <v>4386</v>
      </c>
      <c r="F585" s="661" t="s">
        <v>4355</v>
      </c>
      <c r="G585" s="661" t="s">
        <v>4901</v>
      </c>
      <c r="H585" s="661" t="s">
        <v>590</v>
      </c>
      <c r="I585" s="661" t="s">
        <v>883</v>
      </c>
      <c r="J585" s="661" t="s">
        <v>884</v>
      </c>
      <c r="K585" s="661" t="s">
        <v>885</v>
      </c>
      <c r="L585" s="662">
        <v>157.01</v>
      </c>
      <c r="M585" s="662">
        <v>157.01</v>
      </c>
      <c r="N585" s="661">
        <v>1</v>
      </c>
      <c r="O585" s="742">
        <v>0.5</v>
      </c>
      <c r="P585" s="662">
        <v>157.01</v>
      </c>
      <c r="Q585" s="677">
        <v>1</v>
      </c>
      <c r="R585" s="661">
        <v>1</v>
      </c>
      <c r="S585" s="677">
        <v>1</v>
      </c>
      <c r="T585" s="742">
        <v>0.5</v>
      </c>
      <c r="U585" s="700">
        <v>1</v>
      </c>
    </row>
    <row r="586" spans="1:21" ht="14.4" customHeight="1" x14ac:dyDescent="0.3">
      <c r="A586" s="660">
        <v>21</v>
      </c>
      <c r="B586" s="661" t="s">
        <v>589</v>
      </c>
      <c r="C586" s="661">
        <v>89301211</v>
      </c>
      <c r="D586" s="740" t="s">
        <v>6628</v>
      </c>
      <c r="E586" s="741" t="s">
        <v>4386</v>
      </c>
      <c r="F586" s="661" t="s">
        <v>4356</v>
      </c>
      <c r="G586" s="661" t="s">
        <v>4612</v>
      </c>
      <c r="H586" s="661" t="s">
        <v>590</v>
      </c>
      <c r="I586" s="661" t="s">
        <v>4613</v>
      </c>
      <c r="J586" s="661" t="s">
        <v>4370</v>
      </c>
      <c r="K586" s="661"/>
      <c r="L586" s="662">
        <v>0</v>
      </c>
      <c r="M586" s="662">
        <v>0</v>
      </c>
      <c r="N586" s="661">
        <v>1</v>
      </c>
      <c r="O586" s="742">
        <v>1</v>
      </c>
      <c r="P586" s="662">
        <v>0</v>
      </c>
      <c r="Q586" s="677"/>
      <c r="R586" s="661">
        <v>1</v>
      </c>
      <c r="S586" s="677">
        <v>1</v>
      </c>
      <c r="T586" s="742">
        <v>1</v>
      </c>
      <c r="U586" s="700">
        <v>1</v>
      </c>
    </row>
    <row r="587" spans="1:21" ht="14.4" customHeight="1" x14ac:dyDescent="0.3">
      <c r="A587" s="660">
        <v>21</v>
      </c>
      <c r="B587" s="661" t="s">
        <v>589</v>
      </c>
      <c r="C587" s="661">
        <v>89301211</v>
      </c>
      <c r="D587" s="740" t="s">
        <v>6628</v>
      </c>
      <c r="E587" s="741" t="s">
        <v>4386</v>
      </c>
      <c r="F587" s="661" t="s">
        <v>4357</v>
      </c>
      <c r="G587" s="661" t="s">
        <v>4684</v>
      </c>
      <c r="H587" s="661" t="s">
        <v>590</v>
      </c>
      <c r="I587" s="661" t="s">
        <v>4681</v>
      </c>
      <c r="J587" s="661" t="s">
        <v>4682</v>
      </c>
      <c r="K587" s="661" t="s">
        <v>4683</v>
      </c>
      <c r="L587" s="662">
        <v>1000</v>
      </c>
      <c r="M587" s="662">
        <v>1000</v>
      </c>
      <c r="N587" s="661">
        <v>1</v>
      </c>
      <c r="O587" s="742">
        <v>1</v>
      </c>
      <c r="P587" s="662">
        <v>1000</v>
      </c>
      <c r="Q587" s="677">
        <v>1</v>
      </c>
      <c r="R587" s="661">
        <v>1</v>
      </c>
      <c r="S587" s="677">
        <v>1</v>
      </c>
      <c r="T587" s="742">
        <v>1</v>
      </c>
      <c r="U587" s="700">
        <v>1</v>
      </c>
    </row>
    <row r="588" spans="1:21" ht="14.4" customHeight="1" x14ac:dyDescent="0.3">
      <c r="A588" s="660">
        <v>21</v>
      </c>
      <c r="B588" s="661" t="s">
        <v>589</v>
      </c>
      <c r="C588" s="661">
        <v>89301211</v>
      </c>
      <c r="D588" s="740" t="s">
        <v>6628</v>
      </c>
      <c r="E588" s="741" t="s">
        <v>4387</v>
      </c>
      <c r="F588" s="661" t="s">
        <v>4355</v>
      </c>
      <c r="G588" s="661" t="s">
        <v>4398</v>
      </c>
      <c r="H588" s="661" t="s">
        <v>2238</v>
      </c>
      <c r="I588" s="661" t="s">
        <v>3528</v>
      </c>
      <c r="J588" s="661" t="s">
        <v>2285</v>
      </c>
      <c r="K588" s="661" t="s">
        <v>3529</v>
      </c>
      <c r="L588" s="662">
        <v>1458.07</v>
      </c>
      <c r="M588" s="662">
        <v>1458.07</v>
      </c>
      <c r="N588" s="661">
        <v>1</v>
      </c>
      <c r="O588" s="742">
        <v>1</v>
      </c>
      <c r="P588" s="662"/>
      <c r="Q588" s="677">
        <v>0</v>
      </c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21</v>
      </c>
      <c r="B589" s="661" t="s">
        <v>589</v>
      </c>
      <c r="C589" s="661">
        <v>89301211</v>
      </c>
      <c r="D589" s="740" t="s">
        <v>6628</v>
      </c>
      <c r="E589" s="741" t="s">
        <v>4388</v>
      </c>
      <c r="F589" s="661" t="s">
        <v>4355</v>
      </c>
      <c r="G589" s="661" t="s">
        <v>4395</v>
      </c>
      <c r="H589" s="661" t="s">
        <v>590</v>
      </c>
      <c r="I589" s="661" t="s">
        <v>726</v>
      </c>
      <c r="J589" s="661" t="s">
        <v>727</v>
      </c>
      <c r="K589" s="661" t="s">
        <v>4396</v>
      </c>
      <c r="L589" s="662">
        <v>42.42</v>
      </c>
      <c r="M589" s="662">
        <v>42.42</v>
      </c>
      <c r="N589" s="661">
        <v>1</v>
      </c>
      <c r="O589" s="742">
        <v>0.5</v>
      </c>
      <c r="P589" s="662"/>
      <c r="Q589" s="677">
        <v>0</v>
      </c>
      <c r="R589" s="661"/>
      <c r="S589" s="677">
        <v>0</v>
      </c>
      <c r="T589" s="742"/>
      <c r="U589" s="700">
        <v>0</v>
      </c>
    </row>
    <row r="590" spans="1:21" ht="14.4" customHeight="1" x14ac:dyDescent="0.3">
      <c r="A590" s="660">
        <v>21</v>
      </c>
      <c r="B590" s="661" t="s">
        <v>589</v>
      </c>
      <c r="C590" s="661">
        <v>89301211</v>
      </c>
      <c r="D590" s="740" t="s">
        <v>6628</v>
      </c>
      <c r="E590" s="741" t="s">
        <v>4388</v>
      </c>
      <c r="F590" s="661" t="s">
        <v>4355</v>
      </c>
      <c r="G590" s="661" t="s">
        <v>4399</v>
      </c>
      <c r="H590" s="661" t="s">
        <v>2238</v>
      </c>
      <c r="I590" s="661" t="s">
        <v>2500</v>
      </c>
      <c r="J590" s="661" t="s">
        <v>4244</v>
      </c>
      <c r="K590" s="661" t="s">
        <v>4245</v>
      </c>
      <c r="L590" s="662">
        <v>10.73</v>
      </c>
      <c r="M590" s="662">
        <v>10.73</v>
      </c>
      <c r="N590" s="661">
        <v>1</v>
      </c>
      <c r="O590" s="742">
        <v>0.5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21</v>
      </c>
      <c r="B591" s="661" t="s">
        <v>589</v>
      </c>
      <c r="C591" s="661">
        <v>89301211</v>
      </c>
      <c r="D591" s="740" t="s">
        <v>6628</v>
      </c>
      <c r="E591" s="741" t="s">
        <v>4388</v>
      </c>
      <c r="F591" s="661" t="s">
        <v>4355</v>
      </c>
      <c r="G591" s="661" t="s">
        <v>4690</v>
      </c>
      <c r="H591" s="661" t="s">
        <v>2238</v>
      </c>
      <c r="I591" s="661" t="s">
        <v>2368</v>
      </c>
      <c r="J591" s="661" t="s">
        <v>2369</v>
      </c>
      <c r="K591" s="661" t="s">
        <v>1094</v>
      </c>
      <c r="L591" s="662">
        <v>0</v>
      </c>
      <c r="M591" s="662">
        <v>0</v>
      </c>
      <c r="N591" s="661">
        <v>1</v>
      </c>
      <c r="O591" s="742">
        <v>0.5</v>
      </c>
      <c r="P591" s="662"/>
      <c r="Q591" s="677"/>
      <c r="R591" s="661"/>
      <c r="S591" s="677">
        <v>0</v>
      </c>
      <c r="T591" s="742"/>
      <c r="U591" s="700">
        <v>0</v>
      </c>
    </row>
    <row r="592" spans="1:21" ht="14.4" customHeight="1" x14ac:dyDescent="0.3">
      <c r="A592" s="660">
        <v>21</v>
      </c>
      <c r="B592" s="661" t="s">
        <v>589</v>
      </c>
      <c r="C592" s="661">
        <v>89301211</v>
      </c>
      <c r="D592" s="740" t="s">
        <v>6628</v>
      </c>
      <c r="E592" s="741" t="s">
        <v>4388</v>
      </c>
      <c r="F592" s="661" t="s">
        <v>4355</v>
      </c>
      <c r="G592" s="661" t="s">
        <v>4479</v>
      </c>
      <c r="H592" s="661" t="s">
        <v>2238</v>
      </c>
      <c r="I592" s="661" t="s">
        <v>2427</v>
      </c>
      <c r="J592" s="661" t="s">
        <v>2428</v>
      </c>
      <c r="K592" s="661" t="s">
        <v>4250</v>
      </c>
      <c r="L592" s="662">
        <v>162.13</v>
      </c>
      <c r="M592" s="662">
        <v>162.13</v>
      </c>
      <c r="N592" s="661">
        <v>1</v>
      </c>
      <c r="O592" s="742">
        <v>0.5</v>
      </c>
      <c r="P592" s="662"/>
      <c r="Q592" s="677">
        <v>0</v>
      </c>
      <c r="R592" s="661"/>
      <c r="S592" s="677">
        <v>0</v>
      </c>
      <c r="T592" s="742"/>
      <c r="U592" s="700">
        <v>0</v>
      </c>
    </row>
    <row r="593" spans="1:21" ht="14.4" customHeight="1" x14ac:dyDescent="0.3">
      <c r="A593" s="660">
        <v>21</v>
      </c>
      <c r="B593" s="661" t="s">
        <v>589</v>
      </c>
      <c r="C593" s="661">
        <v>89301211</v>
      </c>
      <c r="D593" s="740" t="s">
        <v>6628</v>
      </c>
      <c r="E593" s="741" t="s">
        <v>4388</v>
      </c>
      <c r="F593" s="661" t="s">
        <v>4355</v>
      </c>
      <c r="G593" s="661" t="s">
        <v>4491</v>
      </c>
      <c r="H593" s="661" t="s">
        <v>590</v>
      </c>
      <c r="I593" s="661" t="s">
        <v>983</v>
      </c>
      <c r="J593" s="661" t="s">
        <v>984</v>
      </c>
      <c r="K593" s="661" t="s">
        <v>2088</v>
      </c>
      <c r="L593" s="662">
        <v>59.55</v>
      </c>
      <c r="M593" s="662">
        <v>59.55</v>
      </c>
      <c r="N593" s="661">
        <v>1</v>
      </c>
      <c r="O593" s="742">
        <v>1</v>
      </c>
      <c r="P593" s="662"/>
      <c r="Q593" s="677">
        <v>0</v>
      </c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21</v>
      </c>
      <c r="B594" s="661" t="s">
        <v>589</v>
      </c>
      <c r="C594" s="661">
        <v>89301211</v>
      </c>
      <c r="D594" s="740" t="s">
        <v>6628</v>
      </c>
      <c r="E594" s="741" t="s">
        <v>4388</v>
      </c>
      <c r="F594" s="661" t="s">
        <v>4355</v>
      </c>
      <c r="G594" s="661" t="s">
        <v>4397</v>
      </c>
      <c r="H594" s="661" t="s">
        <v>590</v>
      </c>
      <c r="I594" s="661" t="s">
        <v>1119</v>
      </c>
      <c r="J594" s="661" t="s">
        <v>811</v>
      </c>
      <c r="K594" s="661" t="s">
        <v>4499</v>
      </c>
      <c r="L594" s="662">
        <v>57.65</v>
      </c>
      <c r="M594" s="662">
        <v>115.3</v>
      </c>
      <c r="N594" s="661">
        <v>2</v>
      </c>
      <c r="O594" s="742">
        <v>1</v>
      </c>
      <c r="P594" s="662"/>
      <c r="Q594" s="677">
        <v>0</v>
      </c>
      <c r="R594" s="661"/>
      <c r="S594" s="677">
        <v>0</v>
      </c>
      <c r="T594" s="742"/>
      <c r="U594" s="700">
        <v>0</v>
      </c>
    </row>
    <row r="595" spans="1:21" ht="14.4" customHeight="1" x14ac:dyDescent="0.3">
      <c r="A595" s="660">
        <v>21</v>
      </c>
      <c r="B595" s="661" t="s">
        <v>589</v>
      </c>
      <c r="C595" s="661">
        <v>89301211</v>
      </c>
      <c r="D595" s="740" t="s">
        <v>6628</v>
      </c>
      <c r="E595" s="741" t="s">
        <v>4388</v>
      </c>
      <c r="F595" s="661" t="s">
        <v>4355</v>
      </c>
      <c r="G595" s="661" t="s">
        <v>4913</v>
      </c>
      <c r="H595" s="661" t="s">
        <v>590</v>
      </c>
      <c r="I595" s="661" t="s">
        <v>4944</v>
      </c>
      <c r="J595" s="661" t="s">
        <v>3228</v>
      </c>
      <c r="K595" s="661" t="s">
        <v>4945</v>
      </c>
      <c r="L595" s="662">
        <v>36.130000000000003</v>
      </c>
      <c r="M595" s="662">
        <v>36.130000000000003</v>
      </c>
      <c r="N595" s="661">
        <v>1</v>
      </c>
      <c r="O595" s="742">
        <v>0.5</v>
      </c>
      <c r="P595" s="662"/>
      <c r="Q595" s="677">
        <v>0</v>
      </c>
      <c r="R595" s="661"/>
      <c r="S595" s="677">
        <v>0</v>
      </c>
      <c r="T595" s="742"/>
      <c r="U595" s="700">
        <v>0</v>
      </c>
    </row>
    <row r="596" spans="1:21" ht="14.4" customHeight="1" x14ac:dyDescent="0.3">
      <c r="A596" s="660">
        <v>21</v>
      </c>
      <c r="B596" s="661" t="s">
        <v>589</v>
      </c>
      <c r="C596" s="661">
        <v>89301211</v>
      </c>
      <c r="D596" s="740" t="s">
        <v>6628</v>
      </c>
      <c r="E596" s="741" t="s">
        <v>4388</v>
      </c>
      <c r="F596" s="661" t="s">
        <v>4355</v>
      </c>
      <c r="G596" s="661" t="s">
        <v>4413</v>
      </c>
      <c r="H596" s="661" t="s">
        <v>590</v>
      </c>
      <c r="I596" s="661" t="s">
        <v>1069</v>
      </c>
      <c r="J596" s="661" t="s">
        <v>1070</v>
      </c>
      <c r="K596" s="661" t="s">
        <v>1071</v>
      </c>
      <c r="L596" s="662">
        <v>0</v>
      </c>
      <c r="M596" s="662">
        <v>0</v>
      </c>
      <c r="N596" s="661">
        <v>1</v>
      </c>
      <c r="O596" s="742">
        <v>1</v>
      </c>
      <c r="P596" s="662"/>
      <c r="Q596" s="677"/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21</v>
      </c>
      <c r="B597" s="661" t="s">
        <v>589</v>
      </c>
      <c r="C597" s="661">
        <v>89301211</v>
      </c>
      <c r="D597" s="740" t="s">
        <v>6628</v>
      </c>
      <c r="E597" s="741" t="s">
        <v>4388</v>
      </c>
      <c r="F597" s="661" t="s">
        <v>4355</v>
      </c>
      <c r="G597" s="661" t="s">
        <v>4432</v>
      </c>
      <c r="H597" s="661" t="s">
        <v>590</v>
      </c>
      <c r="I597" s="661" t="s">
        <v>1073</v>
      </c>
      <c r="J597" s="661" t="s">
        <v>4433</v>
      </c>
      <c r="K597" s="661" t="s">
        <v>4434</v>
      </c>
      <c r="L597" s="662">
        <v>56.01</v>
      </c>
      <c r="M597" s="662">
        <v>56.01</v>
      </c>
      <c r="N597" s="661">
        <v>1</v>
      </c>
      <c r="O597" s="742">
        <v>0.5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21</v>
      </c>
      <c r="B598" s="661" t="s">
        <v>589</v>
      </c>
      <c r="C598" s="661">
        <v>89301211</v>
      </c>
      <c r="D598" s="740" t="s">
        <v>6628</v>
      </c>
      <c r="E598" s="741" t="s">
        <v>4388</v>
      </c>
      <c r="F598" s="661" t="s">
        <v>4355</v>
      </c>
      <c r="G598" s="661" t="s">
        <v>4398</v>
      </c>
      <c r="H598" s="661" t="s">
        <v>2238</v>
      </c>
      <c r="I598" s="661" t="s">
        <v>2362</v>
      </c>
      <c r="J598" s="661" t="s">
        <v>2359</v>
      </c>
      <c r="K598" s="661" t="s">
        <v>2289</v>
      </c>
      <c r="L598" s="662">
        <v>2332.92</v>
      </c>
      <c r="M598" s="662">
        <v>2332.92</v>
      </c>
      <c r="N598" s="661">
        <v>1</v>
      </c>
      <c r="O598" s="742">
        <v>1</v>
      </c>
      <c r="P598" s="662"/>
      <c r="Q598" s="677">
        <v>0</v>
      </c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21</v>
      </c>
      <c r="B599" s="661" t="s">
        <v>589</v>
      </c>
      <c r="C599" s="661">
        <v>89301211</v>
      </c>
      <c r="D599" s="740" t="s">
        <v>6628</v>
      </c>
      <c r="E599" s="741" t="s">
        <v>4388</v>
      </c>
      <c r="F599" s="661" t="s">
        <v>4355</v>
      </c>
      <c r="G599" s="661" t="s">
        <v>4560</v>
      </c>
      <c r="H599" s="661" t="s">
        <v>590</v>
      </c>
      <c r="I599" s="661" t="s">
        <v>2720</v>
      </c>
      <c r="J599" s="661" t="s">
        <v>2721</v>
      </c>
      <c r="K599" s="661" t="s">
        <v>2722</v>
      </c>
      <c r="L599" s="662">
        <v>153.52000000000001</v>
      </c>
      <c r="M599" s="662">
        <v>153.52000000000001</v>
      </c>
      <c r="N599" s="661">
        <v>1</v>
      </c>
      <c r="O599" s="742">
        <v>1</v>
      </c>
      <c r="P599" s="662"/>
      <c r="Q599" s="677">
        <v>0</v>
      </c>
      <c r="R599" s="661"/>
      <c r="S599" s="677">
        <v>0</v>
      </c>
      <c r="T599" s="742"/>
      <c r="U599" s="700">
        <v>0</v>
      </c>
    </row>
    <row r="600" spans="1:21" ht="14.4" customHeight="1" x14ac:dyDescent="0.3">
      <c r="A600" s="660">
        <v>21</v>
      </c>
      <c r="B600" s="661" t="s">
        <v>589</v>
      </c>
      <c r="C600" s="661">
        <v>89301211</v>
      </c>
      <c r="D600" s="740" t="s">
        <v>6628</v>
      </c>
      <c r="E600" s="741" t="s">
        <v>4388</v>
      </c>
      <c r="F600" s="661" t="s">
        <v>4355</v>
      </c>
      <c r="G600" s="661" t="s">
        <v>4414</v>
      </c>
      <c r="H600" s="661" t="s">
        <v>590</v>
      </c>
      <c r="I600" s="661" t="s">
        <v>4568</v>
      </c>
      <c r="J600" s="661" t="s">
        <v>4416</v>
      </c>
      <c r="K600" s="661" t="s">
        <v>855</v>
      </c>
      <c r="L600" s="662">
        <v>97.97</v>
      </c>
      <c r="M600" s="662">
        <v>97.97</v>
      </c>
      <c r="N600" s="661">
        <v>1</v>
      </c>
      <c r="O600" s="742">
        <v>0.5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21</v>
      </c>
      <c r="B601" s="661" t="s">
        <v>589</v>
      </c>
      <c r="C601" s="661">
        <v>89301211</v>
      </c>
      <c r="D601" s="740" t="s">
        <v>6628</v>
      </c>
      <c r="E601" s="741" t="s">
        <v>4388</v>
      </c>
      <c r="F601" s="661" t="s">
        <v>4355</v>
      </c>
      <c r="G601" s="661" t="s">
        <v>4414</v>
      </c>
      <c r="H601" s="661" t="s">
        <v>590</v>
      </c>
      <c r="I601" s="661" t="s">
        <v>853</v>
      </c>
      <c r="J601" s="661" t="s">
        <v>854</v>
      </c>
      <c r="K601" s="661" t="s">
        <v>4437</v>
      </c>
      <c r="L601" s="662">
        <v>97.97</v>
      </c>
      <c r="M601" s="662">
        <v>97.97</v>
      </c>
      <c r="N601" s="661">
        <v>1</v>
      </c>
      <c r="O601" s="742">
        <v>0.5</v>
      </c>
      <c r="P601" s="662"/>
      <c r="Q601" s="677">
        <v>0</v>
      </c>
      <c r="R601" s="661"/>
      <c r="S601" s="677">
        <v>0</v>
      </c>
      <c r="T601" s="742"/>
      <c r="U601" s="700">
        <v>0</v>
      </c>
    </row>
    <row r="602" spans="1:21" ht="14.4" customHeight="1" x14ac:dyDescent="0.3">
      <c r="A602" s="660">
        <v>21</v>
      </c>
      <c r="B602" s="661" t="s">
        <v>589</v>
      </c>
      <c r="C602" s="661">
        <v>89301211</v>
      </c>
      <c r="D602" s="740" t="s">
        <v>6628</v>
      </c>
      <c r="E602" s="741" t="s">
        <v>4388</v>
      </c>
      <c r="F602" s="661" t="s">
        <v>4355</v>
      </c>
      <c r="G602" s="661" t="s">
        <v>4410</v>
      </c>
      <c r="H602" s="661" t="s">
        <v>2238</v>
      </c>
      <c r="I602" s="661" t="s">
        <v>2514</v>
      </c>
      <c r="J602" s="661" t="s">
        <v>2515</v>
      </c>
      <c r="K602" s="661" t="s">
        <v>4121</v>
      </c>
      <c r="L602" s="662">
        <v>1359.61</v>
      </c>
      <c r="M602" s="662">
        <v>1359.61</v>
      </c>
      <c r="N602" s="661">
        <v>1</v>
      </c>
      <c r="O602" s="742">
        <v>1</v>
      </c>
      <c r="P602" s="662"/>
      <c r="Q602" s="677">
        <v>0</v>
      </c>
      <c r="R602" s="661"/>
      <c r="S602" s="677">
        <v>0</v>
      </c>
      <c r="T602" s="742"/>
      <c r="U602" s="700">
        <v>0</v>
      </c>
    </row>
    <row r="603" spans="1:21" ht="14.4" customHeight="1" x14ac:dyDescent="0.3">
      <c r="A603" s="660">
        <v>21</v>
      </c>
      <c r="B603" s="661" t="s">
        <v>589</v>
      </c>
      <c r="C603" s="661">
        <v>89301211</v>
      </c>
      <c r="D603" s="740" t="s">
        <v>6628</v>
      </c>
      <c r="E603" s="741" t="s">
        <v>4388</v>
      </c>
      <c r="F603" s="661" t="s">
        <v>4355</v>
      </c>
      <c r="G603" s="661" t="s">
        <v>4881</v>
      </c>
      <c r="H603" s="661" t="s">
        <v>590</v>
      </c>
      <c r="I603" s="661" t="s">
        <v>3027</v>
      </c>
      <c r="J603" s="661" t="s">
        <v>3028</v>
      </c>
      <c r="K603" s="661" t="s">
        <v>3029</v>
      </c>
      <c r="L603" s="662">
        <v>73.260000000000005</v>
      </c>
      <c r="M603" s="662">
        <v>73.260000000000005</v>
      </c>
      <c r="N603" s="661">
        <v>1</v>
      </c>
      <c r="O603" s="742">
        <v>1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21</v>
      </c>
      <c r="B604" s="661" t="s">
        <v>589</v>
      </c>
      <c r="C604" s="661">
        <v>89301211</v>
      </c>
      <c r="D604" s="740" t="s">
        <v>6628</v>
      </c>
      <c r="E604" s="741" t="s">
        <v>4388</v>
      </c>
      <c r="F604" s="661" t="s">
        <v>4355</v>
      </c>
      <c r="G604" s="661" t="s">
        <v>4582</v>
      </c>
      <c r="H604" s="661" t="s">
        <v>590</v>
      </c>
      <c r="I604" s="661" t="s">
        <v>673</v>
      </c>
      <c r="J604" s="661" t="s">
        <v>4583</v>
      </c>
      <c r="K604" s="661" t="s">
        <v>4584</v>
      </c>
      <c r="L604" s="662">
        <v>22.88</v>
      </c>
      <c r="M604" s="662">
        <v>22.88</v>
      </c>
      <c r="N604" s="661">
        <v>1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21</v>
      </c>
      <c r="B605" s="661" t="s">
        <v>589</v>
      </c>
      <c r="C605" s="661">
        <v>89301211</v>
      </c>
      <c r="D605" s="740" t="s">
        <v>6628</v>
      </c>
      <c r="E605" s="741" t="s">
        <v>4388</v>
      </c>
      <c r="F605" s="661" t="s">
        <v>4355</v>
      </c>
      <c r="G605" s="661" t="s">
        <v>4442</v>
      </c>
      <c r="H605" s="661" t="s">
        <v>590</v>
      </c>
      <c r="I605" s="661" t="s">
        <v>946</v>
      </c>
      <c r="J605" s="661" t="s">
        <v>4443</v>
      </c>
      <c r="K605" s="661" t="s">
        <v>4444</v>
      </c>
      <c r="L605" s="662">
        <v>0</v>
      </c>
      <c r="M605" s="662">
        <v>0</v>
      </c>
      <c r="N605" s="661">
        <v>1</v>
      </c>
      <c r="O605" s="742">
        <v>0.5</v>
      </c>
      <c r="P605" s="662"/>
      <c r="Q605" s="677"/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21</v>
      </c>
      <c r="B606" s="661" t="s">
        <v>589</v>
      </c>
      <c r="C606" s="661">
        <v>89301211</v>
      </c>
      <c r="D606" s="740" t="s">
        <v>6628</v>
      </c>
      <c r="E606" s="741" t="s">
        <v>4388</v>
      </c>
      <c r="F606" s="661" t="s">
        <v>4355</v>
      </c>
      <c r="G606" s="661" t="s">
        <v>4411</v>
      </c>
      <c r="H606" s="661" t="s">
        <v>590</v>
      </c>
      <c r="I606" s="661" t="s">
        <v>1268</v>
      </c>
      <c r="J606" s="661" t="s">
        <v>1059</v>
      </c>
      <c r="K606" s="661" t="s">
        <v>4412</v>
      </c>
      <c r="L606" s="662">
        <v>89.66</v>
      </c>
      <c r="M606" s="662">
        <v>89.66</v>
      </c>
      <c r="N606" s="661">
        <v>1</v>
      </c>
      <c r="O606" s="742">
        <v>1</v>
      </c>
      <c r="P606" s="662"/>
      <c r="Q606" s="677">
        <v>0</v>
      </c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21</v>
      </c>
      <c r="B607" s="661" t="s">
        <v>589</v>
      </c>
      <c r="C607" s="661">
        <v>89301211</v>
      </c>
      <c r="D607" s="740" t="s">
        <v>6628</v>
      </c>
      <c r="E607" s="741" t="s">
        <v>4388</v>
      </c>
      <c r="F607" s="661" t="s">
        <v>4355</v>
      </c>
      <c r="G607" s="661" t="s">
        <v>4599</v>
      </c>
      <c r="H607" s="661" t="s">
        <v>2238</v>
      </c>
      <c r="I607" s="661" t="s">
        <v>2311</v>
      </c>
      <c r="J607" s="661" t="s">
        <v>2312</v>
      </c>
      <c r="K607" s="661" t="s">
        <v>4224</v>
      </c>
      <c r="L607" s="662">
        <v>147.36000000000001</v>
      </c>
      <c r="M607" s="662">
        <v>147.36000000000001</v>
      </c>
      <c r="N607" s="661">
        <v>1</v>
      </c>
      <c r="O607" s="742">
        <v>1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21</v>
      </c>
      <c r="B608" s="661" t="s">
        <v>589</v>
      </c>
      <c r="C608" s="661">
        <v>89301211</v>
      </c>
      <c r="D608" s="740" t="s">
        <v>6628</v>
      </c>
      <c r="E608" s="741" t="s">
        <v>4388</v>
      </c>
      <c r="F608" s="661" t="s">
        <v>4355</v>
      </c>
      <c r="G608" s="661" t="s">
        <v>4452</v>
      </c>
      <c r="H608" s="661" t="s">
        <v>590</v>
      </c>
      <c r="I608" s="661" t="s">
        <v>4946</v>
      </c>
      <c r="J608" s="661" t="s">
        <v>4947</v>
      </c>
      <c r="K608" s="661" t="s">
        <v>1094</v>
      </c>
      <c r="L608" s="662">
        <v>0</v>
      </c>
      <c r="M608" s="662">
        <v>0</v>
      </c>
      <c r="N608" s="661">
        <v>1</v>
      </c>
      <c r="O608" s="742">
        <v>0.5</v>
      </c>
      <c r="P608" s="662"/>
      <c r="Q608" s="677"/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21</v>
      </c>
      <c r="B609" s="661" t="s">
        <v>589</v>
      </c>
      <c r="C609" s="661">
        <v>89301211</v>
      </c>
      <c r="D609" s="740" t="s">
        <v>6628</v>
      </c>
      <c r="E609" s="741" t="s">
        <v>4389</v>
      </c>
      <c r="F609" s="661" t="s">
        <v>4355</v>
      </c>
      <c r="G609" s="661" t="s">
        <v>4395</v>
      </c>
      <c r="H609" s="661" t="s">
        <v>590</v>
      </c>
      <c r="I609" s="661" t="s">
        <v>726</v>
      </c>
      <c r="J609" s="661" t="s">
        <v>727</v>
      </c>
      <c r="K609" s="661" t="s">
        <v>4396</v>
      </c>
      <c r="L609" s="662">
        <v>42.42</v>
      </c>
      <c r="M609" s="662">
        <v>42.42</v>
      </c>
      <c r="N609" s="661">
        <v>1</v>
      </c>
      <c r="O609" s="742">
        <v>0.5</v>
      </c>
      <c r="P609" s="662">
        <v>42.42</v>
      </c>
      <c r="Q609" s="677">
        <v>1</v>
      </c>
      <c r="R609" s="661">
        <v>1</v>
      </c>
      <c r="S609" s="677">
        <v>1</v>
      </c>
      <c r="T609" s="742">
        <v>0.5</v>
      </c>
      <c r="U609" s="700">
        <v>1</v>
      </c>
    </row>
    <row r="610" spans="1:21" ht="14.4" customHeight="1" x14ac:dyDescent="0.3">
      <c r="A610" s="660">
        <v>21</v>
      </c>
      <c r="B610" s="661" t="s">
        <v>589</v>
      </c>
      <c r="C610" s="661">
        <v>89301211</v>
      </c>
      <c r="D610" s="740" t="s">
        <v>6628</v>
      </c>
      <c r="E610" s="741" t="s">
        <v>4389</v>
      </c>
      <c r="F610" s="661" t="s">
        <v>4355</v>
      </c>
      <c r="G610" s="661" t="s">
        <v>4395</v>
      </c>
      <c r="H610" s="661" t="s">
        <v>590</v>
      </c>
      <c r="I610" s="661" t="s">
        <v>726</v>
      </c>
      <c r="J610" s="661" t="s">
        <v>727</v>
      </c>
      <c r="K610" s="661" t="s">
        <v>4396</v>
      </c>
      <c r="L610" s="662">
        <v>85.72</v>
      </c>
      <c r="M610" s="662">
        <v>342.88</v>
      </c>
      <c r="N610" s="661">
        <v>4</v>
      </c>
      <c r="O610" s="742">
        <v>2</v>
      </c>
      <c r="P610" s="662">
        <v>342.88</v>
      </c>
      <c r="Q610" s="677">
        <v>1</v>
      </c>
      <c r="R610" s="661">
        <v>4</v>
      </c>
      <c r="S610" s="677">
        <v>1</v>
      </c>
      <c r="T610" s="742">
        <v>2</v>
      </c>
      <c r="U610" s="700">
        <v>1</v>
      </c>
    </row>
    <row r="611" spans="1:21" ht="14.4" customHeight="1" x14ac:dyDescent="0.3">
      <c r="A611" s="660">
        <v>21</v>
      </c>
      <c r="B611" s="661" t="s">
        <v>589</v>
      </c>
      <c r="C611" s="661">
        <v>89301211</v>
      </c>
      <c r="D611" s="740" t="s">
        <v>6628</v>
      </c>
      <c r="E611" s="741" t="s">
        <v>4389</v>
      </c>
      <c r="F611" s="661" t="s">
        <v>4355</v>
      </c>
      <c r="G611" s="661" t="s">
        <v>4399</v>
      </c>
      <c r="H611" s="661" t="s">
        <v>2238</v>
      </c>
      <c r="I611" s="661" t="s">
        <v>2381</v>
      </c>
      <c r="J611" s="661" t="s">
        <v>4242</v>
      </c>
      <c r="K611" s="661" t="s">
        <v>4243</v>
      </c>
      <c r="L611" s="662">
        <v>6.98</v>
      </c>
      <c r="M611" s="662">
        <v>6.98</v>
      </c>
      <c r="N611" s="661">
        <v>1</v>
      </c>
      <c r="O611" s="742">
        <v>1</v>
      </c>
      <c r="P611" s="662">
        <v>6.98</v>
      </c>
      <c r="Q611" s="677">
        <v>1</v>
      </c>
      <c r="R611" s="661">
        <v>1</v>
      </c>
      <c r="S611" s="677">
        <v>1</v>
      </c>
      <c r="T611" s="742">
        <v>1</v>
      </c>
      <c r="U611" s="700">
        <v>1</v>
      </c>
    </row>
    <row r="612" spans="1:21" ht="14.4" customHeight="1" x14ac:dyDescent="0.3">
      <c r="A612" s="660">
        <v>21</v>
      </c>
      <c r="B612" s="661" t="s">
        <v>589</v>
      </c>
      <c r="C612" s="661">
        <v>89301211</v>
      </c>
      <c r="D612" s="740" t="s">
        <v>6628</v>
      </c>
      <c r="E612" s="741" t="s">
        <v>4389</v>
      </c>
      <c r="F612" s="661" t="s">
        <v>4355</v>
      </c>
      <c r="G612" s="661" t="s">
        <v>4471</v>
      </c>
      <c r="H612" s="661" t="s">
        <v>590</v>
      </c>
      <c r="I612" s="661" t="s">
        <v>2669</v>
      </c>
      <c r="J612" s="661" t="s">
        <v>4168</v>
      </c>
      <c r="K612" s="661" t="s">
        <v>4169</v>
      </c>
      <c r="L612" s="662">
        <v>333.31</v>
      </c>
      <c r="M612" s="662">
        <v>333.31</v>
      </c>
      <c r="N612" s="661">
        <v>1</v>
      </c>
      <c r="O612" s="742">
        <v>0.5</v>
      </c>
      <c r="P612" s="662">
        <v>333.31</v>
      </c>
      <c r="Q612" s="677">
        <v>1</v>
      </c>
      <c r="R612" s="661">
        <v>1</v>
      </c>
      <c r="S612" s="677">
        <v>1</v>
      </c>
      <c r="T612" s="742">
        <v>0.5</v>
      </c>
      <c r="U612" s="700">
        <v>1</v>
      </c>
    </row>
    <row r="613" spans="1:21" ht="14.4" customHeight="1" x14ac:dyDescent="0.3">
      <c r="A613" s="660">
        <v>21</v>
      </c>
      <c r="B613" s="661" t="s">
        <v>589</v>
      </c>
      <c r="C613" s="661">
        <v>89301211</v>
      </c>
      <c r="D613" s="740" t="s">
        <v>6628</v>
      </c>
      <c r="E613" s="741" t="s">
        <v>4389</v>
      </c>
      <c r="F613" s="661" t="s">
        <v>4355</v>
      </c>
      <c r="G613" s="661" t="s">
        <v>4471</v>
      </c>
      <c r="H613" s="661" t="s">
        <v>590</v>
      </c>
      <c r="I613" s="661" t="s">
        <v>2669</v>
      </c>
      <c r="J613" s="661" t="s">
        <v>4168</v>
      </c>
      <c r="K613" s="661" t="s">
        <v>4169</v>
      </c>
      <c r="L613" s="662">
        <v>156.86000000000001</v>
      </c>
      <c r="M613" s="662">
        <v>313.72000000000003</v>
      </c>
      <c r="N613" s="661">
        <v>2</v>
      </c>
      <c r="O613" s="742">
        <v>1.5</v>
      </c>
      <c r="P613" s="662">
        <v>313.72000000000003</v>
      </c>
      <c r="Q613" s="677">
        <v>1</v>
      </c>
      <c r="R613" s="661">
        <v>2</v>
      </c>
      <c r="S613" s="677">
        <v>1</v>
      </c>
      <c r="T613" s="742">
        <v>1.5</v>
      </c>
      <c r="U613" s="700">
        <v>1</v>
      </c>
    </row>
    <row r="614" spans="1:21" ht="14.4" customHeight="1" x14ac:dyDescent="0.3">
      <c r="A614" s="660">
        <v>21</v>
      </c>
      <c r="B614" s="661" t="s">
        <v>589</v>
      </c>
      <c r="C614" s="661">
        <v>89301211</v>
      </c>
      <c r="D614" s="740" t="s">
        <v>6628</v>
      </c>
      <c r="E614" s="741" t="s">
        <v>4389</v>
      </c>
      <c r="F614" s="661" t="s">
        <v>4355</v>
      </c>
      <c r="G614" s="661" t="s">
        <v>4453</v>
      </c>
      <c r="H614" s="661" t="s">
        <v>590</v>
      </c>
      <c r="I614" s="661" t="s">
        <v>4454</v>
      </c>
      <c r="J614" s="661" t="s">
        <v>4455</v>
      </c>
      <c r="K614" s="661" t="s">
        <v>4456</v>
      </c>
      <c r="L614" s="662">
        <v>1789.73</v>
      </c>
      <c r="M614" s="662">
        <v>3579.46</v>
      </c>
      <c r="N614" s="661">
        <v>2</v>
      </c>
      <c r="O614" s="742">
        <v>1</v>
      </c>
      <c r="P614" s="662">
        <v>3579.46</v>
      </c>
      <c r="Q614" s="677">
        <v>1</v>
      </c>
      <c r="R614" s="661">
        <v>2</v>
      </c>
      <c r="S614" s="677">
        <v>1</v>
      </c>
      <c r="T614" s="742">
        <v>1</v>
      </c>
      <c r="U614" s="700">
        <v>1</v>
      </c>
    </row>
    <row r="615" spans="1:21" ht="14.4" customHeight="1" x14ac:dyDescent="0.3">
      <c r="A615" s="660">
        <v>21</v>
      </c>
      <c r="B615" s="661" t="s">
        <v>589</v>
      </c>
      <c r="C615" s="661">
        <v>89301211</v>
      </c>
      <c r="D615" s="740" t="s">
        <v>6628</v>
      </c>
      <c r="E615" s="741" t="s">
        <v>4389</v>
      </c>
      <c r="F615" s="661" t="s">
        <v>4355</v>
      </c>
      <c r="G615" s="661" t="s">
        <v>4759</v>
      </c>
      <c r="H615" s="661" t="s">
        <v>2238</v>
      </c>
      <c r="I615" s="661" t="s">
        <v>2763</v>
      </c>
      <c r="J615" s="661" t="s">
        <v>2764</v>
      </c>
      <c r="K615" s="661" t="s">
        <v>4173</v>
      </c>
      <c r="L615" s="662">
        <v>184.22</v>
      </c>
      <c r="M615" s="662">
        <v>368.44</v>
      </c>
      <c r="N615" s="661">
        <v>2</v>
      </c>
      <c r="O615" s="742">
        <v>1</v>
      </c>
      <c r="P615" s="662">
        <v>368.44</v>
      </c>
      <c r="Q615" s="677">
        <v>1</v>
      </c>
      <c r="R615" s="661">
        <v>2</v>
      </c>
      <c r="S615" s="677">
        <v>1</v>
      </c>
      <c r="T615" s="742">
        <v>1</v>
      </c>
      <c r="U615" s="700">
        <v>1</v>
      </c>
    </row>
    <row r="616" spans="1:21" ht="14.4" customHeight="1" x14ac:dyDescent="0.3">
      <c r="A616" s="660">
        <v>21</v>
      </c>
      <c r="B616" s="661" t="s">
        <v>589</v>
      </c>
      <c r="C616" s="661">
        <v>89301211</v>
      </c>
      <c r="D616" s="740" t="s">
        <v>6628</v>
      </c>
      <c r="E616" s="741" t="s">
        <v>4389</v>
      </c>
      <c r="F616" s="661" t="s">
        <v>4355</v>
      </c>
      <c r="G616" s="661" t="s">
        <v>4479</v>
      </c>
      <c r="H616" s="661" t="s">
        <v>2238</v>
      </c>
      <c r="I616" s="661" t="s">
        <v>2427</v>
      </c>
      <c r="J616" s="661" t="s">
        <v>2428</v>
      </c>
      <c r="K616" s="661" t="s">
        <v>4250</v>
      </c>
      <c r="L616" s="662">
        <v>162.13</v>
      </c>
      <c r="M616" s="662">
        <v>324.26</v>
      </c>
      <c r="N616" s="661">
        <v>2</v>
      </c>
      <c r="O616" s="742">
        <v>1</v>
      </c>
      <c r="P616" s="662">
        <v>324.26</v>
      </c>
      <c r="Q616" s="677">
        <v>1</v>
      </c>
      <c r="R616" s="661">
        <v>2</v>
      </c>
      <c r="S616" s="677">
        <v>1</v>
      </c>
      <c r="T616" s="742">
        <v>1</v>
      </c>
      <c r="U616" s="700">
        <v>1</v>
      </c>
    </row>
    <row r="617" spans="1:21" ht="14.4" customHeight="1" x14ac:dyDescent="0.3">
      <c r="A617" s="660">
        <v>21</v>
      </c>
      <c r="B617" s="661" t="s">
        <v>589</v>
      </c>
      <c r="C617" s="661">
        <v>89301211</v>
      </c>
      <c r="D617" s="740" t="s">
        <v>6628</v>
      </c>
      <c r="E617" s="741" t="s">
        <v>4389</v>
      </c>
      <c r="F617" s="661" t="s">
        <v>4355</v>
      </c>
      <c r="G617" s="661" t="s">
        <v>4485</v>
      </c>
      <c r="H617" s="661" t="s">
        <v>590</v>
      </c>
      <c r="I617" s="661" t="s">
        <v>1518</v>
      </c>
      <c r="J617" s="661" t="s">
        <v>1519</v>
      </c>
      <c r="K617" s="661" t="s">
        <v>1520</v>
      </c>
      <c r="L617" s="662">
        <v>400.21</v>
      </c>
      <c r="M617" s="662">
        <v>400.21</v>
      </c>
      <c r="N617" s="661">
        <v>1</v>
      </c>
      <c r="O617" s="742">
        <v>0.5</v>
      </c>
      <c r="P617" s="662">
        <v>400.21</v>
      </c>
      <c r="Q617" s="677">
        <v>1</v>
      </c>
      <c r="R617" s="661">
        <v>1</v>
      </c>
      <c r="S617" s="677">
        <v>1</v>
      </c>
      <c r="T617" s="742">
        <v>0.5</v>
      </c>
      <c r="U617" s="700">
        <v>1</v>
      </c>
    </row>
    <row r="618" spans="1:21" ht="14.4" customHeight="1" x14ac:dyDescent="0.3">
      <c r="A618" s="660">
        <v>21</v>
      </c>
      <c r="B618" s="661" t="s">
        <v>589</v>
      </c>
      <c r="C618" s="661">
        <v>89301211</v>
      </c>
      <c r="D618" s="740" t="s">
        <v>6628</v>
      </c>
      <c r="E618" s="741" t="s">
        <v>4389</v>
      </c>
      <c r="F618" s="661" t="s">
        <v>4355</v>
      </c>
      <c r="G618" s="661" t="s">
        <v>4485</v>
      </c>
      <c r="H618" s="661" t="s">
        <v>590</v>
      </c>
      <c r="I618" s="661" t="s">
        <v>1518</v>
      </c>
      <c r="J618" s="661" t="s">
        <v>1519</v>
      </c>
      <c r="K618" s="661" t="s">
        <v>1520</v>
      </c>
      <c r="L618" s="662">
        <v>359.63</v>
      </c>
      <c r="M618" s="662">
        <v>1078.8899999999999</v>
      </c>
      <c r="N618" s="661">
        <v>3</v>
      </c>
      <c r="O618" s="742">
        <v>0.5</v>
      </c>
      <c r="P618" s="662">
        <v>1078.8899999999999</v>
      </c>
      <c r="Q618" s="677">
        <v>1</v>
      </c>
      <c r="R618" s="661">
        <v>3</v>
      </c>
      <c r="S618" s="677">
        <v>1</v>
      </c>
      <c r="T618" s="742">
        <v>0.5</v>
      </c>
      <c r="U618" s="700">
        <v>1</v>
      </c>
    </row>
    <row r="619" spans="1:21" ht="14.4" customHeight="1" x14ac:dyDescent="0.3">
      <c r="A619" s="660">
        <v>21</v>
      </c>
      <c r="B619" s="661" t="s">
        <v>589</v>
      </c>
      <c r="C619" s="661">
        <v>89301211</v>
      </c>
      <c r="D619" s="740" t="s">
        <v>6628</v>
      </c>
      <c r="E619" s="741" t="s">
        <v>4389</v>
      </c>
      <c r="F619" s="661" t="s">
        <v>4355</v>
      </c>
      <c r="G619" s="661" t="s">
        <v>4485</v>
      </c>
      <c r="H619" s="661" t="s">
        <v>590</v>
      </c>
      <c r="I619" s="661" t="s">
        <v>4487</v>
      </c>
      <c r="J619" s="661" t="s">
        <v>1519</v>
      </c>
      <c r="K619" s="661" t="s">
        <v>2494</v>
      </c>
      <c r="L619" s="662">
        <v>0</v>
      </c>
      <c r="M619" s="662">
        <v>0</v>
      </c>
      <c r="N619" s="661">
        <v>1</v>
      </c>
      <c r="O619" s="742">
        <v>0.5</v>
      </c>
      <c r="P619" s="662">
        <v>0</v>
      </c>
      <c r="Q619" s="677"/>
      <c r="R619" s="661">
        <v>1</v>
      </c>
      <c r="S619" s="677">
        <v>1</v>
      </c>
      <c r="T619" s="742">
        <v>0.5</v>
      </c>
      <c r="U619" s="700">
        <v>1</v>
      </c>
    </row>
    <row r="620" spans="1:21" ht="14.4" customHeight="1" x14ac:dyDescent="0.3">
      <c r="A620" s="660">
        <v>21</v>
      </c>
      <c r="B620" s="661" t="s">
        <v>589</v>
      </c>
      <c r="C620" s="661">
        <v>89301211</v>
      </c>
      <c r="D620" s="740" t="s">
        <v>6628</v>
      </c>
      <c r="E620" s="741" t="s">
        <v>4389</v>
      </c>
      <c r="F620" s="661" t="s">
        <v>4355</v>
      </c>
      <c r="G620" s="661" t="s">
        <v>4491</v>
      </c>
      <c r="H620" s="661" t="s">
        <v>590</v>
      </c>
      <c r="I620" s="661" t="s">
        <v>4948</v>
      </c>
      <c r="J620" s="661" t="s">
        <v>4949</v>
      </c>
      <c r="K620" s="661" t="s">
        <v>4950</v>
      </c>
      <c r="L620" s="662">
        <v>40.79</v>
      </c>
      <c r="M620" s="662">
        <v>81.58</v>
      </c>
      <c r="N620" s="661">
        <v>2</v>
      </c>
      <c r="O620" s="742">
        <v>1</v>
      </c>
      <c r="P620" s="662">
        <v>81.58</v>
      </c>
      <c r="Q620" s="677">
        <v>1</v>
      </c>
      <c r="R620" s="661">
        <v>2</v>
      </c>
      <c r="S620" s="677">
        <v>1</v>
      </c>
      <c r="T620" s="742">
        <v>1</v>
      </c>
      <c r="U620" s="700">
        <v>1</v>
      </c>
    </row>
    <row r="621" spans="1:21" ht="14.4" customHeight="1" x14ac:dyDescent="0.3">
      <c r="A621" s="660">
        <v>21</v>
      </c>
      <c r="B621" s="661" t="s">
        <v>589</v>
      </c>
      <c r="C621" s="661">
        <v>89301211</v>
      </c>
      <c r="D621" s="740" t="s">
        <v>6628</v>
      </c>
      <c r="E621" s="741" t="s">
        <v>4389</v>
      </c>
      <c r="F621" s="661" t="s">
        <v>4355</v>
      </c>
      <c r="G621" s="661" t="s">
        <v>4491</v>
      </c>
      <c r="H621" s="661" t="s">
        <v>590</v>
      </c>
      <c r="I621" s="661" t="s">
        <v>983</v>
      </c>
      <c r="J621" s="661" t="s">
        <v>984</v>
      </c>
      <c r="K621" s="661" t="s">
        <v>2088</v>
      </c>
      <c r="L621" s="662">
        <v>56.52</v>
      </c>
      <c r="M621" s="662">
        <v>169.56</v>
      </c>
      <c r="N621" s="661">
        <v>3</v>
      </c>
      <c r="O621" s="742">
        <v>2</v>
      </c>
      <c r="P621" s="662">
        <v>56.52</v>
      </c>
      <c r="Q621" s="677">
        <v>0.33333333333333337</v>
      </c>
      <c r="R621" s="661">
        <v>1</v>
      </c>
      <c r="S621" s="677">
        <v>0.33333333333333331</v>
      </c>
      <c r="T621" s="742">
        <v>1</v>
      </c>
      <c r="U621" s="700">
        <v>0.5</v>
      </c>
    </row>
    <row r="622" spans="1:21" ht="14.4" customHeight="1" x14ac:dyDescent="0.3">
      <c r="A622" s="660">
        <v>21</v>
      </c>
      <c r="B622" s="661" t="s">
        <v>589</v>
      </c>
      <c r="C622" s="661">
        <v>89301211</v>
      </c>
      <c r="D622" s="740" t="s">
        <v>6628</v>
      </c>
      <c r="E622" s="741" t="s">
        <v>4389</v>
      </c>
      <c r="F622" s="661" t="s">
        <v>4355</v>
      </c>
      <c r="G622" s="661" t="s">
        <v>4397</v>
      </c>
      <c r="H622" s="661" t="s">
        <v>590</v>
      </c>
      <c r="I622" s="661" t="s">
        <v>810</v>
      </c>
      <c r="J622" s="661" t="s">
        <v>811</v>
      </c>
      <c r="K622" s="661" t="s">
        <v>4129</v>
      </c>
      <c r="L622" s="662">
        <v>115.3</v>
      </c>
      <c r="M622" s="662">
        <v>230.6</v>
      </c>
      <c r="N622" s="661">
        <v>2</v>
      </c>
      <c r="O622" s="742">
        <v>2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21</v>
      </c>
      <c r="B623" s="661" t="s">
        <v>589</v>
      </c>
      <c r="C623" s="661">
        <v>89301211</v>
      </c>
      <c r="D623" s="740" t="s">
        <v>6628</v>
      </c>
      <c r="E623" s="741" t="s">
        <v>4389</v>
      </c>
      <c r="F623" s="661" t="s">
        <v>4355</v>
      </c>
      <c r="G623" s="661" t="s">
        <v>4397</v>
      </c>
      <c r="H623" s="661" t="s">
        <v>590</v>
      </c>
      <c r="I623" s="661" t="s">
        <v>4951</v>
      </c>
      <c r="J623" s="661" t="s">
        <v>811</v>
      </c>
      <c r="K623" s="661" t="s">
        <v>4129</v>
      </c>
      <c r="L623" s="662">
        <v>115.3</v>
      </c>
      <c r="M623" s="662">
        <v>115.3</v>
      </c>
      <c r="N623" s="661">
        <v>1</v>
      </c>
      <c r="O623" s="742">
        <v>0.5</v>
      </c>
      <c r="P623" s="662">
        <v>115.3</v>
      </c>
      <c r="Q623" s="677">
        <v>1</v>
      </c>
      <c r="R623" s="661">
        <v>1</v>
      </c>
      <c r="S623" s="677">
        <v>1</v>
      </c>
      <c r="T623" s="742">
        <v>0.5</v>
      </c>
      <c r="U623" s="700">
        <v>1</v>
      </c>
    </row>
    <row r="624" spans="1:21" ht="14.4" customHeight="1" x14ac:dyDescent="0.3">
      <c r="A624" s="660">
        <v>21</v>
      </c>
      <c r="B624" s="661" t="s">
        <v>589</v>
      </c>
      <c r="C624" s="661">
        <v>89301211</v>
      </c>
      <c r="D624" s="740" t="s">
        <v>6628</v>
      </c>
      <c r="E624" s="741" t="s">
        <v>4389</v>
      </c>
      <c r="F624" s="661" t="s">
        <v>4355</v>
      </c>
      <c r="G624" s="661" t="s">
        <v>4397</v>
      </c>
      <c r="H624" s="661" t="s">
        <v>590</v>
      </c>
      <c r="I624" s="661" t="s">
        <v>4952</v>
      </c>
      <c r="J624" s="661" t="s">
        <v>811</v>
      </c>
      <c r="K624" s="661" t="s">
        <v>4129</v>
      </c>
      <c r="L624" s="662">
        <v>115.3</v>
      </c>
      <c r="M624" s="662">
        <v>115.3</v>
      </c>
      <c r="N624" s="661">
        <v>1</v>
      </c>
      <c r="O624" s="742">
        <v>1</v>
      </c>
      <c r="P624" s="662"/>
      <c r="Q624" s="677">
        <v>0</v>
      </c>
      <c r="R624" s="661"/>
      <c r="S624" s="677">
        <v>0</v>
      </c>
      <c r="T624" s="742"/>
      <c r="U624" s="700">
        <v>0</v>
      </c>
    </row>
    <row r="625" spans="1:21" ht="14.4" customHeight="1" x14ac:dyDescent="0.3">
      <c r="A625" s="660">
        <v>21</v>
      </c>
      <c r="B625" s="661" t="s">
        <v>589</v>
      </c>
      <c r="C625" s="661">
        <v>89301211</v>
      </c>
      <c r="D625" s="740" t="s">
        <v>6628</v>
      </c>
      <c r="E625" s="741" t="s">
        <v>4389</v>
      </c>
      <c r="F625" s="661" t="s">
        <v>4355</v>
      </c>
      <c r="G625" s="661" t="s">
        <v>4397</v>
      </c>
      <c r="H625" s="661" t="s">
        <v>590</v>
      </c>
      <c r="I625" s="661" t="s">
        <v>1119</v>
      </c>
      <c r="J625" s="661" t="s">
        <v>811</v>
      </c>
      <c r="K625" s="661" t="s">
        <v>4499</v>
      </c>
      <c r="L625" s="662">
        <v>57.65</v>
      </c>
      <c r="M625" s="662">
        <v>57.65</v>
      </c>
      <c r="N625" s="661">
        <v>1</v>
      </c>
      <c r="O625" s="742">
        <v>0.5</v>
      </c>
      <c r="P625" s="662"/>
      <c r="Q625" s="677">
        <v>0</v>
      </c>
      <c r="R625" s="661"/>
      <c r="S625" s="677">
        <v>0</v>
      </c>
      <c r="T625" s="742"/>
      <c r="U625" s="700">
        <v>0</v>
      </c>
    </row>
    <row r="626" spans="1:21" ht="14.4" customHeight="1" x14ac:dyDescent="0.3">
      <c r="A626" s="660">
        <v>21</v>
      </c>
      <c r="B626" s="661" t="s">
        <v>589</v>
      </c>
      <c r="C626" s="661">
        <v>89301211</v>
      </c>
      <c r="D626" s="740" t="s">
        <v>6628</v>
      </c>
      <c r="E626" s="741" t="s">
        <v>4389</v>
      </c>
      <c r="F626" s="661" t="s">
        <v>4355</v>
      </c>
      <c r="G626" s="661" t="s">
        <v>4397</v>
      </c>
      <c r="H626" s="661" t="s">
        <v>590</v>
      </c>
      <c r="I626" s="661" t="s">
        <v>4953</v>
      </c>
      <c r="J626" s="661" t="s">
        <v>811</v>
      </c>
      <c r="K626" s="661" t="s">
        <v>4129</v>
      </c>
      <c r="L626" s="662">
        <v>115.3</v>
      </c>
      <c r="M626" s="662">
        <v>115.3</v>
      </c>
      <c r="N626" s="661">
        <v>1</v>
      </c>
      <c r="O626" s="742">
        <v>0.5</v>
      </c>
      <c r="P626" s="662">
        <v>115.3</v>
      </c>
      <c r="Q626" s="677">
        <v>1</v>
      </c>
      <c r="R626" s="661">
        <v>1</v>
      </c>
      <c r="S626" s="677">
        <v>1</v>
      </c>
      <c r="T626" s="742">
        <v>0.5</v>
      </c>
      <c r="U626" s="700">
        <v>1</v>
      </c>
    </row>
    <row r="627" spans="1:21" ht="14.4" customHeight="1" x14ac:dyDescent="0.3">
      <c r="A627" s="660">
        <v>21</v>
      </c>
      <c r="B627" s="661" t="s">
        <v>589</v>
      </c>
      <c r="C627" s="661">
        <v>89301211</v>
      </c>
      <c r="D627" s="740" t="s">
        <v>6628</v>
      </c>
      <c r="E627" s="741" t="s">
        <v>4389</v>
      </c>
      <c r="F627" s="661" t="s">
        <v>4355</v>
      </c>
      <c r="G627" s="661" t="s">
        <v>4500</v>
      </c>
      <c r="H627" s="661" t="s">
        <v>590</v>
      </c>
      <c r="I627" s="661" t="s">
        <v>1487</v>
      </c>
      <c r="J627" s="661" t="s">
        <v>4501</v>
      </c>
      <c r="K627" s="661" t="s">
        <v>4502</v>
      </c>
      <c r="L627" s="662">
        <v>25.8</v>
      </c>
      <c r="M627" s="662">
        <v>25.8</v>
      </c>
      <c r="N627" s="661">
        <v>1</v>
      </c>
      <c r="O627" s="742">
        <v>1</v>
      </c>
      <c r="P627" s="662">
        <v>25.8</v>
      </c>
      <c r="Q627" s="677">
        <v>1</v>
      </c>
      <c r="R627" s="661">
        <v>1</v>
      </c>
      <c r="S627" s="677">
        <v>1</v>
      </c>
      <c r="T627" s="742">
        <v>1</v>
      </c>
      <c r="U627" s="700">
        <v>1</v>
      </c>
    </row>
    <row r="628" spans="1:21" ht="14.4" customHeight="1" x14ac:dyDescent="0.3">
      <c r="A628" s="660">
        <v>21</v>
      </c>
      <c r="B628" s="661" t="s">
        <v>589</v>
      </c>
      <c r="C628" s="661">
        <v>89301211</v>
      </c>
      <c r="D628" s="740" t="s">
        <v>6628</v>
      </c>
      <c r="E628" s="741" t="s">
        <v>4389</v>
      </c>
      <c r="F628" s="661" t="s">
        <v>4355</v>
      </c>
      <c r="G628" s="661" t="s">
        <v>4778</v>
      </c>
      <c r="H628" s="661" t="s">
        <v>590</v>
      </c>
      <c r="I628" s="661" t="s">
        <v>3252</v>
      </c>
      <c r="J628" s="661" t="s">
        <v>4780</v>
      </c>
      <c r="K628" s="661" t="s">
        <v>4954</v>
      </c>
      <c r="L628" s="662">
        <v>0</v>
      </c>
      <c r="M628" s="662">
        <v>0</v>
      </c>
      <c r="N628" s="661">
        <v>1</v>
      </c>
      <c r="O628" s="742">
        <v>0.5</v>
      </c>
      <c r="P628" s="662">
        <v>0</v>
      </c>
      <c r="Q628" s="677"/>
      <c r="R628" s="661">
        <v>1</v>
      </c>
      <c r="S628" s="677">
        <v>1</v>
      </c>
      <c r="T628" s="742">
        <v>0.5</v>
      </c>
      <c r="U628" s="700">
        <v>1</v>
      </c>
    </row>
    <row r="629" spans="1:21" ht="14.4" customHeight="1" x14ac:dyDescent="0.3">
      <c r="A629" s="660">
        <v>21</v>
      </c>
      <c r="B629" s="661" t="s">
        <v>589</v>
      </c>
      <c r="C629" s="661">
        <v>89301211</v>
      </c>
      <c r="D629" s="740" t="s">
        <v>6628</v>
      </c>
      <c r="E629" s="741" t="s">
        <v>4389</v>
      </c>
      <c r="F629" s="661" t="s">
        <v>4355</v>
      </c>
      <c r="G629" s="661" t="s">
        <v>4424</v>
      </c>
      <c r="H629" s="661" t="s">
        <v>590</v>
      </c>
      <c r="I629" s="661" t="s">
        <v>1669</v>
      </c>
      <c r="J629" s="661" t="s">
        <v>4626</v>
      </c>
      <c r="K629" s="661" t="s">
        <v>4627</v>
      </c>
      <c r="L629" s="662">
        <v>2332.38</v>
      </c>
      <c r="M629" s="662">
        <v>2332.38</v>
      </c>
      <c r="N629" s="661">
        <v>1</v>
      </c>
      <c r="O629" s="742">
        <v>1</v>
      </c>
      <c r="P629" s="662">
        <v>2332.38</v>
      </c>
      <c r="Q629" s="677">
        <v>1</v>
      </c>
      <c r="R629" s="661">
        <v>1</v>
      </c>
      <c r="S629" s="677">
        <v>1</v>
      </c>
      <c r="T629" s="742">
        <v>1</v>
      </c>
      <c r="U629" s="700">
        <v>1</v>
      </c>
    </row>
    <row r="630" spans="1:21" ht="14.4" customHeight="1" x14ac:dyDescent="0.3">
      <c r="A630" s="660">
        <v>21</v>
      </c>
      <c r="B630" s="661" t="s">
        <v>589</v>
      </c>
      <c r="C630" s="661">
        <v>89301211</v>
      </c>
      <c r="D630" s="740" t="s">
        <v>6628</v>
      </c>
      <c r="E630" s="741" t="s">
        <v>4389</v>
      </c>
      <c r="F630" s="661" t="s">
        <v>4355</v>
      </c>
      <c r="G630" s="661" t="s">
        <v>4424</v>
      </c>
      <c r="H630" s="661" t="s">
        <v>590</v>
      </c>
      <c r="I630" s="661" t="s">
        <v>1308</v>
      </c>
      <c r="J630" s="661" t="s">
        <v>4425</v>
      </c>
      <c r="K630" s="661" t="s">
        <v>4426</v>
      </c>
      <c r="L630" s="662">
        <v>880.88</v>
      </c>
      <c r="M630" s="662">
        <v>1761.76</v>
      </c>
      <c r="N630" s="661">
        <v>2</v>
      </c>
      <c r="O630" s="742">
        <v>1</v>
      </c>
      <c r="P630" s="662">
        <v>1761.76</v>
      </c>
      <c r="Q630" s="677">
        <v>1</v>
      </c>
      <c r="R630" s="661">
        <v>2</v>
      </c>
      <c r="S630" s="677">
        <v>1</v>
      </c>
      <c r="T630" s="742">
        <v>1</v>
      </c>
      <c r="U630" s="700">
        <v>1</v>
      </c>
    </row>
    <row r="631" spans="1:21" ht="14.4" customHeight="1" x14ac:dyDescent="0.3">
      <c r="A631" s="660">
        <v>21</v>
      </c>
      <c r="B631" s="661" t="s">
        <v>589</v>
      </c>
      <c r="C631" s="661">
        <v>89301211</v>
      </c>
      <c r="D631" s="740" t="s">
        <v>6628</v>
      </c>
      <c r="E631" s="741" t="s">
        <v>4389</v>
      </c>
      <c r="F631" s="661" t="s">
        <v>4355</v>
      </c>
      <c r="G631" s="661" t="s">
        <v>4424</v>
      </c>
      <c r="H631" s="661" t="s">
        <v>590</v>
      </c>
      <c r="I631" s="661" t="s">
        <v>1522</v>
      </c>
      <c r="J631" s="661" t="s">
        <v>4506</v>
      </c>
      <c r="K631" s="661" t="s">
        <v>4507</v>
      </c>
      <c r="L631" s="662">
        <v>1629.03</v>
      </c>
      <c r="M631" s="662">
        <v>3258.06</v>
      </c>
      <c r="N631" s="661">
        <v>2</v>
      </c>
      <c r="O631" s="742">
        <v>2</v>
      </c>
      <c r="P631" s="662">
        <v>1629.03</v>
      </c>
      <c r="Q631" s="677">
        <v>0.5</v>
      </c>
      <c r="R631" s="661">
        <v>1</v>
      </c>
      <c r="S631" s="677">
        <v>0.5</v>
      </c>
      <c r="T631" s="742">
        <v>1</v>
      </c>
      <c r="U631" s="700">
        <v>0.5</v>
      </c>
    </row>
    <row r="632" spans="1:21" ht="14.4" customHeight="1" x14ac:dyDescent="0.3">
      <c r="A632" s="660">
        <v>21</v>
      </c>
      <c r="B632" s="661" t="s">
        <v>589</v>
      </c>
      <c r="C632" s="661">
        <v>89301211</v>
      </c>
      <c r="D632" s="740" t="s">
        <v>6628</v>
      </c>
      <c r="E632" s="741" t="s">
        <v>4389</v>
      </c>
      <c r="F632" s="661" t="s">
        <v>4355</v>
      </c>
      <c r="G632" s="661" t="s">
        <v>4509</v>
      </c>
      <c r="H632" s="661" t="s">
        <v>590</v>
      </c>
      <c r="I632" s="661" t="s">
        <v>1126</v>
      </c>
      <c r="J632" s="661" t="s">
        <v>4514</v>
      </c>
      <c r="K632" s="661" t="s">
        <v>4515</v>
      </c>
      <c r="L632" s="662">
        <v>66.599999999999994</v>
      </c>
      <c r="M632" s="662">
        <v>66.599999999999994</v>
      </c>
      <c r="N632" s="661">
        <v>1</v>
      </c>
      <c r="O632" s="742">
        <v>0.5</v>
      </c>
      <c r="P632" s="662">
        <v>66.599999999999994</v>
      </c>
      <c r="Q632" s="677">
        <v>1</v>
      </c>
      <c r="R632" s="661">
        <v>1</v>
      </c>
      <c r="S632" s="677">
        <v>1</v>
      </c>
      <c r="T632" s="742">
        <v>0.5</v>
      </c>
      <c r="U632" s="700">
        <v>1</v>
      </c>
    </row>
    <row r="633" spans="1:21" ht="14.4" customHeight="1" x14ac:dyDescent="0.3">
      <c r="A633" s="660">
        <v>21</v>
      </c>
      <c r="B633" s="661" t="s">
        <v>589</v>
      </c>
      <c r="C633" s="661">
        <v>89301211</v>
      </c>
      <c r="D633" s="740" t="s">
        <v>6628</v>
      </c>
      <c r="E633" s="741" t="s">
        <v>4389</v>
      </c>
      <c r="F633" s="661" t="s">
        <v>4355</v>
      </c>
      <c r="G633" s="661" t="s">
        <v>4516</v>
      </c>
      <c r="H633" s="661" t="s">
        <v>590</v>
      </c>
      <c r="I633" s="661" t="s">
        <v>696</v>
      </c>
      <c r="J633" s="661" t="s">
        <v>697</v>
      </c>
      <c r="K633" s="661" t="s">
        <v>4517</v>
      </c>
      <c r="L633" s="662">
        <v>99</v>
      </c>
      <c r="M633" s="662">
        <v>99</v>
      </c>
      <c r="N633" s="661">
        <v>1</v>
      </c>
      <c r="O633" s="742">
        <v>0.5</v>
      </c>
      <c r="P633" s="662">
        <v>99</v>
      </c>
      <c r="Q633" s="677">
        <v>1</v>
      </c>
      <c r="R633" s="661">
        <v>1</v>
      </c>
      <c r="S633" s="677">
        <v>1</v>
      </c>
      <c r="T633" s="742">
        <v>0.5</v>
      </c>
      <c r="U633" s="700">
        <v>1</v>
      </c>
    </row>
    <row r="634" spans="1:21" ht="14.4" customHeight="1" x14ac:dyDescent="0.3">
      <c r="A634" s="660">
        <v>21</v>
      </c>
      <c r="B634" s="661" t="s">
        <v>589</v>
      </c>
      <c r="C634" s="661">
        <v>89301211</v>
      </c>
      <c r="D634" s="740" t="s">
        <v>6628</v>
      </c>
      <c r="E634" s="741" t="s">
        <v>4389</v>
      </c>
      <c r="F634" s="661" t="s">
        <v>4355</v>
      </c>
      <c r="G634" s="661" t="s">
        <v>4955</v>
      </c>
      <c r="H634" s="661" t="s">
        <v>2238</v>
      </c>
      <c r="I634" s="661" t="s">
        <v>2408</v>
      </c>
      <c r="J634" s="661" t="s">
        <v>2409</v>
      </c>
      <c r="K634" s="661" t="s">
        <v>2410</v>
      </c>
      <c r="L634" s="662">
        <v>48.35</v>
      </c>
      <c r="M634" s="662">
        <v>48.35</v>
      </c>
      <c r="N634" s="661">
        <v>1</v>
      </c>
      <c r="O634" s="742">
        <v>1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21</v>
      </c>
      <c r="B635" s="661" t="s">
        <v>589</v>
      </c>
      <c r="C635" s="661">
        <v>89301211</v>
      </c>
      <c r="D635" s="740" t="s">
        <v>6628</v>
      </c>
      <c r="E635" s="741" t="s">
        <v>4389</v>
      </c>
      <c r="F635" s="661" t="s">
        <v>4355</v>
      </c>
      <c r="G635" s="661" t="s">
        <v>4518</v>
      </c>
      <c r="H635" s="661" t="s">
        <v>590</v>
      </c>
      <c r="I635" s="661" t="s">
        <v>4805</v>
      </c>
      <c r="J635" s="661" t="s">
        <v>1937</v>
      </c>
      <c r="K635" s="661" t="s">
        <v>4806</v>
      </c>
      <c r="L635" s="662">
        <v>949.83</v>
      </c>
      <c r="M635" s="662">
        <v>949.83</v>
      </c>
      <c r="N635" s="661">
        <v>1</v>
      </c>
      <c r="O635" s="742">
        <v>1</v>
      </c>
      <c r="P635" s="662"/>
      <c r="Q635" s="677">
        <v>0</v>
      </c>
      <c r="R635" s="661"/>
      <c r="S635" s="677">
        <v>0</v>
      </c>
      <c r="T635" s="742"/>
      <c r="U635" s="700">
        <v>0</v>
      </c>
    </row>
    <row r="636" spans="1:21" ht="14.4" customHeight="1" x14ac:dyDescent="0.3">
      <c r="A636" s="660">
        <v>21</v>
      </c>
      <c r="B636" s="661" t="s">
        <v>589</v>
      </c>
      <c r="C636" s="661">
        <v>89301211</v>
      </c>
      <c r="D636" s="740" t="s">
        <v>6628</v>
      </c>
      <c r="E636" s="741" t="s">
        <v>4389</v>
      </c>
      <c r="F636" s="661" t="s">
        <v>4355</v>
      </c>
      <c r="G636" s="661" t="s">
        <v>4419</v>
      </c>
      <c r="H636" s="661" t="s">
        <v>590</v>
      </c>
      <c r="I636" s="661" t="s">
        <v>4420</v>
      </c>
      <c r="J636" s="661" t="s">
        <v>835</v>
      </c>
      <c r="K636" s="661" t="s">
        <v>3636</v>
      </c>
      <c r="L636" s="662">
        <v>0</v>
      </c>
      <c r="M636" s="662">
        <v>0</v>
      </c>
      <c r="N636" s="661">
        <v>2</v>
      </c>
      <c r="O636" s="742">
        <v>1.5</v>
      </c>
      <c r="P636" s="662">
        <v>0</v>
      </c>
      <c r="Q636" s="677"/>
      <c r="R636" s="661">
        <v>2</v>
      </c>
      <c r="S636" s="677">
        <v>1</v>
      </c>
      <c r="T636" s="742">
        <v>1.5</v>
      </c>
      <c r="U636" s="700">
        <v>1</v>
      </c>
    </row>
    <row r="637" spans="1:21" ht="14.4" customHeight="1" x14ac:dyDescent="0.3">
      <c r="A637" s="660">
        <v>21</v>
      </c>
      <c r="B637" s="661" t="s">
        <v>589</v>
      </c>
      <c r="C637" s="661">
        <v>89301211</v>
      </c>
      <c r="D637" s="740" t="s">
        <v>6628</v>
      </c>
      <c r="E637" s="741" t="s">
        <v>4389</v>
      </c>
      <c r="F637" s="661" t="s">
        <v>4355</v>
      </c>
      <c r="G637" s="661" t="s">
        <v>4827</v>
      </c>
      <c r="H637" s="661" t="s">
        <v>590</v>
      </c>
      <c r="I637" s="661" t="s">
        <v>4828</v>
      </c>
      <c r="J637" s="661" t="s">
        <v>1484</v>
      </c>
      <c r="K637" s="661" t="s">
        <v>4558</v>
      </c>
      <c r="L637" s="662">
        <v>0</v>
      </c>
      <c r="M637" s="662">
        <v>0</v>
      </c>
      <c r="N637" s="661">
        <v>2</v>
      </c>
      <c r="O637" s="742">
        <v>0.5</v>
      </c>
      <c r="P637" s="662">
        <v>0</v>
      </c>
      <c r="Q637" s="677"/>
      <c r="R637" s="661">
        <v>2</v>
      </c>
      <c r="S637" s="677">
        <v>1</v>
      </c>
      <c r="T637" s="742">
        <v>0.5</v>
      </c>
      <c r="U637" s="700">
        <v>1</v>
      </c>
    </row>
    <row r="638" spans="1:21" ht="14.4" customHeight="1" x14ac:dyDescent="0.3">
      <c r="A638" s="660">
        <v>21</v>
      </c>
      <c r="B638" s="661" t="s">
        <v>589</v>
      </c>
      <c r="C638" s="661">
        <v>89301211</v>
      </c>
      <c r="D638" s="740" t="s">
        <v>6628</v>
      </c>
      <c r="E638" s="741" t="s">
        <v>4389</v>
      </c>
      <c r="F638" s="661" t="s">
        <v>4355</v>
      </c>
      <c r="G638" s="661" t="s">
        <v>4545</v>
      </c>
      <c r="H638" s="661" t="s">
        <v>2238</v>
      </c>
      <c r="I638" s="661" t="s">
        <v>2601</v>
      </c>
      <c r="J638" s="661" t="s">
        <v>2602</v>
      </c>
      <c r="K638" s="661" t="s">
        <v>4215</v>
      </c>
      <c r="L638" s="662">
        <v>804.58</v>
      </c>
      <c r="M638" s="662">
        <v>804.58</v>
      </c>
      <c r="N638" s="661">
        <v>1</v>
      </c>
      <c r="O638" s="742">
        <v>1</v>
      </c>
      <c r="P638" s="662"/>
      <c r="Q638" s="677">
        <v>0</v>
      </c>
      <c r="R638" s="661"/>
      <c r="S638" s="677">
        <v>0</v>
      </c>
      <c r="T638" s="742"/>
      <c r="U638" s="700">
        <v>0</v>
      </c>
    </row>
    <row r="639" spans="1:21" ht="14.4" customHeight="1" x14ac:dyDescent="0.3">
      <c r="A639" s="660">
        <v>21</v>
      </c>
      <c r="B639" s="661" t="s">
        <v>589</v>
      </c>
      <c r="C639" s="661">
        <v>89301211</v>
      </c>
      <c r="D639" s="740" t="s">
        <v>6628</v>
      </c>
      <c r="E639" s="741" t="s">
        <v>4389</v>
      </c>
      <c r="F639" s="661" t="s">
        <v>4355</v>
      </c>
      <c r="G639" s="661" t="s">
        <v>4413</v>
      </c>
      <c r="H639" s="661" t="s">
        <v>590</v>
      </c>
      <c r="I639" s="661" t="s">
        <v>1069</v>
      </c>
      <c r="J639" s="661" t="s">
        <v>1070</v>
      </c>
      <c r="K639" s="661" t="s">
        <v>1071</v>
      </c>
      <c r="L639" s="662">
        <v>0</v>
      </c>
      <c r="M639" s="662">
        <v>0</v>
      </c>
      <c r="N639" s="661">
        <v>1</v>
      </c>
      <c r="O639" s="742">
        <v>0.5</v>
      </c>
      <c r="P639" s="662">
        <v>0</v>
      </c>
      <c r="Q639" s="677"/>
      <c r="R639" s="661">
        <v>1</v>
      </c>
      <c r="S639" s="677">
        <v>1</v>
      </c>
      <c r="T639" s="742">
        <v>0.5</v>
      </c>
      <c r="U639" s="700">
        <v>1</v>
      </c>
    </row>
    <row r="640" spans="1:21" ht="14.4" customHeight="1" x14ac:dyDescent="0.3">
      <c r="A640" s="660">
        <v>21</v>
      </c>
      <c r="B640" s="661" t="s">
        <v>589</v>
      </c>
      <c r="C640" s="661">
        <v>89301211</v>
      </c>
      <c r="D640" s="740" t="s">
        <v>6628</v>
      </c>
      <c r="E640" s="741" t="s">
        <v>4389</v>
      </c>
      <c r="F640" s="661" t="s">
        <v>4355</v>
      </c>
      <c r="G640" s="661" t="s">
        <v>4550</v>
      </c>
      <c r="H640" s="661" t="s">
        <v>590</v>
      </c>
      <c r="I640" s="661" t="s">
        <v>1966</v>
      </c>
      <c r="J640" s="661" t="s">
        <v>2201</v>
      </c>
      <c r="K640" s="661" t="s">
        <v>2202</v>
      </c>
      <c r="L640" s="662">
        <v>2344.4299999999998</v>
      </c>
      <c r="M640" s="662">
        <v>2344.4299999999998</v>
      </c>
      <c r="N640" s="661">
        <v>1</v>
      </c>
      <c r="O640" s="742">
        <v>0.5</v>
      </c>
      <c r="P640" s="662">
        <v>2344.4299999999998</v>
      </c>
      <c r="Q640" s="677">
        <v>1</v>
      </c>
      <c r="R640" s="661">
        <v>1</v>
      </c>
      <c r="S640" s="677">
        <v>1</v>
      </c>
      <c r="T640" s="742">
        <v>0.5</v>
      </c>
      <c r="U640" s="700">
        <v>1</v>
      </c>
    </row>
    <row r="641" spans="1:21" ht="14.4" customHeight="1" x14ac:dyDescent="0.3">
      <c r="A641" s="660">
        <v>21</v>
      </c>
      <c r="B641" s="661" t="s">
        <v>589</v>
      </c>
      <c r="C641" s="661">
        <v>89301211</v>
      </c>
      <c r="D641" s="740" t="s">
        <v>6628</v>
      </c>
      <c r="E641" s="741" t="s">
        <v>4389</v>
      </c>
      <c r="F641" s="661" t="s">
        <v>4355</v>
      </c>
      <c r="G641" s="661" t="s">
        <v>4550</v>
      </c>
      <c r="H641" s="661" t="s">
        <v>590</v>
      </c>
      <c r="I641" s="661" t="s">
        <v>4551</v>
      </c>
      <c r="J641" s="661" t="s">
        <v>2201</v>
      </c>
      <c r="K641" s="661" t="s">
        <v>4552</v>
      </c>
      <c r="L641" s="662">
        <v>0</v>
      </c>
      <c r="M641" s="662">
        <v>0</v>
      </c>
      <c r="N641" s="661">
        <v>1</v>
      </c>
      <c r="O641" s="742">
        <v>0.5</v>
      </c>
      <c r="P641" s="662">
        <v>0</v>
      </c>
      <c r="Q641" s="677"/>
      <c r="R641" s="661">
        <v>1</v>
      </c>
      <c r="S641" s="677">
        <v>1</v>
      </c>
      <c r="T641" s="742">
        <v>0.5</v>
      </c>
      <c r="U641" s="700">
        <v>1</v>
      </c>
    </row>
    <row r="642" spans="1:21" ht="14.4" customHeight="1" x14ac:dyDescent="0.3">
      <c r="A642" s="660">
        <v>21</v>
      </c>
      <c r="B642" s="661" t="s">
        <v>589</v>
      </c>
      <c r="C642" s="661">
        <v>89301211</v>
      </c>
      <c r="D642" s="740" t="s">
        <v>6628</v>
      </c>
      <c r="E642" s="741" t="s">
        <v>4389</v>
      </c>
      <c r="F642" s="661" t="s">
        <v>4355</v>
      </c>
      <c r="G642" s="661" t="s">
        <v>4432</v>
      </c>
      <c r="H642" s="661" t="s">
        <v>590</v>
      </c>
      <c r="I642" s="661" t="s">
        <v>1073</v>
      </c>
      <c r="J642" s="661" t="s">
        <v>4433</v>
      </c>
      <c r="K642" s="661" t="s">
        <v>4434</v>
      </c>
      <c r="L642" s="662">
        <v>56.01</v>
      </c>
      <c r="M642" s="662">
        <v>896.16</v>
      </c>
      <c r="N642" s="661">
        <v>16</v>
      </c>
      <c r="O642" s="742">
        <v>7.5</v>
      </c>
      <c r="P642" s="662">
        <v>728.13</v>
      </c>
      <c r="Q642" s="677">
        <v>0.8125</v>
      </c>
      <c r="R642" s="661">
        <v>13</v>
      </c>
      <c r="S642" s="677">
        <v>0.8125</v>
      </c>
      <c r="T642" s="742">
        <v>5.5</v>
      </c>
      <c r="U642" s="700">
        <v>0.73333333333333328</v>
      </c>
    </row>
    <row r="643" spans="1:21" ht="14.4" customHeight="1" x14ac:dyDescent="0.3">
      <c r="A643" s="660">
        <v>21</v>
      </c>
      <c r="B643" s="661" t="s">
        <v>589</v>
      </c>
      <c r="C643" s="661">
        <v>89301211</v>
      </c>
      <c r="D643" s="740" t="s">
        <v>6628</v>
      </c>
      <c r="E643" s="741" t="s">
        <v>4389</v>
      </c>
      <c r="F643" s="661" t="s">
        <v>4355</v>
      </c>
      <c r="G643" s="661" t="s">
        <v>4398</v>
      </c>
      <c r="H643" s="661" t="s">
        <v>2238</v>
      </c>
      <c r="I643" s="661" t="s">
        <v>2284</v>
      </c>
      <c r="J643" s="661" t="s">
        <v>2285</v>
      </c>
      <c r="K643" s="661" t="s">
        <v>2286</v>
      </c>
      <c r="L643" s="662">
        <v>937.93</v>
      </c>
      <c r="M643" s="662">
        <v>9379.2999999999993</v>
      </c>
      <c r="N643" s="661">
        <v>10</v>
      </c>
      <c r="O643" s="742">
        <v>4.5</v>
      </c>
      <c r="P643" s="662">
        <v>8441.369999999999</v>
      </c>
      <c r="Q643" s="677">
        <v>0.89999999999999991</v>
      </c>
      <c r="R643" s="661">
        <v>9</v>
      </c>
      <c r="S643" s="677">
        <v>0.9</v>
      </c>
      <c r="T643" s="742">
        <v>3.5</v>
      </c>
      <c r="U643" s="700">
        <v>0.77777777777777779</v>
      </c>
    </row>
    <row r="644" spans="1:21" ht="14.4" customHeight="1" x14ac:dyDescent="0.3">
      <c r="A644" s="660">
        <v>21</v>
      </c>
      <c r="B644" s="661" t="s">
        <v>589</v>
      </c>
      <c r="C644" s="661">
        <v>89301211</v>
      </c>
      <c r="D644" s="740" t="s">
        <v>6628</v>
      </c>
      <c r="E644" s="741" t="s">
        <v>4389</v>
      </c>
      <c r="F644" s="661" t="s">
        <v>4355</v>
      </c>
      <c r="G644" s="661" t="s">
        <v>4398</v>
      </c>
      <c r="H644" s="661" t="s">
        <v>2238</v>
      </c>
      <c r="I644" s="661" t="s">
        <v>2358</v>
      </c>
      <c r="J644" s="661" t="s">
        <v>2359</v>
      </c>
      <c r="K644" s="661" t="s">
        <v>2286</v>
      </c>
      <c r="L644" s="662">
        <v>1749.69</v>
      </c>
      <c r="M644" s="662">
        <v>8748.4500000000007</v>
      </c>
      <c r="N644" s="661">
        <v>5</v>
      </c>
      <c r="O644" s="742">
        <v>1.5</v>
      </c>
      <c r="P644" s="662">
        <v>8748.4500000000007</v>
      </c>
      <c r="Q644" s="677">
        <v>1</v>
      </c>
      <c r="R644" s="661">
        <v>5</v>
      </c>
      <c r="S644" s="677">
        <v>1</v>
      </c>
      <c r="T644" s="742">
        <v>1.5</v>
      </c>
      <c r="U644" s="700">
        <v>1</v>
      </c>
    </row>
    <row r="645" spans="1:21" ht="14.4" customHeight="1" x14ac:dyDescent="0.3">
      <c r="A645" s="660">
        <v>21</v>
      </c>
      <c r="B645" s="661" t="s">
        <v>589</v>
      </c>
      <c r="C645" s="661">
        <v>89301211</v>
      </c>
      <c r="D645" s="740" t="s">
        <v>6628</v>
      </c>
      <c r="E645" s="741" t="s">
        <v>4389</v>
      </c>
      <c r="F645" s="661" t="s">
        <v>4355</v>
      </c>
      <c r="G645" s="661" t="s">
        <v>4398</v>
      </c>
      <c r="H645" s="661" t="s">
        <v>2238</v>
      </c>
      <c r="I645" s="661" t="s">
        <v>2362</v>
      </c>
      <c r="J645" s="661" t="s">
        <v>2359</v>
      </c>
      <c r="K645" s="661" t="s">
        <v>2289</v>
      </c>
      <c r="L645" s="662">
        <v>2332.92</v>
      </c>
      <c r="M645" s="662">
        <v>2332.92</v>
      </c>
      <c r="N645" s="661">
        <v>1</v>
      </c>
      <c r="O645" s="742">
        <v>1</v>
      </c>
      <c r="P645" s="662"/>
      <c r="Q645" s="677">
        <v>0</v>
      </c>
      <c r="R645" s="661"/>
      <c r="S645" s="677">
        <v>0</v>
      </c>
      <c r="T645" s="742"/>
      <c r="U645" s="700">
        <v>0</v>
      </c>
    </row>
    <row r="646" spans="1:21" ht="14.4" customHeight="1" x14ac:dyDescent="0.3">
      <c r="A646" s="660">
        <v>21</v>
      </c>
      <c r="B646" s="661" t="s">
        <v>589</v>
      </c>
      <c r="C646" s="661">
        <v>89301211</v>
      </c>
      <c r="D646" s="740" t="s">
        <v>6628</v>
      </c>
      <c r="E646" s="741" t="s">
        <v>4389</v>
      </c>
      <c r="F646" s="661" t="s">
        <v>4355</v>
      </c>
      <c r="G646" s="661" t="s">
        <v>4398</v>
      </c>
      <c r="H646" s="661" t="s">
        <v>2238</v>
      </c>
      <c r="I646" s="661" t="s">
        <v>2365</v>
      </c>
      <c r="J646" s="661" t="s">
        <v>2359</v>
      </c>
      <c r="K646" s="661" t="s">
        <v>3529</v>
      </c>
      <c r="L646" s="662">
        <v>2916.16</v>
      </c>
      <c r="M646" s="662">
        <v>26245.439999999999</v>
      </c>
      <c r="N646" s="661">
        <v>9</v>
      </c>
      <c r="O646" s="742">
        <v>2</v>
      </c>
      <c r="P646" s="662">
        <v>26245.439999999999</v>
      </c>
      <c r="Q646" s="677">
        <v>1</v>
      </c>
      <c r="R646" s="661">
        <v>9</v>
      </c>
      <c r="S646" s="677">
        <v>1</v>
      </c>
      <c r="T646" s="742">
        <v>2</v>
      </c>
      <c r="U646" s="700">
        <v>1</v>
      </c>
    </row>
    <row r="647" spans="1:21" ht="14.4" customHeight="1" x14ac:dyDescent="0.3">
      <c r="A647" s="660">
        <v>21</v>
      </c>
      <c r="B647" s="661" t="s">
        <v>589</v>
      </c>
      <c r="C647" s="661">
        <v>89301211</v>
      </c>
      <c r="D647" s="740" t="s">
        <v>6628</v>
      </c>
      <c r="E647" s="741" t="s">
        <v>4389</v>
      </c>
      <c r="F647" s="661" t="s">
        <v>4355</v>
      </c>
      <c r="G647" s="661" t="s">
        <v>4560</v>
      </c>
      <c r="H647" s="661" t="s">
        <v>590</v>
      </c>
      <c r="I647" s="661" t="s">
        <v>2720</v>
      </c>
      <c r="J647" s="661" t="s">
        <v>2721</v>
      </c>
      <c r="K647" s="661" t="s">
        <v>2722</v>
      </c>
      <c r="L647" s="662">
        <v>153.52000000000001</v>
      </c>
      <c r="M647" s="662">
        <v>153.52000000000001</v>
      </c>
      <c r="N647" s="661">
        <v>1</v>
      </c>
      <c r="O647" s="742">
        <v>0.5</v>
      </c>
      <c r="P647" s="662">
        <v>153.52000000000001</v>
      </c>
      <c r="Q647" s="677">
        <v>1</v>
      </c>
      <c r="R647" s="661">
        <v>1</v>
      </c>
      <c r="S647" s="677">
        <v>1</v>
      </c>
      <c r="T647" s="742">
        <v>0.5</v>
      </c>
      <c r="U647" s="700">
        <v>1</v>
      </c>
    </row>
    <row r="648" spans="1:21" ht="14.4" customHeight="1" x14ac:dyDescent="0.3">
      <c r="A648" s="660">
        <v>21</v>
      </c>
      <c r="B648" s="661" t="s">
        <v>589</v>
      </c>
      <c r="C648" s="661">
        <v>89301211</v>
      </c>
      <c r="D648" s="740" t="s">
        <v>6628</v>
      </c>
      <c r="E648" s="741" t="s">
        <v>4389</v>
      </c>
      <c r="F648" s="661" t="s">
        <v>4355</v>
      </c>
      <c r="G648" s="661" t="s">
        <v>4414</v>
      </c>
      <c r="H648" s="661" t="s">
        <v>590</v>
      </c>
      <c r="I648" s="661" t="s">
        <v>3626</v>
      </c>
      <c r="J648" s="661" t="s">
        <v>854</v>
      </c>
      <c r="K648" s="661" t="s">
        <v>4562</v>
      </c>
      <c r="L648" s="662">
        <v>0</v>
      </c>
      <c r="M648" s="662">
        <v>0</v>
      </c>
      <c r="N648" s="661">
        <v>1</v>
      </c>
      <c r="O648" s="742">
        <v>0.5</v>
      </c>
      <c r="P648" s="662"/>
      <c r="Q648" s="677"/>
      <c r="R648" s="661"/>
      <c r="S648" s="677">
        <v>0</v>
      </c>
      <c r="T648" s="742"/>
      <c r="U648" s="700">
        <v>0</v>
      </c>
    </row>
    <row r="649" spans="1:21" ht="14.4" customHeight="1" x14ac:dyDescent="0.3">
      <c r="A649" s="660">
        <v>21</v>
      </c>
      <c r="B649" s="661" t="s">
        <v>589</v>
      </c>
      <c r="C649" s="661">
        <v>89301211</v>
      </c>
      <c r="D649" s="740" t="s">
        <v>6628</v>
      </c>
      <c r="E649" s="741" t="s">
        <v>4389</v>
      </c>
      <c r="F649" s="661" t="s">
        <v>4355</v>
      </c>
      <c r="G649" s="661" t="s">
        <v>4414</v>
      </c>
      <c r="H649" s="661" t="s">
        <v>590</v>
      </c>
      <c r="I649" s="661" t="s">
        <v>4568</v>
      </c>
      <c r="J649" s="661" t="s">
        <v>4416</v>
      </c>
      <c r="K649" s="661" t="s">
        <v>855</v>
      </c>
      <c r="L649" s="662">
        <v>97.97</v>
      </c>
      <c r="M649" s="662">
        <v>391.88</v>
      </c>
      <c r="N649" s="661">
        <v>4</v>
      </c>
      <c r="O649" s="742">
        <v>2.5</v>
      </c>
      <c r="P649" s="662">
        <v>293.90999999999997</v>
      </c>
      <c r="Q649" s="677">
        <v>0.74999999999999989</v>
      </c>
      <c r="R649" s="661">
        <v>3</v>
      </c>
      <c r="S649" s="677">
        <v>0.75</v>
      </c>
      <c r="T649" s="742">
        <v>2</v>
      </c>
      <c r="U649" s="700">
        <v>0.8</v>
      </c>
    </row>
    <row r="650" spans="1:21" ht="14.4" customHeight="1" x14ac:dyDescent="0.3">
      <c r="A650" s="660">
        <v>21</v>
      </c>
      <c r="B650" s="661" t="s">
        <v>589</v>
      </c>
      <c r="C650" s="661">
        <v>89301211</v>
      </c>
      <c r="D650" s="740" t="s">
        <v>6628</v>
      </c>
      <c r="E650" s="741" t="s">
        <v>4389</v>
      </c>
      <c r="F650" s="661" t="s">
        <v>4355</v>
      </c>
      <c r="G650" s="661" t="s">
        <v>4414</v>
      </c>
      <c r="H650" s="661" t="s">
        <v>590</v>
      </c>
      <c r="I650" s="661" t="s">
        <v>4415</v>
      </c>
      <c r="J650" s="661" t="s">
        <v>4416</v>
      </c>
      <c r="K650" s="661" t="s">
        <v>858</v>
      </c>
      <c r="L650" s="662">
        <v>314.89999999999998</v>
      </c>
      <c r="M650" s="662">
        <v>944.69999999999993</v>
      </c>
      <c r="N650" s="661">
        <v>3</v>
      </c>
      <c r="O650" s="742">
        <v>1.5</v>
      </c>
      <c r="P650" s="662">
        <v>944.69999999999993</v>
      </c>
      <c r="Q650" s="677">
        <v>1</v>
      </c>
      <c r="R650" s="661">
        <v>3</v>
      </c>
      <c r="S650" s="677">
        <v>1</v>
      </c>
      <c r="T650" s="742">
        <v>1.5</v>
      </c>
      <c r="U650" s="700">
        <v>1</v>
      </c>
    </row>
    <row r="651" spans="1:21" ht="14.4" customHeight="1" x14ac:dyDescent="0.3">
      <c r="A651" s="660">
        <v>21</v>
      </c>
      <c r="B651" s="661" t="s">
        <v>589</v>
      </c>
      <c r="C651" s="661">
        <v>89301211</v>
      </c>
      <c r="D651" s="740" t="s">
        <v>6628</v>
      </c>
      <c r="E651" s="741" t="s">
        <v>4389</v>
      </c>
      <c r="F651" s="661" t="s">
        <v>4355</v>
      </c>
      <c r="G651" s="661" t="s">
        <v>4414</v>
      </c>
      <c r="H651" s="661" t="s">
        <v>590</v>
      </c>
      <c r="I651" s="661" t="s">
        <v>853</v>
      </c>
      <c r="J651" s="661" t="s">
        <v>854</v>
      </c>
      <c r="K651" s="661" t="s">
        <v>4437</v>
      </c>
      <c r="L651" s="662">
        <v>97.97</v>
      </c>
      <c r="M651" s="662">
        <v>97.97</v>
      </c>
      <c r="N651" s="661">
        <v>1</v>
      </c>
      <c r="O651" s="742">
        <v>0.5</v>
      </c>
      <c r="P651" s="662">
        <v>97.97</v>
      </c>
      <c r="Q651" s="677">
        <v>1</v>
      </c>
      <c r="R651" s="661">
        <v>1</v>
      </c>
      <c r="S651" s="677">
        <v>1</v>
      </c>
      <c r="T651" s="742">
        <v>0.5</v>
      </c>
      <c r="U651" s="700">
        <v>1</v>
      </c>
    </row>
    <row r="652" spans="1:21" ht="14.4" customHeight="1" x14ac:dyDescent="0.3">
      <c r="A652" s="660">
        <v>21</v>
      </c>
      <c r="B652" s="661" t="s">
        <v>589</v>
      </c>
      <c r="C652" s="661">
        <v>89301211</v>
      </c>
      <c r="D652" s="740" t="s">
        <v>6628</v>
      </c>
      <c r="E652" s="741" t="s">
        <v>4389</v>
      </c>
      <c r="F652" s="661" t="s">
        <v>4355</v>
      </c>
      <c r="G652" s="661" t="s">
        <v>4414</v>
      </c>
      <c r="H652" s="661" t="s">
        <v>590</v>
      </c>
      <c r="I652" s="661" t="s">
        <v>857</v>
      </c>
      <c r="J652" s="661" t="s">
        <v>854</v>
      </c>
      <c r="K652" s="661" t="s">
        <v>4438</v>
      </c>
      <c r="L652" s="662">
        <v>314.89999999999998</v>
      </c>
      <c r="M652" s="662">
        <v>1889.3999999999999</v>
      </c>
      <c r="N652" s="661">
        <v>6</v>
      </c>
      <c r="O652" s="742">
        <v>3</v>
      </c>
      <c r="P652" s="662">
        <v>1259.5999999999999</v>
      </c>
      <c r="Q652" s="677">
        <v>0.66666666666666663</v>
      </c>
      <c r="R652" s="661">
        <v>4</v>
      </c>
      <c r="S652" s="677">
        <v>0.66666666666666663</v>
      </c>
      <c r="T652" s="742">
        <v>2</v>
      </c>
      <c r="U652" s="700">
        <v>0.66666666666666663</v>
      </c>
    </row>
    <row r="653" spans="1:21" ht="14.4" customHeight="1" x14ac:dyDescent="0.3">
      <c r="A653" s="660">
        <v>21</v>
      </c>
      <c r="B653" s="661" t="s">
        <v>589</v>
      </c>
      <c r="C653" s="661">
        <v>89301211</v>
      </c>
      <c r="D653" s="740" t="s">
        <v>6628</v>
      </c>
      <c r="E653" s="741" t="s">
        <v>4389</v>
      </c>
      <c r="F653" s="661" t="s">
        <v>4355</v>
      </c>
      <c r="G653" s="661" t="s">
        <v>4410</v>
      </c>
      <c r="H653" s="661" t="s">
        <v>2238</v>
      </c>
      <c r="I653" s="661" t="s">
        <v>2514</v>
      </c>
      <c r="J653" s="661" t="s">
        <v>2515</v>
      </c>
      <c r="K653" s="661" t="s">
        <v>4121</v>
      </c>
      <c r="L653" s="662">
        <v>1359.61</v>
      </c>
      <c r="M653" s="662">
        <v>21753.760000000002</v>
      </c>
      <c r="N653" s="661">
        <v>16</v>
      </c>
      <c r="O653" s="742">
        <v>9</v>
      </c>
      <c r="P653" s="662">
        <v>20394.150000000001</v>
      </c>
      <c r="Q653" s="677">
        <v>0.9375</v>
      </c>
      <c r="R653" s="661">
        <v>15</v>
      </c>
      <c r="S653" s="677">
        <v>0.9375</v>
      </c>
      <c r="T653" s="742">
        <v>8</v>
      </c>
      <c r="U653" s="700">
        <v>0.88888888888888884</v>
      </c>
    </row>
    <row r="654" spans="1:21" ht="14.4" customHeight="1" x14ac:dyDescent="0.3">
      <c r="A654" s="660">
        <v>21</v>
      </c>
      <c r="B654" s="661" t="s">
        <v>589</v>
      </c>
      <c r="C654" s="661">
        <v>89301211</v>
      </c>
      <c r="D654" s="740" t="s">
        <v>6628</v>
      </c>
      <c r="E654" s="741" t="s">
        <v>4389</v>
      </c>
      <c r="F654" s="661" t="s">
        <v>4355</v>
      </c>
      <c r="G654" s="661" t="s">
        <v>4410</v>
      </c>
      <c r="H654" s="661" t="s">
        <v>2238</v>
      </c>
      <c r="I654" s="661" t="s">
        <v>4457</v>
      </c>
      <c r="J654" s="661" t="s">
        <v>4458</v>
      </c>
      <c r="K654" s="661" t="s">
        <v>4459</v>
      </c>
      <c r="L654" s="662">
        <v>1359.61</v>
      </c>
      <c r="M654" s="662">
        <v>1359.61</v>
      </c>
      <c r="N654" s="661">
        <v>1</v>
      </c>
      <c r="O654" s="742">
        <v>1</v>
      </c>
      <c r="P654" s="662">
        <v>1359.61</v>
      </c>
      <c r="Q654" s="677">
        <v>1</v>
      </c>
      <c r="R654" s="661">
        <v>1</v>
      </c>
      <c r="S654" s="677">
        <v>1</v>
      </c>
      <c r="T654" s="742">
        <v>1</v>
      </c>
      <c r="U654" s="700">
        <v>1</v>
      </c>
    </row>
    <row r="655" spans="1:21" ht="14.4" customHeight="1" x14ac:dyDescent="0.3">
      <c r="A655" s="660">
        <v>21</v>
      </c>
      <c r="B655" s="661" t="s">
        <v>589</v>
      </c>
      <c r="C655" s="661">
        <v>89301211</v>
      </c>
      <c r="D655" s="740" t="s">
        <v>6628</v>
      </c>
      <c r="E655" s="741" t="s">
        <v>4389</v>
      </c>
      <c r="F655" s="661" t="s">
        <v>4355</v>
      </c>
      <c r="G655" s="661" t="s">
        <v>4573</v>
      </c>
      <c r="H655" s="661" t="s">
        <v>590</v>
      </c>
      <c r="I655" s="661" t="s">
        <v>4928</v>
      </c>
      <c r="J655" s="661" t="s">
        <v>1595</v>
      </c>
      <c r="K655" s="661" t="s">
        <v>4929</v>
      </c>
      <c r="L655" s="662">
        <v>949.83</v>
      </c>
      <c r="M655" s="662">
        <v>1899.66</v>
      </c>
      <c r="N655" s="661">
        <v>2</v>
      </c>
      <c r="O655" s="742">
        <v>1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21</v>
      </c>
      <c r="B656" s="661" t="s">
        <v>589</v>
      </c>
      <c r="C656" s="661">
        <v>89301211</v>
      </c>
      <c r="D656" s="740" t="s">
        <v>6628</v>
      </c>
      <c r="E656" s="741" t="s">
        <v>4389</v>
      </c>
      <c r="F656" s="661" t="s">
        <v>4355</v>
      </c>
      <c r="G656" s="661" t="s">
        <v>4573</v>
      </c>
      <c r="H656" s="661" t="s">
        <v>590</v>
      </c>
      <c r="I656" s="661" t="s">
        <v>4932</v>
      </c>
      <c r="J656" s="661" t="s">
        <v>1492</v>
      </c>
      <c r="K656" s="661" t="s">
        <v>4933</v>
      </c>
      <c r="L656" s="662">
        <v>1753.54</v>
      </c>
      <c r="M656" s="662">
        <v>3507.08</v>
      </c>
      <c r="N656" s="661">
        <v>2</v>
      </c>
      <c r="O656" s="742">
        <v>2</v>
      </c>
      <c r="P656" s="662">
        <v>1753.54</v>
      </c>
      <c r="Q656" s="677">
        <v>0.5</v>
      </c>
      <c r="R656" s="661">
        <v>1</v>
      </c>
      <c r="S656" s="677">
        <v>0.5</v>
      </c>
      <c r="T656" s="742">
        <v>1</v>
      </c>
      <c r="U656" s="700">
        <v>0.5</v>
      </c>
    </row>
    <row r="657" spans="1:21" ht="14.4" customHeight="1" x14ac:dyDescent="0.3">
      <c r="A657" s="660">
        <v>21</v>
      </c>
      <c r="B657" s="661" t="s">
        <v>589</v>
      </c>
      <c r="C657" s="661">
        <v>89301211</v>
      </c>
      <c r="D657" s="740" t="s">
        <v>6628</v>
      </c>
      <c r="E657" s="741" t="s">
        <v>4389</v>
      </c>
      <c r="F657" s="661" t="s">
        <v>4355</v>
      </c>
      <c r="G657" s="661" t="s">
        <v>4715</v>
      </c>
      <c r="H657" s="661" t="s">
        <v>2238</v>
      </c>
      <c r="I657" s="661" t="s">
        <v>4956</v>
      </c>
      <c r="J657" s="661" t="s">
        <v>2322</v>
      </c>
      <c r="K657" s="661" t="s">
        <v>4957</v>
      </c>
      <c r="L657" s="662">
        <v>0</v>
      </c>
      <c r="M657" s="662">
        <v>0</v>
      </c>
      <c r="N657" s="661">
        <v>1</v>
      </c>
      <c r="O657" s="742">
        <v>0.5</v>
      </c>
      <c r="P657" s="662">
        <v>0</v>
      </c>
      <c r="Q657" s="677"/>
      <c r="R657" s="661">
        <v>1</v>
      </c>
      <c r="S657" s="677">
        <v>1</v>
      </c>
      <c r="T657" s="742">
        <v>0.5</v>
      </c>
      <c r="U657" s="700">
        <v>1</v>
      </c>
    </row>
    <row r="658" spans="1:21" ht="14.4" customHeight="1" x14ac:dyDescent="0.3">
      <c r="A658" s="660">
        <v>21</v>
      </c>
      <c r="B658" s="661" t="s">
        <v>589</v>
      </c>
      <c r="C658" s="661">
        <v>89301211</v>
      </c>
      <c r="D658" s="740" t="s">
        <v>6628</v>
      </c>
      <c r="E658" s="741" t="s">
        <v>4389</v>
      </c>
      <c r="F658" s="661" t="s">
        <v>4355</v>
      </c>
      <c r="G658" s="661" t="s">
        <v>4439</v>
      </c>
      <c r="H658" s="661" t="s">
        <v>590</v>
      </c>
      <c r="I658" s="661" t="s">
        <v>2125</v>
      </c>
      <c r="J658" s="661" t="s">
        <v>935</v>
      </c>
      <c r="K658" s="661" t="s">
        <v>1329</v>
      </c>
      <c r="L658" s="662">
        <v>113.37</v>
      </c>
      <c r="M658" s="662">
        <v>453.48</v>
      </c>
      <c r="N658" s="661">
        <v>4</v>
      </c>
      <c r="O658" s="742">
        <v>2.5</v>
      </c>
      <c r="P658" s="662">
        <v>340.11</v>
      </c>
      <c r="Q658" s="677">
        <v>0.75</v>
      </c>
      <c r="R658" s="661">
        <v>3</v>
      </c>
      <c r="S658" s="677">
        <v>0.75</v>
      </c>
      <c r="T658" s="742">
        <v>2</v>
      </c>
      <c r="U658" s="700">
        <v>0.8</v>
      </c>
    </row>
    <row r="659" spans="1:21" ht="14.4" customHeight="1" x14ac:dyDescent="0.3">
      <c r="A659" s="660">
        <v>21</v>
      </c>
      <c r="B659" s="661" t="s">
        <v>589</v>
      </c>
      <c r="C659" s="661">
        <v>89301211</v>
      </c>
      <c r="D659" s="740" t="s">
        <v>6628</v>
      </c>
      <c r="E659" s="741" t="s">
        <v>4389</v>
      </c>
      <c r="F659" s="661" t="s">
        <v>4355</v>
      </c>
      <c r="G659" s="661" t="s">
        <v>4439</v>
      </c>
      <c r="H659" s="661" t="s">
        <v>590</v>
      </c>
      <c r="I659" s="661" t="s">
        <v>934</v>
      </c>
      <c r="J659" s="661" t="s">
        <v>935</v>
      </c>
      <c r="K659" s="661" t="s">
        <v>936</v>
      </c>
      <c r="L659" s="662">
        <v>56.69</v>
      </c>
      <c r="M659" s="662">
        <v>56.69</v>
      </c>
      <c r="N659" s="661">
        <v>1</v>
      </c>
      <c r="O659" s="742">
        <v>0.5</v>
      </c>
      <c r="P659" s="662">
        <v>56.69</v>
      </c>
      <c r="Q659" s="677">
        <v>1</v>
      </c>
      <c r="R659" s="661">
        <v>1</v>
      </c>
      <c r="S659" s="677">
        <v>1</v>
      </c>
      <c r="T659" s="742">
        <v>0.5</v>
      </c>
      <c r="U659" s="700">
        <v>1</v>
      </c>
    </row>
    <row r="660" spans="1:21" ht="14.4" customHeight="1" x14ac:dyDescent="0.3">
      <c r="A660" s="660">
        <v>21</v>
      </c>
      <c r="B660" s="661" t="s">
        <v>589</v>
      </c>
      <c r="C660" s="661">
        <v>89301211</v>
      </c>
      <c r="D660" s="740" t="s">
        <v>6628</v>
      </c>
      <c r="E660" s="741" t="s">
        <v>4389</v>
      </c>
      <c r="F660" s="661" t="s">
        <v>4355</v>
      </c>
      <c r="G660" s="661" t="s">
        <v>4439</v>
      </c>
      <c r="H660" s="661" t="s">
        <v>590</v>
      </c>
      <c r="I660" s="661" t="s">
        <v>1166</v>
      </c>
      <c r="J660" s="661" t="s">
        <v>1167</v>
      </c>
      <c r="K660" s="661" t="s">
        <v>1168</v>
      </c>
      <c r="L660" s="662">
        <v>125.55</v>
      </c>
      <c r="M660" s="662">
        <v>125.55</v>
      </c>
      <c r="N660" s="661">
        <v>1</v>
      </c>
      <c r="O660" s="742">
        <v>0.5</v>
      </c>
      <c r="P660" s="662">
        <v>125.55</v>
      </c>
      <c r="Q660" s="677">
        <v>1</v>
      </c>
      <c r="R660" s="661">
        <v>1</v>
      </c>
      <c r="S660" s="677">
        <v>1</v>
      </c>
      <c r="T660" s="742">
        <v>0.5</v>
      </c>
      <c r="U660" s="700">
        <v>1</v>
      </c>
    </row>
    <row r="661" spans="1:21" ht="14.4" customHeight="1" x14ac:dyDescent="0.3">
      <c r="A661" s="660">
        <v>21</v>
      </c>
      <c r="B661" s="661" t="s">
        <v>589</v>
      </c>
      <c r="C661" s="661">
        <v>89301211</v>
      </c>
      <c r="D661" s="740" t="s">
        <v>6628</v>
      </c>
      <c r="E661" s="741" t="s">
        <v>4389</v>
      </c>
      <c r="F661" s="661" t="s">
        <v>4355</v>
      </c>
      <c r="G661" s="661" t="s">
        <v>4582</v>
      </c>
      <c r="H661" s="661" t="s">
        <v>590</v>
      </c>
      <c r="I661" s="661" t="s">
        <v>1467</v>
      </c>
      <c r="J661" s="661" t="s">
        <v>4585</v>
      </c>
      <c r="K661" s="661" t="s">
        <v>4586</v>
      </c>
      <c r="L661" s="662">
        <v>91.52</v>
      </c>
      <c r="M661" s="662">
        <v>274.56</v>
      </c>
      <c r="N661" s="661">
        <v>3</v>
      </c>
      <c r="O661" s="742">
        <v>1.5</v>
      </c>
      <c r="P661" s="662">
        <v>183.04</v>
      </c>
      <c r="Q661" s="677">
        <v>0.66666666666666663</v>
      </c>
      <c r="R661" s="661">
        <v>2</v>
      </c>
      <c r="S661" s="677">
        <v>0.66666666666666663</v>
      </c>
      <c r="T661" s="742">
        <v>1</v>
      </c>
      <c r="U661" s="700">
        <v>0.66666666666666663</v>
      </c>
    </row>
    <row r="662" spans="1:21" ht="14.4" customHeight="1" x14ac:dyDescent="0.3">
      <c r="A662" s="660">
        <v>21</v>
      </c>
      <c r="B662" s="661" t="s">
        <v>589</v>
      </c>
      <c r="C662" s="661">
        <v>89301211</v>
      </c>
      <c r="D662" s="740" t="s">
        <v>6628</v>
      </c>
      <c r="E662" s="741" t="s">
        <v>4389</v>
      </c>
      <c r="F662" s="661" t="s">
        <v>4355</v>
      </c>
      <c r="G662" s="661" t="s">
        <v>4588</v>
      </c>
      <c r="H662" s="661" t="s">
        <v>2238</v>
      </c>
      <c r="I662" s="661" t="s">
        <v>2384</v>
      </c>
      <c r="J662" s="661" t="s">
        <v>4108</v>
      </c>
      <c r="K662" s="661" t="s">
        <v>4109</v>
      </c>
      <c r="L662" s="662">
        <v>32.630000000000003</v>
      </c>
      <c r="M662" s="662">
        <v>65.260000000000005</v>
      </c>
      <c r="N662" s="661">
        <v>2</v>
      </c>
      <c r="O662" s="742">
        <v>1</v>
      </c>
      <c r="P662" s="662">
        <v>32.630000000000003</v>
      </c>
      <c r="Q662" s="677">
        <v>0.5</v>
      </c>
      <c r="R662" s="661">
        <v>1</v>
      </c>
      <c r="S662" s="677">
        <v>0.5</v>
      </c>
      <c r="T662" s="742">
        <v>0.5</v>
      </c>
      <c r="U662" s="700">
        <v>0.5</v>
      </c>
    </row>
    <row r="663" spans="1:21" ht="14.4" customHeight="1" x14ac:dyDescent="0.3">
      <c r="A663" s="660">
        <v>21</v>
      </c>
      <c r="B663" s="661" t="s">
        <v>589</v>
      </c>
      <c r="C663" s="661">
        <v>89301211</v>
      </c>
      <c r="D663" s="740" t="s">
        <v>6628</v>
      </c>
      <c r="E663" s="741" t="s">
        <v>4389</v>
      </c>
      <c r="F663" s="661" t="s">
        <v>4355</v>
      </c>
      <c r="G663" s="661" t="s">
        <v>4589</v>
      </c>
      <c r="H663" s="661" t="s">
        <v>590</v>
      </c>
      <c r="I663" s="661" t="s">
        <v>2724</v>
      </c>
      <c r="J663" s="661" t="s">
        <v>2725</v>
      </c>
      <c r="K663" s="661" t="s">
        <v>4590</v>
      </c>
      <c r="L663" s="662">
        <v>203.33</v>
      </c>
      <c r="M663" s="662">
        <v>203.33</v>
      </c>
      <c r="N663" s="661">
        <v>1</v>
      </c>
      <c r="O663" s="742">
        <v>0.5</v>
      </c>
      <c r="P663" s="662">
        <v>203.33</v>
      </c>
      <c r="Q663" s="677">
        <v>1</v>
      </c>
      <c r="R663" s="661">
        <v>1</v>
      </c>
      <c r="S663" s="677">
        <v>1</v>
      </c>
      <c r="T663" s="742">
        <v>0.5</v>
      </c>
      <c r="U663" s="700">
        <v>1</v>
      </c>
    </row>
    <row r="664" spans="1:21" ht="14.4" customHeight="1" x14ac:dyDescent="0.3">
      <c r="A664" s="660">
        <v>21</v>
      </c>
      <c r="B664" s="661" t="s">
        <v>589</v>
      </c>
      <c r="C664" s="661">
        <v>89301211</v>
      </c>
      <c r="D664" s="740" t="s">
        <v>6628</v>
      </c>
      <c r="E664" s="741" t="s">
        <v>4389</v>
      </c>
      <c r="F664" s="661" t="s">
        <v>4355</v>
      </c>
      <c r="G664" s="661" t="s">
        <v>4589</v>
      </c>
      <c r="H664" s="661" t="s">
        <v>590</v>
      </c>
      <c r="I664" s="661" t="s">
        <v>4958</v>
      </c>
      <c r="J664" s="661" t="s">
        <v>2725</v>
      </c>
      <c r="K664" s="661" t="s">
        <v>4959</v>
      </c>
      <c r="L664" s="662">
        <v>0</v>
      </c>
      <c r="M664" s="662">
        <v>0</v>
      </c>
      <c r="N664" s="661">
        <v>1</v>
      </c>
      <c r="O664" s="742">
        <v>0.5</v>
      </c>
      <c r="P664" s="662"/>
      <c r="Q664" s="677"/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21</v>
      </c>
      <c r="B665" s="661" t="s">
        <v>589</v>
      </c>
      <c r="C665" s="661">
        <v>89301211</v>
      </c>
      <c r="D665" s="740" t="s">
        <v>6628</v>
      </c>
      <c r="E665" s="741" t="s">
        <v>4389</v>
      </c>
      <c r="F665" s="661" t="s">
        <v>4355</v>
      </c>
      <c r="G665" s="661" t="s">
        <v>4960</v>
      </c>
      <c r="H665" s="661" t="s">
        <v>590</v>
      </c>
      <c r="I665" s="661" t="s">
        <v>4961</v>
      </c>
      <c r="J665" s="661" t="s">
        <v>795</v>
      </c>
      <c r="K665" s="661" t="s">
        <v>4962</v>
      </c>
      <c r="L665" s="662">
        <v>0</v>
      </c>
      <c r="M665" s="662">
        <v>0</v>
      </c>
      <c r="N665" s="661">
        <v>1</v>
      </c>
      <c r="O665" s="742">
        <v>0.5</v>
      </c>
      <c r="P665" s="662">
        <v>0</v>
      </c>
      <c r="Q665" s="677"/>
      <c r="R665" s="661">
        <v>1</v>
      </c>
      <c r="S665" s="677">
        <v>1</v>
      </c>
      <c r="T665" s="742">
        <v>0.5</v>
      </c>
      <c r="U665" s="700">
        <v>1</v>
      </c>
    </row>
    <row r="666" spans="1:21" ht="14.4" customHeight="1" x14ac:dyDescent="0.3">
      <c r="A666" s="660">
        <v>21</v>
      </c>
      <c r="B666" s="661" t="s">
        <v>589</v>
      </c>
      <c r="C666" s="661">
        <v>89301211</v>
      </c>
      <c r="D666" s="740" t="s">
        <v>6628</v>
      </c>
      <c r="E666" s="741" t="s">
        <v>4389</v>
      </c>
      <c r="F666" s="661" t="s">
        <v>4355</v>
      </c>
      <c r="G666" s="661" t="s">
        <v>4442</v>
      </c>
      <c r="H666" s="661" t="s">
        <v>590</v>
      </c>
      <c r="I666" s="661" t="s">
        <v>946</v>
      </c>
      <c r="J666" s="661" t="s">
        <v>4443</v>
      </c>
      <c r="K666" s="661" t="s">
        <v>4444</v>
      </c>
      <c r="L666" s="662">
        <v>0</v>
      </c>
      <c r="M666" s="662">
        <v>0</v>
      </c>
      <c r="N666" s="661">
        <v>12</v>
      </c>
      <c r="O666" s="742">
        <v>4</v>
      </c>
      <c r="P666" s="662">
        <v>0</v>
      </c>
      <c r="Q666" s="677"/>
      <c r="R666" s="661">
        <v>10</v>
      </c>
      <c r="S666" s="677">
        <v>0.83333333333333337</v>
      </c>
      <c r="T666" s="742">
        <v>3</v>
      </c>
      <c r="U666" s="700">
        <v>0.75</v>
      </c>
    </row>
    <row r="667" spans="1:21" ht="14.4" customHeight="1" x14ac:dyDescent="0.3">
      <c r="A667" s="660">
        <v>21</v>
      </c>
      <c r="B667" s="661" t="s">
        <v>589</v>
      </c>
      <c r="C667" s="661">
        <v>89301211</v>
      </c>
      <c r="D667" s="740" t="s">
        <v>6628</v>
      </c>
      <c r="E667" s="741" t="s">
        <v>4389</v>
      </c>
      <c r="F667" s="661" t="s">
        <v>4355</v>
      </c>
      <c r="G667" s="661" t="s">
        <v>4445</v>
      </c>
      <c r="H667" s="661" t="s">
        <v>590</v>
      </c>
      <c r="I667" s="661" t="s">
        <v>768</v>
      </c>
      <c r="J667" s="661" t="s">
        <v>769</v>
      </c>
      <c r="K667" s="661" t="s">
        <v>4447</v>
      </c>
      <c r="L667" s="662">
        <v>43.99</v>
      </c>
      <c r="M667" s="662">
        <v>43.99</v>
      </c>
      <c r="N667" s="661">
        <v>1</v>
      </c>
      <c r="O667" s="742">
        <v>0.5</v>
      </c>
      <c r="P667" s="662">
        <v>43.99</v>
      </c>
      <c r="Q667" s="677">
        <v>1</v>
      </c>
      <c r="R667" s="661">
        <v>1</v>
      </c>
      <c r="S667" s="677">
        <v>1</v>
      </c>
      <c r="T667" s="742">
        <v>0.5</v>
      </c>
      <c r="U667" s="700">
        <v>1</v>
      </c>
    </row>
    <row r="668" spans="1:21" ht="14.4" customHeight="1" x14ac:dyDescent="0.3">
      <c r="A668" s="660">
        <v>21</v>
      </c>
      <c r="B668" s="661" t="s">
        <v>589</v>
      </c>
      <c r="C668" s="661">
        <v>89301211</v>
      </c>
      <c r="D668" s="740" t="s">
        <v>6628</v>
      </c>
      <c r="E668" s="741" t="s">
        <v>4389</v>
      </c>
      <c r="F668" s="661" t="s">
        <v>4355</v>
      </c>
      <c r="G668" s="661" t="s">
        <v>4963</v>
      </c>
      <c r="H668" s="661" t="s">
        <v>2238</v>
      </c>
      <c r="I668" s="661" t="s">
        <v>4964</v>
      </c>
      <c r="J668" s="661" t="s">
        <v>4300</v>
      </c>
      <c r="K668" s="661" t="s">
        <v>2472</v>
      </c>
      <c r="L668" s="662">
        <v>154.4</v>
      </c>
      <c r="M668" s="662">
        <v>308.8</v>
      </c>
      <c r="N668" s="661">
        <v>2</v>
      </c>
      <c r="O668" s="742">
        <v>0.5</v>
      </c>
      <c r="P668" s="662">
        <v>308.8</v>
      </c>
      <c r="Q668" s="677">
        <v>1</v>
      </c>
      <c r="R668" s="661">
        <v>2</v>
      </c>
      <c r="S668" s="677">
        <v>1</v>
      </c>
      <c r="T668" s="742">
        <v>0.5</v>
      </c>
      <c r="U668" s="700">
        <v>1</v>
      </c>
    </row>
    <row r="669" spans="1:21" ht="14.4" customHeight="1" x14ac:dyDescent="0.3">
      <c r="A669" s="660">
        <v>21</v>
      </c>
      <c r="B669" s="661" t="s">
        <v>589</v>
      </c>
      <c r="C669" s="661">
        <v>89301211</v>
      </c>
      <c r="D669" s="740" t="s">
        <v>6628</v>
      </c>
      <c r="E669" s="741" t="s">
        <v>4389</v>
      </c>
      <c r="F669" s="661" t="s">
        <v>4355</v>
      </c>
      <c r="G669" s="661" t="s">
        <v>4411</v>
      </c>
      <c r="H669" s="661" t="s">
        <v>590</v>
      </c>
      <c r="I669" s="661" t="s">
        <v>2902</v>
      </c>
      <c r="J669" s="661" t="s">
        <v>1059</v>
      </c>
      <c r="K669" s="661" t="s">
        <v>4666</v>
      </c>
      <c r="L669" s="662">
        <v>57.85</v>
      </c>
      <c r="M669" s="662">
        <v>57.85</v>
      </c>
      <c r="N669" s="661">
        <v>1</v>
      </c>
      <c r="O669" s="742">
        <v>0.5</v>
      </c>
      <c r="P669" s="662"/>
      <c r="Q669" s="677">
        <v>0</v>
      </c>
      <c r="R669" s="661"/>
      <c r="S669" s="677">
        <v>0</v>
      </c>
      <c r="T669" s="742"/>
      <c r="U669" s="700">
        <v>0</v>
      </c>
    </row>
    <row r="670" spans="1:21" ht="14.4" customHeight="1" x14ac:dyDescent="0.3">
      <c r="A670" s="660">
        <v>21</v>
      </c>
      <c r="B670" s="661" t="s">
        <v>589</v>
      </c>
      <c r="C670" s="661">
        <v>89301211</v>
      </c>
      <c r="D670" s="740" t="s">
        <v>6628</v>
      </c>
      <c r="E670" s="741" t="s">
        <v>4389</v>
      </c>
      <c r="F670" s="661" t="s">
        <v>4355</v>
      </c>
      <c r="G670" s="661" t="s">
        <v>4599</v>
      </c>
      <c r="H670" s="661" t="s">
        <v>2238</v>
      </c>
      <c r="I670" s="661" t="s">
        <v>2291</v>
      </c>
      <c r="J670" s="661" t="s">
        <v>2292</v>
      </c>
      <c r="K670" s="661" t="s">
        <v>2293</v>
      </c>
      <c r="L670" s="662">
        <v>32.74</v>
      </c>
      <c r="M670" s="662">
        <v>32.74</v>
      </c>
      <c r="N670" s="661">
        <v>1</v>
      </c>
      <c r="O670" s="742">
        <v>0.5</v>
      </c>
      <c r="P670" s="662">
        <v>32.74</v>
      </c>
      <c r="Q670" s="677">
        <v>1</v>
      </c>
      <c r="R670" s="661">
        <v>1</v>
      </c>
      <c r="S670" s="677">
        <v>1</v>
      </c>
      <c r="T670" s="742">
        <v>0.5</v>
      </c>
      <c r="U670" s="700">
        <v>1</v>
      </c>
    </row>
    <row r="671" spans="1:21" ht="14.4" customHeight="1" x14ac:dyDescent="0.3">
      <c r="A671" s="660">
        <v>21</v>
      </c>
      <c r="B671" s="661" t="s">
        <v>589</v>
      </c>
      <c r="C671" s="661">
        <v>89301211</v>
      </c>
      <c r="D671" s="740" t="s">
        <v>6628</v>
      </c>
      <c r="E671" s="741" t="s">
        <v>4389</v>
      </c>
      <c r="F671" s="661" t="s">
        <v>4355</v>
      </c>
      <c r="G671" s="661" t="s">
        <v>4599</v>
      </c>
      <c r="H671" s="661" t="s">
        <v>2238</v>
      </c>
      <c r="I671" s="661" t="s">
        <v>2311</v>
      </c>
      <c r="J671" s="661" t="s">
        <v>2312</v>
      </c>
      <c r="K671" s="661" t="s">
        <v>4224</v>
      </c>
      <c r="L671" s="662">
        <v>147.36000000000001</v>
      </c>
      <c r="M671" s="662">
        <v>147.36000000000001</v>
      </c>
      <c r="N671" s="661">
        <v>1</v>
      </c>
      <c r="O671" s="742">
        <v>0.5</v>
      </c>
      <c r="P671" s="662">
        <v>147.36000000000001</v>
      </c>
      <c r="Q671" s="677">
        <v>1</v>
      </c>
      <c r="R671" s="661">
        <v>1</v>
      </c>
      <c r="S671" s="677">
        <v>1</v>
      </c>
      <c r="T671" s="742">
        <v>0.5</v>
      </c>
      <c r="U671" s="700">
        <v>1</v>
      </c>
    </row>
    <row r="672" spans="1:21" ht="14.4" customHeight="1" x14ac:dyDescent="0.3">
      <c r="A672" s="660">
        <v>21</v>
      </c>
      <c r="B672" s="661" t="s">
        <v>589</v>
      </c>
      <c r="C672" s="661">
        <v>89301211</v>
      </c>
      <c r="D672" s="740" t="s">
        <v>6628</v>
      </c>
      <c r="E672" s="741" t="s">
        <v>4389</v>
      </c>
      <c r="F672" s="661" t="s">
        <v>4355</v>
      </c>
      <c r="G672" s="661" t="s">
        <v>4599</v>
      </c>
      <c r="H672" s="661" t="s">
        <v>2238</v>
      </c>
      <c r="I672" s="661" t="s">
        <v>2352</v>
      </c>
      <c r="J672" s="661" t="s">
        <v>2349</v>
      </c>
      <c r="K672" s="661" t="s">
        <v>3479</v>
      </c>
      <c r="L672" s="662">
        <v>98.23</v>
      </c>
      <c r="M672" s="662">
        <v>98.23</v>
      </c>
      <c r="N672" s="661">
        <v>1</v>
      </c>
      <c r="O672" s="742">
        <v>0.5</v>
      </c>
      <c r="P672" s="662"/>
      <c r="Q672" s="677">
        <v>0</v>
      </c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21</v>
      </c>
      <c r="B673" s="661" t="s">
        <v>589</v>
      </c>
      <c r="C673" s="661">
        <v>89301211</v>
      </c>
      <c r="D673" s="740" t="s">
        <v>6628</v>
      </c>
      <c r="E673" s="741" t="s">
        <v>4389</v>
      </c>
      <c r="F673" s="661" t="s">
        <v>4355</v>
      </c>
      <c r="G673" s="661" t="s">
        <v>4599</v>
      </c>
      <c r="H673" s="661" t="s">
        <v>2238</v>
      </c>
      <c r="I673" s="661" t="s">
        <v>4965</v>
      </c>
      <c r="J673" s="661" t="s">
        <v>2508</v>
      </c>
      <c r="K673" s="661" t="s">
        <v>4966</v>
      </c>
      <c r="L673" s="662">
        <v>314.33999999999997</v>
      </c>
      <c r="M673" s="662">
        <v>314.33999999999997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21</v>
      </c>
      <c r="B674" s="661" t="s">
        <v>589</v>
      </c>
      <c r="C674" s="661">
        <v>89301211</v>
      </c>
      <c r="D674" s="740" t="s">
        <v>6628</v>
      </c>
      <c r="E674" s="741" t="s">
        <v>4389</v>
      </c>
      <c r="F674" s="661" t="s">
        <v>4355</v>
      </c>
      <c r="G674" s="661" t="s">
        <v>4448</v>
      </c>
      <c r="H674" s="661" t="s">
        <v>590</v>
      </c>
      <c r="I674" s="661" t="s">
        <v>1393</v>
      </c>
      <c r="J674" s="661" t="s">
        <v>1286</v>
      </c>
      <c r="K674" s="661" t="s">
        <v>1394</v>
      </c>
      <c r="L674" s="662">
        <v>60.97</v>
      </c>
      <c r="M674" s="662">
        <v>60.97</v>
      </c>
      <c r="N674" s="661">
        <v>1</v>
      </c>
      <c r="O674" s="742">
        <v>1</v>
      </c>
      <c r="P674" s="662"/>
      <c r="Q674" s="677">
        <v>0</v>
      </c>
      <c r="R674" s="661"/>
      <c r="S674" s="677">
        <v>0</v>
      </c>
      <c r="T674" s="742"/>
      <c r="U674" s="700">
        <v>0</v>
      </c>
    </row>
    <row r="675" spans="1:21" ht="14.4" customHeight="1" x14ac:dyDescent="0.3">
      <c r="A675" s="660">
        <v>21</v>
      </c>
      <c r="B675" s="661" t="s">
        <v>589</v>
      </c>
      <c r="C675" s="661">
        <v>89301211</v>
      </c>
      <c r="D675" s="740" t="s">
        <v>6628</v>
      </c>
      <c r="E675" s="741" t="s">
        <v>4389</v>
      </c>
      <c r="F675" s="661" t="s">
        <v>4355</v>
      </c>
      <c r="G675" s="661" t="s">
        <v>4448</v>
      </c>
      <c r="H675" s="661" t="s">
        <v>590</v>
      </c>
      <c r="I675" s="661" t="s">
        <v>4725</v>
      </c>
      <c r="J675" s="661" t="s">
        <v>4601</v>
      </c>
      <c r="K675" s="661" t="s">
        <v>1394</v>
      </c>
      <c r="L675" s="662">
        <v>154.33000000000001</v>
      </c>
      <c r="M675" s="662">
        <v>154.33000000000001</v>
      </c>
      <c r="N675" s="661">
        <v>1</v>
      </c>
      <c r="O675" s="742">
        <v>1</v>
      </c>
      <c r="P675" s="662"/>
      <c r="Q675" s="677">
        <v>0</v>
      </c>
      <c r="R675" s="661"/>
      <c r="S675" s="677">
        <v>0</v>
      </c>
      <c r="T675" s="742"/>
      <c r="U675" s="700">
        <v>0</v>
      </c>
    </row>
    <row r="676" spans="1:21" ht="14.4" customHeight="1" x14ac:dyDescent="0.3">
      <c r="A676" s="660">
        <v>21</v>
      </c>
      <c r="B676" s="661" t="s">
        <v>589</v>
      </c>
      <c r="C676" s="661">
        <v>89301211</v>
      </c>
      <c r="D676" s="740" t="s">
        <v>6628</v>
      </c>
      <c r="E676" s="741" t="s">
        <v>4389</v>
      </c>
      <c r="F676" s="661" t="s">
        <v>4357</v>
      </c>
      <c r="G676" s="661" t="s">
        <v>4615</v>
      </c>
      <c r="H676" s="661" t="s">
        <v>590</v>
      </c>
      <c r="I676" s="661" t="s">
        <v>4681</v>
      </c>
      <c r="J676" s="661" t="s">
        <v>4682</v>
      </c>
      <c r="K676" s="661" t="s">
        <v>4683</v>
      </c>
      <c r="L676" s="662">
        <v>1000</v>
      </c>
      <c r="M676" s="662">
        <v>1000</v>
      </c>
      <c r="N676" s="661">
        <v>1</v>
      </c>
      <c r="O676" s="742">
        <v>1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21</v>
      </c>
      <c r="B677" s="661" t="s">
        <v>589</v>
      </c>
      <c r="C677" s="661">
        <v>89301211</v>
      </c>
      <c r="D677" s="740" t="s">
        <v>6628</v>
      </c>
      <c r="E677" s="741" t="s">
        <v>4390</v>
      </c>
      <c r="F677" s="661" t="s">
        <v>4355</v>
      </c>
      <c r="G677" s="661" t="s">
        <v>4967</v>
      </c>
      <c r="H677" s="661" t="s">
        <v>590</v>
      </c>
      <c r="I677" s="661" t="s">
        <v>4968</v>
      </c>
      <c r="J677" s="661" t="s">
        <v>4969</v>
      </c>
      <c r="K677" s="661" t="s">
        <v>4672</v>
      </c>
      <c r="L677" s="662">
        <v>35.409999999999997</v>
      </c>
      <c r="M677" s="662">
        <v>35.409999999999997</v>
      </c>
      <c r="N677" s="661">
        <v>1</v>
      </c>
      <c r="O677" s="742">
        <v>0.5</v>
      </c>
      <c r="P677" s="662">
        <v>35.409999999999997</v>
      </c>
      <c r="Q677" s="677">
        <v>1</v>
      </c>
      <c r="R677" s="661">
        <v>1</v>
      </c>
      <c r="S677" s="677">
        <v>1</v>
      </c>
      <c r="T677" s="742">
        <v>0.5</v>
      </c>
      <c r="U677" s="700">
        <v>1</v>
      </c>
    </row>
    <row r="678" spans="1:21" ht="14.4" customHeight="1" x14ac:dyDescent="0.3">
      <c r="A678" s="660">
        <v>21</v>
      </c>
      <c r="B678" s="661" t="s">
        <v>589</v>
      </c>
      <c r="C678" s="661">
        <v>89301211</v>
      </c>
      <c r="D678" s="740" t="s">
        <v>6628</v>
      </c>
      <c r="E678" s="741" t="s">
        <v>4390</v>
      </c>
      <c r="F678" s="661" t="s">
        <v>4355</v>
      </c>
      <c r="G678" s="661" t="s">
        <v>4970</v>
      </c>
      <c r="H678" s="661" t="s">
        <v>590</v>
      </c>
      <c r="I678" s="661" t="s">
        <v>964</v>
      </c>
      <c r="J678" s="661" t="s">
        <v>965</v>
      </c>
      <c r="K678" s="661" t="s">
        <v>4971</v>
      </c>
      <c r="L678" s="662">
        <v>0</v>
      </c>
      <c r="M678" s="662">
        <v>0</v>
      </c>
      <c r="N678" s="661">
        <v>1</v>
      </c>
      <c r="O678" s="742">
        <v>0.5</v>
      </c>
      <c r="P678" s="662">
        <v>0</v>
      </c>
      <c r="Q678" s="677"/>
      <c r="R678" s="661">
        <v>1</v>
      </c>
      <c r="S678" s="677">
        <v>1</v>
      </c>
      <c r="T678" s="742">
        <v>0.5</v>
      </c>
      <c r="U678" s="700">
        <v>1</v>
      </c>
    </row>
    <row r="679" spans="1:21" ht="14.4" customHeight="1" x14ac:dyDescent="0.3">
      <c r="A679" s="660">
        <v>21</v>
      </c>
      <c r="B679" s="661" t="s">
        <v>589</v>
      </c>
      <c r="C679" s="661">
        <v>89301211</v>
      </c>
      <c r="D679" s="740" t="s">
        <v>6628</v>
      </c>
      <c r="E679" s="741" t="s">
        <v>4390</v>
      </c>
      <c r="F679" s="661" t="s">
        <v>4355</v>
      </c>
      <c r="G679" s="661" t="s">
        <v>4395</v>
      </c>
      <c r="H679" s="661" t="s">
        <v>590</v>
      </c>
      <c r="I679" s="661" t="s">
        <v>4736</v>
      </c>
      <c r="J679" s="661" t="s">
        <v>1191</v>
      </c>
      <c r="K679" s="661" t="s">
        <v>3080</v>
      </c>
      <c r="L679" s="662">
        <v>0</v>
      </c>
      <c r="M679" s="662">
        <v>0</v>
      </c>
      <c r="N679" s="661">
        <v>1</v>
      </c>
      <c r="O679" s="742">
        <v>0.5</v>
      </c>
      <c r="P679" s="662"/>
      <c r="Q679" s="677"/>
      <c r="R679" s="661"/>
      <c r="S679" s="677">
        <v>0</v>
      </c>
      <c r="T679" s="742"/>
      <c r="U679" s="700">
        <v>0</v>
      </c>
    </row>
    <row r="680" spans="1:21" ht="14.4" customHeight="1" x14ac:dyDescent="0.3">
      <c r="A680" s="660">
        <v>21</v>
      </c>
      <c r="B680" s="661" t="s">
        <v>589</v>
      </c>
      <c r="C680" s="661">
        <v>89301211</v>
      </c>
      <c r="D680" s="740" t="s">
        <v>6628</v>
      </c>
      <c r="E680" s="741" t="s">
        <v>4390</v>
      </c>
      <c r="F680" s="661" t="s">
        <v>4355</v>
      </c>
      <c r="G680" s="661" t="s">
        <v>4395</v>
      </c>
      <c r="H680" s="661" t="s">
        <v>590</v>
      </c>
      <c r="I680" s="661" t="s">
        <v>726</v>
      </c>
      <c r="J680" s="661" t="s">
        <v>727</v>
      </c>
      <c r="K680" s="661" t="s">
        <v>4396</v>
      </c>
      <c r="L680" s="662">
        <v>42.42</v>
      </c>
      <c r="M680" s="662">
        <v>254.52</v>
      </c>
      <c r="N680" s="661">
        <v>6</v>
      </c>
      <c r="O680" s="742">
        <v>3.5</v>
      </c>
      <c r="P680" s="662">
        <v>127.26</v>
      </c>
      <c r="Q680" s="677">
        <v>0.5</v>
      </c>
      <c r="R680" s="661">
        <v>3</v>
      </c>
      <c r="S680" s="677">
        <v>0.5</v>
      </c>
      <c r="T680" s="742">
        <v>1.5</v>
      </c>
      <c r="U680" s="700">
        <v>0.42857142857142855</v>
      </c>
    </row>
    <row r="681" spans="1:21" ht="14.4" customHeight="1" x14ac:dyDescent="0.3">
      <c r="A681" s="660">
        <v>21</v>
      </c>
      <c r="B681" s="661" t="s">
        <v>589</v>
      </c>
      <c r="C681" s="661">
        <v>89301211</v>
      </c>
      <c r="D681" s="740" t="s">
        <v>6628</v>
      </c>
      <c r="E681" s="741" t="s">
        <v>4390</v>
      </c>
      <c r="F681" s="661" t="s">
        <v>4355</v>
      </c>
      <c r="G681" s="661" t="s">
        <v>4395</v>
      </c>
      <c r="H681" s="661" t="s">
        <v>590</v>
      </c>
      <c r="I681" s="661" t="s">
        <v>726</v>
      </c>
      <c r="J681" s="661" t="s">
        <v>727</v>
      </c>
      <c r="K681" s="661" t="s">
        <v>4396</v>
      </c>
      <c r="L681" s="662">
        <v>85.72</v>
      </c>
      <c r="M681" s="662">
        <v>514.32000000000005</v>
      </c>
      <c r="N681" s="661">
        <v>6</v>
      </c>
      <c r="O681" s="742">
        <v>4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21</v>
      </c>
      <c r="B682" s="661" t="s">
        <v>589</v>
      </c>
      <c r="C682" s="661">
        <v>89301211</v>
      </c>
      <c r="D682" s="740" t="s">
        <v>6628</v>
      </c>
      <c r="E682" s="741" t="s">
        <v>4390</v>
      </c>
      <c r="F682" s="661" t="s">
        <v>4355</v>
      </c>
      <c r="G682" s="661" t="s">
        <v>4395</v>
      </c>
      <c r="H682" s="661" t="s">
        <v>590</v>
      </c>
      <c r="I682" s="661" t="s">
        <v>756</v>
      </c>
      <c r="J682" s="661" t="s">
        <v>4464</v>
      </c>
      <c r="K682" s="661" t="s">
        <v>3080</v>
      </c>
      <c r="L682" s="662">
        <v>44.8</v>
      </c>
      <c r="M682" s="662">
        <v>89.6</v>
      </c>
      <c r="N682" s="661">
        <v>2</v>
      </c>
      <c r="O682" s="742">
        <v>1.5</v>
      </c>
      <c r="P682" s="662"/>
      <c r="Q682" s="677">
        <v>0</v>
      </c>
      <c r="R682" s="661"/>
      <c r="S682" s="677">
        <v>0</v>
      </c>
      <c r="T682" s="742"/>
      <c r="U682" s="700">
        <v>0</v>
      </c>
    </row>
    <row r="683" spans="1:21" ht="14.4" customHeight="1" x14ac:dyDescent="0.3">
      <c r="A683" s="660">
        <v>21</v>
      </c>
      <c r="B683" s="661" t="s">
        <v>589</v>
      </c>
      <c r="C683" s="661">
        <v>89301211</v>
      </c>
      <c r="D683" s="740" t="s">
        <v>6628</v>
      </c>
      <c r="E683" s="741" t="s">
        <v>4390</v>
      </c>
      <c r="F683" s="661" t="s">
        <v>4355</v>
      </c>
      <c r="G683" s="661" t="s">
        <v>4395</v>
      </c>
      <c r="H683" s="661" t="s">
        <v>590</v>
      </c>
      <c r="I683" s="661" t="s">
        <v>4465</v>
      </c>
      <c r="J683" s="661" t="s">
        <v>4464</v>
      </c>
      <c r="K683" s="661" t="s">
        <v>3080</v>
      </c>
      <c r="L683" s="662">
        <v>44.8</v>
      </c>
      <c r="M683" s="662">
        <v>44.8</v>
      </c>
      <c r="N683" s="661">
        <v>1</v>
      </c>
      <c r="O683" s="742">
        <v>0.5</v>
      </c>
      <c r="P683" s="662">
        <v>44.8</v>
      </c>
      <c r="Q683" s="677">
        <v>1</v>
      </c>
      <c r="R683" s="661">
        <v>1</v>
      </c>
      <c r="S683" s="677">
        <v>1</v>
      </c>
      <c r="T683" s="742">
        <v>0.5</v>
      </c>
      <c r="U683" s="700">
        <v>1</v>
      </c>
    </row>
    <row r="684" spans="1:21" ht="14.4" customHeight="1" x14ac:dyDescent="0.3">
      <c r="A684" s="660">
        <v>21</v>
      </c>
      <c r="B684" s="661" t="s">
        <v>589</v>
      </c>
      <c r="C684" s="661">
        <v>89301211</v>
      </c>
      <c r="D684" s="740" t="s">
        <v>6628</v>
      </c>
      <c r="E684" s="741" t="s">
        <v>4390</v>
      </c>
      <c r="F684" s="661" t="s">
        <v>4355</v>
      </c>
      <c r="G684" s="661" t="s">
        <v>4399</v>
      </c>
      <c r="H684" s="661" t="s">
        <v>2238</v>
      </c>
      <c r="I684" s="661" t="s">
        <v>2381</v>
      </c>
      <c r="J684" s="661" t="s">
        <v>4242</v>
      </c>
      <c r="K684" s="661" t="s">
        <v>4243</v>
      </c>
      <c r="L684" s="662">
        <v>6.98</v>
      </c>
      <c r="M684" s="662">
        <v>6.98</v>
      </c>
      <c r="N684" s="661">
        <v>1</v>
      </c>
      <c r="O684" s="742">
        <v>0.5</v>
      </c>
      <c r="P684" s="662"/>
      <c r="Q684" s="677">
        <v>0</v>
      </c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21</v>
      </c>
      <c r="B685" s="661" t="s">
        <v>589</v>
      </c>
      <c r="C685" s="661">
        <v>89301211</v>
      </c>
      <c r="D685" s="740" t="s">
        <v>6628</v>
      </c>
      <c r="E685" s="741" t="s">
        <v>4390</v>
      </c>
      <c r="F685" s="661" t="s">
        <v>4355</v>
      </c>
      <c r="G685" s="661" t="s">
        <v>4685</v>
      </c>
      <c r="H685" s="661" t="s">
        <v>590</v>
      </c>
      <c r="I685" s="661" t="s">
        <v>4686</v>
      </c>
      <c r="J685" s="661" t="s">
        <v>4687</v>
      </c>
      <c r="K685" s="661" t="s">
        <v>4688</v>
      </c>
      <c r="L685" s="662">
        <v>0</v>
      </c>
      <c r="M685" s="662">
        <v>0</v>
      </c>
      <c r="N685" s="661">
        <v>1</v>
      </c>
      <c r="O685" s="742">
        <v>0.5</v>
      </c>
      <c r="P685" s="662">
        <v>0</v>
      </c>
      <c r="Q685" s="677"/>
      <c r="R685" s="661">
        <v>1</v>
      </c>
      <c r="S685" s="677">
        <v>1</v>
      </c>
      <c r="T685" s="742">
        <v>0.5</v>
      </c>
      <c r="U685" s="700">
        <v>1</v>
      </c>
    </row>
    <row r="686" spans="1:21" ht="14.4" customHeight="1" x14ac:dyDescent="0.3">
      <c r="A686" s="660">
        <v>21</v>
      </c>
      <c r="B686" s="661" t="s">
        <v>589</v>
      </c>
      <c r="C686" s="661">
        <v>89301211</v>
      </c>
      <c r="D686" s="740" t="s">
        <v>6628</v>
      </c>
      <c r="E686" s="741" t="s">
        <v>4390</v>
      </c>
      <c r="F686" s="661" t="s">
        <v>4355</v>
      </c>
      <c r="G686" s="661" t="s">
        <v>4471</v>
      </c>
      <c r="H686" s="661" t="s">
        <v>590</v>
      </c>
      <c r="I686" s="661" t="s">
        <v>2669</v>
      </c>
      <c r="J686" s="661" t="s">
        <v>4168</v>
      </c>
      <c r="K686" s="661" t="s">
        <v>4169</v>
      </c>
      <c r="L686" s="662">
        <v>333.31</v>
      </c>
      <c r="M686" s="662">
        <v>333.31</v>
      </c>
      <c r="N686" s="661">
        <v>1</v>
      </c>
      <c r="O686" s="742">
        <v>1</v>
      </c>
      <c r="P686" s="662"/>
      <c r="Q686" s="677">
        <v>0</v>
      </c>
      <c r="R686" s="661"/>
      <c r="S686" s="677">
        <v>0</v>
      </c>
      <c r="T686" s="742"/>
      <c r="U686" s="700">
        <v>0</v>
      </c>
    </row>
    <row r="687" spans="1:21" ht="14.4" customHeight="1" x14ac:dyDescent="0.3">
      <c r="A687" s="660">
        <v>21</v>
      </c>
      <c r="B687" s="661" t="s">
        <v>589</v>
      </c>
      <c r="C687" s="661">
        <v>89301211</v>
      </c>
      <c r="D687" s="740" t="s">
        <v>6628</v>
      </c>
      <c r="E687" s="741" t="s">
        <v>4390</v>
      </c>
      <c r="F687" s="661" t="s">
        <v>4355</v>
      </c>
      <c r="G687" s="661" t="s">
        <v>4471</v>
      </c>
      <c r="H687" s="661" t="s">
        <v>590</v>
      </c>
      <c r="I687" s="661" t="s">
        <v>2669</v>
      </c>
      <c r="J687" s="661" t="s">
        <v>4168</v>
      </c>
      <c r="K687" s="661" t="s">
        <v>4169</v>
      </c>
      <c r="L687" s="662">
        <v>156.86000000000001</v>
      </c>
      <c r="M687" s="662">
        <v>313.72000000000003</v>
      </c>
      <c r="N687" s="661">
        <v>2</v>
      </c>
      <c r="O687" s="742">
        <v>1</v>
      </c>
      <c r="P687" s="662">
        <v>156.86000000000001</v>
      </c>
      <c r="Q687" s="677">
        <v>0.5</v>
      </c>
      <c r="R687" s="661">
        <v>1</v>
      </c>
      <c r="S687" s="677">
        <v>0.5</v>
      </c>
      <c r="T687" s="742">
        <v>0.5</v>
      </c>
      <c r="U687" s="700">
        <v>0.5</v>
      </c>
    </row>
    <row r="688" spans="1:21" ht="14.4" customHeight="1" x14ac:dyDescent="0.3">
      <c r="A688" s="660">
        <v>21</v>
      </c>
      <c r="B688" s="661" t="s">
        <v>589</v>
      </c>
      <c r="C688" s="661">
        <v>89301211</v>
      </c>
      <c r="D688" s="740" t="s">
        <v>6628</v>
      </c>
      <c r="E688" s="741" t="s">
        <v>4390</v>
      </c>
      <c r="F688" s="661" t="s">
        <v>4355</v>
      </c>
      <c r="G688" s="661" t="s">
        <v>4743</v>
      </c>
      <c r="H688" s="661" t="s">
        <v>2238</v>
      </c>
      <c r="I688" s="661" t="s">
        <v>2539</v>
      </c>
      <c r="J688" s="661" t="s">
        <v>2540</v>
      </c>
      <c r="K688" s="661" t="s">
        <v>2244</v>
      </c>
      <c r="L688" s="662">
        <v>0</v>
      </c>
      <c r="M688" s="662">
        <v>0</v>
      </c>
      <c r="N688" s="661">
        <v>1</v>
      </c>
      <c r="O688" s="742">
        <v>1</v>
      </c>
      <c r="P688" s="662"/>
      <c r="Q688" s="677"/>
      <c r="R688" s="661"/>
      <c r="S688" s="677">
        <v>0</v>
      </c>
      <c r="T688" s="742"/>
      <c r="U688" s="700">
        <v>0</v>
      </c>
    </row>
    <row r="689" spans="1:21" ht="14.4" customHeight="1" x14ac:dyDescent="0.3">
      <c r="A689" s="660">
        <v>21</v>
      </c>
      <c r="B689" s="661" t="s">
        <v>589</v>
      </c>
      <c r="C689" s="661">
        <v>89301211</v>
      </c>
      <c r="D689" s="740" t="s">
        <v>6628</v>
      </c>
      <c r="E689" s="741" t="s">
        <v>4390</v>
      </c>
      <c r="F689" s="661" t="s">
        <v>4355</v>
      </c>
      <c r="G689" s="661" t="s">
        <v>4453</v>
      </c>
      <c r="H689" s="661" t="s">
        <v>590</v>
      </c>
      <c r="I689" s="661" t="s">
        <v>4454</v>
      </c>
      <c r="J689" s="661" t="s">
        <v>4455</v>
      </c>
      <c r="K689" s="661" t="s">
        <v>4456</v>
      </c>
      <c r="L689" s="662">
        <v>1789.73</v>
      </c>
      <c r="M689" s="662">
        <v>10738.380000000001</v>
      </c>
      <c r="N689" s="661">
        <v>6</v>
      </c>
      <c r="O689" s="742">
        <v>4</v>
      </c>
      <c r="P689" s="662">
        <v>5369.1900000000005</v>
      </c>
      <c r="Q689" s="677">
        <v>0.5</v>
      </c>
      <c r="R689" s="661">
        <v>3</v>
      </c>
      <c r="S689" s="677">
        <v>0.5</v>
      </c>
      <c r="T689" s="742">
        <v>2</v>
      </c>
      <c r="U689" s="700">
        <v>0.5</v>
      </c>
    </row>
    <row r="690" spans="1:21" ht="14.4" customHeight="1" x14ac:dyDescent="0.3">
      <c r="A690" s="660">
        <v>21</v>
      </c>
      <c r="B690" s="661" t="s">
        <v>589</v>
      </c>
      <c r="C690" s="661">
        <v>89301211</v>
      </c>
      <c r="D690" s="740" t="s">
        <v>6628</v>
      </c>
      <c r="E690" s="741" t="s">
        <v>4390</v>
      </c>
      <c r="F690" s="661" t="s">
        <v>4355</v>
      </c>
      <c r="G690" s="661" t="s">
        <v>4453</v>
      </c>
      <c r="H690" s="661" t="s">
        <v>590</v>
      </c>
      <c r="I690" s="661" t="s">
        <v>4454</v>
      </c>
      <c r="J690" s="661" t="s">
        <v>4455</v>
      </c>
      <c r="K690" s="661" t="s">
        <v>4456</v>
      </c>
      <c r="L690" s="662">
        <v>1610.86</v>
      </c>
      <c r="M690" s="662">
        <v>3221.72</v>
      </c>
      <c r="N690" s="661">
        <v>2</v>
      </c>
      <c r="O690" s="742">
        <v>1.5</v>
      </c>
      <c r="P690" s="662"/>
      <c r="Q690" s="677">
        <v>0</v>
      </c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21</v>
      </c>
      <c r="B691" s="661" t="s">
        <v>589</v>
      </c>
      <c r="C691" s="661">
        <v>89301211</v>
      </c>
      <c r="D691" s="740" t="s">
        <v>6628</v>
      </c>
      <c r="E691" s="741" t="s">
        <v>4390</v>
      </c>
      <c r="F691" s="661" t="s">
        <v>4355</v>
      </c>
      <c r="G691" s="661" t="s">
        <v>4748</v>
      </c>
      <c r="H691" s="661" t="s">
        <v>590</v>
      </c>
      <c r="I691" s="661" t="s">
        <v>2815</v>
      </c>
      <c r="J691" s="661" t="s">
        <v>2816</v>
      </c>
      <c r="K691" s="661" t="s">
        <v>944</v>
      </c>
      <c r="L691" s="662">
        <v>67.040000000000006</v>
      </c>
      <c r="M691" s="662">
        <v>67.040000000000006</v>
      </c>
      <c r="N691" s="661">
        <v>1</v>
      </c>
      <c r="O691" s="742">
        <v>0.5</v>
      </c>
      <c r="P691" s="662">
        <v>67.040000000000006</v>
      </c>
      <c r="Q691" s="677">
        <v>1</v>
      </c>
      <c r="R691" s="661">
        <v>1</v>
      </c>
      <c r="S691" s="677">
        <v>1</v>
      </c>
      <c r="T691" s="742">
        <v>0.5</v>
      </c>
      <c r="U691" s="700">
        <v>1</v>
      </c>
    </row>
    <row r="692" spans="1:21" ht="14.4" customHeight="1" x14ac:dyDescent="0.3">
      <c r="A692" s="660">
        <v>21</v>
      </c>
      <c r="B692" s="661" t="s">
        <v>589</v>
      </c>
      <c r="C692" s="661">
        <v>89301211</v>
      </c>
      <c r="D692" s="740" t="s">
        <v>6628</v>
      </c>
      <c r="E692" s="741" t="s">
        <v>4390</v>
      </c>
      <c r="F692" s="661" t="s">
        <v>4355</v>
      </c>
      <c r="G692" s="661" t="s">
        <v>4400</v>
      </c>
      <c r="H692" s="661" t="s">
        <v>590</v>
      </c>
      <c r="I692" s="661" t="s">
        <v>1043</v>
      </c>
      <c r="J692" s="661" t="s">
        <v>4401</v>
      </c>
      <c r="K692" s="661" t="s">
        <v>4402</v>
      </c>
      <c r="L692" s="662">
        <v>0</v>
      </c>
      <c r="M692" s="662">
        <v>0</v>
      </c>
      <c r="N692" s="661">
        <v>1</v>
      </c>
      <c r="O692" s="742">
        <v>0.5</v>
      </c>
      <c r="P692" s="662">
        <v>0</v>
      </c>
      <c r="Q692" s="677"/>
      <c r="R692" s="661">
        <v>1</v>
      </c>
      <c r="S692" s="677">
        <v>1</v>
      </c>
      <c r="T692" s="742">
        <v>0.5</v>
      </c>
      <c r="U692" s="700">
        <v>1</v>
      </c>
    </row>
    <row r="693" spans="1:21" ht="14.4" customHeight="1" x14ac:dyDescent="0.3">
      <c r="A693" s="660">
        <v>21</v>
      </c>
      <c r="B693" s="661" t="s">
        <v>589</v>
      </c>
      <c r="C693" s="661">
        <v>89301211</v>
      </c>
      <c r="D693" s="740" t="s">
        <v>6628</v>
      </c>
      <c r="E693" s="741" t="s">
        <v>4390</v>
      </c>
      <c r="F693" s="661" t="s">
        <v>4355</v>
      </c>
      <c r="G693" s="661" t="s">
        <v>4400</v>
      </c>
      <c r="H693" s="661" t="s">
        <v>590</v>
      </c>
      <c r="I693" s="661" t="s">
        <v>4907</v>
      </c>
      <c r="J693" s="661" t="s">
        <v>4401</v>
      </c>
      <c r="K693" s="661" t="s">
        <v>4402</v>
      </c>
      <c r="L693" s="662">
        <v>0</v>
      </c>
      <c r="M693" s="662">
        <v>0</v>
      </c>
      <c r="N693" s="661">
        <v>1</v>
      </c>
      <c r="O693" s="742">
        <v>0.5</v>
      </c>
      <c r="P693" s="662"/>
      <c r="Q693" s="677"/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21</v>
      </c>
      <c r="B694" s="661" t="s">
        <v>589</v>
      </c>
      <c r="C694" s="661">
        <v>89301211</v>
      </c>
      <c r="D694" s="740" t="s">
        <v>6628</v>
      </c>
      <c r="E694" s="741" t="s">
        <v>4390</v>
      </c>
      <c r="F694" s="661" t="s">
        <v>4355</v>
      </c>
      <c r="G694" s="661" t="s">
        <v>4400</v>
      </c>
      <c r="H694" s="661" t="s">
        <v>590</v>
      </c>
      <c r="I694" s="661" t="s">
        <v>4908</v>
      </c>
      <c r="J694" s="661" t="s">
        <v>4401</v>
      </c>
      <c r="K694" s="661" t="s">
        <v>4402</v>
      </c>
      <c r="L694" s="662">
        <v>0</v>
      </c>
      <c r="M694" s="662">
        <v>0</v>
      </c>
      <c r="N694" s="661">
        <v>1</v>
      </c>
      <c r="O694" s="742">
        <v>1</v>
      </c>
      <c r="P694" s="662">
        <v>0</v>
      </c>
      <c r="Q694" s="677"/>
      <c r="R694" s="661">
        <v>1</v>
      </c>
      <c r="S694" s="677">
        <v>1</v>
      </c>
      <c r="T694" s="742">
        <v>1</v>
      </c>
      <c r="U694" s="700">
        <v>1</v>
      </c>
    </row>
    <row r="695" spans="1:21" ht="14.4" customHeight="1" x14ac:dyDescent="0.3">
      <c r="A695" s="660">
        <v>21</v>
      </c>
      <c r="B695" s="661" t="s">
        <v>589</v>
      </c>
      <c r="C695" s="661">
        <v>89301211</v>
      </c>
      <c r="D695" s="740" t="s">
        <v>6628</v>
      </c>
      <c r="E695" s="741" t="s">
        <v>4390</v>
      </c>
      <c r="F695" s="661" t="s">
        <v>4355</v>
      </c>
      <c r="G695" s="661" t="s">
        <v>4479</v>
      </c>
      <c r="H695" s="661" t="s">
        <v>2238</v>
      </c>
      <c r="I695" s="661" t="s">
        <v>2503</v>
      </c>
      <c r="J695" s="661" t="s">
        <v>2504</v>
      </c>
      <c r="K695" s="661" t="s">
        <v>4251</v>
      </c>
      <c r="L695" s="662">
        <v>216.16</v>
      </c>
      <c r="M695" s="662">
        <v>216.16</v>
      </c>
      <c r="N695" s="661">
        <v>1</v>
      </c>
      <c r="O695" s="742">
        <v>0.5</v>
      </c>
      <c r="P695" s="662">
        <v>216.16</v>
      </c>
      <c r="Q695" s="677">
        <v>1</v>
      </c>
      <c r="R695" s="661">
        <v>1</v>
      </c>
      <c r="S695" s="677">
        <v>1</v>
      </c>
      <c r="T695" s="742">
        <v>0.5</v>
      </c>
      <c r="U695" s="700">
        <v>1</v>
      </c>
    </row>
    <row r="696" spans="1:21" ht="14.4" customHeight="1" x14ac:dyDescent="0.3">
      <c r="A696" s="660">
        <v>21</v>
      </c>
      <c r="B696" s="661" t="s">
        <v>589</v>
      </c>
      <c r="C696" s="661">
        <v>89301211</v>
      </c>
      <c r="D696" s="740" t="s">
        <v>6628</v>
      </c>
      <c r="E696" s="741" t="s">
        <v>4390</v>
      </c>
      <c r="F696" s="661" t="s">
        <v>4355</v>
      </c>
      <c r="G696" s="661" t="s">
        <v>4480</v>
      </c>
      <c r="H696" s="661" t="s">
        <v>590</v>
      </c>
      <c r="I696" s="661" t="s">
        <v>1283</v>
      </c>
      <c r="J696" s="661" t="s">
        <v>869</v>
      </c>
      <c r="K696" s="661" t="s">
        <v>1161</v>
      </c>
      <c r="L696" s="662">
        <v>118.82</v>
      </c>
      <c r="M696" s="662">
        <v>475.28</v>
      </c>
      <c r="N696" s="661">
        <v>4</v>
      </c>
      <c r="O696" s="742">
        <v>3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21</v>
      </c>
      <c r="B697" s="661" t="s">
        <v>589</v>
      </c>
      <c r="C697" s="661">
        <v>89301211</v>
      </c>
      <c r="D697" s="740" t="s">
        <v>6628</v>
      </c>
      <c r="E697" s="741" t="s">
        <v>4390</v>
      </c>
      <c r="F697" s="661" t="s">
        <v>4355</v>
      </c>
      <c r="G697" s="661" t="s">
        <v>4485</v>
      </c>
      <c r="H697" s="661" t="s">
        <v>590</v>
      </c>
      <c r="I697" s="661" t="s">
        <v>1518</v>
      </c>
      <c r="J697" s="661" t="s">
        <v>1519</v>
      </c>
      <c r="K697" s="661" t="s">
        <v>1520</v>
      </c>
      <c r="L697" s="662">
        <v>359.63</v>
      </c>
      <c r="M697" s="662">
        <v>3596.2999999999997</v>
      </c>
      <c r="N697" s="661">
        <v>10</v>
      </c>
      <c r="O697" s="742">
        <v>3.5</v>
      </c>
      <c r="P697" s="662">
        <v>1078.8899999999999</v>
      </c>
      <c r="Q697" s="677">
        <v>0.3</v>
      </c>
      <c r="R697" s="661">
        <v>3</v>
      </c>
      <c r="S697" s="677">
        <v>0.3</v>
      </c>
      <c r="T697" s="742">
        <v>1</v>
      </c>
      <c r="U697" s="700">
        <v>0.2857142857142857</v>
      </c>
    </row>
    <row r="698" spans="1:21" ht="14.4" customHeight="1" x14ac:dyDescent="0.3">
      <c r="A698" s="660">
        <v>21</v>
      </c>
      <c r="B698" s="661" t="s">
        <v>589</v>
      </c>
      <c r="C698" s="661">
        <v>89301211</v>
      </c>
      <c r="D698" s="740" t="s">
        <v>6628</v>
      </c>
      <c r="E698" s="741" t="s">
        <v>4390</v>
      </c>
      <c r="F698" s="661" t="s">
        <v>4355</v>
      </c>
      <c r="G698" s="661" t="s">
        <v>4485</v>
      </c>
      <c r="H698" s="661" t="s">
        <v>590</v>
      </c>
      <c r="I698" s="661" t="s">
        <v>4486</v>
      </c>
      <c r="J698" s="661" t="s">
        <v>1519</v>
      </c>
      <c r="K698" s="661" t="s">
        <v>2422</v>
      </c>
      <c r="L698" s="662">
        <v>0</v>
      </c>
      <c r="M698" s="662">
        <v>0</v>
      </c>
      <c r="N698" s="661">
        <v>3</v>
      </c>
      <c r="O698" s="742">
        <v>1</v>
      </c>
      <c r="P698" s="662">
        <v>0</v>
      </c>
      <c r="Q698" s="677"/>
      <c r="R698" s="661">
        <v>1</v>
      </c>
      <c r="S698" s="677">
        <v>0.33333333333333331</v>
      </c>
      <c r="T698" s="742">
        <v>0.5</v>
      </c>
      <c r="U698" s="700">
        <v>0.5</v>
      </c>
    </row>
    <row r="699" spans="1:21" ht="14.4" customHeight="1" x14ac:dyDescent="0.3">
      <c r="A699" s="660">
        <v>21</v>
      </c>
      <c r="B699" s="661" t="s">
        <v>589</v>
      </c>
      <c r="C699" s="661">
        <v>89301211</v>
      </c>
      <c r="D699" s="740" t="s">
        <v>6628</v>
      </c>
      <c r="E699" s="741" t="s">
        <v>4390</v>
      </c>
      <c r="F699" s="661" t="s">
        <v>4355</v>
      </c>
      <c r="G699" s="661" t="s">
        <v>4403</v>
      </c>
      <c r="H699" s="661" t="s">
        <v>590</v>
      </c>
      <c r="I699" s="661" t="s">
        <v>4972</v>
      </c>
      <c r="J699" s="661" t="s">
        <v>1716</v>
      </c>
      <c r="K699" s="661" t="s">
        <v>4973</v>
      </c>
      <c r="L699" s="662">
        <v>0</v>
      </c>
      <c r="M699" s="662">
        <v>0</v>
      </c>
      <c r="N699" s="661">
        <v>1</v>
      </c>
      <c r="O699" s="742">
        <v>1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21</v>
      </c>
      <c r="B700" s="661" t="s">
        <v>589</v>
      </c>
      <c r="C700" s="661">
        <v>89301211</v>
      </c>
      <c r="D700" s="740" t="s">
        <v>6628</v>
      </c>
      <c r="E700" s="741" t="s">
        <v>4390</v>
      </c>
      <c r="F700" s="661" t="s">
        <v>4355</v>
      </c>
      <c r="G700" s="661" t="s">
        <v>4403</v>
      </c>
      <c r="H700" s="661" t="s">
        <v>590</v>
      </c>
      <c r="I700" s="661" t="s">
        <v>4696</v>
      </c>
      <c r="J700" s="661" t="s">
        <v>1716</v>
      </c>
      <c r="K700" s="661" t="s">
        <v>4697</v>
      </c>
      <c r="L700" s="662">
        <v>0</v>
      </c>
      <c r="M700" s="662">
        <v>0</v>
      </c>
      <c r="N700" s="661">
        <v>1</v>
      </c>
      <c r="O700" s="742">
        <v>1</v>
      </c>
      <c r="P700" s="662">
        <v>0</v>
      </c>
      <c r="Q700" s="677"/>
      <c r="R700" s="661">
        <v>1</v>
      </c>
      <c r="S700" s="677">
        <v>1</v>
      </c>
      <c r="T700" s="742">
        <v>1</v>
      </c>
      <c r="U700" s="700">
        <v>1</v>
      </c>
    </row>
    <row r="701" spans="1:21" ht="14.4" customHeight="1" x14ac:dyDescent="0.3">
      <c r="A701" s="660">
        <v>21</v>
      </c>
      <c r="B701" s="661" t="s">
        <v>589</v>
      </c>
      <c r="C701" s="661">
        <v>89301211</v>
      </c>
      <c r="D701" s="740" t="s">
        <v>6628</v>
      </c>
      <c r="E701" s="741" t="s">
        <v>4390</v>
      </c>
      <c r="F701" s="661" t="s">
        <v>4355</v>
      </c>
      <c r="G701" s="661" t="s">
        <v>4491</v>
      </c>
      <c r="H701" s="661" t="s">
        <v>590</v>
      </c>
      <c r="I701" s="661" t="s">
        <v>983</v>
      </c>
      <c r="J701" s="661" t="s">
        <v>984</v>
      </c>
      <c r="K701" s="661" t="s">
        <v>2088</v>
      </c>
      <c r="L701" s="662">
        <v>56.52</v>
      </c>
      <c r="M701" s="662">
        <v>113.04</v>
      </c>
      <c r="N701" s="661">
        <v>2</v>
      </c>
      <c r="O701" s="742">
        <v>2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21</v>
      </c>
      <c r="B702" s="661" t="s">
        <v>589</v>
      </c>
      <c r="C702" s="661">
        <v>89301211</v>
      </c>
      <c r="D702" s="740" t="s">
        <v>6628</v>
      </c>
      <c r="E702" s="741" t="s">
        <v>4390</v>
      </c>
      <c r="F702" s="661" t="s">
        <v>4355</v>
      </c>
      <c r="G702" s="661" t="s">
        <v>4491</v>
      </c>
      <c r="H702" s="661" t="s">
        <v>590</v>
      </c>
      <c r="I702" s="661" t="s">
        <v>983</v>
      </c>
      <c r="J702" s="661" t="s">
        <v>984</v>
      </c>
      <c r="K702" s="661" t="s">
        <v>2088</v>
      </c>
      <c r="L702" s="662">
        <v>59.55</v>
      </c>
      <c r="M702" s="662">
        <v>59.55</v>
      </c>
      <c r="N702" s="661">
        <v>1</v>
      </c>
      <c r="O702" s="742">
        <v>0.5</v>
      </c>
      <c r="P702" s="662">
        <v>59.55</v>
      </c>
      <c r="Q702" s="677">
        <v>1</v>
      </c>
      <c r="R702" s="661">
        <v>1</v>
      </c>
      <c r="S702" s="677">
        <v>1</v>
      </c>
      <c r="T702" s="742">
        <v>0.5</v>
      </c>
      <c r="U702" s="700">
        <v>1</v>
      </c>
    </row>
    <row r="703" spans="1:21" ht="14.4" customHeight="1" x14ac:dyDescent="0.3">
      <c r="A703" s="660">
        <v>21</v>
      </c>
      <c r="B703" s="661" t="s">
        <v>589</v>
      </c>
      <c r="C703" s="661">
        <v>89301211</v>
      </c>
      <c r="D703" s="740" t="s">
        <v>6628</v>
      </c>
      <c r="E703" s="741" t="s">
        <v>4390</v>
      </c>
      <c r="F703" s="661" t="s">
        <v>4355</v>
      </c>
      <c r="G703" s="661" t="s">
        <v>4491</v>
      </c>
      <c r="H703" s="661" t="s">
        <v>590</v>
      </c>
      <c r="I703" s="661" t="s">
        <v>4495</v>
      </c>
      <c r="J703" s="661" t="s">
        <v>4496</v>
      </c>
      <c r="K703" s="661" t="s">
        <v>4497</v>
      </c>
      <c r="L703" s="662">
        <v>75.36</v>
      </c>
      <c r="M703" s="662">
        <v>226.07999999999998</v>
      </c>
      <c r="N703" s="661">
        <v>3</v>
      </c>
      <c r="O703" s="742">
        <v>2.5</v>
      </c>
      <c r="P703" s="662">
        <v>75.36</v>
      </c>
      <c r="Q703" s="677">
        <v>0.33333333333333337</v>
      </c>
      <c r="R703" s="661">
        <v>1</v>
      </c>
      <c r="S703" s="677">
        <v>0.33333333333333331</v>
      </c>
      <c r="T703" s="742">
        <v>1</v>
      </c>
      <c r="U703" s="700">
        <v>0.4</v>
      </c>
    </row>
    <row r="704" spans="1:21" ht="14.4" customHeight="1" x14ac:dyDescent="0.3">
      <c r="A704" s="660">
        <v>21</v>
      </c>
      <c r="B704" s="661" t="s">
        <v>589</v>
      </c>
      <c r="C704" s="661">
        <v>89301211</v>
      </c>
      <c r="D704" s="740" t="s">
        <v>6628</v>
      </c>
      <c r="E704" s="741" t="s">
        <v>4390</v>
      </c>
      <c r="F704" s="661" t="s">
        <v>4355</v>
      </c>
      <c r="G704" s="661" t="s">
        <v>4397</v>
      </c>
      <c r="H704" s="661" t="s">
        <v>590</v>
      </c>
      <c r="I704" s="661" t="s">
        <v>4974</v>
      </c>
      <c r="J704" s="661" t="s">
        <v>811</v>
      </c>
      <c r="K704" s="661" t="s">
        <v>4499</v>
      </c>
      <c r="L704" s="662">
        <v>57.65</v>
      </c>
      <c r="M704" s="662">
        <v>57.65</v>
      </c>
      <c r="N704" s="661">
        <v>1</v>
      </c>
      <c r="O704" s="742">
        <v>1</v>
      </c>
      <c r="P704" s="662"/>
      <c r="Q704" s="677">
        <v>0</v>
      </c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21</v>
      </c>
      <c r="B705" s="661" t="s">
        <v>589</v>
      </c>
      <c r="C705" s="661">
        <v>89301211</v>
      </c>
      <c r="D705" s="740" t="s">
        <v>6628</v>
      </c>
      <c r="E705" s="741" t="s">
        <v>4390</v>
      </c>
      <c r="F705" s="661" t="s">
        <v>4355</v>
      </c>
      <c r="G705" s="661" t="s">
        <v>4397</v>
      </c>
      <c r="H705" s="661" t="s">
        <v>590</v>
      </c>
      <c r="I705" s="661" t="s">
        <v>810</v>
      </c>
      <c r="J705" s="661" t="s">
        <v>811</v>
      </c>
      <c r="K705" s="661" t="s">
        <v>4129</v>
      </c>
      <c r="L705" s="662">
        <v>115.3</v>
      </c>
      <c r="M705" s="662">
        <v>115.3</v>
      </c>
      <c r="N705" s="661">
        <v>1</v>
      </c>
      <c r="O705" s="742">
        <v>1</v>
      </c>
      <c r="P705" s="662">
        <v>115.3</v>
      </c>
      <c r="Q705" s="677">
        <v>1</v>
      </c>
      <c r="R705" s="661">
        <v>1</v>
      </c>
      <c r="S705" s="677">
        <v>1</v>
      </c>
      <c r="T705" s="742">
        <v>1</v>
      </c>
      <c r="U705" s="700">
        <v>1</v>
      </c>
    </row>
    <row r="706" spans="1:21" ht="14.4" customHeight="1" x14ac:dyDescent="0.3">
      <c r="A706" s="660">
        <v>21</v>
      </c>
      <c r="B706" s="661" t="s">
        <v>589</v>
      </c>
      <c r="C706" s="661">
        <v>89301211</v>
      </c>
      <c r="D706" s="740" t="s">
        <v>6628</v>
      </c>
      <c r="E706" s="741" t="s">
        <v>4390</v>
      </c>
      <c r="F706" s="661" t="s">
        <v>4355</v>
      </c>
      <c r="G706" s="661" t="s">
        <v>4397</v>
      </c>
      <c r="H706" s="661" t="s">
        <v>590</v>
      </c>
      <c r="I706" s="661" t="s">
        <v>4975</v>
      </c>
      <c r="J706" s="661" t="s">
        <v>811</v>
      </c>
      <c r="K706" s="661" t="s">
        <v>4129</v>
      </c>
      <c r="L706" s="662">
        <v>115.3</v>
      </c>
      <c r="M706" s="662">
        <v>115.3</v>
      </c>
      <c r="N706" s="661">
        <v>1</v>
      </c>
      <c r="O706" s="742">
        <v>0.5</v>
      </c>
      <c r="P706" s="662"/>
      <c r="Q706" s="677">
        <v>0</v>
      </c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21</v>
      </c>
      <c r="B707" s="661" t="s">
        <v>589</v>
      </c>
      <c r="C707" s="661">
        <v>89301211</v>
      </c>
      <c r="D707" s="740" t="s">
        <v>6628</v>
      </c>
      <c r="E707" s="741" t="s">
        <v>4390</v>
      </c>
      <c r="F707" s="661" t="s">
        <v>4355</v>
      </c>
      <c r="G707" s="661" t="s">
        <v>4397</v>
      </c>
      <c r="H707" s="661" t="s">
        <v>590</v>
      </c>
      <c r="I707" s="661" t="s">
        <v>4976</v>
      </c>
      <c r="J707" s="661" t="s">
        <v>811</v>
      </c>
      <c r="K707" s="661" t="s">
        <v>4499</v>
      </c>
      <c r="L707" s="662">
        <v>57.65</v>
      </c>
      <c r="M707" s="662">
        <v>57.65</v>
      </c>
      <c r="N707" s="661">
        <v>1</v>
      </c>
      <c r="O707" s="742">
        <v>0.5</v>
      </c>
      <c r="P707" s="662">
        <v>57.65</v>
      </c>
      <c r="Q707" s="677">
        <v>1</v>
      </c>
      <c r="R707" s="661">
        <v>1</v>
      </c>
      <c r="S707" s="677">
        <v>1</v>
      </c>
      <c r="T707" s="742">
        <v>0.5</v>
      </c>
      <c r="U707" s="700">
        <v>1</v>
      </c>
    </row>
    <row r="708" spans="1:21" ht="14.4" customHeight="1" x14ac:dyDescent="0.3">
      <c r="A708" s="660">
        <v>21</v>
      </c>
      <c r="B708" s="661" t="s">
        <v>589</v>
      </c>
      <c r="C708" s="661">
        <v>89301211</v>
      </c>
      <c r="D708" s="740" t="s">
        <v>6628</v>
      </c>
      <c r="E708" s="741" t="s">
        <v>4390</v>
      </c>
      <c r="F708" s="661" t="s">
        <v>4355</v>
      </c>
      <c r="G708" s="661" t="s">
        <v>4500</v>
      </c>
      <c r="H708" s="661" t="s">
        <v>590</v>
      </c>
      <c r="I708" s="661" t="s">
        <v>1487</v>
      </c>
      <c r="J708" s="661" t="s">
        <v>4501</v>
      </c>
      <c r="K708" s="661" t="s">
        <v>4502</v>
      </c>
      <c r="L708" s="662">
        <v>25.8</v>
      </c>
      <c r="M708" s="662">
        <v>232.2</v>
      </c>
      <c r="N708" s="661">
        <v>9</v>
      </c>
      <c r="O708" s="742">
        <v>3</v>
      </c>
      <c r="P708" s="662">
        <v>51.6</v>
      </c>
      <c r="Q708" s="677">
        <v>0.22222222222222224</v>
      </c>
      <c r="R708" s="661">
        <v>2</v>
      </c>
      <c r="S708" s="677">
        <v>0.22222222222222221</v>
      </c>
      <c r="T708" s="742">
        <v>1</v>
      </c>
      <c r="U708" s="700">
        <v>0.33333333333333331</v>
      </c>
    </row>
    <row r="709" spans="1:21" ht="14.4" customHeight="1" x14ac:dyDescent="0.3">
      <c r="A709" s="660">
        <v>21</v>
      </c>
      <c r="B709" s="661" t="s">
        <v>589</v>
      </c>
      <c r="C709" s="661">
        <v>89301211</v>
      </c>
      <c r="D709" s="740" t="s">
        <v>6628</v>
      </c>
      <c r="E709" s="741" t="s">
        <v>4390</v>
      </c>
      <c r="F709" s="661" t="s">
        <v>4355</v>
      </c>
      <c r="G709" s="661" t="s">
        <v>4503</v>
      </c>
      <c r="H709" s="661" t="s">
        <v>2238</v>
      </c>
      <c r="I709" s="661" t="s">
        <v>2467</v>
      </c>
      <c r="J709" s="661" t="s">
        <v>2468</v>
      </c>
      <c r="K709" s="661" t="s">
        <v>996</v>
      </c>
      <c r="L709" s="662">
        <v>232.44</v>
      </c>
      <c r="M709" s="662">
        <v>232.44</v>
      </c>
      <c r="N709" s="661">
        <v>1</v>
      </c>
      <c r="O709" s="742">
        <v>0.5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21</v>
      </c>
      <c r="B710" s="661" t="s">
        <v>589</v>
      </c>
      <c r="C710" s="661">
        <v>89301211</v>
      </c>
      <c r="D710" s="740" t="s">
        <v>6628</v>
      </c>
      <c r="E710" s="741" t="s">
        <v>4390</v>
      </c>
      <c r="F710" s="661" t="s">
        <v>4355</v>
      </c>
      <c r="G710" s="661" t="s">
        <v>4778</v>
      </c>
      <c r="H710" s="661" t="s">
        <v>590</v>
      </c>
      <c r="I710" s="661" t="s">
        <v>3252</v>
      </c>
      <c r="J710" s="661" t="s">
        <v>4780</v>
      </c>
      <c r="K710" s="661" t="s">
        <v>4954</v>
      </c>
      <c r="L710" s="662">
        <v>0</v>
      </c>
      <c r="M710" s="662">
        <v>0</v>
      </c>
      <c r="N710" s="661">
        <v>1</v>
      </c>
      <c r="O710" s="742">
        <v>0.5</v>
      </c>
      <c r="P710" s="662">
        <v>0</v>
      </c>
      <c r="Q710" s="677"/>
      <c r="R710" s="661">
        <v>1</v>
      </c>
      <c r="S710" s="677">
        <v>1</v>
      </c>
      <c r="T710" s="742">
        <v>0.5</v>
      </c>
      <c r="U710" s="700">
        <v>1</v>
      </c>
    </row>
    <row r="711" spans="1:21" ht="14.4" customHeight="1" x14ac:dyDescent="0.3">
      <c r="A711" s="660">
        <v>21</v>
      </c>
      <c r="B711" s="661" t="s">
        <v>589</v>
      </c>
      <c r="C711" s="661">
        <v>89301211</v>
      </c>
      <c r="D711" s="740" t="s">
        <v>6628</v>
      </c>
      <c r="E711" s="741" t="s">
        <v>4390</v>
      </c>
      <c r="F711" s="661" t="s">
        <v>4355</v>
      </c>
      <c r="G711" s="661" t="s">
        <v>4424</v>
      </c>
      <c r="H711" s="661" t="s">
        <v>590</v>
      </c>
      <c r="I711" s="661" t="s">
        <v>4977</v>
      </c>
      <c r="J711" s="661" t="s">
        <v>4978</v>
      </c>
      <c r="K711" s="661" t="s">
        <v>4979</v>
      </c>
      <c r="L711" s="662">
        <v>243.25</v>
      </c>
      <c r="M711" s="662">
        <v>486.5</v>
      </c>
      <c r="N711" s="661">
        <v>2</v>
      </c>
      <c r="O711" s="742">
        <v>1</v>
      </c>
      <c r="P711" s="662"/>
      <c r="Q711" s="677">
        <v>0</v>
      </c>
      <c r="R711" s="661"/>
      <c r="S711" s="677">
        <v>0</v>
      </c>
      <c r="T711" s="742"/>
      <c r="U711" s="700">
        <v>0</v>
      </c>
    </row>
    <row r="712" spans="1:21" ht="14.4" customHeight="1" x14ac:dyDescent="0.3">
      <c r="A712" s="660">
        <v>21</v>
      </c>
      <c r="B712" s="661" t="s">
        <v>589</v>
      </c>
      <c r="C712" s="661">
        <v>89301211</v>
      </c>
      <c r="D712" s="740" t="s">
        <v>6628</v>
      </c>
      <c r="E712" s="741" t="s">
        <v>4390</v>
      </c>
      <c r="F712" s="661" t="s">
        <v>4355</v>
      </c>
      <c r="G712" s="661" t="s">
        <v>4424</v>
      </c>
      <c r="H712" s="661" t="s">
        <v>590</v>
      </c>
      <c r="I712" s="661" t="s">
        <v>4782</v>
      </c>
      <c r="J712" s="661" t="s">
        <v>4783</v>
      </c>
      <c r="K712" s="661" t="s">
        <v>4784</v>
      </c>
      <c r="L712" s="662">
        <v>4351.1099999999997</v>
      </c>
      <c r="M712" s="662">
        <v>4351.1099999999997</v>
      </c>
      <c r="N712" s="661">
        <v>1</v>
      </c>
      <c r="O712" s="742">
        <v>1</v>
      </c>
      <c r="P712" s="662"/>
      <c r="Q712" s="677">
        <v>0</v>
      </c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21</v>
      </c>
      <c r="B713" s="661" t="s">
        <v>589</v>
      </c>
      <c r="C713" s="661">
        <v>89301211</v>
      </c>
      <c r="D713" s="740" t="s">
        <v>6628</v>
      </c>
      <c r="E713" s="741" t="s">
        <v>4390</v>
      </c>
      <c r="F713" s="661" t="s">
        <v>4355</v>
      </c>
      <c r="G713" s="661" t="s">
        <v>4424</v>
      </c>
      <c r="H713" s="661" t="s">
        <v>590</v>
      </c>
      <c r="I713" s="661" t="s">
        <v>1669</v>
      </c>
      <c r="J713" s="661" t="s">
        <v>4626</v>
      </c>
      <c r="K713" s="661" t="s">
        <v>4627</v>
      </c>
      <c r="L713" s="662">
        <v>2332.38</v>
      </c>
      <c r="M713" s="662">
        <v>2332.38</v>
      </c>
      <c r="N713" s="661">
        <v>1</v>
      </c>
      <c r="O713" s="742">
        <v>1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21</v>
      </c>
      <c r="B714" s="661" t="s">
        <v>589</v>
      </c>
      <c r="C714" s="661">
        <v>89301211</v>
      </c>
      <c r="D714" s="740" t="s">
        <v>6628</v>
      </c>
      <c r="E714" s="741" t="s">
        <v>4390</v>
      </c>
      <c r="F714" s="661" t="s">
        <v>4355</v>
      </c>
      <c r="G714" s="661" t="s">
        <v>4424</v>
      </c>
      <c r="H714" s="661" t="s">
        <v>590</v>
      </c>
      <c r="I714" s="661" t="s">
        <v>1669</v>
      </c>
      <c r="J714" s="661" t="s">
        <v>4626</v>
      </c>
      <c r="K714" s="661" t="s">
        <v>4627</v>
      </c>
      <c r="L714" s="662">
        <v>1520.33</v>
      </c>
      <c r="M714" s="662">
        <v>1520.33</v>
      </c>
      <c r="N714" s="661">
        <v>1</v>
      </c>
      <c r="O714" s="742">
        <v>1</v>
      </c>
      <c r="P714" s="662">
        <v>1520.33</v>
      </c>
      <c r="Q714" s="677">
        <v>1</v>
      </c>
      <c r="R714" s="661">
        <v>1</v>
      </c>
      <c r="S714" s="677">
        <v>1</v>
      </c>
      <c r="T714" s="742">
        <v>1</v>
      </c>
      <c r="U714" s="700">
        <v>1</v>
      </c>
    </row>
    <row r="715" spans="1:21" ht="14.4" customHeight="1" x14ac:dyDescent="0.3">
      <c r="A715" s="660">
        <v>21</v>
      </c>
      <c r="B715" s="661" t="s">
        <v>589</v>
      </c>
      <c r="C715" s="661">
        <v>89301211</v>
      </c>
      <c r="D715" s="740" t="s">
        <v>6628</v>
      </c>
      <c r="E715" s="741" t="s">
        <v>4390</v>
      </c>
      <c r="F715" s="661" t="s">
        <v>4355</v>
      </c>
      <c r="G715" s="661" t="s">
        <v>4424</v>
      </c>
      <c r="H715" s="661" t="s">
        <v>590</v>
      </c>
      <c r="I715" s="661" t="s">
        <v>1308</v>
      </c>
      <c r="J715" s="661" t="s">
        <v>4425</v>
      </c>
      <c r="K715" s="661" t="s">
        <v>4426</v>
      </c>
      <c r="L715" s="662">
        <v>880.88</v>
      </c>
      <c r="M715" s="662">
        <v>880.88</v>
      </c>
      <c r="N715" s="661">
        <v>1</v>
      </c>
      <c r="O715" s="742">
        <v>1</v>
      </c>
      <c r="P715" s="662"/>
      <c r="Q715" s="677">
        <v>0</v>
      </c>
      <c r="R715" s="661"/>
      <c r="S715" s="677">
        <v>0</v>
      </c>
      <c r="T715" s="742"/>
      <c r="U715" s="700">
        <v>0</v>
      </c>
    </row>
    <row r="716" spans="1:21" ht="14.4" customHeight="1" x14ac:dyDescent="0.3">
      <c r="A716" s="660">
        <v>21</v>
      </c>
      <c r="B716" s="661" t="s">
        <v>589</v>
      </c>
      <c r="C716" s="661">
        <v>89301211</v>
      </c>
      <c r="D716" s="740" t="s">
        <v>6628</v>
      </c>
      <c r="E716" s="741" t="s">
        <v>4390</v>
      </c>
      <c r="F716" s="661" t="s">
        <v>4355</v>
      </c>
      <c r="G716" s="661" t="s">
        <v>4424</v>
      </c>
      <c r="H716" s="661" t="s">
        <v>590</v>
      </c>
      <c r="I716" s="661" t="s">
        <v>1308</v>
      </c>
      <c r="J716" s="661" t="s">
        <v>4425</v>
      </c>
      <c r="K716" s="661" t="s">
        <v>4426</v>
      </c>
      <c r="L716" s="662">
        <v>506.78</v>
      </c>
      <c r="M716" s="662">
        <v>3547.4599999999991</v>
      </c>
      <c r="N716" s="661">
        <v>7</v>
      </c>
      <c r="O716" s="742">
        <v>5</v>
      </c>
      <c r="P716" s="662">
        <v>3040.6799999999994</v>
      </c>
      <c r="Q716" s="677">
        <v>0.85714285714285721</v>
      </c>
      <c r="R716" s="661">
        <v>6</v>
      </c>
      <c r="S716" s="677">
        <v>0.8571428571428571</v>
      </c>
      <c r="T716" s="742">
        <v>4</v>
      </c>
      <c r="U716" s="700">
        <v>0.8</v>
      </c>
    </row>
    <row r="717" spans="1:21" ht="14.4" customHeight="1" x14ac:dyDescent="0.3">
      <c r="A717" s="660">
        <v>21</v>
      </c>
      <c r="B717" s="661" t="s">
        <v>589</v>
      </c>
      <c r="C717" s="661">
        <v>89301211</v>
      </c>
      <c r="D717" s="740" t="s">
        <v>6628</v>
      </c>
      <c r="E717" s="741" t="s">
        <v>4390</v>
      </c>
      <c r="F717" s="661" t="s">
        <v>4355</v>
      </c>
      <c r="G717" s="661" t="s">
        <v>4424</v>
      </c>
      <c r="H717" s="661" t="s">
        <v>590</v>
      </c>
      <c r="I717" s="661" t="s">
        <v>1522</v>
      </c>
      <c r="J717" s="661" t="s">
        <v>4506</v>
      </c>
      <c r="K717" s="661" t="s">
        <v>4507</v>
      </c>
      <c r="L717" s="662">
        <v>1629.03</v>
      </c>
      <c r="M717" s="662">
        <v>1629.03</v>
      </c>
      <c r="N717" s="661">
        <v>1</v>
      </c>
      <c r="O717" s="742">
        <v>0.5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21</v>
      </c>
      <c r="B718" s="661" t="s">
        <v>589</v>
      </c>
      <c r="C718" s="661">
        <v>89301211</v>
      </c>
      <c r="D718" s="740" t="s">
        <v>6628</v>
      </c>
      <c r="E718" s="741" t="s">
        <v>4390</v>
      </c>
      <c r="F718" s="661" t="s">
        <v>4355</v>
      </c>
      <c r="G718" s="661" t="s">
        <v>4424</v>
      </c>
      <c r="H718" s="661" t="s">
        <v>590</v>
      </c>
      <c r="I718" s="661" t="s">
        <v>1522</v>
      </c>
      <c r="J718" s="661" t="s">
        <v>4506</v>
      </c>
      <c r="K718" s="661" t="s">
        <v>4507</v>
      </c>
      <c r="L718" s="662">
        <v>1030.1500000000001</v>
      </c>
      <c r="M718" s="662">
        <v>4120.6000000000004</v>
      </c>
      <c r="N718" s="661">
        <v>4</v>
      </c>
      <c r="O718" s="742">
        <v>3</v>
      </c>
      <c r="P718" s="662">
        <v>4120.6000000000004</v>
      </c>
      <c r="Q718" s="677">
        <v>1</v>
      </c>
      <c r="R718" s="661">
        <v>4</v>
      </c>
      <c r="S718" s="677">
        <v>1</v>
      </c>
      <c r="T718" s="742">
        <v>3</v>
      </c>
      <c r="U718" s="700">
        <v>1</v>
      </c>
    </row>
    <row r="719" spans="1:21" ht="14.4" customHeight="1" x14ac:dyDescent="0.3">
      <c r="A719" s="660">
        <v>21</v>
      </c>
      <c r="B719" s="661" t="s">
        <v>589</v>
      </c>
      <c r="C719" s="661">
        <v>89301211</v>
      </c>
      <c r="D719" s="740" t="s">
        <v>6628</v>
      </c>
      <c r="E719" s="741" t="s">
        <v>4390</v>
      </c>
      <c r="F719" s="661" t="s">
        <v>4355</v>
      </c>
      <c r="G719" s="661" t="s">
        <v>4424</v>
      </c>
      <c r="H719" s="661" t="s">
        <v>590</v>
      </c>
      <c r="I719" s="661" t="s">
        <v>1522</v>
      </c>
      <c r="J719" s="661" t="s">
        <v>4506</v>
      </c>
      <c r="K719" s="661" t="s">
        <v>4507</v>
      </c>
      <c r="L719" s="662">
        <v>1013.55</v>
      </c>
      <c r="M719" s="662">
        <v>3040.6499999999996</v>
      </c>
      <c r="N719" s="661">
        <v>3</v>
      </c>
      <c r="O719" s="742">
        <v>3</v>
      </c>
      <c r="P719" s="662">
        <v>1013.55</v>
      </c>
      <c r="Q719" s="677">
        <v>0.33333333333333337</v>
      </c>
      <c r="R719" s="661">
        <v>1</v>
      </c>
      <c r="S719" s="677">
        <v>0.33333333333333331</v>
      </c>
      <c r="T719" s="742">
        <v>1</v>
      </c>
      <c r="U719" s="700">
        <v>0.33333333333333331</v>
      </c>
    </row>
    <row r="720" spans="1:21" ht="14.4" customHeight="1" x14ac:dyDescent="0.3">
      <c r="A720" s="660">
        <v>21</v>
      </c>
      <c r="B720" s="661" t="s">
        <v>589</v>
      </c>
      <c r="C720" s="661">
        <v>89301211</v>
      </c>
      <c r="D720" s="740" t="s">
        <v>6628</v>
      </c>
      <c r="E720" s="741" t="s">
        <v>4390</v>
      </c>
      <c r="F720" s="661" t="s">
        <v>4355</v>
      </c>
      <c r="G720" s="661" t="s">
        <v>4424</v>
      </c>
      <c r="H720" s="661" t="s">
        <v>590</v>
      </c>
      <c r="I720" s="661" t="s">
        <v>4980</v>
      </c>
      <c r="J720" s="661" t="s">
        <v>4981</v>
      </c>
      <c r="K720" s="661" t="s">
        <v>4982</v>
      </c>
      <c r="L720" s="662">
        <v>1063.3900000000001</v>
      </c>
      <c r="M720" s="662">
        <v>1063.3900000000001</v>
      </c>
      <c r="N720" s="661">
        <v>1</v>
      </c>
      <c r="O720" s="742">
        <v>1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21</v>
      </c>
      <c r="B721" s="661" t="s">
        <v>589</v>
      </c>
      <c r="C721" s="661">
        <v>89301211</v>
      </c>
      <c r="D721" s="740" t="s">
        <v>6628</v>
      </c>
      <c r="E721" s="741" t="s">
        <v>4390</v>
      </c>
      <c r="F721" s="661" t="s">
        <v>4355</v>
      </c>
      <c r="G721" s="661" t="s">
        <v>4509</v>
      </c>
      <c r="H721" s="661" t="s">
        <v>590</v>
      </c>
      <c r="I721" s="661" t="s">
        <v>1126</v>
      </c>
      <c r="J721" s="661" t="s">
        <v>4514</v>
      </c>
      <c r="K721" s="661" t="s">
        <v>4515</v>
      </c>
      <c r="L721" s="662">
        <v>66.599999999999994</v>
      </c>
      <c r="M721" s="662">
        <v>66.599999999999994</v>
      </c>
      <c r="N721" s="661">
        <v>1</v>
      </c>
      <c r="O721" s="742">
        <v>0.5</v>
      </c>
      <c r="P721" s="662">
        <v>66.599999999999994</v>
      </c>
      <c r="Q721" s="677">
        <v>1</v>
      </c>
      <c r="R721" s="661">
        <v>1</v>
      </c>
      <c r="S721" s="677">
        <v>1</v>
      </c>
      <c r="T721" s="742">
        <v>0.5</v>
      </c>
      <c r="U721" s="700">
        <v>1</v>
      </c>
    </row>
    <row r="722" spans="1:21" ht="14.4" customHeight="1" x14ac:dyDescent="0.3">
      <c r="A722" s="660">
        <v>21</v>
      </c>
      <c r="B722" s="661" t="s">
        <v>589</v>
      </c>
      <c r="C722" s="661">
        <v>89301211</v>
      </c>
      <c r="D722" s="740" t="s">
        <v>6628</v>
      </c>
      <c r="E722" s="741" t="s">
        <v>4390</v>
      </c>
      <c r="F722" s="661" t="s">
        <v>4355</v>
      </c>
      <c r="G722" s="661" t="s">
        <v>4955</v>
      </c>
      <c r="H722" s="661" t="s">
        <v>590</v>
      </c>
      <c r="I722" s="661" t="s">
        <v>2073</v>
      </c>
      <c r="J722" s="661" t="s">
        <v>2074</v>
      </c>
      <c r="K722" s="661" t="s">
        <v>2075</v>
      </c>
      <c r="L722" s="662">
        <v>36.86</v>
      </c>
      <c r="M722" s="662">
        <v>36.86</v>
      </c>
      <c r="N722" s="661">
        <v>1</v>
      </c>
      <c r="O722" s="742">
        <v>0.5</v>
      </c>
      <c r="P722" s="662">
        <v>36.86</v>
      </c>
      <c r="Q722" s="677">
        <v>1</v>
      </c>
      <c r="R722" s="661">
        <v>1</v>
      </c>
      <c r="S722" s="677">
        <v>1</v>
      </c>
      <c r="T722" s="742">
        <v>0.5</v>
      </c>
      <c r="U722" s="700">
        <v>1</v>
      </c>
    </row>
    <row r="723" spans="1:21" ht="14.4" customHeight="1" x14ac:dyDescent="0.3">
      <c r="A723" s="660">
        <v>21</v>
      </c>
      <c r="B723" s="661" t="s">
        <v>589</v>
      </c>
      <c r="C723" s="661">
        <v>89301211</v>
      </c>
      <c r="D723" s="740" t="s">
        <v>6628</v>
      </c>
      <c r="E723" s="741" t="s">
        <v>4390</v>
      </c>
      <c r="F723" s="661" t="s">
        <v>4355</v>
      </c>
      <c r="G723" s="661" t="s">
        <v>4983</v>
      </c>
      <c r="H723" s="661" t="s">
        <v>590</v>
      </c>
      <c r="I723" s="661" t="s">
        <v>669</v>
      </c>
      <c r="J723" s="661" t="s">
        <v>4984</v>
      </c>
      <c r="K723" s="661" t="s">
        <v>4447</v>
      </c>
      <c r="L723" s="662">
        <v>31.95</v>
      </c>
      <c r="M723" s="662">
        <v>31.95</v>
      </c>
      <c r="N723" s="661">
        <v>1</v>
      </c>
      <c r="O723" s="742">
        <v>1</v>
      </c>
      <c r="P723" s="662">
        <v>31.95</v>
      </c>
      <c r="Q723" s="677">
        <v>1</v>
      </c>
      <c r="R723" s="661">
        <v>1</v>
      </c>
      <c r="S723" s="677">
        <v>1</v>
      </c>
      <c r="T723" s="742">
        <v>1</v>
      </c>
      <c r="U723" s="700">
        <v>1</v>
      </c>
    </row>
    <row r="724" spans="1:21" ht="14.4" customHeight="1" x14ac:dyDescent="0.3">
      <c r="A724" s="660">
        <v>21</v>
      </c>
      <c r="B724" s="661" t="s">
        <v>589</v>
      </c>
      <c r="C724" s="661">
        <v>89301211</v>
      </c>
      <c r="D724" s="740" t="s">
        <v>6628</v>
      </c>
      <c r="E724" s="741" t="s">
        <v>4390</v>
      </c>
      <c r="F724" s="661" t="s">
        <v>4355</v>
      </c>
      <c r="G724" s="661" t="s">
        <v>4985</v>
      </c>
      <c r="H724" s="661" t="s">
        <v>590</v>
      </c>
      <c r="I724" s="661" t="s">
        <v>2822</v>
      </c>
      <c r="J724" s="661" t="s">
        <v>2823</v>
      </c>
      <c r="K724" s="661" t="s">
        <v>2828</v>
      </c>
      <c r="L724" s="662">
        <v>0</v>
      </c>
      <c r="M724" s="662">
        <v>0</v>
      </c>
      <c r="N724" s="661">
        <v>1</v>
      </c>
      <c r="O724" s="742">
        <v>1</v>
      </c>
      <c r="P724" s="662"/>
      <c r="Q724" s="677"/>
      <c r="R724" s="661"/>
      <c r="S724" s="677">
        <v>0</v>
      </c>
      <c r="T724" s="742"/>
      <c r="U724" s="700">
        <v>0</v>
      </c>
    </row>
    <row r="725" spans="1:21" ht="14.4" customHeight="1" x14ac:dyDescent="0.3">
      <c r="A725" s="660">
        <v>21</v>
      </c>
      <c r="B725" s="661" t="s">
        <v>589</v>
      </c>
      <c r="C725" s="661">
        <v>89301211</v>
      </c>
      <c r="D725" s="740" t="s">
        <v>6628</v>
      </c>
      <c r="E725" s="741" t="s">
        <v>4390</v>
      </c>
      <c r="F725" s="661" t="s">
        <v>4355</v>
      </c>
      <c r="G725" s="661" t="s">
        <v>4986</v>
      </c>
      <c r="H725" s="661" t="s">
        <v>590</v>
      </c>
      <c r="I725" s="661" t="s">
        <v>2094</v>
      </c>
      <c r="J725" s="661" t="s">
        <v>2091</v>
      </c>
      <c r="K725" s="661" t="s">
        <v>4987</v>
      </c>
      <c r="L725" s="662">
        <v>0</v>
      </c>
      <c r="M725" s="662">
        <v>0</v>
      </c>
      <c r="N725" s="661">
        <v>1</v>
      </c>
      <c r="O725" s="742">
        <v>1</v>
      </c>
      <c r="P725" s="662"/>
      <c r="Q725" s="677"/>
      <c r="R725" s="661"/>
      <c r="S725" s="677">
        <v>0</v>
      </c>
      <c r="T725" s="742"/>
      <c r="U725" s="700">
        <v>0</v>
      </c>
    </row>
    <row r="726" spans="1:21" ht="14.4" customHeight="1" x14ac:dyDescent="0.3">
      <c r="A726" s="660">
        <v>21</v>
      </c>
      <c r="B726" s="661" t="s">
        <v>589</v>
      </c>
      <c r="C726" s="661">
        <v>89301211</v>
      </c>
      <c r="D726" s="740" t="s">
        <v>6628</v>
      </c>
      <c r="E726" s="741" t="s">
        <v>4390</v>
      </c>
      <c r="F726" s="661" t="s">
        <v>4355</v>
      </c>
      <c r="G726" s="661" t="s">
        <v>4419</v>
      </c>
      <c r="H726" s="661" t="s">
        <v>590</v>
      </c>
      <c r="I726" s="661" t="s">
        <v>4420</v>
      </c>
      <c r="J726" s="661" t="s">
        <v>835</v>
      </c>
      <c r="K726" s="661" t="s">
        <v>3636</v>
      </c>
      <c r="L726" s="662">
        <v>0</v>
      </c>
      <c r="M726" s="662">
        <v>0</v>
      </c>
      <c r="N726" s="661">
        <v>2</v>
      </c>
      <c r="O726" s="742">
        <v>2</v>
      </c>
      <c r="P726" s="662"/>
      <c r="Q726" s="677"/>
      <c r="R726" s="661"/>
      <c r="S726" s="677">
        <v>0</v>
      </c>
      <c r="T726" s="742"/>
      <c r="U726" s="700">
        <v>0</v>
      </c>
    </row>
    <row r="727" spans="1:21" ht="14.4" customHeight="1" x14ac:dyDescent="0.3">
      <c r="A727" s="660">
        <v>21</v>
      </c>
      <c r="B727" s="661" t="s">
        <v>589</v>
      </c>
      <c r="C727" s="661">
        <v>89301211</v>
      </c>
      <c r="D727" s="740" t="s">
        <v>6628</v>
      </c>
      <c r="E727" s="741" t="s">
        <v>4390</v>
      </c>
      <c r="F727" s="661" t="s">
        <v>4355</v>
      </c>
      <c r="G727" s="661" t="s">
        <v>4419</v>
      </c>
      <c r="H727" s="661" t="s">
        <v>590</v>
      </c>
      <c r="I727" s="661" t="s">
        <v>4988</v>
      </c>
      <c r="J727" s="661" t="s">
        <v>1171</v>
      </c>
      <c r="K727" s="661" t="s">
        <v>1172</v>
      </c>
      <c r="L727" s="662">
        <v>24.22</v>
      </c>
      <c r="M727" s="662">
        <v>24.22</v>
      </c>
      <c r="N727" s="661">
        <v>1</v>
      </c>
      <c r="O727" s="742">
        <v>1</v>
      </c>
      <c r="P727" s="662"/>
      <c r="Q727" s="677">
        <v>0</v>
      </c>
      <c r="R727" s="661"/>
      <c r="S727" s="677">
        <v>0</v>
      </c>
      <c r="T727" s="742"/>
      <c r="U727" s="700">
        <v>0</v>
      </c>
    </row>
    <row r="728" spans="1:21" ht="14.4" customHeight="1" x14ac:dyDescent="0.3">
      <c r="A728" s="660">
        <v>21</v>
      </c>
      <c r="B728" s="661" t="s">
        <v>589</v>
      </c>
      <c r="C728" s="661">
        <v>89301211</v>
      </c>
      <c r="D728" s="740" t="s">
        <v>6628</v>
      </c>
      <c r="E728" s="741" t="s">
        <v>4390</v>
      </c>
      <c r="F728" s="661" t="s">
        <v>4355</v>
      </c>
      <c r="G728" s="661" t="s">
        <v>4630</v>
      </c>
      <c r="H728" s="661" t="s">
        <v>590</v>
      </c>
      <c r="I728" s="661" t="s">
        <v>1198</v>
      </c>
      <c r="J728" s="661" t="s">
        <v>1199</v>
      </c>
      <c r="K728" s="661" t="s">
        <v>1200</v>
      </c>
      <c r="L728" s="662">
        <v>0</v>
      </c>
      <c r="M728" s="662">
        <v>0</v>
      </c>
      <c r="N728" s="661">
        <v>1</v>
      </c>
      <c r="O728" s="742">
        <v>0.5</v>
      </c>
      <c r="P728" s="662"/>
      <c r="Q728" s="677"/>
      <c r="R728" s="661"/>
      <c r="S728" s="677">
        <v>0</v>
      </c>
      <c r="T728" s="742"/>
      <c r="U728" s="700">
        <v>0</v>
      </c>
    </row>
    <row r="729" spans="1:21" ht="14.4" customHeight="1" x14ac:dyDescent="0.3">
      <c r="A729" s="660">
        <v>21</v>
      </c>
      <c r="B729" s="661" t="s">
        <v>589</v>
      </c>
      <c r="C729" s="661">
        <v>89301211</v>
      </c>
      <c r="D729" s="740" t="s">
        <v>6628</v>
      </c>
      <c r="E729" s="741" t="s">
        <v>4390</v>
      </c>
      <c r="F729" s="661" t="s">
        <v>4355</v>
      </c>
      <c r="G729" s="661" t="s">
        <v>4531</v>
      </c>
      <c r="H729" s="661" t="s">
        <v>590</v>
      </c>
      <c r="I729" s="661" t="s">
        <v>956</v>
      </c>
      <c r="J729" s="661" t="s">
        <v>4819</v>
      </c>
      <c r="K729" s="661" t="s">
        <v>4820</v>
      </c>
      <c r="L729" s="662">
        <v>54.04</v>
      </c>
      <c r="M729" s="662">
        <v>54.04</v>
      </c>
      <c r="N729" s="661">
        <v>1</v>
      </c>
      <c r="O729" s="742">
        <v>0.5</v>
      </c>
      <c r="P729" s="662">
        <v>54.04</v>
      </c>
      <c r="Q729" s="677">
        <v>1</v>
      </c>
      <c r="R729" s="661">
        <v>1</v>
      </c>
      <c r="S729" s="677">
        <v>1</v>
      </c>
      <c r="T729" s="742">
        <v>0.5</v>
      </c>
      <c r="U729" s="700">
        <v>1</v>
      </c>
    </row>
    <row r="730" spans="1:21" ht="14.4" customHeight="1" x14ac:dyDescent="0.3">
      <c r="A730" s="660">
        <v>21</v>
      </c>
      <c r="B730" s="661" t="s">
        <v>589</v>
      </c>
      <c r="C730" s="661">
        <v>89301211</v>
      </c>
      <c r="D730" s="740" t="s">
        <v>6628</v>
      </c>
      <c r="E730" s="741" t="s">
        <v>4390</v>
      </c>
      <c r="F730" s="661" t="s">
        <v>4355</v>
      </c>
      <c r="G730" s="661" t="s">
        <v>4535</v>
      </c>
      <c r="H730" s="661" t="s">
        <v>590</v>
      </c>
      <c r="I730" s="661" t="s">
        <v>1130</v>
      </c>
      <c r="J730" s="661" t="s">
        <v>4538</v>
      </c>
      <c r="K730" s="661" t="s">
        <v>4539</v>
      </c>
      <c r="L730" s="662">
        <v>12.26</v>
      </c>
      <c r="M730" s="662">
        <v>12.26</v>
      </c>
      <c r="N730" s="661">
        <v>1</v>
      </c>
      <c r="O730" s="742">
        <v>1</v>
      </c>
      <c r="P730" s="662">
        <v>12.26</v>
      </c>
      <c r="Q730" s="677">
        <v>1</v>
      </c>
      <c r="R730" s="661">
        <v>1</v>
      </c>
      <c r="S730" s="677">
        <v>1</v>
      </c>
      <c r="T730" s="742">
        <v>1</v>
      </c>
      <c r="U730" s="700">
        <v>1</v>
      </c>
    </row>
    <row r="731" spans="1:21" ht="14.4" customHeight="1" x14ac:dyDescent="0.3">
      <c r="A731" s="660">
        <v>21</v>
      </c>
      <c r="B731" s="661" t="s">
        <v>589</v>
      </c>
      <c r="C731" s="661">
        <v>89301211</v>
      </c>
      <c r="D731" s="740" t="s">
        <v>6628</v>
      </c>
      <c r="E731" s="741" t="s">
        <v>4390</v>
      </c>
      <c r="F731" s="661" t="s">
        <v>4355</v>
      </c>
      <c r="G731" s="661" t="s">
        <v>4827</v>
      </c>
      <c r="H731" s="661" t="s">
        <v>590</v>
      </c>
      <c r="I731" s="661" t="s">
        <v>1483</v>
      </c>
      <c r="J731" s="661" t="s">
        <v>1484</v>
      </c>
      <c r="K731" s="661" t="s">
        <v>4989</v>
      </c>
      <c r="L731" s="662">
        <v>116.11</v>
      </c>
      <c r="M731" s="662">
        <v>696.66</v>
      </c>
      <c r="N731" s="661">
        <v>6</v>
      </c>
      <c r="O731" s="742">
        <v>2</v>
      </c>
      <c r="P731" s="662"/>
      <c r="Q731" s="677">
        <v>0</v>
      </c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21</v>
      </c>
      <c r="B732" s="661" t="s">
        <v>589</v>
      </c>
      <c r="C732" s="661">
        <v>89301211</v>
      </c>
      <c r="D732" s="740" t="s">
        <v>6628</v>
      </c>
      <c r="E732" s="741" t="s">
        <v>4390</v>
      </c>
      <c r="F732" s="661" t="s">
        <v>4355</v>
      </c>
      <c r="G732" s="661" t="s">
        <v>4829</v>
      </c>
      <c r="H732" s="661" t="s">
        <v>590</v>
      </c>
      <c r="I732" s="661" t="s">
        <v>4830</v>
      </c>
      <c r="J732" s="661" t="s">
        <v>4831</v>
      </c>
      <c r="K732" s="661" t="s">
        <v>4832</v>
      </c>
      <c r="L732" s="662">
        <v>3586.04</v>
      </c>
      <c r="M732" s="662">
        <v>3586.04</v>
      </c>
      <c r="N732" s="661">
        <v>1</v>
      </c>
      <c r="O732" s="742">
        <v>1</v>
      </c>
      <c r="P732" s="662">
        <v>3586.04</v>
      </c>
      <c r="Q732" s="677">
        <v>1</v>
      </c>
      <c r="R732" s="661">
        <v>1</v>
      </c>
      <c r="S732" s="677">
        <v>1</v>
      </c>
      <c r="T732" s="742">
        <v>1</v>
      </c>
      <c r="U732" s="700">
        <v>1</v>
      </c>
    </row>
    <row r="733" spans="1:21" ht="14.4" customHeight="1" x14ac:dyDescent="0.3">
      <c r="A733" s="660">
        <v>21</v>
      </c>
      <c r="B733" s="661" t="s">
        <v>589</v>
      </c>
      <c r="C733" s="661">
        <v>89301211</v>
      </c>
      <c r="D733" s="740" t="s">
        <v>6628</v>
      </c>
      <c r="E733" s="741" t="s">
        <v>4390</v>
      </c>
      <c r="F733" s="661" t="s">
        <v>4355</v>
      </c>
      <c r="G733" s="661" t="s">
        <v>4430</v>
      </c>
      <c r="H733" s="661" t="s">
        <v>590</v>
      </c>
      <c r="I733" s="661" t="s">
        <v>806</v>
      </c>
      <c r="J733" s="661" t="s">
        <v>807</v>
      </c>
      <c r="K733" s="661" t="s">
        <v>4431</v>
      </c>
      <c r="L733" s="662">
        <v>766.89</v>
      </c>
      <c r="M733" s="662">
        <v>766.89</v>
      </c>
      <c r="N733" s="661">
        <v>1</v>
      </c>
      <c r="O733" s="742">
        <v>1</v>
      </c>
      <c r="P733" s="662"/>
      <c r="Q733" s="677">
        <v>0</v>
      </c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21</v>
      </c>
      <c r="B734" s="661" t="s">
        <v>589</v>
      </c>
      <c r="C734" s="661">
        <v>89301211</v>
      </c>
      <c r="D734" s="740" t="s">
        <v>6628</v>
      </c>
      <c r="E734" s="741" t="s">
        <v>4390</v>
      </c>
      <c r="F734" s="661" t="s">
        <v>4355</v>
      </c>
      <c r="G734" s="661" t="s">
        <v>4540</v>
      </c>
      <c r="H734" s="661" t="s">
        <v>2238</v>
      </c>
      <c r="I734" s="661" t="s">
        <v>2460</v>
      </c>
      <c r="J734" s="661" t="s">
        <v>4228</v>
      </c>
      <c r="K734" s="661" t="s">
        <v>4230</v>
      </c>
      <c r="L734" s="662">
        <v>139.71</v>
      </c>
      <c r="M734" s="662">
        <v>139.71</v>
      </c>
      <c r="N734" s="661">
        <v>1</v>
      </c>
      <c r="O734" s="742">
        <v>0.5</v>
      </c>
      <c r="P734" s="662">
        <v>139.71</v>
      </c>
      <c r="Q734" s="677">
        <v>1</v>
      </c>
      <c r="R734" s="661">
        <v>1</v>
      </c>
      <c r="S734" s="677">
        <v>1</v>
      </c>
      <c r="T734" s="742">
        <v>0.5</v>
      </c>
      <c r="U734" s="700">
        <v>1</v>
      </c>
    </row>
    <row r="735" spans="1:21" ht="14.4" customHeight="1" x14ac:dyDescent="0.3">
      <c r="A735" s="660">
        <v>21</v>
      </c>
      <c r="B735" s="661" t="s">
        <v>589</v>
      </c>
      <c r="C735" s="661">
        <v>89301211</v>
      </c>
      <c r="D735" s="740" t="s">
        <v>6628</v>
      </c>
      <c r="E735" s="741" t="s">
        <v>4390</v>
      </c>
      <c r="F735" s="661" t="s">
        <v>4355</v>
      </c>
      <c r="G735" s="661" t="s">
        <v>4545</v>
      </c>
      <c r="H735" s="661" t="s">
        <v>2238</v>
      </c>
      <c r="I735" s="661" t="s">
        <v>2601</v>
      </c>
      <c r="J735" s="661" t="s">
        <v>2602</v>
      </c>
      <c r="K735" s="661" t="s">
        <v>4215</v>
      </c>
      <c r="L735" s="662">
        <v>804.58</v>
      </c>
      <c r="M735" s="662">
        <v>1609.16</v>
      </c>
      <c r="N735" s="661">
        <v>2</v>
      </c>
      <c r="O735" s="742">
        <v>1.5</v>
      </c>
      <c r="P735" s="662">
        <v>804.58</v>
      </c>
      <c r="Q735" s="677">
        <v>0.5</v>
      </c>
      <c r="R735" s="661">
        <v>1</v>
      </c>
      <c r="S735" s="677">
        <v>0.5</v>
      </c>
      <c r="T735" s="742">
        <v>0.5</v>
      </c>
      <c r="U735" s="700">
        <v>0.33333333333333331</v>
      </c>
    </row>
    <row r="736" spans="1:21" ht="14.4" customHeight="1" x14ac:dyDescent="0.3">
      <c r="A736" s="660">
        <v>21</v>
      </c>
      <c r="B736" s="661" t="s">
        <v>589</v>
      </c>
      <c r="C736" s="661">
        <v>89301211</v>
      </c>
      <c r="D736" s="740" t="s">
        <v>6628</v>
      </c>
      <c r="E736" s="741" t="s">
        <v>4390</v>
      </c>
      <c r="F736" s="661" t="s">
        <v>4355</v>
      </c>
      <c r="G736" s="661" t="s">
        <v>4990</v>
      </c>
      <c r="H736" s="661" t="s">
        <v>2238</v>
      </c>
      <c r="I736" s="661" t="s">
        <v>4991</v>
      </c>
      <c r="J736" s="661" t="s">
        <v>2403</v>
      </c>
      <c r="K736" s="661" t="s">
        <v>4482</v>
      </c>
      <c r="L736" s="662">
        <v>0</v>
      </c>
      <c r="M736" s="662">
        <v>0</v>
      </c>
      <c r="N736" s="661">
        <v>1</v>
      </c>
      <c r="O736" s="742">
        <v>1</v>
      </c>
      <c r="P736" s="662">
        <v>0</v>
      </c>
      <c r="Q736" s="677"/>
      <c r="R736" s="661">
        <v>1</v>
      </c>
      <c r="S736" s="677">
        <v>1</v>
      </c>
      <c r="T736" s="742">
        <v>1</v>
      </c>
      <c r="U736" s="700">
        <v>1</v>
      </c>
    </row>
    <row r="737" spans="1:21" ht="14.4" customHeight="1" x14ac:dyDescent="0.3">
      <c r="A737" s="660">
        <v>21</v>
      </c>
      <c r="B737" s="661" t="s">
        <v>589</v>
      </c>
      <c r="C737" s="661">
        <v>89301211</v>
      </c>
      <c r="D737" s="740" t="s">
        <v>6628</v>
      </c>
      <c r="E737" s="741" t="s">
        <v>4390</v>
      </c>
      <c r="F737" s="661" t="s">
        <v>4355</v>
      </c>
      <c r="G737" s="661" t="s">
        <v>4833</v>
      </c>
      <c r="H737" s="661" t="s">
        <v>2238</v>
      </c>
      <c r="I737" s="661" t="s">
        <v>4992</v>
      </c>
      <c r="J737" s="661" t="s">
        <v>626</v>
      </c>
      <c r="K737" s="661" t="s">
        <v>4993</v>
      </c>
      <c r="L737" s="662">
        <v>50.57</v>
      </c>
      <c r="M737" s="662">
        <v>50.57</v>
      </c>
      <c r="N737" s="661">
        <v>1</v>
      </c>
      <c r="O737" s="742">
        <v>0.5</v>
      </c>
      <c r="P737" s="662">
        <v>50.57</v>
      </c>
      <c r="Q737" s="677">
        <v>1</v>
      </c>
      <c r="R737" s="661">
        <v>1</v>
      </c>
      <c r="S737" s="677">
        <v>1</v>
      </c>
      <c r="T737" s="742">
        <v>0.5</v>
      </c>
      <c r="U737" s="700">
        <v>1</v>
      </c>
    </row>
    <row r="738" spans="1:21" ht="14.4" customHeight="1" x14ac:dyDescent="0.3">
      <c r="A738" s="660">
        <v>21</v>
      </c>
      <c r="B738" s="661" t="s">
        <v>589</v>
      </c>
      <c r="C738" s="661">
        <v>89301211</v>
      </c>
      <c r="D738" s="740" t="s">
        <v>6628</v>
      </c>
      <c r="E738" s="741" t="s">
        <v>4390</v>
      </c>
      <c r="F738" s="661" t="s">
        <v>4355</v>
      </c>
      <c r="G738" s="661" t="s">
        <v>4413</v>
      </c>
      <c r="H738" s="661" t="s">
        <v>590</v>
      </c>
      <c r="I738" s="661" t="s">
        <v>2905</v>
      </c>
      <c r="J738" s="661" t="s">
        <v>1070</v>
      </c>
      <c r="K738" s="661" t="s">
        <v>2906</v>
      </c>
      <c r="L738" s="662">
        <v>0</v>
      </c>
      <c r="M738" s="662">
        <v>0</v>
      </c>
      <c r="N738" s="661">
        <v>2</v>
      </c>
      <c r="O738" s="742">
        <v>0.5</v>
      </c>
      <c r="P738" s="662"/>
      <c r="Q738" s="677"/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21</v>
      </c>
      <c r="B739" s="661" t="s">
        <v>589</v>
      </c>
      <c r="C739" s="661">
        <v>89301211</v>
      </c>
      <c r="D739" s="740" t="s">
        <v>6628</v>
      </c>
      <c r="E739" s="741" t="s">
        <v>4390</v>
      </c>
      <c r="F739" s="661" t="s">
        <v>4355</v>
      </c>
      <c r="G739" s="661" t="s">
        <v>4550</v>
      </c>
      <c r="H739" s="661" t="s">
        <v>590</v>
      </c>
      <c r="I739" s="661" t="s">
        <v>1966</v>
      </c>
      <c r="J739" s="661" t="s">
        <v>2201</v>
      </c>
      <c r="K739" s="661" t="s">
        <v>2202</v>
      </c>
      <c r="L739" s="662">
        <v>2344.4299999999998</v>
      </c>
      <c r="M739" s="662">
        <v>2344.4299999999998</v>
      </c>
      <c r="N739" s="661">
        <v>1</v>
      </c>
      <c r="O739" s="742">
        <v>0.5</v>
      </c>
      <c r="P739" s="662">
        <v>2344.4299999999998</v>
      </c>
      <c r="Q739" s="677">
        <v>1</v>
      </c>
      <c r="R739" s="661">
        <v>1</v>
      </c>
      <c r="S739" s="677">
        <v>1</v>
      </c>
      <c r="T739" s="742">
        <v>0.5</v>
      </c>
      <c r="U739" s="700">
        <v>1</v>
      </c>
    </row>
    <row r="740" spans="1:21" ht="14.4" customHeight="1" x14ac:dyDescent="0.3">
      <c r="A740" s="660">
        <v>21</v>
      </c>
      <c r="B740" s="661" t="s">
        <v>589</v>
      </c>
      <c r="C740" s="661">
        <v>89301211</v>
      </c>
      <c r="D740" s="740" t="s">
        <v>6628</v>
      </c>
      <c r="E740" s="741" t="s">
        <v>4390</v>
      </c>
      <c r="F740" s="661" t="s">
        <v>4355</v>
      </c>
      <c r="G740" s="661" t="s">
        <v>4550</v>
      </c>
      <c r="H740" s="661" t="s">
        <v>590</v>
      </c>
      <c r="I740" s="661" t="s">
        <v>2200</v>
      </c>
      <c r="J740" s="661" t="s">
        <v>2201</v>
      </c>
      <c r="K740" s="661" t="s">
        <v>2202</v>
      </c>
      <c r="L740" s="662">
        <v>2344.4299999999998</v>
      </c>
      <c r="M740" s="662">
        <v>2344.4299999999998</v>
      </c>
      <c r="N740" s="661">
        <v>1</v>
      </c>
      <c r="O740" s="742">
        <v>1</v>
      </c>
      <c r="P740" s="662">
        <v>2344.4299999999998</v>
      </c>
      <c r="Q740" s="677">
        <v>1</v>
      </c>
      <c r="R740" s="661">
        <v>1</v>
      </c>
      <c r="S740" s="677">
        <v>1</v>
      </c>
      <c r="T740" s="742">
        <v>1</v>
      </c>
      <c r="U740" s="700">
        <v>1</v>
      </c>
    </row>
    <row r="741" spans="1:21" ht="14.4" customHeight="1" x14ac:dyDescent="0.3">
      <c r="A741" s="660">
        <v>21</v>
      </c>
      <c r="B741" s="661" t="s">
        <v>589</v>
      </c>
      <c r="C741" s="661">
        <v>89301211</v>
      </c>
      <c r="D741" s="740" t="s">
        <v>6628</v>
      </c>
      <c r="E741" s="741" t="s">
        <v>4390</v>
      </c>
      <c r="F741" s="661" t="s">
        <v>4355</v>
      </c>
      <c r="G741" s="661" t="s">
        <v>4432</v>
      </c>
      <c r="H741" s="661" t="s">
        <v>590</v>
      </c>
      <c r="I741" s="661" t="s">
        <v>1073</v>
      </c>
      <c r="J741" s="661" t="s">
        <v>4433</v>
      </c>
      <c r="K741" s="661" t="s">
        <v>4434</v>
      </c>
      <c r="L741" s="662">
        <v>56.01</v>
      </c>
      <c r="M741" s="662">
        <v>1232.22</v>
      </c>
      <c r="N741" s="661">
        <v>22</v>
      </c>
      <c r="O741" s="742">
        <v>14</v>
      </c>
      <c r="P741" s="662">
        <v>336.06</v>
      </c>
      <c r="Q741" s="677">
        <v>0.27272727272727271</v>
      </c>
      <c r="R741" s="661">
        <v>6</v>
      </c>
      <c r="S741" s="677">
        <v>0.27272727272727271</v>
      </c>
      <c r="T741" s="742">
        <v>3</v>
      </c>
      <c r="U741" s="700">
        <v>0.21428571428571427</v>
      </c>
    </row>
    <row r="742" spans="1:21" ht="14.4" customHeight="1" x14ac:dyDescent="0.3">
      <c r="A742" s="660">
        <v>21</v>
      </c>
      <c r="B742" s="661" t="s">
        <v>589</v>
      </c>
      <c r="C742" s="661">
        <v>89301211</v>
      </c>
      <c r="D742" s="740" t="s">
        <v>6628</v>
      </c>
      <c r="E742" s="741" t="s">
        <v>4390</v>
      </c>
      <c r="F742" s="661" t="s">
        <v>4355</v>
      </c>
      <c r="G742" s="661" t="s">
        <v>4432</v>
      </c>
      <c r="H742" s="661" t="s">
        <v>590</v>
      </c>
      <c r="I742" s="661" t="s">
        <v>3238</v>
      </c>
      <c r="J742" s="661" t="s">
        <v>3239</v>
      </c>
      <c r="K742" s="661" t="s">
        <v>3240</v>
      </c>
      <c r="L742" s="662">
        <v>70.02</v>
      </c>
      <c r="M742" s="662">
        <v>70.02</v>
      </c>
      <c r="N742" s="661">
        <v>1</v>
      </c>
      <c r="O742" s="742">
        <v>1</v>
      </c>
      <c r="P742" s="662"/>
      <c r="Q742" s="677">
        <v>0</v>
      </c>
      <c r="R742" s="661"/>
      <c r="S742" s="677">
        <v>0</v>
      </c>
      <c r="T742" s="742"/>
      <c r="U742" s="700">
        <v>0</v>
      </c>
    </row>
    <row r="743" spans="1:21" ht="14.4" customHeight="1" x14ac:dyDescent="0.3">
      <c r="A743" s="660">
        <v>21</v>
      </c>
      <c r="B743" s="661" t="s">
        <v>589</v>
      </c>
      <c r="C743" s="661">
        <v>89301211</v>
      </c>
      <c r="D743" s="740" t="s">
        <v>6628</v>
      </c>
      <c r="E743" s="741" t="s">
        <v>4390</v>
      </c>
      <c r="F743" s="661" t="s">
        <v>4355</v>
      </c>
      <c r="G743" s="661" t="s">
        <v>4554</v>
      </c>
      <c r="H743" s="661" t="s">
        <v>590</v>
      </c>
      <c r="I743" s="661" t="s">
        <v>879</v>
      </c>
      <c r="J743" s="661" t="s">
        <v>880</v>
      </c>
      <c r="K743" s="661" t="s">
        <v>4926</v>
      </c>
      <c r="L743" s="662">
        <v>23.4</v>
      </c>
      <c r="M743" s="662">
        <v>70.199999999999989</v>
      </c>
      <c r="N743" s="661">
        <v>3</v>
      </c>
      <c r="O743" s="742">
        <v>1.5</v>
      </c>
      <c r="P743" s="662">
        <v>46.8</v>
      </c>
      <c r="Q743" s="677">
        <v>0.66666666666666674</v>
      </c>
      <c r="R743" s="661">
        <v>2</v>
      </c>
      <c r="S743" s="677">
        <v>0.66666666666666663</v>
      </c>
      <c r="T743" s="742">
        <v>1</v>
      </c>
      <c r="U743" s="700">
        <v>0.66666666666666663</v>
      </c>
    </row>
    <row r="744" spans="1:21" ht="14.4" customHeight="1" x14ac:dyDescent="0.3">
      <c r="A744" s="660">
        <v>21</v>
      </c>
      <c r="B744" s="661" t="s">
        <v>589</v>
      </c>
      <c r="C744" s="661">
        <v>89301211</v>
      </c>
      <c r="D744" s="740" t="s">
        <v>6628</v>
      </c>
      <c r="E744" s="741" t="s">
        <v>4390</v>
      </c>
      <c r="F744" s="661" t="s">
        <v>4355</v>
      </c>
      <c r="G744" s="661" t="s">
        <v>4557</v>
      </c>
      <c r="H744" s="661" t="s">
        <v>590</v>
      </c>
      <c r="I744" s="661" t="s">
        <v>2665</v>
      </c>
      <c r="J744" s="661" t="s">
        <v>2666</v>
      </c>
      <c r="K744" s="661" t="s">
        <v>4558</v>
      </c>
      <c r="L744" s="662">
        <v>31.54</v>
      </c>
      <c r="M744" s="662">
        <v>31.54</v>
      </c>
      <c r="N744" s="661">
        <v>1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21</v>
      </c>
      <c r="B745" s="661" t="s">
        <v>589</v>
      </c>
      <c r="C745" s="661">
        <v>89301211</v>
      </c>
      <c r="D745" s="740" t="s">
        <v>6628</v>
      </c>
      <c r="E745" s="741" t="s">
        <v>4390</v>
      </c>
      <c r="F745" s="661" t="s">
        <v>4355</v>
      </c>
      <c r="G745" s="661" t="s">
        <v>4398</v>
      </c>
      <c r="H745" s="661" t="s">
        <v>2238</v>
      </c>
      <c r="I745" s="661" t="s">
        <v>2484</v>
      </c>
      <c r="J745" s="661" t="s">
        <v>2285</v>
      </c>
      <c r="K745" s="661" t="s">
        <v>2485</v>
      </c>
      <c r="L745" s="662">
        <v>468.96</v>
      </c>
      <c r="M745" s="662">
        <v>1875.84</v>
      </c>
      <c r="N745" s="661">
        <v>4</v>
      </c>
      <c r="O745" s="742">
        <v>1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21</v>
      </c>
      <c r="B746" s="661" t="s">
        <v>589</v>
      </c>
      <c r="C746" s="661">
        <v>89301211</v>
      </c>
      <c r="D746" s="740" t="s">
        <v>6628</v>
      </c>
      <c r="E746" s="741" t="s">
        <v>4390</v>
      </c>
      <c r="F746" s="661" t="s">
        <v>4355</v>
      </c>
      <c r="G746" s="661" t="s">
        <v>4398</v>
      </c>
      <c r="H746" s="661" t="s">
        <v>2238</v>
      </c>
      <c r="I746" s="661" t="s">
        <v>2284</v>
      </c>
      <c r="J746" s="661" t="s">
        <v>2285</v>
      </c>
      <c r="K746" s="661" t="s">
        <v>2286</v>
      </c>
      <c r="L746" s="662">
        <v>937.93</v>
      </c>
      <c r="M746" s="662">
        <v>4689.6499999999996</v>
      </c>
      <c r="N746" s="661">
        <v>5</v>
      </c>
      <c r="O746" s="742">
        <v>2</v>
      </c>
      <c r="P746" s="662">
        <v>937.93</v>
      </c>
      <c r="Q746" s="677">
        <v>0.2</v>
      </c>
      <c r="R746" s="661">
        <v>1</v>
      </c>
      <c r="S746" s="677">
        <v>0.2</v>
      </c>
      <c r="T746" s="742">
        <v>0.5</v>
      </c>
      <c r="U746" s="700">
        <v>0.25</v>
      </c>
    </row>
    <row r="747" spans="1:21" ht="14.4" customHeight="1" x14ac:dyDescent="0.3">
      <c r="A747" s="660">
        <v>21</v>
      </c>
      <c r="B747" s="661" t="s">
        <v>589</v>
      </c>
      <c r="C747" s="661">
        <v>89301211</v>
      </c>
      <c r="D747" s="740" t="s">
        <v>6628</v>
      </c>
      <c r="E747" s="741" t="s">
        <v>4390</v>
      </c>
      <c r="F747" s="661" t="s">
        <v>4355</v>
      </c>
      <c r="G747" s="661" t="s">
        <v>4398</v>
      </c>
      <c r="H747" s="661" t="s">
        <v>2238</v>
      </c>
      <c r="I747" s="661" t="s">
        <v>2288</v>
      </c>
      <c r="J747" s="661" t="s">
        <v>2285</v>
      </c>
      <c r="K747" s="661" t="s">
        <v>2289</v>
      </c>
      <c r="L747" s="662">
        <v>1166.47</v>
      </c>
      <c r="M747" s="662">
        <v>1166.47</v>
      </c>
      <c r="N747" s="661">
        <v>1</v>
      </c>
      <c r="O747" s="742">
        <v>1</v>
      </c>
      <c r="P747" s="662"/>
      <c r="Q747" s="677">
        <v>0</v>
      </c>
      <c r="R747" s="661"/>
      <c r="S747" s="677">
        <v>0</v>
      </c>
      <c r="T747" s="742"/>
      <c r="U747" s="700">
        <v>0</v>
      </c>
    </row>
    <row r="748" spans="1:21" ht="14.4" customHeight="1" x14ac:dyDescent="0.3">
      <c r="A748" s="660">
        <v>21</v>
      </c>
      <c r="B748" s="661" t="s">
        <v>589</v>
      </c>
      <c r="C748" s="661">
        <v>89301211</v>
      </c>
      <c r="D748" s="740" t="s">
        <v>6628</v>
      </c>
      <c r="E748" s="741" t="s">
        <v>4390</v>
      </c>
      <c r="F748" s="661" t="s">
        <v>4355</v>
      </c>
      <c r="G748" s="661" t="s">
        <v>4398</v>
      </c>
      <c r="H748" s="661" t="s">
        <v>2238</v>
      </c>
      <c r="I748" s="661" t="s">
        <v>2358</v>
      </c>
      <c r="J748" s="661" t="s">
        <v>2359</v>
      </c>
      <c r="K748" s="661" t="s">
        <v>2286</v>
      </c>
      <c r="L748" s="662">
        <v>1749.69</v>
      </c>
      <c r="M748" s="662">
        <v>17496.900000000001</v>
      </c>
      <c r="N748" s="661">
        <v>10</v>
      </c>
      <c r="O748" s="742">
        <v>4</v>
      </c>
      <c r="P748" s="662">
        <v>5249.07</v>
      </c>
      <c r="Q748" s="677">
        <v>0.29999999999999993</v>
      </c>
      <c r="R748" s="661">
        <v>3</v>
      </c>
      <c r="S748" s="677">
        <v>0.3</v>
      </c>
      <c r="T748" s="742">
        <v>1</v>
      </c>
      <c r="U748" s="700">
        <v>0.25</v>
      </c>
    </row>
    <row r="749" spans="1:21" ht="14.4" customHeight="1" x14ac:dyDescent="0.3">
      <c r="A749" s="660">
        <v>21</v>
      </c>
      <c r="B749" s="661" t="s">
        <v>589</v>
      </c>
      <c r="C749" s="661">
        <v>89301211</v>
      </c>
      <c r="D749" s="740" t="s">
        <v>6628</v>
      </c>
      <c r="E749" s="741" t="s">
        <v>4390</v>
      </c>
      <c r="F749" s="661" t="s">
        <v>4355</v>
      </c>
      <c r="G749" s="661" t="s">
        <v>4398</v>
      </c>
      <c r="H749" s="661" t="s">
        <v>2238</v>
      </c>
      <c r="I749" s="661" t="s">
        <v>2362</v>
      </c>
      <c r="J749" s="661" t="s">
        <v>2359</v>
      </c>
      <c r="K749" s="661" t="s">
        <v>2289</v>
      </c>
      <c r="L749" s="662">
        <v>2332.92</v>
      </c>
      <c r="M749" s="662">
        <v>9331.68</v>
      </c>
      <c r="N749" s="661">
        <v>4</v>
      </c>
      <c r="O749" s="742">
        <v>1.5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21</v>
      </c>
      <c r="B750" s="661" t="s">
        <v>589</v>
      </c>
      <c r="C750" s="661">
        <v>89301211</v>
      </c>
      <c r="D750" s="740" t="s">
        <v>6628</v>
      </c>
      <c r="E750" s="741" t="s">
        <v>4390</v>
      </c>
      <c r="F750" s="661" t="s">
        <v>4355</v>
      </c>
      <c r="G750" s="661" t="s">
        <v>4398</v>
      </c>
      <c r="H750" s="661" t="s">
        <v>2238</v>
      </c>
      <c r="I750" s="661" t="s">
        <v>2365</v>
      </c>
      <c r="J750" s="661" t="s">
        <v>2359</v>
      </c>
      <c r="K750" s="661" t="s">
        <v>3529</v>
      </c>
      <c r="L750" s="662">
        <v>2916.16</v>
      </c>
      <c r="M750" s="662">
        <v>2916.16</v>
      </c>
      <c r="N750" s="661">
        <v>1</v>
      </c>
      <c r="O750" s="742">
        <v>1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21</v>
      </c>
      <c r="B751" s="661" t="s">
        <v>589</v>
      </c>
      <c r="C751" s="661">
        <v>89301211</v>
      </c>
      <c r="D751" s="740" t="s">
        <v>6628</v>
      </c>
      <c r="E751" s="741" t="s">
        <v>4390</v>
      </c>
      <c r="F751" s="661" t="s">
        <v>4355</v>
      </c>
      <c r="G751" s="661" t="s">
        <v>4560</v>
      </c>
      <c r="H751" s="661" t="s">
        <v>590</v>
      </c>
      <c r="I751" s="661" t="s">
        <v>2720</v>
      </c>
      <c r="J751" s="661" t="s">
        <v>2721</v>
      </c>
      <c r="K751" s="661" t="s">
        <v>2722</v>
      </c>
      <c r="L751" s="662">
        <v>153.52000000000001</v>
      </c>
      <c r="M751" s="662">
        <v>153.52000000000001</v>
      </c>
      <c r="N751" s="661">
        <v>1</v>
      </c>
      <c r="O751" s="742">
        <v>1</v>
      </c>
      <c r="P751" s="662"/>
      <c r="Q751" s="677">
        <v>0</v>
      </c>
      <c r="R751" s="661"/>
      <c r="S751" s="677">
        <v>0</v>
      </c>
      <c r="T751" s="742"/>
      <c r="U751" s="700">
        <v>0</v>
      </c>
    </row>
    <row r="752" spans="1:21" ht="14.4" customHeight="1" x14ac:dyDescent="0.3">
      <c r="A752" s="660">
        <v>21</v>
      </c>
      <c r="B752" s="661" t="s">
        <v>589</v>
      </c>
      <c r="C752" s="661">
        <v>89301211</v>
      </c>
      <c r="D752" s="740" t="s">
        <v>6628</v>
      </c>
      <c r="E752" s="741" t="s">
        <v>4390</v>
      </c>
      <c r="F752" s="661" t="s">
        <v>4355</v>
      </c>
      <c r="G752" s="661" t="s">
        <v>4414</v>
      </c>
      <c r="H752" s="661" t="s">
        <v>590</v>
      </c>
      <c r="I752" s="661" t="s">
        <v>4994</v>
      </c>
      <c r="J752" s="661" t="s">
        <v>4564</v>
      </c>
      <c r="K752" s="661" t="s">
        <v>4995</v>
      </c>
      <c r="L752" s="662">
        <v>342.89</v>
      </c>
      <c r="M752" s="662">
        <v>342.89</v>
      </c>
      <c r="N752" s="661">
        <v>1</v>
      </c>
      <c r="O752" s="742">
        <v>0.5</v>
      </c>
      <c r="P752" s="662"/>
      <c r="Q752" s="677">
        <v>0</v>
      </c>
      <c r="R752" s="661"/>
      <c r="S752" s="677">
        <v>0</v>
      </c>
      <c r="T752" s="742"/>
      <c r="U752" s="700">
        <v>0</v>
      </c>
    </row>
    <row r="753" spans="1:21" ht="14.4" customHeight="1" x14ac:dyDescent="0.3">
      <c r="A753" s="660">
        <v>21</v>
      </c>
      <c r="B753" s="661" t="s">
        <v>589</v>
      </c>
      <c r="C753" s="661">
        <v>89301211</v>
      </c>
      <c r="D753" s="740" t="s">
        <v>6628</v>
      </c>
      <c r="E753" s="741" t="s">
        <v>4390</v>
      </c>
      <c r="F753" s="661" t="s">
        <v>4355</v>
      </c>
      <c r="G753" s="661" t="s">
        <v>4414</v>
      </c>
      <c r="H753" s="661" t="s">
        <v>590</v>
      </c>
      <c r="I753" s="661" t="s">
        <v>4568</v>
      </c>
      <c r="J753" s="661" t="s">
        <v>4416</v>
      </c>
      <c r="K753" s="661" t="s">
        <v>855</v>
      </c>
      <c r="L753" s="662">
        <v>97.97</v>
      </c>
      <c r="M753" s="662">
        <v>195.94</v>
      </c>
      <c r="N753" s="661">
        <v>2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21</v>
      </c>
      <c r="B754" s="661" t="s">
        <v>589</v>
      </c>
      <c r="C754" s="661">
        <v>89301211</v>
      </c>
      <c r="D754" s="740" t="s">
        <v>6628</v>
      </c>
      <c r="E754" s="741" t="s">
        <v>4390</v>
      </c>
      <c r="F754" s="661" t="s">
        <v>4355</v>
      </c>
      <c r="G754" s="661" t="s">
        <v>4414</v>
      </c>
      <c r="H754" s="661" t="s">
        <v>590</v>
      </c>
      <c r="I754" s="661" t="s">
        <v>4651</v>
      </c>
      <c r="J754" s="661" t="s">
        <v>854</v>
      </c>
      <c r="K754" s="661" t="s">
        <v>4652</v>
      </c>
      <c r="L754" s="662">
        <v>48.98</v>
      </c>
      <c r="M754" s="662">
        <v>48.98</v>
      </c>
      <c r="N754" s="661">
        <v>1</v>
      </c>
      <c r="O754" s="742">
        <v>0.5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21</v>
      </c>
      <c r="B755" s="661" t="s">
        <v>589</v>
      </c>
      <c r="C755" s="661">
        <v>89301211</v>
      </c>
      <c r="D755" s="740" t="s">
        <v>6628</v>
      </c>
      <c r="E755" s="741" t="s">
        <v>4390</v>
      </c>
      <c r="F755" s="661" t="s">
        <v>4355</v>
      </c>
      <c r="G755" s="661" t="s">
        <v>4414</v>
      </c>
      <c r="H755" s="661" t="s">
        <v>590</v>
      </c>
      <c r="I755" s="661" t="s">
        <v>853</v>
      </c>
      <c r="J755" s="661" t="s">
        <v>854</v>
      </c>
      <c r="K755" s="661" t="s">
        <v>4437</v>
      </c>
      <c r="L755" s="662">
        <v>97.97</v>
      </c>
      <c r="M755" s="662">
        <v>1273.6100000000001</v>
      </c>
      <c r="N755" s="661">
        <v>13</v>
      </c>
      <c r="O755" s="742">
        <v>6.5</v>
      </c>
      <c r="P755" s="662">
        <v>489.85</v>
      </c>
      <c r="Q755" s="677">
        <v>0.38461538461538458</v>
      </c>
      <c r="R755" s="661">
        <v>5</v>
      </c>
      <c r="S755" s="677">
        <v>0.38461538461538464</v>
      </c>
      <c r="T755" s="742">
        <v>2.5</v>
      </c>
      <c r="U755" s="700">
        <v>0.38461538461538464</v>
      </c>
    </row>
    <row r="756" spans="1:21" ht="14.4" customHeight="1" x14ac:dyDescent="0.3">
      <c r="A756" s="660">
        <v>21</v>
      </c>
      <c r="B756" s="661" t="s">
        <v>589</v>
      </c>
      <c r="C756" s="661">
        <v>89301211</v>
      </c>
      <c r="D756" s="740" t="s">
        <v>6628</v>
      </c>
      <c r="E756" s="741" t="s">
        <v>4390</v>
      </c>
      <c r="F756" s="661" t="s">
        <v>4355</v>
      </c>
      <c r="G756" s="661" t="s">
        <v>4414</v>
      </c>
      <c r="H756" s="661" t="s">
        <v>590</v>
      </c>
      <c r="I756" s="661" t="s">
        <v>857</v>
      </c>
      <c r="J756" s="661" t="s">
        <v>854</v>
      </c>
      <c r="K756" s="661" t="s">
        <v>4438</v>
      </c>
      <c r="L756" s="662">
        <v>314.89999999999998</v>
      </c>
      <c r="M756" s="662">
        <v>629.79999999999995</v>
      </c>
      <c r="N756" s="661">
        <v>2</v>
      </c>
      <c r="O756" s="742">
        <v>1.5</v>
      </c>
      <c r="P756" s="662">
        <v>314.89999999999998</v>
      </c>
      <c r="Q756" s="677">
        <v>0.5</v>
      </c>
      <c r="R756" s="661">
        <v>1</v>
      </c>
      <c r="S756" s="677">
        <v>0.5</v>
      </c>
      <c r="T756" s="742">
        <v>0.5</v>
      </c>
      <c r="U756" s="700">
        <v>0.33333333333333331</v>
      </c>
    </row>
    <row r="757" spans="1:21" ht="14.4" customHeight="1" x14ac:dyDescent="0.3">
      <c r="A757" s="660">
        <v>21</v>
      </c>
      <c r="B757" s="661" t="s">
        <v>589</v>
      </c>
      <c r="C757" s="661">
        <v>89301211</v>
      </c>
      <c r="D757" s="740" t="s">
        <v>6628</v>
      </c>
      <c r="E757" s="741" t="s">
        <v>4390</v>
      </c>
      <c r="F757" s="661" t="s">
        <v>4355</v>
      </c>
      <c r="G757" s="661" t="s">
        <v>4410</v>
      </c>
      <c r="H757" s="661" t="s">
        <v>2238</v>
      </c>
      <c r="I757" s="661" t="s">
        <v>2514</v>
      </c>
      <c r="J757" s="661" t="s">
        <v>2515</v>
      </c>
      <c r="K757" s="661" t="s">
        <v>4121</v>
      </c>
      <c r="L757" s="662">
        <v>1359.61</v>
      </c>
      <c r="M757" s="662">
        <v>16315.319999999998</v>
      </c>
      <c r="N757" s="661">
        <v>12</v>
      </c>
      <c r="O757" s="742">
        <v>9.5</v>
      </c>
      <c r="P757" s="662">
        <v>9517.2699999999986</v>
      </c>
      <c r="Q757" s="677">
        <v>0.58333333333333337</v>
      </c>
      <c r="R757" s="661">
        <v>7</v>
      </c>
      <c r="S757" s="677">
        <v>0.58333333333333337</v>
      </c>
      <c r="T757" s="742">
        <v>5.5</v>
      </c>
      <c r="U757" s="700">
        <v>0.57894736842105265</v>
      </c>
    </row>
    <row r="758" spans="1:21" ht="14.4" customHeight="1" x14ac:dyDescent="0.3">
      <c r="A758" s="660">
        <v>21</v>
      </c>
      <c r="B758" s="661" t="s">
        <v>589</v>
      </c>
      <c r="C758" s="661">
        <v>89301211</v>
      </c>
      <c r="D758" s="740" t="s">
        <v>6628</v>
      </c>
      <c r="E758" s="741" t="s">
        <v>4390</v>
      </c>
      <c r="F758" s="661" t="s">
        <v>4355</v>
      </c>
      <c r="G758" s="661" t="s">
        <v>4573</v>
      </c>
      <c r="H758" s="661" t="s">
        <v>590</v>
      </c>
      <c r="I758" s="661" t="s">
        <v>1594</v>
      </c>
      <c r="J758" s="661" t="s">
        <v>1595</v>
      </c>
      <c r="K758" s="661" t="s">
        <v>1596</v>
      </c>
      <c r="L758" s="662">
        <v>474.91</v>
      </c>
      <c r="M758" s="662">
        <v>474.91</v>
      </c>
      <c r="N758" s="661">
        <v>1</v>
      </c>
      <c r="O758" s="742">
        <v>1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21</v>
      </c>
      <c r="B759" s="661" t="s">
        <v>589</v>
      </c>
      <c r="C759" s="661">
        <v>89301211</v>
      </c>
      <c r="D759" s="740" t="s">
        <v>6628</v>
      </c>
      <c r="E759" s="741" t="s">
        <v>4390</v>
      </c>
      <c r="F759" s="661" t="s">
        <v>4355</v>
      </c>
      <c r="G759" s="661" t="s">
        <v>4573</v>
      </c>
      <c r="H759" s="661" t="s">
        <v>590</v>
      </c>
      <c r="I759" s="661" t="s">
        <v>1598</v>
      </c>
      <c r="J759" s="661" t="s">
        <v>1599</v>
      </c>
      <c r="K759" s="661" t="s">
        <v>1600</v>
      </c>
      <c r="L759" s="662">
        <v>305.12</v>
      </c>
      <c r="M759" s="662">
        <v>305.12</v>
      </c>
      <c r="N759" s="661">
        <v>1</v>
      </c>
      <c r="O759" s="742">
        <v>1</v>
      </c>
      <c r="P759" s="662">
        <v>305.12</v>
      </c>
      <c r="Q759" s="677">
        <v>1</v>
      </c>
      <c r="R759" s="661">
        <v>1</v>
      </c>
      <c r="S759" s="677">
        <v>1</v>
      </c>
      <c r="T759" s="742">
        <v>1</v>
      </c>
      <c r="U759" s="700">
        <v>1</v>
      </c>
    </row>
    <row r="760" spans="1:21" ht="14.4" customHeight="1" x14ac:dyDescent="0.3">
      <c r="A760" s="660">
        <v>21</v>
      </c>
      <c r="B760" s="661" t="s">
        <v>589</v>
      </c>
      <c r="C760" s="661">
        <v>89301211</v>
      </c>
      <c r="D760" s="740" t="s">
        <v>6628</v>
      </c>
      <c r="E760" s="741" t="s">
        <v>4390</v>
      </c>
      <c r="F760" s="661" t="s">
        <v>4355</v>
      </c>
      <c r="G760" s="661" t="s">
        <v>4715</v>
      </c>
      <c r="H760" s="661" t="s">
        <v>2238</v>
      </c>
      <c r="I760" s="661" t="s">
        <v>2321</v>
      </c>
      <c r="J760" s="661" t="s">
        <v>2322</v>
      </c>
      <c r="K760" s="661" t="s">
        <v>4115</v>
      </c>
      <c r="L760" s="662">
        <v>97.97</v>
      </c>
      <c r="M760" s="662">
        <v>97.97</v>
      </c>
      <c r="N760" s="661">
        <v>1</v>
      </c>
      <c r="O760" s="742">
        <v>0.5</v>
      </c>
      <c r="P760" s="662">
        <v>97.97</v>
      </c>
      <c r="Q760" s="677">
        <v>1</v>
      </c>
      <c r="R760" s="661">
        <v>1</v>
      </c>
      <c r="S760" s="677">
        <v>1</v>
      </c>
      <c r="T760" s="742">
        <v>0.5</v>
      </c>
      <c r="U760" s="700">
        <v>1</v>
      </c>
    </row>
    <row r="761" spans="1:21" ht="14.4" customHeight="1" x14ac:dyDescent="0.3">
      <c r="A761" s="660">
        <v>21</v>
      </c>
      <c r="B761" s="661" t="s">
        <v>589</v>
      </c>
      <c r="C761" s="661">
        <v>89301211</v>
      </c>
      <c r="D761" s="740" t="s">
        <v>6628</v>
      </c>
      <c r="E761" s="741" t="s">
        <v>4390</v>
      </c>
      <c r="F761" s="661" t="s">
        <v>4355</v>
      </c>
      <c r="G761" s="661" t="s">
        <v>4715</v>
      </c>
      <c r="H761" s="661" t="s">
        <v>2238</v>
      </c>
      <c r="I761" s="661" t="s">
        <v>4996</v>
      </c>
      <c r="J761" s="661" t="s">
        <v>2322</v>
      </c>
      <c r="K761" s="661" t="s">
        <v>4997</v>
      </c>
      <c r="L761" s="662">
        <v>0</v>
      </c>
      <c r="M761" s="662">
        <v>0</v>
      </c>
      <c r="N761" s="661">
        <v>1</v>
      </c>
      <c r="O761" s="742">
        <v>0.5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21</v>
      </c>
      <c r="B762" s="661" t="s">
        <v>589</v>
      </c>
      <c r="C762" s="661">
        <v>89301211</v>
      </c>
      <c r="D762" s="740" t="s">
        <v>6628</v>
      </c>
      <c r="E762" s="741" t="s">
        <v>4390</v>
      </c>
      <c r="F762" s="661" t="s">
        <v>4355</v>
      </c>
      <c r="G762" s="661" t="s">
        <v>4581</v>
      </c>
      <c r="H762" s="661" t="s">
        <v>2238</v>
      </c>
      <c r="I762" s="661" t="s">
        <v>2420</v>
      </c>
      <c r="J762" s="661" t="s">
        <v>2421</v>
      </c>
      <c r="K762" s="661" t="s">
        <v>2422</v>
      </c>
      <c r="L762" s="662">
        <v>67.42</v>
      </c>
      <c r="M762" s="662">
        <v>67.42</v>
      </c>
      <c r="N762" s="661">
        <v>1</v>
      </c>
      <c r="O762" s="742">
        <v>1</v>
      </c>
      <c r="P762" s="662"/>
      <c r="Q762" s="677">
        <v>0</v>
      </c>
      <c r="R762" s="661"/>
      <c r="S762" s="677">
        <v>0</v>
      </c>
      <c r="T762" s="742"/>
      <c r="U762" s="700">
        <v>0</v>
      </c>
    </row>
    <row r="763" spans="1:21" ht="14.4" customHeight="1" x14ac:dyDescent="0.3">
      <c r="A763" s="660">
        <v>21</v>
      </c>
      <c r="B763" s="661" t="s">
        <v>589</v>
      </c>
      <c r="C763" s="661">
        <v>89301211</v>
      </c>
      <c r="D763" s="740" t="s">
        <v>6628</v>
      </c>
      <c r="E763" s="741" t="s">
        <v>4390</v>
      </c>
      <c r="F763" s="661" t="s">
        <v>4355</v>
      </c>
      <c r="G763" s="661" t="s">
        <v>4998</v>
      </c>
      <c r="H763" s="661" t="s">
        <v>590</v>
      </c>
      <c r="I763" s="661" t="s">
        <v>4999</v>
      </c>
      <c r="J763" s="661" t="s">
        <v>5000</v>
      </c>
      <c r="K763" s="661" t="s">
        <v>5001</v>
      </c>
      <c r="L763" s="662">
        <v>0</v>
      </c>
      <c r="M763" s="662">
        <v>0</v>
      </c>
      <c r="N763" s="661">
        <v>1</v>
      </c>
      <c r="O763" s="742">
        <v>0.5</v>
      </c>
      <c r="P763" s="662">
        <v>0</v>
      </c>
      <c r="Q763" s="677"/>
      <c r="R763" s="661">
        <v>1</v>
      </c>
      <c r="S763" s="677">
        <v>1</v>
      </c>
      <c r="T763" s="742">
        <v>0.5</v>
      </c>
      <c r="U763" s="700">
        <v>1</v>
      </c>
    </row>
    <row r="764" spans="1:21" ht="14.4" customHeight="1" x14ac:dyDescent="0.3">
      <c r="A764" s="660">
        <v>21</v>
      </c>
      <c r="B764" s="661" t="s">
        <v>589</v>
      </c>
      <c r="C764" s="661">
        <v>89301211</v>
      </c>
      <c r="D764" s="740" t="s">
        <v>6628</v>
      </c>
      <c r="E764" s="741" t="s">
        <v>4390</v>
      </c>
      <c r="F764" s="661" t="s">
        <v>4355</v>
      </c>
      <c r="G764" s="661" t="s">
        <v>4439</v>
      </c>
      <c r="H764" s="661" t="s">
        <v>590</v>
      </c>
      <c r="I764" s="661" t="s">
        <v>2125</v>
      </c>
      <c r="J764" s="661" t="s">
        <v>935</v>
      </c>
      <c r="K764" s="661" t="s">
        <v>1329</v>
      </c>
      <c r="L764" s="662">
        <v>113.37</v>
      </c>
      <c r="M764" s="662">
        <v>453.48</v>
      </c>
      <c r="N764" s="661">
        <v>4</v>
      </c>
      <c r="O764" s="742">
        <v>2</v>
      </c>
      <c r="P764" s="662">
        <v>226.74</v>
      </c>
      <c r="Q764" s="677">
        <v>0.5</v>
      </c>
      <c r="R764" s="661">
        <v>2</v>
      </c>
      <c r="S764" s="677">
        <v>0.5</v>
      </c>
      <c r="T764" s="742">
        <v>1</v>
      </c>
      <c r="U764" s="700">
        <v>0.5</v>
      </c>
    </row>
    <row r="765" spans="1:21" ht="14.4" customHeight="1" x14ac:dyDescent="0.3">
      <c r="A765" s="660">
        <v>21</v>
      </c>
      <c r="B765" s="661" t="s">
        <v>589</v>
      </c>
      <c r="C765" s="661">
        <v>89301211</v>
      </c>
      <c r="D765" s="740" t="s">
        <v>6628</v>
      </c>
      <c r="E765" s="741" t="s">
        <v>4390</v>
      </c>
      <c r="F765" s="661" t="s">
        <v>4355</v>
      </c>
      <c r="G765" s="661" t="s">
        <v>4439</v>
      </c>
      <c r="H765" s="661" t="s">
        <v>590</v>
      </c>
      <c r="I765" s="661" t="s">
        <v>934</v>
      </c>
      <c r="J765" s="661" t="s">
        <v>935</v>
      </c>
      <c r="K765" s="661" t="s">
        <v>936</v>
      </c>
      <c r="L765" s="662">
        <v>56.69</v>
      </c>
      <c r="M765" s="662">
        <v>510.21</v>
      </c>
      <c r="N765" s="661">
        <v>9</v>
      </c>
      <c r="O765" s="742">
        <v>5.5</v>
      </c>
      <c r="P765" s="662">
        <v>170.07</v>
      </c>
      <c r="Q765" s="677">
        <v>0.33333333333333331</v>
      </c>
      <c r="R765" s="661">
        <v>3</v>
      </c>
      <c r="S765" s="677">
        <v>0.33333333333333331</v>
      </c>
      <c r="T765" s="742">
        <v>1.5</v>
      </c>
      <c r="U765" s="700">
        <v>0.27272727272727271</v>
      </c>
    </row>
    <row r="766" spans="1:21" ht="14.4" customHeight="1" x14ac:dyDescent="0.3">
      <c r="A766" s="660">
        <v>21</v>
      </c>
      <c r="B766" s="661" t="s">
        <v>589</v>
      </c>
      <c r="C766" s="661">
        <v>89301211</v>
      </c>
      <c r="D766" s="740" t="s">
        <v>6628</v>
      </c>
      <c r="E766" s="741" t="s">
        <v>4390</v>
      </c>
      <c r="F766" s="661" t="s">
        <v>4355</v>
      </c>
      <c r="G766" s="661" t="s">
        <v>4582</v>
      </c>
      <c r="H766" s="661" t="s">
        <v>590</v>
      </c>
      <c r="I766" s="661" t="s">
        <v>673</v>
      </c>
      <c r="J766" s="661" t="s">
        <v>4583</v>
      </c>
      <c r="K766" s="661" t="s">
        <v>4584</v>
      </c>
      <c r="L766" s="662">
        <v>25.91</v>
      </c>
      <c r="M766" s="662">
        <v>51.82</v>
      </c>
      <c r="N766" s="661">
        <v>2</v>
      </c>
      <c r="O766" s="742">
        <v>1</v>
      </c>
      <c r="P766" s="662">
        <v>25.91</v>
      </c>
      <c r="Q766" s="677">
        <v>0.5</v>
      </c>
      <c r="R766" s="661">
        <v>1</v>
      </c>
      <c r="S766" s="677">
        <v>0.5</v>
      </c>
      <c r="T766" s="742">
        <v>0.5</v>
      </c>
      <c r="U766" s="700">
        <v>0.5</v>
      </c>
    </row>
    <row r="767" spans="1:21" ht="14.4" customHeight="1" x14ac:dyDescent="0.3">
      <c r="A767" s="660">
        <v>21</v>
      </c>
      <c r="B767" s="661" t="s">
        <v>589</v>
      </c>
      <c r="C767" s="661">
        <v>89301211</v>
      </c>
      <c r="D767" s="740" t="s">
        <v>6628</v>
      </c>
      <c r="E767" s="741" t="s">
        <v>4390</v>
      </c>
      <c r="F767" s="661" t="s">
        <v>4355</v>
      </c>
      <c r="G767" s="661" t="s">
        <v>4582</v>
      </c>
      <c r="H767" s="661" t="s">
        <v>590</v>
      </c>
      <c r="I767" s="661" t="s">
        <v>1467</v>
      </c>
      <c r="J767" s="661" t="s">
        <v>4585</v>
      </c>
      <c r="K767" s="661" t="s">
        <v>4586</v>
      </c>
      <c r="L767" s="662">
        <v>91.52</v>
      </c>
      <c r="M767" s="662">
        <v>91.52</v>
      </c>
      <c r="N767" s="661">
        <v>1</v>
      </c>
      <c r="O767" s="742">
        <v>0.5</v>
      </c>
      <c r="P767" s="662">
        <v>91.52</v>
      </c>
      <c r="Q767" s="677">
        <v>1</v>
      </c>
      <c r="R767" s="661">
        <v>1</v>
      </c>
      <c r="S767" s="677">
        <v>1</v>
      </c>
      <c r="T767" s="742">
        <v>0.5</v>
      </c>
      <c r="U767" s="700">
        <v>1</v>
      </c>
    </row>
    <row r="768" spans="1:21" ht="14.4" customHeight="1" x14ac:dyDescent="0.3">
      <c r="A768" s="660">
        <v>21</v>
      </c>
      <c r="B768" s="661" t="s">
        <v>589</v>
      </c>
      <c r="C768" s="661">
        <v>89301211</v>
      </c>
      <c r="D768" s="740" t="s">
        <v>6628</v>
      </c>
      <c r="E768" s="741" t="s">
        <v>4390</v>
      </c>
      <c r="F768" s="661" t="s">
        <v>4355</v>
      </c>
      <c r="G768" s="661" t="s">
        <v>4582</v>
      </c>
      <c r="H768" s="661" t="s">
        <v>590</v>
      </c>
      <c r="I768" s="661" t="s">
        <v>1467</v>
      </c>
      <c r="J768" s="661" t="s">
        <v>4585</v>
      </c>
      <c r="K768" s="661" t="s">
        <v>4586</v>
      </c>
      <c r="L768" s="662">
        <v>103.62</v>
      </c>
      <c r="M768" s="662">
        <v>103.62</v>
      </c>
      <c r="N768" s="661">
        <v>1</v>
      </c>
      <c r="O768" s="742">
        <v>0.5</v>
      </c>
      <c r="P768" s="662"/>
      <c r="Q768" s="677">
        <v>0</v>
      </c>
      <c r="R768" s="661"/>
      <c r="S768" s="677">
        <v>0</v>
      </c>
      <c r="T768" s="742"/>
      <c r="U768" s="700">
        <v>0</v>
      </c>
    </row>
    <row r="769" spans="1:21" ht="14.4" customHeight="1" x14ac:dyDescent="0.3">
      <c r="A769" s="660">
        <v>21</v>
      </c>
      <c r="B769" s="661" t="s">
        <v>589</v>
      </c>
      <c r="C769" s="661">
        <v>89301211</v>
      </c>
      <c r="D769" s="740" t="s">
        <v>6628</v>
      </c>
      <c r="E769" s="741" t="s">
        <v>4390</v>
      </c>
      <c r="F769" s="661" t="s">
        <v>4355</v>
      </c>
      <c r="G769" s="661" t="s">
        <v>4937</v>
      </c>
      <c r="H769" s="661" t="s">
        <v>2238</v>
      </c>
      <c r="I769" s="661" t="s">
        <v>3595</v>
      </c>
      <c r="J769" s="661" t="s">
        <v>2435</v>
      </c>
      <c r="K769" s="661" t="s">
        <v>4304</v>
      </c>
      <c r="L769" s="662">
        <v>1344.66</v>
      </c>
      <c r="M769" s="662">
        <v>1344.66</v>
      </c>
      <c r="N769" s="661">
        <v>1</v>
      </c>
      <c r="O769" s="742">
        <v>1</v>
      </c>
      <c r="P769" s="662">
        <v>1344.66</v>
      </c>
      <c r="Q769" s="677">
        <v>1</v>
      </c>
      <c r="R769" s="661">
        <v>1</v>
      </c>
      <c r="S769" s="677">
        <v>1</v>
      </c>
      <c r="T769" s="742">
        <v>1</v>
      </c>
      <c r="U769" s="700">
        <v>1</v>
      </c>
    </row>
    <row r="770" spans="1:21" ht="14.4" customHeight="1" x14ac:dyDescent="0.3">
      <c r="A770" s="660">
        <v>21</v>
      </c>
      <c r="B770" s="661" t="s">
        <v>589</v>
      </c>
      <c r="C770" s="661">
        <v>89301211</v>
      </c>
      <c r="D770" s="740" t="s">
        <v>6628</v>
      </c>
      <c r="E770" s="741" t="s">
        <v>4390</v>
      </c>
      <c r="F770" s="661" t="s">
        <v>4355</v>
      </c>
      <c r="G770" s="661" t="s">
        <v>4588</v>
      </c>
      <c r="H770" s="661" t="s">
        <v>2238</v>
      </c>
      <c r="I770" s="661" t="s">
        <v>2384</v>
      </c>
      <c r="J770" s="661" t="s">
        <v>4108</v>
      </c>
      <c r="K770" s="661" t="s">
        <v>4109</v>
      </c>
      <c r="L770" s="662">
        <v>32.630000000000003</v>
      </c>
      <c r="M770" s="662">
        <v>65.260000000000005</v>
      </c>
      <c r="N770" s="661">
        <v>2</v>
      </c>
      <c r="O770" s="742">
        <v>1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21</v>
      </c>
      <c r="B771" s="661" t="s">
        <v>589</v>
      </c>
      <c r="C771" s="661">
        <v>89301211</v>
      </c>
      <c r="D771" s="740" t="s">
        <v>6628</v>
      </c>
      <c r="E771" s="741" t="s">
        <v>4390</v>
      </c>
      <c r="F771" s="661" t="s">
        <v>4355</v>
      </c>
      <c r="G771" s="661" t="s">
        <v>4588</v>
      </c>
      <c r="H771" s="661" t="s">
        <v>2238</v>
      </c>
      <c r="I771" s="661" t="s">
        <v>2384</v>
      </c>
      <c r="J771" s="661" t="s">
        <v>4108</v>
      </c>
      <c r="K771" s="661" t="s">
        <v>4109</v>
      </c>
      <c r="L771" s="662">
        <v>37.65</v>
      </c>
      <c r="M771" s="662">
        <v>112.94999999999999</v>
      </c>
      <c r="N771" s="661">
        <v>3</v>
      </c>
      <c r="O771" s="742">
        <v>1.5</v>
      </c>
      <c r="P771" s="662">
        <v>37.65</v>
      </c>
      <c r="Q771" s="677">
        <v>0.33333333333333337</v>
      </c>
      <c r="R771" s="661">
        <v>1</v>
      </c>
      <c r="S771" s="677">
        <v>0.33333333333333331</v>
      </c>
      <c r="T771" s="742">
        <v>0.5</v>
      </c>
      <c r="U771" s="700">
        <v>0.33333333333333331</v>
      </c>
    </row>
    <row r="772" spans="1:21" ht="14.4" customHeight="1" x14ac:dyDescent="0.3">
      <c r="A772" s="660">
        <v>21</v>
      </c>
      <c r="B772" s="661" t="s">
        <v>589</v>
      </c>
      <c r="C772" s="661">
        <v>89301211</v>
      </c>
      <c r="D772" s="740" t="s">
        <v>6628</v>
      </c>
      <c r="E772" s="741" t="s">
        <v>4390</v>
      </c>
      <c r="F772" s="661" t="s">
        <v>4355</v>
      </c>
      <c r="G772" s="661" t="s">
        <v>4442</v>
      </c>
      <c r="H772" s="661" t="s">
        <v>590</v>
      </c>
      <c r="I772" s="661" t="s">
        <v>946</v>
      </c>
      <c r="J772" s="661" t="s">
        <v>4443</v>
      </c>
      <c r="K772" s="661" t="s">
        <v>4444</v>
      </c>
      <c r="L772" s="662">
        <v>0</v>
      </c>
      <c r="M772" s="662">
        <v>0</v>
      </c>
      <c r="N772" s="661">
        <v>6</v>
      </c>
      <c r="O772" s="742">
        <v>4</v>
      </c>
      <c r="P772" s="662">
        <v>0</v>
      </c>
      <c r="Q772" s="677"/>
      <c r="R772" s="661">
        <v>3</v>
      </c>
      <c r="S772" s="677">
        <v>0.5</v>
      </c>
      <c r="T772" s="742">
        <v>1.5</v>
      </c>
      <c r="U772" s="700">
        <v>0.375</v>
      </c>
    </row>
    <row r="773" spans="1:21" ht="14.4" customHeight="1" x14ac:dyDescent="0.3">
      <c r="A773" s="660">
        <v>21</v>
      </c>
      <c r="B773" s="661" t="s">
        <v>589</v>
      </c>
      <c r="C773" s="661">
        <v>89301211</v>
      </c>
      <c r="D773" s="740" t="s">
        <v>6628</v>
      </c>
      <c r="E773" s="741" t="s">
        <v>4390</v>
      </c>
      <c r="F773" s="661" t="s">
        <v>4355</v>
      </c>
      <c r="G773" s="661" t="s">
        <v>4445</v>
      </c>
      <c r="H773" s="661" t="s">
        <v>590</v>
      </c>
      <c r="I773" s="661" t="s">
        <v>768</v>
      </c>
      <c r="J773" s="661" t="s">
        <v>769</v>
      </c>
      <c r="K773" s="661" t="s">
        <v>4447</v>
      </c>
      <c r="L773" s="662">
        <v>43.99</v>
      </c>
      <c r="M773" s="662">
        <v>43.99</v>
      </c>
      <c r="N773" s="661">
        <v>1</v>
      </c>
      <c r="O773" s="742">
        <v>0.5</v>
      </c>
      <c r="P773" s="662">
        <v>43.99</v>
      </c>
      <c r="Q773" s="677">
        <v>1</v>
      </c>
      <c r="R773" s="661">
        <v>1</v>
      </c>
      <c r="S773" s="677">
        <v>1</v>
      </c>
      <c r="T773" s="742">
        <v>0.5</v>
      </c>
      <c r="U773" s="700">
        <v>1</v>
      </c>
    </row>
    <row r="774" spans="1:21" ht="14.4" customHeight="1" x14ac:dyDescent="0.3">
      <c r="A774" s="660">
        <v>21</v>
      </c>
      <c r="B774" s="661" t="s">
        <v>589</v>
      </c>
      <c r="C774" s="661">
        <v>89301211</v>
      </c>
      <c r="D774" s="740" t="s">
        <v>6628</v>
      </c>
      <c r="E774" s="741" t="s">
        <v>4390</v>
      </c>
      <c r="F774" s="661" t="s">
        <v>4355</v>
      </c>
      <c r="G774" s="661" t="s">
        <v>4445</v>
      </c>
      <c r="H774" s="661" t="s">
        <v>590</v>
      </c>
      <c r="I774" s="661" t="s">
        <v>5002</v>
      </c>
      <c r="J774" s="661" t="s">
        <v>5003</v>
      </c>
      <c r="K774" s="661" t="s">
        <v>3940</v>
      </c>
      <c r="L774" s="662">
        <v>131.96</v>
      </c>
      <c r="M774" s="662">
        <v>131.96</v>
      </c>
      <c r="N774" s="661">
        <v>1</v>
      </c>
      <c r="O774" s="742">
        <v>1</v>
      </c>
      <c r="P774" s="662"/>
      <c r="Q774" s="677">
        <v>0</v>
      </c>
      <c r="R774" s="661"/>
      <c r="S774" s="677">
        <v>0</v>
      </c>
      <c r="T774" s="742"/>
      <c r="U774" s="700">
        <v>0</v>
      </c>
    </row>
    <row r="775" spans="1:21" ht="14.4" customHeight="1" x14ac:dyDescent="0.3">
      <c r="A775" s="660">
        <v>21</v>
      </c>
      <c r="B775" s="661" t="s">
        <v>589</v>
      </c>
      <c r="C775" s="661">
        <v>89301211</v>
      </c>
      <c r="D775" s="740" t="s">
        <v>6628</v>
      </c>
      <c r="E775" s="741" t="s">
        <v>4390</v>
      </c>
      <c r="F775" s="661" t="s">
        <v>4355</v>
      </c>
      <c r="G775" s="661" t="s">
        <v>5004</v>
      </c>
      <c r="H775" s="661" t="s">
        <v>590</v>
      </c>
      <c r="I775" s="661" t="s">
        <v>2740</v>
      </c>
      <c r="J775" s="661" t="s">
        <v>2741</v>
      </c>
      <c r="K775" s="661" t="s">
        <v>3029</v>
      </c>
      <c r="L775" s="662">
        <v>104.9</v>
      </c>
      <c r="M775" s="662">
        <v>104.9</v>
      </c>
      <c r="N775" s="661">
        <v>1</v>
      </c>
      <c r="O775" s="742">
        <v>0.5</v>
      </c>
      <c r="P775" s="662">
        <v>104.9</v>
      </c>
      <c r="Q775" s="677">
        <v>1</v>
      </c>
      <c r="R775" s="661">
        <v>1</v>
      </c>
      <c r="S775" s="677">
        <v>1</v>
      </c>
      <c r="T775" s="742">
        <v>0.5</v>
      </c>
      <c r="U775" s="700">
        <v>1</v>
      </c>
    </row>
    <row r="776" spans="1:21" ht="14.4" customHeight="1" x14ac:dyDescent="0.3">
      <c r="A776" s="660">
        <v>21</v>
      </c>
      <c r="B776" s="661" t="s">
        <v>589</v>
      </c>
      <c r="C776" s="661">
        <v>89301211</v>
      </c>
      <c r="D776" s="740" t="s">
        <v>6628</v>
      </c>
      <c r="E776" s="741" t="s">
        <v>4390</v>
      </c>
      <c r="F776" s="661" t="s">
        <v>4355</v>
      </c>
      <c r="G776" s="661" t="s">
        <v>5005</v>
      </c>
      <c r="H776" s="661" t="s">
        <v>2238</v>
      </c>
      <c r="I776" s="661" t="s">
        <v>5006</v>
      </c>
      <c r="J776" s="661" t="s">
        <v>5007</v>
      </c>
      <c r="K776" s="661" t="s">
        <v>5008</v>
      </c>
      <c r="L776" s="662">
        <v>26535.83</v>
      </c>
      <c r="M776" s="662">
        <v>53071.66</v>
      </c>
      <c r="N776" s="661">
        <v>2</v>
      </c>
      <c r="O776" s="742">
        <v>0.5</v>
      </c>
      <c r="P776" s="662">
        <v>53071.66</v>
      </c>
      <c r="Q776" s="677">
        <v>1</v>
      </c>
      <c r="R776" s="661">
        <v>2</v>
      </c>
      <c r="S776" s="677">
        <v>1</v>
      </c>
      <c r="T776" s="742">
        <v>0.5</v>
      </c>
      <c r="U776" s="700">
        <v>1</v>
      </c>
    </row>
    <row r="777" spans="1:21" ht="14.4" customHeight="1" x14ac:dyDescent="0.3">
      <c r="A777" s="660">
        <v>21</v>
      </c>
      <c r="B777" s="661" t="s">
        <v>589</v>
      </c>
      <c r="C777" s="661">
        <v>89301211</v>
      </c>
      <c r="D777" s="740" t="s">
        <v>6628</v>
      </c>
      <c r="E777" s="741" t="s">
        <v>4390</v>
      </c>
      <c r="F777" s="661" t="s">
        <v>4355</v>
      </c>
      <c r="G777" s="661" t="s">
        <v>4411</v>
      </c>
      <c r="H777" s="661" t="s">
        <v>590</v>
      </c>
      <c r="I777" s="661" t="s">
        <v>1268</v>
      </c>
      <c r="J777" s="661" t="s">
        <v>1059</v>
      </c>
      <c r="K777" s="661" t="s">
        <v>4412</v>
      </c>
      <c r="L777" s="662">
        <v>96.72</v>
      </c>
      <c r="M777" s="662">
        <v>773.7600000000001</v>
      </c>
      <c r="N777" s="661">
        <v>8</v>
      </c>
      <c r="O777" s="742">
        <v>6.5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21</v>
      </c>
      <c r="B778" s="661" t="s">
        <v>589</v>
      </c>
      <c r="C778" s="661">
        <v>89301211</v>
      </c>
      <c r="D778" s="740" t="s">
        <v>6628</v>
      </c>
      <c r="E778" s="741" t="s">
        <v>4390</v>
      </c>
      <c r="F778" s="661" t="s">
        <v>4355</v>
      </c>
      <c r="G778" s="661" t="s">
        <v>4411</v>
      </c>
      <c r="H778" s="661" t="s">
        <v>590</v>
      </c>
      <c r="I778" s="661" t="s">
        <v>1268</v>
      </c>
      <c r="J778" s="661" t="s">
        <v>1059</v>
      </c>
      <c r="K778" s="661" t="s">
        <v>4412</v>
      </c>
      <c r="L778" s="662">
        <v>89.66</v>
      </c>
      <c r="M778" s="662">
        <v>627.61999999999989</v>
      </c>
      <c r="N778" s="661">
        <v>7</v>
      </c>
      <c r="O778" s="742">
        <v>5</v>
      </c>
      <c r="P778" s="662">
        <v>179.32</v>
      </c>
      <c r="Q778" s="677">
        <v>0.28571428571428575</v>
      </c>
      <c r="R778" s="661">
        <v>2</v>
      </c>
      <c r="S778" s="677">
        <v>0.2857142857142857</v>
      </c>
      <c r="T778" s="742">
        <v>1</v>
      </c>
      <c r="U778" s="700">
        <v>0.2</v>
      </c>
    </row>
    <row r="779" spans="1:21" ht="14.4" customHeight="1" x14ac:dyDescent="0.3">
      <c r="A779" s="660">
        <v>21</v>
      </c>
      <c r="B779" s="661" t="s">
        <v>589</v>
      </c>
      <c r="C779" s="661">
        <v>89301211</v>
      </c>
      <c r="D779" s="740" t="s">
        <v>6628</v>
      </c>
      <c r="E779" s="741" t="s">
        <v>4390</v>
      </c>
      <c r="F779" s="661" t="s">
        <v>4355</v>
      </c>
      <c r="G779" s="661" t="s">
        <v>4411</v>
      </c>
      <c r="H779" s="661" t="s">
        <v>590</v>
      </c>
      <c r="I779" s="661" t="s">
        <v>2902</v>
      </c>
      <c r="J779" s="661" t="s">
        <v>1059</v>
      </c>
      <c r="K779" s="661" t="s">
        <v>4666</v>
      </c>
      <c r="L779" s="662">
        <v>57.85</v>
      </c>
      <c r="M779" s="662">
        <v>289.25</v>
      </c>
      <c r="N779" s="661">
        <v>5</v>
      </c>
      <c r="O779" s="742">
        <v>3</v>
      </c>
      <c r="P779" s="662"/>
      <c r="Q779" s="677">
        <v>0</v>
      </c>
      <c r="R779" s="661"/>
      <c r="S779" s="677">
        <v>0</v>
      </c>
      <c r="T779" s="742"/>
      <c r="U779" s="700">
        <v>0</v>
      </c>
    </row>
    <row r="780" spans="1:21" ht="14.4" customHeight="1" x14ac:dyDescent="0.3">
      <c r="A780" s="660">
        <v>21</v>
      </c>
      <c r="B780" s="661" t="s">
        <v>589</v>
      </c>
      <c r="C780" s="661">
        <v>89301211</v>
      </c>
      <c r="D780" s="740" t="s">
        <v>6628</v>
      </c>
      <c r="E780" s="741" t="s">
        <v>4390</v>
      </c>
      <c r="F780" s="661" t="s">
        <v>4355</v>
      </c>
      <c r="G780" s="661" t="s">
        <v>4667</v>
      </c>
      <c r="H780" s="661" t="s">
        <v>590</v>
      </c>
      <c r="I780" s="661" t="s">
        <v>5009</v>
      </c>
      <c r="J780" s="661" t="s">
        <v>919</v>
      </c>
      <c r="K780" s="661" t="s">
        <v>5010</v>
      </c>
      <c r="L780" s="662">
        <v>0</v>
      </c>
      <c r="M780" s="662">
        <v>0</v>
      </c>
      <c r="N780" s="661">
        <v>1</v>
      </c>
      <c r="O780" s="742">
        <v>0.5</v>
      </c>
      <c r="P780" s="662">
        <v>0</v>
      </c>
      <c r="Q780" s="677"/>
      <c r="R780" s="661">
        <v>1</v>
      </c>
      <c r="S780" s="677">
        <v>1</v>
      </c>
      <c r="T780" s="742">
        <v>0.5</v>
      </c>
      <c r="U780" s="700">
        <v>1</v>
      </c>
    </row>
    <row r="781" spans="1:21" ht="14.4" customHeight="1" x14ac:dyDescent="0.3">
      <c r="A781" s="660">
        <v>21</v>
      </c>
      <c r="B781" s="661" t="s">
        <v>589</v>
      </c>
      <c r="C781" s="661">
        <v>89301211</v>
      </c>
      <c r="D781" s="740" t="s">
        <v>6628</v>
      </c>
      <c r="E781" s="741" t="s">
        <v>4390</v>
      </c>
      <c r="F781" s="661" t="s">
        <v>4355</v>
      </c>
      <c r="G781" s="661" t="s">
        <v>4599</v>
      </c>
      <c r="H781" s="661" t="s">
        <v>2238</v>
      </c>
      <c r="I781" s="661" t="s">
        <v>2507</v>
      </c>
      <c r="J781" s="661" t="s">
        <v>2508</v>
      </c>
      <c r="K781" s="661" t="s">
        <v>4223</v>
      </c>
      <c r="L781" s="662">
        <v>32.74</v>
      </c>
      <c r="M781" s="662">
        <v>32.74</v>
      </c>
      <c r="N781" s="661">
        <v>1</v>
      </c>
      <c r="O781" s="742">
        <v>0.5</v>
      </c>
      <c r="P781" s="662"/>
      <c r="Q781" s="677">
        <v>0</v>
      </c>
      <c r="R781" s="661"/>
      <c r="S781" s="677">
        <v>0</v>
      </c>
      <c r="T781" s="742"/>
      <c r="U781" s="700">
        <v>0</v>
      </c>
    </row>
    <row r="782" spans="1:21" ht="14.4" customHeight="1" x14ac:dyDescent="0.3">
      <c r="A782" s="660">
        <v>21</v>
      </c>
      <c r="B782" s="661" t="s">
        <v>589</v>
      </c>
      <c r="C782" s="661">
        <v>89301211</v>
      </c>
      <c r="D782" s="740" t="s">
        <v>6628</v>
      </c>
      <c r="E782" s="741" t="s">
        <v>4390</v>
      </c>
      <c r="F782" s="661" t="s">
        <v>4355</v>
      </c>
      <c r="G782" s="661" t="s">
        <v>4599</v>
      </c>
      <c r="H782" s="661" t="s">
        <v>2238</v>
      </c>
      <c r="I782" s="661" t="s">
        <v>2291</v>
      </c>
      <c r="J782" s="661" t="s">
        <v>2292</v>
      </c>
      <c r="K782" s="661" t="s">
        <v>2293</v>
      </c>
      <c r="L782" s="662">
        <v>32.74</v>
      </c>
      <c r="M782" s="662">
        <v>32.74</v>
      </c>
      <c r="N782" s="661">
        <v>1</v>
      </c>
      <c r="O782" s="742">
        <v>1</v>
      </c>
      <c r="P782" s="662"/>
      <c r="Q782" s="677">
        <v>0</v>
      </c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21</v>
      </c>
      <c r="B783" s="661" t="s">
        <v>589</v>
      </c>
      <c r="C783" s="661">
        <v>89301211</v>
      </c>
      <c r="D783" s="740" t="s">
        <v>6628</v>
      </c>
      <c r="E783" s="741" t="s">
        <v>4390</v>
      </c>
      <c r="F783" s="661" t="s">
        <v>4355</v>
      </c>
      <c r="G783" s="661" t="s">
        <v>4599</v>
      </c>
      <c r="H783" s="661" t="s">
        <v>2238</v>
      </c>
      <c r="I783" s="661" t="s">
        <v>2311</v>
      </c>
      <c r="J783" s="661" t="s">
        <v>2312</v>
      </c>
      <c r="K783" s="661" t="s">
        <v>4224</v>
      </c>
      <c r="L783" s="662">
        <v>147.36000000000001</v>
      </c>
      <c r="M783" s="662">
        <v>147.36000000000001</v>
      </c>
      <c r="N783" s="661">
        <v>1</v>
      </c>
      <c r="O783" s="742">
        <v>0.5</v>
      </c>
      <c r="P783" s="662"/>
      <c r="Q783" s="677">
        <v>0</v>
      </c>
      <c r="R783" s="661"/>
      <c r="S783" s="677">
        <v>0</v>
      </c>
      <c r="T783" s="742"/>
      <c r="U783" s="700">
        <v>0</v>
      </c>
    </row>
    <row r="784" spans="1:21" ht="14.4" customHeight="1" x14ac:dyDescent="0.3">
      <c r="A784" s="660">
        <v>21</v>
      </c>
      <c r="B784" s="661" t="s">
        <v>589</v>
      </c>
      <c r="C784" s="661">
        <v>89301211</v>
      </c>
      <c r="D784" s="740" t="s">
        <v>6628</v>
      </c>
      <c r="E784" s="741" t="s">
        <v>4390</v>
      </c>
      <c r="F784" s="661" t="s">
        <v>4355</v>
      </c>
      <c r="G784" s="661" t="s">
        <v>4599</v>
      </c>
      <c r="H784" s="661" t="s">
        <v>2238</v>
      </c>
      <c r="I784" s="661" t="s">
        <v>2557</v>
      </c>
      <c r="J784" s="661" t="s">
        <v>2558</v>
      </c>
      <c r="K784" s="661" t="s">
        <v>1691</v>
      </c>
      <c r="L784" s="662">
        <v>196.46</v>
      </c>
      <c r="M784" s="662">
        <v>392.92</v>
      </c>
      <c r="N784" s="661">
        <v>2</v>
      </c>
      <c r="O784" s="742">
        <v>1.5</v>
      </c>
      <c r="P784" s="662">
        <v>196.46</v>
      </c>
      <c r="Q784" s="677">
        <v>0.5</v>
      </c>
      <c r="R784" s="661">
        <v>1</v>
      </c>
      <c r="S784" s="677">
        <v>0.5</v>
      </c>
      <c r="T784" s="742">
        <v>0.5</v>
      </c>
      <c r="U784" s="700">
        <v>0.33333333333333331</v>
      </c>
    </row>
    <row r="785" spans="1:21" ht="14.4" customHeight="1" x14ac:dyDescent="0.3">
      <c r="A785" s="660">
        <v>21</v>
      </c>
      <c r="B785" s="661" t="s">
        <v>589</v>
      </c>
      <c r="C785" s="661">
        <v>89301211</v>
      </c>
      <c r="D785" s="740" t="s">
        <v>6628</v>
      </c>
      <c r="E785" s="741" t="s">
        <v>4390</v>
      </c>
      <c r="F785" s="661" t="s">
        <v>4355</v>
      </c>
      <c r="G785" s="661" t="s">
        <v>4599</v>
      </c>
      <c r="H785" s="661" t="s">
        <v>2238</v>
      </c>
      <c r="I785" s="661" t="s">
        <v>2352</v>
      </c>
      <c r="J785" s="661" t="s">
        <v>2349</v>
      </c>
      <c r="K785" s="661" t="s">
        <v>3479</v>
      </c>
      <c r="L785" s="662">
        <v>98.23</v>
      </c>
      <c r="M785" s="662">
        <v>294.69</v>
      </c>
      <c r="N785" s="661">
        <v>3</v>
      </c>
      <c r="O785" s="742">
        <v>1</v>
      </c>
      <c r="P785" s="662">
        <v>98.23</v>
      </c>
      <c r="Q785" s="677">
        <v>0.33333333333333337</v>
      </c>
      <c r="R785" s="661">
        <v>1</v>
      </c>
      <c r="S785" s="677">
        <v>0.33333333333333331</v>
      </c>
      <c r="T785" s="742">
        <v>0.5</v>
      </c>
      <c r="U785" s="700">
        <v>0.5</v>
      </c>
    </row>
    <row r="786" spans="1:21" ht="14.4" customHeight="1" x14ac:dyDescent="0.3">
      <c r="A786" s="660">
        <v>21</v>
      </c>
      <c r="B786" s="661" t="s">
        <v>589</v>
      </c>
      <c r="C786" s="661">
        <v>89301211</v>
      </c>
      <c r="D786" s="740" t="s">
        <v>6628</v>
      </c>
      <c r="E786" s="741" t="s">
        <v>4390</v>
      </c>
      <c r="F786" s="661" t="s">
        <v>4355</v>
      </c>
      <c r="G786" s="661" t="s">
        <v>4599</v>
      </c>
      <c r="H786" s="661" t="s">
        <v>2238</v>
      </c>
      <c r="I786" s="661" t="s">
        <v>2355</v>
      </c>
      <c r="J786" s="661" t="s">
        <v>2349</v>
      </c>
      <c r="K786" s="661" t="s">
        <v>4226</v>
      </c>
      <c r="L786" s="662">
        <v>163.72999999999999</v>
      </c>
      <c r="M786" s="662">
        <v>654.91999999999996</v>
      </c>
      <c r="N786" s="661">
        <v>4</v>
      </c>
      <c r="O786" s="742">
        <v>1.5</v>
      </c>
      <c r="P786" s="662"/>
      <c r="Q786" s="677">
        <v>0</v>
      </c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21</v>
      </c>
      <c r="B787" s="661" t="s">
        <v>589</v>
      </c>
      <c r="C787" s="661">
        <v>89301211</v>
      </c>
      <c r="D787" s="740" t="s">
        <v>6628</v>
      </c>
      <c r="E787" s="741" t="s">
        <v>4390</v>
      </c>
      <c r="F787" s="661" t="s">
        <v>4355</v>
      </c>
      <c r="G787" s="661" t="s">
        <v>4599</v>
      </c>
      <c r="H787" s="661" t="s">
        <v>2238</v>
      </c>
      <c r="I787" s="661" t="s">
        <v>4965</v>
      </c>
      <c r="J787" s="661" t="s">
        <v>2508</v>
      </c>
      <c r="K787" s="661" t="s">
        <v>4966</v>
      </c>
      <c r="L787" s="662">
        <v>314.33999999999997</v>
      </c>
      <c r="M787" s="662">
        <v>314.33999999999997</v>
      </c>
      <c r="N787" s="661">
        <v>1</v>
      </c>
      <c r="O787" s="742">
        <v>1</v>
      </c>
      <c r="P787" s="662"/>
      <c r="Q787" s="677">
        <v>0</v>
      </c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21</v>
      </c>
      <c r="B788" s="661" t="s">
        <v>589</v>
      </c>
      <c r="C788" s="661">
        <v>89301211</v>
      </c>
      <c r="D788" s="740" t="s">
        <v>6628</v>
      </c>
      <c r="E788" s="741" t="s">
        <v>4390</v>
      </c>
      <c r="F788" s="661" t="s">
        <v>4355</v>
      </c>
      <c r="G788" s="661" t="s">
        <v>4448</v>
      </c>
      <c r="H788" s="661" t="s">
        <v>590</v>
      </c>
      <c r="I788" s="661" t="s">
        <v>1402</v>
      </c>
      <c r="J788" s="661" t="s">
        <v>1286</v>
      </c>
      <c r="K788" s="661" t="s">
        <v>1403</v>
      </c>
      <c r="L788" s="662">
        <v>40.64</v>
      </c>
      <c r="M788" s="662">
        <v>40.64</v>
      </c>
      <c r="N788" s="661">
        <v>1</v>
      </c>
      <c r="O788" s="742">
        <v>0.5</v>
      </c>
      <c r="P788" s="662"/>
      <c r="Q788" s="677">
        <v>0</v>
      </c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21</v>
      </c>
      <c r="B789" s="661" t="s">
        <v>589</v>
      </c>
      <c r="C789" s="661">
        <v>89301211</v>
      </c>
      <c r="D789" s="740" t="s">
        <v>6628</v>
      </c>
      <c r="E789" s="741" t="s">
        <v>4390</v>
      </c>
      <c r="F789" s="661" t="s">
        <v>4355</v>
      </c>
      <c r="G789" s="661" t="s">
        <v>4448</v>
      </c>
      <c r="H789" s="661" t="s">
        <v>590</v>
      </c>
      <c r="I789" s="661" t="s">
        <v>1393</v>
      </c>
      <c r="J789" s="661" t="s">
        <v>1286</v>
      </c>
      <c r="K789" s="661" t="s">
        <v>1394</v>
      </c>
      <c r="L789" s="662">
        <v>60.97</v>
      </c>
      <c r="M789" s="662">
        <v>182.91</v>
      </c>
      <c r="N789" s="661">
        <v>3</v>
      </c>
      <c r="O789" s="742">
        <v>2</v>
      </c>
      <c r="P789" s="662"/>
      <c r="Q789" s="677">
        <v>0</v>
      </c>
      <c r="R789" s="661"/>
      <c r="S789" s="677">
        <v>0</v>
      </c>
      <c r="T789" s="742"/>
      <c r="U789" s="700">
        <v>0</v>
      </c>
    </row>
    <row r="790" spans="1:21" ht="14.4" customHeight="1" x14ac:dyDescent="0.3">
      <c r="A790" s="660">
        <v>21</v>
      </c>
      <c r="B790" s="661" t="s">
        <v>589</v>
      </c>
      <c r="C790" s="661">
        <v>89301211</v>
      </c>
      <c r="D790" s="740" t="s">
        <v>6628</v>
      </c>
      <c r="E790" s="741" t="s">
        <v>4390</v>
      </c>
      <c r="F790" s="661" t="s">
        <v>4355</v>
      </c>
      <c r="G790" s="661" t="s">
        <v>4448</v>
      </c>
      <c r="H790" s="661" t="s">
        <v>590</v>
      </c>
      <c r="I790" s="661" t="s">
        <v>4600</v>
      </c>
      <c r="J790" s="661" t="s">
        <v>4601</v>
      </c>
      <c r="K790" s="661" t="s">
        <v>1403</v>
      </c>
      <c r="L790" s="662">
        <v>102.89</v>
      </c>
      <c r="M790" s="662">
        <v>102.89</v>
      </c>
      <c r="N790" s="661">
        <v>1</v>
      </c>
      <c r="O790" s="742">
        <v>0.5</v>
      </c>
      <c r="P790" s="662">
        <v>102.89</v>
      </c>
      <c r="Q790" s="677">
        <v>1</v>
      </c>
      <c r="R790" s="661">
        <v>1</v>
      </c>
      <c r="S790" s="677">
        <v>1</v>
      </c>
      <c r="T790" s="742">
        <v>0.5</v>
      </c>
      <c r="U790" s="700">
        <v>1</v>
      </c>
    </row>
    <row r="791" spans="1:21" ht="14.4" customHeight="1" x14ac:dyDescent="0.3">
      <c r="A791" s="660">
        <v>21</v>
      </c>
      <c r="B791" s="661" t="s">
        <v>589</v>
      </c>
      <c r="C791" s="661">
        <v>89301211</v>
      </c>
      <c r="D791" s="740" t="s">
        <v>6628</v>
      </c>
      <c r="E791" s="741" t="s">
        <v>4390</v>
      </c>
      <c r="F791" s="661" t="s">
        <v>4355</v>
      </c>
      <c r="G791" s="661" t="s">
        <v>4448</v>
      </c>
      <c r="H791" s="661" t="s">
        <v>590</v>
      </c>
      <c r="I791" s="661" t="s">
        <v>4600</v>
      </c>
      <c r="J791" s="661" t="s">
        <v>4601</v>
      </c>
      <c r="K791" s="661" t="s">
        <v>1403</v>
      </c>
      <c r="L791" s="662">
        <v>52.42</v>
      </c>
      <c r="M791" s="662">
        <v>52.42</v>
      </c>
      <c r="N791" s="661">
        <v>1</v>
      </c>
      <c r="O791" s="742">
        <v>0.5</v>
      </c>
      <c r="P791" s="662">
        <v>52.42</v>
      </c>
      <c r="Q791" s="677">
        <v>1</v>
      </c>
      <c r="R791" s="661">
        <v>1</v>
      </c>
      <c r="S791" s="677">
        <v>1</v>
      </c>
      <c r="T791" s="742">
        <v>0.5</v>
      </c>
      <c r="U791" s="700">
        <v>1</v>
      </c>
    </row>
    <row r="792" spans="1:21" ht="14.4" customHeight="1" x14ac:dyDescent="0.3">
      <c r="A792" s="660">
        <v>21</v>
      </c>
      <c r="B792" s="661" t="s">
        <v>589</v>
      </c>
      <c r="C792" s="661">
        <v>89301211</v>
      </c>
      <c r="D792" s="740" t="s">
        <v>6628</v>
      </c>
      <c r="E792" s="741" t="s">
        <v>4390</v>
      </c>
      <c r="F792" s="661" t="s">
        <v>4355</v>
      </c>
      <c r="G792" s="661" t="s">
        <v>4448</v>
      </c>
      <c r="H792" s="661" t="s">
        <v>590</v>
      </c>
      <c r="I792" s="661" t="s">
        <v>4943</v>
      </c>
      <c r="J792" s="661" t="s">
        <v>4601</v>
      </c>
      <c r="K792" s="661" t="s">
        <v>1394</v>
      </c>
      <c r="L792" s="662">
        <v>154.33000000000001</v>
      </c>
      <c r="M792" s="662">
        <v>154.33000000000001</v>
      </c>
      <c r="N792" s="661">
        <v>1</v>
      </c>
      <c r="O792" s="742">
        <v>0.5</v>
      </c>
      <c r="P792" s="662">
        <v>154.33000000000001</v>
      </c>
      <c r="Q792" s="677">
        <v>1</v>
      </c>
      <c r="R792" s="661">
        <v>1</v>
      </c>
      <c r="S792" s="677">
        <v>1</v>
      </c>
      <c r="T792" s="742">
        <v>0.5</v>
      </c>
      <c r="U792" s="700">
        <v>1</v>
      </c>
    </row>
    <row r="793" spans="1:21" ht="14.4" customHeight="1" x14ac:dyDescent="0.3">
      <c r="A793" s="660">
        <v>21</v>
      </c>
      <c r="B793" s="661" t="s">
        <v>589</v>
      </c>
      <c r="C793" s="661">
        <v>89301211</v>
      </c>
      <c r="D793" s="740" t="s">
        <v>6628</v>
      </c>
      <c r="E793" s="741" t="s">
        <v>4390</v>
      </c>
      <c r="F793" s="661" t="s">
        <v>4355</v>
      </c>
      <c r="G793" s="661" t="s">
        <v>5011</v>
      </c>
      <c r="H793" s="661" t="s">
        <v>590</v>
      </c>
      <c r="I793" s="661" t="s">
        <v>1576</v>
      </c>
      <c r="J793" s="661" t="s">
        <v>1577</v>
      </c>
      <c r="K793" s="661" t="s">
        <v>5012</v>
      </c>
      <c r="L793" s="662">
        <v>30.23</v>
      </c>
      <c r="M793" s="662">
        <v>30.23</v>
      </c>
      <c r="N793" s="661">
        <v>1</v>
      </c>
      <c r="O793" s="742">
        <v>1</v>
      </c>
      <c r="P793" s="662">
        <v>30.23</v>
      </c>
      <c r="Q793" s="677">
        <v>1</v>
      </c>
      <c r="R793" s="661">
        <v>1</v>
      </c>
      <c r="S793" s="677">
        <v>1</v>
      </c>
      <c r="T793" s="742">
        <v>1</v>
      </c>
      <c r="U793" s="700">
        <v>1</v>
      </c>
    </row>
    <row r="794" spans="1:21" ht="14.4" customHeight="1" x14ac:dyDescent="0.3">
      <c r="A794" s="660">
        <v>21</v>
      </c>
      <c r="B794" s="661" t="s">
        <v>589</v>
      </c>
      <c r="C794" s="661">
        <v>89301211</v>
      </c>
      <c r="D794" s="740" t="s">
        <v>6628</v>
      </c>
      <c r="E794" s="741" t="s">
        <v>4390</v>
      </c>
      <c r="F794" s="661" t="s">
        <v>4355</v>
      </c>
      <c r="G794" s="661" t="s">
        <v>4452</v>
      </c>
      <c r="H794" s="661" t="s">
        <v>590</v>
      </c>
      <c r="I794" s="661" t="s">
        <v>4677</v>
      </c>
      <c r="J794" s="661" t="s">
        <v>4607</v>
      </c>
      <c r="K794" s="661" t="s">
        <v>1094</v>
      </c>
      <c r="L794" s="662">
        <v>0</v>
      </c>
      <c r="M794" s="662">
        <v>0</v>
      </c>
      <c r="N794" s="661">
        <v>1</v>
      </c>
      <c r="O794" s="742">
        <v>1</v>
      </c>
      <c r="P794" s="662">
        <v>0</v>
      </c>
      <c r="Q794" s="677"/>
      <c r="R794" s="661">
        <v>1</v>
      </c>
      <c r="S794" s="677">
        <v>1</v>
      </c>
      <c r="T794" s="742">
        <v>1</v>
      </c>
      <c r="U794" s="700">
        <v>1</v>
      </c>
    </row>
    <row r="795" spans="1:21" ht="14.4" customHeight="1" x14ac:dyDescent="0.3">
      <c r="A795" s="660">
        <v>21</v>
      </c>
      <c r="B795" s="661" t="s">
        <v>589</v>
      </c>
      <c r="C795" s="661">
        <v>89301211</v>
      </c>
      <c r="D795" s="740" t="s">
        <v>6628</v>
      </c>
      <c r="E795" s="741" t="s">
        <v>4390</v>
      </c>
      <c r="F795" s="661" t="s">
        <v>4357</v>
      </c>
      <c r="G795" s="661" t="s">
        <v>4615</v>
      </c>
      <c r="H795" s="661" t="s">
        <v>590</v>
      </c>
      <c r="I795" s="661" t="s">
        <v>4616</v>
      </c>
      <c r="J795" s="661" t="s">
        <v>4617</v>
      </c>
      <c r="K795" s="661" t="s">
        <v>4618</v>
      </c>
      <c r="L795" s="662">
        <v>1267.1199999999999</v>
      </c>
      <c r="M795" s="662">
        <v>3801.3599999999997</v>
      </c>
      <c r="N795" s="661">
        <v>3</v>
      </c>
      <c r="O795" s="742">
        <v>3</v>
      </c>
      <c r="P795" s="662">
        <v>3801.3599999999997</v>
      </c>
      <c r="Q795" s="677">
        <v>1</v>
      </c>
      <c r="R795" s="661">
        <v>3</v>
      </c>
      <c r="S795" s="677">
        <v>1</v>
      </c>
      <c r="T795" s="742">
        <v>3</v>
      </c>
      <c r="U795" s="700">
        <v>1</v>
      </c>
    </row>
    <row r="796" spans="1:21" ht="14.4" customHeight="1" x14ac:dyDescent="0.3">
      <c r="A796" s="660">
        <v>21</v>
      </c>
      <c r="B796" s="661" t="s">
        <v>589</v>
      </c>
      <c r="C796" s="661">
        <v>89301211</v>
      </c>
      <c r="D796" s="740" t="s">
        <v>6628</v>
      </c>
      <c r="E796" s="741" t="s">
        <v>4391</v>
      </c>
      <c r="F796" s="661" t="s">
        <v>4355</v>
      </c>
      <c r="G796" s="661" t="s">
        <v>4491</v>
      </c>
      <c r="H796" s="661" t="s">
        <v>590</v>
      </c>
      <c r="I796" s="661" t="s">
        <v>983</v>
      </c>
      <c r="J796" s="661" t="s">
        <v>984</v>
      </c>
      <c r="K796" s="661" t="s">
        <v>2088</v>
      </c>
      <c r="L796" s="662">
        <v>56.52</v>
      </c>
      <c r="M796" s="662">
        <v>56.52</v>
      </c>
      <c r="N796" s="661">
        <v>1</v>
      </c>
      <c r="O796" s="742">
        <v>0.5</v>
      </c>
      <c r="P796" s="662"/>
      <c r="Q796" s="677">
        <v>0</v>
      </c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21</v>
      </c>
      <c r="B797" s="661" t="s">
        <v>589</v>
      </c>
      <c r="C797" s="661">
        <v>89301211</v>
      </c>
      <c r="D797" s="740" t="s">
        <v>6628</v>
      </c>
      <c r="E797" s="741" t="s">
        <v>4391</v>
      </c>
      <c r="F797" s="661" t="s">
        <v>4355</v>
      </c>
      <c r="G797" s="661" t="s">
        <v>4500</v>
      </c>
      <c r="H797" s="661" t="s">
        <v>590</v>
      </c>
      <c r="I797" s="661" t="s">
        <v>1487</v>
      </c>
      <c r="J797" s="661" t="s">
        <v>4501</v>
      </c>
      <c r="K797" s="661" t="s">
        <v>4502</v>
      </c>
      <c r="L797" s="662">
        <v>25.8</v>
      </c>
      <c r="M797" s="662">
        <v>25.8</v>
      </c>
      <c r="N797" s="661">
        <v>1</v>
      </c>
      <c r="O797" s="742">
        <v>0.5</v>
      </c>
      <c r="P797" s="662">
        <v>25.8</v>
      </c>
      <c r="Q797" s="677">
        <v>1</v>
      </c>
      <c r="R797" s="661">
        <v>1</v>
      </c>
      <c r="S797" s="677">
        <v>1</v>
      </c>
      <c r="T797" s="742">
        <v>0.5</v>
      </c>
      <c r="U797" s="700">
        <v>1</v>
      </c>
    </row>
    <row r="798" spans="1:21" ht="14.4" customHeight="1" x14ac:dyDescent="0.3">
      <c r="A798" s="660">
        <v>21</v>
      </c>
      <c r="B798" s="661" t="s">
        <v>589</v>
      </c>
      <c r="C798" s="661">
        <v>89301211</v>
      </c>
      <c r="D798" s="740" t="s">
        <v>6628</v>
      </c>
      <c r="E798" s="741" t="s">
        <v>4391</v>
      </c>
      <c r="F798" s="661" t="s">
        <v>4355</v>
      </c>
      <c r="G798" s="661" t="s">
        <v>4419</v>
      </c>
      <c r="H798" s="661" t="s">
        <v>590</v>
      </c>
      <c r="I798" s="661" t="s">
        <v>1170</v>
      </c>
      <c r="J798" s="661" t="s">
        <v>1171</v>
      </c>
      <c r="K798" s="661" t="s">
        <v>1172</v>
      </c>
      <c r="L798" s="662">
        <v>24.22</v>
      </c>
      <c r="M798" s="662">
        <v>24.22</v>
      </c>
      <c r="N798" s="661">
        <v>1</v>
      </c>
      <c r="O798" s="742">
        <v>0.5</v>
      </c>
      <c r="P798" s="662"/>
      <c r="Q798" s="677">
        <v>0</v>
      </c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21</v>
      </c>
      <c r="B799" s="661" t="s">
        <v>589</v>
      </c>
      <c r="C799" s="661">
        <v>89301211</v>
      </c>
      <c r="D799" s="740" t="s">
        <v>6628</v>
      </c>
      <c r="E799" s="741" t="s">
        <v>4391</v>
      </c>
      <c r="F799" s="661" t="s">
        <v>4355</v>
      </c>
      <c r="G799" s="661" t="s">
        <v>4398</v>
      </c>
      <c r="H799" s="661" t="s">
        <v>2238</v>
      </c>
      <c r="I799" s="661" t="s">
        <v>2358</v>
      </c>
      <c r="J799" s="661" t="s">
        <v>2359</v>
      </c>
      <c r="K799" s="661" t="s">
        <v>2286</v>
      </c>
      <c r="L799" s="662">
        <v>1749.69</v>
      </c>
      <c r="M799" s="662">
        <v>3499.38</v>
      </c>
      <c r="N799" s="661">
        <v>2</v>
      </c>
      <c r="O799" s="742">
        <v>1</v>
      </c>
      <c r="P799" s="662">
        <v>3499.38</v>
      </c>
      <c r="Q799" s="677">
        <v>1</v>
      </c>
      <c r="R799" s="661">
        <v>2</v>
      </c>
      <c r="S799" s="677">
        <v>1</v>
      </c>
      <c r="T799" s="742">
        <v>1</v>
      </c>
      <c r="U799" s="700">
        <v>1</v>
      </c>
    </row>
    <row r="800" spans="1:21" ht="14.4" customHeight="1" x14ac:dyDescent="0.3">
      <c r="A800" s="660">
        <v>21</v>
      </c>
      <c r="B800" s="661" t="s">
        <v>589</v>
      </c>
      <c r="C800" s="661">
        <v>89301211</v>
      </c>
      <c r="D800" s="740" t="s">
        <v>6628</v>
      </c>
      <c r="E800" s="741" t="s">
        <v>4391</v>
      </c>
      <c r="F800" s="661" t="s">
        <v>4355</v>
      </c>
      <c r="G800" s="661" t="s">
        <v>4435</v>
      </c>
      <c r="H800" s="661" t="s">
        <v>2238</v>
      </c>
      <c r="I800" s="661" t="s">
        <v>2250</v>
      </c>
      <c r="J800" s="661" t="s">
        <v>2251</v>
      </c>
      <c r="K800" s="661" t="s">
        <v>2109</v>
      </c>
      <c r="L800" s="662">
        <v>96.63</v>
      </c>
      <c r="M800" s="662">
        <v>96.63</v>
      </c>
      <c r="N800" s="661">
        <v>1</v>
      </c>
      <c r="O800" s="742">
        <v>0.5</v>
      </c>
      <c r="P800" s="662">
        <v>96.63</v>
      </c>
      <c r="Q800" s="677">
        <v>1</v>
      </c>
      <c r="R800" s="661">
        <v>1</v>
      </c>
      <c r="S800" s="677">
        <v>1</v>
      </c>
      <c r="T800" s="742">
        <v>0.5</v>
      </c>
      <c r="U800" s="700">
        <v>1</v>
      </c>
    </row>
    <row r="801" spans="1:21" ht="14.4" customHeight="1" x14ac:dyDescent="0.3">
      <c r="A801" s="660">
        <v>21</v>
      </c>
      <c r="B801" s="661" t="s">
        <v>589</v>
      </c>
      <c r="C801" s="661">
        <v>89301211</v>
      </c>
      <c r="D801" s="740" t="s">
        <v>6628</v>
      </c>
      <c r="E801" s="741" t="s">
        <v>4391</v>
      </c>
      <c r="F801" s="661" t="s">
        <v>4355</v>
      </c>
      <c r="G801" s="661" t="s">
        <v>4410</v>
      </c>
      <c r="H801" s="661" t="s">
        <v>2238</v>
      </c>
      <c r="I801" s="661" t="s">
        <v>2514</v>
      </c>
      <c r="J801" s="661" t="s">
        <v>2515</v>
      </c>
      <c r="K801" s="661" t="s">
        <v>4121</v>
      </c>
      <c r="L801" s="662">
        <v>1359.61</v>
      </c>
      <c r="M801" s="662">
        <v>1359.61</v>
      </c>
      <c r="N801" s="661">
        <v>1</v>
      </c>
      <c r="O801" s="742">
        <v>0.5</v>
      </c>
      <c r="P801" s="662"/>
      <c r="Q801" s="677">
        <v>0</v>
      </c>
      <c r="R801" s="661"/>
      <c r="S801" s="677">
        <v>0</v>
      </c>
      <c r="T801" s="742"/>
      <c r="U801" s="700">
        <v>0</v>
      </c>
    </row>
    <row r="802" spans="1:21" ht="14.4" customHeight="1" x14ac:dyDescent="0.3">
      <c r="A802" s="660">
        <v>21</v>
      </c>
      <c r="B802" s="661" t="s">
        <v>589</v>
      </c>
      <c r="C802" s="661">
        <v>89301211</v>
      </c>
      <c r="D802" s="740" t="s">
        <v>6628</v>
      </c>
      <c r="E802" s="741" t="s">
        <v>4391</v>
      </c>
      <c r="F802" s="661" t="s">
        <v>4355</v>
      </c>
      <c r="G802" s="661" t="s">
        <v>4442</v>
      </c>
      <c r="H802" s="661" t="s">
        <v>590</v>
      </c>
      <c r="I802" s="661" t="s">
        <v>946</v>
      </c>
      <c r="J802" s="661" t="s">
        <v>4443</v>
      </c>
      <c r="K802" s="661" t="s">
        <v>4444</v>
      </c>
      <c r="L802" s="662">
        <v>0</v>
      </c>
      <c r="M802" s="662">
        <v>0</v>
      </c>
      <c r="N802" s="661">
        <v>1</v>
      </c>
      <c r="O802" s="742">
        <v>0.5</v>
      </c>
      <c r="P802" s="662"/>
      <c r="Q802" s="677"/>
      <c r="R802" s="661"/>
      <c r="S802" s="677">
        <v>0</v>
      </c>
      <c r="T802" s="742"/>
      <c r="U802" s="700">
        <v>0</v>
      </c>
    </row>
    <row r="803" spans="1:21" ht="14.4" customHeight="1" x14ac:dyDescent="0.3">
      <c r="A803" s="660">
        <v>21</v>
      </c>
      <c r="B803" s="661" t="s">
        <v>589</v>
      </c>
      <c r="C803" s="661">
        <v>89301211</v>
      </c>
      <c r="D803" s="740" t="s">
        <v>6628</v>
      </c>
      <c r="E803" s="741" t="s">
        <v>4391</v>
      </c>
      <c r="F803" s="661" t="s">
        <v>4355</v>
      </c>
      <c r="G803" s="661" t="s">
        <v>4599</v>
      </c>
      <c r="H803" s="661" t="s">
        <v>2238</v>
      </c>
      <c r="I803" s="661" t="s">
        <v>2355</v>
      </c>
      <c r="J803" s="661" t="s">
        <v>2349</v>
      </c>
      <c r="K803" s="661" t="s">
        <v>4226</v>
      </c>
      <c r="L803" s="662">
        <v>163.72999999999999</v>
      </c>
      <c r="M803" s="662">
        <v>163.72999999999999</v>
      </c>
      <c r="N803" s="661">
        <v>1</v>
      </c>
      <c r="O803" s="742">
        <v>1</v>
      </c>
      <c r="P803" s="662"/>
      <c r="Q803" s="677">
        <v>0</v>
      </c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21</v>
      </c>
      <c r="B804" s="661" t="s">
        <v>589</v>
      </c>
      <c r="C804" s="661">
        <v>89301211</v>
      </c>
      <c r="D804" s="740" t="s">
        <v>6628</v>
      </c>
      <c r="E804" s="741" t="s">
        <v>4392</v>
      </c>
      <c r="F804" s="661" t="s">
        <v>4355</v>
      </c>
      <c r="G804" s="661" t="s">
        <v>4395</v>
      </c>
      <c r="H804" s="661" t="s">
        <v>590</v>
      </c>
      <c r="I804" s="661" t="s">
        <v>726</v>
      </c>
      <c r="J804" s="661" t="s">
        <v>727</v>
      </c>
      <c r="K804" s="661" t="s">
        <v>4396</v>
      </c>
      <c r="L804" s="662">
        <v>85.72</v>
      </c>
      <c r="M804" s="662">
        <v>85.72</v>
      </c>
      <c r="N804" s="661">
        <v>1</v>
      </c>
      <c r="O804" s="742">
        <v>0.5</v>
      </c>
      <c r="P804" s="662"/>
      <c r="Q804" s="677">
        <v>0</v>
      </c>
      <c r="R804" s="661"/>
      <c r="S804" s="677">
        <v>0</v>
      </c>
      <c r="T804" s="742"/>
      <c r="U804" s="700">
        <v>0</v>
      </c>
    </row>
    <row r="805" spans="1:21" ht="14.4" customHeight="1" x14ac:dyDescent="0.3">
      <c r="A805" s="660">
        <v>21</v>
      </c>
      <c r="B805" s="661" t="s">
        <v>589</v>
      </c>
      <c r="C805" s="661">
        <v>89301211</v>
      </c>
      <c r="D805" s="740" t="s">
        <v>6628</v>
      </c>
      <c r="E805" s="741" t="s">
        <v>4392</v>
      </c>
      <c r="F805" s="661" t="s">
        <v>4355</v>
      </c>
      <c r="G805" s="661" t="s">
        <v>4395</v>
      </c>
      <c r="H805" s="661" t="s">
        <v>590</v>
      </c>
      <c r="I805" s="661" t="s">
        <v>756</v>
      </c>
      <c r="J805" s="661" t="s">
        <v>4464</v>
      </c>
      <c r="K805" s="661" t="s">
        <v>3080</v>
      </c>
      <c r="L805" s="662">
        <v>44.8</v>
      </c>
      <c r="M805" s="662">
        <v>89.6</v>
      </c>
      <c r="N805" s="661">
        <v>2</v>
      </c>
      <c r="O805" s="742">
        <v>1.5</v>
      </c>
      <c r="P805" s="662"/>
      <c r="Q805" s="677">
        <v>0</v>
      </c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21</v>
      </c>
      <c r="B806" s="661" t="s">
        <v>589</v>
      </c>
      <c r="C806" s="661">
        <v>89301211</v>
      </c>
      <c r="D806" s="740" t="s">
        <v>6628</v>
      </c>
      <c r="E806" s="741" t="s">
        <v>4392</v>
      </c>
      <c r="F806" s="661" t="s">
        <v>4355</v>
      </c>
      <c r="G806" s="661" t="s">
        <v>4399</v>
      </c>
      <c r="H806" s="661" t="s">
        <v>2238</v>
      </c>
      <c r="I806" s="661" t="s">
        <v>2381</v>
      </c>
      <c r="J806" s="661" t="s">
        <v>4242</v>
      </c>
      <c r="K806" s="661" t="s">
        <v>4243</v>
      </c>
      <c r="L806" s="662">
        <v>6.98</v>
      </c>
      <c r="M806" s="662">
        <v>13.96</v>
      </c>
      <c r="N806" s="661">
        <v>2</v>
      </c>
      <c r="O806" s="742">
        <v>0.5</v>
      </c>
      <c r="P806" s="662"/>
      <c r="Q806" s="677">
        <v>0</v>
      </c>
      <c r="R806" s="661"/>
      <c r="S806" s="677">
        <v>0</v>
      </c>
      <c r="T806" s="742"/>
      <c r="U806" s="700">
        <v>0</v>
      </c>
    </row>
    <row r="807" spans="1:21" ht="14.4" customHeight="1" x14ac:dyDescent="0.3">
      <c r="A807" s="660">
        <v>21</v>
      </c>
      <c r="B807" s="661" t="s">
        <v>589</v>
      </c>
      <c r="C807" s="661">
        <v>89301211</v>
      </c>
      <c r="D807" s="740" t="s">
        <v>6628</v>
      </c>
      <c r="E807" s="741" t="s">
        <v>4392</v>
      </c>
      <c r="F807" s="661" t="s">
        <v>4355</v>
      </c>
      <c r="G807" s="661" t="s">
        <v>5013</v>
      </c>
      <c r="H807" s="661" t="s">
        <v>2238</v>
      </c>
      <c r="I807" s="661" t="s">
        <v>3517</v>
      </c>
      <c r="J807" s="661" t="s">
        <v>3518</v>
      </c>
      <c r="K807" s="661" t="s">
        <v>4278</v>
      </c>
      <c r="L807" s="662">
        <v>75.28</v>
      </c>
      <c r="M807" s="662">
        <v>75.28</v>
      </c>
      <c r="N807" s="661">
        <v>1</v>
      </c>
      <c r="O807" s="742">
        <v>0.5</v>
      </c>
      <c r="P807" s="662"/>
      <c r="Q807" s="677">
        <v>0</v>
      </c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21</v>
      </c>
      <c r="B808" s="661" t="s">
        <v>589</v>
      </c>
      <c r="C808" s="661">
        <v>89301211</v>
      </c>
      <c r="D808" s="740" t="s">
        <v>6628</v>
      </c>
      <c r="E808" s="741" t="s">
        <v>4392</v>
      </c>
      <c r="F808" s="661" t="s">
        <v>4355</v>
      </c>
      <c r="G808" s="661" t="s">
        <v>4466</v>
      </c>
      <c r="H808" s="661" t="s">
        <v>590</v>
      </c>
      <c r="I808" s="661" t="s">
        <v>1227</v>
      </c>
      <c r="J808" s="661" t="s">
        <v>1224</v>
      </c>
      <c r="K808" s="661" t="s">
        <v>1228</v>
      </c>
      <c r="L808" s="662">
        <v>81.209999999999994</v>
      </c>
      <c r="M808" s="662">
        <v>81.209999999999994</v>
      </c>
      <c r="N808" s="661">
        <v>1</v>
      </c>
      <c r="O808" s="742">
        <v>0.5</v>
      </c>
      <c r="P808" s="662"/>
      <c r="Q808" s="677">
        <v>0</v>
      </c>
      <c r="R808" s="661"/>
      <c r="S808" s="677">
        <v>0</v>
      </c>
      <c r="T808" s="742"/>
      <c r="U808" s="700">
        <v>0</v>
      </c>
    </row>
    <row r="809" spans="1:21" ht="14.4" customHeight="1" x14ac:dyDescent="0.3">
      <c r="A809" s="660">
        <v>21</v>
      </c>
      <c r="B809" s="661" t="s">
        <v>589</v>
      </c>
      <c r="C809" s="661">
        <v>89301211</v>
      </c>
      <c r="D809" s="740" t="s">
        <v>6628</v>
      </c>
      <c r="E809" s="741" t="s">
        <v>4392</v>
      </c>
      <c r="F809" s="661" t="s">
        <v>4355</v>
      </c>
      <c r="G809" s="661" t="s">
        <v>4466</v>
      </c>
      <c r="H809" s="661" t="s">
        <v>590</v>
      </c>
      <c r="I809" s="661" t="s">
        <v>5014</v>
      </c>
      <c r="J809" s="661" t="s">
        <v>1224</v>
      </c>
      <c r="K809" s="661" t="s">
        <v>5015</v>
      </c>
      <c r="L809" s="662">
        <v>0</v>
      </c>
      <c r="M809" s="662">
        <v>0</v>
      </c>
      <c r="N809" s="661">
        <v>1</v>
      </c>
      <c r="O809" s="742">
        <v>0.5</v>
      </c>
      <c r="P809" s="662"/>
      <c r="Q809" s="677"/>
      <c r="R809" s="661"/>
      <c r="S809" s="677">
        <v>0</v>
      </c>
      <c r="T809" s="742"/>
      <c r="U809" s="700">
        <v>0</v>
      </c>
    </row>
    <row r="810" spans="1:21" ht="14.4" customHeight="1" x14ac:dyDescent="0.3">
      <c r="A810" s="660">
        <v>21</v>
      </c>
      <c r="B810" s="661" t="s">
        <v>589</v>
      </c>
      <c r="C810" s="661">
        <v>89301211</v>
      </c>
      <c r="D810" s="740" t="s">
        <v>6628</v>
      </c>
      <c r="E810" s="741" t="s">
        <v>4392</v>
      </c>
      <c r="F810" s="661" t="s">
        <v>4355</v>
      </c>
      <c r="G810" s="661" t="s">
        <v>4471</v>
      </c>
      <c r="H810" s="661" t="s">
        <v>590</v>
      </c>
      <c r="I810" s="661" t="s">
        <v>2669</v>
      </c>
      <c r="J810" s="661" t="s">
        <v>4168</v>
      </c>
      <c r="K810" s="661" t="s">
        <v>4169</v>
      </c>
      <c r="L810" s="662">
        <v>156.86000000000001</v>
      </c>
      <c r="M810" s="662">
        <v>156.86000000000001</v>
      </c>
      <c r="N810" s="661">
        <v>1</v>
      </c>
      <c r="O810" s="742">
        <v>0.5</v>
      </c>
      <c r="P810" s="662"/>
      <c r="Q810" s="677">
        <v>0</v>
      </c>
      <c r="R810" s="661"/>
      <c r="S810" s="677">
        <v>0</v>
      </c>
      <c r="T810" s="742"/>
      <c r="U810" s="700">
        <v>0</v>
      </c>
    </row>
    <row r="811" spans="1:21" ht="14.4" customHeight="1" x14ac:dyDescent="0.3">
      <c r="A811" s="660">
        <v>21</v>
      </c>
      <c r="B811" s="661" t="s">
        <v>589</v>
      </c>
      <c r="C811" s="661">
        <v>89301211</v>
      </c>
      <c r="D811" s="740" t="s">
        <v>6628</v>
      </c>
      <c r="E811" s="741" t="s">
        <v>4392</v>
      </c>
      <c r="F811" s="661" t="s">
        <v>4355</v>
      </c>
      <c r="G811" s="661" t="s">
        <v>4453</v>
      </c>
      <c r="H811" s="661" t="s">
        <v>590</v>
      </c>
      <c r="I811" s="661" t="s">
        <v>4454</v>
      </c>
      <c r="J811" s="661" t="s">
        <v>4455</v>
      </c>
      <c r="K811" s="661" t="s">
        <v>4456</v>
      </c>
      <c r="L811" s="662">
        <v>1789.73</v>
      </c>
      <c r="M811" s="662">
        <v>7158.92</v>
      </c>
      <c r="N811" s="661">
        <v>4</v>
      </c>
      <c r="O811" s="742">
        <v>3.5</v>
      </c>
      <c r="P811" s="662">
        <v>1789.73</v>
      </c>
      <c r="Q811" s="677">
        <v>0.25</v>
      </c>
      <c r="R811" s="661">
        <v>1</v>
      </c>
      <c r="S811" s="677">
        <v>0.25</v>
      </c>
      <c r="T811" s="742">
        <v>1</v>
      </c>
      <c r="U811" s="700">
        <v>0.2857142857142857</v>
      </c>
    </row>
    <row r="812" spans="1:21" ht="14.4" customHeight="1" x14ac:dyDescent="0.3">
      <c r="A812" s="660">
        <v>21</v>
      </c>
      <c r="B812" s="661" t="s">
        <v>589</v>
      </c>
      <c r="C812" s="661">
        <v>89301211</v>
      </c>
      <c r="D812" s="740" t="s">
        <v>6628</v>
      </c>
      <c r="E812" s="741" t="s">
        <v>4392</v>
      </c>
      <c r="F812" s="661" t="s">
        <v>4355</v>
      </c>
      <c r="G812" s="661" t="s">
        <v>4400</v>
      </c>
      <c r="H812" s="661" t="s">
        <v>590</v>
      </c>
      <c r="I812" s="661" t="s">
        <v>1043</v>
      </c>
      <c r="J812" s="661" t="s">
        <v>4401</v>
      </c>
      <c r="K812" s="661" t="s">
        <v>4402</v>
      </c>
      <c r="L812" s="662">
        <v>0</v>
      </c>
      <c r="M812" s="662">
        <v>0</v>
      </c>
      <c r="N812" s="661">
        <v>3</v>
      </c>
      <c r="O812" s="742">
        <v>1.5</v>
      </c>
      <c r="P812" s="662"/>
      <c r="Q812" s="677"/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21</v>
      </c>
      <c r="B813" s="661" t="s">
        <v>589</v>
      </c>
      <c r="C813" s="661">
        <v>89301211</v>
      </c>
      <c r="D813" s="740" t="s">
        <v>6628</v>
      </c>
      <c r="E813" s="741" t="s">
        <v>4392</v>
      </c>
      <c r="F813" s="661" t="s">
        <v>4355</v>
      </c>
      <c r="G813" s="661" t="s">
        <v>4759</v>
      </c>
      <c r="H813" s="661" t="s">
        <v>2238</v>
      </c>
      <c r="I813" s="661" t="s">
        <v>2763</v>
      </c>
      <c r="J813" s="661" t="s">
        <v>2764</v>
      </c>
      <c r="K813" s="661" t="s">
        <v>4173</v>
      </c>
      <c r="L813" s="662">
        <v>184.22</v>
      </c>
      <c r="M813" s="662">
        <v>184.22</v>
      </c>
      <c r="N813" s="661">
        <v>1</v>
      </c>
      <c r="O813" s="742">
        <v>1</v>
      </c>
      <c r="P813" s="662"/>
      <c r="Q813" s="677">
        <v>0</v>
      </c>
      <c r="R813" s="661"/>
      <c r="S813" s="677">
        <v>0</v>
      </c>
      <c r="T813" s="742"/>
      <c r="U813" s="700">
        <v>0</v>
      </c>
    </row>
    <row r="814" spans="1:21" ht="14.4" customHeight="1" x14ac:dyDescent="0.3">
      <c r="A814" s="660">
        <v>21</v>
      </c>
      <c r="B814" s="661" t="s">
        <v>589</v>
      </c>
      <c r="C814" s="661">
        <v>89301211</v>
      </c>
      <c r="D814" s="740" t="s">
        <v>6628</v>
      </c>
      <c r="E814" s="741" t="s">
        <v>4392</v>
      </c>
      <c r="F814" s="661" t="s">
        <v>4355</v>
      </c>
      <c r="G814" s="661" t="s">
        <v>4479</v>
      </c>
      <c r="H814" s="661" t="s">
        <v>2238</v>
      </c>
      <c r="I814" s="661" t="s">
        <v>2427</v>
      </c>
      <c r="J814" s="661" t="s">
        <v>2428</v>
      </c>
      <c r="K814" s="661" t="s">
        <v>4250</v>
      </c>
      <c r="L814" s="662">
        <v>68.989999999999995</v>
      </c>
      <c r="M814" s="662">
        <v>137.97999999999999</v>
      </c>
      <c r="N814" s="661">
        <v>2</v>
      </c>
      <c r="O814" s="742">
        <v>0.5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21</v>
      </c>
      <c r="B815" s="661" t="s">
        <v>589</v>
      </c>
      <c r="C815" s="661">
        <v>89301211</v>
      </c>
      <c r="D815" s="740" t="s">
        <v>6628</v>
      </c>
      <c r="E815" s="741" t="s">
        <v>4392</v>
      </c>
      <c r="F815" s="661" t="s">
        <v>4355</v>
      </c>
      <c r="G815" s="661" t="s">
        <v>4485</v>
      </c>
      <c r="H815" s="661" t="s">
        <v>590</v>
      </c>
      <c r="I815" s="661" t="s">
        <v>1518</v>
      </c>
      <c r="J815" s="661" t="s">
        <v>1519</v>
      </c>
      <c r="K815" s="661" t="s">
        <v>1520</v>
      </c>
      <c r="L815" s="662">
        <v>359.63</v>
      </c>
      <c r="M815" s="662">
        <v>3236.67</v>
      </c>
      <c r="N815" s="661">
        <v>9</v>
      </c>
      <c r="O815" s="742">
        <v>2.5</v>
      </c>
      <c r="P815" s="662">
        <v>719.26</v>
      </c>
      <c r="Q815" s="677">
        <v>0.22222222222222221</v>
      </c>
      <c r="R815" s="661">
        <v>2</v>
      </c>
      <c r="S815" s="677">
        <v>0.22222222222222221</v>
      </c>
      <c r="T815" s="742">
        <v>1</v>
      </c>
      <c r="U815" s="700">
        <v>0.4</v>
      </c>
    </row>
    <row r="816" spans="1:21" ht="14.4" customHeight="1" x14ac:dyDescent="0.3">
      <c r="A816" s="660">
        <v>21</v>
      </c>
      <c r="B816" s="661" t="s">
        <v>589</v>
      </c>
      <c r="C816" s="661">
        <v>89301211</v>
      </c>
      <c r="D816" s="740" t="s">
        <v>6628</v>
      </c>
      <c r="E816" s="741" t="s">
        <v>4392</v>
      </c>
      <c r="F816" s="661" t="s">
        <v>4355</v>
      </c>
      <c r="G816" s="661" t="s">
        <v>4485</v>
      </c>
      <c r="H816" s="661" t="s">
        <v>590</v>
      </c>
      <c r="I816" s="661" t="s">
        <v>4486</v>
      </c>
      <c r="J816" s="661" t="s">
        <v>1519</v>
      </c>
      <c r="K816" s="661" t="s">
        <v>2422</v>
      </c>
      <c r="L816" s="662">
        <v>0</v>
      </c>
      <c r="M816" s="662">
        <v>0</v>
      </c>
      <c r="N816" s="661">
        <v>2</v>
      </c>
      <c r="O816" s="742">
        <v>0.5</v>
      </c>
      <c r="P816" s="662">
        <v>0</v>
      </c>
      <c r="Q816" s="677"/>
      <c r="R816" s="661">
        <v>2</v>
      </c>
      <c r="S816" s="677">
        <v>1</v>
      </c>
      <c r="T816" s="742">
        <v>0.5</v>
      </c>
      <c r="U816" s="700">
        <v>1</v>
      </c>
    </row>
    <row r="817" spans="1:21" ht="14.4" customHeight="1" x14ac:dyDescent="0.3">
      <c r="A817" s="660">
        <v>21</v>
      </c>
      <c r="B817" s="661" t="s">
        <v>589</v>
      </c>
      <c r="C817" s="661">
        <v>89301211</v>
      </c>
      <c r="D817" s="740" t="s">
        <v>6628</v>
      </c>
      <c r="E817" s="741" t="s">
        <v>4392</v>
      </c>
      <c r="F817" s="661" t="s">
        <v>4355</v>
      </c>
      <c r="G817" s="661" t="s">
        <v>4403</v>
      </c>
      <c r="H817" s="661" t="s">
        <v>590</v>
      </c>
      <c r="I817" s="661" t="s">
        <v>1915</v>
      </c>
      <c r="J817" s="661" t="s">
        <v>1916</v>
      </c>
      <c r="K817" s="661" t="s">
        <v>4695</v>
      </c>
      <c r="L817" s="662">
        <v>221.03</v>
      </c>
      <c r="M817" s="662">
        <v>221.03</v>
      </c>
      <c r="N817" s="661">
        <v>1</v>
      </c>
      <c r="O817" s="742">
        <v>1</v>
      </c>
      <c r="P817" s="662"/>
      <c r="Q817" s="677">
        <v>0</v>
      </c>
      <c r="R817" s="661"/>
      <c r="S817" s="677">
        <v>0</v>
      </c>
      <c r="T817" s="742"/>
      <c r="U817" s="700">
        <v>0</v>
      </c>
    </row>
    <row r="818" spans="1:21" ht="14.4" customHeight="1" x14ac:dyDescent="0.3">
      <c r="A818" s="660">
        <v>21</v>
      </c>
      <c r="B818" s="661" t="s">
        <v>589</v>
      </c>
      <c r="C818" s="661">
        <v>89301211</v>
      </c>
      <c r="D818" s="740" t="s">
        <v>6628</v>
      </c>
      <c r="E818" s="741" t="s">
        <v>4392</v>
      </c>
      <c r="F818" s="661" t="s">
        <v>4355</v>
      </c>
      <c r="G818" s="661" t="s">
        <v>4491</v>
      </c>
      <c r="H818" s="661" t="s">
        <v>590</v>
      </c>
      <c r="I818" s="661" t="s">
        <v>983</v>
      </c>
      <c r="J818" s="661" t="s">
        <v>984</v>
      </c>
      <c r="K818" s="661" t="s">
        <v>2088</v>
      </c>
      <c r="L818" s="662">
        <v>56.52</v>
      </c>
      <c r="M818" s="662">
        <v>113.04</v>
      </c>
      <c r="N818" s="661">
        <v>2</v>
      </c>
      <c r="O818" s="742">
        <v>0.5</v>
      </c>
      <c r="P818" s="662"/>
      <c r="Q818" s="677">
        <v>0</v>
      </c>
      <c r="R818" s="661"/>
      <c r="S818" s="677">
        <v>0</v>
      </c>
      <c r="T818" s="742"/>
      <c r="U818" s="700">
        <v>0</v>
      </c>
    </row>
    <row r="819" spans="1:21" ht="14.4" customHeight="1" x14ac:dyDescent="0.3">
      <c r="A819" s="660">
        <v>21</v>
      </c>
      <c r="B819" s="661" t="s">
        <v>589</v>
      </c>
      <c r="C819" s="661">
        <v>89301211</v>
      </c>
      <c r="D819" s="740" t="s">
        <v>6628</v>
      </c>
      <c r="E819" s="741" t="s">
        <v>4392</v>
      </c>
      <c r="F819" s="661" t="s">
        <v>4355</v>
      </c>
      <c r="G819" s="661" t="s">
        <v>4397</v>
      </c>
      <c r="H819" s="661" t="s">
        <v>590</v>
      </c>
      <c r="I819" s="661" t="s">
        <v>810</v>
      </c>
      <c r="J819" s="661" t="s">
        <v>811</v>
      </c>
      <c r="K819" s="661" t="s">
        <v>4129</v>
      </c>
      <c r="L819" s="662">
        <v>115.3</v>
      </c>
      <c r="M819" s="662">
        <v>115.3</v>
      </c>
      <c r="N819" s="661">
        <v>1</v>
      </c>
      <c r="O819" s="742">
        <v>0.5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21</v>
      </c>
      <c r="B820" s="661" t="s">
        <v>589</v>
      </c>
      <c r="C820" s="661">
        <v>89301211</v>
      </c>
      <c r="D820" s="740" t="s">
        <v>6628</v>
      </c>
      <c r="E820" s="741" t="s">
        <v>4392</v>
      </c>
      <c r="F820" s="661" t="s">
        <v>4355</v>
      </c>
      <c r="G820" s="661" t="s">
        <v>4500</v>
      </c>
      <c r="H820" s="661" t="s">
        <v>590</v>
      </c>
      <c r="I820" s="661" t="s">
        <v>1487</v>
      </c>
      <c r="J820" s="661" t="s">
        <v>4501</v>
      </c>
      <c r="K820" s="661" t="s">
        <v>4502</v>
      </c>
      <c r="L820" s="662">
        <v>25.8</v>
      </c>
      <c r="M820" s="662">
        <v>51.6</v>
      </c>
      <c r="N820" s="661">
        <v>2</v>
      </c>
      <c r="O820" s="742">
        <v>1</v>
      </c>
      <c r="P820" s="662"/>
      <c r="Q820" s="677">
        <v>0</v>
      </c>
      <c r="R820" s="661"/>
      <c r="S820" s="677">
        <v>0</v>
      </c>
      <c r="T820" s="742"/>
      <c r="U820" s="700">
        <v>0</v>
      </c>
    </row>
    <row r="821" spans="1:21" ht="14.4" customHeight="1" x14ac:dyDescent="0.3">
      <c r="A821" s="660">
        <v>21</v>
      </c>
      <c r="B821" s="661" t="s">
        <v>589</v>
      </c>
      <c r="C821" s="661">
        <v>89301211</v>
      </c>
      <c r="D821" s="740" t="s">
        <v>6628</v>
      </c>
      <c r="E821" s="741" t="s">
        <v>4392</v>
      </c>
      <c r="F821" s="661" t="s">
        <v>4355</v>
      </c>
      <c r="G821" s="661" t="s">
        <v>4424</v>
      </c>
      <c r="H821" s="661" t="s">
        <v>590</v>
      </c>
      <c r="I821" s="661" t="s">
        <v>1308</v>
      </c>
      <c r="J821" s="661" t="s">
        <v>4425</v>
      </c>
      <c r="K821" s="661" t="s">
        <v>4426</v>
      </c>
      <c r="L821" s="662">
        <v>515.07000000000005</v>
      </c>
      <c r="M821" s="662">
        <v>1030.1400000000001</v>
      </c>
      <c r="N821" s="661">
        <v>2</v>
      </c>
      <c r="O821" s="742"/>
      <c r="P821" s="662"/>
      <c r="Q821" s="677">
        <v>0</v>
      </c>
      <c r="R821" s="661"/>
      <c r="S821" s="677">
        <v>0</v>
      </c>
      <c r="T821" s="742"/>
      <c r="U821" s="700"/>
    </row>
    <row r="822" spans="1:21" ht="14.4" customHeight="1" x14ac:dyDescent="0.3">
      <c r="A822" s="660">
        <v>21</v>
      </c>
      <c r="B822" s="661" t="s">
        <v>589</v>
      </c>
      <c r="C822" s="661">
        <v>89301211</v>
      </c>
      <c r="D822" s="740" t="s">
        <v>6628</v>
      </c>
      <c r="E822" s="741" t="s">
        <v>4392</v>
      </c>
      <c r="F822" s="661" t="s">
        <v>4355</v>
      </c>
      <c r="G822" s="661" t="s">
        <v>4424</v>
      </c>
      <c r="H822" s="661" t="s">
        <v>590</v>
      </c>
      <c r="I822" s="661" t="s">
        <v>1522</v>
      </c>
      <c r="J822" s="661" t="s">
        <v>4506</v>
      </c>
      <c r="K822" s="661" t="s">
        <v>4507</v>
      </c>
      <c r="L822" s="662">
        <v>1629.03</v>
      </c>
      <c r="M822" s="662">
        <v>4887.09</v>
      </c>
      <c r="N822" s="661">
        <v>3</v>
      </c>
      <c r="O822" s="742">
        <v>1</v>
      </c>
      <c r="P822" s="662"/>
      <c r="Q822" s="677">
        <v>0</v>
      </c>
      <c r="R822" s="661"/>
      <c r="S822" s="677">
        <v>0</v>
      </c>
      <c r="T822" s="742"/>
      <c r="U822" s="700">
        <v>0</v>
      </c>
    </row>
    <row r="823" spans="1:21" ht="14.4" customHeight="1" x14ac:dyDescent="0.3">
      <c r="A823" s="660">
        <v>21</v>
      </c>
      <c r="B823" s="661" t="s">
        <v>589</v>
      </c>
      <c r="C823" s="661">
        <v>89301211</v>
      </c>
      <c r="D823" s="740" t="s">
        <v>6628</v>
      </c>
      <c r="E823" s="741" t="s">
        <v>4392</v>
      </c>
      <c r="F823" s="661" t="s">
        <v>4355</v>
      </c>
      <c r="G823" s="661" t="s">
        <v>4424</v>
      </c>
      <c r="H823" s="661" t="s">
        <v>590</v>
      </c>
      <c r="I823" s="661" t="s">
        <v>1522</v>
      </c>
      <c r="J823" s="661" t="s">
        <v>4506</v>
      </c>
      <c r="K823" s="661" t="s">
        <v>4507</v>
      </c>
      <c r="L823" s="662">
        <v>1030.1500000000001</v>
      </c>
      <c r="M823" s="662">
        <v>4120.6000000000004</v>
      </c>
      <c r="N823" s="661">
        <v>4</v>
      </c>
      <c r="O823" s="742">
        <v>1</v>
      </c>
      <c r="P823" s="662">
        <v>2060.3000000000002</v>
      </c>
      <c r="Q823" s="677">
        <v>0.5</v>
      </c>
      <c r="R823" s="661">
        <v>2</v>
      </c>
      <c r="S823" s="677">
        <v>0.5</v>
      </c>
      <c r="T823" s="742">
        <v>1</v>
      </c>
      <c r="U823" s="700">
        <v>1</v>
      </c>
    </row>
    <row r="824" spans="1:21" ht="14.4" customHeight="1" x14ac:dyDescent="0.3">
      <c r="A824" s="660">
        <v>21</v>
      </c>
      <c r="B824" s="661" t="s">
        <v>589</v>
      </c>
      <c r="C824" s="661">
        <v>89301211</v>
      </c>
      <c r="D824" s="740" t="s">
        <v>6628</v>
      </c>
      <c r="E824" s="741" t="s">
        <v>4392</v>
      </c>
      <c r="F824" s="661" t="s">
        <v>4355</v>
      </c>
      <c r="G824" s="661" t="s">
        <v>4509</v>
      </c>
      <c r="H824" s="661" t="s">
        <v>590</v>
      </c>
      <c r="I824" s="661" t="s">
        <v>4513</v>
      </c>
      <c r="J824" s="661" t="s">
        <v>4514</v>
      </c>
      <c r="K824" s="661" t="s">
        <v>4512</v>
      </c>
      <c r="L824" s="662">
        <v>0</v>
      </c>
      <c r="M824" s="662">
        <v>0</v>
      </c>
      <c r="N824" s="661">
        <v>1</v>
      </c>
      <c r="O824" s="742">
        <v>0.5</v>
      </c>
      <c r="P824" s="662"/>
      <c r="Q824" s="677"/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21</v>
      </c>
      <c r="B825" s="661" t="s">
        <v>589</v>
      </c>
      <c r="C825" s="661">
        <v>89301211</v>
      </c>
      <c r="D825" s="740" t="s">
        <v>6628</v>
      </c>
      <c r="E825" s="741" t="s">
        <v>4392</v>
      </c>
      <c r="F825" s="661" t="s">
        <v>4355</v>
      </c>
      <c r="G825" s="661" t="s">
        <v>4509</v>
      </c>
      <c r="H825" s="661" t="s">
        <v>590</v>
      </c>
      <c r="I825" s="661" t="s">
        <v>1126</v>
      </c>
      <c r="J825" s="661" t="s">
        <v>4514</v>
      </c>
      <c r="K825" s="661" t="s">
        <v>4515</v>
      </c>
      <c r="L825" s="662">
        <v>66.599999999999994</v>
      </c>
      <c r="M825" s="662">
        <v>133.19999999999999</v>
      </c>
      <c r="N825" s="661">
        <v>2</v>
      </c>
      <c r="O825" s="742">
        <v>1.5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21</v>
      </c>
      <c r="B826" s="661" t="s">
        <v>589</v>
      </c>
      <c r="C826" s="661">
        <v>89301211</v>
      </c>
      <c r="D826" s="740" t="s">
        <v>6628</v>
      </c>
      <c r="E826" s="741" t="s">
        <v>4392</v>
      </c>
      <c r="F826" s="661" t="s">
        <v>4355</v>
      </c>
      <c r="G826" s="661" t="s">
        <v>4427</v>
      </c>
      <c r="H826" s="661" t="s">
        <v>590</v>
      </c>
      <c r="I826" s="661" t="s">
        <v>5016</v>
      </c>
      <c r="J826" s="661" t="s">
        <v>5017</v>
      </c>
      <c r="K826" s="661" t="s">
        <v>4604</v>
      </c>
      <c r="L826" s="662">
        <v>0</v>
      </c>
      <c r="M826" s="662">
        <v>0</v>
      </c>
      <c r="N826" s="661">
        <v>3</v>
      </c>
      <c r="O826" s="742">
        <v>0.5</v>
      </c>
      <c r="P826" s="662"/>
      <c r="Q826" s="677"/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21</v>
      </c>
      <c r="B827" s="661" t="s">
        <v>589</v>
      </c>
      <c r="C827" s="661">
        <v>89301211</v>
      </c>
      <c r="D827" s="740" t="s">
        <v>6628</v>
      </c>
      <c r="E827" s="741" t="s">
        <v>4392</v>
      </c>
      <c r="F827" s="661" t="s">
        <v>4355</v>
      </c>
      <c r="G827" s="661" t="s">
        <v>4518</v>
      </c>
      <c r="H827" s="661" t="s">
        <v>590</v>
      </c>
      <c r="I827" s="661" t="s">
        <v>4809</v>
      </c>
      <c r="J827" s="661" t="s">
        <v>4810</v>
      </c>
      <c r="K827" s="661" t="s">
        <v>4811</v>
      </c>
      <c r="L827" s="662">
        <v>3507.07</v>
      </c>
      <c r="M827" s="662">
        <v>3507.07</v>
      </c>
      <c r="N827" s="661">
        <v>1</v>
      </c>
      <c r="O827" s="742">
        <v>1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21</v>
      </c>
      <c r="B828" s="661" t="s">
        <v>589</v>
      </c>
      <c r="C828" s="661">
        <v>89301211</v>
      </c>
      <c r="D828" s="740" t="s">
        <v>6628</v>
      </c>
      <c r="E828" s="741" t="s">
        <v>4392</v>
      </c>
      <c r="F828" s="661" t="s">
        <v>4355</v>
      </c>
      <c r="G828" s="661" t="s">
        <v>4419</v>
      </c>
      <c r="H828" s="661" t="s">
        <v>590</v>
      </c>
      <c r="I828" s="661" t="s">
        <v>1170</v>
      </c>
      <c r="J828" s="661" t="s">
        <v>1171</v>
      </c>
      <c r="K828" s="661" t="s">
        <v>1172</v>
      </c>
      <c r="L828" s="662">
        <v>24.22</v>
      </c>
      <c r="M828" s="662">
        <v>96.88</v>
      </c>
      <c r="N828" s="661">
        <v>4</v>
      </c>
      <c r="O828" s="742">
        <v>2.5</v>
      </c>
      <c r="P828" s="662"/>
      <c r="Q828" s="677">
        <v>0</v>
      </c>
      <c r="R828" s="661"/>
      <c r="S828" s="677">
        <v>0</v>
      </c>
      <c r="T828" s="742"/>
      <c r="U828" s="700">
        <v>0</v>
      </c>
    </row>
    <row r="829" spans="1:21" ht="14.4" customHeight="1" x14ac:dyDescent="0.3">
      <c r="A829" s="660">
        <v>21</v>
      </c>
      <c r="B829" s="661" t="s">
        <v>589</v>
      </c>
      <c r="C829" s="661">
        <v>89301211</v>
      </c>
      <c r="D829" s="740" t="s">
        <v>6628</v>
      </c>
      <c r="E829" s="741" t="s">
        <v>4392</v>
      </c>
      <c r="F829" s="661" t="s">
        <v>4355</v>
      </c>
      <c r="G829" s="661" t="s">
        <v>4521</v>
      </c>
      <c r="H829" s="661" t="s">
        <v>590</v>
      </c>
      <c r="I829" s="661" t="s">
        <v>5018</v>
      </c>
      <c r="J829" s="661" t="s">
        <v>4523</v>
      </c>
      <c r="K829" s="661" t="s">
        <v>4942</v>
      </c>
      <c r="L829" s="662">
        <v>47.94</v>
      </c>
      <c r="M829" s="662">
        <v>47.94</v>
      </c>
      <c r="N829" s="661">
        <v>1</v>
      </c>
      <c r="O829" s="742">
        <v>0.5</v>
      </c>
      <c r="P829" s="662"/>
      <c r="Q829" s="677">
        <v>0</v>
      </c>
      <c r="R829" s="661"/>
      <c r="S829" s="677">
        <v>0</v>
      </c>
      <c r="T829" s="742"/>
      <c r="U829" s="700">
        <v>0</v>
      </c>
    </row>
    <row r="830" spans="1:21" ht="14.4" customHeight="1" x14ac:dyDescent="0.3">
      <c r="A830" s="660">
        <v>21</v>
      </c>
      <c r="B830" s="661" t="s">
        <v>589</v>
      </c>
      <c r="C830" s="661">
        <v>89301211</v>
      </c>
      <c r="D830" s="740" t="s">
        <v>6628</v>
      </c>
      <c r="E830" s="741" t="s">
        <v>4392</v>
      </c>
      <c r="F830" s="661" t="s">
        <v>4355</v>
      </c>
      <c r="G830" s="661" t="s">
        <v>4521</v>
      </c>
      <c r="H830" s="661" t="s">
        <v>590</v>
      </c>
      <c r="I830" s="661" t="s">
        <v>1111</v>
      </c>
      <c r="J830" s="661" t="s">
        <v>1112</v>
      </c>
      <c r="K830" s="661" t="s">
        <v>5019</v>
      </c>
      <c r="L830" s="662">
        <v>47.94</v>
      </c>
      <c r="M830" s="662">
        <v>47.94</v>
      </c>
      <c r="N830" s="661">
        <v>1</v>
      </c>
      <c r="O830" s="742">
        <v>0.5</v>
      </c>
      <c r="P830" s="662"/>
      <c r="Q830" s="677">
        <v>0</v>
      </c>
      <c r="R830" s="661"/>
      <c r="S830" s="677">
        <v>0</v>
      </c>
      <c r="T830" s="742"/>
      <c r="U830" s="700">
        <v>0</v>
      </c>
    </row>
    <row r="831" spans="1:21" ht="14.4" customHeight="1" x14ac:dyDescent="0.3">
      <c r="A831" s="660">
        <v>21</v>
      </c>
      <c r="B831" s="661" t="s">
        <v>589</v>
      </c>
      <c r="C831" s="661">
        <v>89301211</v>
      </c>
      <c r="D831" s="740" t="s">
        <v>6628</v>
      </c>
      <c r="E831" s="741" t="s">
        <v>4392</v>
      </c>
      <c r="F831" s="661" t="s">
        <v>4355</v>
      </c>
      <c r="G831" s="661" t="s">
        <v>4702</v>
      </c>
      <c r="H831" s="661" t="s">
        <v>590</v>
      </c>
      <c r="I831" s="661" t="s">
        <v>1163</v>
      </c>
      <c r="J831" s="661" t="s">
        <v>1164</v>
      </c>
      <c r="K831" s="661" t="s">
        <v>4703</v>
      </c>
      <c r="L831" s="662">
        <v>0</v>
      </c>
      <c r="M831" s="662">
        <v>0</v>
      </c>
      <c r="N831" s="661">
        <v>1</v>
      </c>
      <c r="O831" s="742">
        <v>0.5</v>
      </c>
      <c r="P831" s="662"/>
      <c r="Q831" s="677"/>
      <c r="R831" s="661"/>
      <c r="S831" s="677">
        <v>0</v>
      </c>
      <c r="T831" s="742"/>
      <c r="U831" s="700">
        <v>0</v>
      </c>
    </row>
    <row r="832" spans="1:21" ht="14.4" customHeight="1" x14ac:dyDescent="0.3">
      <c r="A832" s="660">
        <v>21</v>
      </c>
      <c r="B832" s="661" t="s">
        <v>589</v>
      </c>
      <c r="C832" s="661">
        <v>89301211</v>
      </c>
      <c r="D832" s="740" t="s">
        <v>6628</v>
      </c>
      <c r="E832" s="741" t="s">
        <v>4392</v>
      </c>
      <c r="F832" s="661" t="s">
        <v>4355</v>
      </c>
      <c r="G832" s="661" t="s">
        <v>4702</v>
      </c>
      <c r="H832" s="661" t="s">
        <v>590</v>
      </c>
      <c r="I832" s="661" t="s">
        <v>2175</v>
      </c>
      <c r="J832" s="661" t="s">
        <v>1164</v>
      </c>
      <c r="K832" s="661" t="s">
        <v>2176</v>
      </c>
      <c r="L832" s="662">
        <v>0</v>
      </c>
      <c r="M832" s="662">
        <v>0</v>
      </c>
      <c r="N832" s="661">
        <v>1</v>
      </c>
      <c r="O832" s="742">
        <v>0.5</v>
      </c>
      <c r="P832" s="662"/>
      <c r="Q832" s="677"/>
      <c r="R832" s="661"/>
      <c r="S832" s="677">
        <v>0</v>
      </c>
      <c r="T832" s="742"/>
      <c r="U832" s="700">
        <v>0</v>
      </c>
    </row>
    <row r="833" spans="1:21" ht="14.4" customHeight="1" x14ac:dyDescent="0.3">
      <c r="A833" s="660">
        <v>21</v>
      </c>
      <c r="B833" s="661" t="s">
        <v>589</v>
      </c>
      <c r="C833" s="661">
        <v>89301211</v>
      </c>
      <c r="D833" s="740" t="s">
        <v>6628</v>
      </c>
      <c r="E833" s="741" t="s">
        <v>4392</v>
      </c>
      <c r="F833" s="661" t="s">
        <v>4355</v>
      </c>
      <c r="G833" s="661" t="s">
        <v>4531</v>
      </c>
      <c r="H833" s="661" t="s">
        <v>590</v>
      </c>
      <c r="I833" s="661" t="s">
        <v>960</v>
      </c>
      <c r="J833" s="661" t="s">
        <v>4532</v>
      </c>
      <c r="K833" s="661" t="s">
        <v>4533</v>
      </c>
      <c r="L833" s="662">
        <v>77.36</v>
      </c>
      <c r="M833" s="662">
        <v>309.44</v>
      </c>
      <c r="N833" s="661">
        <v>4</v>
      </c>
      <c r="O833" s="742">
        <v>2.5</v>
      </c>
      <c r="P833" s="662">
        <v>77.36</v>
      </c>
      <c r="Q833" s="677">
        <v>0.25</v>
      </c>
      <c r="R833" s="661">
        <v>1</v>
      </c>
      <c r="S833" s="677">
        <v>0.25</v>
      </c>
      <c r="T833" s="742">
        <v>1</v>
      </c>
      <c r="U833" s="700">
        <v>0.4</v>
      </c>
    </row>
    <row r="834" spans="1:21" ht="14.4" customHeight="1" x14ac:dyDescent="0.3">
      <c r="A834" s="660">
        <v>21</v>
      </c>
      <c r="B834" s="661" t="s">
        <v>589</v>
      </c>
      <c r="C834" s="661">
        <v>89301211</v>
      </c>
      <c r="D834" s="740" t="s">
        <v>6628</v>
      </c>
      <c r="E834" s="741" t="s">
        <v>4392</v>
      </c>
      <c r="F834" s="661" t="s">
        <v>4355</v>
      </c>
      <c r="G834" s="661" t="s">
        <v>4540</v>
      </c>
      <c r="H834" s="661" t="s">
        <v>2238</v>
      </c>
      <c r="I834" s="661" t="s">
        <v>2460</v>
      </c>
      <c r="J834" s="661" t="s">
        <v>4228</v>
      </c>
      <c r="K834" s="661" t="s">
        <v>4230</v>
      </c>
      <c r="L834" s="662">
        <v>139.71</v>
      </c>
      <c r="M834" s="662">
        <v>279.42</v>
      </c>
      <c r="N834" s="661">
        <v>2</v>
      </c>
      <c r="O834" s="742">
        <v>0.5</v>
      </c>
      <c r="P834" s="662">
        <v>279.42</v>
      </c>
      <c r="Q834" s="677">
        <v>1</v>
      </c>
      <c r="R834" s="661">
        <v>2</v>
      </c>
      <c r="S834" s="677">
        <v>1</v>
      </c>
      <c r="T834" s="742">
        <v>0.5</v>
      </c>
      <c r="U834" s="700">
        <v>1</v>
      </c>
    </row>
    <row r="835" spans="1:21" ht="14.4" customHeight="1" x14ac:dyDescent="0.3">
      <c r="A835" s="660">
        <v>21</v>
      </c>
      <c r="B835" s="661" t="s">
        <v>589</v>
      </c>
      <c r="C835" s="661">
        <v>89301211</v>
      </c>
      <c r="D835" s="740" t="s">
        <v>6628</v>
      </c>
      <c r="E835" s="741" t="s">
        <v>4392</v>
      </c>
      <c r="F835" s="661" t="s">
        <v>4355</v>
      </c>
      <c r="G835" s="661" t="s">
        <v>4546</v>
      </c>
      <c r="H835" s="661" t="s">
        <v>590</v>
      </c>
      <c r="I835" s="661" t="s">
        <v>838</v>
      </c>
      <c r="J835" s="661" t="s">
        <v>4548</v>
      </c>
      <c r="K835" s="661" t="s">
        <v>4836</v>
      </c>
      <c r="L835" s="662">
        <v>0</v>
      </c>
      <c r="M835" s="662">
        <v>0</v>
      </c>
      <c r="N835" s="661">
        <v>4</v>
      </c>
      <c r="O835" s="742">
        <v>1.5</v>
      </c>
      <c r="P835" s="662"/>
      <c r="Q835" s="677"/>
      <c r="R835" s="661"/>
      <c r="S835" s="677">
        <v>0</v>
      </c>
      <c r="T835" s="742"/>
      <c r="U835" s="700">
        <v>0</v>
      </c>
    </row>
    <row r="836" spans="1:21" ht="14.4" customHeight="1" x14ac:dyDescent="0.3">
      <c r="A836" s="660">
        <v>21</v>
      </c>
      <c r="B836" s="661" t="s">
        <v>589</v>
      </c>
      <c r="C836" s="661">
        <v>89301211</v>
      </c>
      <c r="D836" s="740" t="s">
        <v>6628</v>
      </c>
      <c r="E836" s="741" t="s">
        <v>4392</v>
      </c>
      <c r="F836" s="661" t="s">
        <v>4355</v>
      </c>
      <c r="G836" s="661" t="s">
        <v>4432</v>
      </c>
      <c r="H836" s="661" t="s">
        <v>590</v>
      </c>
      <c r="I836" s="661" t="s">
        <v>1073</v>
      </c>
      <c r="J836" s="661" t="s">
        <v>4433</v>
      </c>
      <c r="K836" s="661" t="s">
        <v>4434</v>
      </c>
      <c r="L836" s="662">
        <v>56.01</v>
      </c>
      <c r="M836" s="662">
        <v>392.07</v>
      </c>
      <c r="N836" s="661">
        <v>7</v>
      </c>
      <c r="O836" s="742">
        <v>3</v>
      </c>
      <c r="P836" s="662">
        <v>168.03</v>
      </c>
      <c r="Q836" s="677">
        <v>0.4285714285714286</v>
      </c>
      <c r="R836" s="661">
        <v>3</v>
      </c>
      <c r="S836" s="677">
        <v>0.42857142857142855</v>
      </c>
      <c r="T836" s="742">
        <v>1</v>
      </c>
      <c r="U836" s="700">
        <v>0.33333333333333331</v>
      </c>
    </row>
    <row r="837" spans="1:21" ht="14.4" customHeight="1" x14ac:dyDescent="0.3">
      <c r="A837" s="660">
        <v>21</v>
      </c>
      <c r="B837" s="661" t="s">
        <v>589</v>
      </c>
      <c r="C837" s="661">
        <v>89301211</v>
      </c>
      <c r="D837" s="740" t="s">
        <v>6628</v>
      </c>
      <c r="E837" s="741" t="s">
        <v>4392</v>
      </c>
      <c r="F837" s="661" t="s">
        <v>4355</v>
      </c>
      <c r="G837" s="661" t="s">
        <v>4554</v>
      </c>
      <c r="H837" s="661" t="s">
        <v>590</v>
      </c>
      <c r="I837" s="661" t="s">
        <v>879</v>
      </c>
      <c r="J837" s="661" t="s">
        <v>880</v>
      </c>
      <c r="K837" s="661" t="s">
        <v>4926</v>
      </c>
      <c r="L837" s="662">
        <v>23.4</v>
      </c>
      <c r="M837" s="662">
        <v>23.4</v>
      </c>
      <c r="N837" s="661">
        <v>1</v>
      </c>
      <c r="O837" s="742">
        <v>0.5</v>
      </c>
      <c r="P837" s="662"/>
      <c r="Q837" s="677">
        <v>0</v>
      </c>
      <c r="R837" s="661"/>
      <c r="S837" s="677">
        <v>0</v>
      </c>
      <c r="T837" s="742"/>
      <c r="U837" s="700">
        <v>0</v>
      </c>
    </row>
    <row r="838" spans="1:21" ht="14.4" customHeight="1" x14ac:dyDescent="0.3">
      <c r="A838" s="660">
        <v>21</v>
      </c>
      <c r="B838" s="661" t="s">
        <v>589</v>
      </c>
      <c r="C838" s="661">
        <v>89301211</v>
      </c>
      <c r="D838" s="740" t="s">
        <v>6628</v>
      </c>
      <c r="E838" s="741" t="s">
        <v>4392</v>
      </c>
      <c r="F838" s="661" t="s">
        <v>4355</v>
      </c>
      <c r="G838" s="661" t="s">
        <v>4554</v>
      </c>
      <c r="H838" s="661" t="s">
        <v>590</v>
      </c>
      <c r="I838" s="661" t="s">
        <v>5020</v>
      </c>
      <c r="J838" s="661" t="s">
        <v>5021</v>
      </c>
      <c r="K838" s="661" t="s">
        <v>3479</v>
      </c>
      <c r="L838" s="662">
        <v>44.89</v>
      </c>
      <c r="M838" s="662">
        <v>44.89</v>
      </c>
      <c r="N838" s="661">
        <v>1</v>
      </c>
      <c r="O838" s="742">
        <v>0.5</v>
      </c>
      <c r="P838" s="662"/>
      <c r="Q838" s="677">
        <v>0</v>
      </c>
      <c r="R838" s="661"/>
      <c r="S838" s="677">
        <v>0</v>
      </c>
      <c r="T838" s="742"/>
      <c r="U838" s="700">
        <v>0</v>
      </c>
    </row>
    <row r="839" spans="1:21" ht="14.4" customHeight="1" x14ac:dyDescent="0.3">
      <c r="A839" s="660">
        <v>21</v>
      </c>
      <c r="B839" s="661" t="s">
        <v>589</v>
      </c>
      <c r="C839" s="661">
        <v>89301211</v>
      </c>
      <c r="D839" s="740" t="s">
        <v>6628</v>
      </c>
      <c r="E839" s="741" t="s">
        <v>4392</v>
      </c>
      <c r="F839" s="661" t="s">
        <v>4355</v>
      </c>
      <c r="G839" s="661" t="s">
        <v>4645</v>
      </c>
      <c r="H839" s="661" t="s">
        <v>590</v>
      </c>
      <c r="I839" s="661" t="s">
        <v>714</v>
      </c>
      <c r="J839" s="661" t="s">
        <v>715</v>
      </c>
      <c r="K839" s="661" t="s">
        <v>4927</v>
      </c>
      <c r="L839" s="662">
        <v>55.6</v>
      </c>
      <c r="M839" s="662">
        <v>166.8</v>
      </c>
      <c r="N839" s="661">
        <v>3</v>
      </c>
      <c r="O839" s="742">
        <v>1</v>
      </c>
      <c r="P839" s="662">
        <v>166.8</v>
      </c>
      <c r="Q839" s="677">
        <v>1</v>
      </c>
      <c r="R839" s="661">
        <v>3</v>
      </c>
      <c r="S839" s="677">
        <v>1</v>
      </c>
      <c r="T839" s="742">
        <v>1</v>
      </c>
      <c r="U839" s="700">
        <v>1</v>
      </c>
    </row>
    <row r="840" spans="1:21" ht="14.4" customHeight="1" x14ac:dyDescent="0.3">
      <c r="A840" s="660">
        <v>21</v>
      </c>
      <c r="B840" s="661" t="s">
        <v>589</v>
      </c>
      <c r="C840" s="661">
        <v>89301211</v>
      </c>
      <c r="D840" s="740" t="s">
        <v>6628</v>
      </c>
      <c r="E840" s="741" t="s">
        <v>4392</v>
      </c>
      <c r="F840" s="661" t="s">
        <v>4355</v>
      </c>
      <c r="G840" s="661" t="s">
        <v>4645</v>
      </c>
      <c r="H840" s="661" t="s">
        <v>590</v>
      </c>
      <c r="I840" s="661" t="s">
        <v>5022</v>
      </c>
      <c r="J840" s="661" t="s">
        <v>3478</v>
      </c>
      <c r="K840" s="661" t="s">
        <v>4225</v>
      </c>
      <c r="L840" s="662">
        <v>0</v>
      </c>
      <c r="M840" s="662">
        <v>0</v>
      </c>
      <c r="N840" s="661">
        <v>3</v>
      </c>
      <c r="O840" s="742">
        <v>1</v>
      </c>
      <c r="P840" s="662">
        <v>0</v>
      </c>
      <c r="Q840" s="677"/>
      <c r="R840" s="661">
        <v>3</v>
      </c>
      <c r="S840" s="677">
        <v>1</v>
      </c>
      <c r="T840" s="742">
        <v>1</v>
      </c>
      <c r="U840" s="700">
        <v>1</v>
      </c>
    </row>
    <row r="841" spans="1:21" ht="14.4" customHeight="1" x14ac:dyDescent="0.3">
      <c r="A841" s="660">
        <v>21</v>
      </c>
      <c r="B841" s="661" t="s">
        <v>589</v>
      </c>
      <c r="C841" s="661">
        <v>89301211</v>
      </c>
      <c r="D841" s="740" t="s">
        <v>6628</v>
      </c>
      <c r="E841" s="741" t="s">
        <v>4392</v>
      </c>
      <c r="F841" s="661" t="s">
        <v>4355</v>
      </c>
      <c r="G841" s="661" t="s">
        <v>4855</v>
      </c>
      <c r="H841" s="661" t="s">
        <v>590</v>
      </c>
      <c r="I841" s="661" t="s">
        <v>2700</v>
      </c>
      <c r="J841" s="661" t="s">
        <v>2701</v>
      </c>
      <c r="K841" s="661" t="s">
        <v>2702</v>
      </c>
      <c r="L841" s="662">
        <v>120.37</v>
      </c>
      <c r="M841" s="662">
        <v>120.37</v>
      </c>
      <c r="N841" s="661">
        <v>1</v>
      </c>
      <c r="O841" s="742">
        <v>1</v>
      </c>
      <c r="P841" s="662">
        <v>120.37</v>
      </c>
      <c r="Q841" s="677">
        <v>1</v>
      </c>
      <c r="R841" s="661">
        <v>1</v>
      </c>
      <c r="S841" s="677">
        <v>1</v>
      </c>
      <c r="T841" s="742">
        <v>1</v>
      </c>
      <c r="U841" s="700">
        <v>1</v>
      </c>
    </row>
    <row r="842" spans="1:21" ht="14.4" customHeight="1" x14ac:dyDescent="0.3">
      <c r="A842" s="660">
        <v>21</v>
      </c>
      <c r="B842" s="661" t="s">
        <v>589</v>
      </c>
      <c r="C842" s="661">
        <v>89301211</v>
      </c>
      <c r="D842" s="740" t="s">
        <v>6628</v>
      </c>
      <c r="E842" s="741" t="s">
        <v>4392</v>
      </c>
      <c r="F842" s="661" t="s">
        <v>4355</v>
      </c>
      <c r="G842" s="661" t="s">
        <v>4398</v>
      </c>
      <c r="H842" s="661" t="s">
        <v>2238</v>
      </c>
      <c r="I842" s="661" t="s">
        <v>2484</v>
      </c>
      <c r="J842" s="661" t="s">
        <v>2285</v>
      </c>
      <c r="K842" s="661" t="s">
        <v>2485</v>
      </c>
      <c r="L842" s="662">
        <v>468.96</v>
      </c>
      <c r="M842" s="662">
        <v>937.92</v>
      </c>
      <c r="N842" s="661">
        <v>2</v>
      </c>
      <c r="O842" s="742">
        <v>1</v>
      </c>
      <c r="P842" s="662"/>
      <c r="Q842" s="677">
        <v>0</v>
      </c>
      <c r="R842" s="661"/>
      <c r="S842" s="677">
        <v>0</v>
      </c>
      <c r="T842" s="742"/>
      <c r="U842" s="700">
        <v>0</v>
      </c>
    </row>
    <row r="843" spans="1:21" ht="14.4" customHeight="1" x14ac:dyDescent="0.3">
      <c r="A843" s="660">
        <v>21</v>
      </c>
      <c r="B843" s="661" t="s">
        <v>589</v>
      </c>
      <c r="C843" s="661">
        <v>89301211</v>
      </c>
      <c r="D843" s="740" t="s">
        <v>6628</v>
      </c>
      <c r="E843" s="741" t="s">
        <v>4392</v>
      </c>
      <c r="F843" s="661" t="s">
        <v>4355</v>
      </c>
      <c r="G843" s="661" t="s">
        <v>4398</v>
      </c>
      <c r="H843" s="661" t="s">
        <v>2238</v>
      </c>
      <c r="I843" s="661" t="s">
        <v>2487</v>
      </c>
      <c r="J843" s="661" t="s">
        <v>2285</v>
      </c>
      <c r="K843" s="661" t="s">
        <v>2488</v>
      </c>
      <c r="L843" s="662">
        <v>625.29</v>
      </c>
      <c r="M843" s="662">
        <v>1250.58</v>
      </c>
      <c r="N843" s="661">
        <v>2</v>
      </c>
      <c r="O843" s="742">
        <v>1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21</v>
      </c>
      <c r="B844" s="661" t="s">
        <v>589</v>
      </c>
      <c r="C844" s="661">
        <v>89301211</v>
      </c>
      <c r="D844" s="740" t="s">
        <v>6628</v>
      </c>
      <c r="E844" s="741" t="s">
        <v>4392</v>
      </c>
      <c r="F844" s="661" t="s">
        <v>4355</v>
      </c>
      <c r="G844" s="661" t="s">
        <v>4398</v>
      </c>
      <c r="H844" s="661" t="s">
        <v>2238</v>
      </c>
      <c r="I844" s="661" t="s">
        <v>2284</v>
      </c>
      <c r="J844" s="661" t="s">
        <v>2285</v>
      </c>
      <c r="K844" s="661" t="s">
        <v>2286</v>
      </c>
      <c r="L844" s="662">
        <v>937.93</v>
      </c>
      <c r="M844" s="662">
        <v>1875.86</v>
      </c>
      <c r="N844" s="661">
        <v>2</v>
      </c>
      <c r="O844" s="742">
        <v>0.5</v>
      </c>
      <c r="P844" s="662"/>
      <c r="Q844" s="677">
        <v>0</v>
      </c>
      <c r="R844" s="661"/>
      <c r="S844" s="677">
        <v>0</v>
      </c>
      <c r="T844" s="742"/>
      <c r="U844" s="700">
        <v>0</v>
      </c>
    </row>
    <row r="845" spans="1:21" ht="14.4" customHeight="1" x14ac:dyDescent="0.3">
      <c r="A845" s="660">
        <v>21</v>
      </c>
      <c r="B845" s="661" t="s">
        <v>589</v>
      </c>
      <c r="C845" s="661">
        <v>89301211</v>
      </c>
      <c r="D845" s="740" t="s">
        <v>6628</v>
      </c>
      <c r="E845" s="741" t="s">
        <v>4392</v>
      </c>
      <c r="F845" s="661" t="s">
        <v>4355</v>
      </c>
      <c r="G845" s="661" t="s">
        <v>4398</v>
      </c>
      <c r="H845" s="661" t="s">
        <v>2238</v>
      </c>
      <c r="I845" s="661" t="s">
        <v>3528</v>
      </c>
      <c r="J845" s="661" t="s">
        <v>2285</v>
      </c>
      <c r="K845" s="661" t="s">
        <v>3529</v>
      </c>
      <c r="L845" s="662">
        <v>1458.07</v>
      </c>
      <c r="M845" s="662">
        <v>4374.21</v>
      </c>
      <c r="N845" s="661">
        <v>3</v>
      </c>
      <c r="O845" s="742">
        <v>2</v>
      </c>
      <c r="P845" s="662">
        <v>2916.14</v>
      </c>
      <c r="Q845" s="677">
        <v>0.66666666666666663</v>
      </c>
      <c r="R845" s="661">
        <v>2</v>
      </c>
      <c r="S845" s="677">
        <v>0.66666666666666663</v>
      </c>
      <c r="T845" s="742">
        <v>1</v>
      </c>
      <c r="U845" s="700">
        <v>0.5</v>
      </c>
    </row>
    <row r="846" spans="1:21" ht="14.4" customHeight="1" x14ac:dyDescent="0.3">
      <c r="A846" s="660">
        <v>21</v>
      </c>
      <c r="B846" s="661" t="s">
        <v>589</v>
      </c>
      <c r="C846" s="661">
        <v>89301211</v>
      </c>
      <c r="D846" s="740" t="s">
        <v>6628</v>
      </c>
      <c r="E846" s="741" t="s">
        <v>4392</v>
      </c>
      <c r="F846" s="661" t="s">
        <v>4355</v>
      </c>
      <c r="G846" s="661" t="s">
        <v>4398</v>
      </c>
      <c r="H846" s="661" t="s">
        <v>2238</v>
      </c>
      <c r="I846" s="661" t="s">
        <v>2362</v>
      </c>
      <c r="J846" s="661" t="s">
        <v>2359</v>
      </c>
      <c r="K846" s="661" t="s">
        <v>2289</v>
      </c>
      <c r="L846" s="662">
        <v>2332.92</v>
      </c>
      <c r="M846" s="662">
        <v>13997.52</v>
      </c>
      <c r="N846" s="661">
        <v>6</v>
      </c>
      <c r="O846" s="742">
        <v>2</v>
      </c>
      <c r="P846" s="662">
        <v>13997.52</v>
      </c>
      <c r="Q846" s="677">
        <v>1</v>
      </c>
      <c r="R846" s="661">
        <v>6</v>
      </c>
      <c r="S846" s="677">
        <v>1</v>
      </c>
      <c r="T846" s="742">
        <v>2</v>
      </c>
      <c r="U846" s="700">
        <v>1</v>
      </c>
    </row>
    <row r="847" spans="1:21" ht="14.4" customHeight="1" x14ac:dyDescent="0.3">
      <c r="A847" s="660">
        <v>21</v>
      </c>
      <c r="B847" s="661" t="s">
        <v>589</v>
      </c>
      <c r="C847" s="661">
        <v>89301211</v>
      </c>
      <c r="D847" s="740" t="s">
        <v>6628</v>
      </c>
      <c r="E847" s="741" t="s">
        <v>4392</v>
      </c>
      <c r="F847" s="661" t="s">
        <v>4355</v>
      </c>
      <c r="G847" s="661" t="s">
        <v>4398</v>
      </c>
      <c r="H847" s="661" t="s">
        <v>2238</v>
      </c>
      <c r="I847" s="661" t="s">
        <v>2365</v>
      </c>
      <c r="J847" s="661" t="s">
        <v>2359</v>
      </c>
      <c r="K847" s="661" t="s">
        <v>3529</v>
      </c>
      <c r="L847" s="662">
        <v>2916.16</v>
      </c>
      <c r="M847" s="662">
        <v>5832.32</v>
      </c>
      <c r="N847" s="661">
        <v>2</v>
      </c>
      <c r="O847" s="742">
        <v>1</v>
      </c>
      <c r="P847" s="662">
        <v>5832.32</v>
      </c>
      <c r="Q847" s="677">
        <v>1</v>
      </c>
      <c r="R847" s="661">
        <v>2</v>
      </c>
      <c r="S847" s="677">
        <v>1</v>
      </c>
      <c r="T847" s="742">
        <v>1</v>
      </c>
      <c r="U847" s="700">
        <v>1</v>
      </c>
    </row>
    <row r="848" spans="1:21" ht="14.4" customHeight="1" x14ac:dyDescent="0.3">
      <c r="A848" s="660">
        <v>21</v>
      </c>
      <c r="B848" s="661" t="s">
        <v>589</v>
      </c>
      <c r="C848" s="661">
        <v>89301211</v>
      </c>
      <c r="D848" s="740" t="s">
        <v>6628</v>
      </c>
      <c r="E848" s="741" t="s">
        <v>4392</v>
      </c>
      <c r="F848" s="661" t="s">
        <v>4355</v>
      </c>
      <c r="G848" s="661" t="s">
        <v>4414</v>
      </c>
      <c r="H848" s="661" t="s">
        <v>590</v>
      </c>
      <c r="I848" s="661" t="s">
        <v>4568</v>
      </c>
      <c r="J848" s="661" t="s">
        <v>4416</v>
      </c>
      <c r="K848" s="661" t="s">
        <v>855</v>
      </c>
      <c r="L848" s="662">
        <v>97.97</v>
      </c>
      <c r="M848" s="662">
        <v>685.79</v>
      </c>
      <c r="N848" s="661">
        <v>7</v>
      </c>
      <c r="O848" s="742">
        <v>2</v>
      </c>
      <c r="P848" s="662">
        <v>391.88</v>
      </c>
      <c r="Q848" s="677">
        <v>0.5714285714285714</v>
      </c>
      <c r="R848" s="661">
        <v>4</v>
      </c>
      <c r="S848" s="677">
        <v>0.5714285714285714</v>
      </c>
      <c r="T848" s="742">
        <v>1</v>
      </c>
      <c r="U848" s="700">
        <v>0.5</v>
      </c>
    </row>
    <row r="849" spans="1:21" ht="14.4" customHeight="1" x14ac:dyDescent="0.3">
      <c r="A849" s="660">
        <v>21</v>
      </c>
      <c r="B849" s="661" t="s">
        <v>589</v>
      </c>
      <c r="C849" s="661">
        <v>89301211</v>
      </c>
      <c r="D849" s="740" t="s">
        <v>6628</v>
      </c>
      <c r="E849" s="741" t="s">
        <v>4392</v>
      </c>
      <c r="F849" s="661" t="s">
        <v>4355</v>
      </c>
      <c r="G849" s="661" t="s">
        <v>4414</v>
      </c>
      <c r="H849" s="661" t="s">
        <v>590</v>
      </c>
      <c r="I849" s="661" t="s">
        <v>4415</v>
      </c>
      <c r="J849" s="661" t="s">
        <v>4416</v>
      </c>
      <c r="K849" s="661" t="s">
        <v>858</v>
      </c>
      <c r="L849" s="662">
        <v>314.89999999999998</v>
      </c>
      <c r="M849" s="662">
        <v>629.79999999999995</v>
      </c>
      <c r="N849" s="661">
        <v>2</v>
      </c>
      <c r="O849" s="742">
        <v>1</v>
      </c>
      <c r="P849" s="662">
        <v>314.89999999999998</v>
      </c>
      <c r="Q849" s="677">
        <v>0.5</v>
      </c>
      <c r="R849" s="661">
        <v>1</v>
      </c>
      <c r="S849" s="677">
        <v>0.5</v>
      </c>
      <c r="T849" s="742">
        <v>0.5</v>
      </c>
      <c r="U849" s="700">
        <v>0.5</v>
      </c>
    </row>
    <row r="850" spans="1:21" ht="14.4" customHeight="1" x14ac:dyDescent="0.3">
      <c r="A850" s="660">
        <v>21</v>
      </c>
      <c r="B850" s="661" t="s">
        <v>589</v>
      </c>
      <c r="C850" s="661">
        <v>89301211</v>
      </c>
      <c r="D850" s="740" t="s">
        <v>6628</v>
      </c>
      <c r="E850" s="741" t="s">
        <v>4392</v>
      </c>
      <c r="F850" s="661" t="s">
        <v>4355</v>
      </c>
      <c r="G850" s="661" t="s">
        <v>4414</v>
      </c>
      <c r="H850" s="661" t="s">
        <v>590</v>
      </c>
      <c r="I850" s="661" t="s">
        <v>4651</v>
      </c>
      <c r="J850" s="661" t="s">
        <v>854</v>
      </c>
      <c r="K850" s="661" t="s">
        <v>4652</v>
      </c>
      <c r="L850" s="662">
        <v>48.98</v>
      </c>
      <c r="M850" s="662">
        <v>97.96</v>
      </c>
      <c r="N850" s="661">
        <v>2</v>
      </c>
      <c r="O850" s="742">
        <v>1</v>
      </c>
      <c r="P850" s="662"/>
      <c r="Q850" s="677">
        <v>0</v>
      </c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21</v>
      </c>
      <c r="B851" s="661" t="s">
        <v>589</v>
      </c>
      <c r="C851" s="661">
        <v>89301211</v>
      </c>
      <c r="D851" s="740" t="s">
        <v>6628</v>
      </c>
      <c r="E851" s="741" t="s">
        <v>4392</v>
      </c>
      <c r="F851" s="661" t="s">
        <v>4355</v>
      </c>
      <c r="G851" s="661" t="s">
        <v>4414</v>
      </c>
      <c r="H851" s="661" t="s">
        <v>590</v>
      </c>
      <c r="I851" s="661" t="s">
        <v>857</v>
      </c>
      <c r="J851" s="661" t="s">
        <v>854</v>
      </c>
      <c r="K851" s="661" t="s">
        <v>4438</v>
      </c>
      <c r="L851" s="662">
        <v>314.89999999999998</v>
      </c>
      <c r="M851" s="662">
        <v>314.89999999999998</v>
      </c>
      <c r="N851" s="661">
        <v>1</v>
      </c>
      <c r="O851" s="742">
        <v>0.5</v>
      </c>
      <c r="P851" s="662"/>
      <c r="Q851" s="677">
        <v>0</v>
      </c>
      <c r="R851" s="661"/>
      <c r="S851" s="677">
        <v>0</v>
      </c>
      <c r="T851" s="742"/>
      <c r="U851" s="700">
        <v>0</v>
      </c>
    </row>
    <row r="852" spans="1:21" ht="14.4" customHeight="1" x14ac:dyDescent="0.3">
      <c r="A852" s="660">
        <v>21</v>
      </c>
      <c r="B852" s="661" t="s">
        <v>589</v>
      </c>
      <c r="C852" s="661">
        <v>89301211</v>
      </c>
      <c r="D852" s="740" t="s">
        <v>6628</v>
      </c>
      <c r="E852" s="741" t="s">
        <v>4392</v>
      </c>
      <c r="F852" s="661" t="s">
        <v>4355</v>
      </c>
      <c r="G852" s="661" t="s">
        <v>4410</v>
      </c>
      <c r="H852" s="661" t="s">
        <v>2238</v>
      </c>
      <c r="I852" s="661" t="s">
        <v>2514</v>
      </c>
      <c r="J852" s="661" t="s">
        <v>2515</v>
      </c>
      <c r="K852" s="661" t="s">
        <v>4121</v>
      </c>
      <c r="L852" s="662">
        <v>1359.61</v>
      </c>
      <c r="M852" s="662">
        <v>21753.759999999998</v>
      </c>
      <c r="N852" s="661">
        <v>16</v>
      </c>
      <c r="O852" s="742">
        <v>6</v>
      </c>
      <c r="P852" s="662">
        <v>5438.44</v>
      </c>
      <c r="Q852" s="677">
        <v>0.25</v>
      </c>
      <c r="R852" s="661">
        <v>4</v>
      </c>
      <c r="S852" s="677">
        <v>0.25</v>
      </c>
      <c r="T852" s="742">
        <v>1.5</v>
      </c>
      <c r="U852" s="700">
        <v>0.25</v>
      </c>
    </row>
    <row r="853" spans="1:21" ht="14.4" customHeight="1" x14ac:dyDescent="0.3">
      <c r="A853" s="660">
        <v>21</v>
      </c>
      <c r="B853" s="661" t="s">
        <v>589</v>
      </c>
      <c r="C853" s="661">
        <v>89301211</v>
      </c>
      <c r="D853" s="740" t="s">
        <v>6628</v>
      </c>
      <c r="E853" s="741" t="s">
        <v>4392</v>
      </c>
      <c r="F853" s="661" t="s">
        <v>4355</v>
      </c>
      <c r="G853" s="661" t="s">
        <v>4573</v>
      </c>
      <c r="H853" s="661" t="s">
        <v>590</v>
      </c>
      <c r="I853" s="661" t="s">
        <v>4858</v>
      </c>
      <c r="J853" s="661" t="s">
        <v>4579</v>
      </c>
      <c r="K853" s="661" t="s">
        <v>4859</v>
      </c>
      <c r="L853" s="662">
        <v>3507.07</v>
      </c>
      <c r="M853" s="662">
        <v>3507.07</v>
      </c>
      <c r="N853" s="661">
        <v>1</v>
      </c>
      <c r="O853" s="742">
        <v>1</v>
      </c>
      <c r="P853" s="662">
        <v>3507.07</v>
      </c>
      <c r="Q853" s="677">
        <v>1</v>
      </c>
      <c r="R853" s="661">
        <v>1</v>
      </c>
      <c r="S853" s="677">
        <v>1</v>
      </c>
      <c r="T853" s="742">
        <v>1</v>
      </c>
      <c r="U853" s="700">
        <v>1</v>
      </c>
    </row>
    <row r="854" spans="1:21" ht="14.4" customHeight="1" x14ac:dyDescent="0.3">
      <c r="A854" s="660">
        <v>21</v>
      </c>
      <c r="B854" s="661" t="s">
        <v>589</v>
      </c>
      <c r="C854" s="661">
        <v>89301211</v>
      </c>
      <c r="D854" s="740" t="s">
        <v>6628</v>
      </c>
      <c r="E854" s="741" t="s">
        <v>4392</v>
      </c>
      <c r="F854" s="661" t="s">
        <v>4355</v>
      </c>
      <c r="G854" s="661" t="s">
        <v>4573</v>
      </c>
      <c r="H854" s="661" t="s">
        <v>590</v>
      </c>
      <c r="I854" s="661" t="s">
        <v>4713</v>
      </c>
      <c r="J854" s="661" t="s">
        <v>1595</v>
      </c>
      <c r="K854" s="661" t="s">
        <v>4714</v>
      </c>
      <c r="L854" s="662">
        <v>0</v>
      </c>
      <c r="M854" s="662">
        <v>0</v>
      </c>
      <c r="N854" s="661">
        <v>2</v>
      </c>
      <c r="O854" s="742"/>
      <c r="P854" s="662">
        <v>0</v>
      </c>
      <c r="Q854" s="677"/>
      <c r="R854" s="661">
        <v>2</v>
      </c>
      <c r="S854" s="677">
        <v>1</v>
      </c>
      <c r="T854" s="742"/>
      <c r="U854" s="700"/>
    </row>
    <row r="855" spans="1:21" ht="14.4" customHeight="1" x14ac:dyDescent="0.3">
      <c r="A855" s="660">
        <v>21</v>
      </c>
      <c r="B855" s="661" t="s">
        <v>589</v>
      </c>
      <c r="C855" s="661">
        <v>89301211</v>
      </c>
      <c r="D855" s="740" t="s">
        <v>6628</v>
      </c>
      <c r="E855" s="741" t="s">
        <v>4392</v>
      </c>
      <c r="F855" s="661" t="s">
        <v>4355</v>
      </c>
      <c r="G855" s="661" t="s">
        <v>4573</v>
      </c>
      <c r="H855" s="661" t="s">
        <v>590</v>
      </c>
      <c r="I855" s="661" t="s">
        <v>5023</v>
      </c>
      <c r="J855" s="661" t="s">
        <v>1599</v>
      </c>
      <c r="K855" s="661" t="s">
        <v>5024</v>
      </c>
      <c r="L855" s="662">
        <v>0</v>
      </c>
      <c r="M855" s="662">
        <v>0</v>
      </c>
      <c r="N855" s="661">
        <v>1</v>
      </c>
      <c r="O855" s="742">
        <v>1</v>
      </c>
      <c r="P855" s="662">
        <v>0</v>
      </c>
      <c r="Q855" s="677"/>
      <c r="R855" s="661">
        <v>1</v>
      </c>
      <c r="S855" s="677">
        <v>1</v>
      </c>
      <c r="T855" s="742">
        <v>1</v>
      </c>
      <c r="U855" s="700">
        <v>1</v>
      </c>
    </row>
    <row r="856" spans="1:21" ht="14.4" customHeight="1" x14ac:dyDescent="0.3">
      <c r="A856" s="660">
        <v>21</v>
      </c>
      <c r="B856" s="661" t="s">
        <v>589</v>
      </c>
      <c r="C856" s="661">
        <v>89301211</v>
      </c>
      <c r="D856" s="740" t="s">
        <v>6628</v>
      </c>
      <c r="E856" s="741" t="s">
        <v>4392</v>
      </c>
      <c r="F856" s="661" t="s">
        <v>4355</v>
      </c>
      <c r="G856" s="661" t="s">
        <v>4573</v>
      </c>
      <c r="H856" s="661" t="s">
        <v>590</v>
      </c>
      <c r="I856" s="661" t="s">
        <v>5025</v>
      </c>
      <c r="J856" s="661" t="s">
        <v>1595</v>
      </c>
      <c r="K856" s="661" t="s">
        <v>5026</v>
      </c>
      <c r="L856" s="662">
        <v>0</v>
      </c>
      <c r="M856" s="662">
        <v>0</v>
      </c>
      <c r="N856" s="661">
        <v>1</v>
      </c>
      <c r="O856" s="742">
        <v>1</v>
      </c>
      <c r="P856" s="662">
        <v>0</v>
      </c>
      <c r="Q856" s="677"/>
      <c r="R856" s="661">
        <v>1</v>
      </c>
      <c r="S856" s="677">
        <v>1</v>
      </c>
      <c r="T856" s="742">
        <v>1</v>
      </c>
      <c r="U856" s="700">
        <v>1</v>
      </c>
    </row>
    <row r="857" spans="1:21" ht="14.4" customHeight="1" x14ac:dyDescent="0.3">
      <c r="A857" s="660">
        <v>21</v>
      </c>
      <c r="B857" s="661" t="s">
        <v>589</v>
      </c>
      <c r="C857" s="661">
        <v>89301211</v>
      </c>
      <c r="D857" s="740" t="s">
        <v>6628</v>
      </c>
      <c r="E857" s="741" t="s">
        <v>4392</v>
      </c>
      <c r="F857" s="661" t="s">
        <v>4355</v>
      </c>
      <c r="G857" s="661" t="s">
        <v>4439</v>
      </c>
      <c r="H857" s="661" t="s">
        <v>590</v>
      </c>
      <c r="I857" s="661" t="s">
        <v>2125</v>
      </c>
      <c r="J857" s="661" t="s">
        <v>935</v>
      </c>
      <c r="K857" s="661" t="s">
        <v>1329</v>
      </c>
      <c r="L857" s="662">
        <v>113.37</v>
      </c>
      <c r="M857" s="662">
        <v>113.37</v>
      </c>
      <c r="N857" s="661">
        <v>1</v>
      </c>
      <c r="O857" s="742">
        <v>1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21</v>
      </c>
      <c r="B858" s="661" t="s">
        <v>589</v>
      </c>
      <c r="C858" s="661">
        <v>89301211</v>
      </c>
      <c r="D858" s="740" t="s">
        <v>6628</v>
      </c>
      <c r="E858" s="741" t="s">
        <v>4392</v>
      </c>
      <c r="F858" s="661" t="s">
        <v>4355</v>
      </c>
      <c r="G858" s="661" t="s">
        <v>4439</v>
      </c>
      <c r="H858" s="661" t="s">
        <v>590</v>
      </c>
      <c r="I858" s="661" t="s">
        <v>934</v>
      </c>
      <c r="J858" s="661" t="s">
        <v>935</v>
      </c>
      <c r="K858" s="661" t="s">
        <v>936</v>
      </c>
      <c r="L858" s="662">
        <v>56.69</v>
      </c>
      <c r="M858" s="662">
        <v>56.69</v>
      </c>
      <c r="N858" s="661">
        <v>1</v>
      </c>
      <c r="O858" s="742">
        <v>1</v>
      </c>
      <c r="P858" s="662"/>
      <c r="Q858" s="677">
        <v>0</v>
      </c>
      <c r="R858" s="661"/>
      <c r="S858" s="677">
        <v>0</v>
      </c>
      <c r="T858" s="742"/>
      <c r="U858" s="700">
        <v>0</v>
      </c>
    </row>
    <row r="859" spans="1:21" ht="14.4" customHeight="1" x14ac:dyDescent="0.3">
      <c r="A859" s="660">
        <v>21</v>
      </c>
      <c r="B859" s="661" t="s">
        <v>589</v>
      </c>
      <c r="C859" s="661">
        <v>89301211</v>
      </c>
      <c r="D859" s="740" t="s">
        <v>6628</v>
      </c>
      <c r="E859" s="741" t="s">
        <v>4392</v>
      </c>
      <c r="F859" s="661" t="s">
        <v>4355</v>
      </c>
      <c r="G859" s="661" t="s">
        <v>4582</v>
      </c>
      <c r="H859" s="661" t="s">
        <v>590</v>
      </c>
      <c r="I859" s="661" t="s">
        <v>1467</v>
      </c>
      <c r="J859" s="661" t="s">
        <v>4585</v>
      </c>
      <c r="K859" s="661" t="s">
        <v>4586</v>
      </c>
      <c r="L859" s="662">
        <v>91.52</v>
      </c>
      <c r="M859" s="662">
        <v>183.04</v>
      </c>
      <c r="N859" s="661">
        <v>2</v>
      </c>
      <c r="O859" s="742">
        <v>1</v>
      </c>
      <c r="P859" s="662"/>
      <c r="Q859" s="677">
        <v>0</v>
      </c>
      <c r="R859" s="661"/>
      <c r="S859" s="677">
        <v>0</v>
      </c>
      <c r="T859" s="742"/>
      <c r="U859" s="700">
        <v>0</v>
      </c>
    </row>
    <row r="860" spans="1:21" ht="14.4" customHeight="1" x14ac:dyDescent="0.3">
      <c r="A860" s="660">
        <v>21</v>
      </c>
      <c r="B860" s="661" t="s">
        <v>589</v>
      </c>
      <c r="C860" s="661">
        <v>89301211</v>
      </c>
      <c r="D860" s="740" t="s">
        <v>6628</v>
      </c>
      <c r="E860" s="741" t="s">
        <v>4392</v>
      </c>
      <c r="F860" s="661" t="s">
        <v>4355</v>
      </c>
      <c r="G860" s="661" t="s">
        <v>4442</v>
      </c>
      <c r="H860" s="661" t="s">
        <v>590</v>
      </c>
      <c r="I860" s="661" t="s">
        <v>946</v>
      </c>
      <c r="J860" s="661" t="s">
        <v>4443</v>
      </c>
      <c r="K860" s="661" t="s">
        <v>4444</v>
      </c>
      <c r="L860" s="662">
        <v>0</v>
      </c>
      <c r="M860" s="662">
        <v>0</v>
      </c>
      <c r="N860" s="661">
        <v>4</v>
      </c>
      <c r="O860" s="742">
        <v>1.5</v>
      </c>
      <c r="P860" s="662"/>
      <c r="Q860" s="677"/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21</v>
      </c>
      <c r="B861" s="661" t="s">
        <v>589</v>
      </c>
      <c r="C861" s="661">
        <v>89301211</v>
      </c>
      <c r="D861" s="740" t="s">
        <v>6628</v>
      </c>
      <c r="E861" s="741" t="s">
        <v>4392</v>
      </c>
      <c r="F861" s="661" t="s">
        <v>4355</v>
      </c>
      <c r="G861" s="661" t="s">
        <v>4445</v>
      </c>
      <c r="H861" s="661" t="s">
        <v>590</v>
      </c>
      <c r="I861" s="661" t="s">
        <v>872</v>
      </c>
      <c r="J861" s="661" t="s">
        <v>769</v>
      </c>
      <c r="K861" s="661" t="s">
        <v>4446</v>
      </c>
      <c r="L861" s="662">
        <v>219.94</v>
      </c>
      <c r="M861" s="662">
        <v>219.94</v>
      </c>
      <c r="N861" s="661">
        <v>1</v>
      </c>
      <c r="O861" s="742">
        <v>0.5</v>
      </c>
      <c r="P861" s="662"/>
      <c r="Q861" s="677">
        <v>0</v>
      </c>
      <c r="R861" s="661"/>
      <c r="S861" s="677">
        <v>0</v>
      </c>
      <c r="T861" s="742"/>
      <c r="U861" s="700">
        <v>0</v>
      </c>
    </row>
    <row r="862" spans="1:21" ht="14.4" customHeight="1" x14ac:dyDescent="0.3">
      <c r="A862" s="660">
        <v>21</v>
      </c>
      <c r="B862" s="661" t="s">
        <v>589</v>
      </c>
      <c r="C862" s="661">
        <v>89301211</v>
      </c>
      <c r="D862" s="740" t="s">
        <v>6628</v>
      </c>
      <c r="E862" s="741" t="s">
        <v>4392</v>
      </c>
      <c r="F862" s="661" t="s">
        <v>4355</v>
      </c>
      <c r="G862" s="661" t="s">
        <v>5027</v>
      </c>
      <c r="H862" s="661" t="s">
        <v>590</v>
      </c>
      <c r="I862" s="661" t="s">
        <v>5028</v>
      </c>
      <c r="J862" s="661" t="s">
        <v>5029</v>
      </c>
      <c r="K862" s="661" t="s">
        <v>5030</v>
      </c>
      <c r="L862" s="662">
        <v>0</v>
      </c>
      <c r="M862" s="662">
        <v>0</v>
      </c>
      <c r="N862" s="661">
        <v>1</v>
      </c>
      <c r="O862" s="742">
        <v>0.5</v>
      </c>
      <c r="P862" s="662"/>
      <c r="Q862" s="677"/>
      <c r="R862" s="661"/>
      <c r="S862" s="677">
        <v>0</v>
      </c>
      <c r="T862" s="742"/>
      <c r="U862" s="700">
        <v>0</v>
      </c>
    </row>
    <row r="863" spans="1:21" ht="14.4" customHeight="1" x14ac:dyDescent="0.3">
      <c r="A863" s="660">
        <v>21</v>
      </c>
      <c r="B863" s="661" t="s">
        <v>589</v>
      </c>
      <c r="C863" s="661">
        <v>89301211</v>
      </c>
      <c r="D863" s="740" t="s">
        <v>6628</v>
      </c>
      <c r="E863" s="741" t="s">
        <v>4392</v>
      </c>
      <c r="F863" s="661" t="s">
        <v>4355</v>
      </c>
      <c r="G863" s="661" t="s">
        <v>4411</v>
      </c>
      <c r="H863" s="661" t="s">
        <v>590</v>
      </c>
      <c r="I863" s="661" t="s">
        <v>1268</v>
      </c>
      <c r="J863" s="661" t="s">
        <v>1059</v>
      </c>
      <c r="K863" s="661" t="s">
        <v>4412</v>
      </c>
      <c r="L863" s="662">
        <v>96.72</v>
      </c>
      <c r="M863" s="662">
        <v>96.72</v>
      </c>
      <c r="N863" s="661">
        <v>1</v>
      </c>
      <c r="O863" s="742">
        <v>1</v>
      </c>
      <c r="P863" s="662">
        <v>96.72</v>
      </c>
      <c r="Q863" s="677">
        <v>1</v>
      </c>
      <c r="R863" s="661">
        <v>1</v>
      </c>
      <c r="S863" s="677">
        <v>1</v>
      </c>
      <c r="T863" s="742">
        <v>1</v>
      </c>
      <c r="U863" s="700">
        <v>1</v>
      </c>
    </row>
    <row r="864" spans="1:21" ht="14.4" customHeight="1" x14ac:dyDescent="0.3">
      <c r="A864" s="660">
        <v>21</v>
      </c>
      <c r="B864" s="661" t="s">
        <v>589</v>
      </c>
      <c r="C864" s="661">
        <v>89301211</v>
      </c>
      <c r="D864" s="740" t="s">
        <v>6628</v>
      </c>
      <c r="E864" s="741" t="s">
        <v>4392</v>
      </c>
      <c r="F864" s="661" t="s">
        <v>4355</v>
      </c>
      <c r="G864" s="661" t="s">
        <v>4411</v>
      </c>
      <c r="H864" s="661" t="s">
        <v>590</v>
      </c>
      <c r="I864" s="661" t="s">
        <v>1268</v>
      </c>
      <c r="J864" s="661" t="s">
        <v>1059</v>
      </c>
      <c r="K864" s="661" t="s">
        <v>4412</v>
      </c>
      <c r="L864" s="662">
        <v>89.66</v>
      </c>
      <c r="M864" s="662">
        <v>89.66</v>
      </c>
      <c r="N864" s="661">
        <v>1</v>
      </c>
      <c r="O864" s="742">
        <v>1</v>
      </c>
      <c r="P864" s="662">
        <v>89.66</v>
      </c>
      <c r="Q864" s="677">
        <v>1</v>
      </c>
      <c r="R864" s="661">
        <v>1</v>
      </c>
      <c r="S864" s="677">
        <v>1</v>
      </c>
      <c r="T864" s="742">
        <v>1</v>
      </c>
      <c r="U864" s="700">
        <v>1</v>
      </c>
    </row>
    <row r="865" spans="1:21" ht="14.4" customHeight="1" x14ac:dyDescent="0.3">
      <c r="A865" s="660">
        <v>21</v>
      </c>
      <c r="B865" s="661" t="s">
        <v>589</v>
      </c>
      <c r="C865" s="661">
        <v>89301211</v>
      </c>
      <c r="D865" s="740" t="s">
        <v>6628</v>
      </c>
      <c r="E865" s="741" t="s">
        <v>4392</v>
      </c>
      <c r="F865" s="661" t="s">
        <v>4355</v>
      </c>
      <c r="G865" s="661" t="s">
        <v>4411</v>
      </c>
      <c r="H865" s="661" t="s">
        <v>590</v>
      </c>
      <c r="I865" s="661" t="s">
        <v>2902</v>
      </c>
      <c r="J865" s="661" t="s">
        <v>1059</v>
      </c>
      <c r="K865" s="661" t="s">
        <v>4666</v>
      </c>
      <c r="L865" s="662">
        <v>57.85</v>
      </c>
      <c r="M865" s="662">
        <v>520.65000000000009</v>
      </c>
      <c r="N865" s="661">
        <v>9</v>
      </c>
      <c r="O865" s="742">
        <v>3</v>
      </c>
      <c r="P865" s="662">
        <v>115.7</v>
      </c>
      <c r="Q865" s="677">
        <v>0.22222222222222218</v>
      </c>
      <c r="R865" s="661">
        <v>2</v>
      </c>
      <c r="S865" s="677">
        <v>0.22222222222222221</v>
      </c>
      <c r="T865" s="742">
        <v>1</v>
      </c>
      <c r="U865" s="700">
        <v>0.33333333333333331</v>
      </c>
    </row>
    <row r="866" spans="1:21" ht="14.4" customHeight="1" x14ac:dyDescent="0.3">
      <c r="A866" s="660">
        <v>21</v>
      </c>
      <c r="B866" s="661" t="s">
        <v>589</v>
      </c>
      <c r="C866" s="661">
        <v>89301211</v>
      </c>
      <c r="D866" s="740" t="s">
        <v>6628</v>
      </c>
      <c r="E866" s="741" t="s">
        <v>4392</v>
      </c>
      <c r="F866" s="661" t="s">
        <v>4355</v>
      </c>
      <c r="G866" s="661" t="s">
        <v>4599</v>
      </c>
      <c r="H866" s="661" t="s">
        <v>2238</v>
      </c>
      <c r="I866" s="661" t="s">
        <v>5031</v>
      </c>
      <c r="J866" s="661" t="s">
        <v>2312</v>
      </c>
      <c r="K866" s="661" t="s">
        <v>5032</v>
      </c>
      <c r="L866" s="662">
        <v>49.12</v>
      </c>
      <c r="M866" s="662">
        <v>49.12</v>
      </c>
      <c r="N866" s="661">
        <v>1</v>
      </c>
      <c r="O866" s="742">
        <v>1</v>
      </c>
      <c r="P866" s="662">
        <v>49.12</v>
      </c>
      <c r="Q866" s="677">
        <v>1</v>
      </c>
      <c r="R866" s="661">
        <v>1</v>
      </c>
      <c r="S866" s="677">
        <v>1</v>
      </c>
      <c r="T866" s="742">
        <v>1</v>
      </c>
      <c r="U866" s="700">
        <v>1</v>
      </c>
    </row>
    <row r="867" spans="1:21" ht="14.4" customHeight="1" x14ac:dyDescent="0.3">
      <c r="A867" s="660">
        <v>21</v>
      </c>
      <c r="B867" s="661" t="s">
        <v>589</v>
      </c>
      <c r="C867" s="661">
        <v>89301211</v>
      </c>
      <c r="D867" s="740" t="s">
        <v>6628</v>
      </c>
      <c r="E867" s="741" t="s">
        <v>4392</v>
      </c>
      <c r="F867" s="661" t="s">
        <v>4355</v>
      </c>
      <c r="G867" s="661" t="s">
        <v>4599</v>
      </c>
      <c r="H867" s="661" t="s">
        <v>2238</v>
      </c>
      <c r="I867" s="661" t="s">
        <v>2311</v>
      </c>
      <c r="J867" s="661" t="s">
        <v>2312</v>
      </c>
      <c r="K867" s="661" t="s">
        <v>4224</v>
      </c>
      <c r="L867" s="662">
        <v>147.36000000000001</v>
      </c>
      <c r="M867" s="662">
        <v>147.36000000000001</v>
      </c>
      <c r="N867" s="661">
        <v>1</v>
      </c>
      <c r="O867" s="742">
        <v>0.5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21</v>
      </c>
      <c r="B868" s="661" t="s">
        <v>589</v>
      </c>
      <c r="C868" s="661">
        <v>89301211</v>
      </c>
      <c r="D868" s="740" t="s">
        <v>6628</v>
      </c>
      <c r="E868" s="741" t="s">
        <v>4392</v>
      </c>
      <c r="F868" s="661" t="s">
        <v>4355</v>
      </c>
      <c r="G868" s="661" t="s">
        <v>4599</v>
      </c>
      <c r="H868" s="661" t="s">
        <v>2238</v>
      </c>
      <c r="I868" s="661" t="s">
        <v>2348</v>
      </c>
      <c r="J868" s="661" t="s">
        <v>2349</v>
      </c>
      <c r="K868" s="661" t="s">
        <v>4225</v>
      </c>
      <c r="L868" s="662">
        <v>32.74</v>
      </c>
      <c r="M868" s="662">
        <v>98.22</v>
      </c>
      <c r="N868" s="661">
        <v>3</v>
      </c>
      <c r="O868" s="742">
        <v>2</v>
      </c>
      <c r="P868" s="662">
        <v>32.74</v>
      </c>
      <c r="Q868" s="677">
        <v>0.33333333333333337</v>
      </c>
      <c r="R868" s="661">
        <v>1</v>
      </c>
      <c r="S868" s="677">
        <v>0.33333333333333331</v>
      </c>
      <c r="T868" s="742">
        <v>1</v>
      </c>
      <c r="U868" s="700">
        <v>0.5</v>
      </c>
    </row>
    <row r="869" spans="1:21" ht="14.4" customHeight="1" x14ac:dyDescent="0.3">
      <c r="A869" s="660">
        <v>21</v>
      </c>
      <c r="B869" s="661" t="s">
        <v>589</v>
      </c>
      <c r="C869" s="661">
        <v>89301211</v>
      </c>
      <c r="D869" s="740" t="s">
        <v>6628</v>
      </c>
      <c r="E869" s="741" t="s">
        <v>4392</v>
      </c>
      <c r="F869" s="661" t="s">
        <v>4355</v>
      </c>
      <c r="G869" s="661" t="s">
        <v>4599</v>
      </c>
      <c r="H869" s="661" t="s">
        <v>2238</v>
      </c>
      <c r="I869" s="661" t="s">
        <v>2355</v>
      </c>
      <c r="J869" s="661" t="s">
        <v>2349</v>
      </c>
      <c r="K869" s="661" t="s">
        <v>4226</v>
      </c>
      <c r="L869" s="662">
        <v>163.72999999999999</v>
      </c>
      <c r="M869" s="662">
        <v>327.45999999999998</v>
      </c>
      <c r="N869" s="661">
        <v>2</v>
      </c>
      <c r="O869" s="742">
        <v>0.5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21</v>
      </c>
      <c r="B870" s="661" t="s">
        <v>589</v>
      </c>
      <c r="C870" s="661">
        <v>89301211</v>
      </c>
      <c r="D870" s="740" t="s">
        <v>6628</v>
      </c>
      <c r="E870" s="741" t="s">
        <v>4392</v>
      </c>
      <c r="F870" s="661" t="s">
        <v>4355</v>
      </c>
      <c r="G870" s="661" t="s">
        <v>4448</v>
      </c>
      <c r="H870" s="661" t="s">
        <v>590</v>
      </c>
      <c r="I870" s="661" t="s">
        <v>5033</v>
      </c>
      <c r="J870" s="661" t="s">
        <v>4601</v>
      </c>
      <c r="K870" s="661" t="s">
        <v>812</v>
      </c>
      <c r="L870" s="662">
        <v>0</v>
      </c>
      <c r="M870" s="662">
        <v>0</v>
      </c>
      <c r="N870" s="661">
        <v>2</v>
      </c>
      <c r="O870" s="742">
        <v>0.5</v>
      </c>
      <c r="P870" s="662"/>
      <c r="Q870" s="677"/>
      <c r="R870" s="661"/>
      <c r="S870" s="677">
        <v>0</v>
      </c>
      <c r="T870" s="742"/>
      <c r="U870" s="700">
        <v>0</v>
      </c>
    </row>
    <row r="871" spans="1:21" ht="14.4" customHeight="1" x14ac:dyDescent="0.3">
      <c r="A871" s="660">
        <v>21</v>
      </c>
      <c r="B871" s="661" t="s">
        <v>589</v>
      </c>
      <c r="C871" s="661">
        <v>89301211</v>
      </c>
      <c r="D871" s="740" t="s">
        <v>6628</v>
      </c>
      <c r="E871" s="741" t="s">
        <v>4392</v>
      </c>
      <c r="F871" s="661" t="s">
        <v>4355</v>
      </c>
      <c r="G871" s="661" t="s">
        <v>4452</v>
      </c>
      <c r="H871" s="661" t="s">
        <v>590</v>
      </c>
      <c r="I871" s="661" t="s">
        <v>4905</v>
      </c>
      <c r="J871" s="661" t="s">
        <v>4607</v>
      </c>
      <c r="K871" s="661" t="s">
        <v>1094</v>
      </c>
      <c r="L871" s="662">
        <v>0</v>
      </c>
      <c r="M871" s="662">
        <v>0</v>
      </c>
      <c r="N871" s="661">
        <v>1</v>
      </c>
      <c r="O871" s="742">
        <v>0.5</v>
      </c>
      <c r="P871" s="662"/>
      <c r="Q871" s="677"/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21</v>
      </c>
      <c r="B872" s="661" t="s">
        <v>589</v>
      </c>
      <c r="C872" s="661">
        <v>89301211</v>
      </c>
      <c r="D872" s="740" t="s">
        <v>6628</v>
      </c>
      <c r="E872" s="741" t="s">
        <v>4392</v>
      </c>
      <c r="F872" s="661" t="s">
        <v>4357</v>
      </c>
      <c r="G872" s="661" t="s">
        <v>4615</v>
      </c>
      <c r="H872" s="661" t="s">
        <v>590</v>
      </c>
      <c r="I872" s="661" t="s">
        <v>4616</v>
      </c>
      <c r="J872" s="661" t="s">
        <v>4617</v>
      </c>
      <c r="K872" s="661" t="s">
        <v>4618</v>
      </c>
      <c r="L872" s="662">
        <v>1267.1199999999999</v>
      </c>
      <c r="M872" s="662">
        <v>2534.2399999999998</v>
      </c>
      <c r="N872" s="661">
        <v>2</v>
      </c>
      <c r="O872" s="742">
        <v>2</v>
      </c>
      <c r="P872" s="662">
        <v>1267.1199999999999</v>
      </c>
      <c r="Q872" s="677">
        <v>0.5</v>
      </c>
      <c r="R872" s="661">
        <v>1</v>
      </c>
      <c r="S872" s="677">
        <v>0.5</v>
      </c>
      <c r="T872" s="742">
        <v>1</v>
      </c>
      <c r="U872" s="700">
        <v>0.5</v>
      </c>
    </row>
    <row r="873" spans="1:21" ht="14.4" customHeight="1" x14ac:dyDescent="0.3">
      <c r="A873" s="660">
        <v>21</v>
      </c>
      <c r="B873" s="661" t="s">
        <v>589</v>
      </c>
      <c r="C873" s="661">
        <v>89301211</v>
      </c>
      <c r="D873" s="740" t="s">
        <v>6628</v>
      </c>
      <c r="E873" s="741" t="s">
        <v>4392</v>
      </c>
      <c r="F873" s="661" t="s">
        <v>4357</v>
      </c>
      <c r="G873" s="661" t="s">
        <v>4615</v>
      </c>
      <c r="H873" s="661" t="s">
        <v>590</v>
      </c>
      <c r="I873" s="661" t="s">
        <v>4681</v>
      </c>
      <c r="J873" s="661" t="s">
        <v>4682</v>
      </c>
      <c r="K873" s="661" t="s">
        <v>4683</v>
      </c>
      <c r="L873" s="662">
        <v>1000</v>
      </c>
      <c r="M873" s="662">
        <v>1000</v>
      </c>
      <c r="N873" s="661">
        <v>1</v>
      </c>
      <c r="O873" s="742">
        <v>1</v>
      </c>
      <c r="P873" s="662"/>
      <c r="Q873" s="677">
        <v>0</v>
      </c>
      <c r="R873" s="661"/>
      <c r="S873" s="677">
        <v>0</v>
      </c>
      <c r="T873" s="742"/>
      <c r="U873" s="700">
        <v>0</v>
      </c>
    </row>
    <row r="874" spans="1:21" ht="14.4" customHeight="1" x14ac:dyDescent="0.3">
      <c r="A874" s="660">
        <v>21</v>
      </c>
      <c r="B874" s="661" t="s">
        <v>589</v>
      </c>
      <c r="C874" s="661">
        <v>89301211</v>
      </c>
      <c r="D874" s="740" t="s">
        <v>6628</v>
      </c>
      <c r="E874" s="741" t="s">
        <v>4394</v>
      </c>
      <c r="F874" s="661" t="s">
        <v>4355</v>
      </c>
      <c r="G874" s="661" t="s">
        <v>4395</v>
      </c>
      <c r="H874" s="661" t="s">
        <v>590</v>
      </c>
      <c r="I874" s="661" t="s">
        <v>726</v>
      </c>
      <c r="J874" s="661" t="s">
        <v>727</v>
      </c>
      <c r="K874" s="661" t="s">
        <v>4396</v>
      </c>
      <c r="L874" s="662">
        <v>42.42</v>
      </c>
      <c r="M874" s="662">
        <v>42.42</v>
      </c>
      <c r="N874" s="661">
        <v>1</v>
      </c>
      <c r="O874" s="742">
        <v>0.5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21</v>
      </c>
      <c r="B875" s="661" t="s">
        <v>589</v>
      </c>
      <c r="C875" s="661">
        <v>89301211</v>
      </c>
      <c r="D875" s="740" t="s">
        <v>6628</v>
      </c>
      <c r="E875" s="741" t="s">
        <v>4394</v>
      </c>
      <c r="F875" s="661" t="s">
        <v>4355</v>
      </c>
      <c r="G875" s="661" t="s">
        <v>4395</v>
      </c>
      <c r="H875" s="661" t="s">
        <v>590</v>
      </c>
      <c r="I875" s="661" t="s">
        <v>756</v>
      </c>
      <c r="J875" s="661" t="s">
        <v>4464</v>
      </c>
      <c r="K875" s="661" t="s">
        <v>3080</v>
      </c>
      <c r="L875" s="662">
        <v>44.8</v>
      </c>
      <c r="M875" s="662">
        <v>89.6</v>
      </c>
      <c r="N875" s="661">
        <v>2</v>
      </c>
      <c r="O875" s="742">
        <v>2</v>
      </c>
      <c r="P875" s="662">
        <v>44.8</v>
      </c>
      <c r="Q875" s="677">
        <v>0.5</v>
      </c>
      <c r="R875" s="661">
        <v>1</v>
      </c>
      <c r="S875" s="677">
        <v>0.5</v>
      </c>
      <c r="T875" s="742">
        <v>1</v>
      </c>
      <c r="U875" s="700">
        <v>0.5</v>
      </c>
    </row>
    <row r="876" spans="1:21" ht="14.4" customHeight="1" x14ac:dyDescent="0.3">
      <c r="A876" s="660">
        <v>21</v>
      </c>
      <c r="B876" s="661" t="s">
        <v>589</v>
      </c>
      <c r="C876" s="661">
        <v>89301211</v>
      </c>
      <c r="D876" s="740" t="s">
        <v>6628</v>
      </c>
      <c r="E876" s="741" t="s">
        <v>4394</v>
      </c>
      <c r="F876" s="661" t="s">
        <v>4355</v>
      </c>
      <c r="G876" s="661" t="s">
        <v>4399</v>
      </c>
      <c r="H876" s="661" t="s">
        <v>2238</v>
      </c>
      <c r="I876" s="661" t="s">
        <v>2381</v>
      </c>
      <c r="J876" s="661" t="s">
        <v>4242</v>
      </c>
      <c r="K876" s="661" t="s">
        <v>4243</v>
      </c>
      <c r="L876" s="662">
        <v>6.98</v>
      </c>
      <c r="M876" s="662">
        <v>6.98</v>
      </c>
      <c r="N876" s="661">
        <v>1</v>
      </c>
      <c r="O876" s="742">
        <v>0.5</v>
      </c>
      <c r="P876" s="662">
        <v>6.98</v>
      </c>
      <c r="Q876" s="677">
        <v>1</v>
      </c>
      <c r="R876" s="661">
        <v>1</v>
      </c>
      <c r="S876" s="677">
        <v>1</v>
      </c>
      <c r="T876" s="742">
        <v>0.5</v>
      </c>
      <c r="U876" s="700">
        <v>1</v>
      </c>
    </row>
    <row r="877" spans="1:21" ht="14.4" customHeight="1" x14ac:dyDescent="0.3">
      <c r="A877" s="660">
        <v>21</v>
      </c>
      <c r="B877" s="661" t="s">
        <v>589</v>
      </c>
      <c r="C877" s="661">
        <v>89301211</v>
      </c>
      <c r="D877" s="740" t="s">
        <v>6628</v>
      </c>
      <c r="E877" s="741" t="s">
        <v>4394</v>
      </c>
      <c r="F877" s="661" t="s">
        <v>4355</v>
      </c>
      <c r="G877" s="661" t="s">
        <v>4399</v>
      </c>
      <c r="H877" s="661" t="s">
        <v>2238</v>
      </c>
      <c r="I877" s="661" t="s">
        <v>2500</v>
      </c>
      <c r="J877" s="661" t="s">
        <v>4244</v>
      </c>
      <c r="K877" s="661" t="s">
        <v>4245</v>
      </c>
      <c r="L877" s="662">
        <v>10.73</v>
      </c>
      <c r="M877" s="662">
        <v>10.73</v>
      </c>
      <c r="N877" s="661">
        <v>1</v>
      </c>
      <c r="O877" s="742">
        <v>0.5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21</v>
      </c>
      <c r="B878" s="661" t="s">
        <v>589</v>
      </c>
      <c r="C878" s="661">
        <v>89301211</v>
      </c>
      <c r="D878" s="740" t="s">
        <v>6628</v>
      </c>
      <c r="E878" s="741" t="s">
        <v>4394</v>
      </c>
      <c r="F878" s="661" t="s">
        <v>4355</v>
      </c>
      <c r="G878" s="661" t="s">
        <v>4471</v>
      </c>
      <c r="H878" s="661" t="s">
        <v>590</v>
      </c>
      <c r="I878" s="661" t="s">
        <v>5034</v>
      </c>
      <c r="J878" s="661" t="s">
        <v>4168</v>
      </c>
      <c r="K878" s="661" t="s">
        <v>5035</v>
      </c>
      <c r="L878" s="662">
        <v>0</v>
      </c>
      <c r="M878" s="662">
        <v>0</v>
      </c>
      <c r="N878" s="661">
        <v>1</v>
      </c>
      <c r="O878" s="742">
        <v>0.5</v>
      </c>
      <c r="P878" s="662">
        <v>0</v>
      </c>
      <c r="Q878" s="677"/>
      <c r="R878" s="661">
        <v>1</v>
      </c>
      <c r="S878" s="677">
        <v>1</v>
      </c>
      <c r="T878" s="742">
        <v>0.5</v>
      </c>
      <c r="U878" s="700">
        <v>1</v>
      </c>
    </row>
    <row r="879" spans="1:21" ht="14.4" customHeight="1" x14ac:dyDescent="0.3">
      <c r="A879" s="660">
        <v>21</v>
      </c>
      <c r="B879" s="661" t="s">
        <v>589</v>
      </c>
      <c r="C879" s="661">
        <v>89301211</v>
      </c>
      <c r="D879" s="740" t="s">
        <v>6628</v>
      </c>
      <c r="E879" s="741" t="s">
        <v>4394</v>
      </c>
      <c r="F879" s="661" t="s">
        <v>4355</v>
      </c>
      <c r="G879" s="661" t="s">
        <v>5036</v>
      </c>
      <c r="H879" s="661" t="s">
        <v>2238</v>
      </c>
      <c r="I879" s="661" t="s">
        <v>2315</v>
      </c>
      <c r="J879" s="661" t="s">
        <v>2316</v>
      </c>
      <c r="K879" s="661" t="s">
        <v>1161</v>
      </c>
      <c r="L879" s="662">
        <v>44.89</v>
      </c>
      <c r="M879" s="662">
        <v>44.89</v>
      </c>
      <c r="N879" s="661">
        <v>1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21</v>
      </c>
      <c r="B880" s="661" t="s">
        <v>589</v>
      </c>
      <c r="C880" s="661">
        <v>89301211</v>
      </c>
      <c r="D880" s="740" t="s">
        <v>6628</v>
      </c>
      <c r="E880" s="741" t="s">
        <v>4394</v>
      </c>
      <c r="F880" s="661" t="s">
        <v>4355</v>
      </c>
      <c r="G880" s="661" t="s">
        <v>4400</v>
      </c>
      <c r="H880" s="661" t="s">
        <v>590</v>
      </c>
      <c r="I880" s="661" t="s">
        <v>1043</v>
      </c>
      <c r="J880" s="661" t="s">
        <v>4401</v>
      </c>
      <c r="K880" s="661" t="s">
        <v>4402</v>
      </c>
      <c r="L880" s="662">
        <v>0</v>
      </c>
      <c r="M880" s="662">
        <v>0</v>
      </c>
      <c r="N880" s="661">
        <v>1</v>
      </c>
      <c r="O880" s="742">
        <v>0.5</v>
      </c>
      <c r="P880" s="662">
        <v>0</v>
      </c>
      <c r="Q880" s="677"/>
      <c r="R880" s="661">
        <v>1</v>
      </c>
      <c r="S880" s="677">
        <v>1</v>
      </c>
      <c r="T880" s="742">
        <v>0.5</v>
      </c>
      <c r="U880" s="700">
        <v>1</v>
      </c>
    </row>
    <row r="881" spans="1:21" ht="14.4" customHeight="1" x14ac:dyDescent="0.3">
      <c r="A881" s="660">
        <v>21</v>
      </c>
      <c r="B881" s="661" t="s">
        <v>589</v>
      </c>
      <c r="C881" s="661">
        <v>89301211</v>
      </c>
      <c r="D881" s="740" t="s">
        <v>6628</v>
      </c>
      <c r="E881" s="741" t="s">
        <v>4394</v>
      </c>
      <c r="F881" s="661" t="s">
        <v>4355</v>
      </c>
      <c r="G881" s="661" t="s">
        <v>4479</v>
      </c>
      <c r="H881" s="661" t="s">
        <v>2238</v>
      </c>
      <c r="I881" s="661" t="s">
        <v>2427</v>
      </c>
      <c r="J881" s="661" t="s">
        <v>2428</v>
      </c>
      <c r="K881" s="661" t="s">
        <v>4250</v>
      </c>
      <c r="L881" s="662">
        <v>68.989999999999995</v>
      </c>
      <c r="M881" s="662">
        <v>68.989999999999995</v>
      </c>
      <c r="N881" s="661">
        <v>1</v>
      </c>
      <c r="O881" s="742">
        <v>1</v>
      </c>
      <c r="P881" s="662"/>
      <c r="Q881" s="677">
        <v>0</v>
      </c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21</v>
      </c>
      <c r="B882" s="661" t="s">
        <v>589</v>
      </c>
      <c r="C882" s="661">
        <v>89301211</v>
      </c>
      <c r="D882" s="740" t="s">
        <v>6628</v>
      </c>
      <c r="E882" s="741" t="s">
        <v>4394</v>
      </c>
      <c r="F882" s="661" t="s">
        <v>4355</v>
      </c>
      <c r="G882" s="661" t="s">
        <v>4491</v>
      </c>
      <c r="H882" s="661" t="s">
        <v>590</v>
      </c>
      <c r="I882" s="661" t="s">
        <v>983</v>
      </c>
      <c r="J882" s="661" t="s">
        <v>984</v>
      </c>
      <c r="K882" s="661" t="s">
        <v>2088</v>
      </c>
      <c r="L882" s="662">
        <v>50.62</v>
      </c>
      <c r="M882" s="662">
        <v>50.62</v>
      </c>
      <c r="N882" s="661">
        <v>1</v>
      </c>
      <c r="O882" s="742">
        <v>0.5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21</v>
      </c>
      <c r="B883" s="661" t="s">
        <v>589</v>
      </c>
      <c r="C883" s="661">
        <v>89301211</v>
      </c>
      <c r="D883" s="740" t="s">
        <v>6628</v>
      </c>
      <c r="E883" s="741" t="s">
        <v>4394</v>
      </c>
      <c r="F883" s="661" t="s">
        <v>4355</v>
      </c>
      <c r="G883" s="661" t="s">
        <v>4491</v>
      </c>
      <c r="H883" s="661" t="s">
        <v>590</v>
      </c>
      <c r="I883" s="661" t="s">
        <v>5037</v>
      </c>
      <c r="J883" s="661" t="s">
        <v>5038</v>
      </c>
      <c r="K883" s="661" t="s">
        <v>5039</v>
      </c>
      <c r="L883" s="662">
        <v>59.55</v>
      </c>
      <c r="M883" s="662">
        <v>59.55</v>
      </c>
      <c r="N883" s="661">
        <v>1</v>
      </c>
      <c r="O883" s="742">
        <v>0.5</v>
      </c>
      <c r="P883" s="662">
        <v>59.55</v>
      </c>
      <c r="Q883" s="677">
        <v>1</v>
      </c>
      <c r="R883" s="661">
        <v>1</v>
      </c>
      <c r="S883" s="677">
        <v>1</v>
      </c>
      <c r="T883" s="742">
        <v>0.5</v>
      </c>
      <c r="U883" s="700">
        <v>1</v>
      </c>
    </row>
    <row r="884" spans="1:21" ht="14.4" customHeight="1" x14ac:dyDescent="0.3">
      <c r="A884" s="660">
        <v>21</v>
      </c>
      <c r="B884" s="661" t="s">
        <v>589</v>
      </c>
      <c r="C884" s="661">
        <v>89301211</v>
      </c>
      <c r="D884" s="740" t="s">
        <v>6628</v>
      </c>
      <c r="E884" s="741" t="s">
        <v>4394</v>
      </c>
      <c r="F884" s="661" t="s">
        <v>4355</v>
      </c>
      <c r="G884" s="661" t="s">
        <v>4397</v>
      </c>
      <c r="H884" s="661" t="s">
        <v>590</v>
      </c>
      <c r="I884" s="661" t="s">
        <v>1119</v>
      </c>
      <c r="J884" s="661" t="s">
        <v>811</v>
      </c>
      <c r="K884" s="661" t="s">
        <v>4499</v>
      </c>
      <c r="L884" s="662">
        <v>57.65</v>
      </c>
      <c r="M884" s="662">
        <v>57.65</v>
      </c>
      <c r="N884" s="661">
        <v>1</v>
      </c>
      <c r="O884" s="742">
        <v>0.5</v>
      </c>
      <c r="P884" s="662"/>
      <c r="Q884" s="677">
        <v>0</v>
      </c>
      <c r="R884" s="661"/>
      <c r="S884" s="677">
        <v>0</v>
      </c>
      <c r="T884" s="742"/>
      <c r="U884" s="700">
        <v>0</v>
      </c>
    </row>
    <row r="885" spans="1:21" ht="14.4" customHeight="1" x14ac:dyDescent="0.3">
      <c r="A885" s="660">
        <v>21</v>
      </c>
      <c r="B885" s="661" t="s">
        <v>589</v>
      </c>
      <c r="C885" s="661">
        <v>89301211</v>
      </c>
      <c r="D885" s="740" t="s">
        <v>6628</v>
      </c>
      <c r="E885" s="741" t="s">
        <v>4394</v>
      </c>
      <c r="F885" s="661" t="s">
        <v>4355</v>
      </c>
      <c r="G885" s="661" t="s">
        <v>4424</v>
      </c>
      <c r="H885" s="661" t="s">
        <v>590</v>
      </c>
      <c r="I885" s="661" t="s">
        <v>1522</v>
      </c>
      <c r="J885" s="661" t="s">
        <v>4506</v>
      </c>
      <c r="K885" s="661" t="s">
        <v>4507</v>
      </c>
      <c r="L885" s="662">
        <v>1013.55</v>
      </c>
      <c r="M885" s="662">
        <v>1013.55</v>
      </c>
      <c r="N885" s="661">
        <v>1</v>
      </c>
      <c r="O885" s="742">
        <v>1</v>
      </c>
      <c r="P885" s="662">
        <v>1013.55</v>
      </c>
      <c r="Q885" s="677">
        <v>1</v>
      </c>
      <c r="R885" s="661">
        <v>1</v>
      </c>
      <c r="S885" s="677">
        <v>1</v>
      </c>
      <c r="T885" s="742">
        <v>1</v>
      </c>
      <c r="U885" s="700">
        <v>1</v>
      </c>
    </row>
    <row r="886" spans="1:21" ht="14.4" customHeight="1" x14ac:dyDescent="0.3">
      <c r="A886" s="660">
        <v>21</v>
      </c>
      <c r="B886" s="661" t="s">
        <v>589</v>
      </c>
      <c r="C886" s="661">
        <v>89301211</v>
      </c>
      <c r="D886" s="740" t="s">
        <v>6628</v>
      </c>
      <c r="E886" s="741" t="s">
        <v>4394</v>
      </c>
      <c r="F886" s="661" t="s">
        <v>4355</v>
      </c>
      <c r="G886" s="661" t="s">
        <v>4509</v>
      </c>
      <c r="H886" s="661" t="s">
        <v>590</v>
      </c>
      <c r="I886" s="661" t="s">
        <v>4513</v>
      </c>
      <c r="J886" s="661" t="s">
        <v>4514</v>
      </c>
      <c r="K886" s="661" t="s">
        <v>4512</v>
      </c>
      <c r="L886" s="662">
        <v>0</v>
      </c>
      <c r="M886" s="662">
        <v>0</v>
      </c>
      <c r="N886" s="661">
        <v>2</v>
      </c>
      <c r="O886" s="742">
        <v>1</v>
      </c>
      <c r="P886" s="662">
        <v>0</v>
      </c>
      <c r="Q886" s="677"/>
      <c r="R886" s="661">
        <v>2</v>
      </c>
      <c r="S886" s="677">
        <v>1</v>
      </c>
      <c r="T886" s="742">
        <v>1</v>
      </c>
      <c r="U886" s="700">
        <v>1</v>
      </c>
    </row>
    <row r="887" spans="1:21" ht="14.4" customHeight="1" x14ac:dyDescent="0.3">
      <c r="A887" s="660">
        <v>21</v>
      </c>
      <c r="B887" s="661" t="s">
        <v>589</v>
      </c>
      <c r="C887" s="661">
        <v>89301211</v>
      </c>
      <c r="D887" s="740" t="s">
        <v>6628</v>
      </c>
      <c r="E887" s="741" t="s">
        <v>4394</v>
      </c>
      <c r="F887" s="661" t="s">
        <v>4355</v>
      </c>
      <c r="G887" s="661" t="s">
        <v>4509</v>
      </c>
      <c r="H887" s="661" t="s">
        <v>590</v>
      </c>
      <c r="I887" s="661" t="s">
        <v>1126</v>
      </c>
      <c r="J887" s="661" t="s">
        <v>4514</v>
      </c>
      <c r="K887" s="661" t="s">
        <v>4515</v>
      </c>
      <c r="L887" s="662">
        <v>66.599999999999994</v>
      </c>
      <c r="M887" s="662">
        <v>66.599999999999994</v>
      </c>
      <c r="N887" s="661">
        <v>1</v>
      </c>
      <c r="O887" s="742">
        <v>0.5</v>
      </c>
      <c r="P887" s="662"/>
      <c r="Q887" s="677">
        <v>0</v>
      </c>
      <c r="R887" s="661"/>
      <c r="S887" s="677">
        <v>0</v>
      </c>
      <c r="T887" s="742"/>
      <c r="U887" s="700">
        <v>0</v>
      </c>
    </row>
    <row r="888" spans="1:21" ht="14.4" customHeight="1" x14ac:dyDescent="0.3">
      <c r="A888" s="660">
        <v>21</v>
      </c>
      <c r="B888" s="661" t="s">
        <v>589</v>
      </c>
      <c r="C888" s="661">
        <v>89301211</v>
      </c>
      <c r="D888" s="740" t="s">
        <v>6628</v>
      </c>
      <c r="E888" s="741" t="s">
        <v>4394</v>
      </c>
      <c r="F888" s="661" t="s">
        <v>4355</v>
      </c>
      <c r="G888" s="661" t="s">
        <v>4955</v>
      </c>
      <c r="H888" s="661" t="s">
        <v>2238</v>
      </c>
      <c r="I888" s="661" t="s">
        <v>2408</v>
      </c>
      <c r="J888" s="661" t="s">
        <v>2409</v>
      </c>
      <c r="K888" s="661" t="s">
        <v>2410</v>
      </c>
      <c r="L888" s="662">
        <v>48.35</v>
      </c>
      <c r="M888" s="662">
        <v>48.35</v>
      </c>
      <c r="N888" s="661">
        <v>1</v>
      </c>
      <c r="O888" s="742">
        <v>0.5</v>
      </c>
      <c r="P888" s="662"/>
      <c r="Q888" s="677">
        <v>0</v>
      </c>
      <c r="R888" s="661"/>
      <c r="S888" s="677">
        <v>0</v>
      </c>
      <c r="T888" s="742"/>
      <c r="U888" s="700">
        <v>0</v>
      </c>
    </row>
    <row r="889" spans="1:21" ht="14.4" customHeight="1" x14ac:dyDescent="0.3">
      <c r="A889" s="660">
        <v>21</v>
      </c>
      <c r="B889" s="661" t="s">
        <v>589</v>
      </c>
      <c r="C889" s="661">
        <v>89301211</v>
      </c>
      <c r="D889" s="740" t="s">
        <v>6628</v>
      </c>
      <c r="E889" s="741" t="s">
        <v>4394</v>
      </c>
      <c r="F889" s="661" t="s">
        <v>4355</v>
      </c>
      <c r="G889" s="661" t="s">
        <v>4427</v>
      </c>
      <c r="H889" s="661" t="s">
        <v>590</v>
      </c>
      <c r="I889" s="661" t="s">
        <v>5016</v>
      </c>
      <c r="J889" s="661" t="s">
        <v>5017</v>
      </c>
      <c r="K889" s="661" t="s">
        <v>4604</v>
      </c>
      <c r="L889" s="662">
        <v>0</v>
      </c>
      <c r="M889" s="662">
        <v>0</v>
      </c>
      <c r="N889" s="661">
        <v>1</v>
      </c>
      <c r="O889" s="742">
        <v>0.5</v>
      </c>
      <c r="P889" s="662"/>
      <c r="Q889" s="677"/>
      <c r="R889" s="661"/>
      <c r="S889" s="677">
        <v>0</v>
      </c>
      <c r="T889" s="742"/>
      <c r="U889" s="700">
        <v>0</v>
      </c>
    </row>
    <row r="890" spans="1:21" ht="14.4" customHeight="1" x14ac:dyDescent="0.3">
      <c r="A890" s="660">
        <v>21</v>
      </c>
      <c r="B890" s="661" t="s">
        <v>589</v>
      </c>
      <c r="C890" s="661">
        <v>89301211</v>
      </c>
      <c r="D890" s="740" t="s">
        <v>6628</v>
      </c>
      <c r="E890" s="741" t="s">
        <v>4394</v>
      </c>
      <c r="F890" s="661" t="s">
        <v>4355</v>
      </c>
      <c r="G890" s="661" t="s">
        <v>4430</v>
      </c>
      <c r="H890" s="661" t="s">
        <v>590</v>
      </c>
      <c r="I890" s="661" t="s">
        <v>806</v>
      </c>
      <c r="J890" s="661" t="s">
        <v>807</v>
      </c>
      <c r="K890" s="661" t="s">
        <v>4431</v>
      </c>
      <c r="L890" s="662">
        <v>766.89</v>
      </c>
      <c r="M890" s="662">
        <v>766.89</v>
      </c>
      <c r="N890" s="661">
        <v>1</v>
      </c>
      <c r="O890" s="742">
        <v>0.5</v>
      </c>
      <c r="P890" s="662">
        <v>766.89</v>
      </c>
      <c r="Q890" s="677">
        <v>1</v>
      </c>
      <c r="R890" s="661">
        <v>1</v>
      </c>
      <c r="S890" s="677">
        <v>1</v>
      </c>
      <c r="T890" s="742">
        <v>0.5</v>
      </c>
      <c r="U890" s="700">
        <v>1</v>
      </c>
    </row>
    <row r="891" spans="1:21" ht="14.4" customHeight="1" x14ac:dyDescent="0.3">
      <c r="A891" s="660">
        <v>21</v>
      </c>
      <c r="B891" s="661" t="s">
        <v>589</v>
      </c>
      <c r="C891" s="661">
        <v>89301211</v>
      </c>
      <c r="D891" s="740" t="s">
        <v>6628</v>
      </c>
      <c r="E891" s="741" t="s">
        <v>4394</v>
      </c>
      <c r="F891" s="661" t="s">
        <v>4355</v>
      </c>
      <c r="G891" s="661" t="s">
        <v>4545</v>
      </c>
      <c r="H891" s="661" t="s">
        <v>2238</v>
      </c>
      <c r="I891" s="661" t="s">
        <v>2601</v>
      </c>
      <c r="J891" s="661" t="s">
        <v>2602</v>
      </c>
      <c r="K891" s="661" t="s">
        <v>4215</v>
      </c>
      <c r="L891" s="662">
        <v>804.58</v>
      </c>
      <c r="M891" s="662">
        <v>3218.32</v>
      </c>
      <c r="N891" s="661">
        <v>4</v>
      </c>
      <c r="O891" s="742">
        <v>1.5</v>
      </c>
      <c r="P891" s="662">
        <v>2413.7400000000002</v>
      </c>
      <c r="Q891" s="677">
        <v>0.75</v>
      </c>
      <c r="R891" s="661">
        <v>3</v>
      </c>
      <c r="S891" s="677">
        <v>0.75</v>
      </c>
      <c r="T891" s="742">
        <v>1</v>
      </c>
      <c r="U891" s="700">
        <v>0.66666666666666663</v>
      </c>
    </row>
    <row r="892" spans="1:21" ht="14.4" customHeight="1" x14ac:dyDescent="0.3">
      <c r="A892" s="660">
        <v>21</v>
      </c>
      <c r="B892" s="661" t="s">
        <v>589</v>
      </c>
      <c r="C892" s="661">
        <v>89301211</v>
      </c>
      <c r="D892" s="740" t="s">
        <v>6628</v>
      </c>
      <c r="E892" s="741" t="s">
        <v>4394</v>
      </c>
      <c r="F892" s="661" t="s">
        <v>4355</v>
      </c>
      <c r="G892" s="661" t="s">
        <v>5040</v>
      </c>
      <c r="H892" s="661" t="s">
        <v>2238</v>
      </c>
      <c r="I892" s="661" t="s">
        <v>5041</v>
      </c>
      <c r="J892" s="661" t="s">
        <v>2400</v>
      </c>
      <c r="K892" s="661" t="s">
        <v>5042</v>
      </c>
      <c r="L892" s="662">
        <v>0</v>
      </c>
      <c r="M892" s="662">
        <v>0</v>
      </c>
      <c r="N892" s="661">
        <v>1</v>
      </c>
      <c r="O892" s="742">
        <v>0.5</v>
      </c>
      <c r="P892" s="662"/>
      <c r="Q892" s="677"/>
      <c r="R892" s="661"/>
      <c r="S892" s="677">
        <v>0</v>
      </c>
      <c r="T892" s="742"/>
      <c r="U892" s="700">
        <v>0</v>
      </c>
    </row>
    <row r="893" spans="1:21" ht="14.4" customHeight="1" x14ac:dyDescent="0.3">
      <c r="A893" s="660">
        <v>21</v>
      </c>
      <c r="B893" s="661" t="s">
        <v>589</v>
      </c>
      <c r="C893" s="661">
        <v>89301211</v>
      </c>
      <c r="D893" s="740" t="s">
        <v>6628</v>
      </c>
      <c r="E893" s="741" t="s">
        <v>4394</v>
      </c>
      <c r="F893" s="661" t="s">
        <v>4355</v>
      </c>
      <c r="G893" s="661" t="s">
        <v>4925</v>
      </c>
      <c r="H893" s="661" t="s">
        <v>590</v>
      </c>
      <c r="I893" s="661" t="s">
        <v>5043</v>
      </c>
      <c r="J893" s="661" t="s">
        <v>5044</v>
      </c>
      <c r="K893" s="661" t="s">
        <v>2605</v>
      </c>
      <c r="L893" s="662">
        <v>106.3</v>
      </c>
      <c r="M893" s="662">
        <v>106.3</v>
      </c>
      <c r="N893" s="661">
        <v>1</v>
      </c>
      <c r="O893" s="742">
        <v>0.5</v>
      </c>
      <c r="P893" s="662"/>
      <c r="Q893" s="677">
        <v>0</v>
      </c>
      <c r="R893" s="661"/>
      <c r="S893" s="677">
        <v>0</v>
      </c>
      <c r="T893" s="742"/>
      <c r="U893" s="700">
        <v>0</v>
      </c>
    </row>
    <row r="894" spans="1:21" ht="14.4" customHeight="1" x14ac:dyDescent="0.3">
      <c r="A894" s="660">
        <v>21</v>
      </c>
      <c r="B894" s="661" t="s">
        <v>589</v>
      </c>
      <c r="C894" s="661">
        <v>89301211</v>
      </c>
      <c r="D894" s="740" t="s">
        <v>6628</v>
      </c>
      <c r="E894" s="741" t="s">
        <v>4394</v>
      </c>
      <c r="F894" s="661" t="s">
        <v>4355</v>
      </c>
      <c r="G894" s="661" t="s">
        <v>4925</v>
      </c>
      <c r="H894" s="661" t="s">
        <v>590</v>
      </c>
      <c r="I894" s="661" t="s">
        <v>5045</v>
      </c>
      <c r="J894" s="661" t="s">
        <v>5046</v>
      </c>
      <c r="K894" s="661" t="s">
        <v>5047</v>
      </c>
      <c r="L894" s="662">
        <v>45.17</v>
      </c>
      <c r="M894" s="662">
        <v>45.17</v>
      </c>
      <c r="N894" s="661">
        <v>1</v>
      </c>
      <c r="O894" s="742">
        <v>0.5</v>
      </c>
      <c r="P894" s="662"/>
      <c r="Q894" s="677">
        <v>0</v>
      </c>
      <c r="R894" s="661"/>
      <c r="S894" s="677">
        <v>0</v>
      </c>
      <c r="T894" s="742"/>
      <c r="U894" s="700">
        <v>0</v>
      </c>
    </row>
    <row r="895" spans="1:21" ht="14.4" customHeight="1" x14ac:dyDescent="0.3">
      <c r="A895" s="660">
        <v>21</v>
      </c>
      <c r="B895" s="661" t="s">
        <v>589</v>
      </c>
      <c r="C895" s="661">
        <v>89301211</v>
      </c>
      <c r="D895" s="740" t="s">
        <v>6628</v>
      </c>
      <c r="E895" s="741" t="s">
        <v>4394</v>
      </c>
      <c r="F895" s="661" t="s">
        <v>4355</v>
      </c>
      <c r="G895" s="661" t="s">
        <v>4432</v>
      </c>
      <c r="H895" s="661" t="s">
        <v>590</v>
      </c>
      <c r="I895" s="661" t="s">
        <v>1073</v>
      </c>
      <c r="J895" s="661" t="s">
        <v>4433</v>
      </c>
      <c r="K895" s="661" t="s">
        <v>4434</v>
      </c>
      <c r="L895" s="662">
        <v>56.01</v>
      </c>
      <c r="M895" s="662">
        <v>168.03</v>
      </c>
      <c r="N895" s="661">
        <v>3</v>
      </c>
      <c r="O895" s="742">
        <v>2</v>
      </c>
      <c r="P895" s="662"/>
      <c r="Q895" s="677">
        <v>0</v>
      </c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21</v>
      </c>
      <c r="B896" s="661" t="s">
        <v>589</v>
      </c>
      <c r="C896" s="661">
        <v>89301211</v>
      </c>
      <c r="D896" s="740" t="s">
        <v>6628</v>
      </c>
      <c r="E896" s="741" t="s">
        <v>4394</v>
      </c>
      <c r="F896" s="661" t="s">
        <v>4355</v>
      </c>
      <c r="G896" s="661" t="s">
        <v>4554</v>
      </c>
      <c r="H896" s="661" t="s">
        <v>590</v>
      </c>
      <c r="I896" s="661" t="s">
        <v>1206</v>
      </c>
      <c r="J896" s="661" t="s">
        <v>1207</v>
      </c>
      <c r="K896" s="661" t="s">
        <v>1208</v>
      </c>
      <c r="L896" s="662">
        <v>49.92</v>
      </c>
      <c r="M896" s="662">
        <v>49.92</v>
      </c>
      <c r="N896" s="661">
        <v>1</v>
      </c>
      <c r="O896" s="742">
        <v>0.5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21</v>
      </c>
      <c r="B897" s="661" t="s">
        <v>589</v>
      </c>
      <c r="C897" s="661">
        <v>89301211</v>
      </c>
      <c r="D897" s="740" t="s">
        <v>6628</v>
      </c>
      <c r="E897" s="741" t="s">
        <v>4394</v>
      </c>
      <c r="F897" s="661" t="s">
        <v>4355</v>
      </c>
      <c r="G897" s="661" t="s">
        <v>4554</v>
      </c>
      <c r="H897" s="661" t="s">
        <v>590</v>
      </c>
      <c r="I897" s="661" t="s">
        <v>979</v>
      </c>
      <c r="J897" s="661" t="s">
        <v>3088</v>
      </c>
      <c r="K897" s="661" t="s">
        <v>4644</v>
      </c>
      <c r="L897" s="662">
        <v>33.68</v>
      </c>
      <c r="M897" s="662">
        <v>33.68</v>
      </c>
      <c r="N897" s="661">
        <v>1</v>
      </c>
      <c r="O897" s="742">
        <v>0.5</v>
      </c>
      <c r="P897" s="662"/>
      <c r="Q897" s="677">
        <v>0</v>
      </c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21</v>
      </c>
      <c r="B898" s="661" t="s">
        <v>589</v>
      </c>
      <c r="C898" s="661">
        <v>89301211</v>
      </c>
      <c r="D898" s="740" t="s">
        <v>6628</v>
      </c>
      <c r="E898" s="741" t="s">
        <v>4394</v>
      </c>
      <c r="F898" s="661" t="s">
        <v>4355</v>
      </c>
      <c r="G898" s="661" t="s">
        <v>4398</v>
      </c>
      <c r="H898" s="661" t="s">
        <v>2238</v>
      </c>
      <c r="I898" s="661" t="s">
        <v>2358</v>
      </c>
      <c r="J898" s="661" t="s">
        <v>2359</v>
      </c>
      <c r="K898" s="661" t="s">
        <v>2286</v>
      </c>
      <c r="L898" s="662">
        <v>1749.69</v>
      </c>
      <c r="M898" s="662">
        <v>13997.52</v>
      </c>
      <c r="N898" s="661">
        <v>8</v>
      </c>
      <c r="O898" s="742">
        <v>3.5</v>
      </c>
      <c r="P898" s="662">
        <v>8748.4500000000007</v>
      </c>
      <c r="Q898" s="677">
        <v>0.625</v>
      </c>
      <c r="R898" s="661">
        <v>5</v>
      </c>
      <c r="S898" s="677">
        <v>0.625</v>
      </c>
      <c r="T898" s="742">
        <v>3</v>
      </c>
      <c r="U898" s="700">
        <v>0.8571428571428571</v>
      </c>
    </row>
    <row r="899" spans="1:21" ht="14.4" customHeight="1" x14ac:dyDescent="0.3">
      <c r="A899" s="660">
        <v>21</v>
      </c>
      <c r="B899" s="661" t="s">
        <v>589</v>
      </c>
      <c r="C899" s="661">
        <v>89301211</v>
      </c>
      <c r="D899" s="740" t="s">
        <v>6628</v>
      </c>
      <c r="E899" s="741" t="s">
        <v>4394</v>
      </c>
      <c r="F899" s="661" t="s">
        <v>4355</v>
      </c>
      <c r="G899" s="661" t="s">
        <v>4414</v>
      </c>
      <c r="H899" s="661" t="s">
        <v>590</v>
      </c>
      <c r="I899" s="661" t="s">
        <v>4568</v>
      </c>
      <c r="J899" s="661" t="s">
        <v>4416</v>
      </c>
      <c r="K899" s="661" t="s">
        <v>855</v>
      </c>
      <c r="L899" s="662">
        <v>97.97</v>
      </c>
      <c r="M899" s="662">
        <v>195.94</v>
      </c>
      <c r="N899" s="661">
        <v>2</v>
      </c>
      <c r="O899" s="742">
        <v>1</v>
      </c>
      <c r="P899" s="662">
        <v>97.97</v>
      </c>
      <c r="Q899" s="677">
        <v>0.5</v>
      </c>
      <c r="R899" s="661">
        <v>1</v>
      </c>
      <c r="S899" s="677">
        <v>0.5</v>
      </c>
      <c r="T899" s="742">
        <v>0.5</v>
      </c>
      <c r="U899" s="700">
        <v>0.5</v>
      </c>
    </row>
    <row r="900" spans="1:21" ht="14.4" customHeight="1" x14ac:dyDescent="0.3">
      <c r="A900" s="660">
        <v>21</v>
      </c>
      <c r="B900" s="661" t="s">
        <v>589</v>
      </c>
      <c r="C900" s="661">
        <v>89301211</v>
      </c>
      <c r="D900" s="740" t="s">
        <v>6628</v>
      </c>
      <c r="E900" s="741" t="s">
        <v>4394</v>
      </c>
      <c r="F900" s="661" t="s">
        <v>4355</v>
      </c>
      <c r="G900" s="661" t="s">
        <v>4414</v>
      </c>
      <c r="H900" s="661" t="s">
        <v>590</v>
      </c>
      <c r="I900" s="661" t="s">
        <v>853</v>
      </c>
      <c r="J900" s="661" t="s">
        <v>854</v>
      </c>
      <c r="K900" s="661" t="s">
        <v>4437</v>
      </c>
      <c r="L900" s="662">
        <v>97.97</v>
      </c>
      <c r="M900" s="662">
        <v>195.94</v>
      </c>
      <c r="N900" s="661">
        <v>2</v>
      </c>
      <c r="O900" s="742">
        <v>1</v>
      </c>
      <c r="P900" s="662"/>
      <c r="Q900" s="677">
        <v>0</v>
      </c>
      <c r="R900" s="661"/>
      <c r="S900" s="677">
        <v>0</v>
      </c>
      <c r="T900" s="742"/>
      <c r="U900" s="700">
        <v>0</v>
      </c>
    </row>
    <row r="901" spans="1:21" ht="14.4" customHeight="1" x14ac:dyDescent="0.3">
      <c r="A901" s="660">
        <v>21</v>
      </c>
      <c r="B901" s="661" t="s">
        <v>589</v>
      </c>
      <c r="C901" s="661">
        <v>89301211</v>
      </c>
      <c r="D901" s="740" t="s">
        <v>6628</v>
      </c>
      <c r="E901" s="741" t="s">
        <v>4394</v>
      </c>
      <c r="F901" s="661" t="s">
        <v>4355</v>
      </c>
      <c r="G901" s="661" t="s">
        <v>4414</v>
      </c>
      <c r="H901" s="661" t="s">
        <v>590</v>
      </c>
      <c r="I901" s="661" t="s">
        <v>857</v>
      </c>
      <c r="J901" s="661" t="s">
        <v>854</v>
      </c>
      <c r="K901" s="661" t="s">
        <v>4438</v>
      </c>
      <c r="L901" s="662">
        <v>314.89999999999998</v>
      </c>
      <c r="M901" s="662">
        <v>314.89999999999998</v>
      </c>
      <c r="N901" s="661">
        <v>1</v>
      </c>
      <c r="O901" s="742">
        <v>0.5</v>
      </c>
      <c r="P901" s="662"/>
      <c r="Q901" s="677">
        <v>0</v>
      </c>
      <c r="R901" s="661"/>
      <c r="S901" s="677">
        <v>0</v>
      </c>
      <c r="T901" s="742"/>
      <c r="U901" s="700">
        <v>0</v>
      </c>
    </row>
    <row r="902" spans="1:21" ht="14.4" customHeight="1" x14ac:dyDescent="0.3">
      <c r="A902" s="660">
        <v>21</v>
      </c>
      <c r="B902" s="661" t="s">
        <v>589</v>
      </c>
      <c r="C902" s="661">
        <v>89301211</v>
      </c>
      <c r="D902" s="740" t="s">
        <v>6628</v>
      </c>
      <c r="E902" s="741" t="s">
        <v>4394</v>
      </c>
      <c r="F902" s="661" t="s">
        <v>4355</v>
      </c>
      <c r="G902" s="661" t="s">
        <v>4410</v>
      </c>
      <c r="H902" s="661" t="s">
        <v>2238</v>
      </c>
      <c r="I902" s="661" t="s">
        <v>2514</v>
      </c>
      <c r="J902" s="661" t="s">
        <v>2515</v>
      </c>
      <c r="K902" s="661" t="s">
        <v>4121</v>
      </c>
      <c r="L902" s="662">
        <v>1359.61</v>
      </c>
      <c r="M902" s="662">
        <v>4078.83</v>
      </c>
      <c r="N902" s="661">
        <v>3</v>
      </c>
      <c r="O902" s="742">
        <v>2.5</v>
      </c>
      <c r="P902" s="662">
        <v>2719.22</v>
      </c>
      <c r="Q902" s="677">
        <v>0.66666666666666663</v>
      </c>
      <c r="R902" s="661">
        <v>2</v>
      </c>
      <c r="S902" s="677">
        <v>0.66666666666666663</v>
      </c>
      <c r="T902" s="742">
        <v>2</v>
      </c>
      <c r="U902" s="700">
        <v>0.8</v>
      </c>
    </row>
    <row r="903" spans="1:21" ht="14.4" customHeight="1" x14ac:dyDescent="0.3">
      <c r="A903" s="660">
        <v>21</v>
      </c>
      <c r="B903" s="661" t="s">
        <v>589</v>
      </c>
      <c r="C903" s="661">
        <v>89301211</v>
      </c>
      <c r="D903" s="740" t="s">
        <v>6628</v>
      </c>
      <c r="E903" s="741" t="s">
        <v>4394</v>
      </c>
      <c r="F903" s="661" t="s">
        <v>4355</v>
      </c>
      <c r="G903" s="661" t="s">
        <v>4868</v>
      </c>
      <c r="H903" s="661" t="s">
        <v>590</v>
      </c>
      <c r="I903" s="661" t="s">
        <v>5048</v>
      </c>
      <c r="J903" s="661" t="s">
        <v>1384</v>
      </c>
      <c r="K903" s="661" t="s">
        <v>3436</v>
      </c>
      <c r="L903" s="662">
        <v>481.8</v>
      </c>
      <c r="M903" s="662">
        <v>481.8</v>
      </c>
      <c r="N903" s="661">
        <v>1</v>
      </c>
      <c r="O903" s="742">
        <v>0.5</v>
      </c>
      <c r="P903" s="662"/>
      <c r="Q903" s="677">
        <v>0</v>
      </c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21</v>
      </c>
      <c r="B904" s="661" t="s">
        <v>589</v>
      </c>
      <c r="C904" s="661">
        <v>89301211</v>
      </c>
      <c r="D904" s="740" t="s">
        <v>6628</v>
      </c>
      <c r="E904" s="741" t="s">
        <v>4394</v>
      </c>
      <c r="F904" s="661" t="s">
        <v>4355</v>
      </c>
      <c r="G904" s="661" t="s">
        <v>4439</v>
      </c>
      <c r="H904" s="661" t="s">
        <v>590</v>
      </c>
      <c r="I904" s="661" t="s">
        <v>2125</v>
      </c>
      <c r="J904" s="661" t="s">
        <v>935</v>
      </c>
      <c r="K904" s="661" t="s">
        <v>1329</v>
      </c>
      <c r="L904" s="662">
        <v>113.37</v>
      </c>
      <c r="M904" s="662">
        <v>566.85</v>
      </c>
      <c r="N904" s="661">
        <v>5</v>
      </c>
      <c r="O904" s="742">
        <v>3</v>
      </c>
      <c r="P904" s="662">
        <v>113.37</v>
      </c>
      <c r="Q904" s="677">
        <v>0.2</v>
      </c>
      <c r="R904" s="661">
        <v>1</v>
      </c>
      <c r="S904" s="677">
        <v>0.2</v>
      </c>
      <c r="T904" s="742">
        <v>0.5</v>
      </c>
      <c r="U904" s="700">
        <v>0.16666666666666666</v>
      </c>
    </row>
    <row r="905" spans="1:21" ht="14.4" customHeight="1" x14ac:dyDescent="0.3">
      <c r="A905" s="660">
        <v>21</v>
      </c>
      <c r="B905" s="661" t="s">
        <v>589</v>
      </c>
      <c r="C905" s="661">
        <v>89301211</v>
      </c>
      <c r="D905" s="740" t="s">
        <v>6628</v>
      </c>
      <c r="E905" s="741" t="s">
        <v>4394</v>
      </c>
      <c r="F905" s="661" t="s">
        <v>4355</v>
      </c>
      <c r="G905" s="661" t="s">
        <v>4582</v>
      </c>
      <c r="H905" s="661" t="s">
        <v>590</v>
      </c>
      <c r="I905" s="661" t="s">
        <v>673</v>
      </c>
      <c r="J905" s="661" t="s">
        <v>4583</v>
      </c>
      <c r="K905" s="661" t="s">
        <v>4584</v>
      </c>
      <c r="L905" s="662">
        <v>25.91</v>
      </c>
      <c r="M905" s="662">
        <v>25.91</v>
      </c>
      <c r="N905" s="661">
        <v>1</v>
      </c>
      <c r="O905" s="742">
        <v>0.5</v>
      </c>
      <c r="P905" s="662">
        <v>25.91</v>
      </c>
      <c r="Q905" s="677">
        <v>1</v>
      </c>
      <c r="R905" s="661">
        <v>1</v>
      </c>
      <c r="S905" s="677">
        <v>1</v>
      </c>
      <c r="T905" s="742">
        <v>0.5</v>
      </c>
      <c r="U905" s="700">
        <v>1</v>
      </c>
    </row>
    <row r="906" spans="1:21" ht="14.4" customHeight="1" x14ac:dyDescent="0.3">
      <c r="A906" s="660">
        <v>21</v>
      </c>
      <c r="B906" s="661" t="s">
        <v>589</v>
      </c>
      <c r="C906" s="661">
        <v>89301211</v>
      </c>
      <c r="D906" s="740" t="s">
        <v>6628</v>
      </c>
      <c r="E906" s="741" t="s">
        <v>4394</v>
      </c>
      <c r="F906" s="661" t="s">
        <v>4355</v>
      </c>
      <c r="G906" s="661" t="s">
        <v>4442</v>
      </c>
      <c r="H906" s="661" t="s">
        <v>590</v>
      </c>
      <c r="I906" s="661" t="s">
        <v>946</v>
      </c>
      <c r="J906" s="661" t="s">
        <v>4443</v>
      </c>
      <c r="K906" s="661" t="s">
        <v>4444</v>
      </c>
      <c r="L906" s="662">
        <v>0</v>
      </c>
      <c r="M906" s="662">
        <v>0</v>
      </c>
      <c r="N906" s="661">
        <v>1</v>
      </c>
      <c r="O906" s="742">
        <v>0.5</v>
      </c>
      <c r="P906" s="662">
        <v>0</v>
      </c>
      <c r="Q906" s="677"/>
      <c r="R906" s="661">
        <v>1</v>
      </c>
      <c r="S906" s="677">
        <v>1</v>
      </c>
      <c r="T906" s="742">
        <v>0.5</v>
      </c>
      <c r="U906" s="700">
        <v>1</v>
      </c>
    </row>
    <row r="907" spans="1:21" ht="14.4" customHeight="1" x14ac:dyDescent="0.3">
      <c r="A907" s="660">
        <v>21</v>
      </c>
      <c r="B907" s="661" t="s">
        <v>589</v>
      </c>
      <c r="C907" s="661">
        <v>89301211</v>
      </c>
      <c r="D907" s="740" t="s">
        <v>6628</v>
      </c>
      <c r="E907" s="741" t="s">
        <v>4394</v>
      </c>
      <c r="F907" s="661" t="s">
        <v>4355</v>
      </c>
      <c r="G907" s="661" t="s">
        <v>4445</v>
      </c>
      <c r="H907" s="661" t="s">
        <v>590</v>
      </c>
      <c r="I907" s="661" t="s">
        <v>768</v>
      </c>
      <c r="J907" s="661" t="s">
        <v>769</v>
      </c>
      <c r="K907" s="661" t="s">
        <v>4447</v>
      </c>
      <c r="L907" s="662">
        <v>43.99</v>
      </c>
      <c r="M907" s="662">
        <v>87.98</v>
      </c>
      <c r="N907" s="661">
        <v>2</v>
      </c>
      <c r="O907" s="742">
        <v>0.5</v>
      </c>
      <c r="P907" s="662">
        <v>87.98</v>
      </c>
      <c r="Q907" s="677">
        <v>1</v>
      </c>
      <c r="R907" s="661">
        <v>2</v>
      </c>
      <c r="S907" s="677">
        <v>1</v>
      </c>
      <c r="T907" s="742">
        <v>0.5</v>
      </c>
      <c r="U907" s="700">
        <v>1</v>
      </c>
    </row>
    <row r="908" spans="1:21" ht="14.4" customHeight="1" x14ac:dyDescent="0.3">
      <c r="A908" s="660">
        <v>21</v>
      </c>
      <c r="B908" s="661" t="s">
        <v>589</v>
      </c>
      <c r="C908" s="661">
        <v>89301211</v>
      </c>
      <c r="D908" s="740" t="s">
        <v>6628</v>
      </c>
      <c r="E908" s="741" t="s">
        <v>4394</v>
      </c>
      <c r="F908" s="661" t="s">
        <v>4355</v>
      </c>
      <c r="G908" s="661" t="s">
        <v>4411</v>
      </c>
      <c r="H908" s="661" t="s">
        <v>590</v>
      </c>
      <c r="I908" s="661" t="s">
        <v>1268</v>
      </c>
      <c r="J908" s="661" t="s">
        <v>1059</v>
      </c>
      <c r="K908" s="661" t="s">
        <v>4412</v>
      </c>
      <c r="L908" s="662">
        <v>89.66</v>
      </c>
      <c r="M908" s="662">
        <v>268.98</v>
      </c>
      <c r="N908" s="661">
        <v>3</v>
      </c>
      <c r="O908" s="742">
        <v>3</v>
      </c>
      <c r="P908" s="662"/>
      <c r="Q908" s="677">
        <v>0</v>
      </c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21</v>
      </c>
      <c r="B909" s="661" t="s">
        <v>589</v>
      </c>
      <c r="C909" s="661">
        <v>89301211</v>
      </c>
      <c r="D909" s="740" t="s">
        <v>6628</v>
      </c>
      <c r="E909" s="741" t="s">
        <v>4394</v>
      </c>
      <c r="F909" s="661" t="s">
        <v>4355</v>
      </c>
      <c r="G909" s="661" t="s">
        <v>4599</v>
      </c>
      <c r="H909" s="661" t="s">
        <v>2238</v>
      </c>
      <c r="I909" s="661" t="s">
        <v>2557</v>
      </c>
      <c r="J909" s="661" t="s">
        <v>2558</v>
      </c>
      <c r="K909" s="661" t="s">
        <v>1691</v>
      </c>
      <c r="L909" s="662">
        <v>196.46</v>
      </c>
      <c r="M909" s="662">
        <v>392.92</v>
      </c>
      <c r="N909" s="661">
        <v>2</v>
      </c>
      <c r="O909" s="742">
        <v>1</v>
      </c>
      <c r="P909" s="662">
        <v>196.46</v>
      </c>
      <c r="Q909" s="677">
        <v>0.5</v>
      </c>
      <c r="R909" s="661">
        <v>1</v>
      </c>
      <c r="S909" s="677">
        <v>0.5</v>
      </c>
      <c r="T909" s="742">
        <v>0.5</v>
      </c>
      <c r="U909" s="700">
        <v>0.5</v>
      </c>
    </row>
    <row r="910" spans="1:21" ht="14.4" customHeight="1" x14ac:dyDescent="0.3">
      <c r="A910" s="660">
        <v>21</v>
      </c>
      <c r="B910" s="661" t="s">
        <v>589</v>
      </c>
      <c r="C910" s="661">
        <v>89301211</v>
      </c>
      <c r="D910" s="740" t="s">
        <v>6628</v>
      </c>
      <c r="E910" s="741" t="s">
        <v>4394</v>
      </c>
      <c r="F910" s="661" t="s">
        <v>4355</v>
      </c>
      <c r="G910" s="661" t="s">
        <v>4599</v>
      </c>
      <c r="H910" s="661" t="s">
        <v>2238</v>
      </c>
      <c r="I910" s="661" t="s">
        <v>2352</v>
      </c>
      <c r="J910" s="661" t="s">
        <v>2349</v>
      </c>
      <c r="K910" s="661" t="s">
        <v>3479</v>
      </c>
      <c r="L910" s="662">
        <v>98.23</v>
      </c>
      <c r="M910" s="662">
        <v>98.23</v>
      </c>
      <c r="N910" s="661">
        <v>1</v>
      </c>
      <c r="O910" s="742">
        <v>0.5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21</v>
      </c>
      <c r="B911" s="661" t="s">
        <v>589</v>
      </c>
      <c r="C911" s="661">
        <v>89301211</v>
      </c>
      <c r="D911" s="740" t="s">
        <v>6628</v>
      </c>
      <c r="E911" s="741" t="s">
        <v>4394</v>
      </c>
      <c r="F911" s="661" t="s">
        <v>4355</v>
      </c>
      <c r="G911" s="661" t="s">
        <v>4599</v>
      </c>
      <c r="H911" s="661" t="s">
        <v>2238</v>
      </c>
      <c r="I911" s="661" t="s">
        <v>2355</v>
      </c>
      <c r="J911" s="661" t="s">
        <v>2349</v>
      </c>
      <c r="K911" s="661" t="s">
        <v>4226</v>
      </c>
      <c r="L911" s="662">
        <v>163.72999999999999</v>
      </c>
      <c r="M911" s="662">
        <v>163.72999999999999</v>
      </c>
      <c r="N911" s="661">
        <v>1</v>
      </c>
      <c r="O911" s="742">
        <v>0.5</v>
      </c>
      <c r="P911" s="662"/>
      <c r="Q911" s="677">
        <v>0</v>
      </c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21</v>
      </c>
      <c r="B912" s="661" t="s">
        <v>589</v>
      </c>
      <c r="C912" s="661">
        <v>89301211</v>
      </c>
      <c r="D912" s="740" t="s">
        <v>6628</v>
      </c>
      <c r="E912" s="741" t="s">
        <v>4394</v>
      </c>
      <c r="F912" s="661" t="s">
        <v>4355</v>
      </c>
      <c r="G912" s="661" t="s">
        <v>5049</v>
      </c>
      <c r="H912" s="661" t="s">
        <v>590</v>
      </c>
      <c r="I912" s="661" t="s">
        <v>5050</v>
      </c>
      <c r="J912" s="661" t="s">
        <v>2960</v>
      </c>
      <c r="K912" s="661" t="s">
        <v>5051</v>
      </c>
      <c r="L912" s="662">
        <v>0</v>
      </c>
      <c r="M912" s="662">
        <v>0</v>
      </c>
      <c r="N912" s="661">
        <v>1</v>
      </c>
      <c r="O912" s="742">
        <v>0.5</v>
      </c>
      <c r="P912" s="662">
        <v>0</v>
      </c>
      <c r="Q912" s="677"/>
      <c r="R912" s="661">
        <v>1</v>
      </c>
      <c r="S912" s="677">
        <v>1</v>
      </c>
      <c r="T912" s="742">
        <v>0.5</v>
      </c>
      <c r="U912" s="700">
        <v>1</v>
      </c>
    </row>
    <row r="913" spans="1:21" ht="14.4" customHeight="1" x14ac:dyDescent="0.3">
      <c r="A913" s="660">
        <v>21</v>
      </c>
      <c r="B913" s="661" t="s">
        <v>589</v>
      </c>
      <c r="C913" s="661">
        <v>89301211</v>
      </c>
      <c r="D913" s="740" t="s">
        <v>6628</v>
      </c>
      <c r="E913" s="741" t="s">
        <v>4394</v>
      </c>
      <c r="F913" s="661" t="s">
        <v>4355</v>
      </c>
      <c r="G913" s="661" t="s">
        <v>4452</v>
      </c>
      <c r="H913" s="661" t="s">
        <v>590</v>
      </c>
      <c r="I913" s="661" t="s">
        <v>4606</v>
      </c>
      <c r="J913" s="661" t="s">
        <v>4607</v>
      </c>
      <c r="K913" s="661" t="s">
        <v>1097</v>
      </c>
      <c r="L913" s="662">
        <v>0</v>
      </c>
      <c r="M913" s="662">
        <v>0</v>
      </c>
      <c r="N913" s="661">
        <v>2</v>
      </c>
      <c r="O913" s="742">
        <v>1.5</v>
      </c>
      <c r="P913" s="662">
        <v>0</v>
      </c>
      <c r="Q913" s="677"/>
      <c r="R913" s="661">
        <v>2</v>
      </c>
      <c r="S913" s="677">
        <v>1</v>
      </c>
      <c r="T913" s="742">
        <v>1.5</v>
      </c>
      <c r="U913" s="700">
        <v>1</v>
      </c>
    </row>
    <row r="914" spans="1:21" ht="14.4" customHeight="1" x14ac:dyDescent="0.3">
      <c r="A914" s="660">
        <v>21</v>
      </c>
      <c r="B914" s="661" t="s">
        <v>589</v>
      </c>
      <c r="C914" s="661">
        <v>89301211</v>
      </c>
      <c r="D914" s="740" t="s">
        <v>6628</v>
      </c>
      <c r="E914" s="741" t="s">
        <v>4394</v>
      </c>
      <c r="F914" s="661" t="s">
        <v>4355</v>
      </c>
      <c r="G914" s="661" t="s">
        <v>4452</v>
      </c>
      <c r="H914" s="661" t="s">
        <v>590</v>
      </c>
      <c r="I914" s="661" t="s">
        <v>5052</v>
      </c>
      <c r="J914" s="661" t="s">
        <v>4607</v>
      </c>
      <c r="K914" s="661" t="s">
        <v>996</v>
      </c>
      <c r="L914" s="662">
        <v>0</v>
      </c>
      <c r="M914" s="662">
        <v>0</v>
      </c>
      <c r="N914" s="661">
        <v>2</v>
      </c>
      <c r="O914" s="742">
        <v>1</v>
      </c>
      <c r="P914" s="662">
        <v>0</v>
      </c>
      <c r="Q914" s="677"/>
      <c r="R914" s="661">
        <v>1</v>
      </c>
      <c r="S914" s="677">
        <v>0.5</v>
      </c>
      <c r="T914" s="742">
        <v>0.5</v>
      </c>
      <c r="U914" s="700">
        <v>0.5</v>
      </c>
    </row>
    <row r="915" spans="1:21" ht="14.4" customHeight="1" x14ac:dyDescent="0.3">
      <c r="A915" s="660">
        <v>21</v>
      </c>
      <c r="B915" s="661" t="s">
        <v>589</v>
      </c>
      <c r="C915" s="661">
        <v>89301211</v>
      </c>
      <c r="D915" s="740" t="s">
        <v>6628</v>
      </c>
      <c r="E915" s="741" t="s">
        <v>4394</v>
      </c>
      <c r="F915" s="661" t="s">
        <v>4355</v>
      </c>
      <c r="G915" s="661" t="s">
        <v>4452</v>
      </c>
      <c r="H915" s="661" t="s">
        <v>590</v>
      </c>
      <c r="I915" s="661" t="s">
        <v>4610</v>
      </c>
      <c r="J915" s="661" t="s">
        <v>4607</v>
      </c>
      <c r="K915" s="661" t="s">
        <v>996</v>
      </c>
      <c r="L915" s="662">
        <v>0</v>
      </c>
      <c r="M915" s="662">
        <v>0</v>
      </c>
      <c r="N915" s="661">
        <v>1</v>
      </c>
      <c r="O915" s="742">
        <v>0.5</v>
      </c>
      <c r="P915" s="662"/>
      <c r="Q915" s="677"/>
      <c r="R915" s="661"/>
      <c r="S915" s="677">
        <v>0</v>
      </c>
      <c r="T915" s="742"/>
      <c r="U915" s="700">
        <v>0</v>
      </c>
    </row>
    <row r="916" spans="1:21" ht="14.4" customHeight="1" x14ac:dyDescent="0.3">
      <c r="A916" s="660">
        <v>21</v>
      </c>
      <c r="B916" s="661" t="s">
        <v>589</v>
      </c>
      <c r="C916" s="661">
        <v>89301211</v>
      </c>
      <c r="D916" s="740" t="s">
        <v>6628</v>
      </c>
      <c r="E916" s="741" t="s">
        <v>4394</v>
      </c>
      <c r="F916" s="661" t="s">
        <v>4357</v>
      </c>
      <c r="G916" s="661" t="s">
        <v>4684</v>
      </c>
      <c r="H916" s="661" t="s">
        <v>590</v>
      </c>
      <c r="I916" s="661" t="s">
        <v>4681</v>
      </c>
      <c r="J916" s="661" t="s">
        <v>4682</v>
      </c>
      <c r="K916" s="661" t="s">
        <v>4683</v>
      </c>
      <c r="L916" s="662">
        <v>1000</v>
      </c>
      <c r="M916" s="662">
        <v>1000</v>
      </c>
      <c r="N916" s="661">
        <v>1</v>
      </c>
      <c r="O916" s="742">
        <v>1</v>
      </c>
      <c r="P916" s="662"/>
      <c r="Q916" s="677">
        <v>0</v>
      </c>
      <c r="R916" s="661"/>
      <c r="S916" s="677">
        <v>0</v>
      </c>
      <c r="T916" s="742"/>
      <c r="U916" s="700">
        <v>0</v>
      </c>
    </row>
    <row r="917" spans="1:21" ht="14.4" customHeight="1" x14ac:dyDescent="0.3">
      <c r="A917" s="660">
        <v>21</v>
      </c>
      <c r="B917" s="661" t="s">
        <v>589</v>
      </c>
      <c r="C917" s="661">
        <v>89301212</v>
      </c>
      <c r="D917" s="740" t="s">
        <v>6629</v>
      </c>
      <c r="E917" s="741" t="s">
        <v>4364</v>
      </c>
      <c r="F917" s="661" t="s">
        <v>4355</v>
      </c>
      <c r="G917" s="661" t="s">
        <v>4967</v>
      </c>
      <c r="H917" s="661" t="s">
        <v>590</v>
      </c>
      <c r="I917" s="661" t="s">
        <v>4968</v>
      </c>
      <c r="J917" s="661" t="s">
        <v>4969</v>
      </c>
      <c r="K917" s="661" t="s">
        <v>4672</v>
      </c>
      <c r="L917" s="662">
        <v>35.409999999999997</v>
      </c>
      <c r="M917" s="662">
        <v>106.22999999999999</v>
      </c>
      <c r="N917" s="661">
        <v>3</v>
      </c>
      <c r="O917" s="742">
        <v>0.5</v>
      </c>
      <c r="P917" s="662">
        <v>106.22999999999999</v>
      </c>
      <c r="Q917" s="677">
        <v>1</v>
      </c>
      <c r="R917" s="661">
        <v>3</v>
      </c>
      <c r="S917" s="677">
        <v>1</v>
      </c>
      <c r="T917" s="742">
        <v>0.5</v>
      </c>
      <c r="U917" s="700">
        <v>1</v>
      </c>
    </row>
    <row r="918" spans="1:21" ht="14.4" customHeight="1" x14ac:dyDescent="0.3">
      <c r="A918" s="660">
        <v>21</v>
      </c>
      <c r="B918" s="661" t="s">
        <v>589</v>
      </c>
      <c r="C918" s="661">
        <v>89301212</v>
      </c>
      <c r="D918" s="740" t="s">
        <v>6629</v>
      </c>
      <c r="E918" s="741" t="s">
        <v>4364</v>
      </c>
      <c r="F918" s="661" t="s">
        <v>4355</v>
      </c>
      <c r="G918" s="661" t="s">
        <v>4731</v>
      </c>
      <c r="H918" s="661" t="s">
        <v>590</v>
      </c>
      <c r="I918" s="661" t="s">
        <v>5053</v>
      </c>
      <c r="J918" s="661" t="s">
        <v>5054</v>
      </c>
      <c r="K918" s="661" t="s">
        <v>5055</v>
      </c>
      <c r="L918" s="662">
        <v>483.76</v>
      </c>
      <c r="M918" s="662">
        <v>483.76</v>
      </c>
      <c r="N918" s="661">
        <v>1</v>
      </c>
      <c r="O918" s="742">
        <v>1</v>
      </c>
      <c r="P918" s="662"/>
      <c r="Q918" s="677">
        <v>0</v>
      </c>
      <c r="R918" s="661"/>
      <c r="S918" s="677">
        <v>0</v>
      </c>
      <c r="T918" s="742"/>
      <c r="U918" s="700">
        <v>0</v>
      </c>
    </row>
    <row r="919" spans="1:21" ht="14.4" customHeight="1" x14ac:dyDescent="0.3">
      <c r="A919" s="660">
        <v>21</v>
      </c>
      <c r="B919" s="661" t="s">
        <v>589</v>
      </c>
      <c r="C919" s="661">
        <v>89301212</v>
      </c>
      <c r="D919" s="740" t="s">
        <v>6629</v>
      </c>
      <c r="E919" s="741" t="s">
        <v>4364</v>
      </c>
      <c r="F919" s="661" t="s">
        <v>4355</v>
      </c>
      <c r="G919" s="661" t="s">
        <v>4395</v>
      </c>
      <c r="H919" s="661" t="s">
        <v>590</v>
      </c>
      <c r="I919" s="661" t="s">
        <v>4906</v>
      </c>
      <c r="J919" s="661" t="s">
        <v>4464</v>
      </c>
      <c r="K919" s="661" t="s">
        <v>1192</v>
      </c>
      <c r="L919" s="662">
        <v>0</v>
      </c>
      <c r="M919" s="662">
        <v>0</v>
      </c>
      <c r="N919" s="661">
        <v>1</v>
      </c>
      <c r="O919" s="742">
        <v>1</v>
      </c>
      <c r="P919" s="662"/>
      <c r="Q919" s="677"/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21</v>
      </c>
      <c r="B920" s="661" t="s">
        <v>589</v>
      </c>
      <c r="C920" s="661">
        <v>89301212</v>
      </c>
      <c r="D920" s="740" t="s">
        <v>6629</v>
      </c>
      <c r="E920" s="741" t="s">
        <v>4364</v>
      </c>
      <c r="F920" s="661" t="s">
        <v>4355</v>
      </c>
      <c r="G920" s="661" t="s">
        <v>4395</v>
      </c>
      <c r="H920" s="661" t="s">
        <v>590</v>
      </c>
      <c r="I920" s="661" t="s">
        <v>4462</v>
      </c>
      <c r="J920" s="661" t="s">
        <v>727</v>
      </c>
      <c r="K920" s="661" t="s">
        <v>4463</v>
      </c>
      <c r="L920" s="662">
        <v>285.75</v>
      </c>
      <c r="M920" s="662">
        <v>571.5</v>
      </c>
      <c r="N920" s="661">
        <v>2</v>
      </c>
      <c r="O920" s="742">
        <v>2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21</v>
      </c>
      <c r="B921" s="661" t="s">
        <v>589</v>
      </c>
      <c r="C921" s="661">
        <v>89301212</v>
      </c>
      <c r="D921" s="740" t="s">
        <v>6629</v>
      </c>
      <c r="E921" s="741" t="s">
        <v>4364</v>
      </c>
      <c r="F921" s="661" t="s">
        <v>4355</v>
      </c>
      <c r="G921" s="661" t="s">
        <v>4399</v>
      </c>
      <c r="H921" s="661" t="s">
        <v>2238</v>
      </c>
      <c r="I921" s="661" t="s">
        <v>2456</v>
      </c>
      <c r="J921" s="661" t="s">
        <v>4240</v>
      </c>
      <c r="K921" s="661" t="s">
        <v>4241</v>
      </c>
      <c r="L921" s="662">
        <v>16.27</v>
      </c>
      <c r="M921" s="662">
        <v>16.27</v>
      </c>
      <c r="N921" s="661">
        <v>1</v>
      </c>
      <c r="O921" s="742">
        <v>0.5</v>
      </c>
      <c r="P921" s="662">
        <v>16.27</v>
      </c>
      <c r="Q921" s="677">
        <v>1</v>
      </c>
      <c r="R921" s="661">
        <v>1</v>
      </c>
      <c r="S921" s="677">
        <v>1</v>
      </c>
      <c r="T921" s="742">
        <v>0.5</v>
      </c>
      <c r="U921" s="700">
        <v>1</v>
      </c>
    </row>
    <row r="922" spans="1:21" ht="14.4" customHeight="1" x14ac:dyDescent="0.3">
      <c r="A922" s="660">
        <v>21</v>
      </c>
      <c r="B922" s="661" t="s">
        <v>589</v>
      </c>
      <c r="C922" s="661">
        <v>89301212</v>
      </c>
      <c r="D922" s="740" t="s">
        <v>6629</v>
      </c>
      <c r="E922" s="741" t="s">
        <v>4364</v>
      </c>
      <c r="F922" s="661" t="s">
        <v>4355</v>
      </c>
      <c r="G922" s="661" t="s">
        <v>4399</v>
      </c>
      <c r="H922" s="661" t="s">
        <v>2238</v>
      </c>
      <c r="I922" s="661" t="s">
        <v>3638</v>
      </c>
      <c r="J922" s="661" t="s">
        <v>4305</v>
      </c>
      <c r="K922" s="661" t="s">
        <v>4306</v>
      </c>
      <c r="L922" s="662">
        <v>25.03</v>
      </c>
      <c r="M922" s="662">
        <v>25.03</v>
      </c>
      <c r="N922" s="661">
        <v>1</v>
      </c>
      <c r="O922" s="742">
        <v>0.5</v>
      </c>
      <c r="P922" s="662">
        <v>25.03</v>
      </c>
      <c r="Q922" s="677">
        <v>1</v>
      </c>
      <c r="R922" s="661">
        <v>1</v>
      </c>
      <c r="S922" s="677">
        <v>1</v>
      </c>
      <c r="T922" s="742">
        <v>0.5</v>
      </c>
      <c r="U922" s="700">
        <v>1</v>
      </c>
    </row>
    <row r="923" spans="1:21" ht="14.4" customHeight="1" x14ac:dyDescent="0.3">
      <c r="A923" s="660">
        <v>21</v>
      </c>
      <c r="B923" s="661" t="s">
        <v>589</v>
      </c>
      <c r="C923" s="661">
        <v>89301212</v>
      </c>
      <c r="D923" s="740" t="s">
        <v>6629</v>
      </c>
      <c r="E923" s="741" t="s">
        <v>4364</v>
      </c>
      <c r="F923" s="661" t="s">
        <v>4355</v>
      </c>
      <c r="G923" s="661" t="s">
        <v>4399</v>
      </c>
      <c r="H923" s="661" t="s">
        <v>2238</v>
      </c>
      <c r="I923" s="661" t="s">
        <v>2500</v>
      </c>
      <c r="J923" s="661" t="s">
        <v>4244</v>
      </c>
      <c r="K923" s="661" t="s">
        <v>4245</v>
      </c>
      <c r="L923" s="662">
        <v>10.73</v>
      </c>
      <c r="M923" s="662">
        <v>10.73</v>
      </c>
      <c r="N923" s="661">
        <v>1</v>
      </c>
      <c r="O923" s="742">
        <v>0.5</v>
      </c>
      <c r="P923" s="662"/>
      <c r="Q923" s="677">
        <v>0</v>
      </c>
      <c r="R923" s="661"/>
      <c r="S923" s="677">
        <v>0</v>
      </c>
      <c r="T923" s="742"/>
      <c r="U923" s="700">
        <v>0</v>
      </c>
    </row>
    <row r="924" spans="1:21" ht="14.4" customHeight="1" x14ac:dyDescent="0.3">
      <c r="A924" s="660">
        <v>21</v>
      </c>
      <c r="B924" s="661" t="s">
        <v>589</v>
      </c>
      <c r="C924" s="661">
        <v>89301212</v>
      </c>
      <c r="D924" s="740" t="s">
        <v>6629</v>
      </c>
      <c r="E924" s="741" t="s">
        <v>4364</v>
      </c>
      <c r="F924" s="661" t="s">
        <v>4355</v>
      </c>
      <c r="G924" s="661" t="s">
        <v>4466</v>
      </c>
      <c r="H924" s="661" t="s">
        <v>590</v>
      </c>
      <c r="I924" s="661" t="s">
        <v>1219</v>
      </c>
      <c r="J924" s="661" t="s">
        <v>1220</v>
      </c>
      <c r="K924" s="661" t="s">
        <v>1221</v>
      </c>
      <c r="L924" s="662">
        <v>60.92</v>
      </c>
      <c r="M924" s="662">
        <v>121.84</v>
      </c>
      <c r="N924" s="661">
        <v>2</v>
      </c>
      <c r="O924" s="742">
        <v>1</v>
      </c>
      <c r="P924" s="662"/>
      <c r="Q924" s="677">
        <v>0</v>
      </c>
      <c r="R924" s="661"/>
      <c r="S924" s="677">
        <v>0</v>
      </c>
      <c r="T924" s="742"/>
      <c r="U924" s="700">
        <v>0</v>
      </c>
    </row>
    <row r="925" spans="1:21" ht="14.4" customHeight="1" x14ac:dyDescent="0.3">
      <c r="A925" s="660">
        <v>21</v>
      </c>
      <c r="B925" s="661" t="s">
        <v>589</v>
      </c>
      <c r="C925" s="661">
        <v>89301212</v>
      </c>
      <c r="D925" s="740" t="s">
        <v>6629</v>
      </c>
      <c r="E925" s="741" t="s">
        <v>4364</v>
      </c>
      <c r="F925" s="661" t="s">
        <v>4355</v>
      </c>
      <c r="G925" s="661" t="s">
        <v>4466</v>
      </c>
      <c r="H925" s="661" t="s">
        <v>590</v>
      </c>
      <c r="I925" s="661" t="s">
        <v>3000</v>
      </c>
      <c r="J925" s="661" t="s">
        <v>1220</v>
      </c>
      <c r="K925" s="661" t="s">
        <v>3001</v>
      </c>
      <c r="L925" s="662">
        <v>203.07</v>
      </c>
      <c r="M925" s="662">
        <v>203.07</v>
      </c>
      <c r="N925" s="661">
        <v>1</v>
      </c>
      <c r="O925" s="742">
        <v>1</v>
      </c>
      <c r="P925" s="662"/>
      <c r="Q925" s="677">
        <v>0</v>
      </c>
      <c r="R925" s="661"/>
      <c r="S925" s="677">
        <v>0</v>
      </c>
      <c r="T925" s="742"/>
      <c r="U925" s="700">
        <v>0</v>
      </c>
    </row>
    <row r="926" spans="1:21" ht="14.4" customHeight="1" x14ac:dyDescent="0.3">
      <c r="A926" s="660">
        <v>21</v>
      </c>
      <c r="B926" s="661" t="s">
        <v>589</v>
      </c>
      <c r="C926" s="661">
        <v>89301212</v>
      </c>
      <c r="D926" s="740" t="s">
        <v>6629</v>
      </c>
      <c r="E926" s="741" t="s">
        <v>4364</v>
      </c>
      <c r="F926" s="661" t="s">
        <v>4355</v>
      </c>
      <c r="G926" s="661" t="s">
        <v>4466</v>
      </c>
      <c r="H926" s="661" t="s">
        <v>590</v>
      </c>
      <c r="I926" s="661" t="s">
        <v>5056</v>
      </c>
      <c r="J926" s="661" t="s">
        <v>5057</v>
      </c>
      <c r="K926" s="661" t="s">
        <v>1221</v>
      </c>
      <c r="L926" s="662">
        <v>60.92</v>
      </c>
      <c r="M926" s="662">
        <v>182.76</v>
      </c>
      <c r="N926" s="661">
        <v>3</v>
      </c>
      <c r="O926" s="742">
        <v>0.5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21</v>
      </c>
      <c r="B927" s="661" t="s">
        <v>589</v>
      </c>
      <c r="C927" s="661">
        <v>89301212</v>
      </c>
      <c r="D927" s="740" t="s">
        <v>6629</v>
      </c>
      <c r="E927" s="741" t="s">
        <v>4364</v>
      </c>
      <c r="F927" s="661" t="s">
        <v>4355</v>
      </c>
      <c r="G927" s="661" t="s">
        <v>4466</v>
      </c>
      <c r="H927" s="661" t="s">
        <v>590</v>
      </c>
      <c r="I927" s="661" t="s">
        <v>5058</v>
      </c>
      <c r="J927" s="661" t="s">
        <v>5057</v>
      </c>
      <c r="K927" s="661" t="s">
        <v>5059</v>
      </c>
      <c r="L927" s="662">
        <v>0</v>
      </c>
      <c r="M927" s="662">
        <v>0</v>
      </c>
      <c r="N927" s="661">
        <v>1</v>
      </c>
      <c r="O927" s="742">
        <v>0.5</v>
      </c>
      <c r="P927" s="662"/>
      <c r="Q927" s="677"/>
      <c r="R927" s="661"/>
      <c r="S927" s="677">
        <v>0</v>
      </c>
      <c r="T927" s="742"/>
      <c r="U927" s="700">
        <v>0</v>
      </c>
    </row>
    <row r="928" spans="1:21" ht="14.4" customHeight="1" x14ac:dyDescent="0.3">
      <c r="A928" s="660">
        <v>21</v>
      </c>
      <c r="B928" s="661" t="s">
        <v>589</v>
      </c>
      <c r="C928" s="661">
        <v>89301212</v>
      </c>
      <c r="D928" s="740" t="s">
        <v>6629</v>
      </c>
      <c r="E928" s="741" t="s">
        <v>4364</v>
      </c>
      <c r="F928" s="661" t="s">
        <v>4355</v>
      </c>
      <c r="G928" s="661" t="s">
        <v>4471</v>
      </c>
      <c r="H928" s="661" t="s">
        <v>590</v>
      </c>
      <c r="I928" s="661" t="s">
        <v>5060</v>
      </c>
      <c r="J928" s="661" t="s">
        <v>5061</v>
      </c>
      <c r="K928" s="661" t="s">
        <v>4169</v>
      </c>
      <c r="L928" s="662">
        <v>156.86000000000001</v>
      </c>
      <c r="M928" s="662">
        <v>156.86000000000001</v>
      </c>
      <c r="N928" s="661">
        <v>1</v>
      </c>
      <c r="O928" s="742">
        <v>1</v>
      </c>
      <c r="P928" s="662">
        <v>156.86000000000001</v>
      </c>
      <c r="Q928" s="677">
        <v>1</v>
      </c>
      <c r="R928" s="661">
        <v>1</v>
      </c>
      <c r="S928" s="677">
        <v>1</v>
      </c>
      <c r="T928" s="742">
        <v>1</v>
      </c>
      <c r="U928" s="700">
        <v>1</v>
      </c>
    </row>
    <row r="929" spans="1:21" ht="14.4" customHeight="1" x14ac:dyDescent="0.3">
      <c r="A929" s="660">
        <v>21</v>
      </c>
      <c r="B929" s="661" t="s">
        <v>589</v>
      </c>
      <c r="C929" s="661">
        <v>89301212</v>
      </c>
      <c r="D929" s="740" t="s">
        <v>6629</v>
      </c>
      <c r="E929" s="741" t="s">
        <v>4364</v>
      </c>
      <c r="F929" s="661" t="s">
        <v>4355</v>
      </c>
      <c r="G929" s="661" t="s">
        <v>4471</v>
      </c>
      <c r="H929" s="661" t="s">
        <v>590</v>
      </c>
      <c r="I929" s="661" t="s">
        <v>2669</v>
      </c>
      <c r="J929" s="661" t="s">
        <v>4168</v>
      </c>
      <c r="K929" s="661" t="s">
        <v>4169</v>
      </c>
      <c r="L929" s="662">
        <v>333.31</v>
      </c>
      <c r="M929" s="662">
        <v>666.62</v>
      </c>
      <c r="N929" s="661">
        <v>2</v>
      </c>
      <c r="O929" s="742">
        <v>2</v>
      </c>
      <c r="P929" s="662">
        <v>333.31</v>
      </c>
      <c r="Q929" s="677">
        <v>0.5</v>
      </c>
      <c r="R929" s="661">
        <v>1</v>
      </c>
      <c r="S929" s="677">
        <v>0.5</v>
      </c>
      <c r="T929" s="742">
        <v>1</v>
      </c>
      <c r="U929" s="700">
        <v>0.5</v>
      </c>
    </row>
    <row r="930" spans="1:21" ht="14.4" customHeight="1" x14ac:dyDescent="0.3">
      <c r="A930" s="660">
        <v>21</v>
      </c>
      <c r="B930" s="661" t="s">
        <v>589</v>
      </c>
      <c r="C930" s="661">
        <v>89301212</v>
      </c>
      <c r="D930" s="740" t="s">
        <v>6629</v>
      </c>
      <c r="E930" s="741" t="s">
        <v>4364</v>
      </c>
      <c r="F930" s="661" t="s">
        <v>4355</v>
      </c>
      <c r="G930" s="661" t="s">
        <v>4471</v>
      </c>
      <c r="H930" s="661" t="s">
        <v>590</v>
      </c>
      <c r="I930" s="661" t="s">
        <v>2669</v>
      </c>
      <c r="J930" s="661" t="s">
        <v>4168</v>
      </c>
      <c r="K930" s="661" t="s">
        <v>4169</v>
      </c>
      <c r="L930" s="662">
        <v>156.86000000000001</v>
      </c>
      <c r="M930" s="662">
        <v>156.86000000000001</v>
      </c>
      <c r="N930" s="661">
        <v>1</v>
      </c>
      <c r="O930" s="742">
        <v>0.5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21</v>
      </c>
      <c r="B931" s="661" t="s">
        <v>589</v>
      </c>
      <c r="C931" s="661">
        <v>89301212</v>
      </c>
      <c r="D931" s="740" t="s">
        <v>6629</v>
      </c>
      <c r="E931" s="741" t="s">
        <v>4364</v>
      </c>
      <c r="F931" s="661" t="s">
        <v>4355</v>
      </c>
      <c r="G931" s="661" t="s">
        <v>4471</v>
      </c>
      <c r="H931" s="661" t="s">
        <v>590</v>
      </c>
      <c r="I931" s="661" t="s">
        <v>3708</v>
      </c>
      <c r="J931" s="661" t="s">
        <v>4295</v>
      </c>
      <c r="K931" s="661" t="s">
        <v>4296</v>
      </c>
      <c r="L931" s="662">
        <v>333.31</v>
      </c>
      <c r="M931" s="662">
        <v>333.31</v>
      </c>
      <c r="N931" s="661">
        <v>1</v>
      </c>
      <c r="O931" s="742">
        <v>1</v>
      </c>
      <c r="P931" s="662">
        <v>333.31</v>
      </c>
      <c r="Q931" s="677">
        <v>1</v>
      </c>
      <c r="R931" s="661">
        <v>1</v>
      </c>
      <c r="S931" s="677">
        <v>1</v>
      </c>
      <c r="T931" s="742">
        <v>1</v>
      </c>
      <c r="U931" s="700">
        <v>1</v>
      </c>
    </row>
    <row r="932" spans="1:21" ht="14.4" customHeight="1" x14ac:dyDescent="0.3">
      <c r="A932" s="660">
        <v>21</v>
      </c>
      <c r="B932" s="661" t="s">
        <v>589</v>
      </c>
      <c r="C932" s="661">
        <v>89301212</v>
      </c>
      <c r="D932" s="740" t="s">
        <v>6629</v>
      </c>
      <c r="E932" s="741" t="s">
        <v>4364</v>
      </c>
      <c r="F932" s="661" t="s">
        <v>4355</v>
      </c>
      <c r="G932" s="661" t="s">
        <v>4471</v>
      </c>
      <c r="H932" s="661" t="s">
        <v>590</v>
      </c>
      <c r="I932" s="661" t="s">
        <v>5062</v>
      </c>
      <c r="J932" s="661" t="s">
        <v>5063</v>
      </c>
      <c r="K932" s="661" t="s">
        <v>5064</v>
      </c>
      <c r="L932" s="662">
        <v>151.61000000000001</v>
      </c>
      <c r="M932" s="662">
        <v>758.05000000000007</v>
      </c>
      <c r="N932" s="661">
        <v>5</v>
      </c>
      <c r="O932" s="742">
        <v>3.5</v>
      </c>
      <c r="P932" s="662">
        <v>454.83000000000004</v>
      </c>
      <c r="Q932" s="677">
        <v>0.6</v>
      </c>
      <c r="R932" s="661">
        <v>3</v>
      </c>
      <c r="S932" s="677">
        <v>0.6</v>
      </c>
      <c r="T932" s="742">
        <v>2.5</v>
      </c>
      <c r="U932" s="700">
        <v>0.7142857142857143</v>
      </c>
    </row>
    <row r="933" spans="1:21" ht="14.4" customHeight="1" x14ac:dyDescent="0.3">
      <c r="A933" s="660">
        <v>21</v>
      </c>
      <c r="B933" s="661" t="s">
        <v>589</v>
      </c>
      <c r="C933" s="661">
        <v>89301212</v>
      </c>
      <c r="D933" s="740" t="s">
        <v>6629</v>
      </c>
      <c r="E933" s="741" t="s">
        <v>4364</v>
      </c>
      <c r="F933" s="661" t="s">
        <v>4355</v>
      </c>
      <c r="G933" s="661" t="s">
        <v>5065</v>
      </c>
      <c r="H933" s="661" t="s">
        <v>2238</v>
      </c>
      <c r="I933" s="661" t="s">
        <v>5066</v>
      </c>
      <c r="J933" s="661" t="s">
        <v>5067</v>
      </c>
      <c r="K933" s="661" t="s">
        <v>5068</v>
      </c>
      <c r="L933" s="662">
        <v>804.58</v>
      </c>
      <c r="M933" s="662">
        <v>37010.680000000008</v>
      </c>
      <c r="N933" s="661">
        <v>46</v>
      </c>
      <c r="O933" s="742">
        <v>15</v>
      </c>
      <c r="P933" s="662">
        <v>11264.12</v>
      </c>
      <c r="Q933" s="677">
        <v>0.30434782608695649</v>
      </c>
      <c r="R933" s="661">
        <v>14</v>
      </c>
      <c r="S933" s="677">
        <v>0.30434782608695654</v>
      </c>
      <c r="T933" s="742">
        <v>4</v>
      </c>
      <c r="U933" s="700">
        <v>0.26666666666666666</v>
      </c>
    </row>
    <row r="934" spans="1:21" ht="14.4" customHeight="1" x14ac:dyDescent="0.3">
      <c r="A934" s="660">
        <v>21</v>
      </c>
      <c r="B934" s="661" t="s">
        <v>589</v>
      </c>
      <c r="C934" s="661">
        <v>89301212</v>
      </c>
      <c r="D934" s="740" t="s">
        <v>6629</v>
      </c>
      <c r="E934" s="741" t="s">
        <v>4364</v>
      </c>
      <c r="F934" s="661" t="s">
        <v>4355</v>
      </c>
      <c r="G934" s="661" t="s">
        <v>5065</v>
      </c>
      <c r="H934" s="661" t="s">
        <v>590</v>
      </c>
      <c r="I934" s="661" t="s">
        <v>5069</v>
      </c>
      <c r="J934" s="661" t="s">
        <v>5070</v>
      </c>
      <c r="K934" s="661" t="s">
        <v>5071</v>
      </c>
      <c r="L934" s="662">
        <v>750.95</v>
      </c>
      <c r="M934" s="662">
        <v>4505.7000000000007</v>
      </c>
      <c r="N934" s="661">
        <v>6</v>
      </c>
      <c r="O934" s="742">
        <v>2</v>
      </c>
      <c r="P934" s="662"/>
      <c r="Q934" s="677">
        <v>0</v>
      </c>
      <c r="R934" s="661"/>
      <c r="S934" s="677">
        <v>0</v>
      </c>
      <c r="T934" s="742"/>
      <c r="U934" s="700">
        <v>0</v>
      </c>
    </row>
    <row r="935" spans="1:21" ht="14.4" customHeight="1" x14ac:dyDescent="0.3">
      <c r="A935" s="660">
        <v>21</v>
      </c>
      <c r="B935" s="661" t="s">
        <v>589</v>
      </c>
      <c r="C935" s="661">
        <v>89301212</v>
      </c>
      <c r="D935" s="740" t="s">
        <v>6629</v>
      </c>
      <c r="E935" s="741" t="s">
        <v>4364</v>
      </c>
      <c r="F935" s="661" t="s">
        <v>4355</v>
      </c>
      <c r="G935" s="661" t="s">
        <v>5065</v>
      </c>
      <c r="H935" s="661" t="s">
        <v>590</v>
      </c>
      <c r="I935" s="661" t="s">
        <v>5072</v>
      </c>
      <c r="J935" s="661" t="s">
        <v>5073</v>
      </c>
      <c r="K935" s="661" t="s">
        <v>5068</v>
      </c>
      <c r="L935" s="662">
        <v>804.58</v>
      </c>
      <c r="M935" s="662">
        <v>2413.7400000000002</v>
      </c>
      <c r="N935" s="661">
        <v>3</v>
      </c>
      <c r="O935" s="742">
        <v>1</v>
      </c>
      <c r="P935" s="662"/>
      <c r="Q935" s="677">
        <v>0</v>
      </c>
      <c r="R935" s="661"/>
      <c r="S935" s="677">
        <v>0</v>
      </c>
      <c r="T935" s="742"/>
      <c r="U935" s="700">
        <v>0</v>
      </c>
    </row>
    <row r="936" spans="1:21" ht="14.4" customHeight="1" x14ac:dyDescent="0.3">
      <c r="A936" s="660">
        <v>21</v>
      </c>
      <c r="B936" s="661" t="s">
        <v>589</v>
      </c>
      <c r="C936" s="661">
        <v>89301212</v>
      </c>
      <c r="D936" s="740" t="s">
        <v>6629</v>
      </c>
      <c r="E936" s="741" t="s">
        <v>4364</v>
      </c>
      <c r="F936" s="661" t="s">
        <v>4355</v>
      </c>
      <c r="G936" s="661" t="s">
        <v>4743</v>
      </c>
      <c r="H936" s="661" t="s">
        <v>2238</v>
      </c>
      <c r="I936" s="661" t="s">
        <v>2539</v>
      </c>
      <c r="J936" s="661" t="s">
        <v>2540</v>
      </c>
      <c r="K936" s="661" t="s">
        <v>2244</v>
      </c>
      <c r="L936" s="662">
        <v>0</v>
      </c>
      <c r="M936" s="662">
        <v>0</v>
      </c>
      <c r="N936" s="661">
        <v>8</v>
      </c>
      <c r="O936" s="742">
        <v>7</v>
      </c>
      <c r="P936" s="662">
        <v>0</v>
      </c>
      <c r="Q936" s="677"/>
      <c r="R936" s="661">
        <v>4</v>
      </c>
      <c r="S936" s="677">
        <v>0.5</v>
      </c>
      <c r="T936" s="742">
        <v>3</v>
      </c>
      <c r="U936" s="700">
        <v>0.42857142857142855</v>
      </c>
    </row>
    <row r="937" spans="1:21" ht="14.4" customHeight="1" x14ac:dyDescent="0.3">
      <c r="A937" s="660">
        <v>21</v>
      </c>
      <c r="B937" s="661" t="s">
        <v>589</v>
      </c>
      <c r="C937" s="661">
        <v>89301212</v>
      </c>
      <c r="D937" s="740" t="s">
        <v>6629</v>
      </c>
      <c r="E937" s="741" t="s">
        <v>4364</v>
      </c>
      <c r="F937" s="661" t="s">
        <v>4355</v>
      </c>
      <c r="G937" s="661" t="s">
        <v>4453</v>
      </c>
      <c r="H937" s="661" t="s">
        <v>590</v>
      </c>
      <c r="I937" s="661" t="s">
        <v>4454</v>
      </c>
      <c r="J937" s="661" t="s">
        <v>4455</v>
      </c>
      <c r="K937" s="661" t="s">
        <v>4456</v>
      </c>
      <c r="L937" s="662">
        <v>1789.73</v>
      </c>
      <c r="M937" s="662">
        <v>53691.9</v>
      </c>
      <c r="N937" s="661">
        <v>30</v>
      </c>
      <c r="O937" s="742">
        <v>11.5</v>
      </c>
      <c r="P937" s="662">
        <v>48322.71</v>
      </c>
      <c r="Q937" s="677">
        <v>0.89999999999999991</v>
      </c>
      <c r="R937" s="661">
        <v>27</v>
      </c>
      <c r="S937" s="677">
        <v>0.9</v>
      </c>
      <c r="T937" s="742">
        <v>10.5</v>
      </c>
      <c r="U937" s="700">
        <v>0.91304347826086951</v>
      </c>
    </row>
    <row r="938" spans="1:21" ht="14.4" customHeight="1" x14ac:dyDescent="0.3">
      <c r="A938" s="660">
        <v>21</v>
      </c>
      <c r="B938" s="661" t="s">
        <v>589</v>
      </c>
      <c r="C938" s="661">
        <v>89301212</v>
      </c>
      <c r="D938" s="740" t="s">
        <v>6629</v>
      </c>
      <c r="E938" s="741" t="s">
        <v>4364</v>
      </c>
      <c r="F938" s="661" t="s">
        <v>4355</v>
      </c>
      <c r="G938" s="661" t="s">
        <v>4453</v>
      </c>
      <c r="H938" s="661" t="s">
        <v>590</v>
      </c>
      <c r="I938" s="661" t="s">
        <v>4454</v>
      </c>
      <c r="J938" s="661" t="s">
        <v>4455</v>
      </c>
      <c r="K938" s="661" t="s">
        <v>4456</v>
      </c>
      <c r="L938" s="662">
        <v>1610.86</v>
      </c>
      <c r="M938" s="662">
        <v>6443.44</v>
      </c>
      <c r="N938" s="661">
        <v>4</v>
      </c>
      <c r="O938" s="742">
        <v>1</v>
      </c>
      <c r="P938" s="662">
        <v>6443.44</v>
      </c>
      <c r="Q938" s="677">
        <v>1</v>
      </c>
      <c r="R938" s="661">
        <v>4</v>
      </c>
      <c r="S938" s="677">
        <v>1</v>
      </c>
      <c r="T938" s="742">
        <v>1</v>
      </c>
      <c r="U938" s="700">
        <v>1</v>
      </c>
    </row>
    <row r="939" spans="1:21" ht="14.4" customHeight="1" x14ac:dyDescent="0.3">
      <c r="A939" s="660">
        <v>21</v>
      </c>
      <c r="B939" s="661" t="s">
        <v>589</v>
      </c>
      <c r="C939" s="661">
        <v>89301212</v>
      </c>
      <c r="D939" s="740" t="s">
        <v>6629</v>
      </c>
      <c r="E939" s="741" t="s">
        <v>4364</v>
      </c>
      <c r="F939" s="661" t="s">
        <v>4355</v>
      </c>
      <c r="G939" s="661" t="s">
        <v>5074</v>
      </c>
      <c r="H939" s="661" t="s">
        <v>590</v>
      </c>
      <c r="I939" s="661" t="s">
        <v>5075</v>
      </c>
      <c r="J939" s="661" t="s">
        <v>5076</v>
      </c>
      <c r="K939" s="661" t="s">
        <v>2796</v>
      </c>
      <c r="L939" s="662">
        <v>222.25</v>
      </c>
      <c r="M939" s="662">
        <v>666.75</v>
      </c>
      <c r="N939" s="661">
        <v>3</v>
      </c>
      <c r="O939" s="742">
        <v>1.5</v>
      </c>
      <c r="P939" s="662"/>
      <c r="Q939" s="677">
        <v>0</v>
      </c>
      <c r="R939" s="661"/>
      <c r="S939" s="677">
        <v>0</v>
      </c>
      <c r="T939" s="742"/>
      <c r="U939" s="700">
        <v>0</v>
      </c>
    </row>
    <row r="940" spans="1:21" ht="14.4" customHeight="1" x14ac:dyDescent="0.3">
      <c r="A940" s="660">
        <v>21</v>
      </c>
      <c r="B940" s="661" t="s">
        <v>589</v>
      </c>
      <c r="C940" s="661">
        <v>89301212</v>
      </c>
      <c r="D940" s="740" t="s">
        <v>6629</v>
      </c>
      <c r="E940" s="741" t="s">
        <v>4364</v>
      </c>
      <c r="F940" s="661" t="s">
        <v>4355</v>
      </c>
      <c r="G940" s="661" t="s">
        <v>5077</v>
      </c>
      <c r="H940" s="661" t="s">
        <v>590</v>
      </c>
      <c r="I940" s="661" t="s">
        <v>5078</v>
      </c>
      <c r="J940" s="661" t="s">
        <v>5079</v>
      </c>
      <c r="K940" s="661" t="s">
        <v>4156</v>
      </c>
      <c r="L940" s="662">
        <v>124.32</v>
      </c>
      <c r="M940" s="662">
        <v>124.32</v>
      </c>
      <c r="N940" s="661">
        <v>1</v>
      </c>
      <c r="O940" s="742">
        <v>0.5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21</v>
      </c>
      <c r="B941" s="661" t="s">
        <v>589</v>
      </c>
      <c r="C941" s="661">
        <v>89301212</v>
      </c>
      <c r="D941" s="740" t="s">
        <v>6629</v>
      </c>
      <c r="E941" s="741" t="s">
        <v>4364</v>
      </c>
      <c r="F941" s="661" t="s">
        <v>4355</v>
      </c>
      <c r="G941" s="661" t="s">
        <v>5077</v>
      </c>
      <c r="H941" s="661" t="s">
        <v>2238</v>
      </c>
      <c r="I941" s="661" t="s">
        <v>2325</v>
      </c>
      <c r="J941" s="661" t="s">
        <v>2326</v>
      </c>
      <c r="K941" s="661" t="s">
        <v>2327</v>
      </c>
      <c r="L941" s="662">
        <v>146.63</v>
      </c>
      <c r="M941" s="662">
        <v>293.26</v>
      </c>
      <c r="N941" s="661">
        <v>2</v>
      </c>
      <c r="O941" s="742">
        <v>1</v>
      </c>
      <c r="P941" s="662"/>
      <c r="Q941" s="677">
        <v>0</v>
      </c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21</v>
      </c>
      <c r="B942" s="661" t="s">
        <v>589</v>
      </c>
      <c r="C942" s="661">
        <v>89301212</v>
      </c>
      <c r="D942" s="740" t="s">
        <v>6629</v>
      </c>
      <c r="E942" s="741" t="s">
        <v>4364</v>
      </c>
      <c r="F942" s="661" t="s">
        <v>4355</v>
      </c>
      <c r="G942" s="661" t="s">
        <v>4749</v>
      </c>
      <c r="H942" s="661" t="s">
        <v>2238</v>
      </c>
      <c r="I942" s="661" t="s">
        <v>2598</v>
      </c>
      <c r="J942" s="661" t="s">
        <v>2599</v>
      </c>
      <c r="K942" s="661" t="s">
        <v>1757</v>
      </c>
      <c r="L942" s="662">
        <v>1140.7</v>
      </c>
      <c r="M942" s="662">
        <v>6844.2000000000007</v>
      </c>
      <c r="N942" s="661">
        <v>6</v>
      </c>
      <c r="O942" s="742">
        <v>2</v>
      </c>
      <c r="P942" s="662"/>
      <c r="Q942" s="677">
        <v>0</v>
      </c>
      <c r="R942" s="661"/>
      <c r="S942" s="677">
        <v>0</v>
      </c>
      <c r="T942" s="742"/>
      <c r="U942" s="700">
        <v>0</v>
      </c>
    </row>
    <row r="943" spans="1:21" ht="14.4" customHeight="1" x14ac:dyDescent="0.3">
      <c r="A943" s="660">
        <v>21</v>
      </c>
      <c r="B943" s="661" t="s">
        <v>589</v>
      </c>
      <c r="C943" s="661">
        <v>89301212</v>
      </c>
      <c r="D943" s="740" t="s">
        <v>6629</v>
      </c>
      <c r="E943" s="741" t="s">
        <v>4364</v>
      </c>
      <c r="F943" s="661" t="s">
        <v>4355</v>
      </c>
      <c r="G943" s="661" t="s">
        <v>4750</v>
      </c>
      <c r="H943" s="661" t="s">
        <v>590</v>
      </c>
      <c r="I943" s="661" t="s">
        <v>5080</v>
      </c>
      <c r="J943" s="661" t="s">
        <v>3110</v>
      </c>
      <c r="K943" s="661" t="s">
        <v>4586</v>
      </c>
      <c r="L943" s="662">
        <v>79.22</v>
      </c>
      <c r="M943" s="662">
        <v>79.22</v>
      </c>
      <c r="N943" s="661">
        <v>1</v>
      </c>
      <c r="O943" s="742">
        <v>1</v>
      </c>
      <c r="P943" s="662"/>
      <c r="Q943" s="677">
        <v>0</v>
      </c>
      <c r="R943" s="661"/>
      <c r="S943" s="677">
        <v>0</v>
      </c>
      <c r="T943" s="742"/>
      <c r="U943" s="700">
        <v>0</v>
      </c>
    </row>
    <row r="944" spans="1:21" ht="14.4" customHeight="1" x14ac:dyDescent="0.3">
      <c r="A944" s="660">
        <v>21</v>
      </c>
      <c r="B944" s="661" t="s">
        <v>589</v>
      </c>
      <c r="C944" s="661">
        <v>89301212</v>
      </c>
      <c r="D944" s="740" t="s">
        <v>6629</v>
      </c>
      <c r="E944" s="741" t="s">
        <v>4364</v>
      </c>
      <c r="F944" s="661" t="s">
        <v>4355</v>
      </c>
      <c r="G944" s="661" t="s">
        <v>4400</v>
      </c>
      <c r="H944" s="661" t="s">
        <v>590</v>
      </c>
      <c r="I944" s="661" t="s">
        <v>1043</v>
      </c>
      <c r="J944" s="661" t="s">
        <v>4401</v>
      </c>
      <c r="K944" s="661" t="s">
        <v>4402</v>
      </c>
      <c r="L944" s="662">
        <v>0</v>
      </c>
      <c r="M944" s="662">
        <v>0</v>
      </c>
      <c r="N944" s="661">
        <v>2</v>
      </c>
      <c r="O944" s="742">
        <v>1</v>
      </c>
      <c r="P944" s="662"/>
      <c r="Q944" s="677"/>
      <c r="R944" s="661"/>
      <c r="S944" s="677">
        <v>0</v>
      </c>
      <c r="T944" s="742"/>
      <c r="U944" s="700">
        <v>0</v>
      </c>
    </row>
    <row r="945" spans="1:21" ht="14.4" customHeight="1" x14ac:dyDescent="0.3">
      <c r="A945" s="660">
        <v>21</v>
      </c>
      <c r="B945" s="661" t="s">
        <v>589</v>
      </c>
      <c r="C945" s="661">
        <v>89301212</v>
      </c>
      <c r="D945" s="740" t="s">
        <v>6629</v>
      </c>
      <c r="E945" s="741" t="s">
        <v>4364</v>
      </c>
      <c r="F945" s="661" t="s">
        <v>4355</v>
      </c>
      <c r="G945" s="661" t="s">
        <v>4400</v>
      </c>
      <c r="H945" s="661" t="s">
        <v>590</v>
      </c>
      <c r="I945" s="661" t="s">
        <v>1047</v>
      </c>
      <c r="J945" s="661" t="s">
        <v>4475</v>
      </c>
      <c r="K945" s="661" t="s">
        <v>2410</v>
      </c>
      <c r="L945" s="662">
        <v>0</v>
      </c>
      <c r="M945" s="662">
        <v>0</v>
      </c>
      <c r="N945" s="661">
        <v>2</v>
      </c>
      <c r="O945" s="742">
        <v>2</v>
      </c>
      <c r="P945" s="662">
        <v>0</v>
      </c>
      <c r="Q945" s="677"/>
      <c r="R945" s="661">
        <v>2</v>
      </c>
      <c r="S945" s="677">
        <v>1</v>
      </c>
      <c r="T945" s="742">
        <v>2</v>
      </c>
      <c r="U945" s="700">
        <v>1</v>
      </c>
    </row>
    <row r="946" spans="1:21" ht="14.4" customHeight="1" x14ac:dyDescent="0.3">
      <c r="A946" s="660">
        <v>21</v>
      </c>
      <c r="B946" s="661" t="s">
        <v>589</v>
      </c>
      <c r="C946" s="661">
        <v>89301212</v>
      </c>
      <c r="D946" s="740" t="s">
        <v>6629</v>
      </c>
      <c r="E946" s="741" t="s">
        <v>4364</v>
      </c>
      <c r="F946" s="661" t="s">
        <v>4355</v>
      </c>
      <c r="G946" s="661" t="s">
        <v>4400</v>
      </c>
      <c r="H946" s="661" t="s">
        <v>590</v>
      </c>
      <c r="I946" s="661" t="s">
        <v>4908</v>
      </c>
      <c r="J946" s="661" t="s">
        <v>4401</v>
      </c>
      <c r="K946" s="661" t="s">
        <v>4402</v>
      </c>
      <c r="L946" s="662">
        <v>0</v>
      </c>
      <c r="M946" s="662">
        <v>0</v>
      </c>
      <c r="N946" s="661">
        <v>1</v>
      </c>
      <c r="O946" s="742">
        <v>1</v>
      </c>
      <c r="P946" s="662">
        <v>0</v>
      </c>
      <c r="Q946" s="677"/>
      <c r="R946" s="661">
        <v>1</v>
      </c>
      <c r="S946" s="677">
        <v>1</v>
      </c>
      <c r="T946" s="742">
        <v>1</v>
      </c>
      <c r="U946" s="700">
        <v>1</v>
      </c>
    </row>
    <row r="947" spans="1:21" ht="14.4" customHeight="1" x14ac:dyDescent="0.3">
      <c r="A947" s="660">
        <v>21</v>
      </c>
      <c r="B947" s="661" t="s">
        <v>589</v>
      </c>
      <c r="C947" s="661">
        <v>89301212</v>
      </c>
      <c r="D947" s="740" t="s">
        <v>6629</v>
      </c>
      <c r="E947" s="741" t="s">
        <v>4364</v>
      </c>
      <c r="F947" s="661" t="s">
        <v>4355</v>
      </c>
      <c r="G947" s="661" t="s">
        <v>4759</v>
      </c>
      <c r="H947" s="661" t="s">
        <v>2238</v>
      </c>
      <c r="I947" s="661" t="s">
        <v>2763</v>
      </c>
      <c r="J947" s="661" t="s">
        <v>2764</v>
      </c>
      <c r="K947" s="661" t="s">
        <v>4173</v>
      </c>
      <c r="L947" s="662">
        <v>178.27</v>
      </c>
      <c r="M947" s="662">
        <v>356.54</v>
      </c>
      <c r="N947" s="661">
        <v>2</v>
      </c>
      <c r="O947" s="742">
        <v>1</v>
      </c>
      <c r="P947" s="662"/>
      <c r="Q947" s="677">
        <v>0</v>
      </c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21</v>
      </c>
      <c r="B948" s="661" t="s">
        <v>589</v>
      </c>
      <c r="C948" s="661">
        <v>89301212</v>
      </c>
      <c r="D948" s="740" t="s">
        <v>6629</v>
      </c>
      <c r="E948" s="741" t="s">
        <v>4364</v>
      </c>
      <c r="F948" s="661" t="s">
        <v>4355</v>
      </c>
      <c r="G948" s="661" t="s">
        <v>4759</v>
      </c>
      <c r="H948" s="661" t="s">
        <v>590</v>
      </c>
      <c r="I948" s="661" t="s">
        <v>5081</v>
      </c>
      <c r="J948" s="661" t="s">
        <v>5082</v>
      </c>
      <c r="K948" s="661" t="s">
        <v>5083</v>
      </c>
      <c r="L948" s="662">
        <v>184.22</v>
      </c>
      <c r="M948" s="662">
        <v>368.44</v>
      </c>
      <c r="N948" s="661">
        <v>2</v>
      </c>
      <c r="O948" s="742">
        <v>1</v>
      </c>
      <c r="P948" s="662"/>
      <c r="Q948" s="677">
        <v>0</v>
      </c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21</v>
      </c>
      <c r="B949" s="661" t="s">
        <v>589</v>
      </c>
      <c r="C949" s="661">
        <v>89301212</v>
      </c>
      <c r="D949" s="740" t="s">
        <v>6629</v>
      </c>
      <c r="E949" s="741" t="s">
        <v>4364</v>
      </c>
      <c r="F949" s="661" t="s">
        <v>4355</v>
      </c>
      <c r="G949" s="661" t="s">
        <v>4690</v>
      </c>
      <c r="H949" s="661" t="s">
        <v>2238</v>
      </c>
      <c r="I949" s="661" t="s">
        <v>2368</v>
      </c>
      <c r="J949" s="661" t="s">
        <v>2369</v>
      </c>
      <c r="K949" s="661" t="s">
        <v>1094</v>
      </c>
      <c r="L949" s="662">
        <v>0</v>
      </c>
      <c r="M949" s="662">
        <v>0</v>
      </c>
      <c r="N949" s="661">
        <v>1</v>
      </c>
      <c r="O949" s="742">
        <v>1</v>
      </c>
      <c r="P949" s="662">
        <v>0</v>
      </c>
      <c r="Q949" s="677"/>
      <c r="R949" s="661">
        <v>1</v>
      </c>
      <c r="S949" s="677">
        <v>1</v>
      </c>
      <c r="T949" s="742">
        <v>1</v>
      </c>
      <c r="U949" s="700">
        <v>1</v>
      </c>
    </row>
    <row r="950" spans="1:21" ht="14.4" customHeight="1" x14ac:dyDescent="0.3">
      <c r="A950" s="660">
        <v>21</v>
      </c>
      <c r="B950" s="661" t="s">
        <v>589</v>
      </c>
      <c r="C950" s="661">
        <v>89301212</v>
      </c>
      <c r="D950" s="740" t="s">
        <v>6629</v>
      </c>
      <c r="E950" s="741" t="s">
        <v>4364</v>
      </c>
      <c r="F950" s="661" t="s">
        <v>4355</v>
      </c>
      <c r="G950" s="661" t="s">
        <v>4480</v>
      </c>
      <c r="H950" s="661" t="s">
        <v>590</v>
      </c>
      <c r="I950" s="661" t="s">
        <v>1283</v>
      </c>
      <c r="J950" s="661" t="s">
        <v>869</v>
      </c>
      <c r="K950" s="661" t="s">
        <v>1161</v>
      </c>
      <c r="L950" s="662">
        <v>118.82</v>
      </c>
      <c r="M950" s="662">
        <v>118.82</v>
      </c>
      <c r="N950" s="661">
        <v>1</v>
      </c>
      <c r="O950" s="742">
        <v>0.5</v>
      </c>
      <c r="P950" s="662"/>
      <c r="Q950" s="677">
        <v>0</v>
      </c>
      <c r="R950" s="661"/>
      <c r="S950" s="677">
        <v>0</v>
      </c>
      <c r="T950" s="742"/>
      <c r="U950" s="700">
        <v>0</v>
      </c>
    </row>
    <row r="951" spans="1:21" ht="14.4" customHeight="1" x14ac:dyDescent="0.3">
      <c r="A951" s="660">
        <v>21</v>
      </c>
      <c r="B951" s="661" t="s">
        <v>589</v>
      </c>
      <c r="C951" s="661">
        <v>89301212</v>
      </c>
      <c r="D951" s="740" t="s">
        <v>6629</v>
      </c>
      <c r="E951" s="741" t="s">
        <v>4364</v>
      </c>
      <c r="F951" s="661" t="s">
        <v>4355</v>
      </c>
      <c r="G951" s="661" t="s">
        <v>4485</v>
      </c>
      <c r="H951" s="661" t="s">
        <v>590</v>
      </c>
      <c r="I951" s="661" t="s">
        <v>1518</v>
      </c>
      <c r="J951" s="661" t="s">
        <v>1519</v>
      </c>
      <c r="K951" s="661" t="s">
        <v>1520</v>
      </c>
      <c r="L951" s="662">
        <v>359.63</v>
      </c>
      <c r="M951" s="662">
        <v>1438.52</v>
      </c>
      <c r="N951" s="661">
        <v>4</v>
      </c>
      <c r="O951" s="742">
        <v>1.5</v>
      </c>
      <c r="P951" s="662">
        <v>719.26</v>
      </c>
      <c r="Q951" s="677">
        <v>0.5</v>
      </c>
      <c r="R951" s="661">
        <v>2</v>
      </c>
      <c r="S951" s="677">
        <v>0.5</v>
      </c>
      <c r="T951" s="742">
        <v>0.5</v>
      </c>
      <c r="U951" s="700">
        <v>0.33333333333333331</v>
      </c>
    </row>
    <row r="952" spans="1:21" ht="14.4" customHeight="1" x14ac:dyDescent="0.3">
      <c r="A952" s="660">
        <v>21</v>
      </c>
      <c r="B952" s="661" t="s">
        <v>589</v>
      </c>
      <c r="C952" s="661">
        <v>89301212</v>
      </c>
      <c r="D952" s="740" t="s">
        <v>6629</v>
      </c>
      <c r="E952" s="741" t="s">
        <v>4364</v>
      </c>
      <c r="F952" s="661" t="s">
        <v>4355</v>
      </c>
      <c r="G952" s="661" t="s">
        <v>4403</v>
      </c>
      <c r="H952" s="661" t="s">
        <v>590</v>
      </c>
      <c r="I952" s="661" t="s">
        <v>1715</v>
      </c>
      <c r="J952" s="661" t="s">
        <v>1716</v>
      </c>
      <c r="K952" s="661" t="s">
        <v>4912</v>
      </c>
      <c r="L952" s="662">
        <v>147.36000000000001</v>
      </c>
      <c r="M952" s="662">
        <v>147.36000000000001</v>
      </c>
      <c r="N952" s="661">
        <v>1</v>
      </c>
      <c r="O952" s="742">
        <v>0.5</v>
      </c>
      <c r="P952" s="662">
        <v>147.36000000000001</v>
      </c>
      <c r="Q952" s="677">
        <v>1</v>
      </c>
      <c r="R952" s="661">
        <v>1</v>
      </c>
      <c r="S952" s="677">
        <v>1</v>
      </c>
      <c r="T952" s="742">
        <v>0.5</v>
      </c>
      <c r="U952" s="700">
        <v>1</v>
      </c>
    </row>
    <row r="953" spans="1:21" ht="14.4" customHeight="1" x14ac:dyDescent="0.3">
      <c r="A953" s="660">
        <v>21</v>
      </c>
      <c r="B953" s="661" t="s">
        <v>589</v>
      </c>
      <c r="C953" s="661">
        <v>89301212</v>
      </c>
      <c r="D953" s="740" t="s">
        <v>6629</v>
      </c>
      <c r="E953" s="741" t="s">
        <v>4364</v>
      </c>
      <c r="F953" s="661" t="s">
        <v>4355</v>
      </c>
      <c r="G953" s="661" t="s">
        <v>4403</v>
      </c>
      <c r="H953" s="661" t="s">
        <v>590</v>
      </c>
      <c r="I953" s="661" t="s">
        <v>4696</v>
      </c>
      <c r="J953" s="661" t="s">
        <v>1716</v>
      </c>
      <c r="K953" s="661" t="s">
        <v>4697</v>
      </c>
      <c r="L953" s="662">
        <v>0</v>
      </c>
      <c r="M953" s="662">
        <v>0</v>
      </c>
      <c r="N953" s="661">
        <v>2</v>
      </c>
      <c r="O953" s="742">
        <v>1</v>
      </c>
      <c r="P953" s="662">
        <v>0</v>
      </c>
      <c r="Q953" s="677"/>
      <c r="R953" s="661">
        <v>2</v>
      </c>
      <c r="S953" s="677">
        <v>1</v>
      </c>
      <c r="T953" s="742">
        <v>1</v>
      </c>
      <c r="U953" s="700">
        <v>1</v>
      </c>
    </row>
    <row r="954" spans="1:21" ht="14.4" customHeight="1" x14ac:dyDescent="0.3">
      <c r="A954" s="660">
        <v>21</v>
      </c>
      <c r="B954" s="661" t="s">
        <v>589</v>
      </c>
      <c r="C954" s="661">
        <v>89301212</v>
      </c>
      <c r="D954" s="740" t="s">
        <v>6629</v>
      </c>
      <c r="E954" s="741" t="s">
        <v>4364</v>
      </c>
      <c r="F954" s="661" t="s">
        <v>4355</v>
      </c>
      <c r="G954" s="661" t="s">
        <v>4403</v>
      </c>
      <c r="H954" s="661" t="s">
        <v>590</v>
      </c>
      <c r="I954" s="661" t="s">
        <v>4698</v>
      </c>
      <c r="J954" s="661" t="s">
        <v>1716</v>
      </c>
      <c r="K954" s="661" t="s">
        <v>4699</v>
      </c>
      <c r="L954" s="662">
        <v>0</v>
      </c>
      <c r="M954" s="662">
        <v>0</v>
      </c>
      <c r="N954" s="661">
        <v>1</v>
      </c>
      <c r="O954" s="742">
        <v>1</v>
      </c>
      <c r="P954" s="662"/>
      <c r="Q954" s="677"/>
      <c r="R954" s="661"/>
      <c r="S954" s="677">
        <v>0</v>
      </c>
      <c r="T954" s="742"/>
      <c r="U954" s="700">
        <v>0</v>
      </c>
    </row>
    <row r="955" spans="1:21" ht="14.4" customHeight="1" x14ac:dyDescent="0.3">
      <c r="A955" s="660">
        <v>21</v>
      </c>
      <c r="B955" s="661" t="s">
        <v>589</v>
      </c>
      <c r="C955" s="661">
        <v>89301212</v>
      </c>
      <c r="D955" s="740" t="s">
        <v>6629</v>
      </c>
      <c r="E955" s="741" t="s">
        <v>4364</v>
      </c>
      <c r="F955" s="661" t="s">
        <v>4355</v>
      </c>
      <c r="G955" s="661" t="s">
        <v>4491</v>
      </c>
      <c r="H955" s="661" t="s">
        <v>590</v>
      </c>
      <c r="I955" s="661" t="s">
        <v>5084</v>
      </c>
      <c r="J955" s="661" t="s">
        <v>4624</v>
      </c>
      <c r="K955" s="661" t="s">
        <v>5085</v>
      </c>
      <c r="L955" s="662">
        <v>0</v>
      </c>
      <c r="M955" s="662">
        <v>0</v>
      </c>
      <c r="N955" s="661">
        <v>1</v>
      </c>
      <c r="O955" s="742">
        <v>0.5</v>
      </c>
      <c r="P955" s="662">
        <v>0</v>
      </c>
      <c r="Q955" s="677"/>
      <c r="R955" s="661">
        <v>1</v>
      </c>
      <c r="S955" s="677">
        <v>1</v>
      </c>
      <c r="T955" s="742">
        <v>0.5</v>
      </c>
      <c r="U955" s="700">
        <v>1</v>
      </c>
    </row>
    <row r="956" spans="1:21" ht="14.4" customHeight="1" x14ac:dyDescent="0.3">
      <c r="A956" s="660">
        <v>21</v>
      </c>
      <c r="B956" s="661" t="s">
        <v>589</v>
      </c>
      <c r="C956" s="661">
        <v>89301212</v>
      </c>
      <c r="D956" s="740" t="s">
        <v>6629</v>
      </c>
      <c r="E956" s="741" t="s">
        <v>4364</v>
      </c>
      <c r="F956" s="661" t="s">
        <v>4355</v>
      </c>
      <c r="G956" s="661" t="s">
        <v>4491</v>
      </c>
      <c r="H956" s="661" t="s">
        <v>590</v>
      </c>
      <c r="I956" s="661" t="s">
        <v>4495</v>
      </c>
      <c r="J956" s="661" t="s">
        <v>4496</v>
      </c>
      <c r="K956" s="661" t="s">
        <v>4497</v>
      </c>
      <c r="L956" s="662">
        <v>75.36</v>
      </c>
      <c r="M956" s="662">
        <v>602.88</v>
      </c>
      <c r="N956" s="661">
        <v>8</v>
      </c>
      <c r="O956" s="742">
        <v>3</v>
      </c>
      <c r="P956" s="662">
        <v>150.72</v>
      </c>
      <c r="Q956" s="677">
        <v>0.25</v>
      </c>
      <c r="R956" s="661">
        <v>2</v>
      </c>
      <c r="S956" s="677">
        <v>0.25</v>
      </c>
      <c r="T956" s="742">
        <v>0.5</v>
      </c>
      <c r="U956" s="700">
        <v>0.16666666666666666</v>
      </c>
    </row>
    <row r="957" spans="1:21" ht="14.4" customHeight="1" x14ac:dyDescent="0.3">
      <c r="A957" s="660">
        <v>21</v>
      </c>
      <c r="B957" s="661" t="s">
        <v>589</v>
      </c>
      <c r="C957" s="661">
        <v>89301212</v>
      </c>
      <c r="D957" s="740" t="s">
        <v>6629</v>
      </c>
      <c r="E957" s="741" t="s">
        <v>4364</v>
      </c>
      <c r="F957" s="661" t="s">
        <v>4355</v>
      </c>
      <c r="G957" s="661" t="s">
        <v>4491</v>
      </c>
      <c r="H957" s="661" t="s">
        <v>590</v>
      </c>
      <c r="I957" s="661" t="s">
        <v>4495</v>
      </c>
      <c r="J957" s="661" t="s">
        <v>4496</v>
      </c>
      <c r="K957" s="661" t="s">
        <v>4497</v>
      </c>
      <c r="L957" s="662">
        <v>79.400000000000006</v>
      </c>
      <c r="M957" s="662">
        <v>238.20000000000002</v>
      </c>
      <c r="N957" s="661">
        <v>3</v>
      </c>
      <c r="O957" s="742">
        <v>2.5</v>
      </c>
      <c r="P957" s="662">
        <v>158.80000000000001</v>
      </c>
      <c r="Q957" s="677">
        <v>0.66666666666666663</v>
      </c>
      <c r="R957" s="661">
        <v>2</v>
      </c>
      <c r="S957" s="677">
        <v>0.66666666666666663</v>
      </c>
      <c r="T957" s="742">
        <v>1.5</v>
      </c>
      <c r="U957" s="700">
        <v>0.6</v>
      </c>
    </row>
    <row r="958" spans="1:21" ht="14.4" customHeight="1" x14ac:dyDescent="0.3">
      <c r="A958" s="660">
        <v>21</v>
      </c>
      <c r="B958" s="661" t="s">
        <v>589</v>
      </c>
      <c r="C958" s="661">
        <v>89301212</v>
      </c>
      <c r="D958" s="740" t="s">
        <v>6629</v>
      </c>
      <c r="E958" s="741" t="s">
        <v>4364</v>
      </c>
      <c r="F958" s="661" t="s">
        <v>4355</v>
      </c>
      <c r="G958" s="661" t="s">
        <v>4397</v>
      </c>
      <c r="H958" s="661" t="s">
        <v>590</v>
      </c>
      <c r="I958" s="661" t="s">
        <v>810</v>
      </c>
      <c r="J958" s="661" t="s">
        <v>811</v>
      </c>
      <c r="K958" s="661" t="s">
        <v>4129</v>
      </c>
      <c r="L958" s="662">
        <v>115.3</v>
      </c>
      <c r="M958" s="662">
        <v>461.2</v>
      </c>
      <c r="N958" s="661">
        <v>4</v>
      </c>
      <c r="O958" s="742">
        <v>3</v>
      </c>
      <c r="P958" s="662">
        <v>230.6</v>
      </c>
      <c r="Q958" s="677">
        <v>0.5</v>
      </c>
      <c r="R958" s="661">
        <v>2</v>
      </c>
      <c r="S958" s="677">
        <v>0.5</v>
      </c>
      <c r="T958" s="742">
        <v>1</v>
      </c>
      <c r="U958" s="700">
        <v>0.33333333333333331</v>
      </c>
    </row>
    <row r="959" spans="1:21" ht="14.4" customHeight="1" x14ac:dyDescent="0.3">
      <c r="A959" s="660">
        <v>21</v>
      </c>
      <c r="B959" s="661" t="s">
        <v>589</v>
      </c>
      <c r="C959" s="661">
        <v>89301212</v>
      </c>
      <c r="D959" s="740" t="s">
        <v>6629</v>
      </c>
      <c r="E959" s="741" t="s">
        <v>4364</v>
      </c>
      <c r="F959" s="661" t="s">
        <v>4355</v>
      </c>
      <c r="G959" s="661" t="s">
        <v>4503</v>
      </c>
      <c r="H959" s="661" t="s">
        <v>590</v>
      </c>
      <c r="I959" s="661" t="s">
        <v>5086</v>
      </c>
      <c r="J959" s="661" t="s">
        <v>5087</v>
      </c>
      <c r="K959" s="661" t="s">
        <v>5088</v>
      </c>
      <c r="L959" s="662">
        <v>0</v>
      </c>
      <c r="M959" s="662">
        <v>0</v>
      </c>
      <c r="N959" s="661">
        <v>1</v>
      </c>
      <c r="O959" s="742">
        <v>0.5</v>
      </c>
      <c r="P959" s="662"/>
      <c r="Q959" s="677"/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21</v>
      </c>
      <c r="B960" s="661" t="s">
        <v>589</v>
      </c>
      <c r="C960" s="661">
        <v>89301212</v>
      </c>
      <c r="D960" s="740" t="s">
        <v>6629</v>
      </c>
      <c r="E960" s="741" t="s">
        <v>4364</v>
      </c>
      <c r="F960" s="661" t="s">
        <v>4355</v>
      </c>
      <c r="G960" s="661" t="s">
        <v>5089</v>
      </c>
      <c r="H960" s="661" t="s">
        <v>590</v>
      </c>
      <c r="I960" s="661" t="s">
        <v>3869</v>
      </c>
      <c r="J960" s="661" t="s">
        <v>3870</v>
      </c>
      <c r="K960" s="661" t="s">
        <v>762</v>
      </c>
      <c r="L960" s="662">
        <v>84.26</v>
      </c>
      <c r="M960" s="662">
        <v>168.52</v>
      </c>
      <c r="N960" s="661">
        <v>2</v>
      </c>
      <c r="O960" s="742">
        <v>0.5</v>
      </c>
      <c r="P960" s="662"/>
      <c r="Q960" s="677">
        <v>0</v>
      </c>
      <c r="R960" s="661"/>
      <c r="S960" s="677">
        <v>0</v>
      </c>
      <c r="T960" s="742"/>
      <c r="U960" s="700">
        <v>0</v>
      </c>
    </row>
    <row r="961" spans="1:21" ht="14.4" customHeight="1" x14ac:dyDescent="0.3">
      <c r="A961" s="660">
        <v>21</v>
      </c>
      <c r="B961" s="661" t="s">
        <v>589</v>
      </c>
      <c r="C961" s="661">
        <v>89301212</v>
      </c>
      <c r="D961" s="740" t="s">
        <v>6629</v>
      </c>
      <c r="E961" s="741" t="s">
        <v>4364</v>
      </c>
      <c r="F961" s="661" t="s">
        <v>4355</v>
      </c>
      <c r="G961" s="661" t="s">
        <v>5090</v>
      </c>
      <c r="H961" s="661" t="s">
        <v>590</v>
      </c>
      <c r="I961" s="661" t="s">
        <v>1793</v>
      </c>
      <c r="J961" s="661" t="s">
        <v>5091</v>
      </c>
      <c r="K961" s="661" t="s">
        <v>5092</v>
      </c>
      <c r="L961" s="662">
        <v>117.71</v>
      </c>
      <c r="M961" s="662">
        <v>235.42</v>
      </c>
      <c r="N961" s="661">
        <v>2</v>
      </c>
      <c r="O961" s="742">
        <v>0.5</v>
      </c>
      <c r="P961" s="662"/>
      <c r="Q961" s="677">
        <v>0</v>
      </c>
      <c r="R961" s="661"/>
      <c r="S961" s="677">
        <v>0</v>
      </c>
      <c r="T961" s="742"/>
      <c r="U961" s="700">
        <v>0</v>
      </c>
    </row>
    <row r="962" spans="1:21" ht="14.4" customHeight="1" x14ac:dyDescent="0.3">
      <c r="A962" s="660">
        <v>21</v>
      </c>
      <c r="B962" s="661" t="s">
        <v>589</v>
      </c>
      <c r="C962" s="661">
        <v>89301212</v>
      </c>
      <c r="D962" s="740" t="s">
        <v>6629</v>
      </c>
      <c r="E962" s="741" t="s">
        <v>4364</v>
      </c>
      <c r="F962" s="661" t="s">
        <v>4355</v>
      </c>
      <c r="G962" s="661" t="s">
        <v>4509</v>
      </c>
      <c r="H962" s="661" t="s">
        <v>590</v>
      </c>
      <c r="I962" s="661" t="s">
        <v>4513</v>
      </c>
      <c r="J962" s="661" t="s">
        <v>4514</v>
      </c>
      <c r="K962" s="661" t="s">
        <v>4512</v>
      </c>
      <c r="L962" s="662">
        <v>0</v>
      </c>
      <c r="M962" s="662">
        <v>0</v>
      </c>
      <c r="N962" s="661">
        <v>4</v>
      </c>
      <c r="O962" s="742">
        <v>1</v>
      </c>
      <c r="P962" s="662">
        <v>0</v>
      </c>
      <c r="Q962" s="677"/>
      <c r="R962" s="661">
        <v>3</v>
      </c>
      <c r="S962" s="677">
        <v>0.75</v>
      </c>
      <c r="T962" s="742">
        <v>0.5</v>
      </c>
      <c r="U962" s="700">
        <v>0.5</v>
      </c>
    </row>
    <row r="963" spans="1:21" ht="14.4" customHeight="1" x14ac:dyDescent="0.3">
      <c r="A963" s="660">
        <v>21</v>
      </c>
      <c r="B963" s="661" t="s">
        <v>589</v>
      </c>
      <c r="C963" s="661">
        <v>89301212</v>
      </c>
      <c r="D963" s="740" t="s">
        <v>6629</v>
      </c>
      <c r="E963" s="741" t="s">
        <v>4364</v>
      </c>
      <c r="F963" s="661" t="s">
        <v>4355</v>
      </c>
      <c r="G963" s="661" t="s">
        <v>4509</v>
      </c>
      <c r="H963" s="661" t="s">
        <v>590</v>
      </c>
      <c r="I963" s="661" t="s">
        <v>1126</v>
      </c>
      <c r="J963" s="661" t="s">
        <v>4514</v>
      </c>
      <c r="K963" s="661" t="s">
        <v>4515</v>
      </c>
      <c r="L963" s="662">
        <v>66.599999999999994</v>
      </c>
      <c r="M963" s="662">
        <v>333</v>
      </c>
      <c r="N963" s="661">
        <v>5</v>
      </c>
      <c r="O963" s="742">
        <v>4</v>
      </c>
      <c r="P963" s="662">
        <v>133.19999999999999</v>
      </c>
      <c r="Q963" s="677">
        <v>0.39999999999999997</v>
      </c>
      <c r="R963" s="661">
        <v>2</v>
      </c>
      <c r="S963" s="677">
        <v>0.4</v>
      </c>
      <c r="T963" s="742">
        <v>2</v>
      </c>
      <c r="U963" s="700">
        <v>0.5</v>
      </c>
    </row>
    <row r="964" spans="1:21" ht="14.4" customHeight="1" x14ac:dyDescent="0.3">
      <c r="A964" s="660">
        <v>21</v>
      </c>
      <c r="B964" s="661" t="s">
        <v>589</v>
      </c>
      <c r="C964" s="661">
        <v>89301212</v>
      </c>
      <c r="D964" s="740" t="s">
        <v>6629</v>
      </c>
      <c r="E964" s="741" t="s">
        <v>4364</v>
      </c>
      <c r="F964" s="661" t="s">
        <v>4355</v>
      </c>
      <c r="G964" s="661" t="s">
        <v>4955</v>
      </c>
      <c r="H964" s="661" t="s">
        <v>590</v>
      </c>
      <c r="I964" s="661" t="s">
        <v>5093</v>
      </c>
      <c r="J964" s="661" t="s">
        <v>5094</v>
      </c>
      <c r="K964" s="661" t="s">
        <v>5095</v>
      </c>
      <c r="L964" s="662">
        <v>262.98</v>
      </c>
      <c r="M964" s="662">
        <v>262.98</v>
      </c>
      <c r="N964" s="661">
        <v>1</v>
      </c>
      <c r="O964" s="742">
        <v>0.5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21</v>
      </c>
      <c r="B965" s="661" t="s">
        <v>589</v>
      </c>
      <c r="C965" s="661">
        <v>89301212</v>
      </c>
      <c r="D965" s="740" t="s">
        <v>6629</v>
      </c>
      <c r="E965" s="741" t="s">
        <v>4364</v>
      </c>
      <c r="F965" s="661" t="s">
        <v>4355</v>
      </c>
      <c r="G965" s="661" t="s">
        <v>5096</v>
      </c>
      <c r="H965" s="661" t="s">
        <v>2238</v>
      </c>
      <c r="I965" s="661" t="s">
        <v>5097</v>
      </c>
      <c r="J965" s="661" t="s">
        <v>5098</v>
      </c>
      <c r="K965" s="661" t="s">
        <v>5099</v>
      </c>
      <c r="L965" s="662">
        <v>1359.61</v>
      </c>
      <c r="M965" s="662">
        <v>1359.61</v>
      </c>
      <c r="N965" s="661">
        <v>1</v>
      </c>
      <c r="O965" s="742">
        <v>1</v>
      </c>
      <c r="P965" s="662">
        <v>1359.61</v>
      </c>
      <c r="Q965" s="677">
        <v>1</v>
      </c>
      <c r="R965" s="661">
        <v>1</v>
      </c>
      <c r="S965" s="677">
        <v>1</v>
      </c>
      <c r="T965" s="742">
        <v>1</v>
      </c>
      <c r="U965" s="700">
        <v>1</v>
      </c>
    </row>
    <row r="966" spans="1:21" ht="14.4" customHeight="1" x14ac:dyDescent="0.3">
      <c r="A966" s="660">
        <v>21</v>
      </c>
      <c r="B966" s="661" t="s">
        <v>589</v>
      </c>
      <c r="C966" s="661">
        <v>89301212</v>
      </c>
      <c r="D966" s="740" t="s">
        <v>6629</v>
      </c>
      <c r="E966" s="741" t="s">
        <v>4364</v>
      </c>
      <c r="F966" s="661" t="s">
        <v>4355</v>
      </c>
      <c r="G966" s="661" t="s">
        <v>5100</v>
      </c>
      <c r="H966" s="661" t="s">
        <v>590</v>
      </c>
      <c r="I966" s="661" t="s">
        <v>1475</v>
      </c>
      <c r="J966" s="661" t="s">
        <v>5101</v>
      </c>
      <c r="K966" s="661" t="s">
        <v>5102</v>
      </c>
      <c r="L966" s="662">
        <v>0</v>
      </c>
      <c r="M966" s="662">
        <v>0</v>
      </c>
      <c r="N966" s="661">
        <v>2</v>
      </c>
      <c r="O966" s="742">
        <v>0.5</v>
      </c>
      <c r="P966" s="662"/>
      <c r="Q966" s="677"/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21</v>
      </c>
      <c r="B967" s="661" t="s">
        <v>589</v>
      </c>
      <c r="C967" s="661">
        <v>89301212</v>
      </c>
      <c r="D967" s="740" t="s">
        <v>6629</v>
      </c>
      <c r="E967" s="741" t="s">
        <v>4364</v>
      </c>
      <c r="F967" s="661" t="s">
        <v>4355</v>
      </c>
      <c r="G967" s="661" t="s">
        <v>5103</v>
      </c>
      <c r="H967" s="661" t="s">
        <v>590</v>
      </c>
      <c r="I967" s="661" t="s">
        <v>5104</v>
      </c>
      <c r="J967" s="661" t="s">
        <v>5105</v>
      </c>
      <c r="K967" s="661" t="s">
        <v>5106</v>
      </c>
      <c r="L967" s="662">
        <v>0</v>
      </c>
      <c r="M967" s="662">
        <v>0</v>
      </c>
      <c r="N967" s="661">
        <v>1</v>
      </c>
      <c r="O967" s="742">
        <v>1</v>
      </c>
      <c r="P967" s="662"/>
      <c r="Q967" s="677"/>
      <c r="R967" s="661"/>
      <c r="S967" s="677">
        <v>0</v>
      </c>
      <c r="T967" s="742"/>
      <c r="U967" s="700">
        <v>0</v>
      </c>
    </row>
    <row r="968" spans="1:21" ht="14.4" customHeight="1" x14ac:dyDescent="0.3">
      <c r="A968" s="660">
        <v>21</v>
      </c>
      <c r="B968" s="661" t="s">
        <v>589</v>
      </c>
      <c r="C968" s="661">
        <v>89301212</v>
      </c>
      <c r="D968" s="740" t="s">
        <v>6629</v>
      </c>
      <c r="E968" s="741" t="s">
        <v>4364</v>
      </c>
      <c r="F968" s="661" t="s">
        <v>4355</v>
      </c>
      <c r="G968" s="661" t="s">
        <v>4630</v>
      </c>
      <c r="H968" s="661" t="s">
        <v>590</v>
      </c>
      <c r="I968" s="661" t="s">
        <v>5107</v>
      </c>
      <c r="J968" s="661" t="s">
        <v>5108</v>
      </c>
      <c r="K968" s="661" t="s">
        <v>5109</v>
      </c>
      <c r="L968" s="662">
        <v>0</v>
      </c>
      <c r="M968" s="662">
        <v>0</v>
      </c>
      <c r="N968" s="661">
        <v>1</v>
      </c>
      <c r="O968" s="742">
        <v>0.5</v>
      </c>
      <c r="P968" s="662">
        <v>0</v>
      </c>
      <c r="Q968" s="677"/>
      <c r="R968" s="661">
        <v>1</v>
      </c>
      <c r="S968" s="677">
        <v>1</v>
      </c>
      <c r="T968" s="742">
        <v>0.5</v>
      </c>
      <c r="U968" s="700">
        <v>1</v>
      </c>
    </row>
    <row r="969" spans="1:21" ht="14.4" customHeight="1" x14ac:dyDescent="0.3">
      <c r="A969" s="660">
        <v>21</v>
      </c>
      <c r="B969" s="661" t="s">
        <v>589</v>
      </c>
      <c r="C969" s="661">
        <v>89301212</v>
      </c>
      <c r="D969" s="740" t="s">
        <v>6629</v>
      </c>
      <c r="E969" s="741" t="s">
        <v>4364</v>
      </c>
      <c r="F969" s="661" t="s">
        <v>4355</v>
      </c>
      <c r="G969" s="661" t="s">
        <v>4630</v>
      </c>
      <c r="H969" s="661" t="s">
        <v>590</v>
      </c>
      <c r="I969" s="661" t="s">
        <v>5110</v>
      </c>
      <c r="J969" s="661" t="s">
        <v>5111</v>
      </c>
      <c r="K969" s="661" t="s">
        <v>5112</v>
      </c>
      <c r="L969" s="662">
        <v>0</v>
      </c>
      <c r="M969" s="662">
        <v>0</v>
      </c>
      <c r="N969" s="661">
        <v>1</v>
      </c>
      <c r="O969" s="742">
        <v>0.5</v>
      </c>
      <c r="P969" s="662"/>
      <c r="Q969" s="677"/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21</v>
      </c>
      <c r="B970" s="661" t="s">
        <v>589</v>
      </c>
      <c r="C970" s="661">
        <v>89301212</v>
      </c>
      <c r="D970" s="740" t="s">
        <v>6629</v>
      </c>
      <c r="E970" s="741" t="s">
        <v>4364</v>
      </c>
      <c r="F970" s="661" t="s">
        <v>4355</v>
      </c>
      <c r="G970" s="661" t="s">
        <v>4630</v>
      </c>
      <c r="H970" s="661" t="s">
        <v>590</v>
      </c>
      <c r="I970" s="661" t="s">
        <v>5113</v>
      </c>
      <c r="J970" s="661" t="s">
        <v>4632</v>
      </c>
      <c r="K970" s="661" t="s">
        <v>5114</v>
      </c>
      <c r="L970" s="662">
        <v>0</v>
      </c>
      <c r="M970" s="662">
        <v>0</v>
      </c>
      <c r="N970" s="661">
        <v>1</v>
      </c>
      <c r="O970" s="742">
        <v>1</v>
      </c>
      <c r="P970" s="662"/>
      <c r="Q970" s="677"/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21</v>
      </c>
      <c r="B971" s="661" t="s">
        <v>589</v>
      </c>
      <c r="C971" s="661">
        <v>89301212</v>
      </c>
      <c r="D971" s="740" t="s">
        <v>6629</v>
      </c>
      <c r="E971" s="741" t="s">
        <v>4364</v>
      </c>
      <c r="F971" s="661" t="s">
        <v>4355</v>
      </c>
      <c r="G971" s="661" t="s">
        <v>5115</v>
      </c>
      <c r="H971" s="661" t="s">
        <v>2238</v>
      </c>
      <c r="I971" s="661" t="s">
        <v>5116</v>
      </c>
      <c r="J971" s="661" t="s">
        <v>5117</v>
      </c>
      <c r="K971" s="661" t="s">
        <v>5118</v>
      </c>
      <c r="L971" s="662">
        <v>2449.89</v>
      </c>
      <c r="M971" s="662">
        <v>44098.02</v>
      </c>
      <c r="N971" s="661">
        <v>18</v>
      </c>
      <c r="O971" s="742">
        <v>8.5</v>
      </c>
      <c r="P971" s="662">
        <v>44098.02</v>
      </c>
      <c r="Q971" s="677">
        <v>1</v>
      </c>
      <c r="R971" s="661">
        <v>18</v>
      </c>
      <c r="S971" s="677">
        <v>1</v>
      </c>
      <c r="T971" s="742">
        <v>8.5</v>
      </c>
      <c r="U971" s="700">
        <v>1</v>
      </c>
    </row>
    <row r="972" spans="1:21" ht="14.4" customHeight="1" x14ac:dyDescent="0.3">
      <c r="A972" s="660">
        <v>21</v>
      </c>
      <c r="B972" s="661" t="s">
        <v>589</v>
      </c>
      <c r="C972" s="661">
        <v>89301212</v>
      </c>
      <c r="D972" s="740" t="s">
        <v>6629</v>
      </c>
      <c r="E972" s="741" t="s">
        <v>4364</v>
      </c>
      <c r="F972" s="661" t="s">
        <v>4355</v>
      </c>
      <c r="G972" s="661" t="s">
        <v>5115</v>
      </c>
      <c r="H972" s="661" t="s">
        <v>2238</v>
      </c>
      <c r="I972" s="661" t="s">
        <v>5116</v>
      </c>
      <c r="J972" s="661" t="s">
        <v>5117</v>
      </c>
      <c r="K972" s="661" t="s">
        <v>5118</v>
      </c>
      <c r="L972" s="662">
        <v>2279.02</v>
      </c>
      <c r="M972" s="662">
        <v>113950.99999999996</v>
      </c>
      <c r="N972" s="661">
        <v>50</v>
      </c>
      <c r="O972" s="742">
        <v>21</v>
      </c>
      <c r="P972" s="662">
        <v>109392.95999999996</v>
      </c>
      <c r="Q972" s="677">
        <v>0.96000000000000008</v>
      </c>
      <c r="R972" s="661">
        <v>48</v>
      </c>
      <c r="S972" s="677">
        <v>0.96</v>
      </c>
      <c r="T972" s="742">
        <v>20</v>
      </c>
      <c r="U972" s="700">
        <v>0.95238095238095233</v>
      </c>
    </row>
    <row r="973" spans="1:21" ht="14.4" customHeight="1" x14ac:dyDescent="0.3">
      <c r="A973" s="660">
        <v>21</v>
      </c>
      <c r="B973" s="661" t="s">
        <v>589</v>
      </c>
      <c r="C973" s="661">
        <v>89301212</v>
      </c>
      <c r="D973" s="740" t="s">
        <v>6629</v>
      </c>
      <c r="E973" s="741" t="s">
        <v>4364</v>
      </c>
      <c r="F973" s="661" t="s">
        <v>4355</v>
      </c>
      <c r="G973" s="661" t="s">
        <v>5119</v>
      </c>
      <c r="H973" s="661" t="s">
        <v>590</v>
      </c>
      <c r="I973" s="661" t="s">
        <v>5120</v>
      </c>
      <c r="J973" s="661" t="s">
        <v>5121</v>
      </c>
      <c r="K973" s="661" t="s">
        <v>4190</v>
      </c>
      <c r="L973" s="662">
        <v>614.78</v>
      </c>
      <c r="M973" s="662">
        <v>1844.34</v>
      </c>
      <c r="N973" s="661">
        <v>3</v>
      </c>
      <c r="O973" s="742">
        <v>1</v>
      </c>
      <c r="P973" s="662">
        <v>1844.34</v>
      </c>
      <c r="Q973" s="677">
        <v>1</v>
      </c>
      <c r="R973" s="661">
        <v>3</v>
      </c>
      <c r="S973" s="677">
        <v>1</v>
      </c>
      <c r="T973" s="742">
        <v>1</v>
      </c>
      <c r="U973" s="700">
        <v>1</v>
      </c>
    </row>
    <row r="974" spans="1:21" ht="14.4" customHeight="1" x14ac:dyDescent="0.3">
      <c r="A974" s="660">
        <v>21</v>
      </c>
      <c r="B974" s="661" t="s">
        <v>589</v>
      </c>
      <c r="C974" s="661">
        <v>89301212</v>
      </c>
      <c r="D974" s="740" t="s">
        <v>6629</v>
      </c>
      <c r="E974" s="741" t="s">
        <v>4364</v>
      </c>
      <c r="F974" s="661" t="s">
        <v>4355</v>
      </c>
      <c r="G974" s="661" t="s">
        <v>4612</v>
      </c>
      <c r="H974" s="661" t="s">
        <v>590</v>
      </c>
      <c r="I974" s="661" t="s">
        <v>5122</v>
      </c>
      <c r="J974" s="661" t="s">
        <v>4370</v>
      </c>
      <c r="K974" s="661"/>
      <c r="L974" s="662">
        <v>0</v>
      </c>
      <c r="M974" s="662">
        <v>0</v>
      </c>
      <c r="N974" s="661">
        <v>49</v>
      </c>
      <c r="O974" s="742">
        <v>7</v>
      </c>
      <c r="P974" s="662">
        <v>0</v>
      </c>
      <c r="Q974" s="677"/>
      <c r="R974" s="661">
        <v>34</v>
      </c>
      <c r="S974" s="677">
        <v>0.69387755102040816</v>
      </c>
      <c r="T974" s="742">
        <v>4</v>
      </c>
      <c r="U974" s="700">
        <v>0.5714285714285714</v>
      </c>
    </row>
    <row r="975" spans="1:21" ht="14.4" customHeight="1" x14ac:dyDescent="0.3">
      <c r="A975" s="660">
        <v>21</v>
      </c>
      <c r="B975" s="661" t="s">
        <v>589</v>
      </c>
      <c r="C975" s="661">
        <v>89301212</v>
      </c>
      <c r="D975" s="740" t="s">
        <v>6629</v>
      </c>
      <c r="E975" s="741" t="s">
        <v>4364</v>
      </c>
      <c r="F975" s="661" t="s">
        <v>4355</v>
      </c>
      <c r="G975" s="661" t="s">
        <v>5123</v>
      </c>
      <c r="H975" s="661" t="s">
        <v>590</v>
      </c>
      <c r="I975" s="661" t="s">
        <v>700</v>
      </c>
      <c r="J975" s="661" t="s">
        <v>701</v>
      </c>
      <c r="K975" s="661" t="s">
        <v>5124</v>
      </c>
      <c r="L975" s="662">
        <v>0</v>
      </c>
      <c r="M975" s="662">
        <v>0</v>
      </c>
      <c r="N975" s="661">
        <v>1</v>
      </c>
      <c r="O975" s="742">
        <v>0.5</v>
      </c>
      <c r="P975" s="662"/>
      <c r="Q975" s="677"/>
      <c r="R975" s="661"/>
      <c r="S975" s="677">
        <v>0</v>
      </c>
      <c r="T975" s="742"/>
      <c r="U975" s="700">
        <v>0</v>
      </c>
    </row>
    <row r="976" spans="1:21" ht="14.4" customHeight="1" x14ac:dyDescent="0.3">
      <c r="A976" s="660">
        <v>21</v>
      </c>
      <c r="B976" s="661" t="s">
        <v>589</v>
      </c>
      <c r="C976" s="661">
        <v>89301212</v>
      </c>
      <c r="D976" s="740" t="s">
        <v>6629</v>
      </c>
      <c r="E976" s="741" t="s">
        <v>4364</v>
      </c>
      <c r="F976" s="661" t="s">
        <v>4355</v>
      </c>
      <c r="G976" s="661" t="s">
        <v>5125</v>
      </c>
      <c r="H976" s="661" t="s">
        <v>590</v>
      </c>
      <c r="I976" s="661" t="s">
        <v>5126</v>
      </c>
      <c r="J976" s="661" t="s">
        <v>5127</v>
      </c>
      <c r="K976" s="661" t="s">
        <v>4223</v>
      </c>
      <c r="L976" s="662">
        <v>0</v>
      </c>
      <c r="M976" s="662">
        <v>0</v>
      </c>
      <c r="N976" s="661">
        <v>1</v>
      </c>
      <c r="O976" s="742">
        <v>0.5</v>
      </c>
      <c r="P976" s="662"/>
      <c r="Q976" s="677"/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21</v>
      </c>
      <c r="B977" s="661" t="s">
        <v>589</v>
      </c>
      <c r="C977" s="661">
        <v>89301212</v>
      </c>
      <c r="D977" s="740" t="s">
        <v>6629</v>
      </c>
      <c r="E977" s="741" t="s">
        <v>4364</v>
      </c>
      <c r="F977" s="661" t="s">
        <v>4355</v>
      </c>
      <c r="G977" s="661" t="s">
        <v>4635</v>
      </c>
      <c r="H977" s="661" t="s">
        <v>590</v>
      </c>
      <c r="I977" s="661" t="s">
        <v>4636</v>
      </c>
      <c r="J977" s="661" t="s">
        <v>4637</v>
      </c>
      <c r="K977" s="661" t="s">
        <v>2884</v>
      </c>
      <c r="L977" s="662">
        <v>10256.77</v>
      </c>
      <c r="M977" s="662">
        <v>153851.55000000002</v>
      </c>
      <c r="N977" s="661">
        <v>15</v>
      </c>
      <c r="O977" s="742">
        <v>11.5</v>
      </c>
      <c r="P977" s="662">
        <v>133338.01</v>
      </c>
      <c r="Q977" s="677">
        <v>0.86666666666666659</v>
      </c>
      <c r="R977" s="661">
        <v>13</v>
      </c>
      <c r="S977" s="677">
        <v>0.8666666666666667</v>
      </c>
      <c r="T977" s="742">
        <v>10</v>
      </c>
      <c r="U977" s="700">
        <v>0.86956521739130432</v>
      </c>
    </row>
    <row r="978" spans="1:21" ht="14.4" customHeight="1" x14ac:dyDescent="0.3">
      <c r="A978" s="660">
        <v>21</v>
      </c>
      <c r="B978" s="661" t="s">
        <v>589</v>
      </c>
      <c r="C978" s="661">
        <v>89301212</v>
      </c>
      <c r="D978" s="740" t="s">
        <v>6629</v>
      </c>
      <c r="E978" s="741" t="s">
        <v>4364</v>
      </c>
      <c r="F978" s="661" t="s">
        <v>4355</v>
      </c>
      <c r="G978" s="661" t="s">
        <v>4635</v>
      </c>
      <c r="H978" s="661" t="s">
        <v>2238</v>
      </c>
      <c r="I978" s="661" t="s">
        <v>5128</v>
      </c>
      <c r="J978" s="661" t="s">
        <v>5129</v>
      </c>
      <c r="K978" s="661" t="s">
        <v>2884</v>
      </c>
      <c r="L978" s="662">
        <v>10256.77</v>
      </c>
      <c r="M978" s="662">
        <v>82054.16</v>
      </c>
      <c r="N978" s="661">
        <v>8</v>
      </c>
      <c r="O978" s="742">
        <v>8</v>
      </c>
      <c r="P978" s="662">
        <v>41027.08</v>
      </c>
      <c r="Q978" s="677">
        <v>0.5</v>
      </c>
      <c r="R978" s="661">
        <v>4</v>
      </c>
      <c r="S978" s="677">
        <v>0.5</v>
      </c>
      <c r="T978" s="742">
        <v>4</v>
      </c>
      <c r="U978" s="700">
        <v>0.5</v>
      </c>
    </row>
    <row r="979" spans="1:21" ht="14.4" customHeight="1" x14ac:dyDescent="0.3">
      <c r="A979" s="660">
        <v>21</v>
      </c>
      <c r="B979" s="661" t="s">
        <v>589</v>
      </c>
      <c r="C979" s="661">
        <v>89301212</v>
      </c>
      <c r="D979" s="740" t="s">
        <v>6629</v>
      </c>
      <c r="E979" s="741" t="s">
        <v>4364</v>
      </c>
      <c r="F979" s="661" t="s">
        <v>4355</v>
      </c>
      <c r="G979" s="661" t="s">
        <v>4635</v>
      </c>
      <c r="H979" s="661" t="s">
        <v>2238</v>
      </c>
      <c r="I979" s="661" t="s">
        <v>5130</v>
      </c>
      <c r="J979" s="661" t="s">
        <v>5129</v>
      </c>
      <c r="K979" s="661" t="s">
        <v>2884</v>
      </c>
      <c r="L979" s="662">
        <v>10256.77</v>
      </c>
      <c r="M979" s="662">
        <v>41027.08</v>
      </c>
      <c r="N979" s="661">
        <v>4</v>
      </c>
      <c r="O979" s="742">
        <v>4</v>
      </c>
      <c r="P979" s="662"/>
      <c r="Q979" s="677">
        <v>0</v>
      </c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21</v>
      </c>
      <c r="B980" s="661" t="s">
        <v>589</v>
      </c>
      <c r="C980" s="661">
        <v>89301212</v>
      </c>
      <c r="D980" s="740" t="s">
        <v>6629</v>
      </c>
      <c r="E980" s="741" t="s">
        <v>4364</v>
      </c>
      <c r="F980" s="661" t="s">
        <v>4355</v>
      </c>
      <c r="G980" s="661" t="s">
        <v>4635</v>
      </c>
      <c r="H980" s="661" t="s">
        <v>2238</v>
      </c>
      <c r="I980" s="661" t="s">
        <v>5131</v>
      </c>
      <c r="J980" s="661" t="s">
        <v>5132</v>
      </c>
      <c r="K980" s="661" t="s">
        <v>5133</v>
      </c>
      <c r="L980" s="662">
        <v>0</v>
      </c>
      <c r="M980" s="662">
        <v>0</v>
      </c>
      <c r="N980" s="661">
        <v>1</v>
      </c>
      <c r="O980" s="742">
        <v>1</v>
      </c>
      <c r="P980" s="662"/>
      <c r="Q980" s="677"/>
      <c r="R980" s="661"/>
      <c r="S980" s="677">
        <v>0</v>
      </c>
      <c r="T980" s="742"/>
      <c r="U980" s="700">
        <v>0</v>
      </c>
    </row>
    <row r="981" spans="1:21" ht="14.4" customHeight="1" x14ac:dyDescent="0.3">
      <c r="A981" s="660">
        <v>21</v>
      </c>
      <c r="B981" s="661" t="s">
        <v>589</v>
      </c>
      <c r="C981" s="661">
        <v>89301212</v>
      </c>
      <c r="D981" s="740" t="s">
        <v>6629</v>
      </c>
      <c r="E981" s="741" t="s">
        <v>4364</v>
      </c>
      <c r="F981" s="661" t="s">
        <v>4355</v>
      </c>
      <c r="G981" s="661" t="s">
        <v>5134</v>
      </c>
      <c r="H981" s="661" t="s">
        <v>590</v>
      </c>
      <c r="I981" s="661" t="s">
        <v>5135</v>
      </c>
      <c r="J981" s="661" t="s">
        <v>5136</v>
      </c>
      <c r="K981" s="661" t="s">
        <v>4494</v>
      </c>
      <c r="L981" s="662">
        <v>77.08</v>
      </c>
      <c r="M981" s="662">
        <v>77.08</v>
      </c>
      <c r="N981" s="661">
        <v>1</v>
      </c>
      <c r="O981" s="742">
        <v>1</v>
      </c>
      <c r="P981" s="662"/>
      <c r="Q981" s="677">
        <v>0</v>
      </c>
      <c r="R981" s="661"/>
      <c r="S981" s="677">
        <v>0</v>
      </c>
      <c r="T981" s="742"/>
      <c r="U981" s="700">
        <v>0</v>
      </c>
    </row>
    <row r="982" spans="1:21" ht="14.4" customHeight="1" x14ac:dyDescent="0.3">
      <c r="A982" s="660">
        <v>21</v>
      </c>
      <c r="B982" s="661" t="s">
        <v>589</v>
      </c>
      <c r="C982" s="661">
        <v>89301212</v>
      </c>
      <c r="D982" s="740" t="s">
        <v>6629</v>
      </c>
      <c r="E982" s="741" t="s">
        <v>4364</v>
      </c>
      <c r="F982" s="661" t="s">
        <v>4355</v>
      </c>
      <c r="G982" s="661" t="s">
        <v>5137</v>
      </c>
      <c r="H982" s="661" t="s">
        <v>2238</v>
      </c>
      <c r="I982" s="661" t="s">
        <v>5138</v>
      </c>
      <c r="J982" s="661" t="s">
        <v>5139</v>
      </c>
      <c r="K982" s="661" t="s">
        <v>5140</v>
      </c>
      <c r="L982" s="662">
        <v>87.6</v>
      </c>
      <c r="M982" s="662">
        <v>87.6</v>
      </c>
      <c r="N982" s="661">
        <v>1</v>
      </c>
      <c r="O982" s="742">
        <v>1</v>
      </c>
      <c r="P982" s="662">
        <v>87.6</v>
      </c>
      <c r="Q982" s="677">
        <v>1</v>
      </c>
      <c r="R982" s="661">
        <v>1</v>
      </c>
      <c r="S982" s="677">
        <v>1</v>
      </c>
      <c r="T982" s="742">
        <v>1</v>
      </c>
      <c r="U982" s="700">
        <v>1</v>
      </c>
    </row>
    <row r="983" spans="1:21" ht="14.4" customHeight="1" x14ac:dyDescent="0.3">
      <c r="A983" s="660">
        <v>21</v>
      </c>
      <c r="B983" s="661" t="s">
        <v>589</v>
      </c>
      <c r="C983" s="661">
        <v>89301212</v>
      </c>
      <c r="D983" s="740" t="s">
        <v>6629</v>
      </c>
      <c r="E983" s="741" t="s">
        <v>4364</v>
      </c>
      <c r="F983" s="661" t="s">
        <v>4355</v>
      </c>
      <c r="G983" s="661" t="s">
        <v>5141</v>
      </c>
      <c r="H983" s="661" t="s">
        <v>590</v>
      </c>
      <c r="I983" s="661" t="s">
        <v>1279</v>
      </c>
      <c r="J983" s="661" t="s">
        <v>1280</v>
      </c>
      <c r="K983" s="661" t="s">
        <v>5142</v>
      </c>
      <c r="L983" s="662">
        <v>51.62</v>
      </c>
      <c r="M983" s="662">
        <v>464.58</v>
      </c>
      <c r="N983" s="661">
        <v>9</v>
      </c>
      <c r="O983" s="742">
        <v>4</v>
      </c>
      <c r="P983" s="662">
        <v>464.58</v>
      </c>
      <c r="Q983" s="677">
        <v>1</v>
      </c>
      <c r="R983" s="661">
        <v>9</v>
      </c>
      <c r="S983" s="677">
        <v>1</v>
      </c>
      <c r="T983" s="742">
        <v>4</v>
      </c>
      <c r="U983" s="700">
        <v>1</v>
      </c>
    </row>
    <row r="984" spans="1:21" ht="14.4" customHeight="1" x14ac:dyDescent="0.3">
      <c r="A984" s="660">
        <v>21</v>
      </c>
      <c r="B984" s="661" t="s">
        <v>589</v>
      </c>
      <c r="C984" s="661">
        <v>89301212</v>
      </c>
      <c r="D984" s="740" t="s">
        <v>6629</v>
      </c>
      <c r="E984" s="741" t="s">
        <v>4364</v>
      </c>
      <c r="F984" s="661" t="s">
        <v>4355</v>
      </c>
      <c r="G984" s="661" t="s">
        <v>4531</v>
      </c>
      <c r="H984" s="661" t="s">
        <v>590</v>
      </c>
      <c r="I984" s="661" t="s">
        <v>960</v>
      </c>
      <c r="J984" s="661" t="s">
        <v>4532</v>
      </c>
      <c r="K984" s="661" t="s">
        <v>4533</v>
      </c>
      <c r="L984" s="662">
        <v>77.36</v>
      </c>
      <c r="M984" s="662">
        <v>154.72</v>
      </c>
      <c r="N984" s="661">
        <v>2</v>
      </c>
      <c r="O984" s="742">
        <v>1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21</v>
      </c>
      <c r="B985" s="661" t="s">
        <v>589</v>
      </c>
      <c r="C985" s="661">
        <v>89301212</v>
      </c>
      <c r="D985" s="740" t="s">
        <v>6629</v>
      </c>
      <c r="E985" s="741" t="s">
        <v>4364</v>
      </c>
      <c r="F985" s="661" t="s">
        <v>4355</v>
      </c>
      <c r="G985" s="661" t="s">
        <v>4531</v>
      </c>
      <c r="H985" s="661" t="s">
        <v>590</v>
      </c>
      <c r="I985" s="661" t="s">
        <v>4534</v>
      </c>
      <c r="J985" s="661" t="s">
        <v>4532</v>
      </c>
      <c r="K985" s="661" t="s">
        <v>4533</v>
      </c>
      <c r="L985" s="662">
        <v>0</v>
      </c>
      <c r="M985" s="662">
        <v>0</v>
      </c>
      <c r="N985" s="661">
        <v>1</v>
      </c>
      <c r="O985" s="742">
        <v>1</v>
      </c>
      <c r="P985" s="662"/>
      <c r="Q985" s="677"/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21</v>
      </c>
      <c r="B986" s="661" t="s">
        <v>589</v>
      </c>
      <c r="C986" s="661">
        <v>89301212</v>
      </c>
      <c r="D986" s="740" t="s">
        <v>6629</v>
      </c>
      <c r="E986" s="741" t="s">
        <v>4364</v>
      </c>
      <c r="F986" s="661" t="s">
        <v>4355</v>
      </c>
      <c r="G986" s="661" t="s">
        <v>5143</v>
      </c>
      <c r="H986" s="661" t="s">
        <v>590</v>
      </c>
      <c r="I986" s="661" t="s">
        <v>1080</v>
      </c>
      <c r="J986" s="661" t="s">
        <v>5144</v>
      </c>
      <c r="K986" s="661" t="s">
        <v>5145</v>
      </c>
      <c r="L986" s="662">
        <v>0</v>
      </c>
      <c r="M986" s="662">
        <v>0</v>
      </c>
      <c r="N986" s="661">
        <v>1</v>
      </c>
      <c r="O986" s="742">
        <v>0.5</v>
      </c>
      <c r="P986" s="662"/>
      <c r="Q986" s="677"/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21</v>
      </c>
      <c r="B987" s="661" t="s">
        <v>589</v>
      </c>
      <c r="C987" s="661">
        <v>89301212</v>
      </c>
      <c r="D987" s="740" t="s">
        <v>6629</v>
      </c>
      <c r="E987" s="741" t="s">
        <v>4364</v>
      </c>
      <c r="F987" s="661" t="s">
        <v>4355</v>
      </c>
      <c r="G987" s="661" t="s">
        <v>5146</v>
      </c>
      <c r="H987" s="661" t="s">
        <v>590</v>
      </c>
      <c r="I987" s="661" t="s">
        <v>2894</v>
      </c>
      <c r="J987" s="661" t="s">
        <v>5147</v>
      </c>
      <c r="K987" s="661" t="s">
        <v>5148</v>
      </c>
      <c r="L987" s="662">
        <v>41.83</v>
      </c>
      <c r="M987" s="662">
        <v>83.66</v>
      </c>
      <c r="N987" s="661">
        <v>2</v>
      </c>
      <c r="O987" s="742">
        <v>1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21</v>
      </c>
      <c r="B988" s="661" t="s">
        <v>589</v>
      </c>
      <c r="C988" s="661">
        <v>89301212</v>
      </c>
      <c r="D988" s="740" t="s">
        <v>6629</v>
      </c>
      <c r="E988" s="741" t="s">
        <v>4364</v>
      </c>
      <c r="F988" s="661" t="s">
        <v>4355</v>
      </c>
      <c r="G988" s="661" t="s">
        <v>4827</v>
      </c>
      <c r="H988" s="661" t="s">
        <v>590</v>
      </c>
      <c r="I988" s="661" t="s">
        <v>1483</v>
      </c>
      <c r="J988" s="661" t="s">
        <v>1484</v>
      </c>
      <c r="K988" s="661" t="s">
        <v>4989</v>
      </c>
      <c r="L988" s="662">
        <v>116.11</v>
      </c>
      <c r="M988" s="662">
        <v>116.11</v>
      </c>
      <c r="N988" s="661">
        <v>1</v>
      </c>
      <c r="O988" s="742">
        <v>1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21</v>
      </c>
      <c r="B989" s="661" t="s">
        <v>589</v>
      </c>
      <c r="C989" s="661">
        <v>89301212</v>
      </c>
      <c r="D989" s="740" t="s">
        <v>6629</v>
      </c>
      <c r="E989" s="741" t="s">
        <v>4364</v>
      </c>
      <c r="F989" s="661" t="s">
        <v>4355</v>
      </c>
      <c r="G989" s="661" t="s">
        <v>5149</v>
      </c>
      <c r="H989" s="661" t="s">
        <v>590</v>
      </c>
      <c r="I989" s="661" t="s">
        <v>5150</v>
      </c>
      <c r="J989" s="661" t="s">
        <v>5151</v>
      </c>
      <c r="K989" s="661" t="s">
        <v>3661</v>
      </c>
      <c r="L989" s="662">
        <v>4002.14</v>
      </c>
      <c r="M989" s="662">
        <v>8004.28</v>
      </c>
      <c r="N989" s="661">
        <v>2</v>
      </c>
      <c r="O989" s="742">
        <v>2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21</v>
      </c>
      <c r="B990" s="661" t="s">
        <v>589</v>
      </c>
      <c r="C990" s="661">
        <v>89301212</v>
      </c>
      <c r="D990" s="740" t="s">
        <v>6629</v>
      </c>
      <c r="E990" s="741" t="s">
        <v>4364</v>
      </c>
      <c r="F990" s="661" t="s">
        <v>4355</v>
      </c>
      <c r="G990" s="661" t="s">
        <v>4829</v>
      </c>
      <c r="H990" s="661" t="s">
        <v>590</v>
      </c>
      <c r="I990" s="661" t="s">
        <v>4830</v>
      </c>
      <c r="J990" s="661" t="s">
        <v>4831</v>
      </c>
      <c r="K990" s="661" t="s">
        <v>4832</v>
      </c>
      <c r="L990" s="662">
        <v>5889.88</v>
      </c>
      <c r="M990" s="662">
        <v>23559.52</v>
      </c>
      <c r="N990" s="661">
        <v>4</v>
      </c>
      <c r="O990" s="742">
        <v>2</v>
      </c>
      <c r="P990" s="662">
        <v>17669.64</v>
      </c>
      <c r="Q990" s="677">
        <v>0.75</v>
      </c>
      <c r="R990" s="661">
        <v>3</v>
      </c>
      <c r="S990" s="677">
        <v>0.75</v>
      </c>
      <c r="T990" s="742">
        <v>1</v>
      </c>
      <c r="U990" s="700">
        <v>0.5</v>
      </c>
    </row>
    <row r="991" spans="1:21" ht="14.4" customHeight="1" x14ac:dyDescent="0.3">
      <c r="A991" s="660">
        <v>21</v>
      </c>
      <c r="B991" s="661" t="s">
        <v>589</v>
      </c>
      <c r="C991" s="661">
        <v>89301212</v>
      </c>
      <c r="D991" s="740" t="s">
        <v>6629</v>
      </c>
      <c r="E991" s="741" t="s">
        <v>4364</v>
      </c>
      <c r="F991" s="661" t="s">
        <v>4355</v>
      </c>
      <c r="G991" s="661" t="s">
        <v>4430</v>
      </c>
      <c r="H991" s="661" t="s">
        <v>590</v>
      </c>
      <c r="I991" s="661" t="s">
        <v>806</v>
      </c>
      <c r="J991" s="661" t="s">
        <v>807</v>
      </c>
      <c r="K991" s="661" t="s">
        <v>4431</v>
      </c>
      <c r="L991" s="662">
        <v>766.89</v>
      </c>
      <c r="M991" s="662">
        <v>766.89</v>
      </c>
      <c r="N991" s="661">
        <v>1</v>
      </c>
      <c r="O991" s="742">
        <v>0.5</v>
      </c>
      <c r="P991" s="662"/>
      <c r="Q991" s="677">
        <v>0</v>
      </c>
      <c r="R991" s="661"/>
      <c r="S991" s="677">
        <v>0</v>
      </c>
      <c r="T991" s="742"/>
      <c r="U991" s="700">
        <v>0</v>
      </c>
    </row>
    <row r="992" spans="1:21" ht="14.4" customHeight="1" x14ac:dyDescent="0.3">
      <c r="A992" s="660">
        <v>21</v>
      </c>
      <c r="B992" s="661" t="s">
        <v>589</v>
      </c>
      <c r="C992" s="661">
        <v>89301212</v>
      </c>
      <c r="D992" s="740" t="s">
        <v>6629</v>
      </c>
      <c r="E992" s="741" t="s">
        <v>4364</v>
      </c>
      <c r="F992" s="661" t="s">
        <v>4355</v>
      </c>
      <c r="G992" s="661" t="s">
        <v>4544</v>
      </c>
      <c r="H992" s="661" t="s">
        <v>2238</v>
      </c>
      <c r="I992" s="661" t="s">
        <v>2307</v>
      </c>
      <c r="J992" s="661" t="s">
        <v>2308</v>
      </c>
      <c r="K992" s="661" t="s">
        <v>2309</v>
      </c>
      <c r="L992" s="662">
        <v>0</v>
      </c>
      <c r="M992" s="662">
        <v>0</v>
      </c>
      <c r="N992" s="661">
        <v>1</v>
      </c>
      <c r="O992" s="742">
        <v>0.5</v>
      </c>
      <c r="P992" s="662">
        <v>0</v>
      </c>
      <c r="Q992" s="677"/>
      <c r="R992" s="661">
        <v>1</v>
      </c>
      <c r="S992" s="677">
        <v>1</v>
      </c>
      <c r="T992" s="742">
        <v>0.5</v>
      </c>
      <c r="U992" s="700">
        <v>1</v>
      </c>
    </row>
    <row r="993" spans="1:21" ht="14.4" customHeight="1" x14ac:dyDescent="0.3">
      <c r="A993" s="660">
        <v>21</v>
      </c>
      <c r="B993" s="661" t="s">
        <v>589</v>
      </c>
      <c r="C993" s="661">
        <v>89301212</v>
      </c>
      <c r="D993" s="740" t="s">
        <v>6629</v>
      </c>
      <c r="E993" s="741" t="s">
        <v>4364</v>
      </c>
      <c r="F993" s="661" t="s">
        <v>4355</v>
      </c>
      <c r="G993" s="661" t="s">
        <v>5152</v>
      </c>
      <c r="H993" s="661" t="s">
        <v>2238</v>
      </c>
      <c r="I993" s="661" t="s">
        <v>5153</v>
      </c>
      <c r="J993" s="661" t="s">
        <v>4117</v>
      </c>
      <c r="K993" s="661" t="s">
        <v>5154</v>
      </c>
      <c r="L993" s="662">
        <v>195.92</v>
      </c>
      <c r="M993" s="662">
        <v>783.68</v>
      </c>
      <c r="N993" s="661">
        <v>4</v>
      </c>
      <c r="O993" s="742">
        <v>1.5</v>
      </c>
      <c r="P993" s="662">
        <v>783.68</v>
      </c>
      <c r="Q993" s="677">
        <v>1</v>
      </c>
      <c r="R993" s="661">
        <v>4</v>
      </c>
      <c r="S993" s="677">
        <v>1</v>
      </c>
      <c r="T993" s="742">
        <v>1.5</v>
      </c>
      <c r="U993" s="700">
        <v>1</v>
      </c>
    </row>
    <row r="994" spans="1:21" ht="14.4" customHeight="1" x14ac:dyDescent="0.3">
      <c r="A994" s="660">
        <v>21</v>
      </c>
      <c r="B994" s="661" t="s">
        <v>589</v>
      </c>
      <c r="C994" s="661">
        <v>89301212</v>
      </c>
      <c r="D994" s="740" t="s">
        <v>6629</v>
      </c>
      <c r="E994" s="741" t="s">
        <v>4364</v>
      </c>
      <c r="F994" s="661" t="s">
        <v>4355</v>
      </c>
      <c r="G994" s="661" t="s">
        <v>4545</v>
      </c>
      <c r="H994" s="661" t="s">
        <v>590</v>
      </c>
      <c r="I994" s="661" t="s">
        <v>5155</v>
      </c>
      <c r="J994" s="661" t="s">
        <v>5156</v>
      </c>
      <c r="K994" s="661" t="s">
        <v>5157</v>
      </c>
      <c r="L994" s="662">
        <v>0</v>
      </c>
      <c r="M994" s="662">
        <v>0</v>
      </c>
      <c r="N994" s="661">
        <v>2</v>
      </c>
      <c r="O994" s="742">
        <v>2</v>
      </c>
      <c r="P994" s="662"/>
      <c r="Q994" s="677"/>
      <c r="R994" s="661"/>
      <c r="S994" s="677">
        <v>0</v>
      </c>
      <c r="T994" s="742"/>
      <c r="U994" s="700">
        <v>0</v>
      </c>
    </row>
    <row r="995" spans="1:21" ht="14.4" customHeight="1" x14ac:dyDescent="0.3">
      <c r="A995" s="660">
        <v>21</v>
      </c>
      <c r="B995" s="661" t="s">
        <v>589</v>
      </c>
      <c r="C995" s="661">
        <v>89301212</v>
      </c>
      <c r="D995" s="740" t="s">
        <v>6629</v>
      </c>
      <c r="E995" s="741" t="s">
        <v>4364</v>
      </c>
      <c r="F995" s="661" t="s">
        <v>4355</v>
      </c>
      <c r="G995" s="661" t="s">
        <v>4545</v>
      </c>
      <c r="H995" s="661" t="s">
        <v>2238</v>
      </c>
      <c r="I995" s="661" t="s">
        <v>2601</v>
      </c>
      <c r="J995" s="661" t="s">
        <v>2602</v>
      </c>
      <c r="K995" s="661" t="s">
        <v>4215</v>
      </c>
      <c r="L995" s="662">
        <v>804.58</v>
      </c>
      <c r="M995" s="662">
        <v>139996.92000000001</v>
      </c>
      <c r="N995" s="661">
        <v>174</v>
      </c>
      <c r="O995" s="742">
        <v>58</v>
      </c>
      <c r="P995" s="662">
        <v>84480.900000000023</v>
      </c>
      <c r="Q995" s="677">
        <v>0.60344827586206906</v>
      </c>
      <c r="R995" s="661">
        <v>105</v>
      </c>
      <c r="S995" s="677">
        <v>0.60344827586206895</v>
      </c>
      <c r="T995" s="742">
        <v>35</v>
      </c>
      <c r="U995" s="700">
        <v>0.60344827586206895</v>
      </c>
    </row>
    <row r="996" spans="1:21" ht="14.4" customHeight="1" x14ac:dyDescent="0.3">
      <c r="A996" s="660">
        <v>21</v>
      </c>
      <c r="B996" s="661" t="s">
        <v>589</v>
      </c>
      <c r="C996" s="661">
        <v>89301212</v>
      </c>
      <c r="D996" s="740" t="s">
        <v>6629</v>
      </c>
      <c r="E996" s="741" t="s">
        <v>4364</v>
      </c>
      <c r="F996" s="661" t="s">
        <v>4355</v>
      </c>
      <c r="G996" s="661" t="s">
        <v>4833</v>
      </c>
      <c r="H996" s="661" t="s">
        <v>2238</v>
      </c>
      <c r="I996" s="661" t="s">
        <v>4992</v>
      </c>
      <c r="J996" s="661" t="s">
        <v>626</v>
      </c>
      <c r="K996" s="661" t="s">
        <v>4993</v>
      </c>
      <c r="L996" s="662">
        <v>50.57</v>
      </c>
      <c r="M996" s="662">
        <v>50.57</v>
      </c>
      <c r="N996" s="661">
        <v>1</v>
      </c>
      <c r="O996" s="742">
        <v>0.5</v>
      </c>
      <c r="P996" s="662">
        <v>50.57</v>
      </c>
      <c r="Q996" s="677">
        <v>1</v>
      </c>
      <c r="R996" s="661">
        <v>1</v>
      </c>
      <c r="S996" s="677">
        <v>1</v>
      </c>
      <c r="T996" s="742">
        <v>0.5</v>
      </c>
      <c r="U996" s="700">
        <v>1</v>
      </c>
    </row>
    <row r="997" spans="1:21" ht="14.4" customHeight="1" x14ac:dyDescent="0.3">
      <c r="A997" s="660">
        <v>21</v>
      </c>
      <c r="B997" s="661" t="s">
        <v>589</v>
      </c>
      <c r="C997" s="661">
        <v>89301212</v>
      </c>
      <c r="D997" s="740" t="s">
        <v>6629</v>
      </c>
      <c r="E997" s="741" t="s">
        <v>4364</v>
      </c>
      <c r="F997" s="661" t="s">
        <v>4355</v>
      </c>
      <c r="G997" s="661" t="s">
        <v>4413</v>
      </c>
      <c r="H997" s="661" t="s">
        <v>590</v>
      </c>
      <c r="I997" s="661" t="s">
        <v>5158</v>
      </c>
      <c r="J997" s="661" t="s">
        <v>5159</v>
      </c>
      <c r="K997" s="661" t="s">
        <v>5160</v>
      </c>
      <c r="L997" s="662">
        <v>0</v>
      </c>
      <c r="M997" s="662">
        <v>0</v>
      </c>
      <c r="N997" s="661">
        <v>2</v>
      </c>
      <c r="O997" s="742">
        <v>1.5</v>
      </c>
      <c r="P997" s="662">
        <v>0</v>
      </c>
      <c r="Q997" s="677"/>
      <c r="R997" s="661">
        <v>2</v>
      </c>
      <c r="S997" s="677">
        <v>1</v>
      </c>
      <c r="T997" s="742">
        <v>1.5</v>
      </c>
      <c r="U997" s="700">
        <v>1</v>
      </c>
    </row>
    <row r="998" spans="1:21" ht="14.4" customHeight="1" x14ac:dyDescent="0.3">
      <c r="A998" s="660">
        <v>21</v>
      </c>
      <c r="B998" s="661" t="s">
        <v>589</v>
      </c>
      <c r="C998" s="661">
        <v>89301212</v>
      </c>
      <c r="D998" s="740" t="s">
        <v>6629</v>
      </c>
      <c r="E998" s="741" t="s">
        <v>4364</v>
      </c>
      <c r="F998" s="661" t="s">
        <v>4355</v>
      </c>
      <c r="G998" s="661" t="s">
        <v>5040</v>
      </c>
      <c r="H998" s="661" t="s">
        <v>2238</v>
      </c>
      <c r="I998" s="661" t="s">
        <v>5161</v>
      </c>
      <c r="J998" s="661" t="s">
        <v>2400</v>
      </c>
      <c r="K998" s="661" t="s">
        <v>2088</v>
      </c>
      <c r="L998" s="662">
        <v>71.86</v>
      </c>
      <c r="M998" s="662">
        <v>71.86</v>
      </c>
      <c r="N998" s="661">
        <v>1</v>
      </c>
      <c r="O998" s="742">
        <v>0.5</v>
      </c>
      <c r="P998" s="662"/>
      <c r="Q998" s="677">
        <v>0</v>
      </c>
      <c r="R998" s="661"/>
      <c r="S998" s="677">
        <v>0</v>
      </c>
      <c r="T998" s="742"/>
      <c r="U998" s="700">
        <v>0</v>
      </c>
    </row>
    <row r="999" spans="1:21" ht="14.4" customHeight="1" x14ac:dyDescent="0.3">
      <c r="A999" s="660">
        <v>21</v>
      </c>
      <c r="B999" s="661" t="s">
        <v>589</v>
      </c>
      <c r="C999" s="661">
        <v>89301212</v>
      </c>
      <c r="D999" s="740" t="s">
        <v>6629</v>
      </c>
      <c r="E999" s="741" t="s">
        <v>4364</v>
      </c>
      <c r="F999" s="661" t="s">
        <v>4355</v>
      </c>
      <c r="G999" s="661" t="s">
        <v>5040</v>
      </c>
      <c r="H999" s="661" t="s">
        <v>2238</v>
      </c>
      <c r="I999" s="661" t="s">
        <v>5041</v>
      </c>
      <c r="J999" s="661" t="s">
        <v>2400</v>
      </c>
      <c r="K999" s="661" t="s">
        <v>5042</v>
      </c>
      <c r="L999" s="662">
        <v>0</v>
      </c>
      <c r="M999" s="662">
        <v>0</v>
      </c>
      <c r="N999" s="661">
        <v>1</v>
      </c>
      <c r="O999" s="742">
        <v>0.5</v>
      </c>
      <c r="P999" s="662"/>
      <c r="Q999" s="677"/>
      <c r="R999" s="661"/>
      <c r="S999" s="677">
        <v>0</v>
      </c>
      <c r="T999" s="742"/>
      <c r="U999" s="700">
        <v>0</v>
      </c>
    </row>
    <row r="1000" spans="1:21" ht="14.4" customHeight="1" x14ac:dyDescent="0.3">
      <c r="A1000" s="660">
        <v>21</v>
      </c>
      <c r="B1000" s="661" t="s">
        <v>589</v>
      </c>
      <c r="C1000" s="661">
        <v>89301212</v>
      </c>
      <c r="D1000" s="740" t="s">
        <v>6629</v>
      </c>
      <c r="E1000" s="741" t="s">
        <v>4364</v>
      </c>
      <c r="F1000" s="661" t="s">
        <v>4355</v>
      </c>
      <c r="G1000" s="661" t="s">
        <v>4642</v>
      </c>
      <c r="H1000" s="661" t="s">
        <v>590</v>
      </c>
      <c r="I1000" s="661" t="s">
        <v>987</v>
      </c>
      <c r="J1000" s="661" t="s">
        <v>988</v>
      </c>
      <c r="K1000" s="661" t="s">
        <v>4643</v>
      </c>
      <c r="L1000" s="662">
        <v>242.93</v>
      </c>
      <c r="M1000" s="662">
        <v>8016.69</v>
      </c>
      <c r="N1000" s="661">
        <v>33</v>
      </c>
      <c r="O1000" s="742">
        <v>33</v>
      </c>
      <c r="P1000" s="662">
        <v>3401.0199999999995</v>
      </c>
      <c r="Q1000" s="677">
        <v>0.4242424242424242</v>
      </c>
      <c r="R1000" s="661">
        <v>14</v>
      </c>
      <c r="S1000" s="677">
        <v>0.42424242424242425</v>
      </c>
      <c r="T1000" s="742">
        <v>14</v>
      </c>
      <c r="U1000" s="700">
        <v>0.42424242424242425</v>
      </c>
    </row>
    <row r="1001" spans="1:21" ht="14.4" customHeight="1" x14ac:dyDescent="0.3">
      <c r="A1001" s="660">
        <v>21</v>
      </c>
      <c r="B1001" s="661" t="s">
        <v>589</v>
      </c>
      <c r="C1001" s="661">
        <v>89301212</v>
      </c>
      <c r="D1001" s="740" t="s">
        <v>6629</v>
      </c>
      <c r="E1001" s="741" t="s">
        <v>4364</v>
      </c>
      <c r="F1001" s="661" t="s">
        <v>4355</v>
      </c>
      <c r="G1001" s="661" t="s">
        <v>4550</v>
      </c>
      <c r="H1001" s="661" t="s">
        <v>590</v>
      </c>
      <c r="I1001" s="661" t="s">
        <v>1966</v>
      </c>
      <c r="J1001" s="661" t="s">
        <v>2201</v>
      </c>
      <c r="K1001" s="661" t="s">
        <v>2202</v>
      </c>
      <c r="L1001" s="662">
        <v>2344.4299999999998</v>
      </c>
      <c r="M1001" s="662">
        <v>7033.2899999999991</v>
      </c>
      <c r="N1001" s="661">
        <v>3</v>
      </c>
      <c r="O1001" s="742">
        <v>2</v>
      </c>
      <c r="P1001" s="662">
        <v>4688.8599999999997</v>
      </c>
      <c r="Q1001" s="677">
        <v>0.66666666666666674</v>
      </c>
      <c r="R1001" s="661">
        <v>2</v>
      </c>
      <c r="S1001" s="677">
        <v>0.66666666666666663</v>
      </c>
      <c r="T1001" s="742">
        <v>1</v>
      </c>
      <c r="U1001" s="700">
        <v>0.5</v>
      </c>
    </row>
    <row r="1002" spans="1:21" ht="14.4" customHeight="1" x14ac:dyDescent="0.3">
      <c r="A1002" s="660">
        <v>21</v>
      </c>
      <c r="B1002" s="661" t="s">
        <v>589</v>
      </c>
      <c r="C1002" s="661">
        <v>89301212</v>
      </c>
      <c r="D1002" s="740" t="s">
        <v>6629</v>
      </c>
      <c r="E1002" s="741" t="s">
        <v>4364</v>
      </c>
      <c r="F1002" s="661" t="s">
        <v>4355</v>
      </c>
      <c r="G1002" s="661" t="s">
        <v>4550</v>
      </c>
      <c r="H1002" s="661" t="s">
        <v>590</v>
      </c>
      <c r="I1002" s="661" t="s">
        <v>4837</v>
      </c>
      <c r="J1002" s="661" t="s">
        <v>2201</v>
      </c>
      <c r="K1002" s="661" t="s">
        <v>4838</v>
      </c>
      <c r="L1002" s="662">
        <v>0</v>
      </c>
      <c r="M1002" s="662">
        <v>0</v>
      </c>
      <c r="N1002" s="661">
        <v>1</v>
      </c>
      <c r="O1002" s="742">
        <v>1</v>
      </c>
      <c r="P1002" s="662">
        <v>0</v>
      </c>
      <c r="Q1002" s="677"/>
      <c r="R1002" s="661">
        <v>1</v>
      </c>
      <c r="S1002" s="677">
        <v>1</v>
      </c>
      <c r="T1002" s="742">
        <v>1</v>
      </c>
      <c r="U1002" s="700">
        <v>1</v>
      </c>
    </row>
    <row r="1003" spans="1:21" ht="14.4" customHeight="1" x14ac:dyDescent="0.3">
      <c r="A1003" s="660">
        <v>21</v>
      </c>
      <c r="B1003" s="661" t="s">
        <v>589</v>
      </c>
      <c r="C1003" s="661">
        <v>89301212</v>
      </c>
      <c r="D1003" s="740" t="s">
        <v>6629</v>
      </c>
      <c r="E1003" s="741" t="s">
        <v>4364</v>
      </c>
      <c r="F1003" s="661" t="s">
        <v>4355</v>
      </c>
      <c r="G1003" s="661" t="s">
        <v>4925</v>
      </c>
      <c r="H1003" s="661" t="s">
        <v>590</v>
      </c>
      <c r="I1003" s="661" t="s">
        <v>5043</v>
      </c>
      <c r="J1003" s="661" t="s">
        <v>5044</v>
      </c>
      <c r="K1003" s="661" t="s">
        <v>2605</v>
      </c>
      <c r="L1003" s="662">
        <v>106.3</v>
      </c>
      <c r="M1003" s="662">
        <v>212.6</v>
      </c>
      <c r="N1003" s="661">
        <v>2</v>
      </c>
      <c r="O1003" s="742">
        <v>0.5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21</v>
      </c>
      <c r="B1004" s="661" t="s">
        <v>589</v>
      </c>
      <c r="C1004" s="661">
        <v>89301212</v>
      </c>
      <c r="D1004" s="740" t="s">
        <v>6629</v>
      </c>
      <c r="E1004" s="741" t="s">
        <v>4364</v>
      </c>
      <c r="F1004" s="661" t="s">
        <v>4355</v>
      </c>
      <c r="G1004" s="661" t="s">
        <v>4432</v>
      </c>
      <c r="H1004" s="661" t="s">
        <v>590</v>
      </c>
      <c r="I1004" s="661" t="s">
        <v>1073</v>
      </c>
      <c r="J1004" s="661" t="s">
        <v>4433</v>
      </c>
      <c r="K1004" s="661" t="s">
        <v>4434</v>
      </c>
      <c r="L1004" s="662">
        <v>56.01</v>
      </c>
      <c r="M1004" s="662">
        <v>224.04</v>
      </c>
      <c r="N1004" s="661">
        <v>4</v>
      </c>
      <c r="O1004" s="742">
        <v>2.5</v>
      </c>
      <c r="P1004" s="662">
        <v>56.01</v>
      </c>
      <c r="Q1004" s="677">
        <v>0.25</v>
      </c>
      <c r="R1004" s="661">
        <v>1</v>
      </c>
      <c r="S1004" s="677">
        <v>0.25</v>
      </c>
      <c r="T1004" s="742">
        <v>1</v>
      </c>
      <c r="U1004" s="700">
        <v>0.4</v>
      </c>
    </row>
    <row r="1005" spans="1:21" ht="14.4" customHeight="1" x14ac:dyDescent="0.3">
      <c r="A1005" s="660">
        <v>21</v>
      </c>
      <c r="B1005" s="661" t="s">
        <v>589</v>
      </c>
      <c r="C1005" s="661">
        <v>89301212</v>
      </c>
      <c r="D1005" s="740" t="s">
        <v>6629</v>
      </c>
      <c r="E1005" s="741" t="s">
        <v>4364</v>
      </c>
      <c r="F1005" s="661" t="s">
        <v>4355</v>
      </c>
      <c r="G1005" s="661" t="s">
        <v>4554</v>
      </c>
      <c r="H1005" s="661" t="s">
        <v>590</v>
      </c>
      <c r="I1005" s="661" t="s">
        <v>5162</v>
      </c>
      <c r="J1005" s="661" t="s">
        <v>1207</v>
      </c>
      <c r="K1005" s="661" t="s">
        <v>1208</v>
      </c>
      <c r="L1005" s="662">
        <v>49.92</v>
      </c>
      <c r="M1005" s="662">
        <v>49.92</v>
      </c>
      <c r="N1005" s="661">
        <v>1</v>
      </c>
      <c r="O1005" s="742">
        <v>0.5</v>
      </c>
      <c r="P1005" s="662">
        <v>49.92</v>
      </c>
      <c r="Q1005" s="677">
        <v>1</v>
      </c>
      <c r="R1005" s="661">
        <v>1</v>
      </c>
      <c r="S1005" s="677">
        <v>1</v>
      </c>
      <c r="T1005" s="742">
        <v>0.5</v>
      </c>
      <c r="U1005" s="700">
        <v>1</v>
      </c>
    </row>
    <row r="1006" spans="1:21" ht="14.4" customHeight="1" x14ac:dyDescent="0.3">
      <c r="A1006" s="660">
        <v>21</v>
      </c>
      <c r="B1006" s="661" t="s">
        <v>589</v>
      </c>
      <c r="C1006" s="661">
        <v>89301212</v>
      </c>
      <c r="D1006" s="740" t="s">
        <v>6629</v>
      </c>
      <c r="E1006" s="741" t="s">
        <v>4364</v>
      </c>
      <c r="F1006" s="661" t="s">
        <v>4355</v>
      </c>
      <c r="G1006" s="661" t="s">
        <v>4407</v>
      </c>
      <c r="H1006" s="661" t="s">
        <v>590</v>
      </c>
      <c r="I1006" s="661" t="s">
        <v>814</v>
      </c>
      <c r="J1006" s="661" t="s">
        <v>815</v>
      </c>
      <c r="K1006" s="661" t="s">
        <v>2179</v>
      </c>
      <c r="L1006" s="662">
        <v>391.83</v>
      </c>
      <c r="M1006" s="662">
        <v>391.83</v>
      </c>
      <c r="N1006" s="661">
        <v>1</v>
      </c>
      <c r="O1006" s="742">
        <v>0.5</v>
      </c>
      <c r="P1006" s="662"/>
      <c r="Q1006" s="677">
        <v>0</v>
      </c>
      <c r="R1006" s="661"/>
      <c r="S1006" s="677">
        <v>0</v>
      </c>
      <c r="T1006" s="742"/>
      <c r="U1006" s="700">
        <v>0</v>
      </c>
    </row>
    <row r="1007" spans="1:21" ht="14.4" customHeight="1" x14ac:dyDescent="0.3">
      <c r="A1007" s="660">
        <v>21</v>
      </c>
      <c r="B1007" s="661" t="s">
        <v>589</v>
      </c>
      <c r="C1007" s="661">
        <v>89301212</v>
      </c>
      <c r="D1007" s="740" t="s">
        <v>6629</v>
      </c>
      <c r="E1007" s="741" t="s">
        <v>4364</v>
      </c>
      <c r="F1007" s="661" t="s">
        <v>4355</v>
      </c>
      <c r="G1007" s="661" t="s">
        <v>4407</v>
      </c>
      <c r="H1007" s="661" t="s">
        <v>590</v>
      </c>
      <c r="I1007" s="661" t="s">
        <v>5163</v>
      </c>
      <c r="J1007" s="661" t="s">
        <v>815</v>
      </c>
      <c r="K1007" s="661" t="s">
        <v>4854</v>
      </c>
      <c r="L1007" s="662">
        <v>0</v>
      </c>
      <c r="M1007" s="662">
        <v>0</v>
      </c>
      <c r="N1007" s="661">
        <v>1</v>
      </c>
      <c r="O1007" s="742">
        <v>0.5</v>
      </c>
      <c r="P1007" s="662"/>
      <c r="Q1007" s="677"/>
      <c r="R1007" s="661"/>
      <c r="S1007" s="677">
        <v>0</v>
      </c>
      <c r="T1007" s="742"/>
      <c r="U1007" s="700">
        <v>0</v>
      </c>
    </row>
    <row r="1008" spans="1:21" ht="14.4" customHeight="1" x14ac:dyDescent="0.3">
      <c r="A1008" s="660">
        <v>21</v>
      </c>
      <c r="B1008" s="661" t="s">
        <v>589</v>
      </c>
      <c r="C1008" s="661">
        <v>89301212</v>
      </c>
      <c r="D1008" s="740" t="s">
        <v>6629</v>
      </c>
      <c r="E1008" s="741" t="s">
        <v>4364</v>
      </c>
      <c r="F1008" s="661" t="s">
        <v>4355</v>
      </c>
      <c r="G1008" s="661" t="s">
        <v>4407</v>
      </c>
      <c r="H1008" s="661" t="s">
        <v>590</v>
      </c>
      <c r="I1008" s="661" t="s">
        <v>5164</v>
      </c>
      <c r="J1008" s="661" t="s">
        <v>5165</v>
      </c>
      <c r="K1008" s="661" t="s">
        <v>5166</v>
      </c>
      <c r="L1008" s="662">
        <v>310.66000000000003</v>
      </c>
      <c r="M1008" s="662">
        <v>1863.96</v>
      </c>
      <c r="N1008" s="661">
        <v>6</v>
      </c>
      <c r="O1008" s="742">
        <v>2.5</v>
      </c>
      <c r="P1008" s="662"/>
      <c r="Q1008" s="677">
        <v>0</v>
      </c>
      <c r="R1008" s="661"/>
      <c r="S1008" s="677">
        <v>0</v>
      </c>
      <c r="T1008" s="742"/>
      <c r="U1008" s="700">
        <v>0</v>
      </c>
    </row>
    <row r="1009" spans="1:21" ht="14.4" customHeight="1" x14ac:dyDescent="0.3">
      <c r="A1009" s="660">
        <v>21</v>
      </c>
      <c r="B1009" s="661" t="s">
        <v>589</v>
      </c>
      <c r="C1009" s="661">
        <v>89301212</v>
      </c>
      <c r="D1009" s="740" t="s">
        <v>6629</v>
      </c>
      <c r="E1009" s="741" t="s">
        <v>4364</v>
      </c>
      <c r="F1009" s="661" t="s">
        <v>4355</v>
      </c>
      <c r="G1009" s="661" t="s">
        <v>4398</v>
      </c>
      <c r="H1009" s="661" t="s">
        <v>2238</v>
      </c>
      <c r="I1009" s="661" t="s">
        <v>2487</v>
      </c>
      <c r="J1009" s="661" t="s">
        <v>2285</v>
      </c>
      <c r="K1009" s="661" t="s">
        <v>2488</v>
      </c>
      <c r="L1009" s="662">
        <v>625.29</v>
      </c>
      <c r="M1009" s="662">
        <v>2501.16</v>
      </c>
      <c r="N1009" s="661">
        <v>4</v>
      </c>
      <c r="O1009" s="742">
        <v>1</v>
      </c>
      <c r="P1009" s="662"/>
      <c r="Q1009" s="677">
        <v>0</v>
      </c>
      <c r="R1009" s="661"/>
      <c r="S1009" s="677">
        <v>0</v>
      </c>
      <c r="T1009" s="742"/>
      <c r="U1009" s="700">
        <v>0</v>
      </c>
    </row>
    <row r="1010" spans="1:21" ht="14.4" customHeight="1" x14ac:dyDescent="0.3">
      <c r="A1010" s="660">
        <v>21</v>
      </c>
      <c r="B1010" s="661" t="s">
        <v>589</v>
      </c>
      <c r="C1010" s="661">
        <v>89301212</v>
      </c>
      <c r="D1010" s="740" t="s">
        <v>6629</v>
      </c>
      <c r="E1010" s="741" t="s">
        <v>4364</v>
      </c>
      <c r="F1010" s="661" t="s">
        <v>4355</v>
      </c>
      <c r="G1010" s="661" t="s">
        <v>4398</v>
      </c>
      <c r="H1010" s="661" t="s">
        <v>2238</v>
      </c>
      <c r="I1010" s="661" t="s">
        <v>2284</v>
      </c>
      <c r="J1010" s="661" t="s">
        <v>2285</v>
      </c>
      <c r="K1010" s="661" t="s">
        <v>2286</v>
      </c>
      <c r="L1010" s="662">
        <v>937.93</v>
      </c>
      <c r="M1010" s="662">
        <v>4689.6499999999996</v>
      </c>
      <c r="N1010" s="661">
        <v>5</v>
      </c>
      <c r="O1010" s="742">
        <v>2</v>
      </c>
      <c r="P1010" s="662">
        <v>1875.86</v>
      </c>
      <c r="Q1010" s="677">
        <v>0.4</v>
      </c>
      <c r="R1010" s="661">
        <v>2</v>
      </c>
      <c r="S1010" s="677">
        <v>0.4</v>
      </c>
      <c r="T1010" s="742">
        <v>1</v>
      </c>
      <c r="U1010" s="700">
        <v>0.5</v>
      </c>
    </row>
    <row r="1011" spans="1:21" ht="14.4" customHeight="1" x14ac:dyDescent="0.3">
      <c r="A1011" s="660">
        <v>21</v>
      </c>
      <c r="B1011" s="661" t="s">
        <v>589</v>
      </c>
      <c r="C1011" s="661">
        <v>89301212</v>
      </c>
      <c r="D1011" s="740" t="s">
        <v>6629</v>
      </c>
      <c r="E1011" s="741" t="s">
        <v>4364</v>
      </c>
      <c r="F1011" s="661" t="s">
        <v>4355</v>
      </c>
      <c r="G1011" s="661" t="s">
        <v>4398</v>
      </c>
      <c r="H1011" s="661" t="s">
        <v>2238</v>
      </c>
      <c r="I1011" s="661" t="s">
        <v>3528</v>
      </c>
      <c r="J1011" s="661" t="s">
        <v>2285</v>
      </c>
      <c r="K1011" s="661" t="s">
        <v>3529</v>
      </c>
      <c r="L1011" s="662">
        <v>1458.07</v>
      </c>
      <c r="M1011" s="662">
        <v>2916.14</v>
      </c>
      <c r="N1011" s="661">
        <v>2</v>
      </c>
      <c r="O1011" s="742">
        <v>1</v>
      </c>
      <c r="P1011" s="662">
        <v>2916.14</v>
      </c>
      <c r="Q1011" s="677">
        <v>1</v>
      </c>
      <c r="R1011" s="661">
        <v>2</v>
      </c>
      <c r="S1011" s="677">
        <v>1</v>
      </c>
      <c r="T1011" s="742">
        <v>1</v>
      </c>
      <c r="U1011" s="700">
        <v>1</v>
      </c>
    </row>
    <row r="1012" spans="1:21" ht="14.4" customHeight="1" x14ac:dyDescent="0.3">
      <c r="A1012" s="660">
        <v>21</v>
      </c>
      <c r="B1012" s="661" t="s">
        <v>589</v>
      </c>
      <c r="C1012" s="661">
        <v>89301212</v>
      </c>
      <c r="D1012" s="740" t="s">
        <v>6629</v>
      </c>
      <c r="E1012" s="741" t="s">
        <v>4364</v>
      </c>
      <c r="F1012" s="661" t="s">
        <v>4355</v>
      </c>
      <c r="G1012" s="661" t="s">
        <v>4398</v>
      </c>
      <c r="H1012" s="661" t="s">
        <v>2238</v>
      </c>
      <c r="I1012" s="661" t="s">
        <v>2362</v>
      </c>
      <c r="J1012" s="661" t="s">
        <v>2359</v>
      </c>
      <c r="K1012" s="661" t="s">
        <v>2289</v>
      </c>
      <c r="L1012" s="662">
        <v>2332.92</v>
      </c>
      <c r="M1012" s="662">
        <v>2332.92</v>
      </c>
      <c r="N1012" s="661">
        <v>1</v>
      </c>
      <c r="O1012" s="742">
        <v>1</v>
      </c>
      <c r="P1012" s="662">
        <v>2332.92</v>
      </c>
      <c r="Q1012" s="677">
        <v>1</v>
      </c>
      <c r="R1012" s="661">
        <v>1</v>
      </c>
      <c r="S1012" s="677">
        <v>1</v>
      </c>
      <c r="T1012" s="742">
        <v>1</v>
      </c>
      <c r="U1012" s="700">
        <v>1</v>
      </c>
    </row>
    <row r="1013" spans="1:21" ht="14.4" customHeight="1" x14ac:dyDescent="0.3">
      <c r="A1013" s="660">
        <v>21</v>
      </c>
      <c r="B1013" s="661" t="s">
        <v>589</v>
      </c>
      <c r="C1013" s="661">
        <v>89301212</v>
      </c>
      <c r="D1013" s="740" t="s">
        <v>6629</v>
      </c>
      <c r="E1013" s="741" t="s">
        <v>4364</v>
      </c>
      <c r="F1013" s="661" t="s">
        <v>4355</v>
      </c>
      <c r="G1013" s="661" t="s">
        <v>4398</v>
      </c>
      <c r="H1013" s="661" t="s">
        <v>2238</v>
      </c>
      <c r="I1013" s="661" t="s">
        <v>2365</v>
      </c>
      <c r="J1013" s="661" t="s">
        <v>2359</v>
      </c>
      <c r="K1013" s="661" t="s">
        <v>3529</v>
      </c>
      <c r="L1013" s="662">
        <v>2916.16</v>
      </c>
      <c r="M1013" s="662">
        <v>37910.080000000002</v>
      </c>
      <c r="N1013" s="661">
        <v>13</v>
      </c>
      <c r="O1013" s="742">
        <v>7</v>
      </c>
      <c r="P1013" s="662">
        <v>37910.080000000002</v>
      </c>
      <c r="Q1013" s="677">
        <v>1</v>
      </c>
      <c r="R1013" s="661">
        <v>13</v>
      </c>
      <c r="S1013" s="677">
        <v>1</v>
      </c>
      <c r="T1013" s="742">
        <v>7</v>
      </c>
      <c r="U1013" s="700">
        <v>1</v>
      </c>
    </row>
    <row r="1014" spans="1:21" ht="14.4" customHeight="1" x14ac:dyDescent="0.3">
      <c r="A1014" s="660">
        <v>21</v>
      </c>
      <c r="B1014" s="661" t="s">
        <v>589</v>
      </c>
      <c r="C1014" s="661">
        <v>89301212</v>
      </c>
      <c r="D1014" s="740" t="s">
        <v>6629</v>
      </c>
      <c r="E1014" s="741" t="s">
        <v>4364</v>
      </c>
      <c r="F1014" s="661" t="s">
        <v>4355</v>
      </c>
      <c r="G1014" s="661" t="s">
        <v>4435</v>
      </c>
      <c r="H1014" s="661" t="s">
        <v>2238</v>
      </c>
      <c r="I1014" s="661" t="s">
        <v>2250</v>
      </c>
      <c r="J1014" s="661" t="s">
        <v>2251</v>
      </c>
      <c r="K1014" s="661" t="s">
        <v>2109</v>
      </c>
      <c r="L1014" s="662">
        <v>96.63</v>
      </c>
      <c r="M1014" s="662">
        <v>1739.34</v>
      </c>
      <c r="N1014" s="661">
        <v>18</v>
      </c>
      <c r="O1014" s="742">
        <v>10.5</v>
      </c>
      <c r="P1014" s="662">
        <v>773.04</v>
      </c>
      <c r="Q1014" s="677">
        <v>0.44444444444444442</v>
      </c>
      <c r="R1014" s="661">
        <v>8</v>
      </c>
      <c r="S1014" s="677">
        <v>0.44444444444444442</v>
      </c>
      <c r="T1014" s="742">
        <v>5</v>
      </c>
      <c r="U1014" s="700">
        <v>0.47619047619047616</v>
      </c>
    </row>
    <row r="1015" spans="1:21" ht="14.4" customHeight="1" x14ac:dyDescent="0.3">
      <c r="A1015" s="660">
        <v>21</v>
      </c>
      <c r="B1015" s="661" t="s">
        <v>589</v>
      </c>
      <c r="C1015" s="661">
        <v>89301212</v>
      </c>
      <c r="D1015" s="740" t="s">
        <v>6629</v>
      </c>
      <c r="E1015" s="741" t="s">
        <v>4364</v>
      </c>
      <c r="F1015" s="661" t="s">
        <v>4355</v>
      </c>
      <c r="G1015" s="661" t="s">
        <v>4435</v>
      </c>
      <c r="H1015" s="661" t="s">
        <v>2238</v>
      </c>
      <c r="I1015" s="661" t="s">
        <v>2250</v>
      </c>
      <c r="J1015" s="661" t="s">
        <v>2251</v>
      </c>
      <c r="K1015" s="661" t="s">
        <v>2109</v>
      </c>
      <c r="L1015" s="662">
        <v>59.55</v>
      </c>
      <c r="M1015" s="662">
        <v>655.04999999999995</v>
      </c>
      <c r="N1015" s="661">
        <v>11</v>
      </c>
      <c r="O1015" s="742">
        <v>5</v>
      </c>
      <c r="P1015" s="662">
        <v>416.85</v>
      </c>
      <c r="Q1015" s="677">
        <v>0.63636363636363646</v>
      </c>
      <c r="R1015" s="661">
        <v>7</v>
      </c>
      <c r="S1015" s="677">
        <v>0.63636363636363635</v>
      </c>
      <c r="T1015" s="742">
        <v>3.5</v>
      </c>
      <c r="U1015" s="700">
        <v>0.7</v>
      </c>
    </row>
    <row r="1016" spans="1:21" ht="14.4" customHeight="1" x14ac:dyDescent="0.3">
      <c r="A1016" s="660">
        <v>21</v>
      </c>
      <c r="B1016" s="661" t="s">
        <v>589</v>
      </c>
      <c r="C1016" s="661">
        <v>89301212</v>
      </c>
      <c r="D1016" s="740" t="s">
        <v>6629</v>
      </c>
      <c r="E1016" s="741" t="s">
        <v>4364</v>
      </c>
      <c r="F1016" s="661" t="s">
        <v>4355</v>
      </c>
      <c r="G1016" s="661" t="s">
        <v>4435</v>
      </c>
      <c r="H1016" s="661" t="s">
        <v>2238</v>
      </c>
      <c r="I1016" s="661" t="s">
        <v>2250</v>
      </c>
      <c r="J1016" s="661" t="s">
        <v>2251</v>
      </c>
      <c r="K1016" s="661" t="s">
        <v>2109</v>
      </c>
      <c r="L1016" s="662">
        <v>50.62</v>
      </c>
      <c r="M1016" s="662">
        <v>101.24</v>
      </c>
      <c r="N1016" s="661">
        <v>2</v>
      </c>
      <c r="O1016" s="742">
        <v>0.5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21</v>
      </c>
      <c r="B1017" s="661" t="s">
        <v>589</v>
      </c>
      <c r="C1017" s="661">
        <v>89301212</v>
      </c>
      <c r="D1017" s="740" t="s">
        <v>6629</v>
      </c>
      <c r="E1017" s="741" t="s">
        <v>4364</v>
      </c>
      <c r="F1017" s="661" t="s">
        <v>4355</v>
      </c>
      <c r="G1017" s="661" t="s">
        <v>4435</v>
      </c>
      <c r="H1017" s="661" t="s">
        <v>590</v>
      </c>
      <c r="I1017" s="661" t="s">
        <v>3360</v>
      </c>
      <c r="J1017" s="661" t="s">
        <v>2251</v>
      </c>
      <c r="K1017" s="661" t="s">
        <v>4436</v>
      </c>
      <c r="L1017" s="662">
        <v>96.63</v>
      </c>
      <c r="M1017" s="662">
        <v>96.63</v>
      </c>
      <c r="N1017" s="661">
        <v>1</v>
      </c>
      <c r="O1017" s="742">
        <v>0.5</v>
      </c>
      <c r="P1017" s="662">
        <v>96.63</v>
      </c>
      <c r="Q1017" s="677">
        <v>1</v>
      </c>
      <c r="R1017" s="661">
        <v>1</v>
      </c>
      <c r="S1017" s="677">
        <v>1</v>
      </c>
      <c r="T1017" s="742">
        <v>0.5</v>
      </c>
      <c r="U1017" s="700">
        <v>1</v>
      </c>
    </row>
    <row r="1018" spans="1:21" ht="14.4" customHeight="1" x14ac:dyDescent="0.3">
      <c r="A1018" s="660">
        <v>21</v>
      </c>
      <c r="B1018" s="661" t="s">
        <v>589</v>
      </c>
      <c r="C1018" s="661">
        <v>89301212</v>
      </c>
      <c r="D1018" s="740" t="s">
        <v>6629</v>
      </c>
      <c r="E1018" s="741" t="s">
        <v>4364</v>
      </c>
      <c r="F1018" s="661" t="s">
        <v>4355</v>
      </c>
      <c r="G1018" s="661" t="s">
        <v>4435</v>
      </c>
      <c r="H1018" s="661" t="s">
        <v>590</v>
      </c>
      <c r="I1018" s="661" t="s">
        <v>3360</v>
      </c>
      <c r="J1018" s="661" t="s">
        <v>2251</v>
      </c>
      <c r="K1018" s="661" t="s">
        <v>4436</v>
      </c>
      <c r="L1018" s="662">
        <v>59.55</v>
      </c>
      <c r="M1018" s="662">
        <v>238.2</v>
      </c>
      <c r="N1018" s="661">
        <v>4</v>
      </c>
      <c r="O1018" s="742">
        <v>2</v>
      </c>
      <c r="P1018" s="662">
        <v>178.64999999999998</v>
      </c>
      <c r="Q1018" s="677">
        <v>0.74999999999999989</v>
      </c>
      <c r="R1018" s="661">
        <v>3</v>
      </c>
      <c r="S1018" s="677">
        <v>0.75</v>
      </c>
      <c r="T1018" s="742">
        <v>1.5</v>
      </c>
      <c r="U1018" s="700">
        <v>0.75</v>
      </c>
    </row>
    <row r="1019" spans="1:21" ht="14.4" customHeight="1" x14ac:dyDescent="0.3">
      <c r="A1019" s="660">
        <v>21</v>
      </c>
      <c r="B1019" s="661" t="s">
        <v>589</v>
      </c>
      <c r="C1019" s="661">
        <v>89301212</v>
      </c>
      <c r="D1019" s="740" t="s">
        <v>6629</v>
      </c>
      <c r="E1019" s="741" t="s">
        <v>4364</v>
      </c>
      <c r="F1019" s="661" t="s">
        <v>4355</v>
      </c>
      <c r="G1019" s="661" t="s">
        <v>4435</v>
      </c>
      <c r="H1019" s="661" t="s">
        <v>590</v>
      </c>
      <c r="I1019" s="661" t="s">
        <v>3360</v>
      </c>
      <c r="J1019" s="661" t="s">
        <v>2251</v>
      </c>
      <c r="K1019" s="661" t="s">
        <v>4436</v>
      </c>
      <c r="L1019" s="662">
        <v>50.62</v>
      </c>
      <c r="M1019" s="662">
        <v>101.24</v>
      </c>
      <c r="N1019" s="661">
        <v>2</v>
      </c>
      <c r="O1019" s="742">
        <v>1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21</v>
      </c>
      <c r="B1020" s="661" t="s">
        <v>589</v>
      </c>
      <c r="C1020" s="661">
        <v>89301212</v>
      </c>
      <c r="D1020" s="740" t="s">
        <v>6629</v>
      </c>
      <c r="E1020" s="741" t="s">
        <v>4364</v>
      </c>
      <c r="F1020" s="661" t="s">
        <v>4355</v>
      </c>
      <c r="G1020" s="661" t="s">
        <v>4435</v>
      </c>
      <c r="H1020" s="661" t="s">
        <v>590</v>
      </c>
      <c r="I1020" s="661" t="s">
        <v>5167</v>
      </c>
      <c r="J1020" s="661" t="s">
        <v>5168</v>
      </c>
      <c r="K1020" s="661" t="s">
        <v>5169</v>
      </c>
      <c r="L1020" s="662">
        <v>96.63</v>
      </c>
      <c r="M1020" s="662">
        <v>289.89</v>
      </c>
      <c r="N1020" s="661">
        <v>3</v>
      </c>
      <c r="O1020" s="742">
        <v>1.5</v>
      </c>
      <c r="P1020" s="662"/>
      <c r="Q1020" s="677">
        <v>0</v>
      </c>
      <c r="R1020" s="661"/>
      <c r="S1020" s="677">
        <v>0</v>
      </c>
      <c r="T1020" s="742"/>
      <c r="U1020" s="700">
        <v>0</v>
      </c>
    </row>
    <row r="1021" spans="1:21" ht="14.4" customHeight="1" x14ac:dyDescent="0.3">
      <c r="A1021" s="660">
        <v>21</v>
      </c>
      <c r="B1021" s="661" t="s">
        <v>589</v>
      </c>
      <c r="C1021" s="661">
        <v>89301212</v>
      </c>
      <c r="D1021" s="740" t="s">
        <v>6629</v>
      </c>
      <c r="E1021" s="741" t="s">
        <v>4364</v>
      </c>
      <c r="F1021" s="661" t="s">
        <v>4355</v>
      </c>
      <c r="G1021" s="661" t="s">
        <v>4435</v>
      </c>
      <c r="H1021" s="661" t="s">
        <v>590</v>
      </c>
      <c r="I1021" s="661" t="s">
        <v>5167</v>
      </c>
      <c r="J1021" s="661" t="s">
        <v>5168</v>
      </c>
      <c r="K1021" s="661" t="s">
        <v>5169</v>
      </c>
      <c r="L1021" s="662">
        <v>59.55</v>
      </c>
      <c r="M1021" s="662">
        <v>59.55</v>
      </c>
      <c r="N1021" s="661">
        <v>1</v>
      </c>
      <c r="O1021" s="742">
        <v>0.5</v>
      </c>
      <c r="P1021" s="662"/>
      <c r="Q1021" s="677">
        <v>0</v>
      </c>
      <c r="R1021" s="661"/>
      <c r="S1021" s="677">
        <v>0</v>
      </c>
      <c r="T1021" s="742"/>
      <c r="U1021" s="700">
        <v>0</v>
      </c>
    </row>
    <row r="1022" spans="1:21" ht="14.4" customHeight="1" x14ac:dyDescent="0.3">
      <c r="A1022" s="660">
        <v>21</v>
      </c>
      <c r="B1022" s="661" t="s">
        <v>589</v>
      </c>
      <c r="C1022" s="661">
        <v>89301212</v>
      </c>
      <c r="D1022" s="740" t="s">
        <v>6629</v>
      </c>
      <c r="E1022" s="741" t="s">
        <v>4364</v>
      </c>
      <c r="F1022" s="661" t="s">
        <v>4355</v>
      </c>
      <c r="G1022" s="661" t="s">
        <v>4560</v>
      </c>
      <c r="H1022" s="661" t="s">
        <v>590</v>
      </c>
      <c r="I1022" s="661" t="s">
        <v>2720</v>
      </c>
      <c r="J1022" s="661" t="s">
        <v>2721</v>
      </c>
      <c r="K1022" s="661" t="s">
        <v>2722</v>
      </c>
      <c r="L1022" s="662">
        <v>153.52000000000001</v>
      </c>
      <c r="M1022" s="662">
        <v>307.04000000000002</v>
      </c>
      <c r="N1022" s="661">
        <v>2</v>
      </c>
      <c r="O1022" s="742">
        <v>1</v>
      </c>
      <c r="P1022" s="662"/>
      <c r="Q1022" s="677">
        <v>0</v>
      </c>
      <c r="R1022" s="661"/>
      <c r="S1022" s="677">
        <v>0</v>
      </c>
      <c r="T1022" s="742"/>
      <c r="U1022" s="700">
        <v>0</v>
      </c>
    </row>
    <row r="1023" spans="1:21" ht="14.4" customHeight="1" x14ac:dyDescent="0.3">
      <c r="A1023" s="660">
        <v>21</v>
      </c>
      <c r="B1023" s="661" t="s">
        <v>589</v>
      </c>
      <c r="C1023" s="661">
        <v>89301212</v>
      </c>
      <c r="D1023" s="740" t="s">
        <v>6629</v>
      </c>
      <c r="E1023" s="741" t="s">
        <v>4364</v>
      </c>
      <c r="F1023" s="661" t="s">
        <v>4355</v>
      </c>
      <c r="G1023" s="661" t="s">
        <v>4414</v>
      </c>
      <c r="H1023" s="661" t="s">
        <v>590</v>
      </c>
      <c r="I1023" s="661" t="s">
        <v>4566</v>
      </c>
      <c r="J1023" s="661" t="s">
        <v>4567</v>
      </c>
      <c r="K1023" s="661" t="s">
        <v>855</v>
      </c>
      <c r="L1023" s="662">
        <v>97.97</v>
      </c>
      <c r="M1023" s="662">
        <v>195.94</v>
      </c>
      <c r="N1023" s="661">
        <v>2</v>
      </c>
      <c r="O1023" s="742">
        <v>1</v>
      </c>
      <c r="P1023" s="662"/>
      <c r="Q1023" s="677">
        <v>0</v>
      </c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21</v>
      </c>
      <c r="B1024" s="661" t="s">
        <v>589</v>
      </c>
      <c r="C1024" s="661">
        <v>89301212</v>
      </c>
      <c r="D1024" s="740" t="s">
        <v>6629</v>
      </c>
      <c r="E1024" s="741" t="s">
        <v>4364</v>
      </c>
      <c r="F1024" s="661" t="s">
        <v>4355</v>
      </c>
      <c r="G1024" s="661" t="s">
        <v>4414</v>
      </c>
      <c r="H1024" s="661" t="s">
        <v>590</v>
      </c>
      <c r="I1024" s="661" t="s">
        <v>4568</v>
      </c>
      <c r="J1024" s="661" t="s">
        <v>4416</v>
      </c>
      <c r="K1024" s="661" t="s">
        <v>855</v>
      </c>
      <c r="L1024" s="662">
        <v>97.97</v>
      </c>
      <c r="M1024" s="662">
        <v>783.76</v>
      </c>
      <c r="N1024" s="661">
        <v>8</v>
      </c>
      <c r="O1024" s="742">
        <v>3</v>
      </c>
      <c r="P1024" s="662">
        <v>783.76</v>
      </c>
      <c r="Q1024" s="677">
        <v>1</v>
      </c>
      <c r="R1024" s="661">
        <v>8</v>
      </c>
      <c r="S1024" s="677">
        <v>1</v>
      </c>
      <c r="T1024" s="742">
        <v>3</v>
      </c>
      <c r="U1024" s="700">
        <v>1</v>
      </c>
    </row>
    <row r="1025" spans="1:21" ht="14.4" customHeight="1" x14ac:dyDescent="0.3">
      <c r="A1025" s="660">
        <v>21</v>
      </c>
      <c r="B1025" s="661" t="s">
        <v>589</v>
      </c>
      <c r="C1025" s="661">
        <v>89301212</v>
      </c>
      <c r="D1025" s="740" t="s">
        <v>6629</v>
      </c>
      <c r="E1025" s="741" t="s">
        <v>4364</v>
      </c>
      <c r="F1025" s="661" t="s">
        <v>4355</v>
      </c>
      <c r="G1025" s="661" t="s">
        <v>4414</v>
      </c>
      <c r="H1025" s="661" t="s">
        <v>590</v>
      </c>
      <c r="I1025" s="661" t="s">
        <v>5170</v>
      </c>
      <c r="J1025" s="661" t="s">
        <v>4564</v>
      </c>
      <c r="K1025" s="661" t="s">
        <v>855</v>
      </c>
      <c r="L1025" s="662">
        <v>97.97</v>
      </c>
      <c r="M1025" s="662">
        <v>195.94</v>
      </c>
      <c r="N1025" s="661">
        <v>2</v>
      </c>
      <c r="O1025" s="742">
        <v>0.5</v>
      </c>
      <c r="P1025" s="662">
        <v>195.94</v>
      </c>
      <c r="Q1025" s="677">
        <v>1</v>
      </c>
      <c r="R1025" s="661">
        <v>2</v>
      </c>
      <c r="S1025" s="677">
        <v>1</v>
      </c>
      <c r="T1025" s="742">
        <v>0.5</v>
      </c>
      <c r="U1025" s="700">
        <v>1</v>
      </c>
    </row>
    <row r="1026" spans="1:21" ht="14.4" customHeight="1" x14ac:dyDescent="0.3">
      <c r="A1026" s="660">
        <v>21</v>
      </c>
      <c r="B1026" s="661" t="s">
        <v>589</v>
      </c>
      <c r="C1026" s="661">
        <v>89301212</v>
      </c>
      <c r="D1026" s="740" t="s">
        <v>6629</v>
      </c>
      <c r="E1026" s="741" t="s">
        <v>4364</v>
      </c>
      <c r="F1026" s="661" t="s">
        <v>4355</v>
      </c>
      <c r="G1026" s="661" t="s">
        <v>4414</v>
      </c>
      <c r="H1026" s="661" t="s">
        <v>590</v>
      </c>
      <c r="I1026" s="661" t="s">
        <v>853</v>
      </c>
      <c r="J1026" s="661" t="s">
        <v>854</v>
      </c>
      <c r="K1026" s="661" t="s">
        <v>4437</v>
      </c>
      <c r="L1026" s="662">
        <v>97.97</v>
      </c>
      <c r="M1026" s="662">
        <v>293.90999999999997</v>
      </c>
      <c r="N1026" s="661">
        <v>3</v>
      </c>
      <c r="O1026" s="742">
        <v>2</v>
      </c>
      <c r="P1026" s="662">
        <v>195.94</v>
      </c>
      <c r="Q1026" s="677">
        <v>0.66666666666666674</v>
      </c>
      <c r="R1026" s="661">
        <v>2</v>
      </c>
      <c r="S1026" s="677">
        <v>0.66666666666666663</v>
      </c>
      <c r="T1026" s="742">
        <v>1</v>
      </c>
      <c r="U1026" s="700">
        <v>0.5</v>
      </c>
    </row>
    <row r="1027" spans="1:21" ht="14.4" customHeight="1" x14ac:dyDescent="0.3">
      <c r="A1027" s="660">
        <v>21</v>
      </c>
      <c r="B1027" s="661" t="s">
        <v>589</v>
      </c>
      <c r="C1027" s="661">
        <v>89301212</v>
      </c>
      <c r="D1027" s="740" t="s">
        <v>6629</v>
      </c>
      <c r="E1027" s="741" t="s">
        <v>4364</v>
      </c>
      <c r="F1027" s="661" t="s">
        <v>4355</v>
      </c>
      <c r="G1027" s="661" t="s">
        <v>4410</v>
      </c>
      <c r="H1027" s="661" t="s">
        <v>2238</v>
      </c>
      <c r="I1027" s="661" t="s">
        <v>2496</v>
      </c>
      <c r="J1027" s="661" t="s">
        <v>2497</v>
      </c>
      <c r="K1027" s="661" t="s">
        <v>2498</v>
      </c>
      <c r="L1027" s="662">
        <v>497.4</v>
      </c>
      <c r="M1027" s="662">
        <v>30341.400000000027</v>
      </c>
      <c r="N1027" s="661">
        <v>61</v>
      </c>
      <c r="O1027" s="742">
        <v>47</v>
      </c>
      <c r="P1027" s="662">
        <v>27854.400000000027</v>
      </c>
      <c r="Q1027" s="677">
        <v>0.91803278688524592</v>
      </c>
      <c r="R1027" s="661">
        <v>56</v>
      </c>
      <c r="S1027" s="677">
        <v>0.91803278688524592</v>
      </c>
      <c r="T1027" s="742">
        <v>44</v>
      </c>
      <c r="U1027" s="700">
        <v>0.93617021276595747</v>
      </c>
    </row>
    <row r="1028" spans="1:21" ht="14.4" customHeight="1" x14ac:dyDescent="0.3">
      <c r="A1028" s="660">
        <v>21</v>
      </c>
      <c r="B1028" s="661" t="s">
        <v>589</v>
      </c>
      <c r="C1028" s="661">
        <v>89301212</v>
      </c>
      <c r="D1028" s="740" t="s">
        <v>6629</v>
      </c>
      <c r="E1028" s="741" t="s">
        <v>4364</v>
      </c>
      <c r="F1028" s="661" t="s">
        <v>4355</v>
      </c>
      <c r="G1028" s="661" t="s">
        <v>4410</v>
      </c>
      <c r="H1028" s="661" t="s">
        <v>2238</v>
      </c>
      <c r="I1028" s="661" t="s">
        <v>2514</v>
      </c>
      <c r="J1028" s="661" t="s">
        <v>2515</v>
      </c>
      <c r="K1028" s="661" t="s">
        <v>4121</v>
      </c>
      <c r="L1028" s="662">
        <v>1359.61</v>
      </c>
      <c r="M1028" s="662">
        <v>77497.770000000019</v>
      </c>
      <c r="N1028" s="661">
        <v>57</v>
      </c>
      <c r="O1028" s="742">
        <v>38</v>
      </c>
      <c r="P1028" s="662">
        <v>55744.010000000017</v>
      </c>
      <c r="Q1028" s="677">
        <v>0.7192982456140351</v>
      </c>
      <c r="R1028" s="661">
        <v>41</v>
      </c>
      <c r="S1028" s="677">
        <v>0.7192982456140351</v>
      </c>
      <c r="T1028" s="742">
        <v>26.5</v>
      </c>
      <c r="U1028" s="700">
        <v>0.69736842105263153</v>
      </c>
    </row>
    <row r="1029" spans="1:21" ht="14.4" customHeight="1" x14ac:dyDescent="0.3">
      <c r="A1029" s="660">
        <v>21</v>
      </c>
      <c r="B1029" s="661" t="s">
        <v>589</v>
      </c>
      <c r="C1029" s="661">
        <v>89301212</v>
      </c>
      <c r="D1029" s="740" t="s">
        <v>6629</v>
      </c>
      <c r="E1029" s="741" t="s">
        <v>4364</v>
      </c>
      <c r="F1029" s="661" t="s">
        <v>4355</v>
      </c>
      <c r="G1029" s="661" t="s">
        <v>4410</v>
      </c>
      <c r="H1029" s="661" t="s">
        <v>2238</v>
      </c>
      <c r="I1029" s="661" t="s">
        <v>4457</v>
      </c>
      <c r="J1029" s="661" t="s">
        <v>4458</v>
      </c>
      <c r="K1029" s="661" t="s">
        <v>4459</v>
      </c>
      <c r="L1029" s="662">
        <v>1359.61</v>
      </c>
      <c r="M1029" s="662">
        <v>6798.0499999999993</v>
      </c>
      <c r="N1029" s="661">
        <v>5</v>
      </c>
      <c r="O1029" s="742">
        <v>3</v>
      </c>
      <c r="P1029" s="662">
        <v>2719.22</v>
      </c>
      <c r="Q1029" s="677">
        <v>0.4</v>
      </c>
      <c r="R1029" s="661">
        <v>2</v>
      </c>
      <c r="S1029" s="677">
        <v>0.4</v>
      </c>
      <c r="T1029" s="742">
        <v>1</v>
      </c>
      <c r="U1029" s="700">
        <v>0.33333333333333331</v>
      </c>
    </row>
    <row r="1030" spans="1:21" ht="14.4" customHeight="1" x14ac:dyDescent="0.3">
      <c r="A1030" s="660">
        <v>21</v>
      </c>
      <c r="B1030" s="661" t="s">
        <v>589</v>
      </c>
      <c r="C1030" s="661">
        <v>89301212</v>
      </c>
      <c r="D1030" s="740" t="s">
        <v>6629</v>
      </c>
      <c r="E1030" s="741" t="s">
        <v>4364</v>
      </c>
      <c r="F1030" s="661" t="s">
        <v>4355</v>
      </c>
      <c r="G1030" s="661" t="s">
        <v>4571</v>
      </c>
      <c r="H1030" s="661" t="s">
        <v>590</v>
      </c>
      <c r="I1030" s="661" t="s">
        <v>771</v>
      </c>
      <c r="J1030" s="661" t="s">
        <v>4572</v>
      </c>
      <c r="K1030" s="661" t="s">
        <v>2809</v>
      </c>
      <c r="L1030" s="662">
        <v>0</v>
      </c>
      <c r="M1030" s="662">
        <v>0</v>
      </c>
      <c r="N1030" s="661">
        <v>1</v>
      </c>
      <c r="O1030" s="742">
        <v>1</v>
      </c>
      <c r="P1030" s="662"/>
      <c r="Q1030" s="677"/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21</v>
      </c>
      <c r="B1031" s="661" t="s">
        <v>589</v>
      </c>
      <c r="C1031" s="661">
        <v>89301212</v>
      </c>
      <c r="D1031" s="740" t="s">
        <v>6629</v>
      </c>
      <c r="E1031" s="741" t="s">
        <v>4364</v>
      </c>
      <c r="F1031" s="661" t="s">
        <v>4355</v>
      </c>
      <c r="G1031" s="661" t="s">
        <v>5171</v>
      </c>
      <c r="H1031" s="661" t="s">
        <v>590</v>
      </c>
      <c r="I1031" s="661" t="s">
        <v>1479</v>
      </c>
      <c r="J1031" s="661" t="s">
        <v>5172</v>
      </c>
      <c r="K1031" s="661" t="s">
        <v>4423</v>
      </c>
      <c r="L1031" s="662">
        <v>19.66</v>
      </c>
      <c r="M1031" s="662">
        <v>58.980000000000004</v>
      </c>
      <c r="N1031" s="661">
        <v>3</v>
      </c>
      <c r="O1031" s="742">
        <v>1</v>
      </c>
      <c r="P1031" s="662"/>
      <c r="Q1031" s="677">
        <v>0</v>
      </c>
      <c r="R1031" s="661"/>
      <c r="S1031" s="677">
        <v>0</v>
      </c>
      <c r="T1031" s="742"/>
      <c r="U1031" s="700">
        <v>0</v>
      </c>
    </row>
    <row r="1032" spans="1:21" ht="14.4" customHeight="1" x14ac:dyDescent="0.3">
      <c r="A1032" s="660">
        <v>21</v>
      </c>
      <c r="B1032" s="661" t="s">
        <v>589</v>
      </c>
      <c r="C1032" s="661">
        <v>89301212</v>
      </c>
      <c r="D1032" s="740" t="s">
        <v>6629</v>
      </c>
      <c r="E1032" s="741" t="s">
        <v>4364</v>
      </c>
      <c r="F1032" s="661" t="s">
        <v>4355</v>
      </c>
      <c r="G1032" s="661" t="s">
        <v>4657</v>
      </c>
      <c r="H1032" s="661" t="s">
        <v>590</v>
      </c>
      <c r="I1032" s="661" t="s">
        <v>5173</v>
      </c>
      <c r="J1032" s="661" t="s">
        <v>5174</v>
      </c>
      <c r="K1032" s="661" t="s">
        <v>4659</v>
      </c>
      <c r="L1032" s="662">
        <v>1044.3599999999999</v>
      </c>
      <c r="M1032" s="662">
        <v>1044.3599999999999</v>
      </c>
      <c r="N1032" s="661">
        <v>1</v>
      </c>
      <c r="O1032" s="742">
        <v>0.5</v>
      </c>
      <c r="P1032" s="662">
        <v>1044.3599999999999</v>
      </c>
      <c r="Q1032" s="677">
        <v>1</v>
      </c>
      <c r="R1032" s="661">
        <v>1</v>
      </c>
      <c r="S1032" s="677">
        <v>1</v>
      </c>
      <c r="T1032" s="742">
        <v>0.5</v>
      </c>
      <c r="U1032" s="700">
        <v>1</v>
      </c>
    </row>
    <row r="1033" spans="1:21" ht="14.4" customHeight="1" x14ac:dyDescent="0.3">
      <c r="A1033" s="660">
        <v>21</v>
      </c>
      <c r="B1033" s="661" t="s">
        <v>589</v>
      </c>
      <c r="C1033" s="661">
        <v>89301212</v>
      </c>
      <c r="D1033" s="740" t="s">
        <v>6629</v>
      </c>
      <c r="E1033" s="741" t="s">
        <v>4364</v>
      </c>
      <c r="F1033" s="661" t="s">
        <v>4355</v>
      </c>
      <c r="G1033" s="661" t="s">
        <v>4657</v>
      </c>
      <c r="H1033" s="661" t="s">
        <v>590</v>
      </c>
      <c r="I1033" s="661" t="s">
        <v>1962</v>
      </c>
      <c r="J1033" s="661" t="s">
        <v>5174</v>
      </c>
      <c r="K1033" s="661" t="s">
        <v>4659</v>
      </c>
      <c r="L1033" s="662">
        <v>1044.3599999999999</v>
      </c>
      <c r="M1033" s="662">
        <v>28197.72</v>
      </c>
      <c r="N1033" s="661">
        <v>27</v>
      </c>
      <c r="O1033" s="742">
        <v>10.5</v>
      </c>
      <c r="P1033" s="662">
        <v>24020.280000000002</v>
      </c>
      <c r="Q1033" s="677">
        <v>0.85185185185185186</v>
      </c>
      <c r="R1033" s="661">
        <v>23</v>
      </c>
      <c r="S1033" s="677">
        <v>0.85185185185185186</v>
      </c>
      <c r="T1033" s="742">
        <v>8</v>
      </c>
      <c r="U1033" s="700">
        <v>0.76190476190476186</v>
      </c>
    </row>
    <row r="1034" spans="1:21" ht="14.4" customHeight="1" x14ac:dyDescent="0.3">
      <c r="A1034" s="660">
        <v>21</v>
      </c>
      <c r="B1034" s="661" t="s">
        <v>589</v>
      </c>
      <c r="C1034" s="661">
        <v>89301212</v>
      </c>
      <c r="D1034" s="740" t="s">
        <v>6629</v>
      </c>
      <c r="E1034" s="741" t="s">
        <v>4364</v>
      </c>
      <c r="F1034" s="661" t="s">
        <v>4355</v>
      </c>
      <c r="G1034" s="661" t="s">
        <v>4657</v>
      </c>
      <c r="H1034" s="661" t="s">
        <v>590</v>
      </c>
      <c r="I1034" s="661" t="s">
        <v>1962</v>
      </c>
      <c r="J1034" s="661" t="s">
        <v>4658</v>
      </c>
      <c r="K1034" s="661" t="s">
        <v>4659</v>
      </c>
      <c r="L1034" s="662">
        <v>1044.3599999999999</v>
      </c>
      <c r="M1034" s="662">
        <v>4177.4399999999996</v>
      </c>
      <c r="N1034" s="661">
        <v>4</v>
      </c>
      <c r="O1034" s="742">
        <v>1</v>
      </c>
      <c r="P1034" s="662">
        <v>4177.4399999999996</v>
      </c>
      <c r="Q1034" s="677">
        <v>1</v>
      </c>
      <c r="R1034" s="661">
        <v>4</v>
      </c>
      <c r="S1034" s="677">
        <v>1</v>
      </c>
      <c r="T1034" s="742">
        <v>1</v>
      </c>
      <c r="U1034" s="700">
        <v>1</v>
      </c>
    </row>
    <row r="1035" spans="1:21" ht="14.4" customHeight="1" x14ac:dyDescent="0.3">
      <c r="A1035" s="660">
        <v>21</v>
      </c>
      <c r="B1035" s="661" t="s">
        <v>589</v>
      </c>
      <c r="C1035" s="661">
        <v>89301212</v>
      </c>
      <c r="D1035" s="740" t="s">
        <v>6629</v>
      </c>
      <c r="E1035" s="741" t="s">
        <v>4364</v>
      </c>
      <c r="F1035" s="661" t="s">
        <v>4355</v>
      </c>
      <c r="G1035" s="661" t="s">
        <v>4865</v>
      </c>
      <c r="H1035" s="661" t="s">
        <v>590</v>
      </c>
      <c r="I1035" s="661" t="s">
        <v>4866</v>
      </c>
      <c r="J1035" s="661" t="s">
        <v>1216</v>
      </c>
      <c r="K1035" s="661" t="s">
        <v>4867</v>
      </c>
      <c r="L1035" s="662">
        <v>0</v>
      </c>
      <c r="M1035" s="662">
        <v>0</v>
      </c>
      <c r="N1035" s="661">
        <v>2</v>
      </c>
      <c r="O1035" s="742">
        <v>1</v>
      </c>
      <c r="P1035" s="662"/>
      <c r="Q1035" s="677"/>
      <c r="R1035" s="661"/>
      <c r="S1035" s="677">
        <v>0</v>
      </c>
      <c r="T1035" s="742"/>
      <c r="U1035" s="700">
        <v>0</v>
      </c>
    </row>
    <row r="1036" spans="1:21" ht="14.4" customHeight="1" x14ac:dyDescent="0.3">
      <c r="A1036" s="660">
        <v>21</v>
      </c>
      <c r="B1036" s="661" t="s">
        <v>589</v>
      </c>
      <c r="C1036" s="661">
        <v>89301212</v>
      </c>
      <c r="D1036" s="740" t="s">
        <v>6629</v>
      </c>
      <c r="E1036" s="741" t="s">
        <v>4364</v>
      </c>
      <c r="F1036" s="661" t="s">
        <v>4355</v>
      </c>
      <c r="G1036" s="661" t="s">
        <v>5175</v>
      </c>
      <c r="H1036" s="661" t="s">
        <v>590</v>
      </c>
      <c r="I1036" s="661" t="s">
        <v>5176</v>
      </c>
      <c r="J1036" s="661" t="s">
        <v>5177</v>
      </c>
      <c r="K1036" s="661" t="s">
        <v>5178</v>
      </c>
      <c r="L1036" s="662">
        <v>224.9</v>
      </c>
      <c r="M1036" s="662">
        <v>449.8</v>
      </c>
      <c r="N1036" s="661">
        <v>2</v>
      </c>
      <c r="O1036" s="742">
        <v>2</v>
      </c>
      <c r="P1036" s="662">
        <v>224.9</v>
      </c>
      <c r="Q1036" s="677">
        <v>0.5</v>
      </c>
      <c r="R1036" s="661">
        <v>1</v>
      </c>
      <c r="S1036" s="677">
        <v>0.5</v>
      </c>
      <c r="T1036" s="742">
        <v>1</v>
      </c>
      <c r="U1036" s="700">
        <v>0.5</v>
      </c>
    </row>
    <row r="1037" spans="1:21" ht="14.4" customHeight="1" x14ac:dyDescent="0.3">
      <c r="A1037" s="660">
        <v>21</v>
      </c>
      <c r="B1037" s="661" t="s">
        <v>589</v>
      </c>
      <c r="C1037" s="661">
        <v>89301212</v>
      </c>
      <c r="D1037" s="740" t="s">
        <v>6629</v>
      </c>
      <c r="E1037" s="741" t="s">
        <v>4364</v>
      </c>
      <c r="F1037" s="661" t="s">
        <v>4355</v>
      </c>
      <c r="G1037" s="661" t="s">
        <v>4439</v>
      </c>
      <c r="H1037" s="661" t="s">
        <v>590</v>
      </c>
      <c r="I1037" s="661" t="s">
        <v>2125</v>
      </c>
      <c r="J1037" s="661" t="s">
        <v>935</v>
      </c>
      <c r="K1037" s="661" t="s">
        <v>1329</v>
      </c>
      <c r="L1037" s="662">
        <v>113.37</v>
      </c>
      <c r="M1037" s="662">
        <v>453.48</v>
      </c>
      <c r="N1037" s="661">
        <v>4</v>
      </c>
      <c r="O1037" s="742">
        <v>1.5</v>
      </c>
      <c r="P1037" s="662"/>
      <c r="Q1037" s="677">
        <v>0</v>
      </c>
      <c r="R1037" s="661"/>
      <c r="S1037" s="677">
        <v>0</v>
      </c>
      <c r="T1037" s="742"/>
      <c r="U1037" s="700">
        <v>0</v>
      </c>
    </row>
    <row r="1038" spans="1:21" ht="14.4" customHeight="1" x14ac:dyDescent="0.3">
      <c r="A1038" s="660">
        <v>21</v>
      </c>
      <c r="B1038" s="661" t="s">
        <v>589</v>
      </c>
      <c r="C1038" s="661">
        <v>89301212</v>
      </c>
      <c r="D1038" s="740" t="s">
        <v>6629</v>
      </c>
      <c r="E1038" s="741" t="s">
        <v>4364</v>
      </c>
      <c r="F1038" s="661" t="s">
        <v>4355</v>
      </c>
      <c r="G1038" s="661" t="s">
        <v>4439</v>
      </c>
      <c r="H1038" s="661" t="s">
        <v>590</v>
      </c>
      <c r="I1038" s="661" t="s">
        <v>934</v>
      </c>
      <c r="J1038" s="661" t="s">
        <v>935</v>
      </c>
      <c r="K1038" s="661" t="s">
        <v>936</v>
      </c>
      <c r="L1038" s="662">
        <v>56.69</v>
      </c>
      <c r="M1038" s="662">
        <v>2324.29</v>
      </c>
      <c r="N1038" s="661">
        <v>41</v>
      </c>
      <c r="O1038" s="742">
        <v>15</v>
      </c>
      <c r="P1038" s="662">
        <v>1303.8700000000003</v>
      </c>
      <c r="Q1038" s="677">
        <v>0.56097560975609773</v>
      </c>
      <c r="R1038" s="661">
        <v>23</v>
      </c>
      <c r="S1038" s="677">
        <v>0.56097560975609762</v>
      </c>
      <c r="T1038" s="742">
        <v>8</v>
      </c>
      <c r="U1038" s="700">
        <v>0.53333333333333333</v>
      </c>
    </row>
    <row r="1039" spans="1:21" ht="14.4" customHeight="1" x14ac:dyDescent="0.3">
      <c r="A1039" s="660">
        <v>21</v>
      </c>
      <c r="B1039" s="661" t="s">
        <v>589</v>
      </c>
      <c r="C1039" s="661">
        <v>89301212</v>
      </c>
      <c r="D1039" s="740" t="s">
        <v>6629</v>
      </c>
      <c r="E1039" s="741" t="s">
        <v>4364</v>
      </c>
      <c r="F1039" s="661" t="s">
        <v>4355</v>
      </c>
      <c r="G1039" s="661" t="s">
        <v>4873</v>
      </c>
      <c r="H1039" s="661" t="s">
        <v>2238</v>
      </c>
      <c r="I1039" s="661" t="s">
        <v>5179</v>
      </c>
      <c r="J1039" s="661" t="s">
        <v>3663</v>
      </c>
      <c r="K1039" s="661" t="s">
        <v>2636</v>
      </c>
      <c r="L1039" s="662">
        <v>31.59</v>
      </c>
      <c r="M1039" s="662">
        <v>3001.0499999999997</v>
      </c>
      <c r="N1039" s="661">
        <v>95</v>
      </c>
      <c r="O1039" s="742">
        <v>2.5</v>
      </c>
      <c r="P1039" s="662">
        <v>1737.4499999999998</v>
      </c>
      <c r="Q1039" s="677">
        <v>0.57894736842105265</v>
      </c>
      <c r="R1039" s="661">
        <v>55</v>
      </c>
      <c r="S1039" s="677">
        <v>0.57894736842105265</v>
      </c>
      <c r="T1039" s="742">
        <v>1.5</v>
      </c>
      <c r="U1039" s="700">
        <v>0.6</v>
      </c>
    </row>
    <row r="1040" spans="1:21" ht="14.4" customHeight="1" x14ac:dyDescent="0.3">
      <c r="A1040" s="660">
        <v>21</v>
      </c>
      <c r="B1040" s="661" t="s">
        <v>589</v>
      </c>
      <c r="C1040" s="661">
        <v>89301212</v>
      </c>
      <c r="D1040" s="740" t="s">
        <v>6629</v>
      </c>
      <c r="E1040" s="741" t="s">
        <v>4364</v>
      </c>
      <c r="F1040" s="661" t="s">
        <v>4355</v>
      </c>
      <c r="G1040" s="661" t="s">
        <v>4873</v>
      </c>
      <c r="H1040" s="661" t="s">
        <v>2238</v>
      </c>
      <c r="I1040" s="661" t="s">
        <v>5179</v>
      </c>
      <c r="J1040" s="661" t="s">
        <v>3663</v>
      </c>
      <c r="K1040" s="661" t="s">
        <v>2636</v>
      </c>
      <c r="L1040" s="662">
        <v>32.6</v>
      </c>
      <c r="M1040" s="662">
        <v>2836.2</v>
      </c>
      <c r="N1040" s="661">
        <v>87</v>
      </c>
      <c r="O1040" s="742">
        <v>3.5</v>
      </c>
      <c r="P1040" s="662">
        <v>1141</v>
      </c>
      <c r="Q1040" s="677">
        <v>0.40229885057471265</v>
      </c>
      <c r="R1040" s="661">
        <v>35</v>
      </c>
      <c r="S1040" s="677">
        <v>0.40229885057471265</v>
      </c>
      <c r="T1040" s="742">
        <v>1.5</v>
      </c>
      <c r="U1040" s="700">
        <v>0.42857142857142855</v>
      </c>
    </row>
    <row r="1041" spans="1:21" ht="14.4" customHeight="1" x14ac:dyDescent="0.3">
      <c r="A1041" s="660">
        <v>21</v>
      </c>
      <c r="B1041" s="661" t="s">
        <v>589</v>
      </c>
      <c r="C1041" s="661">
        <v>89301212</v>
      </c>
      <c r="D1041" s="740" t="s">
        <v>6629</v>
      </c>
      <c r="E1041" s="741" t="s">
        <v>4364</v>
      </c>
      <c r="F1041" s="661" t="s">
        <v>4355</v>
      </c>
      <c r="G1041" s="661" t="s">
        <v>4873</v>
      </c>
      <c r="H1041" s="661" t="s">
        <v>2238</v>
      </c>
      <c r="I1041" s="661" t="s">
        <v>3694</v>
      </c>
      <c r="J1041" s="661" t="s">
        <v>4323</v>
      </c>
      <c r="K1041" s="661" t="s">
        <v>2636</v>
      </c>
      <c r="L1041" s="662">
        <v>32.380000000000003</v>
      </c>
      <c r="M1041" s="662">
        <v>388.56000000000006</v>
      </c>
      <c r="N1041" s="661">
        <v>12</v>
      </c>
      <c r="O1041" s="742">
        <v>1</v>
      </c>
      <c r="P1041" s="662"/>
      <c r="Q1041" s="677">
        <v>0</v>
      </c>
      <c r="R1041" s="661"/>
      <c r="S1041" s="677">
        <v>0</v>
      </c>
      <c r="T1041" s="742"/>
      <c r="U1041" s="700">
        <v>0</v>
      </c>
    </row>
    <row r="1042" spans="1:21" ht="14.4" customHeight="1" x14ac:dyDescent="0.3">
      <c r="A1042" s="660">
        <v>21</v>
      </c>
      <c r="B1042" s="661" t="s">
        <v>589</v>
      </c>
      <c r="C1042" s="661">
        <v>89301212</v>
      </c>
      <c r="D1042" s="740" t="s">
        <v>6629</v>
      </c>
      <c r="E1042" s="741" t="s">
        <v>4364</v>
      </c>
      <c r="F1042" s="661" t="s">
        <v>4355</v>
      </c>
      <c r="G1042" s="661" t="s">
        <v>4873</v>
      </c>
      <c r="H1042" s="661" t="s">
        <v>2238</v>
      </c>
      <c r="I1042" s="661" t="s">
        <v>5180</v>
      </c>
      <c r="J1042" s="661" t="s">
        <v>5181</v>
      </c>
      <c r="K1042" s="661" t="s">
        <v>2636</v>
      </c>
      <c r="L1042" s="662">
        <v>31.59</v>
      </c>
      <c r="M1042" s="662">
        <v>379.08</v>
      </c>
      <c r="N1042" s="661">
        <v>12</v>
      </c>
      <c r="O1042" s="742">
        <v>1</v>
      </c>
      <c r="P1042" s="662"/>
      <c r="Q1042" s="677">
        <v>0</v>
      </c>
      <c r="R1042" s="661"/>
      <c r="S1042" s="677">
        <v>0</v>
      </c>
      <c r="T1042" s="742"/>
      <c r="U1042" s="700">
        <v>0</v>
      </c>
    </row>
    <row r="1043" spans="1:21" ht="14.4" customHeight="1" x14ac:dyDescent="0.3">
      <c r="A1043" s="660">
        <v>21</v>
      </c>
      <c r="B1043" s="661" t="s">
        <v>589</v>
      </c>
      <c r="C1043" s="661">
        <v>89301212</v>
      </c>
      <c r="D1043" s="740" t="s">
        <v>6629</v>
      </c>
      <c r="E1043" s="741" t="s">
        <v>4364</v>
      </c>
      <c r="F1043" s="661" t="s">
        <v>4355</v>
      </c>
      <c r="G1043" s="661" t="s">
        <v>4873</v>
      </c>
      <c r="H1043" s="661" t="s">
        <v>2238</v>
      </c>
      <c r="I1043" s="661" t="s">
        <v>5182</v>
      </c>
      <c r="J1043" s="661" t="s">
        <v>5183</v>
      </c>
      <c r="K1043" s="661" t="s">
        <v>2636</v>
      </c>
      <c r="L1043" s="662">
        <v>31.59</v>
      </c>
      <c r="M1043" s="662">
        <v>1010.8799999999999</v>
      </c>
      <c r="N1043" s="661">
        <v>32</v>
      </c>
      <c r="O1043" s="742">
        <v>1.5</v>
      </c>
      <c r="P1043" s="662"/>
      <c r="Q1043" s="677">
        <v>0</v>
      </c>
      <c r="R1043" s="661"/>
      <c r="S1043" s="677">
        <v>0</v>
      </c>
      <c r="T1043" s="742"/>
      <c r="U1043" s="700">
        <v>0</v>
      </c>
    </row>
    <row r="1044" spans="1:21" ht="14.4" customHeight="1" x14ac:dyDescent="0.3">
      <c r="A1044" s="660">
        <v>21</v>
      </c>
      <c r="B1044" s="661" t="s">
        <v>589</v>
      </c>
      <c r="C1044" s="661">
        <v>89301212</v>
      </c>
      <c r="D1044" s="740" t="s">
        <v>6629</v>
      </c>
      <c r="E1044" s="741" t="s">
        <v>4364</v>
      </c>
      <c r="F1044" s="661" t="s">
        <v>4355</v>
      </c>
      <c r="G1044" s="661" t="s">
        <v>4873</v>
      </c>
      <c r="H1044" s="661" t="s">
        <v>2238</v>
      </c>
      <c r="I1044" s="661" t="s">
        <v>5184</v>
      </c>
      <c r="J1044" s="661" t="s">
        <v>5185</v>
      </c>
      <c r="K1044" s="661" t="s">
        <v>2636</v>
      </c>
      <c r="L1044" s="662">
        <v>31.59</v>
      </c>
      <c r="M1044" s="662">
        <v>379.08</v>
      </c>
      <c r="N1044" s="661">
        <v>12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21</v>
      </c>
      <c r="B1045" s="661" t="s">
        <v>589</v>
      </c>
      <c r="C1045" s="661">
        <v>89301212</v>
      </c>
      <c r="D1045" s="740" t="s">
        <v>6629</v>
      </c>
      <c r="E1045" s="741" t="s">
        <v>4364</v>
      </c>
      <c r="F1045" s="661" t="s">
        <v>4355</v>
      </c>
      <c r="G1045" s="661" t="s">
        <v>4873</v>
      </c>
      <c r="H1045" s="661" t="s">
        <v>2238</v>
      </c>
      <c r="I1045" s="661" t="s">
        <v>5186</v>
      </c>
      <c r="J1045" s="661" t="s">
        <v>5187</v>
      </c>
      <c r="K1045" s="661" t="s">
        <v>2636</v>
      </c>
      <c r="L1045" s="662">
        <v>31.59</v>
      </c>
      <c r="M1045" s="662">
        <v>663.39</v>
      </c>
      <c r="N1045" s="661">
        <v>21</v>
      </c>
      <c r="O1045" s="742">
        <v>1.5</v>
      </c>
      <c r="P1045" s="662">
        <v>663.39</v>
      </c>
      <c r="Q1045" s="677">
        <v>1</v>
      </c>
      <c r="R1045" s="661">
        <v>21</v>
      </c>
      <c r="S1045" s="677">
        <v>1</v>
      </c>
      <c r="T1045" s="742">
        <v>1.5</v>
      </c>
      <c r="U1045" s="700">
        <v>1</v>
      </c>
    </row>
    <row r="1046" spans="1:21" ht="14.4" customHeight="1" x14ac:dyDescent="0.3">
      <c r="A1046" s="660">
        <v>21</v>
      </c>
      <c r="B1046" s="661" t="s">
        <v>589</v>
      </c>
      <c r="C1046" s="661">
        <v>89301212</v>
      </c>
      <c r="D1046" s="740" t="s">
        <v>6629</v>
      </c>
      <c r="E1046" s="741" t="s">
        <v>4364</v>
      </c>
      <c r="F1046" s="661" t="s">
        <v>4355</v>
      </c>
      <c r="G1046" s="661" t="s">
        <v>4873</v>
      </c>
      <c r="H1046" s="661" t="s">
        <v>2238</v>
      </c>
      <c r="I1046" s="661" t="s">
        <v>5186</v>
      </c>
      <c r="J1046" s="661" t="s">
        <v>5187</v>
      </c>
      <c r="K1046" s="661" t="s">
        <v>2636</v>
      </c>
      <c r="L1046" s="662">
        <v>32.380000000000003</v>
      </c>
      <c r="M1046" s="662">
        <v>2525.6400000000003</v>
      </c>
      <c r="N1046" s="661">
        <v>78</v>
      </c>
      <c r="O1046" s="742">
        <v>2</v>
      </c>
      <c r="P1046" s="662">
        <v>2525.6400000000003</v>
      </c>
      <c r="Q1046" s="677">
        <v>1</v>
      </c>
      <c r="R1046" s="661">
        <v>78</v>
      </c>
      <c r="S1046" s="677">
        <v>1</v>
      </c>
      <c r="T1046" s="742">
        <v>2</v>
      </c>
      <c r="U1046" s="700">
        <v>1</v>
      </c>
    </row>
    <row r="1047" spans="1:21" ht="14.4" customHeight="1" x14ac:dyDescent="0.3">
      <c r="A1047" s="660">
        <v>21</v>
      </c>
      <c r="B1047" s="661" t="s">
        <v>589</v>
      </c>
      <c r="C1047" s="661">
        <v>89301212</v>
      </c>
      <c r="D1047" s="740" t="s">
        <v>6629</v>
      </c>
      <c r="E1047" s="741" t="s">
        <v>4364</v>
      </c>
      <c r="F1047" s="661" t="s">
        <v>4355</v>
      </c>
      <c r="G1047" s="661" t="s">
        <v>4873</v>
      </c>
      <c r="H1047" s="661" t="s">
        <v>2238</v>
      </c>
      <c r="I1047" s="661" t="s">
        <v>5188</v>
      </c>
      <c r="J1047" s="661" t="s">
        <v>5189</v>
      </c>
      <c r="K1047" s="661" t="s">
        <v>2636</v>
      </c>
      <c r="L1047" s="662">
        <v>31.59</v>
      </c>
      <c r="M1047" s="662">
        <v>473.85</v>
      </c>
      <c r="N1047" s="661">
        <v>15</v>
      </c>
      <c r="O1047" s="742">
        <v>0.5</v>
      </c>
      <c r="P1047" s="662">
        <v>473.85</v>
      </c>
      <c r="Q1047" s="677">
        <v>1</v>
      </c>
      <c r="R1047" s="661">
        <v>15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21</v>
      </c>
      <c r="B1048" s="661" t="s">
        <v>589</v>
      </c>
      <c r="C1048" s="661">
        <v>89301212</v>
      </c>
      <c r="D1048" s="740" t="s">
        <v>6629</v>
      </c>
      <c r="E1048" s="741" t="s">
        <v>4364</v>
      </c>
      <c r="F1048" s="661" t="s">
        <v>4355</v>
      </c>
      <c r="G1048" s="661" t="s">
        <v>4873</v>
      </c>
      <c r="H1048" s="661" t="s">
        <v>2238</v>
      </c>
      <c r="I1048" s="661" t="s">
        <v>5188</v>
      </c>
      <c r="J1048" s="661" t="s">
        <v>5189</v>
      </c>
      <c r="K1048" s="661" t="s">
        <v>2636</v>
      </c>
      <c r="L1048" s="662">
        <v>32.380000000000003</v>
      </c>
      <c r="M1048" s="662">
        <v>647.6</v>
      </c>
      <c r="N1048" s="661">
        <v>20</v>
      </c>
      <c r="O1048" s="742">
        <v>2</v>
      </c>
      <c r="P1048" s="662">
        <v>129.52000000000001</v>
      </c>
      <c r="Q1048" s="677">
        <v>0.2</v>
      </c>
      <c r="R1048" s="661">
        <v>4</v>
      </c>
      <c r="S1048" s="677">
        <v>0.2</v>
      </c>
      <c r="T1048" s="742">
        <v>0.5</v>
      </c>
      <c r="U1048" s="700">
        <v>0.25</v>
      </c>
    </row>
    <row r="1049" spans="1:21" ht="14.4" customHeight="1" x14ac:dyDescent="0.3">
      <c r="A1049" s="660">
        <v>21</v>
      </c>
      <c r="B1049" s="661" t="s">
        <v>589</v>
      </c>
      <c r="C1049" s="661">
        <v>89301212</v>
      </c>
      <c r="D1049" s="740" t="s">
        <v>6629</v>
      </c>
      <c r="E1049" s="741" t="s">
        <v>4364</v>
      </c>
      <c r="F1049" s="661" t="s">
        <v>4355</v>
      </c>
      <c r="G1049" s="661" t="s">
        <v>4873</v>
      </c>
      <c r="H1049" s="661" t="s">
        <v>2238</v>
      </c>
      <c r="I1049" s="661" t="s">
        <v>3680</v>
      </c>
      <c r="J1049" s="661" t="s">
        <v>3681</v>
      </c>
      <c r="K1049" s="661" t="s">
        <v>3682</v>
      </c>
      <c r="L1049" s="662">
        <v>189.56</v>
      </c>
      <c r="M1049" s="662">
        <v>30519.16</v>
      </c>
      <c r="N1049" s="661">
        <v>161</v>
      </c>
      <c r="O1049" s="742">
        <v>42</v>
      </c>
      <c r="P1049" s="662">
        <v>17249.96</v>
      </c>
      <c r="Q1049" s="677">
        <v>0.56521739130434778</v>
      </c>
      <c r="R1049" s="661">
        <v>91</v>
      </c>
      <c r="S1049" s="677">
        <v>0.56521739130434778</v>
      </c>
      <c r="T1049" s="742">
        <v>22</v>
      </c>
      <c r="U1049" s="700">
        <v>0.52380952380952384</v>
      </c>
    </row>
    <row r="1050" spans="1:21" ht="14.4" customHeight="1" x14ac:dyDescent="0.3">
      <c r="A1050" s="660">
        <v>21</v>
      </c>
      <c r="B1050" s="661" t="s">
        <v>589</v>
      </c>
      <c r="C1050" s="661">
        <v>89301212</v>
      </c>
      <c r="D1050" s="740" t="s">
        <v>6629</v>
      </c>
      <c r="E1050" s="741" t="s">
        <v>4364</v>
      </c>
      <c r="F1050" s="661" t="s">
        <v>4355</v>
      </c>
      <c r="G1050" s="661" t="s">
        <v>4873</v>
      </c>
      <c r="H1050" s="661" t="s">
        <v>2238</v>
      </c>
      <c r="I1050" s="661" t="s">
        <v>3680</v>
      </c>
      <c r="J1050" s="661" t="s">
        <v>3681</v>
      </c>
      <c r="K1050" s="661" t="s">
        <v>3682</v>
      </c>
      <c r="L1050" s="662">
        <v>194.26</v>
      </c>
      <c r="M1050" s="662">
        <v>250595.39999999991</v>
      </c>
      <c r="N1050" s="661">
        <v>1290</v>
      </c>
      <c r="O1050" s="742">
        <v>272</v>
      </c>
      <c r="P1050" s="662">
        <v>130154.1999999999</v>
      </c>
      <c r="Q1050" s="677">
        <v>0.51937984496124012</v>
      </c>
      <c r="R1050" s="661">
        <v>670</v>
      </c>
      <c r="S1050" s="677">
        <v>0.51937984496124034</v>
      </c>
      <c r="T1050" s="742">
        <v>148</v>
      </c>
      <c r="U1050" s="700">
        <v>0.54411764705882348</v>
      </c>
    </row>
    <row r="1051" spans="1:21" ht="14.4" customHeight="1" x14ac:dyDescent="0.3">
      <c r="A1051" s="660">
        <v>21</v>
      </c>
      <c r="B1051" s="661" t="s">
        <v>589</v>
      </c>
      <c r="C1051" s="661">
        <v>89301212</v>
      </c>
      <c r="D1051" s="740" t="s">
        <v>6629</v>
      </c>
      <c r="E1051" s="741" t="s">
        <v>4364</v>
      </c>
      <c r="F1051" s="661" t="s">
        <v>4355</v>
      </c>
      <c r="G1051" s="661" t="s">
        <v>4873</v>
      </c>
      <c r="H1051" s="661" t="s">
        <v>2238</v>
      </c>
      <c r="I1051" s="661" t="s">
        <v>5190</v>
      </c>
      <c r="J1051" s="661" t="s">
        <v>5191</v>
      </c>
      <c r="K1051" s="661" t="s">
        <v>2636</v>
      </c>
      <c r="L1051" s="662">
        <v>31.59</v>
      </c>
      <c r="M1051" s="662">
        <v>379.08</v>
      </c>
      <c r="N1051" s="661">
        <v>12</v>
      </c>
      <c r="O1051" s="742">
        <v>1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21</v>
      </c>
      <c r="B1052" s="661" t="s">
        <v>589</v>
      </c>
      <c r="C1052" s="661">
        <v>89301212</v>
      </c>
      <c r="D1052" s="740" t="s">
        <v>6629</v>
      </c>
      <c r="E1052" s="741" t="s">
        <v>4364</v>
      </c>
      <c r="F1052" s="661" t="s">
        <v>4355</v>
      </c>
      <c r="G1052" s="661" t="s">
        <v>4873</v>
      </c>
      <c r="H1052" s="661" t="s">
        <v>2238</v>
      </c>
      <c r="I1052" s="661" t="s">
        <v>2634</v>
      </c>
      <c r="J1052" s="661" t="s">
        <v>4265</v>
      </c>
      <c r="K1052" s="661" t="s">
        <v>2636</v>
      </c>
      <c r="L1052" s="662">
        <v>21.06</v>
      </c>
      <c r="M1052" s="662">
        <v>926.63999999999987</v>
      </c>
      <c r="N1052" s="661">
        <v>44</v>
      </c>
      <c r="O1052" s="742">
        <v>4</v>
      </c>
      <c r="P1052" s="662">
        <v>294.83999999999997</v>
      </c>
      <c r="Q1052" s="677">
        <v>0.31818181818181818</v>
      </c>
      <c r="R1052" s="661">
        <v>14</v>
      </c>
      <c r="S1052" s="677">
        <v>0.31818181818181818</v>
      </c>
      <c r="T1052" s="742">
        <v>1.5</v>
      </c>
      <c r="U1052" s="700">
        <v>0.375</v>
      </c>
    </row>
    <row r="1053" spans="1:21" ht="14.4" customHeight="1" x14ac:dyDescent="0.3">
      <c r="A1053" s="660">
        <v>21</v>
      </c>
      <c r="B1053" s="661" t="s">
        <v>589</v>
      </c>
      <c r="C1053" s="661">
        <v>89301212</v>
      </c>
      <c r="D1053" s="740" t="s">
        <v>6629</v>
      </c>
      <c r="E1053" s="741" t="s">
        <v>4364</v>
      </c>
      <c r="F1053" s="661" t="s">
        <v>4355</v>
      </c>
      <c r="G1053" s="661" t="s">
        <v>4873</v>
      </c>
      <c r="H1053" s="661" t="s">
        <v>2238</v>
      </c>
      <c r="I1053" s="661" t="s">
        <v>2638</v>
      </c>
      <c r="J1053" s="661" t="s">
        <v>4266</v>
      </c>
      <c r="K1053" s="661" t="s">
        <v>2636</v>
      </c>
      <c r="L1053" s="662">
        <v>21.06</v>
      </c>
      <c r="M1053" s="662">
        <v>1137.24</v>
      </c>
      <c r="N1053" s="661">
        <v>54</v>
      </c>
      <c r="O1053" s="742">
        <v>4.5</v>
      </c>
      <c r="P1053" s="662">
        <v>1074.06</v>
      </c>
      <c r="Q1053" s="677">
        <v>0.94444444444444442</v>
      </c>
      <c r="R1053" s="661">
        <v>51</v>
      </c>
      <c r="S1053" s="677">
        <v>0.94444444444444442</v>
      </c>
      <c r="T1053" s="742">
        <v>3.5</v>
      </c>
      <c r="U1053" s="700">
        <v>0.77777777777777779</v>
      </c>
    </row>
    <row r="1054" spans="1:21" ht="14.4" customHeight="1" x14ac:dyDescent="0.3">
      <c r="A1054" s="660">
        <v>21</v>
      </c>
      <c r="B1054" s="661" t="s">
        <v>589</v>
      </c>
      <c r="C1054" s="661">
        <v>89301212</v>
      </c>
      <c r="D1054" s="740" t="s">
        <v>6629</v>
      </c>
      <c r="E1054" s="741" t="s">
        <v>4364</v>
      </c>
      <c r="F1054" s="661" t="s">
        <v>4355</v>
      </c>
      <c r="G1054" s="661" t="s">
        <v>4873</v>
      </c>
      <c r="H1054" s="661" t="s">
        <v>2238</v>
      </c>
      <c r="I1054" s="661" t="s">
        <v>5192</v>
      </c>
      <c r="J1054" s="661" t="s">
        <v>5193</v>
      </c>
      <c r="K1054" s="661" t="s">
        <v>4876</v>
      </c>
      <c r="L1054" s="662">
        <v>129.51</v>
      </c>
      <c r="M1054" s="662">
        <v>129.51</v>
      </c>
      <c r="N1054" s="661">
        <v>1</v>
      </c>
      <c r="O1054" s="742">
        <v>0.5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21</v>
      </c>
      <c r="B1055" s="661" t="s">
        <v>589</v>
      </c>
      <c r="C1055" s="661">
        <v>89301212</v>
      </c>
      <c r="D1055" s="740" t="s">
        <v>6629</v>
      </c>
      <c r="E1055" s="741" t="s">
        <v>4364</v>
      </c>
      <c r="F1055" s="661" t="s">
        <v>4355</v>
      </c>
      <c r="G1055" s="661" t="s">
        <v>4873</v>
      </c>
      <c r="H1055" s="661" t="s">
        <v>2238</v>
      </c>
      <c r="I1055" s="661" t="s">
        <v>5194</v>
      </c>
      <c r="J1055" s="661" t="s">
        <v>5195</v>
      </c>
      <c r="K1055" s="661" t="s">
        <v>4876</v>
      </c>
      <c r="L1055" s="662">
        <v>126.37</v>
      </c>
      <c r="M1055" s="662">
        <v>252.74</v>
      </c>
      <c r="N1055" s="661">
        <v>2</v>
      </c>
      <c r="O1055" s="742">
        <v>0.5</v>
      </c>
      <c r="P1055" s="662">
        <v>252.74</v>
      </c>
      <c r="Q1055" s="677">
        <v>1</v>
      </c>
      <c r="R1055" s="661">
        <v>2</v>
      </c>
      <c r="S1055" s="677">
        <v>1</v>
      </c>
      <c r="T1055" s="742">
        <v>0.5</v>
      </c>
      <c r="U1055" s="700">
        <v>1</v>
      </c>
    </row>
    <row r="1056" spans="1:21" ht="14.4" customHeight="1" x14ac:dyDescent="0.3">
      <c r="A1056" s="660">
        <v>21</v>
      </c>
      <c r="B1056" s="661" t="s">
        <v>589</v>
      </c>
      <c r="C1056" s="661">
        <v>89301212</v>
      </c>
      <c r="D1056" s="740" t="s">
        <v>6629</v>
      </c>
      <c r="E1056" s="741" t="s">
        <v>4364</v>
      </c>
      <c r="F1056" s="661" t="s">
        <v>4355</v>
      </c>
      <c r="G1056" s="661" t="s">
        <v>4873</v>
      </c>
      <c r="H1056" s="661" t="s">
        <v>2238</v>
      </c>
      <c r="I1056" s="661" t="s">
        <v>5194</v>
      </c>
      <c r="J1056" s="661" t="s">
        <v>5195</v>
      </c>
      <c r="K1056" s="661" t="s">
        <v>4876</v>
      </c>
      <c r="L1056" s="662">
        <v>129.51</v>
      </c>
      <c r="M1056" s="662">
        <v>129.51</v>
      </c>
      <c r="N1056" s="661">
        <v>1</v>
      </c>
      <c r="O1056" s="742">
        <v>0.5</v>
      </c>
      <c r="P1056" s="662"/>
      <c r="Q1056" s="677">
        <v>0</v>
      </c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21</v>
      </c>
      <c r="B1057" s="661" t="s">
        <v>589</v>
      </c>
      <c r="C1057" s="661">
        <v>89301212</v>
      </c>
      <c r="D1057" s="740" t="s">
        <v>6629</v>
      </c>
      <c r="E1057" s="741" t="s">
        <v>4364</v>
      </c>
      <c r="F1057" s="661" t="s">
        <v>4355</v>
      </c>
      <c r="G1057" s="661" t="s">
        <v>4873</v>
      </c>
      <c r="H1057" s="661" t="s">
        <v>2238</v>
      </c>
      <c r="I1057" s="661" t="s">
        <v>5196</v>
      </c>
      <c r="J1057" s="661" t="s">
        <v>5197</v>
      </c>
      <c r="K1057" s="661" t="s">
        <v>2636</v>
      </c>
      <c r="L1057" s="662">
        <v>31.59</v>
      </c>
      <c r="M1057" s="662">
        <v>2400.84</v>
      </c>
      <c r="N1057" s="661">
        <v>76</v>
      </c>
      <c r="O1057" s="742">
        <v>3</v>
      </c>
      <c r="P1057" s="662">
        <v>821.34</v>
      </c>
      <c r="Q1057" s="677">
        <v>0.34210526315789475</v>
      </c>
      <c r="R1057" s="661">
        <v>26</v>
      </c>
      <c r="S1057" s="677">
        <v>0.34210526315789475</v>
      </c>
      <c r="T1057" s="742">
        <v>1.5</v>
      </c>
      <c r="U1057" s="700">
        <v>0.5</v>
      </c>
    </row>
    <row r="1058" spans="1:21" ht="14.4" customHeight="1" x14ac:dyDescent="0.3">
      <c r="A1058" s="660">
        <v>21</v>
      </c>
      <c r="B1058" s="661" t="s">
        <v>589</v>
      </c>
      <c r="C1058" s="661">
        <v>89301212</v>
      </c>
      <c r="D1058" s="740" t="s">
        <v>6629</v>
      </c>
      <c r="E1058" s="741" t="s">
        <v>4364</v>
      </c>
      <c r="F1058" s="661" t="s">
        <v>4355</v>
      </c>
      <c r="G1058" s="661" t="s">
        <v>4873</v>
      </c>
      <c r="H1058" s="661" t="s">
        <v>2238</v>
      </c>
      <c r="I1058" s="661" t="s">
        <v>5198</v>
      </c>
      <c r="J1058" s="661" t="s">
        <v>5199</v>
      </c>
      <c r="K1058" s="661" t="s">
        <v>2636</v>
      </c>
      <c r="L1058" s="662">
        <v>31.59</v>
      </c>
      <c r="M1058" s="662">
        <v>2116.5299999999997</v>
      </c>
      <c r="N1058" s="661">
        <v>67</v>
      </c>
      <c r="O1058" s="742">
        <v>4.5</v>
      </c>
      <c r="P1058" s="662">
        <v>1168.83</v>
      </c>
      <c r="Q1058" s="677">
        <v>0.55223880597014929</v>
      </c>
      <c r="R1058" s="661">
        <v>37</v>
      </c>
      <c r="S1058" s="677">
        <v>0.55223880597014929</v>
      </c>
      <c r="T1058" s="742">
        <v>3</v>
      </c>
      <c r="U1058" s="700">
        <v>0.66666666666666663</v>
      </c>
    </row>
    <row r="1059" spans="1:21" ht="14.4" customHeight="1" x14ac:dyDescent="0.3">
      <c r="A1059" s="660">
        <v>21</v>
      </c>
      <c r="B1059" s="661" t="s">
        <v>589</v>
      </c>
      <c r="C1059" s="661">
        <v>89301212</v>
      </c>
      <c r="D1059" s="740" t="s">
        <v>6629</v>
      </c>
      <c r="E1059" s="741" t="s">
        <v>4364</v>
      </c>
      <c r="F1059" s="661" t="s">
        <v>4355</v>
      </c>
      <c r="G1059" s="661" t="s">
        <v>4873</v>
      </c>
      <c r="H1059" s="661" t="s">
        <v>2238</v>
      </c>
      <c r="I1059" s="661" t="s">
        <v>5200</v>
      </c>
      <c r="J1059" s="661" t="s">
        <v>5201</v>
      </c>
      <c r="K1059" s="661" t="s">
        <v>2636</v>
      </c>
      <c r="L1059" s="662">
        <v>31.59</v>
      </c>
      <c r="M1059" s="662">
        <v>315.89999999999998</v>
      </c>
      <c r="N1059" s="661">
        <v>10</v>
      </c>
      <c r="O1059" s="742">
        <v>0.5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21</v>
      </c>
      <c r="B1060" s="661" t="s">
        <v>589</v>
      </c>
      <c r="C1060" s="661">
        <v>89301212</v>
      </c>
      <c r="D1060" s="740" t="s">
        <v>6629</v>
      </c>
      <c r="E1060" s="741" t="s">
        <v>4364</v>
      </c>
      <c r="F1060" s="661" t="s">
        <v>4355</v>
      </c>
      <c r="G1060" s="661" t="s">
        <v>4873</v>
      </c>
      <c r="H1060" s="661" t="s">
        <v>2238</v>
      </c>
      <c r="I1060" s="661" t="s">
        <v>5202</v>
      </c>
      <c r="J1060" s="661" t="s">
        <v>5203</v>
      </c>
      <c r="K1060" s="661" t="s">
        <v>2636</v>
      </c>
      <c r="L1060" s="662">
        <v>31.59</v>
      </c>
      <c r="M1060" s="662">
        <v>315.89999999999998</v>
      </c>
      <c r="N1060" s="661">
        <v>10</v>
      </c>
      <c r="O1060" s="742">
        <v>0.5</v>
      </c>
      <c r="P1060" s="662"/>
      <c r="Q1060" s="677">
        <v>0</v>
      </c>
      <c r="R1060" s="661"/>
      <c r="S1060" s="677">
        <v>0</v>
      </c>
      <c r="T1060" s="742"/>
      <c r="U1060" s="700">
        <v>0</v>
      </c>
    </row>
    <row r="1061" spans="1:21" ht="14.4" customHeight="1" x14ac:dyDescent="0.3">
      <c r="A1061" s="660">
        <v>21</v>
      </c>
      <c r="B1061" s="661" t="s">
        <v>589</v>
      </c>
      <c r="C1061" s="661">
        <v>89301212</v>
      </c>
      <c r="D1061" s="740" t="s">
        <v>6629</v>
      </c>
      <c r="E1061" s="741" t="s">
        <v>4364</v>
      </c>
      <c r="F1061" s="661" t="s">
        <v>4355</v>
      </c>
      <c r="G1061" s="661" t="s">
        <v>4873</v>
      </c>
      <c r="H1061" s="661" t="s">
        <v>2238</v>
      </c>
      <c r="I1061" s="661" t="s">
        <v>5202</v>
      </c>
      <c r="J1061" s="661" t="s">
        <v>5203</v>
      </c>
      <c r="K1061" s="661" t="s">
        <v>2636</v>
      </c>
      <c r="L1061" s="662">
        <v>32.99</v>
      </c>
      <c r="M1061" s="662">
        <v>164.95000000000002</v>
      </c>
      <c r="N1061" s="661">
        <v>5</v>
      </c>
      <c r="O1061" s="742">
        <v>0.5</v>
      </c>
      <c r="P1061" s="662">
        <v>164.95000000000002</v>
      </c>
      <c r="Q1061" s="677">
        <v>1</v>
      </c>
      <c r="R1061" s="661">
        <v>5</v>
      </c>
      <c r="S1061" s="677">
        <v>1</v>
      </c>
      <c r="T1061" s="742">
        <v>0.5</v>
      </c>
      <c r="U1061" s="700">
        <v>1</v>
      </c>
    </row>
    <row r="1062" spans="1:21" ht="14.4" customHeight="1" x14ac:dyDescent="0.3">
      <c r="A1062" s="660">
        <v>21</v>
      </c>
      <c r="B1062" s="661" t="s">
        <v>589</v>
      </c>
      <c r="C1062" s="661">
        <v>89301212</v>
      </c>
      <c r="D1062" s="740" t="s">
        <v>6629</v>
      </c>
      <c r="E1062" s="741" t="s">
        <v>4364</v>
      </c>
      <c r="F1062" s="661" t="s">
        <v>4355</v>
      </c>
      <c r="G1062" s="661" t="s">
        <v>4873</v>
      </c>
      <c r="H1062" s="661" t="s">
        <v>2238</v>
      </c>
      <c r="I1062" s="661" t="s">
        <v>5204</v>
      </c>
      <c r="J1062" s="661" t="s">
        <v>5205</v>
      </c>
      <c r="K1062" s="661" t="s">
        <v>2636</v>
      </c>
      <c r="L1062" s="662">
        <v>31.59</v>
      </c>
      <c r="M1062" s="662">
        <v>631.79999999999995</v>
      </c>
      <c r="N1062" s="661">
        <v>20</v>
      </c>
      <c r="O1062" s="742">
        <v>0.5</v>
      </c>
      <c r="P1062" s="662"/>
      <c r="Q1062" s="677">
        <v>0</v>
      </c>
      <c r="R1062" s="661"/>
      <c r="S1062" s="677">
        <v>0</v>
      </c>
      <c r="T1062" s="742"/>
      <c r="U1062" s="700">
        <v>0</v>
      </c>
    </row>
    <row r="1063" spans="1:21" ht="14.4" customHeight="1" x14ac:dyDescent="0.3">
      <c r="A1063" s="660">
        <v>21</v>
      </c>
      <c r="B1063" s="661" t="s">
        <v>589</v>
      </c>
      <c r="C1063" s="661">
        <v>89301212</v>
      </c>
      <c r="D1063" s="740" t="s">
        <v>6629</v>
      </c>
      <c r="E1063" s="741" t="s">
        <v>4364</v>
      </c>
      <c r="F1063" s="661" t="s">
        <v>4355</v>
      </c>
      <c r="G1063" s="661" t="s">
        <v>4873</v>
      </c>
      <c r="H1063" s="661" t="s">
        <v>2238</v>
      </c>
      <c r="I1063" s="661" t="s">
        <v>5204</v>
      </c>
      <c r="J1063" s="661" t="s">
        <v>5205</v>
      </c>
      <c r="K1063" s="661" t="s">
        <v>2636</v>
      </c>
      <c r="L1063" s="662">
        <v>32.99</v>
      </c>
      <c r="M1063" s="662">
        <v>164.95000000000002</v>
      </c>
      <c r="N1063" s="661">
        <v>5</v>
      </c>
      <c r="O1063" s="742">
        <v>1</v>
      </c>
      <c r="P1063" s="662">
        <v>164.95000000000002</v>
      </c>
      <c r="Q1063" s="677">
        <v>1</v>
      </c>
      <c r="R1063" s="661">
        <v>5</v>
      </c>
      <c r="S1063" s="677">
        <v>1</v>
      </c>
      <c r="T1063" s="742">
        <v>1</v>
      </c>
      <c r="U1063" s="700">
        <v>1</v>
      </c>
    </row>
    <row r="1064" spans="1:21" ht="14.4" customHeight="1" x14ac:dyDescent="0.3">
      <c r="A1064" s="660">
        <v>21</v>
      </c>
      <c r="B1064" s="661" t="s">
        <v>589</v>
      </c>
      <c r="C1064" s="661">
        <v>89301212</v>
      </c>
      <c r="D1064" s="740" t="s">
        <v>6629</v>
      </c>
      <c r="E1064" s="741" t="s">
        <v>4364</v>
      </c>
      <c r="F1064" s="661" t="s">
        <v>4355</v>
      </c>
      <c r="G1064" s="661" t="s">
        <v>4873</v>
      </c>
      <c r="H1064" s="661" t="s">
        <v>2238</v>
      </c>
      <c r="I1064" s="661" t="s">
        <v>2650</v>
      </c>
      <c r="J1064" s="661" t="s">
        <v>2651</v>
      </c>
      <c r="K1064" s="661" t="s">
        <v>2652</v>
      </c>
      <c r="L1064" s="662">
        <v>105.31</v>
      </c>
      <c r="M1064" s="662">
        <v>35910.709999999992</v>
      </c>
      <c r="N1064" s="661">
        <v>341</v>
      </c>
      <c r="O1064" s="742">
        <v>11</v>
      </c>
      <c r="P1064" s="662">
        <v>28539.009999999995</v>
      </c>
      <c r="Q1064" s="677">
        <v>0.7947214076246335</v>
      </c>
      <c r="R1064" s="661">
        <v>271</v>
      </c>
      <c r="S1064" s="677">
        <v>0.79472140762463339</v>
      </c>
      <c r="T1064" s="742">
        <v>7.5</v>
      </c>
      <c r="U1064" s="700">
        <v>0.68181818181818177</v>
      </c>
    </row>
    <row r="1065" spans="1:21" ht="14.4" customHeight="1" x14ac:dyDescent="0.3">
      <c r="A1065" s="660">
        <v>21</v>
      </c>
      <c r="B1065" s="661" t="s">
        <v>589</v>
      </c>
      <c r="C1065" s="661">
        <v>89301212</v>
      </c>
      <c r="D1065" s="740" t="s">
        <v>6629</v>
      </c>
      <c r="E1065" s="741" t="s">
        <v>4364</v>
      </c>
      <c r="F1065" s="661" t="s">
        <v>4355</v>
      </c>
      <c r="G1065" s="661" t="s">
        <v>4873</v>
      </c>
      <c r="H1065" s="661" t="s">
        <v>2238</v>
      </c>
      <c r="I1065" s="661" t="s">
        <v>5206</v>
      </c>
      <c r="J1065" s="661" t="s">
        <v>5207</v>
      </c>
      <c r="K1065" s="661" t="s">
        <v>2652</v>
      </c>
      <c r="L1065" s="662">
        <v>108.47</v>
      </c>
      <c r="M1065" s="662">
        <v>26792.09</v>
      </c>
      <c r="N1065" s="661">
        <v>247</v>
      </c>
      <c r="O1065" s="742">
        <v>7.5</v>
      </c>
      <c r="P1065" s="662">
        <v>23537.99</v>
      </c>
      <c r="Q1065" s="677">
        <v>0.87854251012145756</v>
      </c>
      <c r="R1065" s="661">
        <v>217</v>
      </c>
      <c r="S1065" s="677">
        <v>0.87854251012145745</v>
      </c>
      <c r="T1065" s="742">
        <v>6.5</v>
      </c>
      <c r="U1065" s="700">
        <v>0.8666666666666667</v>
      </c>
    </row>
    <row r="1066" spans="1:21" ht="14.4" customHeight="1" x14ac:dyDescent="0.3">
      <c r="A1066" s="660">
        <v>21</v>
      </c>
      <c r="B1066" s="661" t="s">
        <v>589</v>
      </c>
      <c r="C1066" s="661">
        <v>89301212</v>
      </c>
      <c r="D1066" s="740" t="s">
        <v>6629</v>
      </c>
      <c r="E1066" s="741" t="s">
        <v>4364</v>
      </c>
      <c r="F1066" s="661" t="s">
        <v>4355</v>
      </c>
      <c r="G1066" s="661" t="s">
        <v>4873</v>
      </c>
      <c r="H1066" s="661" t="s">
        <v>2238</v>
      </c>
      <c r="I1066" s="661" t="s">
        <v>3686</v>
      </c>
      <c r="J1066" s="661" t="s">
        <v>3687</v>
      </c>
      <c r="K1066" s="661" t="s">
        <v>2652</v>
      </c>
      <c r="L1066" s="662">
        <v>162.28</v>
      </c>
      <c r="M1066" s="662">
        <v>6491.2</v>
      </c>
      <c r="N1066" s="661">
        <v>40</v>
      </c>
      <c r="O1066" s="742">
        <v>1.5</v>
      </c>
      <c r="P1066" s="662">
        <v>4868.3999999999996</v>
      </c>
      <c r="Q1066" s="677">
        <v>0.75</v>
      </c>
      <c r="R1066" s="661">
        <v>30</v>
      </c>
      <c r="S1066" s="677">
        <v>0.75</v>
      </c>
      <c r="T1066" s="742">
        <v>1</v>
      </c>
      <c r="U1066" s="700">
        <v>0.66666666666666663</v>
      </c>
    </row>
    <row r="1067" spans="1:21" ht="14.4" customHeight="1" x14ac:dyDescent="0.3">
      <c r="A1067" s="660">
        <v>21</v>
      </c>
      <c r="B1067" s="661" t="s">
        <v>589</v>
      </c>
      <c r="C1067" s="661">
        <v>89301212</v>
      </c>
      <c r="D1067" s="740" t="s">
        <v>6629</v>
      </c>
      <c r="E1067" s="741" t="s">
        <v>4364</v>
      </c>
      <c r="F1067" s="661" t="s">
        <v>4355</v>
      </c>
      <c r="G1067" s="661" t="s">
        <v>4873</v>
      </c>
      <c r="H1067" s="661" t="s">
        <v>2238</v>
      </c>
      <c r="I1067" s="661" t="s">
        <v>2644</v>
      </c>
      <c r="J1067" s="661" t="s">
        <v>2612</v>
      </c>
      <c r="K1067" s="661" t="s">
        <v>2636</v>
      </c>
      <c r="L1067" s="662">
        <v>21.91</v>
      </c>
      <c r="M1067" s="662">
        <v>284.83</v>
      </c>
      <c r="N1067" s="661">
        <v>13</v>
      </c>
      <c r="O1067" s="742">
        <v>1.5</v>
      </c>
      <c r="P1067" s="662"/>
      <c r="Q1067" s="677">
        <v>0</v>
      </c>
      <c r="R1067" s="661"/>
      <c r="S1067" s="677">
        <v>0</v>
      </c>
      <c r="T1067" s="742"/>
      <c r="U1067" s="700">
        <v>0</v>
      </c>
    </row>
    <row r="1068" spans="1:21" ht="14.4" customHeight="1" x14ac:dyDescent="0.3">
      <c r="A1068" s="660">
        <v>21</v>
      </c>
      <c r="B1068" s="661" t="s">
        <v>589</v>
      </c>
      <c r="C1068" s="661">
        <v>89301212</v>
      </c>
      <c r="D1068" s="740" t="s">
        <v>6629</v>
      </c>
      <c r="E1068" s="741" t="s">
        <v>4364</v>
      </c>
      <c r="F1068" s="661" t="s">
        <v>4355</v>
      </c>
      <c r="G1068" s="661" t="s">
        <v>4873</v>
      </c>
      <c r="H1068" s="661" t="s">
        <v>2238</v>
      </c>
      <c r="I1068" s="661" t="s">
        <v>5208</v>
      </c>
      <c r="J1068" s="661" t="s">
        <v>3665</v>
      </c>
      <c r="K1068" s="661" t="s">
        <v>2636</v>
      </c>
      <c r="L1068" s="662">
        <v>32.380000000000003</v>
      </c>
      <c r="M1068" s="662">
        <v>647.6</v>
      </c>
      <c r="N1068" s="661">
        <v>20</v>
      </c>
      <c r="O1068" s="742">
        <v>3</v>
      </c>
      <c r="P1068" s="662">
        <v>129.52000000000001</v>
      </c>
      <c r="Q1068" s="677">
        <v>0.2</v>
      </c>
      <c r="R1068" s="661">
        <v>4</v>
      </c>
      <c r="S1068" s="677">
        <v>0.2</v>
      </c>
      <c r="T1068" s="742">
        <v>0.5</v>
      </c>
      <c r="U1068" s="700">
        <v>0.16666666666666666</v>
      </c>
    </row>
    <row r="1069" spans="1:21" ht="14.4" customHeight="1" x14ac:dyDescent="0.3">
      <c r="A1069" s="660">
        <v>21</v>
      </c>
      <c r="B1069" s="661" t="s">
        <v>589</v>
      </c>
      <c r="C1069" s="661">
        <v>89301212</v>
      </c>
      <c r="D1069" s="740" t="s">
        <v>6629</v>
      </c>
      <c r="E1069" s="741" t="s">
        <v>4364</v>
      </c>
      <c r="F1069" s="661" t="s">
        <v>4355</v>
      </c>
      <c r="G1069" s="661" t="s">
        <v>4873</v>
      </c>
      <c r="H1069" s="661" t="s">
        <v>2238</v>
      </c>
      <c r="I1069" s="661" t="s">
        <v>5209</v>
      </c>
      <c r="J1069" s="661" t="s">
        <v>5210</v>
      </c>
      <c r="K1069" s="661" t="s">
        <v>4876</v>
      </c>
      <c r="L1069" s="662">
        <v>126.28</v>
      </c>
      <c r="M1069" s="662">
        <v>252.56</v>
      </c>
      <c r="N1069" s="661">
        <v>2</v>
      </c>
      <c r="O1069" s="742">
        <v>0.5</v>
      </c>
      <c r="P1069" s="662">
        <v>252.56</v>
      </c>
      <c r="Q1069" s="677">
        <v>1</v>
      </c>
      <c r="R1069" s="661">
        <v>2</v>
      </c>
      <c r="S1069" s="677">
        <v>1</v>
      </c>
      <c r="T1069" s="742">
        <v>0.5</v>
      </c>
      <c r="U1069" s="700">
        <v>1</v>
      </c>
    </row>
    <row r="1070" spans="1:21" ht="14.4" customHeight="1" x14ac:dyDescent="0.3">
      <c r="A1070" s="660">
        <v>21</v>
      </c>
      <c r="B1070" s="661" t="s">
        <v>589</v>
      </c>
      <c r="C1070" s="661">
        <v>89301212</v>
      </c>
      <c r="D1070" s="740" t="s">
        <v>6629</v>
      </c>
      <c r="E1070" s="741" t="s">
        <v>4364</v>
      </c>
      <c r="F1070" s="661" t="s">
        <v>4355</v>
      </c>
      <c r="G1070" s="661" t="s">
        <v>4873</v>
      </c>
      <c r="H1070" s="661" t="s">
        <v>2238</v>
      </c>
      <c r="I1070" s="661" t="s">
        <v>5209</v>
      </c>
      <c r="J1070" s="661" t="s">
        <v>5210</v>
      </c>
      <c r="K1070" s="661" t="s">
        <v>4876</v>
      </c>
      <c r="L1070" s="662">
        <v>127.34</v>
      </c>
      <c r="M1070" s="662">
        <v>509.36</v>
      </c>
      <c r="N1070" s="661">
        <v>4</v>
      </c>
      <c r="O1070" s="742">
        <v>1</v>
      </c>
      <c r="P1070" s="662">
        <v>509.36</v>
      </c>
      <c r="Q1070" s="677">
        <v>1</v>
      </c>
      <c r="R1070" s="661">
        <v>4</v>
      </c>
      <c r="S1070" s="677">
        <v>1</v>
      </c>
      <c r="T1070" s="742">
        <v>1</v>
      </c>
      <c r="U1070" s="700">
        <v>1</v>
      </c>
    </row>
    <row r="1071" spans="1:21" ht="14.4" customHeight="1" x14ac:dyDescent="0.3">
      <c r="A1071" s="660">
        <v>21</v>
      </c>
      <c r="B1071" s="661" t="s">
        <v>589</v>
      </c>
      <c r="C1071" s="661">
        <v>89301212</v>
      </c>
      <c r="D1071" s="740" t="s">
        <v>6629</v>
      </c>
      <c r="E1071" s="741" t="s">
        <v>4364</v>
      </c>
      <c r="F1071" s="661" t="s">
        <v>4355</v>
      </c>
      <c r="G1071" s="661" t="s">
        <v>4873</v>
      </c>
      <c r="H1071" s="661" t="s">
        <v>2238</v>
      </c>
      <c r="I1071" s="661" t="s">
        <v>5211</v>
      </c>
      <c r="J1071" s="661" t="s">
        <v>5212</v>
      </c>
      <c r="K1071" s="661" t="s">
        <v>4876</v>
      </c>
      <c r="L1071" s="662">
        <v>126.28</v>
      </c>
      <c r="M1071" s="662">
        <v>252.56</v>
      </c>
      <c r="N1071" s="661">
        <v>2</v>
      </c>
      <c r="O1071" s="742">
        <v>1</v>
      </c>
      <c r="P1071" s="662">
        <v>252.56</v>
      </c>
      <c r="Q1071" s="677">
        <v>1</v>
      </c>
      <c r="R1071" s="661">
        <v>2</v>
      </c>
      <c r="S1071" s="677">
        <v>1</v>
      </c>
      <c r="T1071" s="742">
        <v>1</v>
      </c>
      <c r="U1071" s="700">
        <v>1</v>
      </c>
    </row>
    <row r="1072" spans="1:21" ht="14.4" customHeight="1" x14ac:dyDescent="0.3">
      <c r="A1072" s="660">
        <v>21</v>
      </c>
      <c r="B1072" s="661" t="s">
        <v>589</v>
      </c>
      <c r="C1072" s="661">
        <v>89301212</v>
      </c>
      <c r="D1072" s="740" t="s">
        <v>6629</v>
      </c>
      <c r="E1072" s="741" t="s">
        <v>4364</v>
      </c>
      <c r="F1072" s="661" t="s">
        <v>4355</v>
      </c>
      <c r="G1072" s="661" t="s">
        <v>4873</v>
      </c>
      <c r="H1072" s="661" t="s">
        <v>2238</v>
      </c>
      <c r="I1072" s="661" t="s">
        <v>5213</v>
      </c>
      <c r="J1072" s="661" t="s">
        <v>5214</v>
      </c>
      <c r="K1072" s="661" t="s">
        <v>4876</v>
      </c>
      <c r="L1072" s="662">
        <v>129.51</v>
      </c>
      <c r="M1072" s="662">
        <v>518.04</v>
      </c>
      <c r="N1072" s="661">
        <v>4</v>
      </c>
      <c r="O1072" s="742">
        <v>1</v>
      </c>
      <c r="P1072" s="662">
        <v>388.53</v>
      </c>
      <c r="Q1072" s="677">
        <v>0.75</v>
      </c>
      <c r="R1072" s="661">
        <v>3</v>
      </c>
      <c r="S1072" s="677">
        <v>0.75</v>
      </c>
      <c r="T1072" s="742">
        <v>0.5</v>
      </c>
      <c r="U1072" s="700">
        <v>0.5</v>
      </c>
    </row>
    <row r="1073" spans="1:21" ht="14.4" customHeight="1" x14ac:dyDescent="0.3">
      <c r="A1073" s="660">
        <v>21</v>
      </c>
      <c r="B1073" s="661" t="s">
        <v>589</v>
      </c>
      <c r="C1073" s="661">
        <v>89301212</v>
      </c>
      <c r="D1073" s="740" t="s">
        <v>6629</v>
      </c>
      <c r="E1073" s="741" t="s">
        <v>4364</v>
      </c>
      <c r="F1073" s="661" t="s">
        <v>4355</v>
      </c>
      <c r="G1073" s="661" t="s">
        <v>4873</v>
      </c>
      <c r="H1073" s="661" t="s">
        <v>2238</v>
      </c>
      <c r="I1073" s="661" t="s">
        <v>5215</v>
      </c>
      <c r="J1073" s="661" t="s">
        <v>5216</v>
      </c>
      <c r="K1073" s="661" t="s">
        <v>4876</v>
      </c>
      <c r="L1073" s="662">
        <v>126.28</v>
      </c>
      <c r="M1073" s="662">
        <v>378.84000000000003</v>
      </c>
      <c r="N1073" s="661">
        <v>3</v>
      </c>
      <c r="O1073" s="742">
        <v>1.5</v>
      </c>
      <c r="P1073" s="662">
        <v>378.84000000000003</v>
      </c>
      <c r="Q1073" s="677">
        <v>1</v>
      </c>
      <c r="R1073" s="661">
        <v>3</v>
      </c>
      <c r="S1073" s="677">
        <v>1</v>
      </c>
      <c r="T1073" s="742">
        <v>1.5</v>
      </c>
      <c r="U1073" s="700">
        <v>1</v>
      </c>
    </row>
    <row r="1074" spans="1:21" ht="14.4" customHeight="1" x14ac:dyDescent="0.3">
      <c r="A1074" s="660">
        <v>21</v>
      </c>
      <c r="B1074" s="661" t="s">
        <v>589</v>
      </c>
      <c r="C1074" s="661">
        <v>89301212</v>
      </c>
      <c r="D1074" s="740" t="s">
        <v>6629</v>
      </c>
      <c r="E1074" s="741" t="s">
        <v>4364</v>
      </c>
      <c r="F1074" s="661" t="s">
        <v>4355</v>
      </c>
      <c r="G1074" s="661" t="s">
        <v>4873</v>
      </c>
      <c r="H1074" s="661" t="s">
        <v>2238</v>
      </c>
      <c r="I1074" s="661" t="s">
        <v>5215</v>
      </c>
      <c r="J1074" s="661" t="s">
        <v>5216</v>
      </c>
      <c r="K1074" s="661" t="s">
        <v>4876</v>
      </c>
      <c r="L1074" s="662">
        <v>127.34</v>
      </c>
      <c r="M1074" s="662">
        <v>636.70000000000005</v>
      </c>
      <c r="N1074" s="661">
        <v>5</v>
      </c>
      <c r="O1074" s="742">
        <v>1</v>
      </c>
      <c r="P1074" s="662">
        <v>636.70000000000005</v>
      </c>
      <c r="Q1074" s="677">
        <v>1</v>
      </c>
      <c r="R1074" s="661">
        <v>5</v>
      </c>
      <c r="S1074" s="677">
        <v>1</v>
      </c>
      <c r="T1074" s="742">
        <v>1</v>
      </c>
      <c r="U1074" s="700">
        <v>1</v>
      </c>
    </row>
    <row r="1075" spans="1:21" ht="14.4" customHeight="1" x14ac:dyDescent="0.3">
      <c r="A1075" s="660">
        <v>21</v>
      </c>
      <c r="B1075" s="661" t="s">
        <v>589</v>
      </c>
      <c r="C1075" s="661">
        <v>89301212</v>
      </c>
      <c r="D1075" s="740" t="s">
        <v>6629</v>
      </c>
      <c r="E1075" s="741" t="s">
        <v>4364</v>
      </c>
      <c r="F1075" s="661" t="s">
        <v>4355</v>
      </c>
      <c r="G1075" s="661" t="s">
        <v>4873</v>
      </c>
      <c r="H1075" s="661" t="s">
        <v>2238</v>
      </c>
      <c r="I1075" s="661" t="s">
        <v>3688</v>
      </c>
      <c r="J1075" s="661" t="s">
        <v>3689</v>
      </c>
      <c r="K1075" s="661" t="s">
        <v>3690</v>
      </c>
      <c r="L1075" s="662">
        <v>84.19</v>
      </c>
      <c r="M1075" s="662">
        <v>252.57</v>
      </c>
      <c r="N1075" s="661">
        <v>3</v>
      </c>
      <c r="O1075" s="742">
        <v>0.5</v>
      </c>
      <c r="P1075" s="662">
        <v>252.57</v>
      </c>
      <c r="Q1075" s="677">
        <v>1</v>
      </c>
      <c r="R1075" s="661">
        <v>3</v>
      </c>
      <c r="S1075" s="677">
        <v>1</v>
      </c>
      <c r="T1075" s="742">
        <v>0.5</v>
      </c>
      <c r="U1075" s="700">
        <v>1</v>
      </c>
    </row>
    <row r="1076" spans="1:21" ht="14.4" customHeight="1" x14ac:dyDescent="0.3">
      <c r="A1076" s="660">
        <v>21</v>
      </c>
      <c r="B1076" s="661" t="s">
        <v>589</v>
      </c>
      <c r="C1076" s="661">
        <v>89301212</v>
      </c>
      <c r="D1076" s="740" t="s">
        <v>6629</v>
      </c>
      <c r="E1076" s="741" t="s">
        <v>4364</v>
      </c>
      <c r="F1076" s="661" t="s">
        <v>4355</v>
      </c>
      <c r="G1076" s="661" t="s">
        <v>4873</v>
      </c>
      <c r="H1076" s="661" t="s">
        <v>2238</v>
      </c>
      <c r="I1076" s="661" t="s">
        <v>4874</v>
      </c>
      <c r="J1076" s="661" t="s">
        <v>4875</v>
      </c>
      <c r="K1076" s="661" t="s">
        <v>4876</v>
      </c>
      <c r="L1076" s="662">
        <v>82.04</v>
      </c>
      <c r="M1076" s="662">
        <v>1312.64</v>
      </c>
      <c r="N1076" s="661">
        <v>16</v>
      </c>
      <c r="O1076" s="742">
        <v>7</v>
      </c>
      <c r="P1076" s="662">
        <v>738.36</v>
      </c>
      <c r="Q1076" s="677">
        <v>0.5625</v>
      </c>
      <c r="R1076" s="661">
        <v>9</v>
      </c>
      <c r="S1076" s="677">
        <v>0.5625</v>
      </c>
      <c r="T1076" s="742">
        <v>3.5</v>
      </c>
      <c r="U1076" s="700">
        <v>0.5</v>
      </c>
    </row>
    <row r="1077" spans="1:21" ht="14.4" customHeight="1" x14ac:dyDescent="0.3">
      <c r="A1077" s="660">
        <v>21</v>
      </c>
      <c r="B1077" s="661" t="s">
        <v>589</v>
      </c>
      <c r="C1077" s="661">
        <v>89301212</v>
      </c>
      <c r="D1077" s="740" t="s">
        <v>6629</v>
      </c>
      <c r="E1077" s="741" t="s">
        <v>4364</v>
      </c>
      <c r="F1077" s="661" t="s">
        <v>4355</v>
      </c>
      <c r="G1077" s="661" t="s">
        <v>4873</v>
      </c>
      <c r="H1077" s="661" t="s">
        <v>2238</v>
      </c>
      <c r="I1077" s="661" t="s">
        <v>5217</v>
      </c>
      <c r="J1077" s="661" t="s">
        <v>5218</v>
      </c>
      <c r="K1077" s="661" t="s">
        <v>4876</v>
      </c>
      <c r="L1077" s="662">
        <v>129.51</v>
      </c>
      <c r="M1077" s="662">
        <v>259.02</v>
      </c>
      <c r="N1077" s="661">
        <v>2</v>
      </c>
      <c r="O1077" s="742">
        <v>0.5</v>
      </c>
      <c r="P1077" s="662"/>
      <c r="Q1077" s="677">
        <v>0</v>
      </c>
      <c r="R1077" s="661"/>
      <c r="S1077" s="677">
        <v>0</v>
      </c>
      <c r="T1077" s="742"/>
      <c r="U1077" s="700">
        <v>0</v>
      </c>
    </row>
    <row r="1078" spans="1:21" ht="14.4" customHeight="1" x14ac:dyDescent="0.3">
      <c r="A1078" s="660">
        <v>21</v>
      </c>
      <c r="B1078" s="661" t="s">
        <v>589</v>
      </c>
      <c r="C1078" s="661">
        <v>89301212</v>
      </c>
      <c r="D1078" s="740" t="s">
        <v>6629</v>
      </c>
      <c r="E1078" s="741" t="s">
        <v>4364</v>
      </c>
      <c r="F1078" s="661" t="s">
        <v>4355</v>
      </c>
      <c r="G1078" s="661" t="s">
        <v>4873</v>
      </c>
      <c r="H1078" s="661" t="s">
        <v>2238</v>
      </c>
      <c r="I1078" s="661" t="s">
        <v>5219</v>
      </c>
      <c r="J1078" s="661" t="s">
        <v>5220</v>
      </c>
      <c r="K1078" s="661" t="s">
        <v>4876</v>
      </c>
      <c r="L1078" s="662">
        <v>126.28</v>
      </c>
      <c r="M1078" s="662">
        <v>505.12</v>
      </c>
      <c r="N1078" s="661">
        <v>4</v>
      </c>
      <c r="O1078" s="742">
        <v>1</v>
      </c>
      <c r="P1078" s="662"/>
      <c r="Q1078" s="677">
        <v>0</v>
      </c>
      <c r="R1078" s="661"/>
      <c r="S1078" s="677">
        <v>0</v>
      </c>
      <c r="T1078" s="742"/>
      <c r="U1078" s="700">
        <v>0</v>
      </c>
    </row>
    <row r="1079" spans="1:21" ht="14.4" customHeight="1" x14ac:dyDescent="0.3">
      <c r="A1079" s="660">
        <v>21</v>
      </c>
      <c r="B1079" s="661" t="s">
        <v>589</v>
      </c>
      <c r="C1079" s="661">
        <v>89301212</v>
      </c>
      <c r="D1079" s="740" t="s">
        <v>6629</v>
      </c>
      <c r="E1079" s="741" t="s">
        <v>4364</v>
      </c>
      <c r="F1079" s="661" t="s">
        <v>4355</v>
      </c>
      <c r="G1079" s="661" t="s">
        <v>4873</v>
      </c>
      <c r="H1079" s="661" t="s">
        <v>2238</v>
      </c>
      <c r="I1079" s="661" t="s">
        <v>5221</v>
      </c>
      <c r="J1079" s="661" t="s">
        <v>3687</v>
      </c>
      <c r="K1079" s="661" t="s">
        <v>5222</v>
      </c>
      <c r="L1079" s="662">
        <v>242.63</v>
      </c>
      <c r="M1079" s="662">
        <v>17954.62</v>
      </c>
      <c r="N1079" s="661">
        <v>74</v>
      </c>
      <c r="O1079" s="742">
        <v>4</v>
      </c>
      <c r="P1079" s="662">
        <v>9219.9399999999987</v>
      </c>
      <c r="Q1079" s="677">
        <v>0.51351351351351349</v>
      </c>
      <c r="R1079" s="661">
        <v>38</v>
      </c>
      <c r="S1079" s="677">
        <v>0.51351351351351349</v>
      </c>
      <c r="T1079" s="742">
        <v>2</v>
      </c>
      <c r="U1079" s="700">
        <v>0.5</v>
      </c>
    </row>
    <row r="1080" spans="1:21" ht="14.4" customHeight="1" x14ac:dyDescent="0.3">
      <c r="A1080" s="660">
        <v>21</v>
      </c>
      <c r="B1080" s="661" t="s">
        <v>589</v>
      </c>
      <c r="C1080" s="661">
        <v>89301212</v>
      </c>
      <c r="D1080" s="740" t="s">
        <v>6629</v>
      </c>
      <c r="E1080" s="741" t="s">
        <v>4364</v>
      </c>
      <c r="F1080" s="661" t="s">
        <v>4355</v>
      </c>
      <c r="G1080" s="661" t="s">
        <v>4873</v>
      </c>
      <c r="H1080" s="661" t="s">
        <v>2238</v>
      </c>
      <c r="I1080" s="661" t="s">
        <v>4877</v>
      </c>
      <c r="J1080" s="661" t="s">
        <v>4878</v>
      </c>
      <c r="K1080" s="661" t="s">
        <v>4876</v>
      </c>
      <c r="L1080" s="662">
        <v>82.04</v>
      </c>
      <c r="M1080" s="662">
        <v>2789.3599999999997</v>
      </c>
      <c r="N1080" s="661">
        <v>34</v>
      </c>
      <c r="O1080" s="742">
        <v>8.5</v>
      </c>
      <c r="P1080" s="662">
        <v>1886.9199999999998</v>
      </c>
      <c r="Q1080" s="677">
        <v>0.67647058823529416</v>
      </c>
      <c r="R1080" s="661">
        <v>23</v>
      </c>
      <c r="S1080" s="677">
        <v>0.67647058823529416</v>
      </c>
      <c r="T1080" s="742">
        <v>3.5</v>
      </c>
      <c r="U1080" s="700">
        <v>0.41176470588235292</v>
      </c>
    </row>
    <row r="1081" spans="1:21" ht="14.4" customHeight="1" x14ac:dyDescent="0.3">
      <c r="A1081" s="660">
        <v>21</v>
      </c>
      <c r="B1081" s="661" t="s">
        <v>589</v>
      </c>
      <c r="C1081" s="661">
        <v>89301212</v>
      </c>
      <c r="D1081" s="740" t="s">
        <v>6629</v>
      </c>
      <c r="E1081" s="741" t="s">
        <v>4364</v>
      </c>
      <c r="F1081" s="661" t="s">
        <v>4355</v>
      </c>
      <c r="G1081" s="661" t="s">
        <v>4873</v>
      </c>
      <c r="H1081" s="661" t="s">
        <v>2238</v>
      </c>
      <c r="I1081" s="661" t="s">
        <v>5223</v>
      </c>
      <c r="J1081" s="661" t="s">
        <v>5224</v>
      </c>
      <c r="K1081" s="661" t="s">
        <v>4876</v>
      </c>
      <c r="L1081" s="662">
        <v>82.04</v>
      </c>
      <c r="M1081" s="662">
        <v>820.40000000000009</v>
      </c>
      <c r="N1081" s="661">
        <v>10</v>
      </c>
      <c r="O1081" s="742">
        <v>4</v>
      </c>
      <c r="P1081" s="662">
        <v>328.16</v>
      </c>
      <c r="Q1081" s="677">
        <v>0.39999999999999997</v>
      </c>
      <c r="R1081" s="661">
        <v>4</v>
      </c>
      <c r="S1081" s="677">
        <v>0.4</v>
      </c>
      <c r="T1081" s="742">
        <v>1.5</v>
      </c>
      <c r="U1081" s="700">
        <v>0.375</v>
      </c>
    </row>
    <row r="1082" spans="1:21" ht="14.4" customHeight="1" x14ac:dyDescent="0.3">
      <c r="A1082" s="660">
        <v>21</v>
      </c>
      <c r="B1082" s="661" t="s">
        <v>589</v>
      </c>
      <c r="C1082" s="661">
        <v>89301212</v>
      </c>
      <c r="D1082" s="740" t="s">
        <v>6629</v>
      </c>
      <c r="E1082" s="741" t="s">
        <v>4364</v>
      </c>
      <c r="F1082" s="661" t="s">
        <v>4355</v>
      </c>
      <c r="G1082" s="661" t="s">
        <v>4873</v>
      </c>
      <c r="H1082" s="661" t="s">
        <v>2238</v>
      </c>
      <c r="I1082" s="661" t="s">
        <v>5225</v>
      </c>
      <c r="J1082" s="661" t="s">
        <v>3687</v>
      </c>
      <c r="K1082" s="661" t="s">
        <v>5226</v>
      </c>
      <c r="L1082" s="662">
        <v>1451.04</v>
      </c>
      <c r="M1082" s="662">
        <v>36276</v>
      </c>
      <c r="N1082" s="661">
        <v>25</v>
      </c>
      <c r="O1082" s="742">
        <v>4</v>
      </c>
      <c r="P1082" s="662">
        <v>36276</v>
      </c>
      <c r="Q1082" s="677">
        <v>1</v>
      </c>
      <c r="R1082" s="661">
        <v>25</v>
      </c>
      <c r="S1082" s="677">
        <v>1</v>
      </c>
      <c r="T1082" s="742">
        <v>4</v>
      </c>
      <c r="U1082" s="700">
        <v>1</v>
      </c>
    </row>
    <row r="1083" spans="1:21" ht="14.4" customHeight="1" x14ac:dyDescent="0.3">
      <c r="A1083" s="660">
        <v>21</v>
      </c>
      <c r="B1083" s="661" t="s">
        <v>589</v>
      </c>
      <c r="C1083" s="661">
        <v>89301212</v>
      </c>
      <c r="D1083" s="740" t="s">
        <v>6629</v>
      </c>
      <c r="E1083" s="741" t="s">
        <v>4364</v>
      </c>
      <c r="F1083" s="661" t="s">
        <v>4355</v>
      </c>
      <c r="G1083" s="661" t="s">
        <v>4873</v>
      </c>
      <c r="H1083" s="661" t="s">
        <v>590</v>
      </c>
      <c r="I1083" s="661" t="s">
        <v>4879</v>
      </c>
      <c r="J1083" s="661" t="s">
        <v>4880</v>
      </c>
      <c r="K1083" s="661" t="s">
        <v>3682</v>
      </c>
      <c r="L1083" s="662">
        <v>194.26</v>
      </c>
      <c r="M1083" s="662">
        <v>2331.12</v>
      </c>
      <c r="N1083" s="661">
        <v>12</v>
      </c>
      <c r="O1083" s="742">
        <v>4</v>
      </c>
      <c r="P1083" s="662">
        <v>388.52</v>
      </c>
      <c r="Q1083" s="677">
        <v>0.16666666666666666</v>
      </c>
      <c r="R1083" s="661">
        <v>2</v>
      </c>
      <c r="S1083" s="677">
        <v>0.16666666666666666</v>
      </c>
      <c r="T1083" s="742">
        <v>1</v>
      </c>
      <c r="U1083" s="700">
        <v>0.25</v>
      </c>
    </row>
    <row r="1084" spans="1:21" ht="14.4" customHeight="1" x14ac:dyDescent="0.3">
      <c r="A1084" s="660">
        <v>21</v>
      </c>
      <c r="B1084" s="661" t="s">
        <v>589</v>
      </c>
      <c r="C1084" s="661">
        <v>89301212</v>
      </c>
      <c r="D1084" s="740" t="s">
        <v>6629</v>
      </c>
      <c r="E1084" s="741" t="s">
        <v>4364</v>
      </c>
      <c r="F1084" s="661" t="s">
        <v>4355</v>
      </c>
      <c r="G1084" s="661" t="s">
        <v>4873</v>
      </c>
      <c r="H1084" s="661" t="s">
        <v>590</v>
      </c>
      <c r="I1084" s="661" t="s">
        <v>5227</v>
      </c>
      <c r="J1084" s="661" t="s">
        <v>5228</v>
      </c>
      <c r="K1084" s="661" t="s">
        <v>2613</v>
      </c>
      <c r="L1084" s="662">
        <v>129.51</v>
      </c>
      <c r="M1084" s="662">
        <v>259.02</v>
      </c>
      <c r="N1084" s="661">
        <v>2</v>
      </c>
      <c r="O1084" s="742">
        <v>2</v>
      </c>
      <c r="P1084" s="662">
        <v>129.51</v>
      </c>
      <c r="Q1084" s="677">
        <v>0.5</v>
      </c>
      <c r="R1084" s="661">
        <v>1</v>
      </c>
      <c r="S1084" s="677">
        <v>0.5</v>
      </c>
      <c r="T1084" s="742">
        <v>1</v>
      </c>
      <c r="U1084" s="700">
        <v>0.5</v>
      </c>
    </row>
    <row r="1085" spans="1:21" ht="14.4" customHeight="1" x14ac:dyDescent="0.3">
      <c r="A1085" s="660">
        <v>21</v>
      </c>
      <c r="B1085" s="661" t="s">
        <v>589</v>
      </c>
      <c r="C1085" s="661">
        <v>89301212</v>
      </c>
      <c r="D1085" s="740" t="s">
        <v>6629</v>
      </c>
      <c r="E1085" s="741" t="s">
        <v>4364</v>
      </c>
      <c r="F1085" s="661" t="s">
        <v>4355</v>
      </c>
      <c r="G1085" s="661" t="s">
        <v>4873</v>
      </c>
      <c r="H1085" s="661" t="s">
        <v>590</v>
      </c>
      <c r="I1085" s="661" t="s">
        <v>5229</v>
      </c>
      <c r="J1085" s="661" t="s">
        <v>5230</v>
      </c>
      <c r="K1085" s="661" t="s">
        <v>5231</v>
      </c>
      <c r="L1085" s="662">
        <v>30.01</v>
      </c>
      <c r="M1085" s="662">
        <v>540.18000000000006</v>
      </c>
      <c r="N1085" s="661">
        <v>18</v>
      </c>
      <c r="O1085" s="742">
        <v>2</v>
      </c>
      <c r="P1085" s="662">
        <v>540.18000000000006</v>
      </c>
      <c r="Q1085" s="677">
        <v>1</v>
      </c>
      <c r="R1085" s="661">
        <v>18</v>
      </c>
      <c r="S1085" s="677">
        <v>1</v>
      </c>
      <c r="T1085" s="742">
        <v>2</v>
      </c>
      <c r="U1085" s="700">
        <v>1</v>
      </c>
    </row>
    <row r="1086" spans="1:21" ht="14.4" customHeight="1" x14ac:dyDescent="0.3">
      <c r="A1086" s="660">
        <v>21</v>
      </c>
      <c r="B1086" s="661" t="s">
        <v>589</v>
      </c>
      <c r="C1086" s="661">
        <v>89301212</v>
      </c>
      <c r="D1086" s="740" t="s">
        <v>6629</v>
      </c>
      <c r="E1086" s="741" t="s">
        <v>4364</v>
      </c>
      <c r="F1086" s="661" t="s">
        <v>4355</v>
      </c>
      <c r="G1086" s="661" t="s">
        <v>4582</v>
      </c>
      <c r="H1086" s="661" t="s">
        <v>590</v>
      </c>
      <c r="I1086" s="661" t="s">
        <v>673</v>
      </c>
      <c r="J1086" s="661" t="s">
        <v>4583</v>
      </c>
      <c r="K1086" s="661" t="s">
        <v>4584</v>
      </c>
      <c r="L1086" s="662">
        <v>22.88</v>
      </c>
      <c r="M1086" s="662">
        <v>114.39999999999999</v>
      </c>
      <c r="N1086" s="661">
        <v>5</v>
      </c>
      <c r="O1086" s="742">
        <v>2</v>
      </c>
      <c r="P1086" s="662">
        <v>114.39999999999999</v>
      </c>
      <c r="Q1086" s="677">
        <v>1</v>
      </c>
      <c r="R1086" s="661">
        <v>5</v>
      </c>
      <c r="S1086" s="677">
        <v>1</v>
      </c>
      <c r="T1086" s="742">
        <v>2</v>
      </c>
      <c r="U1086" s="700">
        <v>1</v>
      </c>
    </row>
    <row r="1087" spans="1:21" ht="14.4" customHeight="1" x14ac:dyDescent="0.3">
      <c r="A1087" s="660">
        <v>21</v>
      </c>
      <c r="B1087" s="661" t="s">
        <v>589</v>
      </c>
      <c r="C1087" s="661">
        <v>89301212</v>
      </c>
      <c r="D1087" s="740" t="s">
        <v>6629</v>
      </c>
      <c r="E1087" s="741" t="s">
        <v>4364</v>
      </c>
      <c r="F1087" s="661" t="s">
        <v>4355</v>
      </c>
      <c r="G1087" s="661" t="s">
        <v>4582</v>
      </c>
      <c r="H1087" s="661" t="s">
        <v>590</v>
      </c>
      <c r="I1087" s="661" t="s">
        <v>1467</v>
      </c>
      <c r="J1087" s="661" t="s">
        <v>4585</v>
      </c>
      <c r="K1087" s="661" t="s">
        <v>4586</v>
      </c>
      <c r="L1087" s="662">
        <v>91.52</v>
      </c>
      <c r="M1087" s="662">
        <v>640.64</v>
      </c>
      <c r="N1087" s="661">
        <v>7</v>
      </c>
      <c r="O1087" s="742">
        <v>3</v>
      </c>
      <c r="P1087" s="662">
        <v>183.04</v>
      </c>
      <c r="Q1087" s="677">
        <v>0.2857142857142857</v>
      </c>
      <c r="R1087" s="661">
        <v>2</v>
      </c>
      <c r="S1087" s="677">
        <v>0.2857142857142857</v>
      </c>
      <c r="T1087" s="742">
        <v>0.5</v>
      </c>
      <c r="U1087" s="700">
        <v>0.16666666666666666</v>
      </c>
    </row>
    <row r="1088" spans="1:21" ht="14.4" customHeight="1" x14ac:dyDescent="0.3">
      <c r="A1088" s="660">
        <v>21</v>
      </c>
      <c r="B1088" s="661" t="s">
        <v>589</v>
      </c>
      <c r="C1088" s="661">
        <v>89301212</v>
      </c>
      <c r="D1088" s="740" t="s">
        <v>6629</v>
      </c>
      <c r="E1088" s="741" t="s">
        <v>4364</v>
      </c>
      <c r="F1088" s="661" t="s">
        <v>4355</v>
      </c>
      <c r="G1088" s="661" t="s">
        <v>4582</v>
      </c>
      <c r="H1088" s="661" t="s">
        <v>590</v>
      </c>
      <c r="I1088" s="661" t="s">
        <v>1467</v>
      </c>
      <c r="J1088" s="661" t="s">
        <v>4585</v>
      </c>
      <c r="K1088" s="661" t="s">
        <v>4586</v>
      </c>
      <c r="L1088" s="662">
        <v>103.62</v>
      </c>
      <c r="M1088" s="662">
        <v>310.86</v>
      </c>
      <c r="N1088" s="661">
        <v>3</v>
      </c>
      <c r="O1088" s="742">
        <v>2</v>
      </c>
      <c r="P1088" s="662">
        <v>310.86</v>
      </c>
      <c r="Q1088" s="677">
        <v>1</v>
      </c>
      <c r="R1088" s="661">
        <v>3</v>
      </c>
      <c r="S1088" s="677">
        <v>1</v>
      </c>
      <c r="T1088" s="742">
        <v>2</v>
      </c>
      <c r="U1088" s="700">
        <v>1</v>
      </c>
    </row>
    <row r="1089" spans="1:21" ht="14.4" customHeight="1" x14ac:dyDescent="0.3">
      <c r="A1089" s="660">
        <v>21</v>
      </c>
      <c r="B1089" s="661" t="s">
        <v>589</v>
      </c>
      <c r="C1089" s="661">
        <v>89301212</v>
      </c>
      <c r="D1089" s="740" t="s">
        <v>6629</v>
      </c>
      <c r="E1089" s="741" t="s">
        <v>4364</v>
      </c>
      <c r="F1089" s="661" t="s">
        <v>4355</v>
      </c>
      <c r="G1089" s="661" t="s">
        <v>4937</v>
      </c>
      <c r="H1089" s="661" t="s">
        <v>2238</v>
      </c>
      <c r="I1089" s="661" t="s">
        <v>4938</v>
      </c>
      <c r="J1089" s="661" t="s">
        <v>2281</v>
      </c>
      <c r="K1089" s="661" t="s">
        <v>4939</v>
      </c>
      <c r="L1089" s="662">
        <v>1793.46</v>
      </c>
      <c r="M1089" s="662">
        <v>19728.060000000001</v>
      </c>
      <c r="N1089" s="661">
        <v>11</v>
      </c>
      <c r="O1089" s="742">
        <v>2</v>
      </c>
      <c r="P1089" s="662">
        <v>19728.060000000001</v>
      </c>
      <c r="Q1089" s="677">
        <v>1</v>
      </c>
      <c r="R1089" s="661">
        <v>11</v>
      </c>
      <c r="S1089" s="677">
        <v>1</v>
      </c>
      <c r="T1089" s="742">
        <v>2</v>
      </c>
      <c r="U1089" s="700">
        <v>1</v>
      </c>
    </row>
    <row r="1090" spans="1:21" ht="14.4" customHeight="1" x14ac:dyDescent="0.3">
      <c r="A1090" s="660">
        <v>21</v>
      </c>
      <c r="B1090" s="661" t="s">
        <v>589</v>
      </c>
      <c r="C1090" s="661">
        <v>89301212</v>
      </c>
      <c r="D1090" s="740" t="s">
        <v>6629</v>
      </c>
      <c r="E1090" s="741" t="s">
        <v>4364</v>
      </c>
      <c r="F1090" s="661" t="s">
        <v>4355</v>
      </c>
      <c r="G1090" s="661" t="s">
        <v>4587</v>
      </c>
      <c r="H1090" s="661" t="s">
        <v>2238</v>
      </c>
      <c r="I1090" s="661" t="s">
        <v>5232</v>
      </c>
      <c r="J1090" s="661" t="s">
        <v>3554</v>
      </c>
      <c r="K1090" s="661" t="s">
        <v>5233</v>
      </c>
      <c r="L1090" s="662">
        <v>140.03</v>
      </c>
      <c r="M1090" s="662">
        <v>140.03</v>
      </c>
      <c r="N1090" s="661">
        <v>1</v>
      </c>
      <c r="O1090" s="742">
        <v>0.5</v>
      </c>
      <c r="P1090" s="662">
        <v>140.03</v>
      </c>
      <c r="Q1090" s="677">
        <v>1</v>
      </c>
      <c r="R1090" s="661">
        <v>1</v>
      </c>
      <c r="S1090" s="677">
        <v>1</v>
      </c>
      <c r="T1090" s="742">
        <v>0.5</v>
      </c>
      <c r="U1090" s="700">
        <v>1</v>
      </c>
    </row>
    <row r="1091" spans="1:21" ht="14.4" customHeight="1" x14ac:dyDescent="0.3">
      <c r="A1091" s="660">
        <v>21</v>
      </c>
      <c r="B1091" s="661" t="s">
        <v>589</v>
      </c>
      <c r="C1091" s="661">
        <v>89301212</v>
      </c>
      <c r="D1091" s="740" t="s">
        <v>6629</v>
      </c>
      <c r="E1091" s="741" t="s">
        <v>4364</v>
      </c>
      <c r="F1091" s="661" t="s">
        <v>4355</v>
      </c>
      <c r="G1091" s="661" t="s">
        <v>5234</v>
      </c>
      <c r="H1091" s="661" t="s">
        <v>590</v>
      </c>
      <c r="I1091" s="661" t="s">
        <v>5235</v>
      </c>
      <c r="J1091" s="661" t="s">
        <v>2101</v>
      </c>
      <c r="K1091" s="661" t="s">
        <v>5236</v>
      </c>
      <c r="L1091" s="662">
        <v>349.88</v>
      </c>
      <c r="M1091" s="662">
        <v>349.88</v>
      </c>
      <c r="N1091" s="661">
        <v>1</v>
      </c>
      <c r="O1091" s="742">
        <v>1</v>
      </c>
      <c r="P1091" s="662"/>
      <c r="Q1091" s="677">
        <v>0</v>
      </c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21</v>
      </c>
      <c r="B1092" s="661" t="s">
        <v>589</v>
      </c>
      <c r="C1092" s="661">
        <v>89301212</v>
      </c>
      <c r="D1092" s="740" t="s">
        <v>6629</v>
      </c>
      <c r="E1092" s="741" t="s">
        <v>4364</v>
      </c>
      <c r="F1092" s="661" t="s">
        <v>4355</v>
      </c>
      <c r="G1092" s="661" t="s">
        <v>4588</v>
      </c>
      <c r="H1092" s="661" t="s">
        <v>2238</v>
      </c>
      <c r="I1092" s="661" t="s">
        <v>2384</v>
      </c>
      <c r="J1092" s="661" t="s">
        <v>4108</v>
      </c>
      <c r="K1092" s="661" t="s">
        <v>4109</v>
      </c>
      <c r="L1092" s="662">
        <v>37.65</v>
      </c>
      <c r="M1092" s="662">
        <v>75.3</v>
      </c>
      <c r="N1092" s="661">
        <v>2</v>
      </c>
      <c r="O1092" s="742">
        <v>1</v>
      </c>
      <c r="P1092" s="662">
        <v>75.3</v>
      </c>
      <c r="Q1092" s="677">
        <v>1</v>
      </c>
      <c r="R1092" s="661">
        <v>2</v>
      </c>
      <c r="S1092" s="677">
        <v>1</v>
      </c>
      <c r="T1092" s="742">
        <v>1</v>
      </c>
      <c r="U1092" s="700">
        <v>1</v>
      </c>
    </row>
    <row r="1093" spans="1:21" ht="14.4" customHeight="1" x14ac:dyDescent="0.3">
      <c r="A1093" s="660">
        <v>21</v>
      </c>
      <c r="B1093" s="661" t="s">
        <v>589</v>
      </c>
      <c r="C1093" s="661">
        <v>89301212</v>
      </c>
      <c r="D1093" s="740" t="s">
        <v>6629</v>
      </c>
      <c r="E1093" s="741" t="s">
        <v>4364</v>
      </c>
      <c r="F1093" s="661" t="s">
        <v>4355</v>
      </c>
      <c r="G1093" s="661" t="s">
        <v>5237</v>
      </c>
      <c r="H1093" s="661" t="s">
        <v>590</v>
      </c>
      <c r="I1093" s="661" t="s">
        <v>5238</v>
      </c>
      <c r="J1093" s="661" t="s">
        <v>5239</v>
      </c>
      <c r="K1093" s="661" t="s">
        <v>5240</v>
      </c>
      <c r="L1093" s="662">
        <v>32.869999999999997</v>
      </c>
      <c r="M1093" s="662">
        <v>65.739999999999995</v>
      </c>
      <c r="N1093" s="661">
        <v>2</v>
      </c>
      <c r="O1093" s="742">
        <v>1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21</v>
      </c>
      <c r="B1094" s="661" t="s">
        <v>589</v>
      </c>
      <c r="C1094" s="661">
        <v>89301212</v>
      </c>
      <c r="D1094" s="740" t="s">
        <v>6629</v>
      </c>
      <c r="E1094" s="741" t="s">
        <v>4364</v>
      </c>
      <c r="F1094" s="661" t="s">
        <v>4355</v>
      </c>
      <c r="G1094" s="661" t="s">
        <v>4718</v>
      </c>
      <c r="H1094" s="661" t="s">
        <v>2238</v>
      </c>
      <c r="I1094" s="661" t="s">
        <v>3598</v>
      </c>
      <c r="J1094" s="661" t="s">
        <v>4310</v>
      </c>
      <c r="K1094" s="661" t="s">
        <v>4311</v>
      </c>
      <c r="L1094" s="662">
        <v>269</v>
      </c>
      <c r="M1094" s="662">
        <v>2421</v>
      </c>
      <c r="N1094" s="661">
        <v>9</v>
      </c>
      <c r="O1094" s="742">
        <v>3</v>
      </c>
      <c r="P1094" s="662">
        <v>1614</v>
      </c>
      <c r="Q1094" s="677">
        <v>0.66666666666666663</v>
      </c>
      <c r="R1094" s="661">
        <v>6</v>
      </c>
      <c r="S1094" s="677">
        <v>0.66666666666666663</v>
      </c>
      <c r="T1094" s="742">
        <v>2</v>
      </c>
      <c r="U1094" s="700">
        <v>0.66666666666666663</v>
      </c>
    </row>
    <row r="1095" spans="1:21" ht="14.4" customHeight="1" x14ac:dyDescent="0.3">
      <c r="A1095" s="660">
        <v>21</v>
      </c>
      <c r="B1095" s="661" t="s">
        <v>589</v>
      </c>
      <c r="C1095" s="661">
        <v>89301212</v>
      </c>
      <c r="D1095" s="740" t="s">
        <v>6629</v>
      </c>
      <c r="E1095" s="741" t="s">
        <v>4364</v>
      </c>
      <c r="F1095" s="661" t="s">
        <v>4355</v>
      </c>
      <c r="G1095" s="661" t="s">
        <v>5241</v>
      </c>
      <c r="H1095" s="661" t="s">
        <v>590</v>
      </c>
      <c r="I1095" s="661" t="s">
        <v>5242</v>
      </c>
      <c r="J1095" s="661" t="s">
        <v>5243</v>
      </c>
      <c r="K1095" s="661" t="s">
        <v>5244</v>
      </c>
      <c r="L1095" s="662">
        <v>0</v>
      </c>
      <c r="M1095" s="662">
        <v>0</v>
      </c>
      <c r="N1095" s="661">
        <v>1</v>
      </c>
      <c r="O1095" s="742">
        <v>0.5</v>
      </c>
      <c r="P1095" s="662">
        <v>0</v>
      </c>
      <c r="Q1095" s="677"/>
      <c r="R1095" s="661">
        <v>1</v>
      </c>
      <c r="S1095" s="677">
        <v>1</v>
      </c>
      <c r="T1095" s="742">
        <v>0.5</v>
      </c>
      <c r="U1095" s="700">
        <v>1</v>
      </c>
    </row>
    <row r="1096" spans="1:21" ht="14.4" customHeight="1" x14ac:dyDescent="0.3">
      <c r="A1096" s="660">
        <v>21</v>
      </c>
      <c r="B1096" s="661" t="s">
        <v>589</v>
      </c>
      <c r="C1096" s="661">
        <v>89301212</v>
      </c>
      <c r="D1096" s="740" t="s">
        <v>6629</v>
      </c>
      <c r="E1096" s="741" t="s">
        <v>4364</v>
      </c>
      <c r="F1096" s="661" t="s">
        <v>4355</v>
      </c>
      <c r="G1096" s="661" t="s">
        <v>4440</v>
      </c>
      <c r="H1096" s="661" t="s">
        <v>590</v>
      </c>
      <c r="I1096" s="661" t="s">
        <v>5245</v>
      </c>
      <c r="J1096" s="661" t="s">
        <v>976</v>
      </c>
      <c r="K1096" s="661" t="s">
        <v>5246</v>
      </c>
      <c r="L1096" s="662">
        <v>0</v>
      </c>
      <c r="M1096" s="662">
        <v>0</v>
      </c>
      <c r="N1096" s="661">
        <v>1</v>
      </c>
      <c r="O1096" s="742">
        <v>1</v>
      </c>
      <c r="P1096" s="662"/>
      <c r="Q1096" s="677"/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21</v>
      </c>
      <c r="B1097" s="661" t="s">
        <v>589</v>
      </c>
      <c r="C1097" s="661">
        <v>89301212</v>
      </c>
      <c r="D1097" s="740" t="s">
        <v>6629</v>
      </c>
      <c r="E1097" s="741" t="s">
        <v>4364</v>
      </c>
      <c r="F1097" s="661" t="s">
        <v>4355</v>
      </c>
      <c r="G1097" s="661" t="s">
        <v>4664</v>
      </c>
      <c r="H1097" s="661" t="s">
        <v>590</v>
      </c>
      <c r="I1097" s="661" t="s">
        <v>802</v>
      </c>
      <c r="J1097" s="661" t="s">
        <v>803</v>
      </c>
      <c r="K1097" s="661" t="s">
        <v>4665</v>
      </c>
      <c r="L1097" s="662">
        <v>127.5</v>
      </c>
      <c r="M1097" s="662">
        <v>255</v>
      </c>
      <c r="N1097" s="661">
        <v>2</v>
      </c>
      <c r="O1097" s="742">
        <v>2</v>
      </c>
      <c r="P1097" s="662">
        <v>255</v>
      </c>
      <c r="Q1097" s="677">
        <v>1</v>
      </c>
      <c r="R1097" s="661">
        <v>2</v>
      </c>
      <c r="S1097" s="677">
        <v>1</v>
      </c>
      <c r="T1097" s="742">
        <v>2</v>
      </c>
      <c r="U1097" s="700">
        <v>1</v>
      </c>
    </row>
    <row r="1098" spans="1:21" ht="14.4" customHeight="1" x14ac:dyDescent="0.3">
      <c r="A1098" s="660">
        <v>21</v>
      </c>
      <c r="B1098" s="661" t="s">
        <v>589</v>
      </c>
      <c r="C1098" s="661">
        <v>89301212</v>
      </c>
      <c r="D1098" s="740" t="s">
        <v>6629</v>
      </c>
      <c r="E1098" s="741" t="s">
        <v>4364</v>
      </c>
      <c r="F1098" s="661" t="s">
        <v>4355</v>
      </c>
      <c r="G1098" s="661" t="s">
        <v>4442</v>
      </c>
      <c r="H1098" s="661" t="s">
        <v>590</v>
      </c>
      <c r="I1098" s="661" t="s">
        <v>946</v>
      </c>
      <c r="J1098" s="661" t="s">
        <v>4443</v>
      </c>
      <c r="K1098" s="661" t="s">
        <v>4444</v>
      </c>
      <c r="L1098" s="662">
        <v>0</v>
      </c>
      <c r="M1098" s="662">
        <v>0</v>
      </c>
      <c r="N1098" s="661">
        <v>13</v>
      </c>
      <c r="O1098" s="742">
        <v>6</v>
      </c>
      <c r="P1098" s="662">
        <v>0</v>
      </c>
      <c r="Q1098" s="677"/>
      <c r="R1098" s="661">
        <v>10</v>
      </c>
      <c r="S1098" s="677">
        <v>0.76923076923076927</v>
      </c>
      <c r="T1098" s="742">
        <v>4.5</v>
      </c>
      <c r="U1098" s="700">
        <v>0.75</v>
      </c>
    </row>
    <row r="1099" spans="1:21" ht="14.4" customHeight="1" x14ac:dyDescent="0.3">
      <c r="A1099" s="660">
        <v>21</v>
      </c>
      <c r="B1099" s="661" t="s">
        <v>589</v>
      </c>
      <c r="C1099" s="661">
        <v>89301212</v>
      </c>
      <c r="D1099" s="740" t="s">
        <v>6629</v>
      </c>
      <c r="E1099" s="741" t="s">
        <v>4364</v>
      </c>
      <c r="F1099" s="661" t="s">
        <v>4355</v>
      </c>
      <c r="G1099" s="661" t="s">
        <v>5247</v>
      </c>
      <c r="H1099" s="661" t="s">
        <v>590</v>
      </c>
      <c r="I1099" s="661" t="s">
        <v>5248</v>
      </c>
      <c r="J1099" s="661" t="s">
        <v>5249</v>
      </c>
      <c r="K1099" s="661" t="s">
        <v>5250</v>
      </c>
      <c r="L1099" s="662">
        <v>0</v>
      </c>
      <c r="M1099" s="662">
        <v>0</v>
      </c>
      <c r="N1099" s="661">
        <v>2</v>
      </c>
      <c r="O1099" s="742">
        <v>2</v>
      </c>
      <c r="P1099" s="662"/>
      <c r="Q1099" s="677"/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21</v>
      </c>
      <c r="B1100" s="661" t="s">
        <v>589</v>
      </c>
      <c r="C1100" s="661">
        <v>89301212</v>
      </c>
      <c r="D1100" s="740" t="s">
        <v>6629</v>
      </c>
      <c r="E1100" s="741" t="s">
        <v>4364</v>
      </c>
      <c r="F1100" s="661" t="s">
        <v>4355</v>
      </c>
      <c r="G1100" s="661" t="s">
        <v>5247</v>
      </c>
      <c r="H1100" s="661" t="s">
        <v>590</v>
      </c>
      <c r="I1100" s="661" t="s">
        <v>5251</v>
      </c>
      <c r="J1100" s="661" t="s">
        <v>5252</v>
      </c>
      <c r="K1100" s="661" t="s">
        <v>5253</v>
      </c>
      <c r="L1100" s="662">
        <v>0</v>
      </c>
      <c r="M1100" s="662">
        <v>0</v>
      </c>
      <c r="N1100" s="661">
        <v>2</v>
      </c>
      <c r="O1100" s="742">
        <v>0.5</v>
      </c>
      <c r="P1100" s="662">
        <v>0</v>
      </c>
      <c r="Q1100" s="677"/>
      <c r="R1100" s="661">
        <v>2</v>
      </c>
      <c r="S1100" s="677">
        <v>1</v>
      </c>
      <c r="T1100" s="742">
        <v>0.5</v>
      </c>
      <c r="U1100" s="700">
        <v>1</v>
      </c>
    </row>
    <row r="1101" spans="1:21" ht="14.4" customHeight="1" x14ac:dyDescent="0.3">
      <c r="A1101" s="660">
        <v>21</v>
      </c>
      <c r="B1101" s="661" t="s">
        <v>589</v>
      </c>
      <c r="C1101" s="661">
        <v>89301212</v>
      </c>
      <c r="D1101" s="740" t="s">
        <v>6629</v>
      </c>
      <c r="E1101" s="741" t="s">
        <v>4364</v>
      </c>
      <c r="F1101" s="661" t="s">
        <v>4355</v>
      </c>
      <c r="G1101" s="661" t="s">
        <v>4963</v>
      </c>
      <c r="H1101" s="661" t="s">
        <v>2238</v>
      </c>
      <c r="I1101" s="661" t="s">
        <v>3652</v>
      </c>
      <c r="J1101" s="661" t="s">
        <v>4300</v>
      </c>
      <c r="K1101" s="661" t="s">
        <v>2543</v>
      </c>
      <c r="L1101" s="662">
        <v>514.67999999999995</v>
      </c>
      <c r="M1101" s="662">
        <v>13381.680000000002</v>
      </c>
      <c r="N1101" s="661">
        <v>26</v>
      </c>
      <c r="O1101" s="742">
        <v>26</v>
      </c>
      <c r="P1101" s="662">
        <v>7205.5200000000013</v>
      </c>
      <c r="Q1101" s="677">
        <v>0.53846153846153844</v>
      </c>
      <c r="R1101" s="661">
        <v>14</v>
      </c>
      <c r="S1101" s="677">
        <v>0.53846153846153844</v>
      </c>
      <c r="T1101" s="742">
        <v>14</v>
      </c>
      <c r="U1101" s="700">
        <v>0.53846153846153844</v>
      </c>
    </row>
    <row r="1102" spans="1:21" ht="14.4" customHeight="1" x14ac:dyDescent="0.3">
      <c r="A1102" s="660">
        <v>21</v>
      </c>
      <c r="B1102" s="661" t="s">
        <v>589</v>
      </c>
      <c r="C1102" s="661">
        <v>89301212</v>
      </c>
      <c r="D1102" s="740" t="s">
        <v>6629</v>
      </c>
      <c r="E1102" s="741" t="s">
        <v>4364</v>
      </c>
      <c r="F1102" s="661" t="s">
        <v>4355</v>
      </c>
      <c r="G1102" s="661" t="s">
        <v>4411</v>
      </c>
      <c r="H1102" s="661" t="s">
        <v>590</v>
      </c>
      <c r="I1102" s="661" t="s">
        <v>1268</v>
      </c>
      <c r="J1102" s="661" t="s">
        <v>1059</v>
      </c>
      <c r="K1102" s="661" t="s">
        <v>4412</v>
      </c>
      <c r="L1102" s="662">
        <v>96.72</v>
      </c>
      <c r="M1102" s="662">
        <v>483.6</v>
      </c>
      <c r="N1102" s="661">
        <v>5</v>
      </c>
      <c r="O1102" s="742">
        <v>3.5</v>
      </c>
      <c r="P1102" s="662">
        <v>386.88</v>
      </c>
      <c r="Q1102" s="677">
        <v>0.79999999999999993</v>
      </c>
      <c r="R1102" s="661">
        <v>4</v>
      </c>
      <c r="S1102" s="677">
        <v>0.8</v>
      </c>
      <c r="T1102" s="742">
        <v>2.5</v>
      </c>
      <c r="U1102" s="700">
        <v>0.7142857142857143</v>
      </c>
    </row>
    <row r="1103" spans="1:21" ht="14.4" customHeight="1" x14ac:dyDescent="0.3">
      <c r="A1103" s="660">
        <v>21</v>
      </c>
      <c r="B1103" s="661" t="s">
        <v>589</v>
      </c>
      <c r="C1103" s="661">
        <v>89301212</v>
      </c>
      <c r="D1103" s="740" t="s">
        <v>6629</v>
      </c>
      <c r="E1103" s="741" t="s">
        <v>4364</v>
      </c>
      <c r="F1103" s="661" t="s">
        <v>4355</v>
      </c>
      <c r="G1103" s="661" t="s">
        <v>4411</v>
      </c>
      <c r="H1103" s="661" t="s">
        <v>590</v>
      </c>
      <c r="I1103" s="661" t="s">
        <v>1268</v>
      </c>
      <c r="J1103" s="661" t="s">
        <v>1059</v>
      </c>
      <c r="K1103" s="661" t="s">
        <v>4412</v>
      </c>
      <c r="L1103" s="662">
        <v>89.66</v>
      </c>
      <c r="M1103" s="662">
        <v>537.96</v>
      </c>
      <c r="N1103" s="661">
        <v>6</v>
      </c>
      <c r="O1103" s="742">
        <v>5.5</v>
      </c>
      <c r="P1103" s="662">
        <v>179.32</v>
      </c>
      <c r="Q1103" s="677">
        <v>0.33333333333333331</v>
      </c>
      <c r="R1103" s="661">
        <v>2</v>
      </c>
      <c r="S1103" s="677">
        <v>0.33333333333333331</v>
      </c>
      <c r="T1103" s="742">
        <v>2</v>
      </c>
      <c r="U1103" s="700">
        <v>0.36363636363636365</v>
      </c>
    </row>
    <row r="1104" spans="1:21" ht="14.4" customHeight="1" x14ac:dyDescent="0.3">
      <c r="A1104" s="660">
        <v>21</v>
      </c>
      <c r="B1104" s="661" t="s">
        <v>589</v>
      </c>
      <c r="C1104" s="661">
        <v>89301212</v>
      </c>
      <c r="D1104" s="740" t="s">
        <v>6629</v>
      </c>
      <c r="E1104" s="741" t="s">
        <v>4364</v>
      </c>
      <c r="F1104" s="661" t="s">
        <v>4355</v>
      </c>
      <c r="G1104" s="661" t="s">
        <v>4411</v>
      </c>
      <c r="H1104" s="661" t="s">
        <v>590</v>
      </c>
      <c r="I1104" s="661" t="s">
        <v>2902</v>
      </c>
      <c r="J1104" s="661" t="s">
        <v>1059</v>
      </c>
      <c r="K1104" s="661" t="s">
        <v>4666</v>
      </c>
      <c r="L1104" s="662">
        <v>57.85</v>
      </c>
      <c r="M1104" s="662">
        <v>115.7</v>
      </c>
      <c r="N1104" s="661">
        <v>2</v>
      </c>
      <c r="O1104" s="742">
        <v>0.5</v>
      </c>
      <c r="P1104" s="662">
        <v>115.7</v>
      </c>
      <c r="Q1104" s="677">
        <v>1</v>
      </c>
      <c r="R1104" s="661">
        <v>2</v>
      </c>
      <c r="S1104" s="677">
        <v>1</v>
      </c>
      <c r="T1104" s="742">
        <v>0.5</v>
      </c>
      <c r="U1104" s="700">
        <v>1</v>
      </c>
    </row>
    <row r="1105" spans="1:21" ht="14.4" customHeight="1" x14ac:dyDescent="0.3">
      <c r="A1105" s="660">
        <v>21</v>
      </c>
      <c r="B1105" s="661" t="s">
        <v>589</v>
      </c>
      <c r="C1105" s="661">
        <v>89301212</v>
      </c>
      <c r="D1105" s="740" t="s">
        <v>6629</v>
      </c>
      <c r="E1105" s="741" t="s">
        <v>4364</v>
      </c>
      <c r="F1105" s="661" t="s">
        <v>4355</v>
      </c>
      <c r="G1105" s="661" t="s">
        <v>4599</v>
      </c>
      <c r="H1105" s="661" t="s">
        <v>2238</v>
      </c>
      <c r="I1105" s="661" t="s">
        <v>2311</v>
      </c>
      <c r="J1105" s="661" t="s">
        <v>2312</v>
      </c>
      <c r="K1105" s="661" t="s">
        <v>4224</v>
      </c>
      <c r="L1105" s="662">
        <v>147.36000000000001</v>
      </c>
      <c r="M1105" s="662">
        <v>1031.52</v>
      </c>
      <c r="N1105" s="661">
        <v>7</v>
      </c>
      <c r="O1105" s="742">
        <v>3.5</v>
      </c>
      <c r="P1105" s="662">
        <v>589.44000000000005</v>
      </c>
      <c r="Q1105" s="677">
        <v>0.57142857142857151</v>
      </c>
      <c r="R1105" s="661">
        <v>4</v>
      </c>
      <c r="S1105" s="677">
        <v>0.5714285714285714</v>
      </c>
      <c r="T1105" s="742">
        <v>1.5</v>
      </c>
      <c r="U1105" s="700">
        <v>0.42857142857142855</v>
      </c>
    </row>
    <row r="1106" spans="1:21" ht="14.4" customHeight="1" x14ac:dyDescent="0.3">
      <c r="A1106" s="660">
        <v>21</v>
      </c>
      <c r="B1106" s="661" t="s">
        <v>589</v>
      </c>
      <c r="C1106" s="661">
        <v>89301212</v>
      </c>
      <c r="D1106" s="740" t="s">
        <v>6629</v>
      </c>
      <c r="E1106" s="741" t="s">
        <v>4364</v>
      </c>
      <c r="F1106" s="661" t="s">
        <v>4355</v>
      </c>
      <c r="G1106" s="661" t="s">
        <v>4599</v>
      </c>
      <c r="H1106" s="661" t="s">
        <v>2238</v>
      </c>
      <c r="I1106" s="661" t="s">
        <v>2557</v>
      </c>
      <c r="J1106" s="661" t="s">
        <v>2558</v>
      </c>
      <c r="K1106" s="661" t="s">
        <v>1691</v>
      </c>
      <c r="L1106" s="662">
        <v>196.46</v>
      </c>
      <c r="M1106" s="662">
        <v>982.30000000000007</v>
      </c>
      <c r="N1106" s="661">
        <v>5</v>
      </c>
      <c r="O1106" s="742">
        <v>2.5</v>
      </c>
      <c r="P1106" s="662">
        <v>785.84</v>
      </c>
      <c r="Q1106" s="677">
        <v>0.79999999999999993</v>
      </c>
      <c r="R1106" s="661">
        <v>4</v>
      </c>
      <c r="S1106" s="677">
        <v>0.8</v>
      </c>
      <c r="T1106" s="742">
        <v>1.5</v>
      </c>
      <c r="U1106" s="700">
        <v>0.6</v>
      </c>
    </row>
    <row r="1107" spans="1:21" ht="14.4" customHeight="1" x14ac:dyDescent="0.3">
      <c r="A1107" s="660">
        <v>21</v>
      </c>
      <c r="B1107" s="661" t="s">
        <v>589</v>
      </c>
      <c r="C1107" s="661">
        <v>89301212</v>
      </c>
      <c r="D1107" s="740" t="s">
        <v>6629</v>
      </c>
      <c r="E1107" s="741" t="s">
        <v>4364</v>
      </c>
      <c r="F1107" s="661" t="s">
        <v>4355</v>
      </c>
      <c r="G1107" s="661" t="s">
        <v>4599</v>
      </c>
      <c r="H1107" s="661" t="s">
        <v>2238</v>
      </c>
      <c r="I1107" s="661" t="s">
        <v>2355</v>
      </c>
      <c r="J1107" s="661" t="s">
        <v>2349</v>
      </c>
      <c r="K1107" s="661" t="s">
        <v>4226</v>
      </c>
      <c r="L1107" s="662">
        <v>163.72999999999999</v>
      </c>
      <c r="M1107" s="662">
        <v>654.91999999999996</v>
      </c>
      <c r="N1107" s="661">
        <v>4</v>
      </c>
      <c r="O1107" s="742">
        <v>2</v>
      </c>
      <c r="P1107" s="662">
        <v>654.91999999999996</v>
      </c>
      <c r="Q1107" s="677">
        <v>1</v>
      </c>
      <c r="R1107" s="661">
        <v>4</v>
      </c>
      <c r="S1107" s="677">
        <v>1</v>
      </c>
      <c r="T1107" s="742">
        <v>2</v>
      </c>
      <c r="U1107" s="700">
        <v>1</v>
      </c>
    </row>
    <row r="1108" spans="1:21" ht="14.4" customHeight="1" x14ac:dyDescent="0.3">
      <c r="A1108" s="660">
        <v>21</v>
      </c>
      <c r="B1108" s="661" t="s">
        <v>589</v>
      </c>
      <c r="C1108" s="661">
        <v>89301212</v>
      </c>
      <c r="D1108" s="740" t="s">
        <v>6629</v>
      </c>
      <c r="E1108" s="741" t="s">
        <v>4364</v>
      </c>
      <c r="F1108" s="661" t="s">
        <v>4355</v>
      </c>
      <c r="G1108" s="661" t="s">
        <v>4599</v>
      </c>
      <c r="H1108" s="661" t="s">
        <v>2238</v>
      </c>
      <c r="I1108" s="661" t="s">
        <v>4965</v>
      </c>
      <c r="J1108" s="661" t="s">
        <v>2508</v>
      </c>
      <c r="K1108" s="661" t="s">
        <v>4966</v>
      </c>
      <c r="L1108" s="662">
        <v>314.33999999999997</v>
      </c>
      <c r="M1108" s="662">
        <v>628.67999999999995</v>
      </c>
      <c r="N1108" s="661">
        <v>2</v>
      </c>
      <c r="O1108" s="742">
        <v>1.5</v>
      </c>
      <c r="P1108" s="662">
        <v>628.67999999999995</v>
      </c>
      <c r="Q1108" s="677">
        <v>1</v>
      </c>
      <c r="R1108" s="661">
        <v>2</v>
      </c>
      <c r="S1108" s="677">
        <v>1</v>
      </c>
      <c r="T1108" s="742">
        <v>1.5</v>
      </c>
      <c r="U1108" s="700">
        <v>1</v>
      </c>
    </row>
    <row r="1109" spans="1:21" ht="14.4" customHeight="1" x14ac:dyDescent="0.3">
      <c r="A1109" s="660">
        <v>21</v>
      </c>
      <c r="B1109" s="661" t="s">
        <v>589</v>
      </c>
      <c r="C1109" s="661">
        <v>89301212</v>
      </c>
      <c r="D1109" s="740" t="s">
        <v>6629</v>
      </c>
      <c r="E1109" s="741" t="s">
        <v>4364</v>
      </c>
      <c r="F1109" s="661" t="s">
        <v>4355</v>
      </c>
      <c r="G1109" s="661" t="s">
        <v>4448</v>
      </c>
      <c r="H1109" s="661" t="s">
        <v>590</v>
      </c>
      <c r="I1109" s="661" t="s">
        <v>1393</v>
      </c>
      <c r="J1109" s="661" t="s">
        <v>1286</v>
      </c>
      <c r="K1109" s="661" t="s">
        <v>1394</v>
      </c>
      <c r="L1109" s="662">
        <v>60.97</v>
      </c>
      <c r="M1109" s="662">
        <v>243.88</v>
      </c>
      <c r="N1109" s="661">
        <v>4</v>
      </c>
      <c r="O1109" s="742">
        <v>1</v>
      </c>
      <c r="P1109" s="662">
        <v>243.88</v>
      </c>
      <c r="Q1109" s="677">
        <v>1</v>
      </c>
      <c r="R1109" s="661">
        <v>4</v>
      </c>
      <c r="S1109" s="677">
        <v>1</v>
      </c>
      <c r="T1109" s="742">
        <v>1</v>
      </c>
      <c r="U1109" s="700">
        <v>1</v>
      </c>
    </row>
    <row r="1110" spans="1:21" ht="14.4" customHeight="1" x14ac:dyDescent="0.3">
      <c r="A1110" s="660">
        <v>21</v>
      </c>
      <c r="B1110" s="661" t="s">
        <v>589</v>
      </c>
      <c r="C1110" s="661">
        <v>89301212</v>
      </c>
      <c r="D1110" s="740" t="s">
        <v>6629</v>
      </c>
      <c r="E1110" s="741" t="s">
        <v>4364</v>
      </c>
      <c r="F1110" s="661" t="s">
        <v>4355</v>
      </c>
      <c r="G1110" s="661" t="s">
        <v>4448</v>
      </c>
      <c r="H1110" s="661" t="s">
        <v>590</v>
      </c>
      <c r="I1110" s="661" t="s">
        <v>4725</v>
      </c>
      <c r="J1110" s="661" t="s">
        <v>4601</v>
      </c>
      <c r="K1110" s="661" t="s">
        <v>1394</v>
      </c>
      <c r="L1110" s="662">
        <v>78.64</v>
      </c>
      <c r="M1110" s="662">
        <v>471.84000000000003</v>
      </c>
      <c r="N1110" s="661">
        <v>6</v>
      </c>
      <c r="O1110" s="742">
        <v>2.5</v>
      </c>
      <c r="P1110" s="662">
        <v>471.84000000000003</v>
      </c>
      <c r="Q1110" s="677">
        <v>1</v>
      </c>
      <c r="R1110" s="661">
        <v>6</v>
      </c>
      <c r="S1110" s="677">
        <v>1</v>
      </c>
      <c r="T1110" s="742">
        <v>2.5</v>
      </c>
      <c r="U1110" s="700">
        <v>1</v>
      </c>
    </row>
    <row r="1111" spans="1:21" ht="14.4" customHeight="1" x14ac:dyDescent="0.3">
      <c r="A1111" s="660">
        <v>21</v>
      </c>
      <c r="B1111" s="661" t="s">
        <v>589</v>
      </c>
      <c r="C1111" s="661">
        <v>89301212</v>
      </c>
      <c r="D1111" s="740" t="s">
        <v>6629</v>
      </c>
      <c r="E1111" s="741" t="s">
        <v>4364</v>
      </c>
      <c r="F1111" s="661" t="s">
        <v>4355</v>
      </c>
      <c r="G1111" s="661" t="s">
        <v>4448</v>
      </c>
      <c r="H1111" s="661" t="s">
        <v>590</v>
      </c>
      <c r="I1111" s="661" t="s">
        <v>5254</v>
      </c>
      <c r="J1111" s="661" t="s">
        <v>4897</v>
      </c>
      <c r="K1111" s="661" t="s">
        <v>1394</v>
      </c>
      <c r="L1111" s="662">
        <v>143.15</v>
      </c>
      <c r="M1111" s="662">
        <v>286.3</v>
      </c>
      <c r="N1111" s="661">
        <v>2</v>
      </c>
      <c r="O1111" s="742">
        <v>0.5</v>
      </c>
      <c r="P1111" s="662">
        <v>286.3</v>
      </c>
      <c r="Q1111" s="677">
        <v>1</v>
      </c>
      <c r="R1111" s="661">
        <v>2</v>
      </c>
      <c r="S1111" s="677">
        <v>1</v>
      </c>
      <c r="T1111" s="742">
        <v>0.5</v>
      </c>
      <c r="U1111" s="700">
        <v>1</v>
      </c>
    </row>
    <row r="1112" spans="1:21" ht="14.4" customHeight="1" x14ac:dyDescent="0.3">
      <c r="A1112" s="660">
        <v>21</v>
      </c>
      <c r="B1112" s="661" t="s">
        <v>589</v>
      </c>
      <c r="C1112" s="661">
        <v>89301212</v>
      </c>
      <c r="D1112" s="740" t="s">
        <v>6629</v>
      </c>
      <c r="E1112" s="741" t="s">
        <v>4364</v>
      </c>
      <c r="F1112" s="661" t="s">
        <v>4355</v>
      </c>
      <c r="G1112" s="661" t="s">
        <v>5255</v>
      </c>
      <c r="H1112" s="661" t="s">
        <v>590</v>
      </c>
      <c r="I1112" s="661" t="s">
        <v>5256</v>
      </c>
      <c r="J1112" s="661" t="s">
        <v>5257</v>
      </c>
      <c r="K1112" s="661" t="s">
        <v>5258</v>
      </c>
      <c r="L1112" s="662">
        <v>164.85</v>
      </c>
      <c r="M1112" s="662">
        <v>164.85</v>
      </c>
      <c r="N1112" s="661">
        <v>1</v>
      </c>
      <c r="O1112" s="742">
        <v>1</v>
      </c>
      <c r="P1112" s="662"/>
      <c r="Q1112" s="677">
        <v>0</v>
      </c>
      <c r="R1112" s="661"/>
      <c r="S1112" s="677">
        <v>0</v>
      </c>
      <c r="T1112" s="742"/>
      <c r="U1112" s="700">
        <v>0</v>
      </c>
    </row>
    <row r="1113" spans="1:21" ht="14.4" customHeight="1" x14ac:dyDescent="0.3">
      <c r="A1113" s="660">
        <v>21</v>
      </c>
      <c r="B1113" s="661" t="s">
        <v>589</v>
      </c>
      <c r="C1113" s="661">
        <v>89301212</v>
      </c>
      <c r="D1113" s="740" t="s">
        <v>6629</v>
      </c>
      <c r="E1113" s="741" t="s">
        <v>4364</v>
      </c>
      <c r="F1113" s="661" t="s">
        <v>4355</v>
      </c>
      <c r="G1113" s="661" t="s">
        <v>5259</v>
      </c>
      <c r="H1113" s="661" t="s">
        <v>590</v>
      </c>
      <c r="I1113" s="661" t="s">
        <v>5260</v>
      </c>
      <c r="J1113" s="661" t="s">
        <v>1500</v>
      </c>
      <c r="K1113" s="661" t="s">
        <v>5261</v>
      </c>
      <c r="L1113" s="662">
        <v>668.45</v>
      </c>
      <c r="M1113" s="662">
        <v>1336.9</v>
      </c>
      <c r="N1113" s="661">
        <v>2</v>
      </c>
      <c r="O1113" s="742">
        <v>1</v>
      </c>
      <c r="P1113" s="662"/>
      <c r="Q1113" s="677">
        <v>0</v>
      </c>
      <c r="R1113" s="661"/>
      <c r="S1113" s="677">
        <v>0</v>
      </c>
      <c r="T1113" s="742"/>
      <c r="U1113" s="700">
        <v>0</v>
      </c>
    </row>
    <row r="1114" spans="1:21" ht="14.4" customHeight="1" x14ac:dyDescent="0.3">
      <c r="A1114" s="660">
        <v>21</v>
      </c>
      <c r="B1114" s="661" t="s">
        <v>589</v>
      </c>
      <c r="C1114" s="661">
        <v>89301212</v>
      </c>
      <c r="D1114" s="740" t="s">
        <v>6629</v>
      </c>
      <c r="E1114" s="741" t="s">
        <v>4364</v>
      </c>
      <c r="F1114" s="661" t="s">
        <v>4355</v>
      </c>
      <c r="G1114" s="661" t="s">
        <v>5259</v>
      </c>
      <c r="H1114" s="661" t="s">
        <v>590</v>
      </c>
      <c r="I1114" s="661" t="s">
        <v>5262</v>
      </c>
      <c r="J1114" s="661" t="s">
        <v>1500</v>
      </c>
      <c r="K1114" s="661" t="s">
        <v>5261</v>
      </c>
      <c r="L1114" s="662">
        <v>668.45</v>
      </c>
      <c r="M1114" s="662">
        <v>668.45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21</v>
      </c>
      <c r="B1115" s="661" t="s">
        <v>589</v>
      </c>
      <c r="C1115" s="661">
        <v>89301212</v>
      </c>
      <c r="D1115" s="740" t="s">
        <v>6629</v>
      </c>
      <c r="E1115" s="741" t="s">
        <v>4364</v>
      </c>
      <c r="F1115" s="661" t="s">
        <v>4355</v>
      </c>
      <c r="G1115" s="661" t="s">
        <v>4449</v>
      </c>
      <c r="H1115" s="661" t="s">
        <v>590</v>
      </c>
      <c r="I1115" s="661" t="s">
        <v>1568</v>
      </c>
      <c r="J1115" s="661" t="s">
        <v>1569</v>
      </c>
      <c r="K1115" s="661" t="s">
        <v>5263</v>
      </c>
      <c r="L1115" s="662">
        <v>432.32</v>
      </c>
      <c r="M1115" s="662">
        <v>864.64</v>
      </c>
      <c r="N1115" s="661">
        <v>2</v>
      </c>
      <c r="O1115" s="742">
        <v>1</v>
      </c>
      <c r="P1115" s="662">
        <v>432.32</v>
      </c>
      <c r="Q1115" s="677">
        <v>0.5</v>
      </c>
      <c r="R1115" s="661">
        <v>1</v>
      </c>
      <c r="S1115" s="677">
        <v>0.5</v>
      </c>
      <c r="T1115" s="742">
        <v>0.5</v>
      </c>
      <c r="U1115" s="700">
        <v>0.5</v>
      </c>
    </row>
    <row r="1116" spans="1:21" ht="14.4" customHeight="1" x14ac:dyDescent="0.3">
      <c r="A1116" s="660">
        <v>21</v>
      </c>
      <c r="B1116" s="661" t="s">
        <v>589</v>
      </c>
      <c r="C1116" s="661">
        <v>89301212</v>
      </c>
      <c r="D1116" s="740" t="s">
        <v>6629</v>
      </c>
      <c r="E1116" s="741" t="s">
        <v>4364</v>
      </c>
      <c r="F1116" s="661" t="s">
        <v>4355</v>
      </c>
      <c r="G1116" s="661" t="s">
        <v>4449</v>
      </c>
      <c r="H1116" s="661" t="s">
        <v>590</v>
      </c>
      <c r="I1116" s="661" t="s">
        <v>4450</v>
      </c>
      <c r="J1116" s="661" t="s">
        <v>1569</v>
      </c>
      <c r="K1116" s="661" t="s">
        <v>4451</v>
      </c>
      <c r="L1116" s="662">
        <v>91.99</v>
      </c>
      <c r="M1116" s="662">
        <v>91.99</v>
      </c>
      <c r="N1116" s="661">
        <v>1</v>
      </c>
      <c r="O1116" s="742">
        <v>0.5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21</v>
      </c>
      <c r="B1117" s="661" t="s">
        <v>589</v>
      </c>
      <c r="C1117" s="661">
        <v>89301212</v>
      </c>
      <c r="D1117" s="740" t="s">
        <v>6629</v>
      </c>
      <c r="E1117" s="741" t="s">
        <v>4364</v>
      </c>
      <c r="F1117" s="661" t="s">
        <v>4355</v>
      </c>
      <c r="G1117" s="661" t="s">
        <v>5264</v>
      </c>
      <c r="H1117" s="661" t="s">
        <v>590</v>
      </c>
      <c r="I1117" s="661" t="s">
        <v>1256</v>
      </c>
      <c r="J1117" s="661" t="s">
        <v>5265</v>
      </c>
      <c r="K1117" s="661" t="s">
        <v>4418</v>
      </c>
      <c r="L1117" s="662">
        <v>26.26</v>
      </c>
      <c r="M1117" s="662">
        <v>26.26</v>
      </c>
      <c r="N1117" s="661">
        <v>1</v>
      </c>
      <c r="O1117" s="742">
        <v>0.5</v>
      </c>
      <c r="P1117" s="662">
        <v>26.26</v>
      </c>
      <c r="Q1117" s="677">
        <v>1</v>
      </c>
      <c r="R1117" s="661">
        <v>1</v>
      </c>
      <c r="S1117" s="677">
        <v>1</v>
      </c>
      <c r="T1117" s="742">
        <v>0.5</v>
      </c>
      <c r="U1117" s="700">
        <v>1</v>
      </c>
    </row>
    <row r="1118" spans="1:21" ht="14.4" customHeight="1" x14ac:dyDescent="0.3">
      <c r="A1118" s="660">
        <v>21</v>
      </c>
      <c r="B1118" s="661" t="s">
        <v>589</v>
      </c>
      <c r="C1118" s="661">
        <v>89301212</v>
      </c>
      <c r="D1118" s="740" t="s">
        <v>6629</v>
      </c>
      <c r="E1118" s="741" t="s">
        <v>4364</v>
      </c>
      <c r="F1118" s="661" t="s">
        <v>4355</v>
      </c>
      <c r="G1118" s="661" t="s">
        <v>5266</v>
      </c>
      <c r="H1118" s="661" t="s">
        <v>590</v>
      </c>
      <c r="I1118" s="661" t="s">
        <v>5267</v>
      </c>
      <c r="J1118" s="661" t="s">
        <v>5268</v>
      </c>
      <c r="K1118" s="661" t="s">
        <v>5269</v>
      </c>
      <c r="L1118" s="662">
        <v>134.12</v>
      </c>
      <c r="M1118" s="662">
        <v>134.12</v>
      </c>
      <c r="N1118" s="661">
        <v>1</v>
      </c>
      <c r="O1118" s="742">
        <v>1</v>
      </c>
      <c r="P1118" s="662"/>
      <c r="Q1118" s="677">
        <v>0</v>
      </c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21</v>
      </c>
      <c r="B1119" s="661" t="s">
        <v>589</v>
      </c>
      <c r="C1119" s="661">
        <v>89301212</v>
      </c>
      <c r="D1119" s="740" t="s">
        <v>6629</v>
      </c>
      <c r="E1119" s="741" t="s">
        <v>4364</v>
      </c>
      <c r="F1119" s="661" t="s">
        <v>4355</v>
      </c>
      <c r="G1119" s="661" t="s">
        <v>5049</v>
      </c>
      <c r="H1119" s="661" t="s">
        <v>590</v>
      </c>
      <c r="I1119" s="661" t="s">
        <v>2959</v>
      </c>
      <c r="J1119" s="661" t="s">
        <v>2960</v>
      </c>
      <c r="K1119" s="661" t="s">
        <v>2961</v>
      </c>
      <c r="L1119" s="662">
        <v>167.42</v>
      </c>
      <c r="M1119" s="662">
        <v>334.84</v>
      </c>
      <c r="N1119" s="661">
        <v>2</v>
      </c>
      <c r="O1119" s="742">
        <v>2</v>
      </c>
      <c r="P1119" s="662">
        <v>167.42</v>
      </c>
      <c r="Q1119" s="677">
        <v>0.5</v>
      </c>
      <c r="R1119" s="661">
        <v>1</v>
      </c>
      <c r="S1119" s="677">
        <v>0.5</v>
      </c>
      <c r="T1119" s="742">
        <v>1</v>
      </c>
      <c r="U1119" s="700">
        <v>0.5</v>
      </c>
    </row>
    <row r="1120" spans="1:21" ht="14.4" customHeight="1" x14ac:dyDescent="0.3">
      <c r="A1120" s="660">
        <v>21</v>
      </c>
      <c r="B1120" s="661" t="s">
        <v>589</v>
      </c>
      <c r="C1120" s="661">
        <v>89301212</v>
      </c>
      <c r="D1120" s="740" t="s">
        <v>6629</v>
      </c>
      <c r="E1120" s="741" t="s">
        <v>4364</v>
      </c>
      <c r="F1120" s="661" t="s">
        <v>4355</v>
      </c>
      <c r="G1120" s="661" t="s">
        <v>4452</v>
      </c>
      <c r="H1120" s="661" t="s">
        <v>590</v>
      </c>
      <c r="I1120" s="661" t="s">
        <v>4606</v>
      </c>
      <c r="J1120" s="661" t="s">
        <v>4607</v>
      </c>
      <c r="K1120" s="661" t="s">
        <v>1097</v>
      </c>
      <c r="L1120" s="662">
        <v>0</v>
      </c>
      <c r="M1120" s="662">
        <v>0</v>
      </c>
      <c r="N1120" s="661">
        <v>1</v>
      </c>
      <c r="O1120" s="742">
        <v>1</v>
      </c>
      <c r="P1120" s="662"/>
      <c r="Q1120" s="677"/>
      <c r="R1120" s="661"/>
      <c r="S1120" s="677">
        <v>0</v>
      </c>
      <c r="T1120" s="742"/>
      <c r="U1120" s="700">
        <v>0</v>
      </c>
    </row>
    <row r="1121" spans="1:21" ht="14.4" customHeight="1" x14ac:dyDescent="0.3">
      <c r="A1121" s="660">
        <v>21</v>
      </c>
      <c r="B1121" s="661" t="s">
        <v>589</v>
      </c>
      <c r="C1121" s="661">
        <v>89301212</v>
      </c>
      <c r="D1121" s="740" t="s">
        <v>6629</v>
      </c>
      <c r="E1121" s="741" t="s">
        <v>4364</v>
      </c>
      <c r="F1121" s="661" t="s">
        <v>4355</v>
      </c>
      <c r="G1121" s="661" t="s">
        <v>4452</v>
      </c>
      <c r="H1121" s="661" t="s">
        <v>590</v>
      </c>
      <c r="I1121" s="661" t="s">
        <v>5270</v>
      </c>
      <c r="J1121" s="661" t="s">
        <v>5271</v>
      </c>
      <c r="K1121" s="661" t="s">
        <v>1094</v>
      </c>
      <c r="L1121" s="662">
        <v>0</v>
      </c>
      <c r="M1121" s="662">
        <v>0</v>
      </c>
      <c r="N1121" s="661">
        <v>2</v>
      </c>
      <c r="O1121" s="742">
        <v>1.5</v>
      </c>
      <c r="P1121" s="662">
        <v>0</v>
      </c>
      <c r="Q1121" s="677"/>
      <c r="R1121" s="661">
        <v>2</v>
      </c>
      <c r="S1121" s="677">
        <v>1</v>
      </c>
      <c r="T1121" s="742">
        <v>1.5</v>
      </c>
      <c r="U1121" s="700">
        <v>1</v>
      </c>
    </row>
    <row r="1122" spans="1:21" ht="14.4" customHeight="1" x14ac:dyDescent="0.3">
      <c r="A1122" s="660">
        <v>21</v>
      </c>
      <c r="B1122" s="661" t="s">
        <v>589</v>
      </c>
      <c r="C1122" s="661">
        <v>89301212</v>
      </c>
      <c r="D1122" s="740" t="s">
        <v>6629</v>
      </c>
      <c r="E1122" s="741" t="s">
        <v>4364</v>
      </c>
      <c r="F1122" s="661" t="s">
        <v>4355</v>
      </c>
      <c r="G1122" s="661" t="s">
        <v>4452</v>
      </c>
      <c r="H1122" s="661" t="s">
        <v>590</v>
      </c>
      <c r="I1122" s="661" t="s">
        <v>5272</v>
      </c>
      <c r="J1122" s="661" t="s">
        <v>5271</v>
      </c>
      <c r="K1122" s="661" t="s">
        <v>1097</v>
      </c>
      <c r="L1122" s="662">
        <v>0</v>
      </c>
      <c r="M1122" s="662">
        <v>0</v>
      </c>
      <c r="N1122" s="661">
        <v>6</v>
      </c>
      <c r="O1122" s="742">
        <v>4.5</v>
      </c>
      <c r="P1122" s="662">
        <v>0</v>
      </c>
      <c r="Q1122" s="677"/>
      <c r="R1122" s="661">
        <v>5</v>
      </c>
      <c r="S1122" s="677">
        <v>0.83333333333333337</v>
      </c>
      <c r="T1122" s="742">
        <v>3.5</v>
      </c>
      <c r="U1122" s="700">
        <v>0.77777777777777779</v>
      </c>
    </row>
    <row r="1123" spans="1:21" ht="14.4" customHeight="1" x14ac:dyDescent="0.3">
      <c r="A1123" s="660">
        <v>21</v>
      </c>
      <c r="B1123" s="661" t="s">
        <v>589</v>
      </c>
      <c r="C1123" s="661">
        <v>89301212</v>
      </c>
      <c r="D1123" s="740" t="s">
        <v>6629</v>
      </c>
      <c r="E1123" s="741" t="s">
        <v>4364</v>
      </c>
      <c r="F1123" s="661" t="s">
        <v>4355</v>
      </c>
      <c r="G1123" s="661" t="s">
        <v>4452</v>
      </c>
      <c r="H1123" s="661" t="s">
        <v>590</v>
      </c>
      <c r="I1123" s="661" t="s">
        <v>5273</v>
      </c>
      <c r="J1123" s="661" t="s">
        <v>5274</v>
      </c>
      <c r="K1123" s="661" t="s">
        <v>1097</v>
      </c>
      <c r="L1123" s="662">
        <v>0</v>
      </c>
      <c r="M1123" s="662">
        <v>0</v>
      </c>
      <c r="N1123" s="661">
        <v>1</v>
      </c>
      <c r="O1123" s="742">
        <v>0.5</v>
      </c>
      <c r="P1123" s="662">
        <v>0</v>
      </c>
      <c r="Q1123" s="677"/>
      <c r="R1123" s="661">
        <v>1</v>
      </c>
      <c r="S1123" s="677">
        <v>1</v>
      </c>
      <c r="T1123" s="742">
        <v>0.5</v>
      </c>
      <c r="U1123" s="700">
        <v>1</v>
      </c>
    </row>
    <row r="1124" spans="1:21" ht="14.4" customHeight="1" x14ac:dyDescent="0.3">
      <c r="A1124" s="660">
        <v>21</v>
      </c>
      <c r="B1124" s="661" t="s">
        <v>589</v>
      </c>
      <c r="C1124" s="661">
        <v>89301212</v>
      </c>
      <c r="D1124" s="740" t="s">
        <v>6629</v>
      </c>
      <c r="E1124" s="741" t="s">
        <v>4364</v>
      </c>
      <c r="F1124" s="661" t="s">
        <v>4355</v>
      </c>
      <c r="G1124" s="661" t="s">
        <v>4452</v>
      </c>
      <c r="H1124" s="661" t="s">
        <v>590</v>
      </c>
      <c r="I1124" s="661" t="s">
        <v>5275</v>
      </c>
      <c r="J1124" s="661" t="s">
        <v>5274</v>
      </c>
      <c r="K1124" s="661" t="s">
        <v>2183</v>
      </c>
      <c r="L1124" s="662">
        <v>0</v>
      </c>
      <c r="M1124" s="662">
        <v>0</v>
      </c>
      <c r="N1124" s="661">
        <v>2</v>
      </c>
      <c r="O1124" s="742">
        <v>1.5</v>
      </c>
      <c r="P1124" s="662">
        <v>0</v>
      </c>
      <c r="Q1124" s="677"/>
      <c r="R1124" s="661">
        <v>2</v>
      </c>
      <c r="S1124" s="677">
        <v>1</v>
      </c>
      <c r="T1124" s="742">
        <v>1.5</v>
      </c>
      <c r="U1124" s="700">
        <v>1</v>
      </c>
    </row>
    <row r="1125" spans="1:21" ht="14.4" customHeight="1" x14ac:dyDescent="0.3">
      <c r="A1125" s="660">
        <v>21</v>
      </c>
      <c r="B1125" s="661" t="s">
        <v>589</v>
      </c>
      <c r="C1125" s="661">
        <v>89301212</v>
      </c>
      <c r="D1125" s="740" t="s">
        <v>6629</v>
      </c>
      <c r="E1125" s="741" t="s">
        <v>4364</v>
      </c>
      <c r="F1125" s="661" t="s">
        <v>4355</v>
      </c>
      <c r="G1125" s="661" t="s">
        <v>4452</v>
      </c>
      <c r="H1125" s="661" t="s">
        <v>590</v>
      </c>
      <c r="I1125" s="661" t="s">
        <v>5276</v>
      </c>
      <c r="J1125" s="661" t="s">
        <v>5277</v>
      </c>
      <c r="K1125" s="661" t="s">
        <v>5278</v>
      </c>
      <c r="L1125" s="662">
        <v>0</v>
      </c>
      <c r="M1125" s="662">
        <v>0</v>
      </c>
      <c r="N1125" s="661">
        <v>2</v>
      </c>
      <c r="O1125" s="742">
        <v>0.5</v>
      </c>
      <c r="P1125" s="662"/>
      <c r="Q1125" s="677"/>
      <c r="R1125" s="661"/>
      <c r="S1125" s="677">
        <v>0</v>
      </c>
      <c r="T1125" s="742"/>
      <c r="U1125" s="700">
        <v>0</v>
      </c>
    </row>
    <row r="1126" spans="1:21" ht="14.4" customHeight="1" x14ac:dyDescent="0.3">
      <c r="A1126" s="660">
        <v>21</v>
      </c>
      <c r="B1126" s="661" t="s">
        <v>589</v>
      </c>
      <c r="C1126" s="661">
        <v>89301212</v>
      </c>
      <c r="D1126" s="740" t="s">
        <v>6629</v>
      </c>
      <c r="E1126" s="741" t="s">
        <v>4364</v>
      </c>
      <c r="F1126" s="661" t="s">
        <v>4355</v>
      </c>
      <c r="G1126" s="661" t="s">
        <v>4452</v>
      </c>
      <c r="H1126" s="661" t="s">
        <v>590</v>
      </c>
      <c r="I1126" s="661" t="s">
        <v>1096</v>
      </c>
      <c r="J1126" s="661" t="s">
        <v>1093</v>
      </c>
      <c r="K1126" s="661" t="s">
        <v>1097</v>
      </c>
      <c r="L1126" s="662">
        <v>0</v>
      </c>
      <c r="M1126" s="662">
        <v>0</v>
      </c>
      <c r="N1126" s="661">
        <v>1</v>
      </c>
      <c r="O1126" s="742">
        <v>0.5</v>
      </c>
      <c r="P1126" s="662"/>
      <c r="Q1126" s="677"/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21</v>
      </c>
      <c r="B1127" s="661" t="s">
        <v>589</v>
      </c>
      <c r="C1127" s="661">
        <v>89301212</v>
      </c>
      <c r="D1127" s="740" t="s">
        <v>6629</v>
      </c>
      <c r="E1127" s="741" t="s">
        <v>4364</v>
      </c>
      <c r="F1127" s="661" t="s">
        <v>4355</v>
      </c>
      <c r="G1127" s="661" t="s">
        <v>4452</v>
      </c>
      <c r="H1127" s="661" t="s">
        <v>590</v>
      </c>
      <c r="I1127" s="661" t="s">
        <v>5279</v>
      </c>
      <c r="J1127" s="661" t="s">
        <v>5274</v>
      </c>
      <c r="K1127" s="661" t="s">
        <v>996</v>
      </c>
      <c r="L1127" s="662">
        <v>0</v>
      </c>
      <c r="M1127" s="662">
        <v>0</v>
      </c>
      <c r="N1127" s="661">
        <v>1</v>
      </c>
      <c r="O1127" s="742">
        <v>0.5</v>
      </c>
      <c r="P1127" s="662">
        <v>0</v>
      </c>
      <c r="Q1127" s="677"/>
      <c r="R1127" s="661">
        <v>1</v>
      </c>
      <c r="S1127" s="677">
        <v>1</v>
      </c>
      <c r="T1127" s="742">
        <v>0.5</v>
      </c>
      <c r="U1127" s="700">
        <v>1</v>
      </c>
    </row>
    <row r="1128" spans="1:21" ht="14.4" customHeight="1" x14ac:dyDescent="0.3">
      <c r="A1128" s="660">
        <v>21</v>
      </c>
      <c r="B1128" s="661" t="s">
        <v>589</v>
      </c>
      <c r="C1128" s="661">
        <v>89301212</v>
      </c>
      <c r="D1128" s="740" t="s">
        <v>6629</v>
      </c>
      <c r="E1128" s="741" t="s">
        <v>4364</v>
      </c>
      <c r="F1128" s="661" t="s">
        <v>4355</v>
      </c>
      <c r="G1128" s="661" t="s">
        <v>4452</v>
      </c>
      <c r="H1128" s="661" t="s">
        <v>590</v>
      </c>
      <c r="I1128" s="661" t="s">
        <v>2182</v>
      </c>
      <c r="J1128" s="661" t="s">
        <v>2181</v>
      </c>
      <c r="K1128" s="661" t="s">
        <v>2183</v>
      </c>
      <c r="L1128" s="662">
        <v>0</v>
      </c>
      <c r="M1128" s="662">
        <v>0</v>
      </c>
      <c r="N1128" s="661">
        <v>1</v>
      </c>
      <c r="O1128" s="742">
        <v>0.5</v>
      </c>
      <c r="P1128" s="662">
        <v>0</v>
      </c>
      <c r="Q1128" s="677"/>
      <c r="R1128" s="661">
        <v>1</v>
      </c>
      <c r="S1128" s="677">
        <v>1</v>
      </c>
      <c r="T1128" s="742">
        <v>0.5</v>
      </c>
      <c r="U1128" s="700">
        <v>1</v>
      </c>
    </row>
    <row r="1129" spans="1:21" ht="14.4" customHeight="1" x14ac:dyDescent="0.3">
      <c r="A1129" s="660">
        <v>21</v>
      </c>
      <c r="B1129" s="661" t="s">
        <v>589</v>
      </c>
      <c r="C1129" s="661">
        <v>89301212</v>
      </c>
      <c r="D1129" s="740" t="s">
        <v>6629</v>
      </c>
      <c r="E1129" s="741" t="s">
        <v>4364</v>
      </c>
      <c r="F1129" s="661" t="s">
        <v>4356</v>
      </c>
      <c r="G1129" s="661" t="s">
        <v>4612</v>
      </c>
      <c r="H1129" s="661" t="s">
        <v>590</v>
      </c>
      <c r="I1129" s="661" t="s">
        <v>4613</v>
      </c>
      <c r="J1129" s="661" t="s">
        <v>4370</v>
      </c>
      <c r="K1129" s="661"/>
      <c r="L1129" s="662">
        <v>0</v>
      </c>
      <c r="M1129" s="662">
        <v>0</v>
      </c>
      <c r="N1129" s="661">
        <v>14</v>
      </c>
      <c r="O1129" s="742">
        <v>14</v>
      </c>
      <c r="P1129" s="662">
        <v>0</v>
      </c>
      <c r="Q1129" s="677"/>
      <c r="R1129" s="661">
        <v>13</v>
      </c>
      <c r="S1129" s="677">
        <v>0.9285714285714286</v>
      </c>
      <c r="T1129" s="742">
        <v>13</v>
      </c>
      <c r="U1129" s="700">
        <v>0.9285714285714286</v>
      </c>
    </row>
    <row r="1130" spans="1:21" ht="14.4" customHeight="1" x14ac:dyDescent="0.3">
      <c r="A1130" s="660">
        <v>21</v>
      </c>
      <c r="B1130" s="661" t="s">
        <v>589</v>
      </c>
      <c r="C1130" s="661">
        <v>89301212</v>
      </c>
      <c r="D1130" s="740" t="s">
        <v>6629</v>
      </c>
      <c r="E1130" s="741" t="s">
        <v>4364</v>
      </c>
      <c r="F1130" s="661" t="s">
        <v>4356</v>
      </c>
      <c r="G1130" s="661" t="s">
        <v>4612</v>
      </c>
      <c r="H1130" s="661" t="s">
        <v>590</v>
      </c>
      <c r="I1130" s="661" t="s">
        <v>5280</v>
      </c>
      <c r="J1130" s="661" t="s">
        <v>4370</v>
      </c>
      <c r="K1130" s="661"/>
      <c r="L1130" s="662">
        <v>0</v>
      </c>
      <c r="M1130" s="662">
        <v>0</v>
      </c>
      <c r="N1130" s="661">
        <v>9</v>
      </c>
      <c r="O1130" s="742">
        <v>9</v>
      </c>
      <c r="P1130" s="662">
        <v>0</v>
      </c>
      <c r="Q1130" s="677"/>
      <c r="R1130" s="661">
        <v>8</v>
      </c>
      <c r="S1130" s="677">
        <v>0.88888888888888884</v>
      </c>
      <c r="T1130" s="742">
        <v>8</v>
      </c>
      <c r="U1130" s="700">
        <v>0.88888888888888884</v>
      </c>
    </row>
    <row r="1131" spans="1:21" ht="14.4" customHeight="1" x14ac:dyDescent="0.3">
      <c r="A1131" s="660">
        <v>21</v>
      </c>
      <c r="B1131" s="661" t="s">
        <v>589</v>
      </c>
      <c r="C1131" s="661">
        <v>89301212</v>
      </c>
      <c r="D1131" s="740" t="s">
        <v>6629</v>
      </c>
      <c r="E1131" s="741" t="s">
        <v>4364</v>
      </c>
      <c r="F1131" s="661" t="s">
        <v>4357</v>
      </c>
      <c r="G1131" s="661" t="s">
        <v>4612</v>
      </c>
      <c r="H1131" s="661" t="s">
        <v>590</v>
      </c>
      <c r="I1131" s="661" t="s">
        <v>5122</v>
      </c>
      <c r="J1131" s="661" t="s">
        <v>4370</v>
      </c>
      <c r="K1131" s="661"/>
      <c r="L1131" s="662">
        <v>0</v>
      </c>
      <c r="M1131" s="662">
        <v>0</v>
      </c>
      <c r="N1131" s="661">
        <v>1</v>
      </c>
      <c r="O1131" s="742">
        <v>1</v>
      </c>
      <c r="P1131" s="662">
        <v>0</v>
      </c>
      <c r="Q1131" s="677"/>
      <c r="R1131" s="661">
        <v>1</v>
      </c>
      <c r="S1131" s="677">
        <v>1</v>
      </c>
      <c r="T1131" s="742">
        <v>1</v>
      </c>
      <c r="U1131" s="700">
        <v>1</v>
      </c>
    </row>
    <row r="1132" spans="1:21" ht="14.4" customHeight="1" x14ac:dyDescent="0.3">
      <c r="A1132" s="660">
        <v>21</v>
      </c>
      <c r="B1132" s="661" t="s">
        <v>589</v>
      </c>
      <c r="C1132" s="661">
        <v>89301212</v>
      </c>
      <c r="D1132" s="740" t="s">
        <v>6629</v>
      </c>
      <c r="E1132" s="741" t="s">
        <v>4364</v>
      </c>
      <c r="F1132" s="661" t="s">
        <v>4357</v>
      </c>
      <c r="G1132" s="661" t="s">
        <v>5281</v>
      </c>
      <c r="H1132" s="661" t="s">
        <v>590</v>
      </c>
      <c r="I1132" s="661" t="s">
        <v>5282</v>
      </c>
      <c r="J1132" s="661" t="s">
        <v>5283</v>
      </c>
      <c r="K1132" s="661" t="s">
        <v>5284</v>
      </c>
      <c r="L1132" s="662">
        <v>1800</v>
      </c>
      <c r="M1132" s="662">
        <v>23400</v>
      </c>
      <c r="N1132" s="661">
        <v>13</v>
      </c>
      <c r="O1132" s="742">
        <v>13</v>
      </c>
      <c r="P1132" s="662">
        <v>9000</v>
      </c>
      <c r="Q1132" s="677">
        <v>0.38461538461538464</v>
      </c>
      <c r="R1132" s="661">
        <v>5</v>
      </c>
      <c r="S1132" s="677">
        <v>0.38461538461538464</v>
      </c>
      <c r="T1132" s="742">
        <v>5</v>
      </c>
      <c r="U1132" s="700">
        <v>0.38461538461538464</v>
      </c>
    </row>
    <row r="1133" spans="1:21" ht="14.4" customHeight="1" x14ac:dyDescent="0.3">
      <c r="A1133" s="660">
        <v>21</v>
      </c>
      <c r="B1133" s="661" t="s">
        <v>589</v>
      </c>
      <c r="C1133" s="661">
        <v>89301212</v>
      </c>
      <c r="D1133" s="740" t="s">
        <v>6629</v>
      </c>
      <c r="E1133" s="741" t="s">
        <v>4364</v>
      </c>
      <c r="F1133" s="661" t="s">
        <v>4357</v>
      </c>
      <c r="G1133" s="661" t="s">
        <v>5281</v>
      </c>
      <c r="H1133" s="661" t="s">
        <v>590</v>
      </c>
      <c r="I1133" s="661" t="s">
        <v>5285</v>
      </c>
      <c r="J1133" s="661" t="s">
        <v>5286</v>
      </c>
      <c r="K1133" s="661" t="s">
        <v>5287</v>
      </c>
      <c r="L1133" s="662">
        <v>1800</v>
      </c>
      <c r="M1133" s="662">
        <v>1800</v>
      </c>
      <c r="N1133" s="661">
        <v>1</v>
      </c>
      <c r="O1133" s="742">
        <v>1</v>
      </c>
      <c r="P1133" s="662"/>
      <c r="Q1133" s="677">
        <v>0</v>
      </c>
      <c r="R1133" s="661"/>
      <c r="S1133" s="677">
        <v>0</v>
      </c>
      <c r="T1133" s="742"/>
      <c r="U1133" s="700">
        <v>0</v>
      </c>
    </row>
    <row r="1134" spans="1:21" ht="14.4" customHeight="1" x14ac:dyDescent="0.3">
      <c r="A1134" s="660">
        <v>21</v>
      </c>
      <c r="B1134" s="661" t="s">
        <v>589</v>
      </c>
      <c r="C1134" s="661">
        <v>89301212</v>
      </c>
      <c r="D1134" s="740" t="s">
        <v>6629</v>
      </c>
      <c r="E1134" s="741" t="s">
        <v>4364</v>
      </c>
      <c r="F1134" s="661" t="s">
        <v>4357</v>
      </c>
      <c r="G1134" s="661" t="s">
        <v>5288</v>
      </c>
      <c r="H1134" s="661" t="s">
        <v>590</v>
      </c>
      <c r="I1134" s="661" t="s">
        <v>5282</v>
      </c>
      <c r="J1134" s="661" t="s">
        <v>5283</v>
      </c>
      <c r="K1134" s="661" t="s">
        <v>5284</v>
      </c>
      <c r="L1134" s="662">
        <v>1800</v>
      </c>
      <c r="M1134" s="662">
        <v>5400</v>
      </c>
      <c r="N1134" s="661">
        <v>3</v>
      </c>
      <c r="O1134" s="742">
        <v>2</v>
      </c>
      <c r="P1134" s="662"/>
      <c r="Q1134" s="677">
        <v>0</v>
      </c>
      <c r="R1134" s="661"/>
      <c r="S1134" s="677">
        <v>0</v>
      </c>
      <c r="T1134" s="742"/>
      <c r="U1134" s="700">
        <v>0</v>
      </c>
    </row>
    <row r="1135" spans="1:21" ht="14.4" customHeight="1" x14ac:dyDescent="0.3">
      <c r="A1135" s="660">
        <v>21</v>
      </c>
      <c r="B1135" s="661" t="s">
        <v>589</v>
      </c>
      <c r="C1135" s="661">
        <v>89301212</v>
      </c>
      <c r="D1135" s="740" t="s">
        <v>6629</v>
      </c>
      <c r="E1135" s="741" t="s">
        <v>4364</v>
      </c>
      <c r="F1135" s="661" t="s">
        <v>4357</v>
      </c>
      <c r="G1135" s="661" t="s">
        <v>5288</v>
      </c>
      <c r="H1135" s="661" t="s">
        <v>590</v>
      </c>
      <c r="I1135" s="661" t="s">
        <v>5285</v>
      </c>
      <c r="J1135" s="661" t="s">
        <v>5286</v>
      </c>
      <c r="K1135" s="661" t="s">
        <v>5287</v>
      </c>
      <c r="L1135" s="662">
        <v>1800</v>
      </c>
      <c r="M1135" s="662">
        <v>1800</v>
      </c>
      <c r="N1135" s="661">
        <v>1</v>
      </c>
      <c r="O1135" s="742">
        <v>1</v>
      </c>
      <c r="P1135" s="662">
        <v>1800</v>
      </c>
      <c r="Q1135" s="677">
        <v>1</v>
      </c>
      <c r="R1135" s="661">
        <v>1</v>
      </c>
      <c r="S1135" s="677">
        <v>1</v>
      </c>
      <c r="T1135" s="742">
        <v>1</v>
      </c>
      <c r="U1135" s="700">
        <v>1</v>
      </c>
    </row>
    <row r="1136" spans="1:21" ht="14.4" customHeight="1" x14ac:dyDescent="0.3">
      <c r="A1136" s="660">
        <v>21</v>
      </c>
      <c r="B1136" s="661" t="s">
        <v>589</v>
      </c>
      <c r="C1136" s="661">
        <v>89301212</v>
      </c>
      <c r="D1136" s="740" t="s">
        <v>6629</v>
      </c>
      <c r="E1136" s="741" t="s">
        <v>4364</v>
      </c>
      <c r="F1136" s="661" t="s">
        <v>4357</v>
      </c>
      <c r="G1136" s="661" t="s">
        <v>4684</v>
      </c>
      <c r="H1136" s="661" t="s">
        <v>590</v>
      </c>
      <c r="I1136" s="661" t="s">
        <v>4681</v>
      </c>
      <c r="J1136" s="661" t="s">
        <v>4682</v>
      </c>
      <c r="K1136" s="661" t="s">
        <v>4683</v>
      </c>
      <c r="L1136" s="662">
        <v>1000</v>
      </c>
      <c r="M1136" s="662">
        <v>3000</v>
      </c>
      <c r="N1136" s="661">
        <v>3</v>
      </c>
      <c r="O1136" s="742">
        <v>3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21</v>
      </c>
      <c r="B1137" s="661" t="s">
        <v>589</v>
      </c>
      <c r="C1137" s="661">
        <v>89301212</v>
      </c>
      <c r="D1137" s="740" t="s">
        <v>6629</v>
      </c>
      <c r="E1137" s="741" t="s">
        <v>4366</v>
      </c>
      <c r="F1137" s="661" t="s">
        <v>4355</v>
      </c>
      <c r="G1137" s="661" t="s">
        <v>4731</v>
      </c>
      <c r="H1137" s="661" t="s">
        <v>590</v>
      </c>
      <c r="I1137" s="661" t="s">
        <v>5289</v>
      </c>
      <c r="J1137" s="661" t="s">
        <v>5290</v>
      </c>
      <c r="K1137" s="661" t="s">
        <v>5291</v>
      </c>
      <c r="L1137" s="662">
        <v>1354.54</v>
      </c>
      <c r="M1137" s="662">
        <v>4063.62</v>
      </c>
      <c r="N1137" s="661">
        <v>3</v>
      </c>
      <c r="O1137" s="742">
        <v>2</v>
      </c>
      <c r="P1137" s="662">
        <v>2709.08</v>
      </c>
      <c r="Q1137" s="677">
        <v>0.66666666666666663</v>
      </c>
      <c r="R1137" s="661">
        <v>2</v>
      </c>
      <c r="S1137" s="677">
        <v>0.66666666666666663</v>
      </c>
      <c r="T1137" s="742">
        <v>1</v>
      </c>
      <c r="U1137" s="700">
        <v>0.5</v>
      </c>
    </row>
    <row r="1138" spans="1:21" ht="14.4" customHeight="1" x14ac:dyDescent="0.3">
      <c r="A1138" s="660">
        <v>21</v>
      </c>
      <c r="B1138" s="661" t="s">
        <v>589</v>
      </c>
      <c r="C1138" s="661">
        <v>89301212</v>
      </c>
      <c r="D1138" s="740" t="s">
        <v>6629</v>
      </c>
      <c r="E1138" s="741" t="s">
        <v>4366</v>
      </c>
      <c r="F1138" s="661" t="s">
        <v>4355</v>
      </c>
      <c r="G1138" s="661" t="s">
        <v>4395</v>
      </c>
      <c r="H1138" s="661" t="s">
        <v>590</v>
      </c>
      <c r="I1138" s="661" t="s">
        <v>4736</v>
      </c>
      <c r="J1138" s="661" t="s">
        <v>1191</v>
      </c>
      <c r="K1138" s="661" t="s">
        <v>3080</v>
      </c>
      <c r="L1138" s="662">
        <v>0</v>
      </c>
      <c r="M1138" s="662">
        <v>0</v>
      </c>
      <c r="N1138" s="661">
        <v>1</v>
      </c>
      <c r="O1138" s="742">
        <v>1</v>
      </c>
      <c r="P1138" s="662">
        <v>0</v>
      </c>
      <c r="Q1138" s="677"/>
      <c r="R1138" s="661">
        <v>1</v>
      </c>
      <c r="S1138" s="677">
        <v>1</v>
      </c>
      <c r="T1138" s="742">
        <v>1</v>
      </c>
      <c r="U1138" s="700">
        <v>1</v>
      </c>
    </row>
    <row r="1139" spans="1:21" ht="14.4" customHeight="1" x14ac:dyDescent="0.3">
      <c r="A1139" s="660">
        <v>21</v>
      </c>
      <c r="B1139" s="661" t="s">
        <v>589</v>
      </c>
      <c r="C1139" s="661">
        <v>89301212</v>
      </c>
      <c r="D1139" s="740" t="s">
        <v>6629</v>
      </c>
      <c r="E1139" s="741" t="s">
        <v>4366</v>
      </c>
      <c r="F1139" s="661" t="s">
        <v>4355</v>
      </c>
      <c r="G1139" s="661" t="s">
        <v>4395</v>
      </c>
      <c r="H1139" s="661" t="s">
        <v>590</v>
      </c>
      <c r="I1139" s="661" t="s">
        <v>756</v>
      </c>
      <c r="J1139" s="661" t="s">
        <v>4464</v>
      </c>
      <c r="K1139" s="661" t="s">
        <v>3080</v>
      </c>
      <c r="L1139" s="662">
        <v>44.8</v>
      </c>
      <c r="M1139" s="662">
        <v>44.8</v>
      </c>
      <c r="N1139" s="661">
        <v>1</v>
      </c>
      <c r="O1139" s="742">
        <v>1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21</v>
      </c>
      <c r="B1140" s="661" t="s">
        <v>589</v>
      </c>
      <c r="C1140" s="661">
        <v>89301212</v>
      </c>
      <c r="D1140" s="740" t="s">
        <v>6629</v>
      </c>
      <c r="E1140" s="741" t="s">
        <v>4366</v>
      </c>
      <c r="F1140" s="661" t="s">
        <v>4355</v>
      </c>
      <c r="G1140" s="661" t="s">
        <v>4399</v>
      </c>
      <c r="H1140" s="661" t="s">
        <v>2238</v>
      </c>
      <c r="I1140" s="661" t="s">
        <v>2381</v>
      </c>
      <c r="J1140" s="661" t="s">
        <v>4242</v>
      </c>
      <c r="K1140" s="661" t="s">
        <v>4243</v>
      </c>
      <c r="L1140" s="662">
        <v>6.98</v>
      </c>
      <c r="M1140" s="662">
        <v>20.94</v>
      </c>
      <c r="N1140" s="661">
        <v>3</v>
      </c>
      <c r="O1140" s="742">
        <v>0.5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21</v>
      </c>
      <c r="B1141" s="661" t="s">
        <v>589</v>
      </c>
      <c r="C1141" s="661">
        <v>89301212</v>
      </c>
      <c r="D1141" s="740" t="s">
        <v>6629</v>
      </c>
      <c r="E1141" s="741" t="s">
        <v>4366</v>
      </c>
      <c r="F1141" s="661" t="s">
        <v>4355</v>
      </c>
      <c r="G1141" s="661" t="s">
        <v>4466</v>
      </c>
      <c r="H1141" s="661" t="s">
        <v>590</v>
      </c>
      <c r="I1141" s="661" t="s">
        <v>1219</v>
      </c>
      <c r="J1141" s="661" t="s">
        <v>1220</v>
      </c>
      <c r="K1141" s="661" t="s">
        <v>1221</v>
      </c>
      <c r="L1141" s="662">
        <v>60.92</v>
      </c>
      <c r="M1141" s="662">
        <v>182.76</v>
      </c>
      <c r="N1141" s="661">
        <v>3</v>
      </c>
      <c r="O1141" s="742">
        <v>0.5</v>
      </c>
      <c r="P1141" s="662">
        <v>182.76</v>
      </c>
      <c r="Q1141" s="677">
        <v>1</v>
      </c>
      <c r="R1141" s="661">
        <v>3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21</v>
      </c>
      <c r="B1142" s="661" t="s">
        <v>589</v>
      </c>
      <c r="C1142" s="661">
        <v>89301212</v>
      </c>
      <c r="D1142" s="740" t="s">
        <v>6629</v>
      </c>
      <c r="E1142" s="741" t="s">
        <v>4366</v>
      </c>
      <c r="F1142" s="661" t="s">
        <v>4355</v>
      </c>
      <c r="G1142" s="661" t="s">
        <v>4466</v>
      </c>
      <c r="H1142" s="661" t="s">
        <v>590</v>
      </c>
      <c r="I1142" s="661" t="s">
        <v>5292</v>
      </c>
      <c r="J1142" s="661" t="s">
        <v>1220</v>
      </c>
      <c r="K1142" s="661" t="s">
        <v>5059</v>
      </c>
      <c r="L1142" s="662">
        <v>0</v>
      </c>
      <c r="M1142" s="662">
        <v>0</v>
      </c>
      <c r="N1142" s="661">
        <v>1</v>
      </c>
      <c r="O1142" s="742">
        <v>0.5</v>
      </c>
      <c r="P1142" s="662">
        <v>0</v>
      </c>
      <c r="Q1142" s="677"/>
      <c r="R1142" s="661">
        <v>1</v>
      </c>
      <c r="S1142" s="677">
        <v>1</v>
      </c>
      <c r="T1142" s="742">
        <v>0.5</v>
      </c>
      <c r="U1142" s="700">
        <v>1</v>
      </c>
    </row>
    <row r="1143" spans="1:21" ht="14.4" customHeight="1" x14ac:dyDescent="0.3">
      <c r="A1143" s="660">
        <v>21</v>
      </c>
      <c r="B1143" s="661" t="s">
        <v>589</v>
      </c>
      <c r="C1143" s="661">
        <v>89301212</v>
      </c>
      <c r="D1143" s="740" t="s">
        <v>6629</v>
      </c>
      <c r="E1143" s="741" t="s">
        <v>4366</v>
      </c>
      <c r="F1143" s="661" t="s">
        <v>4355</v>
      </c>
      <c r="G1143" s="661" t="s">
        <v>4466</v>
      </c>
      <c r="H1143" s="661" t="s">
        <v>590</v>
      </c>
      <c r="I1143" s="661" t="s">
        <v>3000</v>
      </c>
      <c r="J1143" s="661" t="s">
        <v>1220</v>
      </c>
      <c r="K1143" s="661" t="s">
        <v>3001</v>
      </c>
      <c r="L1143" s="662">
        <v>203.07</v>
      </c>
      <c r="M1143" s="662">
        <v>609.21</v>
      </c>
      <c r="N1143" s="661">
        <v>3</v>
      </c>
      <c r="O1143" s="742">
        <v>2</v>
      </c>
      <c r="P1143" s="662">
        <v>406.14</v>
      </c>
      <c r="Q1143" s="677">
        <v>0.66666666666666663</v>
      </c>
      <c r="R1143" s="661">
        <v>2</v>
      </c>
      <c r="S1143" s="677">
        <v>0.66666666666666663</v>
      </c>
      <c r="T1143" s="742">
        <v>1</v>
      </c>
      <c r="U1143" s="700">
        <v>0.5</v>
      </c>
    </row>
    <row r="1144" spans="1:21" ht="14.4" customHeight="1" x14ac:dyDescent="0.3">
      <c r="A1144" s="660">
        <v>21</v>
      </c>
      <c r="B1144" s="661" t="s">
        <v>589</v>
      </c>
      <c r="C1144" s="661">
        <v>89301212</v>
      </c>
      <c r="D1144" s="740" t="s">
        <v>6629</v>
      </c>
      <c r="E1144" s="741" t="s">
        <v>4366</v>
      </c>
      <c r="F1144" s="661" t="s">
        <v>4355</v>
      </c>
      <c r="G1144" s="661" t="s">
        <v>4471</v>
      </c>
      <c r="H1144" s="661" t="s">
        <v>590</v>
      </c>
      <c r="I1144" s="661" t="s">
        <v>2728</v>
      </c>
      <c r="J1144" s="661" t="s">
        <v>5293</v>
      </c>
      <c r="K1144" s="661" t="s">
        <v>5294</v>
      </c>
      <c r="L1144" s="662">
        <v>112.76</v>
      </c>
      <c r="M1144" s="662">
        <v>112.76</v>
      </c>
      <c r="N1144" s="661">
        <v>1</v>
      </c>
      <c r="O1144" s="742">
        <v>1</v>
      </c>
      <c r="P1144" s="662"/>
      <c r="Q1144" s="677">
        <v>0</v>
      </c>
      <c r="R1144" s="661"/>
      <c r="S1144" s="677">
        <v>0</v>
      </c>
      <c r="T1144" s="742"/>
      <c r="U1144" s="700">
        <v>0</v>
      </c>
    </row>
    <row r="1145" spans="1:21" ht="14.4" customHeight="1" x14ac:dyDescent="0.3">
      <c r="A1145" s="660">
        <v>21</v>
      </c>
      <c r="B1145" s="661" t="s">
        <v>589</v>
      </c>
      <c r="C1145" s="661">
        <v>89301212</v>
      </c>
      <c r="D1145" s="740" t="s">
        <v>6629</v>
      </c>
      <c r="E1145" s="741" t="s">
        <v>4366</v>
      </c>
      <c r="F1145" s="661" t="s">
        <v>4355</v>
      </c>
      <c r="G1145" s="661" t="s">
        <v>4471</v>
      </c>
      <c r="H1145" s="661" t="s">
        <v>590</v>
      </c>
      <c r="I1145" s="661" t="s">
        <v>3708</v>
      </c>
      <c r="J1145" s="661" t="s">
        <v>4295</v>
      </c>
      <c r="K1145" s="661" t="s">
        <v>4296</v>
      </c>
      <c r="L1145" s="662">
        <v>151.61000000000001</v>
      </c>
      <c r="M1145" s="662">
        <v>151.61000000000001</v>
      </c>
      <c r="N1145" s="661">
        <v>1</v>
      </c>
      <c r="O1145" s="742">
        <v>0.5</v>
      </c>
      <c r="P1145" s="662"/>
      <c r="Q1145" s="677">
        <v>0</v>
      </c>
      <c r="R1145" s="661"/>
      <c r="S1145" s="677">
        <v>0</v>
      </c>
      <c r="T1145" s="742"/>
      <c r="U1145" s="700">
        <v>0</v>
      </c>
    </row>
    <row r="1146" spans="1:21" ht="14.4" customHeight="1" x14ac:dyDescent="0.3">
      <c r="A1146" s="660">
        <v>21</v>
      </c>
      <c r="B1146" s="661" t="s">
        <v>589</v>
      </c>
      <c r="C1146" s="661">
        <v>89301212</v>
      </c>
      <c r="D1146" s="740" t="s">
        <v>6629</v>
      </c>
      <c r="E1146" s="741" t="s">
        <v>4366</v>
      </c>
      <c r="F1146" s="661" t="s">
        <v>4355</v>
      </c>
      <c r="G1146" s="661" t="s">
        <v>5065</v>
      </c>
      <c r="H1146" s="661" t="s">
        <v>2238</v>
      </c>
      <c r="I1146" s="661" t="s">
        <v>5066</v>
      </c>
      <c r="J1146" s="661" t="s">
        <v>5067</v>
      </c>
      <c r="K1146" s="661" t="s">
        <v>5068</v>
      </c>
      <c r="L1146" s="662">
        <v>804.58</v>
      </c>
      <c r="M1146" s="662">
        <v>2413.7400000000002</v>
      </c>
      <c r="N1146" s="661">
        <v>3</v>
      </c>
      <c r="O1146" s="742">
        <v>0.5</v>
      </c>
      <c r="P1146" s="662">
        <v>2413.7400000000002</v>
      </c>
      <c r="Q1146" s="677">
        <v>1</v>
      </c>
      <c r="R1146" s="661">
        <v>3</v>
      </c>
      <c r="S1146" s="677">
        <v>1</v>
      </c>
      <c r="T1146" s="742">
        <v>0.5</v>
      </c>
      <c r="U1146" s="700">
        <v>1</v>
      </c>
    </row>
    <row r="1147" spans="1:21" ht="14.4" customHeight="1" x14ac:dyDescent="0.3">
      <c r="A1147" s="660">
        <v>21</v>
      </c>
      <c r="B1147" s="661" t="s">
        <v>589</v>
      </c>
      <c r="C1147" s="661">
        <v>89301212</v>
      </c>
      <c r="D1147" s="740" t="s">
        <v>6629</v>
      </c>
      <c r="E1147" s="741" t="s">
        <v>4366</v>
      </c>
      <c r="F1147" s="661" t="s">
        <v>4355</v>
      </c>
      <c r="G1147" s="661" t="s">
        <v>5065</v>
      </c>
      <c r="H1147" s="661" t="s">
        <v>2238</v>
      </c>
      <c r="I1147" s="661" t="s">
        <v>5295</v>
      </c>
      <c r="J1147" s="661" t="s">
        <v>5067</v>
      </c>
      <c r="K1147" s="661" t="s">
        <v>5296</v>
      </c>
      <c r="L1147" s="662">
        <v>2681.96</v>
      </c>
      <c r="M1147" s="662">
        <v>2681.96</v>
      </c>
      <c r="N1147" s="661">
        <v>1</v>
      </c>
      <c r="O1147" s="742">
        <v>1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21</v>
      </c>
      <c r="B1148" s="661" t="s">
        <v>589</v>
      </c>
      <c r="C1148" s="661">
        <v>89301212</v>
      </c>
      <c r="D1148" s="740" t="s">
        <v>6629</v>
      </c>
      <c r="E1148" s="741" t="s">
        <v>4366</v>
      </c>
      <c r="F1148" s="661" t="s">
        <v>4355</v>
      </c>
      <c r="G1148" s="661" t="s">
        <v>5297</v>
      </c>
      <c r="H1148" s="661" t="s">
        <v>590</v>
      </c>
      <c r="I1148" s="661" t="s">
        <v>3730</v>
      </c>
      <c r="J1148" s="661" t="s">
        <v>5298</v>
      </c>
      <c r="K1148" s="661" t="s">
        <v>712</v>
      </c>
      <c r="L1148" s="662">
        <v>45.75</v>
      </c>
      <c r="M1148" s="662">
        <v>91.5</v>
      </c>
      <c r="N1148" s="661">
        <v>2</v>
      </c>
      <c r="O1148" s="742">
        <v>1</v>
      </c>
      <c r="P1148" s="662">
        <v>91.5</v>
      </c>
      <c r="Q1148" s="677">
        <v>1</v>
      </c>
      <c r="R1148" s="661">
        <v>2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21</v>
      </c>
      <c r="B1149" s="661" t="s">
        <v>589</v>
      </c>
      <c r="C1149" s="661">
        <v>89301212</v>
      </c>
      <c r="D1149" s="740" t="s">
        <v>6629</v>
      </c>
      <c r="E1149" s="741" t="s">
        <v>4366</v>
      </c>
      <c r="F1149" s="661" t="s">
        <v>4355</v>
      </c>
      <c r="G1149" s="661" t="s">
        <v>4743</v>
      </c>
      <c r="H1149" s="661" t="s">
        <v>2238</v>
      </c>
      <c r="I1149" s="661" t="s">
        <v>2539</v>
      </c>
      <c r="J1149" s="661" t="s">
        <v>2540</v>
      </c>
      <c r="K1149" s="661" t="s">
        <v>2244</v>
      </c>
      <c r="L1149" s="662">
        <v>0</v>
      </c>
      <c r="M1149" s="662">
        <v>0</v>
      </c>
      <c r="N1149" s="661">
        <v>2</v>
      </c>
      <c r="O1149" s="742">
        <v>0.5</v>
      </c>
      <c r="P1149" s="662"/>
      <c r="Q1149" s="677"/>
      <c r="R1149" s="661"/>
      <c r="S1149" s="677">
        <v>0</v>
      </c>
      <c r="T1149" s="742"/>
      <c r="U1149" s="700">
        <v>0</v>
      </c>
    </row>
    <row r="1150" spans="1:21" ht="14.4" customHeight="1" x14ac:dyDescent="0.3">
      <c r="A1150" s="660">
        <v>21</v>
      </c>
      <c r="B1150" s="661" t="s">
        <v>589</v>
      </c>
      <c r="C1150" s="661">
        <v>89301212</v>
      </c>
      <c r="D1150" s="740" t="s">
        <v>6629</v>
      </c>
      <c r="E1150" s="741" t="s">
        <v>4366</v>
      </c>
      <c r="F1150" s="661" t="s">
        <v>4355</v>
      </c>
      <c r="G1150" s="661" t="s">
        <v>4453</v>
      </c>
      <c r="H1150" s="661" t="s">
        <v>590</v>
      </c>
      <c r="I1150" s="661" t="s">
        <v>4454</v>
      </c>
      <c r="J1150" s="661" t="s">
        <v>4455</v>
      </c>
      <c r="K1150" s="661" t="s">
        <v>4456</v>
      </c>
      <c r="L1150" s="662">
        <v>1789.73</v>
      </c>
      <c r="M1150" s="662">
        <v>17897.300000000003</v>
      </c>
      <c r="N1150" s="661">
        <v>10</v>
      </c>
      <c r="O1150" s="742">
        <v>2.5</v>
      </c>
      <c r="P1150" s="662">
        <v>17897.300000000003</v>
      </c>
      <c r="Q1150" s="677">
        <v>1</v>
      </c>
      <c r="R1150" s="661">
        <v>10</v>
      </c>
      <c r="S1150" s="677">
        <v>1</v>
      </c>
      <c r="T1150" s="742">
        <v>2.5</v>
      </c>
      <c r="U1150" s="700">
        <v>1</v>
      </c>
    </row>
    <row r="1151" spans="1:21" ht="14.4" customHeight="1" x14ac:dyDescent="0.3">
      <c r="A1151" s="660">
        <v>21</v>
      </c>
      <c r="B1151" s="661" t="s">
        <v>589</v>
      </c>
      <c r="C1151" s="661">
        <v>89301212</v>
      </c>
      <c r="D1151" s="740" t="s">
        <v>6629</v>
      </c>
      <c r="E1151" s="741" t="s">
        <v>4366</v>
      </c>
      <c r="F1151" s="661" t="s">
        <v>4355</v>
      </c>
      <c r="G1151" s="661" t="s">
        <v>4453</v>
      </c>
      <c r="H1151" s="661" t="s">
        <v>590</v>
      </c>
      <c r="I1151" s="661" t="s">
        <v>4454</v>
      </c>
      <c r="J1151" s="661" t="s">
        <v>4455</v>
      </c>
      <c r="K1151" s="661" t="s">
        <v>4456</v>
      </c>
      <c r="L1151" s="662">
        <v>1610.86</v>
      </c>
      <c r="M1151" s="662">
        <v>1610.86</v>
      </c>
      <c r="N1151" s="661">
        <v>1</v>
      </c>
      <c r="O1151" s="742">
        <v>0.5</v>
      </c>
      <c r="P1151" s="662">
        <v>1610.86</v>
      </c>
      <c r="Q1151" s="677">
        <v>1</v>
      </c>
      <c r="R1151" s="661">
        <v>1</v>
      </c>
      <c r="S1151" s="677">
        <v>1</v>
      </c>
      <c r="T1151" s="742">
        <v>0.5</v>
      </c>
      <c r="U1151" s="700">
        <v>1</v>
      </c>
    </row>
    <row r="1152" spans="1:21" ht="14.4" customHeight="1" x14ac:dyDescent="0.3">
      <c r="A1152" s="660">
        <v>21</v>
      </c>
      <c r="B1152" s="661" t="s">
        <v>589</v>
      </c>
      <c r="C1152" s="661">
        <v>89301212</v>
      </c>
      <c r="D1152" s="740" t="s">
        <v>6629</v>
      </c>
      <c r="E1152" s="741" t="s">
        <v>4366</v>
      </c>
      <c r="F1152" s="661" t="s">
        <v>4355</v>
      </c>
      <c r="G1152" s="661" t="s">
        <v>5299</v>
      </c>
      <c r="H1152" s="661" t="s">
        <v>590</v>
      </c>
      <c r="I1152" s="661" t="s">
        <v>3470</v>
      </c>
      <c r="J1152" s="661" t="s">
        <v>3471</v>
      </c>
      <c r="K1152" s="661" t="s">
        <v>3472</v>
      </c>
      <c r="L1152" s="662">
        <v>149.75</v>
      </c>
      <c r="M1152" s="662">
        <v>149.75</v>
      </c>
      <c r="N1152" s="661">
        <v>1</v>
      </c>
      <c r="O1152" s="742">
        <v>1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21</v>
      </c>
      <c r="B1153" s="661" t="s">
        <v>589</v>
      </c>
      <c r="C1153" s="661">
        <v>89301212</v>
      </c>
      <c r="D1153" s="740" t="s">
        <v>6629</v>
      </c>
      <c r="E1153" s="741" t="s">
        <v>4366</v>
      </c>
      <c r="F1153" s="661" t="s">
        <v>4355</v>
      </c>
      <c r="G1153" s="661" t="s">
        <v>5299</v>
      </c>
      <c r="H1153" s="661" t="s">
        <v>590</v>
      </c>
      <c r="I1153" s="661" t="s">
        <v>2898</v>
      </c>
      <c r="J1153" s="661" t="s">
        <v>2899</v>
      </c>
      <c r="K1153" s="661" t="s">
        <v>2900</v>
      </c>
      <c r="L1153" s="662">
        <v>44.93</v>
      </c>
      <c r="M1153" s="662">
        <v>44.93</v>
      </c>
      <c r="N1153" s="661">
        <v>1</v>
      </c>
      <c r="O1153" s="742">
        <v>0.5</v>
      </c>
      <c r="P1153" s="662"/>
      <c r="Q1153" s="677">
        <v>0</v>
      </c>
      <c r="R1153" s="661"/>
      <c r="S1153" s="677">
        <v>0</v>
      </c>
      <c r="T1153" s="742"/>
      <c r="U1153" s="700">
        <v>0</v>
      </c>
    </row>
    <row r="1154" spans="1:21" ht="14.4" customHeight="1" x14ac:dyDescent="0.3">
      <c r="A1154" s="660">
        <v>21</v>
      </c>
      <c r="B1154" s="661" t="s">
        <v>589</v>
      </c>
      <c r="C1154" s="661">
        <v>89301212</v>
      </c>
      <c r="D1154" s="740" t="s">
        <v>6629</v>
      </c>
      <c r="E1154" s="741" t="s">
        <v>4366</v>
      </c>
      <c r="F1154" s="661" t="s">
        <v>4355</v>
      </c>
      <c r="G1154" s="661" t="s">
        <v>4749</v>
      </c>
      <c r="H1154" s="661" t="s">
        <v>2238</v>
      </c>
      <c r="I1154" s="661" t="s">
        <v>3659</v>
      </c>
      <c r="J1154" s="661" t="s">
        <v>3660</v>
      </c>
      <c r="K1154" s="661" t="s">
        <v>3661</v>
      </c>
      <c r="L1154" s="662">
        <v>216.29</v>
      </c>
      <c r="M1154" s="662">
        <v>216.29</v>
      </c>
      <c r="N1154" s="661">
        <v>1</v>
      </c>
      <c r="O1154" s="742">
        <v>1</v>
      </c>
      <c r="P1154" s="662">
        <v>216.29</v>
      </c>
      <c r="Q1154" s="677">
        <v>1</v>
      </c>
      <c r="R1154" s="661">
        <v>1</v>
      </c>
      <c r="S1154" s="677">
        <v>1</v>
      </c>
      <c r="T1154" s="742">
        <v>1</v>
      </c>
      <c r="U1154" s="700">
        <v>1</v>
      </c>
    </row>
    <row r="1155" spans="1:21" ht="14.4" customHeight="1" x14ac:dyDescent="0.3">
      <c r="A1155" s="660">
        <v>21</v>
      </c>
      <c r="B1155" s="661" t="s">
        <v>589</v>
      </c>
      <c r="C1155" s="661">
        <v>89301212</v>
      </c>
      <c r="D1155" s="740" t="s">
        <v>6629</v>
      </c>
      <c r="E1155" s="741" t="s">
        <v>4366</v>
      </c>
      <c r="F1155" s="661" t="s">
        <v>4355</v>
      </c>
      <c r="G1155" s="661" t="s">
        <v>4749</v>
      </c>
      <c r="H1155" s="661" t="s">
        <v>2238</v>
      </c>
      <c r="I1155" s="661" t="s">
        <v>2598</v>
      </c>
      <c r="J1155" s="661" t="s">
        <v>2599</v>
      </c>
      <c r="K1155" s="661" t="s">
        <v>1757</v>
      </c>
      <c r="L1155" s="662">
        <v>1140.7</v>
      </c>
      <c r="M1155" s="662">
        <v>3422.1000000000004</v>
      </c>
      <c r="N1155" s="661">
        <v>3</v>
      </c>
      <c r="O1155" s="742">
        <v>2</v>
      </c>
      <c r="P1155" s="662">
        <v>3422.1000000000004</v>
      </c>
      <c r="Q1155" s="677">
        <v>1</v>
      </c>
      <c r="R1155" s="661">
        <v>3</v>
      </c>
      <c r="S1155" s="677">
        <v>1</v>
      </c>
      <c r="T1155" s="742">
        <v>2</v>
      </c>
      <c r="U1155" s="700">
        <v>1</v>
      </c>
    </row>
    <row r="1156" spans="1:21" ht="14.4" customHeight="1" x14ac:dyDescent="0.3">
      <c r="A1156" s="660">
        <v>21</v>
      </c>
      <c r="B1156" s="661" t="s">
        <v>589</v>
      </c>
      <c r="C1156" s="661">
        <v>89301212</v>
      </c>
      <c r="D1156" s="740" t="s">
        <v>6629</v>
      </c>
      <c r="E1156" s="741" t="s">
        <v>4366</v>
      </c>
      <c r="F1156" s="661" t="s">
        <v>4355</v>
      </c>
      <c r="G1156" s="661" t="s">
        <v>5036</v>
      </c>
      <c r="H1156" s="661" t="s">
        <v>2238</v>
      </c>
      <c r="I1156" s="661" t="s">
        <v>2315</v>
      </c>
      <c r="J1156" s="661" t="s">
        <v>2316</v>
      </c>
      <c r="K1156" s="661" t="s">
        <v>1161</v>
      </c>
      <c r="L1156" s="662">
        <v>44.89</v>
      </c>
      <c r="M1156" s="662">
        <v>89.78</v>
      </c>
      <c r="N1156" s="661">
        <v>2</v>
      </c>
      <c r="O1156" s="742">
        <v>1</v>
      </c>
      <c r="P1156" s="662">
        <v>89.78</v>
      </c>
      <c r="Q1156" s="677">
        <v>1</v>
      </c>
      <c r="R1156" s="661">
        <v>2</v>
      </c>
      <c r="S1156" s="677">
        <v>1</v>
      </c>
      <c r="T1156" s="742">
        <v>1</v>
      </c>
      <c r="U1156" s="700">
        <v>1</v>
      </c>
    </row>
    <row r="1157" spans="1:21" ht="14.4" customHeight="1" x14ac:dyDescent="0.3">
      <c r="A1157" s="660">
        <v>21</v>
      </c>
      <c r="B1157" s="661" t="s">
        <v>589</v>
      </c>
      <c r="C1157" s="661">
        <v>89301212</v>
      </c>
      <c r="D1157" s="740" t="s">
        <v>6629</v>
      </c>
      <c r="E1157" s="741" t="s">
        <v>4366</v>
      </c>
      <c r="F1157" s="661" t="s">
        <v>4355</v>
      </c>
      <c r="G1157" s="661" t="s">
        <v>4400</v>
      </c>
      <c r="H1157" s="661" t="s">
        <v>590</v>
      </c>
      <c r="I1157" s="661" t="s">
        <v>5300</v>
      </c>
      <c r="J1157" s="661" t="s">
        <v>4401</v>
      </c>
      <c r="K1157" s="661" t="s">
        <v>4402</v>
      </c>
      <c r="L1157" s="662">
        <v>0</v>
      </c>
      <c r="M1157" s="662">
        <v>0</v>
      </c>
      <c r="N1157" s="661">
        <v>3</v>
      </c>
      <c r="O1157" s="742">
        <v>0.5</v>
      </c>
      <c r="P1157" s="662"/>
      <c r="Q1157" s="677"/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21</v>
      </c>
      <c r="B1158" s="661" t="s">
        <v>589</v>
      </c>
      <c r="C1158" s="661">
        <v>89301212</v>
      </c>
      <c r="D1158" s="740" t="s">
        <v>6629</v>
      </c>
      <c r="E1158" s="741" t="s">
        <v>4366</v>
      </c>
      <c r="F1158" s="661" t="s">
        <v>4355</v>
      </c>
      <c r="G1158" s="661" t="s">
        <v>4479</v>
      </c>
      <c r="H1158" s="661" t="s">
        <v>2238</v>
      </c>
      <c r="I1158" s="661" t="s">
        <v>2427</v>
      </c>
      <c r="J1158" s="661" t="s">
        <v>2428</v>
      </c>
      <c r="K1158" s="661" t="s">
        <v>4250</v>
      </c>
      <c r="L1158" s="662">
        <v>68.989999999999995</v>
      </c>
      <c r="M1158" s="662">
        <v>137.97999999999999</v>
      </c>
      <c r="N1158" s="661">
        <v>2</v>
      </c>
      <c r="O1158" s="742">
        <v>0.5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21</v>
      </c>
      <c r="B1159" s="661" t="s">
        <v>589</v>
      </c>
      <c r="C1159" s="661">
        <v>89301212</v>
      </c>
      <c r="D1159" s="740" t="s">
        <v>6629</v>
      </c>
      <c r="E1159" s="741" t="s">
        <v>4366</v>
      </c>
      <c r="F1159" s="661" t="s">
        <v>4355</v>
      </c>
      <c r="G1159" s="661" t="s">
        <v>5301</v>
      </c>
      <c r="H1159" s="661" t="s">
        <v>590</v>
      </c>
      <c r="I1159" s="661" t="s">
        <v>5302</v>
      </c>
      <c r="J1159" s="661" t="s">
        <v>5303</v>
      </c>
      <c r="K1159" s="661" t="s">
        <v>5304</v>
      </c>
      <c r="L1159" s="662">
        <v>0</v>
      </c>
      <c r="M1159" s="662">
        <v>0</v>
      </c>
      <c r="N1159" s="661">
        <v>1</v>
      </c>
      <c r="O1159" s="742">
        <v>1</v>
      </c>
      <c r="P1159" s="662">
        <v>0</v>
      </c>
      <c r="Q1159" s="677"/>
      <c r="R1159" s="661">
        <v>1</v>
      </c>
      <c r="S1159" s="677">
        <v>1</v>
      </c>
      <c r="T1159" s="742">
        <v>1</v>
      </c>
      <c r="U1159" s="700">
        <v>1</v>
      </c>
    </row>
    <row r="1160" spans="1:21" ht="14.4" customHeight="1" x14ac:dyDescent="0.3">
      <c r="A1160" s="660">
        <v>21</v>
      </c>
      <c r="B1160" s="661" t="s">
        <v>589</v>
      </c>
      <c r="C1160" s="661">
        <v>89301212</v>
      </c>
      <c r="D1160" s="740" t="s">
        <v>6629</v>
      </c>
      <c r="E1160" s="741" t="s">
        <v>4366</v>
      </c>
      <c r="F1160" s="661" t="s">
        <v>4355</v>
      </c>
      <c r="G1160" s="661" t="s">
        <v>5301</v>
      </c>
      <c r="H1160" s="661" t="s">
        <v>590</v>
      </c>
      <c r="I1160" s="661" t="s">
        <v>1621</v>
      </c>
      <c r="J1160" s="661" t="s">
        <v>1622</v>
      </c>
      <c r="K1160" s="661" t="s">
        <v>5305</v>
      </c>
      <c r="L1160" s="662">
        <v>508.59</v>
      </c>
      <c r="M1160" s="662">
        <v>1017.18</v>
      </c>
      <c r="N1160" s="661">
        <v>2</v>
      </c>
      <c r="O1160" s="742">
        <v>2</v>
      </c>
      <c r="P1160" s="662">
        <v>1017.18</v>
      </c>
      <c r="Q1160" s="677">
        <v>1</v>
      </c>
      <c r="R1160" s="661">
        <v>2</v>
      </c>
      <c r="S1160" s="677">
        <v>1</v>
      </c>
      <c r="T1160" s="742">
        <v>2</v>
      </c>
      <c r="U1160" s="700">
        <v>1</v>
      </c>
    </row>
    <row r="1161" spans="1:21" ht="14.4" customHeight="1" x14ac:dyDescent="0.3">
      <c r="A1161" s="660">
        <v>21</v>
      </c>
      <c r="B1161" s="661" t="s">
        <v>589</v>
      </c>
      <c r="C1161" s="661">
        <v>89301212</v>
      </c>
      <c r="D1161" s="740" t="s">
        <v>6629</v>
      </c>
      <c r="E1161" s="741" t="s">
        <v>4366</v>
      </c>
      <c r="F1161" s="661" t="s">
        <v>4355</v>
      </c>
      <c r="G1161" s="661" t="s">
        <v>5301</v>
      </c>
      <c r="H1161" s="661" t="s">
        <v>590</v>
      </c>
      <c r="I1161" s="661" t="s">
        <v>1625</v>
      </c>
      <c r="J1161" s="661" t="s">
        <v>1626</v>
      </c>
      <c r="K1161" s="661" t="s">
        <v>5306</v>
      </c>
      <c r="L1161" s="662">
        <v>127.14</v>
      </c>
      <c r="M1161" s="662">
        <v>127.14</v>
      </c>
      <c r="N1161" s="661">
        <v>1</v>
      </c>
      <c r="O1161" s="742">
        <v>1</v>
      </c>
      <c r="P1161" s="662">
        <v>127.14</v>
      </c>
      <c r="Q1161" s="677">
        <v>1</v>
      </c>
      <c r="R1161" s="661">
        <v>1</v>
      </c>
      <c r="S1161" s="677">
        <v>1</v>
      </c>
      <c r="T1161" s="742">
        <v>1</v>
      </c>
      <c r="U1161" s="700">
        <v>1</v>
      </c>
    </row>
    <row r="1162" spans="1:21" ht="14.4" customHeight="1" x14ac:dyDescent="0.3">
      <c r="A1162" s="660">
        <v>21</v>
      </c>
      <c r="B1162" s="661" t="s">
        <v>589</v>
      </c>
      <c r="C1162" s="661">
        <v>89301212</v>
      </c>
      <c r="D1162" s="740" t="s">
        <v>6629</v>
      </c>
      <c r="E1162" s="741" t="s">
        <v>4366</v>
      </c>
      <c r="F1162" s="661" t="s">
        <v>4355</v>
      </c>
      <c r="G1162" s="661" t="s">
        <v>5307</v>
      </c>
      <c r="H1162" s="661" t="s">
        <v>590</v>
      </c>
      <c r="I1162" s="661" t="s">
        <v>5308</v>
      </c>
      <c r="J1162" s="661" t="s">
        <v>5309</v>
      </c>
      <c r="K1162" s="661" t="s">
        <v>3080</v>
      </c>
      <c r="L1162" s="662">
        <v>2111.88</v>
      </c>
      <c r="M1162" s="662">
        <v>14783.16</v>
      </c>
      <c r="N1162" s="661">
        <v>7</v>
      </c>
      <c r="O1162" s="742">
        <v>1</v>
      </c>
      <c r="P1162" s="662"/>
      <c r="Q1162" s="677">
        <v>0</v>
      </c>
      <c r="R1162" s="661"/>
      <c r="S1162" s="677">
        <v>0</v>
      </c>
      <c r="T1162" s="742"/>
      <c r="U1162" s="700">
        <v>0</v>
      </c>
    </row>
    <row r="1163" spans="1:21" ht="14.4" customHeight="1" x14ac:dyDescent="0.3">
      <c r="A1163" s="660">
        <v>21</v>
      </c>
      <c r="B1163" s="661" t="s">
        <v>589</v>
      </c>
      <c r="C1163" s="661">
        <v>89301212</v>
      </c>
      <c r="D1163" s="740" t="s">
        <v>6629</v>
      </c>
      <c r="E1163" s="741" t="s">
        <v>4366</v>
      </c>
      <c r="F1163" s="661" t="s">
        <v>4355</v>
      </c>
      <c r="G1163" s="661" t="s">
        <v>5307</v>
      </c>
      <c r="H1163" s="661" t="s">
        <v>590</v>
      </c>
      <c r="I1163" s="661" t="s">
        <v>5308</v>
      </c>
      <c r="J1163" s="661" t="s">
        <v>5309</v>
      </c>
      <c r="K1163" s="661" t="s">
        <v>3080</v>
      </c>
      <c r="L1163" s="662">
        <v>1452.05</v>
      </c>
      <c r="M1163" s="662">
        <v>1452.05</v>
      </c>
      <c r="N1163" s="661">
        <v>1</v>
      </c>
      <c r="O1163" s="742">
        <v>0.5</v>
      </c>
      <c r="P1163" s="662"/>
      <c r="Q1163" s="677">
        <v>0</v>
      </c>
      <c r="R1163" s="661"/>
      <c r="S1163" s="677">
        <v>0</v>
      </c>
      <c r="T1163" s="742"/>
      <c r="U1163" s="700">
        <v>0</v>
      </c>
    </row>
    <row r="1164" spans="1:21" ht="14.4" customHeight="1" x14ac:dyDescent="0.3">
      <c r="A1164" s="660">
        <v>21</v>
      </c>
      <c r="B1164" s="661" t="s">
        <v>589</v>
      </c>
      <c r="C1164" s="661">
        <v>89301212</v>
      </c>
      <c r="D1164" s="740" t="s">
        <v>6629</v>
      </c>
      <c r="E1164" s="741" t="s">
        <v>4366</v>
      </c>
      <c r="F1164" s="661" t="s">
        <v>4355</v>
      </c>
      <c r="G1164" s="661" t="s">
        <v>4480</v>
      </c>
      <c r="H1164" s="661" t="s">
        <v>590</v>
      </c>
      <c r="I1164" s="661" t="s">
        <v>3464</v>
      </c>
      <c r="J1164" s="661" t="s">
        <v>869</v>
      </c>
      <c r="K1164" s="661" t="s">
        <v>3465</v>
      </c>
      <c r="L1164" s="662">
        <v>229.57</v>
      </c>
      <c r="M1164" s="662">
        <v>688.71</v>
      </c>
      <c r="N1164" s="661">
        <v>3</v>
      </c>
      <c r="O1164" s="742">
        <v>1.5</v>
      </c>
      <c r="P1164" s="662">
        <v>688.71</v>
      </c>
      <c r="Q1164" s="677">
        <v>1</v>
      </c>
      <c r="R1164" s="661">
        <v>3</v>
      </c>
      <c r="S1164" s="677">
        <v>1</v>
      </c>
      <c r="T1164" s="742">
        <v>1.5</v>
      </c>
      <c r="U1164" s="700">
        <v>1</v>
      </c>
    </row>
    <row r="1165" spans="1:21" ht="14.4" customHeight="1" x14ac:dyDescent="0.3">
      <c r="A1165" s="660">
        <v>21</v>
      </c>
      <c r="B1165" s="661" t="s">
        <v>589</v>
      </c>
      <c r="C1165" s="661">
        <v>89301212</v>
      </c>
      <c r="D1165" s="740" t="s">
        <v>6629</v>
      </c>
      <c r="E1165" s="741" t="s">
        <v>4366</v>
      </c>
      <c r="F1165" s="661" t="s">
        <v>4355</v>
      </c>
      <c r="G1165" s="661" t="s">
        <v>4480</v>
      </c>
      <c r="H1165" s="661" t="s">
        <v>590</v>
      </c>
      <c r="I1165" s="661" t="s">
        <v>3464</v>
      </c>
      <c r="J1165" s="661" t="s">
        <v>869</v>
      </c>
      <c r="K1165" s="661" t="s">
        <v>3465</v>
      </c>
      <c r="L1165" s="662">
        <v>198.04</v>
      </c>
      <c r="M1165" s="662">
        <v>594.12</v>
      </c>
      <c r="N1165" s="661">
        <v>3</v>
      </c>
      <c r="O1165" s="742">
        <v>2</v>
      </c>
      <c r="P1165" s="662">
        <v>396.08</v>
      </c>
      <c r="Q1165" s="677">
        <v>0.66666666666666663</v>
      </c>
      <c r="R1165" s="661">
        <v>2</v>
      </c>
      <c r="S1165" s="677">
        <v>0.66666666666666663</v>
      </c>
      <c r="T1165" s="742">
        <v>1.5</v>
      </c>
      <c r="U1165" s="700">
        <v>0.75</v>
      </c>
    </row>
    <row r="1166" spans="1:21" ht="14.4" customHeight="1" x14ac:dyDescent="0.3">
      <c r="A1166" s="660">
        <v>21</v>
      </c>
      <c r="B1166" s="661" t="s">
        <v>589</v>
      </c>
      <c r="C1166" s="661">
        <v>89301212</v>
      </c>
      <c r="D1166" s="740" t="s">
        <v>6629</v>
      </c>
      <c r="E1166" s="741" t="s">
        <v>4366</v>
      </c>
      <c r="F1166" s="661" t="s">
        <v>4355</v>
      </c>
      <c r="G1166" s="661" t="s">
        <v>4485</v>
      </c>
      <c r="H1166" s="661" t="s">
        <v>590</v>
      </c>
      <c r="I1166" s="661" t="s">
        <v>1518</v>
      </c>
      <c r="J1166" s="661" t="s">
        <v>1519</v>
      </c>
      <c r="K1166" s="661" t="s">
        <v>1520</v>
      </c>
      <c r="L1166" s="662">
        <v>359.63</v>
      </c>
      <c r="M1166" s="662">
        <v>1438.52</v>
      </c>
      <c r="N1166" s="661">
        <v>4</v>
      </c>
      <c r="O1166" s="742">
        <v>1.5</v>
      </c>
      <c r="P1166" s="662">
        <v>359.63</v>
      </c>
      <c r="Q1166" s="677">
        <v>0.25</v>
      </c>
      <c r="R1166" s="661">
        <v>1</v>
      </c>
      <c r="S1166" s="677">
        <v>0.25</v>
      </c>
      <c r="T1166" s="742">
        <v>1</v>
      </c>
      <c r="U1166" s="700">
        <v>0.66666666666666663</v>
      </c>
    </row>
    <row r="1167" spans="1:21" ht="14.4" customHeight="1" x14ac:dyDescent="0.3">
      <c r="A1167" s="660">
        <v>21</v>
      </c>
      <c r="B1167" s="661" t="s">
        <v>589</v>
      </c>
      <c r="C1167" s="661">
        <v>89301212</v>
      </c>
      <c r="D1167" s="740" t="s">
        <v>6629</v>
      </c>
      <c r="E1167" s="741" t="s">
        <v>4366</v>
      </c>
      <c r="F1167" s="661" t="s">
        <v>4355</v>
      </c>
      <c r="G1167" s="661" t="s">
        <v>4421</v>
      </c>
      <c r="H1167" s="661" t="s">
        <v>590</v>
      </c>
      <c r="I1167" s="661" t="s">
        <v>738</v>
      </c>
      <c r="J1167" s="661" t="s">
        <v>5310</v>
      </c>
      <c r="K1167" s="661" t="s">
        <v>4584</v>
      </c>
      <c r="L1167" s="662">
        <v>14.2</v>
      </c>
      <c r="M1167" s="662">
        <v>14.2</v>
      </c>
      <c r="N1167" s="661">
        <v>1</v>
      </c>
      <c r="O1167" s="742">
        <v>0.5</v>
      </c>
      <c r="P1167" s="662">
        <v>14.2</v>
      </c>
      <c r="Q1167" s="677">
        <v>1</v>
      </c>
      <c r="R1167" s="661">
        <v>1</v>
      </c>
      <c r="S1167" s="677">
        <v>1</v>
      </c>
      <c r="T1167" s="742">
        <v>0.5</v>
      </c>
      <c r="U1167" s="700">
        <v>1</v>
      </c>
    </row>
    <row r="1168" spans="1:21" ht="14.4" customHeight="1" x14ac:dyDescent="0.3">
      <c r="A1168" s="660">
        <v>21</v>
      </c>
      <c r="B1168" s="661" t="s">
        <v>589</v>
      </c>
      <c r="C1168" s="661">
        <v>89301212</v>
      </c>
      <c r="D1168" s="740" t="s">
        <v>6629</v>
      </c>
      <c r="E1168" s="741" t="s">
        <v>4366</v>
      </c>
      <c r="F1168" s="661" t="s">
        <v>4355</v>
      </c>
      <c r="G1168" s="661" t="s">
        <v>4403</v>
      </c>
      <c r="H1168" s="661" t="s">
        <v>590</v>
      </c>
      <c r="I1168" s="661" t="s">
        <v>4696</v>
      </c>
      <c r="J1168" s="661" t="s">
        <v>1716</v>
      </c>
      <c r="K1168" s="661" t="s">
        <v>4697</v>
      </c>
      <c r="L1168" s="662">
        <v>0</v>
      </c>
      <c r="M1168" s="662">
        <v>0</v>
      </c>
      <c r="N1168" s="661">
        <v>1</v>
      </c>
      <c r="O1168" s="742">
        <v>0.5</v>
      </c>
      <c r="P1168" s="662"/>
      <c r="Q1168" s="677"/>
      <c r="R1168" s="661"/>
      <c r="S1168" s="677">
        <v>0</v>
      </c>
      <c r="T1168" s="742"/>
      <c r="U1168" s="700">
        <v>0</v>
      </c>
    </row>
    <row r="1169" spans="1:21" ht="14.4" customHeight="1" x14ac:dyDescent="0.3">
      <c r="A1169" s="660">
        <v>21</v>
      </c>
      <c r="B1169" s="661" t="s">
        <v>589</v>
      </c>
      <c r="C1169" s="661">
        <v>89301212</v>
      </c>
      <c r="D1169" s="740" t="s">
        <v>6629</v>
      </c>
      <c r="E1169" s="741" t="s">
        <v>4366</v>
      </c>
      <c r="F1169" s="661" t="s">
        <v>4355</v>
      </c>
      <c r="G1169" s="661" t="s">
        <v>4491</v>
      </c>
      <c r="H1169" s="661" t="s">
        <v>590</v>
      </c>
      <c r="I1169" s="661" t="s">
        <v>983</v>
      </c>
      <c r="J1169" s="661" t="s">
        <v>984</v>
      </c>
      <c r="K1169" s="661" t="s">
        <v>2088</v>
      </c>
      <c r="L1169" s="662">
        <v>50.62</v>
      </c>
      <c r="M1169" s="662">
        <v>101.24</v>
      </c>
      <c r="N1169" s="661">
        <v>2</v>
      </c>
      <c r="O1169" s="742">
        <v>0.5</v>
      </c>
      <c r="P1169" s="662"/>
      <c r="Q1169" s="677">
        <v>0</v>
      </c>
      <c r="R1169" s="661"/>
      <c r="S1169" s="677">
        <v>0</v>
      </c>
      <c r="T1169" s="742"/>
      <c r="U1169" s="700">
        <v>0</v>
      </c>
    </row>
    <row r="1170" spans="1:21" ht="14.4" customHeight="1" x14ac:dyDescent="0.3">
      <c r="A1170" s="660">
        <v>21</v>
      </c>
      <c r="B1170" s="661" t="s">
        <v>589</v>
      </c>
      <c r="C1170" s="661">
        <v>89301212</v>
      </c>
      <c r="D1170" s="740" t="s">
        <v>6629</v>
      </c>
      <c r="E1170" s="741" t="s">
        <v>4366</v>
      </c>
      <c r="F1170" s="661" t="s">
        <v>4355</v>
      </c>
      <c r="G1170" s="661" t="s">
        <v>4491</v>
      </c>
      <c r="H1170" s="661" t="s">
        <v>590</v>
      </c>
      <c r="I1170" s="661" t="s">
        <v>5311</v>
      </c>
      <c r="J1170" s="661" t="s">
        <v>5312</v>
      </c>
      <c r="K1170" s="661" t="s">
        <v>4920</v>
      </c>
      <c r="L1170" s="662">
        <v>0</v>
      </c>
      <c r="M1170" s="662">
        <v>0</v>
      </c>
      <c r="N1170" s="661">
        <v>3</v>
      </c>
      <c r="O1170" s="742">
        <v>1</v>
      </c>
      <c r="P1170" s="662">
        <v>0</v>
      </c>
      <c r="Q1170" s="677"/>
      <c r="R1170" s="661">
        <v>3</v>
      </c>
      <c r="S1170" s="677">
        <v>1</v>
      </c>
      <c r="T1170" s="742">
        <v>1</v>
      </c>
      <c r="U1170" s="700">
        <v>1</v>
      </c>
    </row>
    <row r="1171" spans="1:21" ht="14.4" customHeight="1" x14ac:dyDescent="0.3">
      <c r="A1171" s="660">
        <v>21</v>
      </c>
      <c r="B1171" s="661" t="s">
        <v>589</v>
      </c>
      <c r="C1171" s="661">
        <v>89301212</v>
      </c>
      <c r="D1171" s="740" t="s">
        <v>6629</v>
      </c>
      <c r="E1171" s="741" t="s">
        <v>4366</v>
      </c>
      <c r="F1171" s="661" t="s">
        <v>4355</v>
      </c>
      <c r="G1171" s="661" t="s">
        <v>4397</v>
      </c>
      <c r="H1171" s="661" t="s">
        <v>590</v>
      </c>
      <c r="I1171" s="661" t="s">
        <v>810</v>
      </c>
      <c r="J1171" s="661" t="s">
        <v>811</v>
      </c>
      <c r="K1171" s="661" t="s">
        <v>4129</v>
      </c>
      <c r="L1171" s="662">
        <v>115.3</v>
      </c>
      <c r="M1171" s="662">
        <v>230.6</v>
      </c>
      <c r="N1171" s="661">
        <v>2</v>
      </c>
      <c r="O1171" s="742">
        <v>0.5</v>
      </c>
      <c r="P1171" s="662"/>
      <c r="Q1171" s="677">
        <v>0</v>
      </c>
      <c r="R1171" s="661"/>
      <c r="S1171" s="677">
        <v>0</v>
      </c>
      <c r="T1171" s="742"/>
      <c r="U1171" s="700">
        <v>0</v>
      </c>
    </row>
    <row r="1172" spans="1:21" ht="14.4" customHeight="1" x14ac:dyDescent="0.3">
      <c r="A1172" s="660">
        <v>21</v>
      </c>
      <c r="B1172" s="661" t="s">
        <v>589</v>
      </c>
      <c r="C1172" s="661">
        <v>89301212</v>
      </c>
      <c r="D1172" s="740" t="s">
        <v>6629</v>
      </c>
      <c r="E1172" s="741" t="s">
        <v>4366</v>
      </c>
      <c r="F1172" s="661" t="s">
        <v>4355</v>
      </c>
      <c r="G1172" s="661" t="s">
        <v>4397</v>
      </c>
      <c r="H1172" s="661" t="s">
        <v>590</v>
      </c>
      <c r="I1172" s="661" t="s">
        <v>1119</v>
      </c>
      <c r="J1172" s="661" t="s">
        <v>811</v>
      </c>
      <c r="K1172" s="661" t="s">
        <v>4499</v>
      </c>
      <c r="L1172" s="662">
        <v>57.65</v>
      </c>
      <c r="M1172" s="662">
        <v>57.65</v>
      </c>
      <c r="N1172" s="661">
        <v>1</v>
      </c>
      <c r="O1172" s="742">
        <v>0.5</v>
      </c>
      <c r="P1172" s="662"/>
      <c r="Q1172" s="677">
        <v>0</v>
      </c>
      <c r="R1172" s="661"/>
      <c r="S1172" s="677">
        <v>0</v>
      </c>
      <c r="T1172" s="742"/>
      <c r="U1172" s="700">
        <v>0</v>
      </c>
    </row>
    <row r="1173" spans="1:21" ht="14.4" customHeight="1" x14ac:dyDescent="0.3">
      <c r="A1173" s="660">
        <v>21</v>
      </c>
      <c r="B1173" s="661" t="s">
        <v>589</v>
      </c>
      <c r="C1173" s="661">
        <v>89301212</v>
      </c>
      <c r="D1173" s="740" t="s">
        <v>6629</v>
      </c>
      <c r="E1173" s="741" t="s">
        <v>4366</v>
      </c>
      <c r="F1173" s="661" t="s">
        <v>4355</v>
      </c>
      <c r="G1173" s="661" t="s">
        <v>4424</v>
      </c>
      <c r="H1173" s="661" t="s">
        <v>590</v>
      </c>
      <c r="I1173" s="661" t="s">
        <v>4977</v>
      </c>
      <c r="J1173" s="661" t="s">
        <v>4978</v>
      </c>
      <c r="K1173" s="661" t="s">
        <v>4979</v>
      </c>
      <c r="L1173" s="662">
        <v>243.25</v>
      </c>
      <c r="M1173" s="662">
        <v>973</v>
      </c>
      <c r="N1173" s="661">
        <v>4</v>
      </c>
      <c r="O1173" s="742">
        <v>3</v>
      </c>
      <c r="P1173" s="662">
        <v>973</v>
      </c>
      <c r="Q1173" s="677">
        <v>1</v>
      </c>
      <c r="R1173" s="661">
        <v>4</v>
      </c>
      <c r="S1173" s="677">
        <v>1</v>
      </c>
      <c r="T1173" s="742">
        <v>3</v>
      </c>
      <c r="U1173" s="700">
        <v>1</v>
      </c>
    </row>
    <row r="1174" spans="1:21" ht="14.4" customHeight="1" x14ac:dyDescent="0.3">
      <c r="A1174" s="660">
        <v>21</v>
      </c>
      <c r="B1174" s="661" t="s">
        <v>589</v>
      </c>
      <c r="C1174" s="661">
        <v>89301212</v>
      </c>
      <c r="D1174" s="740" t="s">
        <v>6629</v>
      </c>
      <c r="E1174" s="741" t="s">
        <v>4366</v>
      </c>
      <c r="F1174" s="661" t="s">
        <v>4355</v>
      </c>
      <c r="G1174" s="661" t="s">
        <v>4424</v>
      </c>
      <c r="H1174" s="661" t="s">
        <v>590</v>
      </c>
      <c r="I1174" s="661" t="s">
        <v>4782</v>
      </c>
      <c r="J1174" s="661" t="s">
        <v>4783</v>
      </c>
      <c r="K1174" s="661" t="s">
        <v>4784</v>
      </c>
      <c r="L1174" s="662">
        <v>5564</v>
      </c>
      <c r="M1174" s="662">
        <v>5564</v>
      </c>
      <c r="N1174" s="661">
        <v>1</v>
      </c>
      <c r="O1174" s="742">
        <v>1</v>
      </c>
      <c r="P1174" s="662">
        <v>5564</v>
      </c>
      <c r="Q1174" s="677">
        <v>1</v>
      </c>
      <c r="R1174" s="661">
        <v>1</v>
      </c>
      <c r="S1174" s="677">
        <v>1</v>
      </c>
      <c r="T1174" s="742">
        <v>1</v>
      </c>
      <c r="U1174" s="700">
        <v>1</v>
      </c>
    </row>
    <row r="1175" spans="1:21" ht="14.4" customHeight="1" x14ac:dyDescent="0.3">
      <c r="A1175" s="660">
        <v>21</v>
      </c>
      <c r="B1175" s="661" t="s">
        <v>589</v>
      </c>
      <c r="C1175" s="661">
        <v>89301212</v>
      </c>
      <c r="D1175" s="740" t="s">
        <v>6629</v>
      </c>
      <c r="E1175" s="741" t="s">
        <v>4366</v>
      </c>
      <c r="F1175" s="661" t="s">
        <v>4355</v>
      </c>
      <c r="G1175" s="661" t="s">
        <v>4424</v>
      </c>
      <c r="H1175" s="661" t="s">
        <v>590</v>
      </c>
      <c r="I1175" s="661" t="s">
        <v>1919</v>
      </c>
      <c r="J1175" s="661" t="s">
        <v>4504</v>
      </c>
      <c r="K1175" s="661" t="s">
        <v>4505</v>
      </c>
      <c r="L1175" s="662">
        <v>2027.11</v>
      </c>
      <c r="M1175" s="662">
        <v>4054.22</v>
      </c>
      <c r="N1175" s="661">
        <v>2</v>
      </c>
      <c r="O1175" s="742">
        <v>1</v>
      </c>
      <c r="P1175" s="662"/>
      <c r="Q1175" s="677">
        <v>0</v>
      </c>
      <c r="R1175" s="661"/>
      <c r="S1175" s="677">
        <v>0</v>
      </c>
      <c r="T1175" s="742"/>
      <c r="U1175" s="700">
        <v>0</v>
      </c>
    </row>
    <row r="1176" spans="1:21" ht="14.4" customHeight="1" x14ac:dyDescent="0.3">
      <c r="A1176" s="660">
        <v>21</v>
      </c>
      <c r="B1176" s="661" t="s">
        <v>589</v>
      </c>
      <c r="C1176" s="661">
        <v>89301212</v>
      </c>
      <c r="D1176" s="740" t="s">
        <v>6629</v>
      </c>
      <c r="E1176" s="741" t="s">
        <v>4366</v>
      </c>
      <c r="F1176" s="661" t="s">
        <v>4355</v>
      </c>
      <c r="G1176" s="661" t="s">
        <v>4424</v>
      </c>
      <c r="H1176" s="661" t="s">
        <v>590</v>
      </c>
      <c r="I1176" s="661" t="s">
        <v>1669</v>
      </c>
      <c r="J1176" s="661" t="s">
        <v>4626</v>
      </c>
      <c r="K1176" s="661" t="s">
        <v>4627</v>
      </c>
      <c r="L1176" s="662">
        <v>1545.22</v>
      </c>
      <c r="M1176" s="662">
        <v>6180.88</v>
      </c>
      <c r="N1176" s="661">
        <v>4</v>
      </c>
      <c r="O1176" s="742">
        <v>2</v>
      </c>
      <c r="P1176" s="662"/>
      <c r="Q1176" s="677">
        <v>0</v>
      </c>
      <c r="R1176" s="661"/>
      <c r="S1176" s="677">
        <v>0</v>
      </c>
      <c r="T1176" s="742"/>
      <c r="U1176" s="700">
        <v>0</v>
      </c>
    </row>
    <row r="1177" spans="1:21" ht="14.4" customHeight="1" x14ac:dyDescent="0.3">
      <c r="A1177" s="660">
        <v>21</v>
      </c>
      <c r="B1177" s="661" t="s">
        <v>589</v>
      </c>
      <c r="C1177" s="661">
        <v>89301212</v>
      </c>
      <c r="D1177" s="740" t="s">
        <v>6629</v>
      </c>
      <c r="E1177" s="741" t="s">
        <v>4366</v>
      </c>
      <c r="F1177" s="661" t="s">
        <v>4355</v>
      </c>
      <c r="G1177" s="661" t="s">
        <v>4424</v>
      </c>
      <c r="H1177" s="661" t="s">
        <v>590</v>
      </c>
      <c r="I1177" s="661" t="s">
        <v>1308</v>
      </c>
      <c r="J1177" s="661" t="s">
        <v>4425</v>
      </c>
      <c r="K1177" s="661" t="s">
        <v>4426</v>
      </c>
      <c r="L1177" s="662">
        <v>880.88</v>
      </c>
      <c r="M1177" s="662">
        <v>4404.3999999999996</v>
      </c>
      <c r="N1177" s="661">
        <v>5</v>
      </c>
      <c r="O1177" s="742">
        <v>3</v>
      </c>
      <c r="P1177" s="662">
        <v>4404.3999999999996</v>
      </c>
      <c r="Q1177" s="677">
        <v>1</v>
      </c>
      <c r="R1177" s="661">
        <v>5</v>
      </c>
      <c r="S1177" s="677">
        <v>1</v>
      </c>
      <c r="T1177" s="742">
        <v>3</v>
      </c>
      <c r="U1177" s="700">
        <v>1</v>
      </c>
    </row>
    <row r="1178" spans="1:21" ht="14.4" customHeight="1" x14ac:dyDescent="0.3">
      <c r="A1178" s="660">
        <v>21</v>
      </c>
      <c r="B1178" s="661" t="s">
        <v>589</v>
      </c>
      <c r="C1178" s="661">
        <v>89301212</v>
      </c>
      <c r="D1178" s="740" t="s">
        <v>6629</v>
      </c>
      <c r="E1178" s="741" t="s">
        <v>4366</v>
      </c>
      <c r="F1178" s="661" t="s">
        <v>4355</v>
      </c>
      <c r="G1178" s="661" t="s">
        <v>4424</v>
      </c>
      <c r="H1178" s="661" t="s">
        <v>590</v>
      </c>
      <c r="I1178" s="661" t="s">
        <v>1308</v>
      </c>
      <c r="J1178" s="661" t="s">
        <v>4425</v>
      </c>
      <c r="K1178" s="661" t="s">
        <v>4426</v>
      </c>
      <c r="L1178" s="662">
        <v>515.07000000000005</v>
      </c>
      <c r="M1178" s="662">
        <v>515.07000000000005</v>
      </c>
      <c r="N1178" s="661">
        <v>1</v>
      </c>
      <c r="O1178" s="742">
        <v>1</v>
      </c>
      <c r="P1178" s="662">
        <v>515.07000000000005</v>
      </c>
      <c r="Q1178" s="677">
        <v>1</v>
      </c>
      <c r="R1178" s="661">
        <v>1</v>
      </c>
      <c r="S1178" s="677">
        <v>1</v>
      </c>
      <c r="T1178" s="742">
        <v>1</v>
      </c>
      <c r="U1178" s="700">
        <v>1</v>
      </c>
    </row>
    <row r="1179" spans="1:21" ht="14.4" customHeight="1" x14ac:dyDescent="0.3">
      <c r="A1179" s="660">
        <v>21</v>
      </c>
      <c r="B1179" s="661" t="s">
        <v>589</v>
      </c>
      <c r="C1179" s="661">
        <v>89301212</v>
      </c>
      <c r="D1179" s="740" t="s">
        <v>6629</v>
      </c>
      <c r="E1179" s="741" t="s">
        <v>4366</v>
      </c>
      <c r="F1179" s="661" t="s">
        <v>4355</v>
      </c>
      <c r="G1179" s="661" t="s">
        <v>4424</v>
      </c>
      <c r="H1179" s="661" t="s">
        <v>590</v>
      </c>
      <c r="I1179" s="661" t="s">
        <v>1308</v>
      </c>
      <c r="J1179" s="661" t="s">
        <v>4425</v>
      </c>
      <c r="K1179" s="661" t="s">
        <v>4426</v>
      </c>
      <c r="L1179" s="662">
        <v>506.78</v>
      </c>
      <c r="M1179" s="662">
        <v>4054.24</v>
      </c>
      <c r="N1179" s="661">
        <v>8</v>
      </c>
      <c r="O1179" s="742">
        <v>4</v>
      </c>
      <c r="P1179" s="662">
        <v>4054.24</v>
      </c>
      <c r="Q1179" s="677">
        <v>1</v>
      </c>
      <c r="R1179" s="661">
        <v>8</v>
      </c>
      <c r="S1179" s="677">
        <v>1</v>
      </c>
      <c r="T1179" s="742">
        <v>4</v>
      </c>
      <c r="U1179" s="700">
        <v>1</v>
      </c>
    </row>
    <row r="1180" spans="1:21" ht="14.4" customHeight="1" x14ac:dyDescent="0.3">
      <c r="A1180" s="660">
        <v>21</v>
      </c>
      <c r="B1180" s="661" t="s">
        <v>589</v>
      </c>
      <c r="C1180" s="661">
        <v>89301212</v>
      </c>
      <c r="D1180" s="740" t="s">
        <v>6629</v>
      </c>
      <c r="E1180" s="741" t="s">
        <v>4366</v>
      </c>
      <c r="F1180" s="661" t="s">
        <v>4355</v>
      </c>
      <c r="G1180" s="661" t="s">
        <v>4424</v>
      </c>
      <c r="H1180" s="661" t="s">
        <v>590</v>
      </c>
      <c r="I1180" s="661" t="s">
        <v>1522</v>
      </c>
      <c r="J1180" s="661" t="s">
        <v>4506</v>
      </c>
      <c r="K1180" s="661" t="s">
        <v>4507</v>
      </c>
      <c r="L1180" s="662">
        <v>1629.03</v>
      </c>
      <c r="M1180" s="662">
        <v>6516.12</v>
      </c>
      <c r="N1180" s="661">
        <v>4</v>
      </c>
      <c r="O1180" s="742">
        <v>2</v>
      </c>
      <c r="P1180" s="662">
        <v>6516.12</v>
      </c>
      <c r="Q1180" s="677">
        <v>1</v>
      </c>
      <c r="R1180" s="661">
        <v>4</v>
      </c>
      <c r="S1180" s="677">
        <v>1</v>
      </c>
      <c r="T1180" s="742">
        <v>2</v>
      </c>
      <c r="U1180" s="700">
        <v>1</v>
      </c>
    </row>
    <row r="1181" spans="1:21" ht="14.4" customHeight="1" x14ac:dyDescent="0.3">
      <c r="A1181" s="660">
        <v>21</v>
      </c>
      <c r="B1181" s="661" t="s">
        <v>589</v>
      </c>
      <c r="C1181" s="661">
        <v>89301212</v>
      </c>
      <c r="D1181" s="740" t="s">
        <v>6629</v>
      </c>
      <c r="E1181" s="741" t="s">
        <v>4366</v>
      </c>
      <c r="F1181" s="661" t="s">
        <v>4355</v>
      </c>
      <c r="G1181" s="661" t="s">
        <v>4424</v>
      </c>
      <c r="H1181" s="661" t="s">
        <v>590</v>
      </c>
      <c r="I1181" s="661" t="s">
        <v>1522</v>
      </c>
      <c r="J1181" s="661" t="s">
        <v>4506</v>
      </c>
      <c r="K1181" s="661" t="s">
        <v>4507</v>
      </c>
      <c r="L1181" s="662">
        <v>1030.1500000000001</v>
      </c>
      <c r="M1181" s="662">
        <v>4120.6000000000004</v>
      </c>
      <c r="N1181" s="661">
        <v>4</v>
      </c>
      <c r="O1181" s="742">
        <v>2</v>
      </c>
      <c r="P1181" s="662">
        <v>4120.6000000000004</v>
      </c>
      <c r="Q1181" s="677">
        <v>1</v>
      </c>
      <c r="R1181" s="661">
        <v>4</v>
      </c>
      <c r="S1181" s="677">
        <v>1</v>
      </c>
      <c r="T1181" s="742">
        <v>2</v>
      </c>
      <c r="U1181" s="700">
        <v>1</v>
      </c>
    </row>
    <row r="1182" spans="1:21" ht="14.4" customHeight="1" x14ac:dyDescent="0.3">
      <c r="A1182" s="660">
        <v>21</v>
      </c>
      <c r="B1182" s="661" t="s">
        <v>589</v>
      </c>
      <c r="C1182" s="661">
        <v>89301212</v>
      </c>
      <c r="D1182" s="740" t="s">
        <v>6629</v>
      </c>
      <c r="E1182" s="741" t="s">
        <v>4366</v>
      </c>
      <c r="F1182" s="661" t="s">
        <v>4355</v>
      </c>
      <c r="G1182" s="661" t="s">
        <v>4508</v>
      </c>
      <c r="H1182" s="661" t="s">
        <v>2238</v>
      </c>
      <c r="I1182" s="661" t="s">
        <v>4915</v>
      </c>
      <c r="J1182" s="661" t="s">
        <v>2841</v>
      </c>
      <c r="K1182" s="661" t="s">
        <v>4916</v>
      </c>
      <c r="L1182" s="662">
        <v>782.22</v>
      </c>
      <c r="M1182" s="662">
        <v>1564.44</v>
      </c>
      <c r="N1182" s="661">
        <v>2</v>
      </c>
      <c r="O1182" s="742">
        <v>1</v>
      </c>
      <c r="P1182" s="662">
        <v>1564.44</v>
      </c>
      <c r="Q1182" s="677">
        <v>1</v>
      </c>
      <c r="R1182" s="661">
        <v>2</v>
      </c>
      <c r="S1182" s="677">
        <v>1</v>
      </c>
      <c r="T1182" s="742">
        <v>1</v>
      </c>
      <c r="U1182" s="700">
        <v>1</v>
      </c>
    </row>
    <row r="1183" spans="1:21" ht="14.4" customHeight="1" x14ac:dyDescent="0.3">
      <c r="A1183" s="660">
        <v>21</v>
      </c>
      <c r="B1183" s="661" t="s">
        <v>589</v>
      </c>
      <c r="C1183" s="661">
        <v>89301212</v>
      </c>
      <c r="D1183" s="740" t="s">
        <v>6629</v>
      </c>
      <c r="E1183" s="741" t="s">
        <v>4366</v>
      </c>
      <c r="F1183" s="661" t="s">
        <v>4355</v>
      </c>
      <c r="G1183" s="661" t="s">
        <v>4509</v>
      </c>
      <c r="H1183" s="661" t="s">
        <v>590</v>
      </c>
      <c r="I1183" s="661" t="s">
        <v>5313</v>
      </c>
      <c r="J1183" s="661" t="s">
        <v>4511</v>
      </c>
      <c r="K1183" s="661" t="s">
        <v>4515</v>
      </c>
      <c r="L1183" s="662">
        <v>66.599999999999994</v>
      </c>
      <c r="M1183" s="662">
        <v>66.599999999999994</v>
      </c>
      <c r="N1183" s="661">
        <v>1</v>
      </c>
      <c r="O1183" s="742">
        <v>0.5</v>
      </c>
      <c r="P1183" s="662">
        <v>66.599999999999994</v>
      </c>
      <c r="Q1183" s="677">
        <v>1</v>
      </c>
      <c r="R1183" s="661">
        <v>1</v>
      </c>
      <c r="S1183" s="677">
        <v>1</v>
      </c>
      <c r="T1183" s="742">
        <v>0.5</v>
      </c>
      <c r="U1183" s="700">
        <v>1</v>
      </c>
    </row>
    <row r="1184" spans="1:21" ht="14.4" customHeight="1" x14ac:dyDescent="0.3">
      <c r="A1184" s="660">
        <v>21</v>
      </c>
      <c r="B1184" s="661" t="s">
        <v>589</v>
      </c>
      <c r="C1184" s="661">
        <v>89301212</v>
      </c>
      <c r="D1184" s="740" t="s">
        <v>6629</v>
      </c>
      <c r="E1184" s="741" t="s">
        <v>4366</v>
      </c>
      <c r="F1184" s="661" t="s">
        <v>4355</v>
      </c>
      <c r="G1184" s="661" t="s">
        <v>4509</v>
      </c>
      <c r="H1184" s="661" t="s">
        <v>590</v>
      </c>
      <c r="I1184" s="661" t="s">
        <v>1126</v>
      </c>
      <c r="J1184" s="661" t="s">
        <v>4514</v>
      </c>
      <c r="K1184" s="661" t="s">
        <v>4515</v>
      </c>
      <c r="L1184" s="662">
        <v>66.599999999999994</v>
      </c>
      <c r="M1184" s="662">
        <v>66.599999999999994</v>
      </c>
      <c r="N1184" s="661">
        <v>1</v>
      </c>
      <c r="O1184" s="742">
        <v>1</v>
      </c>
      <c r="P1184" s="662">
        <v>66.599999999999994</v>
      </c>
      <c r="Q1184" s="677">
        <v>1</v>
      </c>
      <c r="R1184" s="661">
        <v>1</v>
      </c>
      <c r="S1184" s="677">
        <v>1</v>
      </c>
      <c r="T1184" s="742">
        <v>1</v>
      </c>
      <c r="U1184" s="700">
        <v>1</v>
      </c>
    </row>
    <row r="1185" spans="1:21" ht="14.4" customHeight="1" x14ac:dyDescent="0.3">
      <c r="A1185" s="660">
        <v>21</v>
      </c>
      <c r="B1185" s="661" t="s">
        <v>589</v>
      </c>
      <c r="C1185" s="661">
        <v>89301212</v>
      </c>
      <c r="D1185" s="740" t="s">
        <v>6629</v>
      </c>
      <c r="E1185" s="741" t="s">
        <v>4366</v>
      </c>
      <c r="F1185" s="661" t="s">
        <v>4355</v>
      </c>
      <c r="G1185" s="661" t="s">
        <v>5096</v>
      </c>
      <c r="H1185" s="661" t="s">
        <v>2238</v>
      </c>
      <c r="I1185" s="661" t="s">
        <v>5097</v>
      </c>
      <c r="J1185" s="661" t="s">
        <v>5098</v>
      </c>
      <c r="K1185" s="661" t="s">
        <v>5099</v>
      </c>
      <c r="L1185" s="662">
        <v>1359.61</v>
      </c>
      <c r="M1185" s="662">
        <v>4078.83</v>
      </c>
      <c r="N1185" s="661">
        <v>3</v>
      </c>
      <c r="O1185" s="742">
        <v>1</v>
      </c>
      <c r="P1185" s="662">
        <v>4078.83</v>
      </c>
      <c r="Q1185" s="677">
        <v>1</v>
      </c>
      <c r="R1185" s="661">
        <v>3</v>
      </c>
      <c r="S1185" s="677">
        <v>1</v>
      </c>
      <c r="T1185" s="742">
        <v>1</v>
      </c>
      <c r="U1185" s="700">
        <v>1</v>
      </c>
    </row>
    <row r="1186" spans="1:21" ht="14.4" customHeight="1" x14ac:dyDescent="0.3">
      <c r="A1186" s="660">
        <v>21</v>
      </c>
      <c r="B1186" s="661" t="s">
        <v>589</v>
      </c>
      <c r="C1186" s="661">
        <v>89301212</v>
      </c>
      <c r="D1186" s="740" t="s">
        <v>6629</v>
      </c>
      <c r="E1186" s="741" t="s">
        <v>4366</v>
      </c>
      <c r="F1186" s="661" t="s">
        <v>4355</v>
      </c>
      <c r="G1186" s="661" t="s">
        <v>4427</v>
      </c>
      <c r="H1186" s="661" t="s">
        <v>590</v>
      </c>
      <c r="I1186" s="661" t="s">
        <v>991</v>
      </c>
      <c r="J1186" s="661" t="s">
        <v>992</v>
      </c>
      <c r="K1186" s="661" t="s">
        <v>4428</v>
      </c>
      <c r="L1186" s="662">
        <v>163.9</v>
      </c>
      <c r="M1186" s="662">
        <v>983.40000000000009</v>
      </c>
      <c r="N1186" s="661">
        <v>6</v>
      </c>
      <c r="O1186" s="742">
        <v>1.5</v>
      </c>
      <c r="P1186" s="662"/>
      <c r="Q1186" s="677">
        <v>0</v>
      </c>
      <c r="R1186" s="661"/>
      <c r="S1186" s="677">
        <v>0</v>
      </c>
      <c r="T1186" s="742"/>
      <c r="U1186" s="700">
        <v>0</v>
      </c>
    </row>
    <row r="1187" spans="1:21" ht="14.4" customHeight="1" x14ac:dyDescent="0.3">
      <c r="A1187" s="660">
        <v>21</v>
      </c>
      <c r="B1187" s="661" t="s">
        <v>589</v>
      </c>
      <c r="C1187" s="661">
        <v>89301212</v>
      </c>
      <c r="D1187" s="740" t="s">
        <v>6629</v>
      </c>
      <c r="E1187" s="741" t="s">
        <v>4366</v>
      </c>
      <c r="F1187" s="661" t="s">
        <v>4355</v>
      </c>
      <c r="G1187" s="661" t="s">
        <v>4419</v>
      </c>
      <c r="H1187" s="661" t="s">
        <v>590</v>
      </c>
      <c r="I1187" s="661" t="s">
        <v>4420</v>
      </c>
      <c r="J1187" s="661" t="s">
        <v>835</v>
      </c>
      <c r="K1187" s="661" t="s">
        <v>3636</v>
      </c>
      <c r="L1187" s="662">
        <v>0</v>
      </c>
      <c r="M1187" s="662">
        <v>0</v>
      </c>
      <c r="N1187" s="661">
        <v>1</v>
      </c>
      <c r="O1187" s="742">
        <v>0.5</v>
      </c>
      <c r="P1187" s="662"/>
      <c r="Q1187" s="677"/>
      <c r="R1187" s="661"/>
      <c r="S1187" s="677">
        <v>0</v>
      </c>
      <c r="T1187" s="742"/>
      <c r="U1187" s="700">
        <v>0</v>
      </c>
    </row>
    <row r="1188" spans="1:21" ht="14.4" customHeight="1" x14ac:dyDescent="0.3">
      <c r="A1188" s="660">
        <v>21</v>
      </c>
      <c r="B1188" s="661" t="s">
        <v>589</v>
      </c>
      <c r="C1188" s="661">
        <v>89301212</v>
      </c>
      <c r="D1188" s="740" t="s">
        <v>6629</v>
      </c>
      <c r="E1188" s="741" t="s">
        <v>4366</v>
      </c>
      <c r="F1188" s="661" t="s">
        <v>4355</v>
      </c>
      <c r="G1188" s="661" t="s">
        <v>4419</v>
      </c>
      <c r="H1188" s="661" t="s">
        <v>590</v>
      </c>
      <c r="I1188" s="661" t="s">
        <v>834</v>
      </c>
      <c r="J1188" s="661" t="s">
        <v>835</v>
      </c>
      <c r="K1188" s="661" t="s">
        <v>2573</v>
      </c>
      <c r="L1188" s="662">
        <v>40.36</v>
      </c>
      <c r="M1188" s="662">
        <v>80.72</v>
      </c>
      <c r="N1188" s="661">
        <v>2</v>
      </c>
      <c r="O1188" s="742">
        <v>1.5</v>
      </c>
      <c r="P1188" s="662">
        <v>80.72</v>
      </c>
      <c r="Q1188" s="677">
        <v>1</v>
      </c>
      <c r="R1188" s="661">
        <v>2</v>
      </c>
      <c r="S1188" s="677">
        <v>1</v>
      </c>
      <c r="T1188" s="742">
        <v>1.5</v>
      </c>
      <c r="U1188" s="700">
        <v>1</v>
      </c>
    </row>
    <row r="1189" spans="1:21" ht="14.4" customHeight="1" x14ac:dyDescent="0.3">
      <c r="A1189" s="660">
        <v>21</v>
      </c>
      <c r="B1189" s="661" t="s">
        <v>589</v>
      </c>
      <c r="C1189" s="661">
        <v>89301212</v>
      </c>
      <c r="D1189" s="740" t="s">
        <v>6629</v>
      </c>
      <c r="E1189" s="741" t="s">
        <v>4366</v>
      </c>
      <c r="F1189" s="661" t="s">
        <v>4355</v>
      </c>
      <c r="G1189" s="661" t="s">
        <v>4521</v>
      </c>
      <c r="H1189" s="661" t="s">
        <v>590</v>
      </c>
      <c r="I1189" s="661" t="s">
        <v>5018</v>
      </c>
      <c r="J1189" s="661" t="s">
        <v>4523</v>
      </c>
      <c r="K1189" s="661" t="s">
        <v>4942</v>
      </c>
      <c r="L1189" s="662">
        <v>47.94</v>
      </c>
      <c r="M1189" s="662">
        <v>47.94</v>
      </c>
      <c r="N1189" s="661">
        <v>1</v>
      </c>
      <c r="O1189" s="742">
        <v>0.5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21</v>
      </c>
      <c r="B1190" s="661" t="s">
        <v>589</v>
      </c>
      <c r="C1190" s="661">
        <v>89301212</v>
      </c>
      <c r="D1190" s="740" t="s">
        <v>6629</v>
      </c>
      <c r="E1190" s="741" t="s">
        <v>4366</v>
      </c>
      <c r="F1190" s="661" t="s">
        <v>4355</v>
      </c>
      <c r="G1190" s="661" t="s">
        <v>4612</v>
      </c>
      <c r="H1190" s="661" t="s">
        <v>590</v>
      </c>
      <c r="I1190" s="661" t="s">
        <v>5122</v>
      </c>
      <c r="J1190" s="661" t="s">
        <v>4370</v>
      </c>
      <c r="K1190" s="661"/>
      <c r="L1190" s="662">
        <v>0</v>
      </c>
      <c r="M1190" s="662">
        <v>0</v>
      </c>
      <c r="N1190" s="661">
        <v>2</v>
      </c>
      <c r="O1190" s="742">
        <v>2</v>
      </c>
      <c r="P1190" s="662">
        <v>0</v>
      </c>
      <c r="Q1190" s="677"/>
      <c r="R1190" s="661">
        <v>1</v>
      </c>
      <c r="S1190" s="677">
        <v>0.5</v>
      </c>
      <c r="T1190" s="742">
        <v>1</v>
      </c>
      <c r="U1190" s="700">
        <v>0.5</v>
      </c>
    </row>
    <row r="1191" spans="1:21" ht="14.4" customHeight="1" x14ac:dyDescent="0.3">
      <c r="A1191" s="660">
        <v>21</v>
      </c>
      <c r="B1191" s="661" t="s">
        <v>589</v>
      </c>
      <c r="C1191" s="661">
        <v>89301212</v>
      </c>
      <c r="D1191" s="740" t="s">
        <v>6629</v>
      </c>
      <c r="E1191" s="741" t="s">
        <v>4366</v>
      </c>
      <c r="F1191" s="661" t="s">
        <v>4355</v>
      </c>
      <c r="G1191" s="661" t="s">
        <v>4700</v>
      </c>
      <c r="H1191" s="661" t="s">
        <v>590</v>
      </c>
      <c r="I1191" s="661" t="s">
        <v>744</v>
      </c>
      <c r="J1191" s="661" t="s">
        <v>745</v>
      </c>
      <c r="K1191" s="661" t="s">
        <v>4701</v>
      </c>
      <c r="L1191" s="662">
        <v>26.17</v>
      </c>
      <c r="M1191" s="662">
        <v>78.510000000000005</v>
      </c>
      <c r="N1191" s="661">
        <v>3</v>
      </c>
      <c r="O1191" s="742">
        <v>1.5</v>
      </c>
      <c r="P1191" s="662">
        <v>26.17</v>
      </c>
      <c r="Q1191" s="677">
        <v>0.33333333333333331</v>
      </c>
      <c r="R1191" s="661">
        <v>1</v>
      </c>
      <c r="S1191" s="677">
        <v>0.33333333333333331</v>
      </c>
      <c r="T1191" s="742">
        <v>0.5</v>
      </c>
      <c r="U1191" s="700">
        <v>0.33333333333333331</v>
      </c>
    </row>
    <row r="1192" spans="1:21" ht="14.4" customHeight="1" x14ac:dyDescent="0.3">
      <c r="A1192" s="660">
        <v>21</v>
      </c>
      <c r="B1192" s="661" t="s">
        <v>589</v>
      </c>
      <c r="C1192" s="661">
        <v>89301212</v>
      </c>
      <c r="D1192" s="740" t="s">
        <v>6629</v>
      </c>
      <c r="E1192" s="741" t="s">
        <v>4366</v>
      </c>
      <c r="F1192" s="661" t="s">
        <v>4355</v>
      </c>
      <c r="G1192" s="661" t="s">
        <v>4635</v>
      </c>
      <c r="H1192" s="661" t="s">
        <v>2238</v>
      </c>
      <c r="I1192" s="661" t="s">
        <v>5128</v>
      </c>
      <c r="J1192" s="661" t="s">
        <v>5129</v>
      </c>
      <c r="K1192" s="661" t="s">
        <v>2884</v>
      </c>
      <c r="L1192" s="662">
        <v>10256.77</v>
      </c>
      <c r="M1192" s="662">
        <v>10256.77</v>
      </c>
      <c r="N1192" s="661">
        <v>1</v>
      </c>
      <c r="O1192" s="742">
        <v>0.5</v>
      </c>
      <c r="P1192" s="662">
        <v>10256.77</v>
      </c>
      <c r="Q1192" s="677">
        <v>1</v>
      </c>
      <c r="R1192" s="661">
        <v>1</v>
      </c>
      <c r="S1192" s="677">
        <v>1</v>
      </c>
      <c r="T1192" s="742">
        <v>0.5</v>
      </c>
      <c r="U1192" s="700">
        <v>1</v>
      </c>
    </row>
    <row r="1193" spans="1:21" ht="14.4" customHeight="1" x14ac:dyDescent="0.3">
      <c r="A1193" s="660">
        <v>21</v>
      </c>
      <c r="B1193" s="661" t="s">
        <v>589</v>
      </c>
      <c r="C1193" s="661">
        <v>89301212</v>
      </c>
      <c r="D1193" s="740" t="s">
        <v>6629</v>
      </c>
      <c r="E1193" s="741" t="s">
        <v>4366</v>
      </c>
      <c r="F1193" s="661" t="s">
        <v>4355</v>
      </c>
      <c r="G1193" s="661" t="s">
        <v>5314</v>
      </c>
      <c r="H1193" s="661" t="s">
        <v>2238</v>
      </c>
      <c r="I1193" s="661" t="s">
        <v>2589</v>
      </c>
      <c r="J1193" s="661" t="s">
        <v>2590</v>
      </c>
      <c r="K1193" s="661" t="s">
        <v>2591</v>
      </c>
      <c r="L1193" s="662">
        <v>97.68</v>
      </c>
      <c r="M1193" s="662">
        <v>293.04000000000002</v>
      </c>
      <c r="N1193" s="661">
        <v>3</v>
      </c>
      <c r="O1193" s="742">
        <v>0.5</v>
      </c>
      <c r="P1193" s="662">
        <v>293.04000000000002</v>
      </c>
      <c r="Q1193" s="677">
        <v>1</v>
      </c>
      <c r="R1193" s="661">
        <v>3</v>
      </c>
      <c r="S1193" s="677">
        <v>1</v>
      </c>
      <c r="T1193" s="742">
        <v>0.5</v>
      </c>
      <c r="U1193" s="700">
        <v>1</v>
      </c>
    </row>
    <row r="1194" spans="1:21" ht="14.4" customHeight="1" x14ac:dyDescent="0.3">
      <c r="A1194" s="660">
        <v>21</v>
      </c>
      <c r="B1194" s="661" t="s">
        <v>589</v>
      </c>
      <c r="C1194" s="661">
        <v>89301212</v>
      </c>
      <c r="D1194" s="740" t="s">
        <v>6629</v>
      </c>
      <c r="E1194" s="741" t="s">
        <v>4366</v>
      </c>
      <c r="F1194" s="661" t="s">
        <v>4355</v>
      </c>
      <c r="G1194" s="661" t="s">
        <v>5314</v>
      </c>
      <c r="H1194" s="661" t="s">
        <v>590</v>
      </c>
      <c r="I1194" s="661" t="s">
        <v>5315</v>
      </c>
      <c r="J1194" s="661" t="s">
        <v>5316</v>
      </c>
      <c r="K1194" s="661" t="s">
        <v>5317</v>
      </c>
      <c r="L1194" s="662">
        <v>313.98</v>
      </c>
      <c r="M1194" s="662">
        <v>627.96</v>
      </c>
      <c r="N1194" s="661">
        <v>2</v>
      </c>
      <c r="O1194" s="742">
        <v>1</v>
      </c>
      <c r="P1194" s="662">
        <v>627.96</v>
      </c>
      <c r="Q1194" s="677">
        <v>1</v>
      </c>
      <c r="R1194" s="661">
        <v>2</v>
      </c>
      <c r="S1194" s="677">
        <v>1</v>
      </c>
      <c r="T1194" s="742">
        <v>1</v>
      </c>
      <c r="U1194" s="700">
        <v>1</v>
      </c>
    </row>
    <row r="1195" spans="1:21" ht="14.4" customHeight="1" x14ac:dyDescent="0.3">
      <c r="A1195" s="660">
        <v>21</v>
      </c>
      <c r="B1195" s="661" t="s">
        <v>589</v>
      </c>
      <c r="C1195" s="661">
        <v>89301212</v>
      </c>
      <c r="D1195" s="740" t="s">
        <v>6629</v>
      </c>
      <c r="E1195" s="741" t="s">
        <v>4366</v>
      </c>
      <c r="F1195" s="661" t="s">
        <v>4355</v>
      </c>
      <c r="G1195" s="661" t="s">
        <v>5149</v>
      </c>
      <c r="H1195" s="661" t="s">
        <v>590</v>
      </c>
      <c r="I1195" s="661" t="s">
        <v>5150</v>
      </c>
      <c r="J1195" s="661" t="s">
        <v>5151</v>
      </c>
      <c r="K1195" s="661" t="s">
        <v>3661</v>
      </c>
      <c r="L1195" s="662">
        <v>4002.14</v>
      </c>
      <c r="M1195" s="662">
        <v>16008.56</v>
      </c>
      <c r="N1195" s="661">
        <v>4</v>
      </c>
      <c r="O1195" s="742">
        <v>1.5</v>
      </c>
      <c r="P1195" s="662">
        <v>16008.56</v>
      </c>
      <c r="Q1195" s="677">
        <v>1</v>
      </c>
      <c r="R1195" s="661">
        <v>4</v>
      </c>
      <c r="S1195" s="677">
        <v>1</v>
      </c>
      <c r="T1195" s="742">
        <v>1.5</v>
      </c>
      <c r="U1195" s="700">
        <v>1</v>
      </c>
    </row>
    <row r="1196" spans="1:21" ht="14.4" customHeight="1" x14ac:dyDescent="0.3">
      <c r="A1196" s="660">
        <v>21</v>
      </c>
      <c r="B1196" s="661" t="s">
        <v>589</v>
      </c>
      <c r="C1196" s="661">
        <v>89301212</v>
      </c>
      <c r="D1196" s="740" t="s">
        <v>6629</v>
      </c>
      <c r="E1196" s="741" t="s">
        <v>4366</v>
      </c>
      <c r="F1196" s="661" t="s">
        <v>4355</v>
      </c>
      <c r="G1196" s="661" t="s">
        <v>5149</v>
      </c>
      <c r="H1196" s="661" t="s">
        <v>590</v>
      </c>
      <c r="I1196" s="661" t="s">
        <v>5318</v>
      </c>
      <c r="J1196" s="661" t="s">
        <v>5151</v>
      </c>
      <c r="K1196" s="661" t="s">
        <v>5319</v>
      </c>
      <c r="L1196" s="662">
        <v>0</v>
      </c>
      <c r="M1196" s="662">
        <v>0</v>
      </c>
      <c r="N1196" s="661">
        <v>1</v>
      </c>
      <c r="O1196" s="742">
        <v>0.5</v>
      </c>
      <c r="P1196" s="662">
        <v>0</v>
      </c>
      <c r="Q1196" s="677"/>
      <c r="R1196" s="661">
        <v>1</v>
      </c>
      <c r="S1196" s="677">
        <v>1</v>
      </c>
      <c r="T1196" s="742">
        <v>0.5</v>
      </c>
      <c r="U1196" s="700">
        <v>1</v>
      </c>
    </row>
    <row r="1197" spans="1:21" ht="14.4" customHeight="1" x14ac:dyDescent="0.3">
      <c r="A1197" s="660">
        <v>21</v>
      </c>
      <c r="B1197" s="661" t="s">
        <v>589</v>
      </c>
      <c r="C1197" s="661">
        <v>89301212</v>
      </c>
      <c r="D1197" s="740" t="s">
        <v>6629</v>
      </c>
      <c r="E1197" s="741" t="s">
        <v>4366</v>
      </c>
      <c r="F1197" s="661" t="s">
        <v>4355</v>
      </c>
      <c r="G1197" s="661" t="s">
        <v>5152</v>
      </c>
      <c r="H1197" s="661" t="s">
        <v>2238</v>
      </c>
      <c r="I1197" s="661" t="s">
        <v>5153</v>
      </c>
      <c r="J1197" s="661" t="s">
        <v>4117</v>
      </c>
      <c r="K1197" s="661" t="s">
        <v>5154</v>
      </c>
      <c r="L1197" s="662">
        <v>195.92</v>
      </c>
      <c r="M1197" s="662">
        <v>587.76</v>
      </c>
      <c r="N1197" s="661">
        <v>3</v>
      </c>
      <c r="O1197" s="742">
        <v>1</v>
      </c>
      <c r="P1197" s="662"/>
      <c r="Q1197" s="677">
        <v>0</v>
      </c>
      <c r="R1197" s="661"/>
      <c r="S1197" s="677">
        <v>0</v>
      </c>
      <c r="T1197" s="742"/>
      <c r="U1197" s="700">
        <v>0</v>
      </c>
    </row>
    <row r="1198" spans="1:21" ht="14.4" customHeight="1" x14ac:dyDescent="0.3">
      <c r="A1198" s="660">
        <v>21</v>
      </c>
      <c r="B1198" s="661" t="s">
        <v>589</v>
      </c>
      <c r="C1198" s="661">
        <v>89301212</v>
      </c>
      <c r="D1198" s="740" t="s">
        <v>6629</v>
      </c>
      <c r="E1198" s="741" t="s">
        <v>4366</v>
      </c>
      <c r="F1198" s="661" t="s">
        <v>4355</v>
      </c>
      <c r="G1198" s="661" t="s">
        <v>4704</v>
      </c>
      <c r="H1198" s="661" t="s">
        <v>590</v>
      </c>
      <c r="I1198" s="661" t="s">
        <v>1390</v>
      </c>
      <c r="J1198" s="661" t="s">
        <v>1391</v>
      </c>
      <c r="K1198" s="661" t="s">
        <v>816</v>
      </c>
      <c r="L1198" s="662">
        <v>0</v>
      </c>
      <c r="M1198" s="662">
        <v>0</v>
      </c>
      <c r="N1198" s="661">
        <v>1</v>
      </c>
      <c r="O1198" s="742">
        <v>0.5</v>
      </c>
      <c r="P1198" s="662"/>
      <c r="Q1198" s="677"/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21</v>
      </c>
      <c r="B1199" s="661" t="s">
        <v>589</v>
      </c>
      <c r="C1199" s="661">
        <v>89301212</v>
      </c>
      <c r="D1199" s="740" t="s">
        <v>6629</v>
      </c>
      <c r="E1199" s="741" t="s">
        <v>4366</v>
      </c>
      <c r="F1199" s="661" t="s">
        <v>4355</v>
      </c>
      <c r="G1199" s="661" t="s">
        <v>4704</v>
      </c>
      <c r="H1199" s="661" t="s">
        <v>590</v>
      </c>
      <c r="I1199" s="661" t="s">
        <v>5320</v>
      </c>
      <c r="J1199" s="661" t="s">
        <v>1391</v>
      </c>
      <c r="K1199" s="661" t="s">
        <v>5321</v>
      </c>
      <c r="L1199" s="662">
        <v>0</v>
      </c>
      <c r="M1199" s="662">
        <v>0</v>
      </c>
      <c r="N1199" s="661">
        <v>2</v>
      </c>
      <c r="O1199" s="742">
        <v>2</v>
      </c>
      <c r="P1199" s="662">
        <v>0</v>
      </c>
      <c r="Q1199" s="677"/>
      <c r="R1199" s="661">
        <v>1</v>
      </c>
      <c r="S1199" s="677">
        <v>0.5</v>
      </c>
      <c r="T1199" s="742">
        <v>1</v>
      </c>
      <c r="U1199" s="700">
        <v>0.5</v>
      </c>
    </row>
    <row r="1200" spans="1:21" ht="14.4" customHeight="1" x14ac:dyDescent="0.3">
      <c r="A1200" s="660">
        <v>21</v>
      </c>
      <c r="B1200" s="661" t="s">
        <v>589</v>
      </c>
      <c r="C1200" s="661">
        <v>89301212</v>
      </c>
      <c r="D1200" s="740" t="s">
        <v>6629</v>
      </c>
      <c r="E1200" s="741" t="s">
        <v>4366</v>
      </c>
      <c r="F1200" s="661" t="s">
        <v>4355</v>
      </c>
      <c r="G1200" s="661" t="s">
        <v>4545</v>
      </c>
      <c r="H1200" s="661" t="s">
        <v>2238</v>
      </c>
      <c r="I1200" s="661" t="s">
        <v>2601</v>
      </c>
      <c r="J1200" s="661" t="s">
        <v>2602</v>
      </c>
      <c r="K1200" s="661" t="s">
        <v>4215</v>
      </c>
      <c r="L1200" s="662">
        <v>804.58</v>
      </c>
      <c r="M1200" s="662">
        <v>45861.060000000005</v>
      </c>
      <c r="N1200" s="661">
        <v>57</v>
      </c>
      <c r="O1200" s="742">
        <v>22</v>
      </c>
      <c r="P1200" s="662">
        <v>20919.080000000002</v>
      </c>
      <c r="Q1200" s="677">
        <v>0.45614035087719296</v>
      </c>
      <c r="R1200" s="661">
        <v>26</v>
      </c>
      <c r="S1200" s="677">
        <v>0.45614035087719296</v>
      </c>
      <c r="T1200" s="742">
        <v>9</v>
      </c>
      <c r="U1200" s="700">
        <v>0.40909090909090912</v>
      </c>
    </row>
    <row r="1201" spans="1:21" ht="14.4" customHeight="1" x14ac:dyDescent="0.3">
      <c r="A1201" s="660">
        <v>21</v>
      </c>
      <c r="B1201" s="661" t="s">
        <v>589</v>
      </c>
      <c r="C1201" s="661">
        <v>89301212</v>
      </c>
      <c r="D1201" s="740" t="s">
        <v>6629</v>
      </c>
      <c r="E1201" s="741" t="s">
        <v>4366</v>
      </c>
      <c r="F1201" s="661" t="s">
        <v>4355</v>
      </c>
      <c r="G1201" s="661" t="s">
        <v>4833</v>
      </c>
      <c r="H1201" s="661" t="s">
        <v>2238</v>
      </c>
      <c r="I1201" s="661" t="s">
        <v>5322</v>
      </c>
      <c r="J1201" s="661" t="s">
        <v>629</v>
      </c>
      <c r="K1201" s="661" t="s">
        <v>5323</v>
      </c>
      <c r="L1201" s="662">
        <v>65.069999999999993</v>
      </c>
      <c r="M1201" s="662">
        <v>130.13999999999999</v>
      </c>
      <c r="N1201" s="661">
        <v>2</v>
      </c>
      <c r="O1201" s="742">
        <v>1</v>
      </c>
      <c r="P1201" s="662"/>
      <c r="Q1201" s="677">
        <v>0</v>
      </c>
      <c r="R1201" s="661"/>
      <c r="S1201" s="677">
        <v>0</v>
      </c>
      <c r="T1201" s="742"/>
      <c r="U1201" s="700">
        <v>0</v>
      </c>
    </row>
    <row r="1202" spans="1:21" ht="14.4" customHeight="1" x14ac:dyDescent="0.3">
      <c r="A1202" s="660">
        <v>21</v>
      </c>
      <c r="B1202" s="661" t="s">
        <v>589</v>
      </c>
      <c r="C1202" s="661">
        <v>89301212</v>
      </c>
      <c r="D1202" s="740" t="s">
        <v>6629</v>
      </c>
      <c r="E1202" s="741" t="s">
        <v>4366</v>
      </c>
      <c r="F1202" s="661" t="s">
        <v>4355</v>
      </c>
      <c r="G1202" s="661" t="s">
        <v>4833</v>
      </c>
      <c r="H1202" s="661" t="s">
        <v>590</v>
      </c>
      <c r="I1202" s="661" t="s">
        <v>1572</v>
      </c>
      <c r="J1202" s="661" t="s">
        <v>5324</v>
      </c>
      <c r="K1202" s="661" t="s">
        <v>5325</v>
      </c>
      <c r="L1202" s="662">
        <v>65.069999999999993</v>
      </c>
      <c r="M1202" s="662">
        <v>195.20999999999998</v>
      </c>
      <c r="N1202" s="661">
        <v>3</v>
      </c>
      <c r="O1202" s="742">
        <v>3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21</v>
      </c>
      <c r="B1203" s="661" t="s">
        <v>589</v>
      </c>
      <c r="C1203" s="661">
        <v>89301212</v>
      </c>
      <c r="D1203" s="740" t="s">
        <v>6629</v>
      </c>
      <c r="E1203" s="741" t="s">
        <v>4366</v>
      </c>
      <c r="F1203" s="661" t="s">
        <v>4355</v>
      </c>
      <c r="G1203" s="661" t="s">
        <v>4833</v>
      </c>
      <c r="H1203" s="661" t="s">
        <v>590</v>
      </c>
      <c r="I1203" s="661" t="s">
        <v>1365</v>
      </c>
      <c r="J1203" s="661" t="s">
        <v>5326</v>
      </c>
      <c r="K1203" s="661" t="s">
        <v>5327</v>
      </c>
      <c r="L1203" s="662">
        <v>86.76</v>
      </c>
      <c r="M1203" s="662">
        <v>86.76</v>
      </c>
      <c r="N1203" s="661">
        <v>1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21</v>
      </c>
      <c r="B1204" s="661" t="s">
        <v>589</v>
      </c>
      <c r="C1204" s="661">
        <v>89301212</v>
      </c>
      <c r="D1204" s="740" t="s">
        <v>6629</v>
      </c>
      <c r="E1204" s="741" t="s">
        <v>4366</v>
      </c>
      <c r="F1204" s="661" t="s">
        <v>4355</v>
      </c>
      <c r="G1204" s="661" t="s">
        <v>4642</v>
      </c>
      <c r="H1204" s="661" t="s">
        <v>590</v>
      </c>
      <c r="I1204" s="661" t="s">
        <v>987</v>
      </c>
      <c r="J1204" s="661" t="s">
        <v>988</v>
      </c>
      <c r="K1204" s="661" t="s">
        <v>4643</v>
      </c>
      <c r="L1204" s="662">
        <v>242.93</v>
      </c>
      <c r="M1204" s="662">
        <v>728.79</v>
      </c>
      <c r="N1204" s="661">
        <v>3</v>
      </c>
      <c r="O1204" s="742">
        <v>3</v>
      </c>
      <c r="P1204" s="662">
        <v>242.93</v>
      </c>
      <c r="Q1204" s="677">
        <v>0.33333333333333337</v>
      </c>
      <c r="R1204" s="661">
        <v>1</v>
      </c>
      <c r="S1204" s="677">
        <v>0.33333333333333331</v>
      </c>
      <c r="T1204" s="742">
        <v>1</v>
      </c>
      <c r="U1204" s="700">
        <v>0.33333333333333331</v>
      </c>
    </row>
    <row r="1205" spans="1:21" ht="14.4" customHeight="1" x14ac:dyDescent="0.3">
      <c r="A1205" s="660">
        <v>21</v>
      </c>
      <c r="B1205" s="661" t="s">
        <v>589</v>
      </c>
      <c r="C1205" s="661">
        <v>89301212</v>
      </c>
      <c r="D1205" s="740" t="s">
        <v>6629</v>
      </c>
      <c r="E1205" s="741" t="s">
        <v>4366</v>
      </c>
      <c r="F1205" s="661" t="s">
        <v>4355</v>
      </c>
      <c r="G1205" s="661" t="s">
        <v>4550</v>
      </c>
      <c r="H1205" s="661" t="s">
        <v>590</v>
      </c>
      <c r="I1205" s="661" t="s">
        <v>3377</v>
      </c>
      <c r="J1205" s="661" t="s">
        <v>3378</v>
      </c>
      <c r="K1205" s="661" t="s">
        <v>3379</v>
      </c>
      <c r="L1205" s="662">
        <v>1172.22</v>
      </c>
      <c r="M1205" s="662">
        <v>4688.88</v>
      </c>
      <c r="N1205" s="661">
        <v>4</v>
      </c>
      <c r="O1205" s="742">
        <v>1</v>
      </c>
      <c r="P1205" s="662">
        <v>2344.44</v>
      </c>
      <c r="Q1205" s="677">
        <v>0.5</v>
      </c>
      <c r="R1205" s="661">
        <v>2</v>
      </c>
      <c r="S1205" s="677">
        <v>0.5</v>
      </c>
      <c r="T1205" s="742">
        <v>0.5</v>
      </c>
      <c r="U1205" s="700">
        <v>0.5</v>
      </c>
    </row>
    <row r="1206" spans="1:21" ht="14.4" customHeight="1" x14ac:dyDescent="0.3">
      <c r="A1206" s="660">
        <v>21</v>
      </c>
      <c r="B1206" s="661" t="s">
        <v>589</v>
      </c>
      <c r="C1206" s="661">
        <v>89301212</v>
      </c>
      <c r="D1206" s="740" t="s">
        <v>6629</v>
      </c>
      <c r="E1206" s="741" t="s">
        <v>4366</v>
      </c>
      <c r="F1206" s="661" t="s">
        <v>4355</v>
      </c>
      <c r="G1206" s="661" t="s">
        <v>4550</v>
      </c>
      <c r="H1206" s="661" t="s">
        <v>590</v>
      </c>
      <c r="I1206" s="661" t="s">
        <v>5328</v>
      </c>
      <c r="J1206" s="661" t="s">
        <v>3378</v>
      </c>
      <c r="K1206" s="661" t="s">
        <v>3379</v>
      </c>
      <c r="L1206" s="662">
        <v>1172.22</v>
      </c>
      <c r="M1206" s="662">
        <v>2344.44</v>
      </c>
      <c r="N1206" s="661">
        <v>2</v>
      </c>
      <c r="O1206" s="742">
        <v>0.5</v>
      </c>
      <c r="P1206" s="662"/>
      <c r="Q1206" s="677">
        <v>0</v>
      </c>
      <c r="R1206" s="661"/>
      <c r="S1206" s="677">
        <v>0</v>
      </c>
      <c r="T1206" s="742"/>
      <c r="U1206" s="700">
        <v>0</v>
      </c>
    </row>
    <row r="1207" spans="1:21" ht="14.4" customHeight="1" x14ac:dyDescent="0.3">
      <c r="A1207" s="660">
        <v>21</v>
      </c>
      <c r="B1207" s="661" t="s">
        <v>589</v>
      </c>
      <c r="C1207" s="661">
        <v>89301212</v>
      </c>
      <c r="D1207" s="740" t="s">
        <v>6629</v>
      </c>
      <c r="E1207" s="741" t="s">
        <v>4366</v>
      </c>
      <c r="F1207" s="661" t="s">
        <v>4355</v>
      </c>
      <c r="G1207" s="661" t="s">
        <v>4432</v>
      </c>
      <c r="H1207" s="661" t="s">
        <v>590</v>
      </c>
      <c r="I1207" s="661" t="s">
        <v>1073</v>
      </c>
      <c r="J1207" s="661" t="s">
        <v>4433</v>
      </c>
      <c r="K1207" s="661" t="s">
        <v>4434</v>
      </c>
      <c r="L1207" s="662">
        <v>56.01</v>
      </c>
      <c r="M1207" s="662">
        <v>448.08</v>
      </c>
      <c r="N1207" s="661">
        <v>8</v>
      </c>
      <c r="O1207" s="742">
        <v>5</v>
      </c>
      <c r="P1207" s="662">
        <v>224.04</v>
      </c>
      <c r="Q1207" s="677">
        <v>0.5</v>
      </c>
      <c r="R1207" s="661">
        <v>4</v>
      </c>
      <c r="S1207" s="677">
        <v>0.5</v>
      </c>
      <c r="T1207" s="742">
        <v>2</v>
      </c>
      <c r="U1207" s="700">
        <v>0.4</v>
      </c>
    </row>
    <row r="1208" spans="1:21" ht="14.4" customHeight="1" x14ac:dyDescent="0.3">
      <c r="A1208" s="660">
        <v>21</v>
      </c>
      <c r="B1208" s="661" t="s">
        <v>589</v>
      </c>
      <c r="C1208" s="661">
        <v>89301212</v>
      </c>
      <c r="D1208" s="740" t="s">
        <v>6629</v>
      </c>
      <c r="E1208" s="741" t="s">
        <v>4366</v>
      </c>
      <c r="F1208" s="661" t="s">
        <v>4355</v>
      </c>
      <c r="G1208" s="661" t="s">
        <v>4554</v>
      </c>
      <c r="H1208" s="661" t="s">
        <v>590</v>
      </c>
      <c r="I1208" s="661" t="s">
        <v>2938</v>
      </c>
      <c r="J1208" s="661" t="s">
        <v>2939</v>
      </c>
      <c r="K1208" s="661" t="s">
        <v>1691</v>
      </c>
      <c r="L1208" s="662">
        <v>60.02</v>
      </c>
      <c r="M1208" s="662">
        <v>60.02</v>
      </c>
      <c r="N1208" s="661">
        <v>1</v>
      </c>
      <c r="O1208" s="742">
        <v>0.5</v>
      </c>
      <c r="P1208" s="662"/>
      <c r="Q1208" s="677">
        <v>0</v>
      </c>
      <c r="R1208" s="661"/>
      <c r="S1208" s="677">
        <v>0</v>
      </c>
      <c r="T1208" s="742"/>
      <c r="U1208" s="700">
        <v>0</v>
      </c>
    </row>
    <row r="1209" spans="1:21" ht="14.4" customHeight="1" x14ac:dyDescent="0.3">
      <c r="A1209" s="660">
        <v>21</v>
      </c>
      <c r="B1209" s="661" t="s">
        <v>589</v>
      </c>
      <c r="C1209" s="661">
        <v>89301212</v>
      </c>
      <c r="D1209" s="740" t="s">
        <v>6629</v>
      </c>
      <c r="E1209" s="741" t="s">
        <v>4366</v>
      </c>
      <c r="F1209" s="661" t="s">
        <v>4355</v>
      </c>
      <c r="G1209" s="661" t="s">
        <v>4407</v>
      </c>
      <c r="H1209" s="661" t="s">
        <v>590</v>
      </c>
      <c r="I1209" s="661" t="s">
        <v>814</v>
      </c>
      <c r="J1209" s="661" t="s">
        <v>815</v>
      </c>
      <c r="K1209" s="661" t="s">
        <v>2179</v>
      </c>
      <c r="L1209" s="662">
        <v>391.83</v>
      </c>
      <c r="M1209" s="662">
        <v>783.66</v>
      </c>
      <c r="N1209" s="661">
        <v>2</v>
      </c>
      <c r="O1209" s="742">
        <v>1</v>
      </c>
      <c r="P1209" s="662">
        <v>783.66</v>
      </c>
      <c r="Q1209" s="677">
        <v>1</v>
      </c>
      <c r="R1209" s="661">
        <v>2</v>
      </c>
      <c r="S1209" s="677">
        <v>1</v>
      </c>
      <c r="T1209" s="742">
        <v>1</v>
      </c>
      <c r="U1209" s="700">
        <v>1</v>
      </c>
    </row>
    <row r="1210" spans="1:21" ht="14.4" customHeight="1" x14ac:dyDescent="0.3">
      <c r="A1210" s="660">
        <v>21</v>
      </c>
      <c r="B1210" s="661" t="s">
        <v>589</v>
      </c>
      <c r="C1210" s="661">
        <v>89301212</v>
      </c>
      <c r="D1210" s="740" t="s">
        <v>6629</v>
      </c>
      <c r="E1210" s="741" t="s">
        <v>4366</v>
      </c>
      <c r="F1210" s="661" t="s">
        <v>4355</v>
      </c>
      <c r="G1210" s="661" t="s">
        <v>4407</v>
      </c>
      <c r="H1210" s="661" t="s">
        <v>590</v>
      </c>
      <c r="I1210" s="661" t="s">
        <v>5163</v>
      </c>
      <c r="J1210" s="661" t="s">
        <v>815</v>
      </c>
      <c r="K1210" s="661" t="s">
        <v>4854</v>
      </c>
      <c r="L1210" s="662">
        <v>0</v>
      </c>
      <c r="M1210" s="662">
        <v>0</v>
      </c>
      <c r="N1210" s="661">
        <v>3</v>
      </c>
      <c r="O1210" s="742">
        <v>1.5</v>
      </c>
      <c r="P1210" s="662">
        <v>0</v>
      </c>
      <c r="Q1210" s="677"/>
      <c r="R1210" s="661">
        <v>3</v>
      </c>
      <c r="S1210" s="677">
        <v>1</v>
      </c>
      <c r="T1210" s="742">
        <v>1.5</v>
      </c>
      <c r="U1210" s="700">
        <v>1</v>
      </c>
    </row>
    <row r="1211" spans="1:21" ht="14.4" customHeight="1" x14ac:dyDescent="0.3">
      <c r="A1211" s="660">
        <v>21</v>
      </c>
      <c r="B1211" s="661" t="s">
        <v>589</v>
      </c>
      <c r="C1211" s="661">
        <v>89301212</v>
      </c>
      <c r="D1211" s="740" t="s">
        <v>6629</v>
      </c>
      <c r="E1211" s="741" t="s">
        <v>4366</v>
      </c>
      <c r="F1211" s="661" t="s">
        <v>4355</v>
      </c>
      <c r="G1211" s="661" t="s">
        <v>4398</v>
      </c>
      <c r="H1211" s="661" t="s">
        <v>2238</v>
      </c>
      <c r="I1211" s="661" t="s">
        <v>2358</v>
      </c>
      <c r="J1211" s="661" t="s">
        <v>2359</v>
      </c>
      <c r="K1211" s="661" t="s">
        <v>2286</v>
      </c>
      <c r="L1211" s="662">
        <v>1749.69</v>
      </c>
      <c r="M1211" s="662">
        <v>15747.21</v>
      </c>
      <c r="N1211" s="661">
        <v>9</v>
      </c>
      <c r="O1211" s="742">
        <v>2</v>
      </c>
      <c r="P1211" s="662">
        <v>15747.21</v>
      </c>
      <c r="Q1211" s="677">
        <v>1</v>
      </c>
      <c r="R1211" s="661">
        <v>9</v>
      </c>
      <c r="S1211" s="677">
        <v>1</v>
      </c>
      <c r="T1211" s="742">
        <v>2</v>
      </c>
      <c r="U1211" s="700">
        <v>1</v>
      </c>
    </row>
    <row r="1212" spans="1:21" ht="14.4" customHeight="1" x14ac:dyDescent="0.3">
      <c r="A1212" s="660">
        <v>21</v>
      </c>
      <c r="B1212" s="661" t="s">
        <v>589</v>
      </c>
      <c r="C1212" s="661">
        <v>89301212</v>
      </c>
      <c r="D1212" s="740" t="s">
        <v>6629</v>
      </c>
      <c r="E1212" s="741" t="s">
        <v>4366</v>
      </c>
      <c r="F1212" s="661" t="s">
        <v>4355</v>
      </c>
      <c r="G1212" s="661" t="s">
        <v>4414</v>
      </c>
      <c r="H1212" s="661" t="s">
        <v>590</v>
      </c>
      <c r="I1212" s="661" t="s">
        <v>4415</v>
      </c>
      <c r="J1212" s="661" t="s">
        <v>4416</v>
      </c>
      <c r="K1212" s="661" t="s">
        <v>858</v>
      </c>
      <c r="L1212" s="662">
        <v>314.89999999999998</v>
      </c>
      <c r="M1212" s="662">
        <v>1259.5999999999999</v>
      </c>
      <c r="N1212" s="661">
        <v>4</v>
      </c>
      <c r="O1212" s="742">
        <v>2.5</v>
      </c>
      <c r="P1212" s="662">
        <v>314.89999999999998</v>
      </c>
      <c r="Q1212" s="677">
        <v>0.25</v>
      </c>
      <c r="R1212" s="661">
        <v>1</v>
      </c>
      <c r="S1212" s="677">
        <v>0.25</v>
      </c>
      <c r="T1212" s="742">
        <v>1</v>
      </c>
      <c r="U1212" s="700">
        <v>0.4</v>
      </c>
    </row>
    <row r="1213" spans="1:21" ht="14.4" customHeight="1" x14ac:dyDescent="0.3">
      <c r="A1213" s="660">
        <v>21</v>
      </c>
      <c r="B1213" s="661" t="s">
        <v>589</v>
      </c>
      <c r="C1213" s="661">
        <v>89301212</v>
      </c>
      <c r="D1213" s="740" t="s">
        <v>6629</v>
      </c>
      <c r="E1213" s="741" t="s">
        <v>4366</v>
      </c>
      <c r="F1213" s="661" t="s">
        <v>4355</v>
      </c>
      <c r="G1213" s="661" t="s">
        <v>4414</v>
      </c>
      <c r="H1213" s="661" t="s">
        <v>590</v>
      </c>
      <c r="I1213" s="661" t="s">
        <v>4651</v>
      </c>
      <c r="J1213" s="661" t="s">
        <v>854</v>
      </c>
      <c r="K1213" s="661" t="s">
        <v>4652</v>
      </c>
      <c r="L1213" s="662">
        <v>48.98</v>
      </c>
      <c r="M1213" s="662">
        <v>48.98</v>
      </c>
      <c r="N1213" s="661">
        <v>1</v>
      </c>
      <c r="O1213" s="742">
        <v>0.5</v>
      </c>
      <c r="P1213" s="662">
        <v>48.98</v>
      </c>
      <c r="Q1213" s="677">
        <v>1</v>
      </c>
      <c r="R1213" s="661">
        <v>1</v>
      </c>
      <c r="S1213" s="677">
        <v>1</v>
      </c>
      <c r="T1213" s="742">
        <v>0.5</v>
      </c>
      <c r="U1213" s="700">
        <v>1</v>
      </c>
    </row>
    <row r="1214" spans="1:21" ht="14.4" customHeight="1" x14ac:dyDescent="0.3">
      <c r="A1214" s="660">
        <v>21</v>
      </c>
      <c r="B1214" s="661" t="s">
        <v>589</v>
      </c>
      <c r="C1214" s="661">
        <v>89301212</v>
      </c>
      <c r="D1214" s="740" t="s">
        <v>6629</v>
      </c>
      <c r="E1214" s="741" t="s">
        <v>4366</v>
      </c>
      <c r="F1214" s="661" t="s">
        <v>4355</v>
      </c>
      <c r="G1214" s="661" t="s">
        <v>4414</v>
      </c>
      <c r="H1214" s="661" t="s">
        <v>590</v>
      </c>
      <c r="I1214" s="661" t="s">
        <v>853</v>
      </c>
      <c r="J1214" s="661" t="s">
        <v>854</v>
      </c>
      <c r="K1214" s="661" t="s">
        <v>4437</v>
      </c>
      <c r="L1214" s="662">
        <v>97.97</v>
      </c>
      <c r="M1214" s="662">
        <v>97.97</v>
      </c>
      <c r="N1214" s="661">
        <v>1</v>
      </c>
      <c r="O1214" s="742">
        <v>0.5</v>
      </c>
      <c r="P1214" s="662">
        <v>97.97</v>
      </c>
      <c r="Q1214" s="677">
        <v>1</v>
      </c>
      <c r="R1214" s="661">
        <v>1</v>
      </c>
      <c r="S1214" s="677">
        <v>1</v>
      </c>
      <c r="T1214" s="742">
        <v>0.5</v>
      </c>
      <c r="U1214" s="700">
        <v>1</v>
      </c>
    </row>
    <row r="1215" spans="1:21" ht="14.4" customHeight="1" x14ac:dyDescent="0.3">
      <c r="A1215" s="660">
        <v>21</v>
      </c>
      <c r="B1215" s="661" t="s">
        <v>589</v>
      </c>
      <c r="C1215" s="661">
        <v>89301212</v>
      </c>
      <c r="D1215" s="740" t="s">
        <v>6629</v>
      </c>
      <c r="E1215" s="741" t="s">
        <v>4366</v>
      </c>
      <c r="F1215" s="661" t="s">
        <v>4355</v>
      </c>
      <c r="G1215" s="661" t="s">
        <v>4414</v>
      </c>
      <c r="H1215" s="661" t="s">
        <v>590</v>
      </c>
      <c r="I1215" s="661" t="s">
        <v>857</v>
      </c>
      <c r="J1215" s="661" t="s">
        <v>854</v>
      </c>
      <c r="K1215" s="661" t="s">
        <v>4438</v>
      </c>
      <c r="L1215" s="662">
        <v>314.89999999999998</v>
      </c>
      <c r="M1215" s="662">
        <v>314.89999999999998</v>
      </c>
      <c r="N1215" s="661">
        <v>1</v>
      </c>
      <c r="O1215" s="742">
        <v>0.5</v>
      </c>
      <c r="P1215" s="662"/>
      <c r="Q1215" s="677">
        <v>0</v>
      </c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21</v>
      </c>
      <c r="B1216" s="661" t="s">
        <v>589</v>
      </c>
      <c r="C1216" s="661">
        <v>89301212</v>
      </c>
      <c r="D1216" s="740" t="s">
        <v>6629</v>
      </c>
      <c r="E1216" s="741" t="s">
        <v>4366</v>
      </c>
      <c r="F1216" s="661" t="s">
        <v>4355</v>
      </c>
      <c r="G1216" s="661" t="s">
        <v>4410</v>
      </c>
      <c r="H1216" s="661" t="s">
        <v>2238</v>
      </c>
      <c r="I1216" s="661" t="s">
        <v>2496</v>
      </c>
      <c r="J1216" s="661" t="s">
        <v>2497</v>
      </c>
      <c r="K1216" s="661" t="s">
        <v>2498</v>
      </c>
      <c r="L1216" s="662">
        <v>497.4</v>
      </c>
      <c r="M1216" s="662">
        <v>3979.2</v>
      </c>
      <c r="N1216" s="661">
        <v>8</v>
      </c>
      <c r="O1216" s="742">
        <v>5</v>
      </c>
      <c r="P1216" s="662">
        <v>3481.7999999999997</v>
      </c>
      <c r="Q1216" s="677">
        <v>0.875</v>
      </c>
      <c r="R1216" s="661">
        <v>7</v>
      </c>
      <c r="S1216" s="677">
        <v>0.875</v>
      </c>
      <c r="T1216" s="742">
        <v>4</v>
      </c>
      <c r="U1216" s="700">
        <v>0.8</v>
      </c>
    </row>
    <row r="1217" spans="1:21" ht="14.4" customHeight="1" x14ac:dyDescent="0.3">
      <c r="A1217" s="660">
        <v>21</v>
      </c>
      <c r="B1217" s="661" t="s">
        <v>589</v>
      </c>
      <c r="C1217" s="661">
        <v>89301212</v>
      </c>
      <c r="D1217" s="740" t="s">
        <v>6629</v>
      </c>
      <c r="E1217" s="741" t="s">
        <v>4366</v>
      </c>
      <c r="F1217" s="661" t="s">
        <v>4355</v>
      </c>
      <c r="G1217" s="661" t="s">
        <v>4410</v>
      </c>
      <c r="H1217" s="661" t="s">
        <v>2238</v>
      </c>
      <c r="I1217" s="661" t="s">
        <v>2514</v>
      </c>
      <c r="J1217" s="661" t="s">
        <v>2515</v>
      </c>
      <c r="K1217" s="661" t="s">
        <v>4121</v>
      </c>
      <c r="L1217" s="662">
        <v>1359.61</v>
      </c>
      <c r="M1217" s="662">
        <v>12236.49</v>
      </c>
      <c r="N1217" s="661">
        <v>9</v>
      </c>
      <c r="O1217" s="742">
        <v>6.5</v>
      </c>
      <c r="P1217" s="662">
        <v>10876.88</v>
      </c>
      <c r="Q1217" s="677">
        <v>0.88888888888888884</v>
      </c>
      <c r="R1217" s="661">
        <v>8</v>
      </c>
      <c r="S1217" s="677">
        <v>0.88888888888888884</v>
      </c>
      <c r="T1217" s="742">
        <v>5.5</v>
      </c>
      <c r="U1217" s="700">
        <v>0.84615384615384615</v>
      </c>
    </row>
    <row r="1218" spans="1:21" ht="14.4" customHeight="1" x14ac:dyDescent="0.3">
      <c r="A1218" s="660">
        <v>21</v>
      </c>
      <c r="B1218" s="661" t="s">
        <v>589</v>
      </c>
      <c r="C1218" s="661">
        <v>89301212</v>
      </c>
      <c r="D1218" s="740" t="s">
        <v>6629</v>
      </c>
      <c r="E1218" s="741" t="s">
        <v>4366</v>
      </c>
      <c r="F1218" s="661" t="s">
        <v>4355</v>
      </c>
      <c r="G1218" s="661" t="s">
        <v>4410</v>
      </c>
      <c r="H1218" s="661" t="s">
        <v>2238</v>
      </c>
      <c r="I1218" s="661" t="s">
        <v>4457</v>
      </c>
      <c r="J1218" s="661" t="s">
        <v>4458</v>
      </c>
      <c r="K1218" s="661" t="s">
        <v>4459</v>
      </c>
      <c r="L1218" s="662">
        <v>1359.61</v>
      </c>
      <c r="M1218" s="662">
        <v>1359.61</v>
      </c>
      <c r="N1218" s="661">
        <v>1</v>
      </c>
      <c r="O1218" s="742">
        <v>0.5</v>
      </c>
      <c r="P1218" s="662">
        <v>1359.61</v>
      </c>
      <c r="Q1218" s="677">
        <v>1</v>
      </c>
      <c r="R1218" s="661">
        <v>1</v>
      </c>
      <c r="S1218" s="677">
        <v>1</v>
      </c>
      <c r="T1218" s="742">
        <v>0.5</v>
      </c>
      <c r="U1218" s="700">
        <v>1</v>
      </c>
    </row>
    <row r="1219" spans="1:21" ht="14.4" customHeight="1" x14ac:dyDescent="0.3">
      <c r="A1219" s="660">
        <v>21</v>
      </c>
      <c r="B1219" s="661" t="s">
        <v>589</v>
      </c>
      <c r="C1219" s="661">
        <v>89301212</v>
      </c>
      <c r="D1219" s="740" t="s">
        <v>6629</v>
      </c>
      <c r="E1219" s="741" t="s">
        <v>4366</v>
      </c>
      <c r="F1219" s="661" t="s">
        <v>4355</v>
      </c>
      <c r="G1219" s="661" t="s">
        <v>4573</v>
      </c>
      <c r="H1219" s="661" t="s">
        <v>590</v>
      </c>
      <c r="I1219" s="661" t="s">
        <v>1598</v>
      </c>
      <c r="J1219" s="661" t="s">
        <v>1599</v>
      </c>
      <c r="K1219" s="661" t="s">
        <v>1600</v>
      </c>
      <c r="L1219" s="662">
        <v>305.12</v>
      </c>
      <c r="M1219" s="662">
        <v>1220.48</v>
      </c>
      <c r="N1219" s="661">
        <v>4</v>
      </c>
      <c r="O1219" s="742">
        <v>3</v>
      </c>
      <c r="P1219" s="662">
        <v>1220.48</v>
      </c>
      <c r="Q1219" s="677">
        <v>1</v>
      </c>
      <c r="R1219" s="661">
        <v>4</v>
      </c>
      <c r="S1219" s="677">
        <v>1</v>
      </c>
      <c r="T1219" s="742">
        <v>3</v>
      </c>
      <c r="U1219" s="700">
        <v>1</v>
      </c>
    </row>
    <row r="1220" spans="1:21" ht="14.4" customHeight="1" x14ac:dyDescent="0.3">
      <c r="A1220" s="660">
        <v>21</v>
      </c>
      <c r="B1220" s="661" t="s">
        <v>589</v>
      </c>
      <c r="C1220" s="661">
        <v>89301212</v>
      </c>
      <c r="D1220" s="740" t="s">
        <v>6629</v>
      </c>
      <c r="E1220" s="741" t="s">
        <v>4366</v>
      </c>
      <c r="F1220" s="661" t="s">
        <v>4355</v>
      </c>
      <c r="G1220" s="661" t="s">
        <v>4573</v>
      </c>
      <c r="H1220" s="661" t="s">
        <v>590</v>
      </c>
      <c r="I1220" s="661" t="s">
        <v>4932</v>
      </c>
      <c r="J1220" s="661" t="s">
        <v>1492</v>
      </c>
      <c r="K1220" s="661" t="s">
        <v>4933</v>
      </c>
      <c r="L1220" s="662">
        <v>1753.54</v>
      </c>
      <c r="M1220" s="662">
        <v>1753.54</v>
      </c>
      <c r="N1220" s="661">
        <v>1</v>
      </c>
      <c r="O1220" s="742">
        <v>1</v>
      </c>
      <c r="P1220" s="662">
        <v>1753.54</v>
      </c>
      <c r="Q1220" s="677">
        <v>1</v>
      </c>
      <c r="R1220" s="661">
        <v>1</v>
      </c>
      <c r="S1220" s="677">
        <v>1</v>
      </c>
      <c r="T1220" s="742">
        <v>1</v>
      </c>
      <c r="U1220" s="700">
        <v>1</v>
      </c>
    </row>
    <row r="1221" spans="1:21" ht="14.4" customHeight="1" x14ac:dyDescent="0.3">
      <c r="A1221" s="660">
        <v>21</v>
      </c>
      <c r="B1221" s="661" t="s">
        <v>589</v>
      </c>
      <c r="C1221" s="661">
        <v>89301212</v>
      </c>
      <c r="D1221" s="740" t="s">
        <v>6629</v>
      </c>
      <c r="E1221" s="741" t="s">
        <v>4366</v>
      </c>
      <c r="F1221" s="661" t="s">
        <v>4355</v>
      </c>
      <c r="G1221" s="661" t="s">
        <v>4657</v>
      </c>
      <c r="H1221" s="661" t="s">
        <v>590</v>
      </c>
      <c r="I1221" s="661" t="s">
        <v>1962</v>
      </c>
      <c r="J1221" s="661" t="s">
        <v>5174</v>
      </c>
      <c r="K1221" s="661" t="s">
        <v>4659</v>
      </c>
      <c r="L1221" s="662">
        <v>1044.3599999999999</v>
      </c>
      <c r="M1221" s="662">
        <v>10443.599999999999</v>
      </c>
      <c r="N1221" s="661">
        <v>10</v>
      </c>
      <c r="O1221" s="742">
        <v>2.5</v>
      </c>
      <c r="P1221" s="662">
        <v>10443.599999999999</v>
      </c>
      <c r="Q1221" s="677">
        <v>1</v>
      </c>
      <c r="R1221" s="661">
        <v>10</v>
      </c>
      <c r="S1221" s="677">
        <v>1</v>
      </c>
      <c r="T1221" s="742">
        <v>2.5</v>
      </c>
      <c r="U1221" s="700">
        <v>1</v>
      </c>
    </row>
    <row r="1222" spans="1:21" ht="14.4" customHeight="1" x14ac:dyDescent="0.3">
      <c r="A1222" s="660">
        <v>21</v>
      </c>
      <c r="B1222" s="661" t="s">
        <v>589</v>
      </c>
      <c r="C1222" s="661">
        <v>89301212</v>
      </c>
      <c r="D1222" s="740" t="s">
        <v>6629</v>
      </c>
      <c r="E1222" s="741" t="s">
        <v>4366</v>
      </c>
      <c r="F1222" s="661" t="s">
        <v>4355</v>
      </c>
      <c r="G1222" s="661" t="s">
        <v>4657</v>
      </c>
      <c r="H1222" s="661" t="s">
        <v>590</v>
      </c>
      <c r="I1222" s="661" t="s">
        <v>1962</v>
      </c>
      <c r="J1222" s="661" t="s">
        <v>4658</v>
      </c>
      <c r="K1222" s="661" t="s">
        <v>4659</v>
      </c>
      <c r="L1222" s="662">
        <v>1044.3599999999999</v>
      </c>
      <c r="M1222" s="662">
        <v>1044.3599999999999</v>
      </c>
      <c r="N1222" s="661">
        <v>1</v>
      </c>
      <c r="O1222" s="742">
        <v>0.5</v>
      </c>
      <c r="P1222" s="662">
        <v>1044.3599999999999</v>
      </c>
      <c r="Q1222" s="677">
        <v>1</v>
      </c>
      <c r="R1222" s="661">
        <v>1</v>
      </c>
      <c r="S1222" s="677">
        <v>1</v>
      </c>
      <c r="T1222" s="742">
        <v>0.5</v>
      </c>
      <c r="U1222" s="700">
        <v>1</v>
      </c>
    </row>
    <row r="1223" spans="1:21" ht="14.4" customHeight="1" x14ac:dyDescent="0.3">
      <c r="A1223" s="660">
        <v>21</v>
      </c>
      <c r="B1223" s="661" t="s">
        <v>589</v>
      </c>
      <c r="C1223" s="661">
        <v>89301212</v>
      </c>
      <c r="D1223" s="740" t="s">
        <v>6629</v>
      </c>
      <c r="E1223" s="741" t="s">
        <v>4366</v>
      </c>
      <c r="F1223" s="661" t="s">
        <v>4355</v>
      </c>
      <c r="G1223" s="661" t="s">
        <v>4582</v>
      </c>
      <c r="H1223" s="661" t="s">
        <v>590</v>
      </c>
      <c r="I1223" s="661" t="s">
        <v>673</v>
      </c>
      <c r="J1223" s="661" t="s">
        <v>4583</v>
      </c>
      <c r="K1223" s="661" t="s">
        <v>4584</v>
      </c>
      <c r="L1223" s="662">
        <v>22.88</v>
      </c>
      <c r="M1223" s="662">
        <v>22.88</v>
      </c>
      <c r="N1223" s="661">
        <v>1</v>
      </c>
      <c r="O1223" s="742">
        <v>0.5</v>
      </c>
      <c r="P1223" s="662"/>
      <c r="Q1223" s="677">
        <v>0</v>
      </c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21</v>
      </c>
      <c r="B1224" s="661" t="s">
        <v>589</v>
      </c>
      <c r="C1224" s="661">
        <v>89301212</v>
      </c>
      <c r="D1224" s="740" t="s">
        <v>6629</v>
      </c>
      <c r="E1224" s="741" t="s">
        <v>4366</v>
      </c>
      <c r="F1224" s="661" t="s">
        <v>4355</v>
      </c>
      <c r="G1224" s="661" t="s">
        <v>4582</v>
      </c>
      <c r="H1224" s="661" t="s">
        <v>590</v>
      </c>
      <c r="I1224" s="661" t="s">
        <v>673</v>
      </c>
      <c r="J1224" s="661" t="s">
        <v>4583</v>
      </c>
      <c r="K1224" s="661" t="s">
        <v>4584</v>
      </c>
      <c r="L1224" s="662">
        <v>25.91</v>
      </c>
      <c r="M1224" s="662">
        <v>103.64</v>
      </c>
      <c r="N1224" s="661">
        <v>4</v>
      </c>
      <c r="O1224" s="742">
        <v>1</v>
      </c>
      <c r="P1224" s="662">
        <v>25.91</v>
      </c>
      <c r="Q1224" s="677">
        <v>0.25</v>
      </c>
      <c r="R1224" s="661">
        <v>1</v>
      </c>
      <c r="S1224" s="677">
        <v>0.25</v>
      </c>
      <c r="T1224" s="742">
        <v>0.5</v>
      </c>
      <c r="U1224" s="700">
        <v>0.5</v>
      </c>
    </row>
    <row r="1225" spans="1:21" ht="14.4" customHeight="1" x14ac:dyDescent="0.3">
      <c r="A1225" s="660">
        <v>21</v>
      </c>
      <c r="B1225" s="661" t="s">
        <v>589</v>
      </c>
      <c r="C1225" s="661">
        <v>89301212</v>
      </c>
      <c r="D1225" s="740" t="s">
        <v>6629</v>
      </c>
      <c r="E1225" s="741" t="s">
        <v>4366</v>
      </c>
      <c r="F1225" s="661" t="s">
        <v>4355</v>
      </c>
      <c r="G1225" s="661" t="s">
        <v>4582</v>
      </c>
      <c r="H1225" s="661" t="s">
        <v>590</v>
      </c>
      <c r="I1225" s="661" t="s">
        <v>1467</v>
      </c>
      <c r="J1225" s="661" t="s">
        <v>4585</v>
      </c>
      <c r="K1225" s="661" t="s">
        <v>4586</v>
      </c>
      <c r="L1225" s="662">
        <v>91.52</v>
      </c>
      <c r="M1225" s="662">
        <v>91.52</v>
      </c>
      <c r="N1225" s="661">
        <v>1</v>
      </c>
      <c r="O1225" s="742">
        <v>1</v>
      </c>
      <c r="P1225" s="662"/>
      <c r="Q1225" s="677">
        <v>0</v>
      </c>
      <c r="R1225" s="661"/>
      <c r="S1225" s="677">
        <v>0</v>
      </c>
      <c r="T1225" s="742"/>
      <c r="U1225" s="700">
        <v>0</v>
      </c>
    </row>
    <row r="1226" spans="1:21" ht="14.4" customHeight="1" x14ac:dyDescent="0.3">
      <c r="A1226" s="660">
        <v>21</v>
      </c>
      <c r="B1226" s="661" t="s">
        <v>589</v>
      </c>
      <c r="C1226" s="661">
        <v>89301212</v>
      </c>
      <c r="D1226" s="740" t="s">
        <v>6629</v>
      </c>
      <c r="E1226" s="741" t="s">
        <v>4366</v>
      </c>
      <c r="F1226" s="661" t="s">
        <v>4355</v>
      </c>
      <c r="G1226" s="661" t="s">
        <v>4937</v>
      </c>
      <c r="H1226" s="661" t="s">
        <v>2238</v>
      </c>
      <c r="I1226" s="661" t="s">
        <v>2434</v>
      </c>
      <c r="J1226" s="661" t="s">
        <v>2435</v>
      </c>
      <c r="K1226" s="661" t="s">
        <v>4236</v>
      </c>
      <c r="L1226" s="662">
        <v>336.16</v>
      </c>
      <c r="M1226" s="662">
        <v>336.16</v>
      </c>
      <c r="N1226" s="661">
        <v>1</v>
      </c>
      <c r="O1226" s="742">
        <v>0.5</v>
      </c>
      <c r="P1226" s="662">
        <v>336.16</v>
      </c>
      <c r="Q1226" s="677">
        <v>1</v>
      </c>
      <c r="R1226" s="661">
        <v>1</v>
      </c>
      <c r="S1226" s="677">
        <v>1</v>
      </c>
      <c r="T1226" s="742">
        <v>0.5</v>
      </c>
      <c r="U1226" s="700">
        <v>1</v>
      </c>
    </row>
    <row r="1227" spans="1:21" ht="14.4" customHeight="1" x14ac:dyDescent="0.3">
      <c r="A1227" s="660">
        <v>21</v>
      </c>
      <c r="B1227" s="661" t="s">
        <v>589</v>
      </c>
      <c r="C1227" s="661">
        <v>89301212</v>
      </c>
      <c r="D1227" s="740" t="s">
        <v>6629</v>
      </c>
      <c r="E1227" s="741" t="s">
        <v>4366</v>
      </c>
      <c r="F1227" s="661" t="s">
        <v>4355</v>
      </c>
      <c r="G1227" s="661" t="s">
        <v>5329</v>
      </c>
      <c r="H1227" s="661" t="s">
        <v>590</v>
      </c>
      <c r="I1227" s="661" t="s">
        <v>1174</v>
      </c>
      <c r="J1227" s="661" t="s">
        <v>5330</v>
      </c>
      <c r="K1227" s="661" t="s">
        <v>4586</v>
      </c>
      <c r="L1227" s="662">
        <v>0</v>
      </c>
      <c r="M1227" s="662">
        <v>0</v>
      </c>
      <c r="N1227" s="661">
        <v>2</v>
      </c>
      <c r="O1227" s="742">
        <v>1</v>
      </c>
      <c r="P1227" s="662"/>
      <c r="Q1227" s="677"/>
      <c r="R1227" s="661"/>
      <c r="S1227" s="677">
        <v>0</v>
      </c>
      <c r="T1227" s="742"/>
      <c r="U1227" s="700">
        <v>0</v>
      </c>
    </row>
    <row r="1228" spans="1:21" ht="14.4" customHeight="1" x14ac:dyDescent="0.3">
      <c r="A1228" s="660">
        <v>21</v>
      </c>
      <c r="B1228" s="661" t="s">
        <v>589</v>
      </c>
      <c r="C1228" s="661">
        <v>89301212</v>
      </c>
      <c r="D1228" s="740" t="s">
        <v>6629</v>
      </c>
      <c r="E1228" s="741" t="s">
        <v>4366</v>
      </c>
      <c r="F1228" s="661" t="s">
        <v>4355</v>
      </c>
      <c r="G1228" s="661" t="s">
        <v>5331</v>
      </c>
      <c r="H1228" s="661" t="s">
        <v>2238</v>
      </c>
      <c r="I1228" s="661" t="s">
        <v>5332</v>
      </c>
      <c r="J1228" s="661" t="s">
        <v>3570</v>
      </c>
      <c r="K1228" s="661" t="s">
        <v>5333</v>
      </c>
      <c r="L1228" s="662">
        <v>605.65</v>
      </c>
      <c r="M1228" s="662">
        <v>605.65</v>
      </c>
      <c r="N1228" s="661">
        <v>1</v>
      </c>
      <c r="O1228" s="742">
        <v>0.5</v>
      </c>
      <c r="P1228" s="662">
        <v>605.65</v>
      </c>
      <c r="Q1228" s="677">
        <v>1</v>
      </c>
      <c r="R1228" s="661">
        <v>1</v>
      </c>
      <c r="S1228" s="677">
        <v>1</v>
      </c>
      <c r="T1228" s="742">
        <v>0.5</v>
      </c>
      <c r="U1228" s="700">
        <v>1</v>
      </c>
    </row>
    <row r="1229" spans="1:21" ht="14.4" customHeight="1" x14ac:dyDescent="0.3">
      <c r="A1229" s="660">
        <v>21</v>
      </c>
      <c r="B1229" s="661" t="s">
        <v>589</v>
      </c>
      <c r="C1229" s="661">
        <v>89301212</v>
      </c>
      <c r="D1229" s="740" t="s">
        <v>6629</v>
      </c>
      <c r="E1229" s="741" t="s">
        <v>4366</v>
      </c>
      <c r="F1229" s="661" t="s">
        <v>4355</v>
      </c>
      <c r="G1229" s="661" t="s">
        <v>5331</v>
      </c>
      <c r="H1229" s="661" t="s">
        <v>2238</v>
      </c>
      <c r="I1229" s="661" t="s">
        <v>5334</v>
      </c>
      <c r="J1229" s="661" t="s">
        <v>5335</v>
      </c>
      <c r="K1229" s="661" t="s">
        <v>5336</v>
      </c>
      <c r="L1229" s="662">
        <v>937.62</v>
      </c>
      <c r="M1229" s="662">
        <v>1875.24</v>
      </c>
      <c r="N1229" s="661">
        <v>2</v>
      </c>
      <c r="O1229" s="742">
        <v>1.5</v>
      </c>
      <c r="P1229" s="662">
        <v>1875.24</v>
      </c>
      <c r="Q1229" s="677">
        <v>1</v>
      </c>
      <c r="R1229" s="661">
        <v>2</v>
      </c>
      <c r="S1229" s="677">
        <v>1</v>
      </c>
      <c r="T1229" s="742">
        <v>1.5</v>
      </c>
      <c r="U1229" s="700">
        <v>1</v>
      </c>
    </row>
    <row r="1230" spans="1:21" ht="14.4" customHeight="1" x14ac:dyDescent="0.3">
      <c r="A1230" s="660">
        <v>21</v>
      </c>
      <c r="B1230" s="661" t="s">
        <v>589</v>
      </c>
      <c r="C1230" s="661">
        <v>89301212</v>
      </c>
      <c r="D1230" s="740" t="s">
        <v>6629</v>
      </c>
      <c r="E1230" s="741" t="s">
        <v>4366</v>
      </c>
      <c r="F1230" s="661" t="s">
        <v>4355</v>
      </c>
      <c r="G1230" s="661" t="s">
        <v>4442</v>
      </c>
      <c r="H1230" s="661" t="s">
        <v>590</v>
      </c>
      <c r="I1230" s="661" t="s">
        <v>946</v>
      </c>
      <c r="J1230" s="661" t="s">
        <v>4443</v>
      </c>
      <c r="K1230" s="661" t="s">
        <v>4444</v>
      </c>
      <c r="L1230" s="662">
        <v>0</v>
      </c>
      <c r="M1230" s="662">
        <v>0</v>
      </c>
      <c r="N1230" s="661">
        <v>14</v>
      </c>
      <c r="O1230" s="742">
        <v>6</v>
      </c>
      <c r="P1230" s="662">
        <v>0</v>
      </c>
      <c r="Q1230" s="677"/>
      <c r="R1230" s="661">
        <v>10</v>
      </c>
      <c r="S1230" s="677">
        <v>0.7142857142857143</v>
      </c>
      <c r="T1230" s="742">
        <v>3.5</v>
      </c>
      <c r="U1230" s="700">
        <v>0.58333333333333337</v>
      </c>
    </row>
    <row r="1231" spans="1:21" ht="14.4" customHeight="1" x14ac:dyDescent="0.3">
      <c r="A1231" s="660">
        <v>21</v>
      </c>
      <c r="B1231" s="661" t="s">
        <v>589</v>
      </c>
      <c r="C1231" s="661">
        <v>89301212</v>
      </c>
      <c r="D1231" s="740" t="s">
        <v>6629</v>
      </c>
      <c r="E1231" s="741" t="s">
        <v>4366</v>
      </c>
      <c r="F1231" s="661" t="s">
        <v>4355</v>
      </c>
      <c r="G1231" s="661" t="s">
        <v>4445</v>
      </c>
      <c r="H1231" s="661" t="s">
        <v>590</v>
      </c>
      <c r="I1231" s="661" t="s">
        <v>872</v>
      </c>
      <c r="J1231" s="661" t="s">
        <v>769</v>
      </c>
      <c r="K1231" s="661" t="s">
        <v>4446</v>
      </c>
      <c r="L1231" s="662">
        <v>219.94</v>
      </c>
      <c r="M1231" s="662">
        <v>219.94</v>
      </c>
      <c r="N1231" s="661">
        <v>1</v>
      </c>
      <c r="O1231" s="742">
        <v>1</v>
      </c>
      <c r="P1231" s="662">
        <v>219.94</v>
      </c>
      <c r="Q1231" s="677">
        <v>1</v>
      </c>
      <c r="R1231" s="661">
        <v>1</v>
      </c>
      <c r="S1231" s="677">
        <v>1</v>
      </c>
      <c r="T1231" s="742">
        <v>1</v>
      </c>
      <c r="U1231" s="700">
        <v>1</v>
      </c>
    </row>
    <row r="1232" spans="1:21" ht="14.4" customHeight="1" x14ac:dyDescent="0.3">
      <c r="A1232" s="660">
        <v>21</v>
      </c>
      <c r="B1232" s="661" t="s">
        <v>589</v>
      </c>
      <c r="C1232" s="661">
        <v>89301212</v>
      </c>
      <c r="D1232" s="740" t="s">
        <v>6629</v>
      </c>
      <c r="E1232" s="741" t="s">
        <v>4366</v>
      </c>
      <c r="F1232" s="661" t="s">
        <v>4355</v>
      </c>
      <c r="G1232" s="661" t="s">
        <v>4596</v>
      </c>
      <c r="H1232" s="661" t="s">
        <v>590</v>
      </c>
      <c r="I1232" s="661" t="s">
        <v>4597</v>
      </c>
      <c r="J1232" s="661" t="s">
        <v>2737</v>
      </c>
      <c r="K1232" s="661" t="s">
        <v>4598</v>
      </c>
      <c r="L1232" s="662">
        <v>23.46</v>
      </c>
      <c r="M1232" s="662">
        <v>23.46</v>
      </c>
      <c r="N1232" s="661">
        <v>1</v>
      </c>
      <c r="O1232" s="742">
        <v>1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21</v>
      </c>
      <c r="B1233" s="661" t="s">
        <v>589</v>
      </c>
      <c r="C1233" s="661">
        <v>89301212</v>
      </c>
      <c r="D1233" s="740" t="s">
        <v>6629</v>
      </c>
      <c r="E1233" s="741" t="s">
        <v>4366</v>
      </c>
      <c r="F1233" s="661" t="s">
        <v>4355</v>
      </c>
      <c r="G1233" s="661" t="s">
        <v>4963</v>
      </c>
      <c r="H1233" s="661" t="s">
        <v>2238</v>
      </c>
      <c r="I1233" s="661" t="s">
        <v>4964</v>
      </c>
      <c r="J1233" s="661" t="s">
        <v>4300</v>
      </c>
      <c r="K1233" s="661" t="s">
        <v>2472</v>
      </c>
      <c r="L1233" s="662">
        <v>154.4</v>
      </c>
      <c r="M1233" s="662">
        <v>463.20000000000005</v>
      </c>
      <c r="N1233" s="661">
        <v>3</v>
      </c>
      <c r="O1233" s="742">
        <v>2</v>
      </c>
      <c r="P1233" s="662">
        <v>308.8</v>
      </c>
      <c r="Q1233" s="677">
        <v>0.66666666666666663</v>
      </c>
      <c r="R1233" s="661">
        <v>2</v>
      </c>
      <c r="S1233" s="677">
        <v>0.66666666666666663</v>
      </c>
      <c r="T1233" s="742">
        <v>1</v>
      </c>
      <c r="U1233" s="700">
        <v>0.5</v>
      </c>
    </row>
    <row r="1234" spans="1:21" ht="14.4" customHeight="1" x14ac:dyDescent="0.3">
      <c r="A1234" s="660">
        <v>21</v>
      </c>
      <c r="B1234" s="661" t="s">
        <v>589</v>
      </c>
      <c r="C1234" s="661">
        <v>89301212</v>
      </c>
      <c r="D1234" s="740" t="s">
        <v>6629</v>
      </c>
      <c r="E1234" s="741" t="s">
        <v>4366</v>
      </c>
      <c r="F1234" s="661" t="s">
        <v>4355</v>
      </c>
      <c r="G1234" s="661" t="s">
        <v>4963</v>
      </c>
      <c r="H1234" s="661" t="s">
        <v>2238</v>
      </c>
      <c r="I1234" s="661" t="s">
        <v>3652</v>
      </c>
      <c r="J1234" s="661" t="s">
        <v>4300</v>
      </c>
      <c r="K1234" s="661" t="s">
        <v>2543</v>
      </c>
      <c r="L1234" s="662">
        <v>514.67999999999995</v>
      </c>
      <c r="M1234" s="662">
        <v>6176.16</v>
      </c>
      <c r="N1234" s="661">
        <v>12</v>
      </c>
      <c r="O1234" s="742">
        <v>11</v>
      </c>
      <c r="P1234" s="662">
        <v>4117.4399999999996</v>
      </c>
      <c r="Q1234" s="677">
        <v>0.66666666666666663</v>
      </c>
      <c r="R1234" s="661">
        <v>8</v>
      </c>
      <c r="S1234" s="677">
        <v>0.66666666666666663</v>
      </c>
      <c r="T1234" s="742">
        <v>7</v>
      </c>
      <c r="U1234" s="700">
        <v>0.63636363636363635</v>
      </c>
    </row>
    <row r="1235" spans="1:21" ht="14.4" customHeight="1" x14ac:dyDescent="0.3">
      <c r="A1235" s="660">
        <v>21</v>
      </c>
      <c r="B1235" s="661" t="s">
        <v>589</v>
      </c>
      <c r="C1235" s="661">
        <v>89301212</v>
      </c>
      <c r="D1235" s="740" t="s">
        <v>6629</v>
      </c>
      <c r="E1235" s="741" t="s">
        <v>4366</v>
      </c>
      <c r="F1235" s="661" t="s">
        <v>4355</v>
      </c>
      <c r="G1235" s="661" t="s">
        <v>4721</v>
      </c>
      <c r="H1235" s="661" t="s">
        <v>590</v>
      </c>
      <c r="I1235" s="661" t="s">
        <v>5337</v>
      </c>
      <c r="J1235" s="661" t="s">
        <v>5338</v>
      </c>
      <c r="K1235" s="661" t="s">
        <v>5339</v>
      </c>
      <c r="L1235" s="662">
        <v>547.16999999999996</v>
      </c>
      <c r="M1235" s="662">
        <v>1641.5099999999998</v>
      </c>
      <c r="N1235" s="661">
        <v>3</v>
      </c>
      <c r="O1235" s="742">
        <v>3</v>
      </c>
      <c r="P1235" s="662"/>
      <c r="Q1235" s="677">
        <v>0</v>
      </c>
      <c r="R1235" s="661"/>
      <c r="S1235" s="677">
        <v>0</v>
      </c>
      <c r="T1235" s="742"/>
      <c r="U1235" s="700">
        <v>0</v>
      </c>
    </row>
    <row r="1236" spans="1:21" ht="14.4" customHeight="1" x14ac:dyDescent="0.3">
      <c r="A1236" s="660">
        <v>21</v>
      </c>
      <c r="B1236" s="661" t="s">
        <v>589</v>
      </c>
      <c r="C1236" s="661">
        <v>89301212</v>
      </c>
      <c r="D1236" s="740" t="s">
        <v>6629</v>
      </c>
      <c r="E1236" s="741" t="s">
        <v>4366</v>
      </c>
      <c r="F1236" s="661" t="s">
        <v>4355</v>
      </c>
      <c r="G1236" s="661" t="s">
        <v>4721</v>
      </c>
      <c r="H1236" s="661" t="s">
        <v>2238</v>
      </c>
      <c r="I1236" s="661" t="s">
        <v>5340</v>
      </c>
      <c r="J1236" s="661" t="s">
        <v>2255</v>
      </c>
      <c r="K1236" s="661" t="s">
        <v>5341</v>
      </c>
      <c r="L1236" s="662">
        <v>547.16999999999996</v>
      </c>
      <c r="M1236" s="662">
        <v>547.16999999999996</v>
      </c>
      <c r="N1236" s="661">
        <v>1</v>
      </c>
      <c r="O1236" s="742">
        <v>1</v>
      </c>
      <c r="P1236" s="662"/>
      <c r="Q1236" s="677">
        <v>0</v>
      </c>
      <c r="R1236" s="661"/>
      <c r="S1236" s="677">
        <v>0</v>
      </c>
      <c r="T1236" s="742"/>
      <c r="U1236" s="700">
        <v>0</v>
      </c>
    </row>
    <row r="1237" spans="1:21" ht="14.4" customHeight="1" x14ac:dyDescent="0.3">
      <c r="A1237" s="660">
        <v>21</v>
      </c>
      <c r="B1237" s="661" t="s">
        <v>589</v>
      </c>
      <c r="C1237" s="661">
        <v>89301212</v>
      </c>
      <c r="D1237" s="740" t="s">
        <v>6629</v>
      </c>
      <c r="E1237" s="741" t="s">
        <v>4366</v>
      </c>
      <c r="F1237" s="661" t="s">
        <v>4355</v>
      </c>
      <c r="G1237" s="661" t="s">
        <v>5342</v>
      </c>
      <c r="H1237" s="661" t="s">
        <v>590</v>
      </c>
      <c r="I1237" s="661" t="s">
        <v>5343</v>
      </c>
      <c r="J1237" s="661" t="s">
        <v>5344</v>
      </c>
      <c r="K1237" s="661" t="s">
        <v>5042</v>
      </c>
      <c r="L1237" s="662">
        <v>0</v>
      </c>
      <c r="M1237" s="662">
        <v>0</v>
      </c>
      <c r="N1237" s="661">
        <v>2</v>
      </c>
      <c r="O1237" s="742">
        <v>1</v>
      </c>
      <c r="P1237" s="662">
        <v>0</v>
      </c>
      <c r="Q1237" s="677"/>
      <c r="R1237" s="661">
        <v>2</v>
      </c>
      <c r="S1237" s="677">
        <v>1</v>
      </c>
      <c r="T1237" s="742">
        <v>1</v>
      </c>
      <c r="U1237" s="700">
        <v>1</v>
      </c>
    </row>
    <row r="1238" spans="1:21" ht="14.4" customHeight="1" x14ac:dyDescent="0.3">
      <c r="A1238" s="660">
        <v>21</v>
      </c>
      <c r="B1238" s="661" t="s">
        <v>589</v>
      </c>
      <c r="C1238" s="661">
        <v>89301212</v>
      </c>
      <c r="D1238" s="740" t="s">
        <v>6629</v>
      </c>
      <c r="E1238" s="741" t="s">
        <v>4366</v>
      </c>
      <c r="F1238" s="661" t="s">
        <v>4355</v>
      </c>
      <c r="G1238" s="661" t="s">
        <v>5342</v>
      </c>
      <c r="H1238" s="661" t="s">
        <v>590</v>
      </c>
      <c r="I1238" s="661" t="s">
        <v>5345</v>
      </c>
      <c r="J1238" s="661" t="s">
        <v>5344</v>
      </c>
      <c r="K1238" s="661" t="s">
        <v>5346</v>
      </c>
      <c r="L1238" s="662">
        <v>158.31</v>
      </c>
      <c r="M1238" s="662">
        <v>1424.79</v>
      </c>
      <c r="N1238" s="661">
        <v>9</v>
      </c>
      <c r="O1238" s="742">
        <v>2.5</v>
      </c>
      <c r="P1238" s="662">
        <v>1424.79</v>
      </c>
      <c r="Q1238" s="677">
        <v>1</v>
      </c>
      <c r="R1238" s="661">
        <v>9</v>
      </c>
      <c r="S1238" s="677">
        <v>1</v>
      </c>
      <c r="T1238" s="742">
        <v>2.5</v>
      </c>
      <c r="U1238" s="700">
        <v>1</v>
      </c>
    </row>
    <row r="1239" spans="1:21" ht="14.4" customHeight="1" x14ac:dyDescent="0.3">
      <c r="A1239" s="660">
        <v>21</v>
      </c>
      <c r="B1239" s="661" t="s">
        <v>589</v>
      </c>
      <c r="C1239" s="661">
        <v>89301212</v>
      </c>
      <c r="D1239" s="740" t="s">
        <v>6629</v>
      </c>
      <c r="E1239" s="741" t="s">
        <v>4366</v>
      </c>
      <c r="F1239" s="661" t="s">
        <v>4355</v>
      </c>
      <c r="G1239" s="661" t="s">
        <v>5347</v>
      </c>
      <c r="H1239" s="661" t="s">
        <v>590</v>
      </c>
      <c r="I1239" s="661" t="s">
        <v>5348</v>
      </c>
      <c r="J1239" s="661" t="s">
        <v>1683</v>
      </c>
      <c r="K1239" s="661" t="s">
        <v>5349</v>
      </c>
      <c r="L1239" s="662">
        <v>0</v>
      </c>
      <c r="M1239" s="662">
        <v>0</v>
      </c>
      <c r="N1239" s="661">
        <v>8</v>
      </c>
      <c r="O1239" s="742">
        <v>2</v>
      </c>
      <c r="P1239" s="662">
        <v>0</v>
      </c>
      <c r="Q1239" s="677"/>
      <c r="R1239" s="661">
        <v>5</v>
      </c>
      <c r="S1239" s="677">
        <v>0.625</v>
      </c>
      <c r="T1239" s="742">
        <v>1</v>
      </c>
      <c r="U1239" s="700">
        <v>0.5</v>
      </c>
    </row>
    <row r="1240" spans="1:21" ht="14.4" customHeight="1" x14ac:dyDescent="0.3">
      <c r="A1240" s="660">
        <v>21</v>
      </c>
      <c r="B1240" s="661" t="s">
        <v>589</v>
      </c>
      <c r="C1240" s="661">
        <v>89301212</v>
      </c>
      <c r="D1240" s="740" t="s">
        <v>6629</v>
      </c>
      <c r="E1240" s="741" t="s">
        <v>4366</v>
      </c>
      <c r="F1240" s="661" t="s">
        <v>4355</v>
      </c>
      <c r="G1240" s="661" t="s">
        <v>4599</v>
      </c>
      <c r="H1240" s="661" t="s">
        <v>2238</v>
      </c>
      <c r="I1240" s="661" t="s">
        <v>2291</v>
      </c>
      <c r="J1240" s="661" t="s">
        <v>2292</v>
      </c>
      <c r="K1240" s="661" t="s">
        <v>2293</v>
      </c>
      <c r="L1240" s="662">
        <v>32.74</v>
      </c>
      <c r="M1240" s="662">
        <v>65.48</v>
      </c>
      <c r="N1240" s="661">
        <v>2</v>
      </c>
      <c r="O1240" s="742">
        <v>0.5</v>
      </c>
      <c r="P1240" s="662">
        <v>65.48</v>
      </c>
      <c r="Q1240" s="677">
        <v>1</v>
      </c>
      <c r="R1240" s="661">
        <v>2</v>
      </c>
      <c r="S1240" s="677">
        <v>1</v>
      </c>
      <c r="T1240" s="742">
        <v>0.5</v>
      </c>
      <c r="U1240" s="700">
        <v>1</v>
      </c>
    </row>
    <row r="1241" spans="1:21" ht="14.4" customHeight="1" x14ac:dyDescent="0.3">
      <c r="A1241" s="660">
        <v>21</v>
      </c>
      <c r="B1241" s="661" t="s">
        <v>589</v>
      </c>
      <c r="C1241" s="661">
        <v>89301212</v>
      </c>
      <c r="D1241" s="740" t="s">
        <v>6629</v>
      </c>
      <c r="E1241" s="741" t="s">
        <v>4366</v>
      </c>
      <c r="F1241" s="661" t="s">
        <v>4355</v>
      </c>
      <c r="G1241" s="661" t="s">
        <v>4599</v>
      </c>
      <c r="H1241" s="661" t="s">
        <v>2238</v>
      </c>
      <c r="I1241" s="661" t="s">
        <v>2299</v>
      </c>
      <c r="J1241" s="661" t="s">
        <v>2300</v>
      </c>
      <c r="K1241" s="661" t="s">
        <v>2301</v>
      </c>
      <c r="L1241" s="662">
        <v>26.89</v>
      </c>
      <c r="M1241" s="662">
        <v>26.89</v>
      </c>
      <c r="N1241" s="661">
        <v>1</v>
      </c>
      <c r="O1241" s="742">
        <v>1</v>
      </c>
      <c r="P1241" s="662">
        <v>26.89</v>
      </c>
      <c r="Q1241" s="677">
        <v>1</v>
      </c>
      <c r="R1241" s="661">
        <v>1</v>
      </c>
      <c r="S1241" s="677">
        <v>1</v>
      </c>
      <c r="T1241" s="742">
        <v>1</v>
      </c>
      <c r="U1241" s="700">
        <v>1</v>
      </c>
    </row>
    <row r="1242" spans="1:21" ht="14.4" customHeight="1" x14ac:dyDescent="0.3">
      <c r="A1242" s="660">
        <v>21</v>
      </c>
      <c r="B1242" s="661" t="s">
        <v>589</v>
      </c>
      <c r="C1242" s="661">
        <v>89301212</v>
      </c>
      <c r="D1242" s="740" t="s">
        <v>6629</v>
      </c>
      <c r="E1242" s="741" t="s">
        <v>4366</v>
      </c>
      <c r="F1242" s="661" t="s">
        <v>4355</v>
      </c>
      <c r="G1242" s="661" t="s">
        <v>4599</v>
      </c>
      <c r="H1242" s="661" t="s">
        <v>590</v>
      </c>
      <c r="I1242" s="661" t="s">
        <v>5350</v>
      </c>
      <c r="J1242" s="661" t="s">
        <v>5351</v>
      </c>
      <c r="K1242" s="661" t="s">
        <v>4966</v>
      </c>
      <c r="L1242" s="662">
        <v>314.33999999999997</v>
      </c>
      <c r="M1242" s="662">
        <v>314.33999999999997</v>
      </c>
      <c r="N1242" s="661">
        <v>1</v>
      </c>
      <c r="O1242" s="742">
        <v>0.5</v>
      </c>
      <c r="P1242" s="662">
        <v>314.33999999999997</v>
      </c>
      <c r="Q1242" s="677">
        <v>1</v>
      </c>
      <c r="R1242" s="661">
        <v>1</v>
      </c>
      <c r="S1242" s="677">
        <v>1</v>
      </c>
      <c r="T1242" s="742">
        <v>0.5</v>
      </c>
      <c r="U1242" s="700">
        <v>1</v>
      </c>
    </row>
    <row r="1243" spans="1:21" ht="14.4" customHeight="1" x14ac:dyDescent="0.3">
      <c r="A1243" s="660">
        <v>21</v>
      </c>
      <c r="B1243" s="661" t="s">
        <v>589</v>
      </c>
      <c r="C1243" s="661">
        <v>89301212</v>
      </c>
      <c r="D1243" s="740" t="s">
        <v>6629</v>
      </c>
      <c r="E1243" s="741" t="s">
        <v>4366</v>
      </c>
      <c r="F1243" s="661" t="s">
        <v>4355</v>
      </c>
      <c r="G1243" s="661" t="s">
        <v>4599</v>
      </c>
      <c r="H1243" s="661" t="s">
        <v>2238</v>
      </c>
      <c r="I1243" s="661" t="s">
        <v>4965</v>
      </c>
      <c r="J1243" s="661" t="s">
        <v>2508</v>
      </c>
      <c r="K1243" s="661" t="s">
        <v>4966</v>
      </c>
      <c r="L1243" s="662">
        <v>314.33999999999997</v>
      </c>
      <c r="M1243" s="662">
        <v>314.33999999999997</v>
      </c>
      <c r="N1243" s="661">
        <v>1</v>
      </c>
      <c r="O1243" s="742">
        <v>1</v>
      </c>
      <c r="P1243" s="662"/>
      <c r="Q1243" s="677">
        <v>0</v>
      </c>
      <c r="R1243" s="661"/>
      <c r="S1243" s="677">
        <v>0</v>
      </c>
      <c r="T1243" s="742"/>
      <c r="U1243" s="700">
        <v>0</v>
      </c>
    </row>
    <row r="1244" spans="1:21" ht="14.4" customHeight="1" x14ac:dyDescent="0.3">
      <c r="A1244" s="660">
        <v>21</v>
      </c>
      <c r="B1244" s="661" t="s">
        <v>589</v>
      </c>
      <c r="C1244" s="661">
        <v>89301212</v>
      </c>
      <c r="D1244" s="740" t="s">
        <v>6629</v>
      </c>
      <c r="E1244" s="741" t="s">
        <v>4366</v>
      </c>
      <c r="F1244" s="661" t="s">
        <v>4355</v>
      </c>
      <c r="G1244" s="661" t="s">
        <v>4448</v>
      </c>
      <c r="H1244" s="661" t="s">
        <v>590</v>
      </c>
      <c r="I1244" s="661" t="s">
        <v>5254</v>
      </c>
      <c r="J1244" s="661" t="s">
        <v>4897</v>
      </c>
      <c r="K1244" s="661" t="s">
        <v>1394</v>
      </c>
      <c r="L1244" s="662">
        <v>143.15</v>
      </c>
      <c r="M1244" s="662">
        <v>286.3</v>
      </c>
      <c r="N1244" s="661">
        <v>2</v>
      </c>
      <c r="O1244" s="742">
        <v>1</v>
      </c>
      <c r="P1244" s="662">
        <v>286.3</v>
      </c>
      <c r="Q1244" s="677">
        <v>1</v>
      </c>
      <c r="R1244" s="661">
        <v>2</v>
      </c>
      <c r="S1244" s="677">
        <v>1</v>
      </c>
      <c r="T1244" s="742">
        <v>1</v>
      </c>
      <c r="U1244" s="700">
        <v>1</v>
      </c>
    </row>
    <row r="1245" spans="1:21" ht="14.4" customHeight="1" x14ac:dyDescent="0.3">
      <c r="A1245" s="660">
        <v>21</v>
      </c>
      <c r="B1245" s="661" t="s">
        <v>589</v>
      </c>
      <c r="C1245" s="661">
        <v>89301212</v>
      </c>
      <c r="D1245" s="740" t="s">
        <v>6629</v>
      </c>
      <c r="E1245" s="741" t="s">
        <v>4366</v>
      </c>
      <c r="F1245" s="661" t="s">
        <v>4355</v>
      </c>
      <c r="G1245" s="661" t="s">
        <v>4448</v>
      </c>
      <c r="H1245" s="661" t="s">
        <v>590</v>
      </c>
      <c r="I1245" s="661" t="s">
        <v>5352</v>
      </c>
      <c r="J1245" s="661" t="s">
        <v>1286</v>
      </c>
      <c r="K1245" s="661" t="s">
        <v>5353</v>
      </c>
      <c r="L1245" s="662">
        <v>0</v>
      </c>
      <c r="M1245" s="662">
        <v>0</v>
      </c>
      <c r="N1245" s="661">
        <v>1</v>
      </c>
      <c r="O1245" s="742">
        <v>1</v>
      </c>
      <c r="P1245" s="662"/>
      <c r="Q1245" s="677"/>
      <c r="R1245" s="661"/>
      <c r="S1245" s="677">
        <v>0</v>
      </c>
      <c r="T1245" s="742"/>
      <c r="U1245" s="700">
        <v>0</v>
      </c>
    </row>
    <row r="1246" spans="1:21" ht="14.4" customHeight="1" x14ac:dyDescent="0.3">
      <c r="A1246" s="660">
        <v>21</v>
      </c>
      <c r="B1246" s="661" t="s">
        <v>589</v>
      </c>
      <c r="C1246" s="661">
        <v>89301212</v>
      </c>
      <c r="D1246" s="740" t="s">
        <v>6629</v>
      </c>
      <c r="E1246" s="741" t="s">
        <v>4366</v>
      </c>
      <c r="F1246" s="661" t="s">
        <v>4355</v>
      </c>
      <c r="G1246" s="661" t="s">
        <v>5049</v>
      </c>
      <c r="H1246" s="661" t="s">
        <v>590</v>
      </c>
      <c r="I1246" s="661" t="s">
        <v>3051</v>
      </c>
      <c r="J1246" s="661" t="s">
        <v>3052</v>
      </c>
      <c r="K1246" s="661" t="s">
        <v>1377</v>
      </c>
      <c r="L1246" s="662">
        <v>286.63</v>
      </c>
      <c r="M1246" s="662">
        <v>286.63</v>
      </c>
      <c r="N1246" s="661">
        <v>1</v>
      </c>
      <c r="O1246" s="742">
        <v>1</v>
      </c>
      <c r="P1246" s="662">
        <v>286.63</v>
      </c>
      <c r="Q1246" s="677">
        <v>1</v>
      </c>
      <c r="R1246" s="661">
        <v>1</v>
      </c>
      <c r="S1246" s="677">
        <v>1</v>
      </c>
      <c r="T1246" s="742">
        <v>1</v>
      </c>
      <c r="U1246" s="700">
        <v>1</v>
      </c>
    </row>
    <row r="1247" spans="1:21" ht="14.4" customHeight="1" x14ac:dyDescent="0.3">
      <c r="A1247" s="660">
        <v>21</v>
      </c>
      <c r="B1247" s="661" t="s">
        <v>589</v>
      </c>
      <c r="C1247" s="661">
        <v>89301212</v>
      </c>
      <c r="D1247" s="740" t="s">
        <v>6629</v>
      </c>
      <c r="E1247" s="741" t="s">
        <v>4366</v>
      </c>
      <c r="F1247" s="661" t="s">
        <v>4355</v>
      </c>
      <c r="G1247" s="661" t="s">
        <v>4452</v>
      </c>
      <c r="H1247" s="661" t="s">
        <v>590</v>
      </c>
      <c r="I1247" s="661" t="s">
        <v>5272</v>
      </c>
      <c r="J1247" s="661" t="s">
        <v>5271</v>
      </c>
      <c r="K1247" s="661" t="s">
        <v>1097</v>
      </c>
      <c r="L1247" s="662">
        <v>0</v>
      </c>
      <c r="M1247" s="662">
        <v>0</v>
      </c>
      <c r="N1247" s="661">
        <v>4</v>
      </c>
      <c r="O1247" s="742">
        <v>1.5</v>
      </c>
      <c r="P1247" s="662">
        <v>0</v>
      </c>
      <c r="Q1247" s="677"/>
      <c r="R1247" s="661">
        <v>2</v>
      </c>
      <c r="S1247" s="677">
        <v>0.5</v>
      </c>
      <c r="T1247" s="742">
        <v>1</v>
      </c>
      <c r="U1247" s="700">
        <v>0.66666666666666663</v>
      </c>
    </row>
    <row r="1248" spans="1:21" ht="14.4" customHeight="1" x14ac:dyDescent="0.3">
      <c r="A1248" s="660">
        <v>21</v>
      </c>
      <c r="B1248" s="661" t="s">
        <v>589</v>
      </c>
      <c r="C1248" s="661">
        <v>89301212</v>
      </c>
      <c r="D1248" s="740" t="s">
        <v>6629</v>
      </c>
      <c r="E1248" s="741" t="s">
        <v>4366</v>
      </c>
      <c r="F1248" s="661" t="s">
        <v>4355</v>
      </c>
      <c r="G1248" s="661" t="s">
        <v>4452</v>
      </c>
      <c r="H1248" s="661" t="s">
        <v>590</v>
      </c>
      <c r="I1248" s="661" t="s">
        <v>5354</v>
      </c>
      <c r="J1248" s="661" t="s">
        <v>1093</v>
      </c>
      <c r="K1248" s="661" t="s">
        <v>996</v>
      </c>
      <c r="L1248" s="662">
        <v>0</v>
      </c>
      <c r="M1248" s="662">
        <v>0</v>
      </c>
      <c r="N1248" s="661">
        <v>2</v>
      </c>
      <c r="O1248" s="742">
        <v>1.5</v>
      </c>
      <c r="P1248" s="662"/>
      <c r="Q1248" s="677"/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21</v>
      </c>
      <c r="B1249" s="661" t="s">
        <v>589</v>
      </c>
      <c r="C1249" s="661">
        <v>89301212</v>
      </c>
      <c r="D1249" s="740" t="s">
        <v>6629</v>
      </c>
      <c r="E1249" s="741" t="s">
        <v>4366</v>
      </c>
      <c r="F1249" s="661" t="s">
        <v>4355</v>
      </c>
      <c r="G1249" s="661" t="s">
        <v>4452</v>
      </c>
      <c r="H1249" s="661" t="s">
        <v>590</v>
      </c>
      <c r="I1249" s="661" t="s">
        <v>1092</v>
      </c>
      <c r="J1249" s="661" t="s">
        <v>1093</v>
      </c>
      <c r="K1249" s="661" t="s">
        <v>1094</v>
      </c>
      <c r="L1249" s="662">
        <v>0</v>
      </c>
      <c r="M1249" s="662">
        <v>0</v>
      </c>
      <c r="N1249" s="661">
        <v>1</v>
      </c>
      <c r="O1249" s="742">
        <v>1</v>
      </c>
      <c r="P1249" s="662"/>
      <c r="Q1249" s="677"/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21</v>
      </c>
      <c r="B1250" s="661" t="s">
        <v>589</v>
      </c>
      <c r="C1250" s="661">
        <v>89301212</v>
      </c>
      <c r="D1250" s="740" t="s">
        <v>6629</v>
      </c>
      <c r="E1250" s="741" t="s">
        <v>4366</v>
      </c>
      <c r="F1250" s="661" t="s">
        <v>4355</v>
      </c>
      <c r="G1250" s="661" t="s">
        <v>4452</v>
      </c>
      <c r="H1250" s="661" t="s">
        <v>590</v>
      </c>
      <c r="I1250" s="661" t="s">
        <v>1096</v>
      </c>
      <c r="J1250" s="661" t="s">
        <v>1093</v>
      </c>
      <c r="K1250" s="661" t="s">
        <v>1097</v>
      </c>
      <c r="L1250" s="662">
        <v>0</v>
      </c>
      <c r="M1250" s="662">
        <v>0</v>
      </c>
      <c r="N1250" s="661">
        <v>7</v>
      </c>
      <c r="O1250" s="742">
        <v>3.5</v>
      </c>
      <c r="P1250" s="662">
        <v>0</v>
      </c>
      <c r="Q1250" s="677"/>
      <c r="R1250" s="661">
        <v>2</v>
      </c>
      <c r="S1250" s="677">
        <v>0.2857142857142857</v>
      </c>
      <c r="T1250" s="742">
        <v>1</v>
      </c>
      <c r="U1250" s="700">
        <v>0.2857142857142857</v>
      </c>
    </row>
    <row r="1251" spans="1:21" ht="14.4" customHeight="1" x14ac:dyDescent="0.3">
      <c r="A1251" s="660">
        <v>21</v>
      </c>
      <c r="B1251" s="661" t="s">
        <v>589</v>
      </c>
      <c r="C1251" s="661">
        <v>89301212</v>
      </c>
      <c r="D1251" s="740" t="s">
        <v>6629</v>
      </c>
      <c r="E1251" s="741" t="s">
        <v>4366</v>
      </c>
      <c r="F1251" s="661" t="s">
        <v>4355</v>
      </c>
      <c r="G1251" s="661" t="s">
        <v>4452</v>
      </c>
      <c r="H1251" s="661" t="s">
        <v>590</v>
      </c>
      <c r="I1251" s="661" t="s">
        <v>5355</v>
      </c>
      <c r="J1251" s="661" t="s">
        <v>5356</v>
      </c>
      <c r="K1251" s="661" t="s">
        <v>1097</v>
      </c>
      <c r="L1251" s="662">
        <v>0</v>
      </c>
      <c r="M1251" s="662">
        <v>0</v>
      </c>
      <c r="N1251" s="661">
        <v>1</v>
      </c>
      <c r="O1251" s="742">
        <v>0.5</v>
      </c>
      <c r="P1251" s="662"/>
      <c r="Q1251" s="677"/>
      <c r="R1251" s="661"/>
      <c r="S1251" s="677">
        <v>0</v>
      </c>
      <c r="T1251" s="742"/>
      <c r="U1251" s="700">
        <v>0</v>
      </c>
    </row>
    <row r="1252" spans="1:21" ht="14.4" customHeight="1" x14ac:dyDescent="0.3">
      <c r="A1252" s="660">
        <v>21</v>
      </c>
      <c r="B1252" s="661" t="s">
        <v>589</v>
      </c>
      <c r="C1252" s="661">
        <v>89301212</v>
      </c>
      <c r="D1252" s="740" t="s">
        <v>6629</v>
      </c>
      <c r="E1252" s="741" t="s">
        <v>4366</v>
      </c>
      <c r="F1252" s="661" t="s">
        <v>4355</v>
      </c>
      <c r="G1252" s="661" t="s">
        <v>4452</v>
      </c>
      <c r="H1252" s="661" t="s">
        <v>590</v>
      </c>
      <c r="I1252" s="661" t="s">
        <v>5357</v>
      </c>
      <c r="J1252" s="661" t="s">
        <v>5271</v>
      </c>
      <c r="K1252" s="661" t="s">
        <v>1097</v>
      </c>
      <c r="L1252" s="662">
        <v>0</v>
      </c>
      <c r="M1252" s="662">
        <v>0</v>
      </c>
      <c r="N1252" s="661">
        <v>1</v>
      </c>
      <c r="O1252" s="742">
        <v>0.5</v>
      </c>
      <c r="P1252" s="662">
        <v>0</v>
      </c>
      <c r="Q1252" s="677"/>
      <c r="R1252" s="661">
        <v>1</v>
      </c>
      <c r="S1252" s="677">
        <v>1</v>
      </c>
      <c r="T1252" s="742">
        <v>0.5</v>
      </c>
      <c r="U1252" s="700">
        <v>1</v>
      </c>
    </row>
    <row r="1253" spans="1:21" ht="14.4" customHeight="1" x14ac:dyDescent="0.3">
      <c r="A1253" s="660">
        <v>21</v>
      </c>
      <c r="B1253" s="661" t="s">
        <v>589</v>
      </c>
      <c r="C1253" s="661">
        <v>89301212</v>
      </c>
      <c r="D1253" s="740" t="s">
        <v>6629</v>
      </c>
      <c r="E1253" s="741" t="s">
        <v>4366</v>
      </c>
      <c r="F1253" s="661" t="s">
        <v>4355</v>
      </c>
      <c r="G1253" s="661" t="s">
        <v>4452</v>
      </c>
      <c r="H1253" s="661" t="s">
        <v>590</v>
      </c>
      <c r="I1253" s="661" t="s">
        <v>5358</v>
      </c>
      <c r="J1253" s="661" t="s">
        <v>5271</v>
      </c>
      <c r="K1253" s="661" t="s">
        <v>1097</v>
      </c>
      <c r="L1253" s="662">
        <v>0</v>
      </c>
      <c r="M1253" s="662">
        <v>0</v>
      </c>
      <c r="N1253" s="661">
        <v>2</v>
      </c>
      <c r="O1253" s="742">
        <v>1.5</v>
      </c>
      <c r="P1253" s="662">
        <v>0</v>
      </c>
      <c r="Q1253" s="677"/>
      <c r="R1253" s="661">
        <v>2</v>
      </c>
      <c r="S1253" s="677">
        <v>1</v>
      </c>
      <c r="T1253" s="742">
        <v>1.5</v>
      </c>
      <c r="U1253" s="700">
        <v>1</v>
      </c>
    </row>
    <row r="1254" spans="1:21" ht="14.4" customHeight="1" x14ac:dyDescent="0.3">
      <c r="A1254" s="660">
        <v>21</v>
      </c>
      <c r="B1254" s="661" t="s">
        <v>589</v>
      </c>
      <c r="C1254" s="661">
        <v>89301212</v>
      </c>
      <c r="D1254" s="740" t="s">
        <v>6629</v>
      </c>
      <c r="E1254" s="741" t="s">
        <v>4366</v>
      </c>
      <c r="F1254" s="661" t="s">
        <v>4355</v>
      </c>
      <c r="G1254" s="661" t="s">
        <v>4452</v>
      </c>
      <c r="H1254" s="661" t="s">
        <v>590</v>
      </c>
      <c r="I1254" s="661" t="s">
        <v>5359</v>
      </c>
      <c r="J1254" s="661" t="s">
        <v>1093</v>
      </c>
      <c r="K1254" s="661" t="s">
        <v>996</v>
      </c>
      <c r="L1254" s="662">
        <v>0</v>
      </c>
      <c r="M1254" s="662">
        <v>0</v>
      </c>
      <c r="N1254" s="661">
        <v>1</v>
      </c>
      <c r="O1254" s="742">
        <v>1</v>
      </c>
      <c r="P1254" s="662"/>
      <c r="Q1254" s="677"/>
      <c r="R1254" s="661"/>
      <c r="S1254" s="677">
        <v>0</v>
      </c>
      <c r="T1254" s="742"/>
      <c r="U1254" s="700">
        <v>0</v>
      </c>
    </row>
    <row r="1255" spans="1:21" ht="14.4" customHeight="1" x14ac:dyDescent="0.3">
      <c r="A1255" s="660">
        <v>21</v>
      </c>
      <c r="B1255" s="661" t="s">
        <v>589</v>
      </c>
      <c r="C1255" s="661">
        <v>89301212</v>
      </c>
      <c r="D1255" s="740" t="s">
        <v>6629</v>
      </c>
      <c r="E1255" s="741" t="s">
        <v>4366</v>
      </c>
      <c r="F1255" s="661" t="s">
        <v>4355</v>
      </c>
      <c r="G1255" s="661" t="s">
        <v>5360</v>
      </c>
      <c r="H1255" s="661" t="s">
        <v>590</v>
      </c>
      <c r="I1255" s="661" t="s">
        <v>5361</v>
      </c>
      <c r="J1255" s="661" t="s">
        <v>5362</v>
      </c>
      <c r="K1255" s="661" t="s">
        <v>5363</v>
      </c>
      <c r="L1255" s="662">
        <v>1313.2</v>
      </c>
      <c r="M1255" s="662">
        <v>2626.4</v>
      </c>
      <c r="N1255" s="661">
        <v>2</v>
      </c>
      <c r="O1255" s="742">
        <v>1.5</v>
      </c>
      <c r="P1255" s="662">
        <v>2626.4</v>
      </c>
      <c r="Q1255" s="677">
        <v>1</v>
      </c>
      <c r="R1255" s="661">
        <v>2</v>
      </c>
      <c r="S1255" s="677">
        <v>1</v>
      </c>
      <c r="T1255" s="742">
        <v>1.5</v>
      </c>
      <c r="U1255" s="700">
        <v>1</v>
      </c>
    </row>
    <row r="1256" spans="1:21" ht="14.4" customHeight="1" x14ac:dyDescent="0.3">
      <c r="A1256" s="660">
        <v>21</v>
      </c>
      <c r="B1256" s="661" t="s">
        <v>589</v>
      </c>
      <c r="C1256" s="661">
        <v>89301212</v>
      </c>
      <c r="D1256" s="740" t="s">
        <v>6629</v>
      </c>
      <c r="E1256" s="741" t="s">
        <v>4366</v>
      </c>
      <c r="F1256" s="661" t="s">
        <v>4355</v>
      </c>
      <c r="G1256" s="661" t="s">
        <v>5364</v>
      </c>
      <c r="H1256" s="661" t="s">
        <v>590</v>
      </c>
      <c r="I1256" s="661" t="s">
        <v>5365</v>
      </c>
      <c r="J1256" s="661" t="s">
        <v>5366</v>
      </c>
      <c r="K1256" s="661" t="s">
        <v>5367</v>
      </c>
      <c r="L1256" s="662">
        <v>9453.35</v>
      </c>
      <c r="M1256" s="662">
        <v>9453.35</v>
      </c>
      <c r="N1256" s="661">
        <v>1</v>
      </c>
      <c r="O1256" s="742">
        <v>1</v>
      </c>
      <c r="P1256" s="662">
        <v>9453.35</v>
      </c>
      <c r="Q1256" s="677">
        <v>1</v>
      </c>
      <c r="R1256" s="661">
        <v>1</v>
      </c>
      <c r="S1256" s="677">
        <v>1</v>
      </c>
      <c r="T1256" s="742">
        <v>1</v>
      </c>
      <c r="U1256" s="700">
        <v>1</v>
      </c>
    </row>
    <row r="1257" spans="1:21" ht="14.4" customHeight="1" x14ac:dyDescent="0.3">
      <c r="A1257" s="660">
        <v>21</v>
      </c>
      <c r="B1257" s="661" t="s">
        <v>589</v>
      </c>
      <c r="C1257" s="661">
        <v>89301212</v>
      </c>
      <c r="D1257" s="740" t="s">
        <v>6629</v>
      </c>
      <c r="E1257" s="741" t="s">
        <v>4366</v>
      </c>
      <c r="F1257" s="661" t="s">
        <v>4356</v>
      </c>
      <c r="G1257" s="661" t="s">
        <v>4612</v>
      </c>
      <c r="H1257" s="661" t="s">
        <v>590</v>
      </c>
      <c r="I1257" s="661" t="s">
        <v>4613</v>
      </c>
      <c r="J1257" s="661" t="s">
        <v>4370</v>
      </c>
      <c r="K1257" s="661"/>
      <c r="L1257" s="662">
        <v>0</v>
      </c>
      <c r="M1257" s="662">
        <v>0</v>
      </c>
      <c r="N1257" s="661">
        <v>1</v>
      </c>
      <c r="O1257" s="742">
        <v>1</v>
      </c>
      <c r="P1257" s="662">
        <v>0</v>
      </c>
      <c r="Q1257" s="677"/>
      <c r="R1257" s="661">
        <v>1</v>
      </c>
      <c r="S1257" s="677">
        <v>1</v>
      </c>
      <c r="T1257" s="742">
        <v>1</v>
      </c>
      <c r="U1257" s="700">
        <v>1</v>
      </c>
    </row>
    <row r="1258" spans="1:21" ht="14.4" customHeight="1" x14ac:dyDescent="0.3">
      <c r="A1258" s="660">
        <v>21</v>
      </c>
      <c r="B1258" s="661" t="s">
        <v>589</v>
      </c>
      <c r="C1258" s="661">
        <v>89301212</v>
      </c>
      <c r="D1258" s="740" t="s">
        <v>6629</v>
      </c>
      <c r="E1258" s="741" t="s">
        <v>4366</v>
      </c>
      <c r="F1258" s="661" t="s">
        <v>4356</v>
      </c>
      <c r="G1258" s="661" t="s">
        <v>4612</v>
      </c>
      <c r="H1258" s="661" t="s">
        <v>590</v>
      </c>
      <c r="I1258" s="661" t="s">
        <v>5280</v>
      </c>
      <c r="J1258" s="661" t="s">
        <v>4370</v>
      </c>
      <c r="K1258" s="661"/>
      <c r="L1258" s="662">
        <v>0</v>
      </c>
      <c r="M1258" s="662">
        <v>0</v>
      </c>
      <c r="N1258" s="661">
        <v>1</v>
      </c>
      <c r="O1258" s="742">
        <v>1</v>
      </c>
      <c r="P1258" s="662">
        <v>0</v>
      </c>
      <c r="Q1258" s="677"/>
      <c r="R1258" s="661">
        <v>1</v>
      </c>
      <c r="S1258" s="677">
        <v>1</v>
      </c>
      <c r="T1258" s="742">
        <v>1</v>
      </c>
      <c r="U1258" s="700">
        <v>1</v>
      </c>
    </row>
    <row r="1259" spans="1:21" ht="14.4" customHeight="1" x14ac:dyDescent="0.3">
      <c r="A1259" s="660">
        <v>21</v>
      </c>
      <c r="B1259" s="661" t="s">
        <v>589</v>
      </c>
      <c r="C1259" s="661">
        <v>89301212</v>
      </c>
      <c r="D1259" s="740" t="s">
        <v>6629</v>
      </c>
      <c r="E1259" s="741" t="s">
        <v>4366</v>
      </c>
      <c r="F1259" s="661" t="s">
        <v>4357</v>
      </c>
      <c r="G1259" s="661" t="s">
        <v>4615</v>
      </c>
      <c r="H1259" s="661" t="s">
        <v>590</v>
      </c>
      <c r="I1259" s="661" t="s">
        <v>4616</v>
      </c>
      <c r="J1259" s="661" t="s">
        <v>4617</v>
      </c>
      <c r="K1259" s="661" t="s">
        <v>4618</v>
      </c>
      <c r="L1259" s="662">
        <v>1267.1199999999999</v>
      </c>
      <c r="M1259" s="662">
        <v>1267.1199999999999</v>
      </c>
      <c r="N1259" s="661">
        <v>1</v>
      </c>
      <c r="O1259" s="742">
        <v>1</v>
      </c>
      <c r="P1259" s="662">
        <v>1267.1199999999999</v>
      </c>
      <c r="Q1259" s="677">
        <v>1</v>
      </c>
      <c r="R1259" s="661">
        <v>1</v>
      </c>
      <c r="S1259" s="677">
        <v>1</v>
      </c>
      <c r="T1259" s="742">
        <v>1</v>
      </c>
      <c r="U1259" s="700">
        <v>1</v>
      </c>
    </row>
    <row r="1260" spans="1:21" ht="14.4" customHeight="1" x14ac:dyDescent="0.3">
      <c r="A1260" s="660">
        <v>21</v>
      </c>
      <c r="B1260" s="661" t="s">
        <v>589</v>
      </c>
      <c r="C1260" s="661">
        <v>89301212</v>
      </c>
      <c r="D1260" s="740" t="s">
        <v>6629</v>
      </c>
      <c r="E1260" s="741" t="s">
        <v>4366</v>
      </c>
      <c r="F1260" s="661" t="s">
        <v>4357</v>
      </c>
      <c r="G1260" s="661" t="s">
        <v>5368</v>
      </c>
      <c r="H1260" s="661" t="s">
        <v>590</v>
      </c>
      <c r="I1260" s="661" t="s">
        <v>5369</v>
      </c>
      <c r="J1260" s="661" t="s">
        <v>5370</v>
      </c>
      <c r="K1260" s="661" t="s">
        <v>5371</v>
      </c>
      <c r="L1260" s="662">
        <v>1512.05</v>
      </c>
      <c r="M1260" s="662">
        <v>1512.05</v>
      </c>
      <c r="N1260" s="661">
        <v>1</v>
      </c>
      <c r="O1260" s="742">
        <v>1</v>
      </c>
      <c r="P1260" s="662">
        <v>1512.05</v>
      </c>
      <c r="Q1260" s="677">
        <v>1</v>
      </c>
      <c r="R1260" s="661">
        <v>1</v>
      </c>
      <c r="S1260" s="677">
        <v>1</v>
      </c>
      <c r="T1260" s="742">
        <v>1</v>
      </c>
      <c r="U1260" s="700">
        <v>1</v>
      </c>
    </row>
    <row r="1261" spans="1:21" ht="14.4" customHeight="1" x14ac:dyDescent="0.3">
      <c r="A1261" s="660">
        <v>21</v>
      </c>
      <c r="B1261" s="661" t="s">
        <v>589</v>
      </c>
      <c r="C1261" s="661">
        <v>89301212</v>
      </c>
      <c r="D1261" s="740" t="s">
        <v>6629</v>
      </c>
      <c r="E1261" s="741" t="s">
        <v>4366</v>
      </c>
      <c r="F1261" s="661" t="s">
        <v>4357</v>
      </c>
      <c r="G1261" s="661" t="s">
        <v>5368</v>
      </c>
      <c r="H1261" s="661" t="s">
        <v>590</v>
      </c>
      <c r="I1261" s="661" t="s">
        <v>5372</v>
      </c>
      <c r="J1261" s="661" t="s">
        <v>5373</v>
      </c>
      <c r="K1261" s="661" t="s">
        <v>5374</v>
      </c>
      <c r="L1261" s="662">
        <v>1600</v>
      </c>
      <c r="M1261" s="662">
        <v>1600</v>
      </c>
      <c r="N1261" s="661">
        <v>1</v>
      </c>
      <c r="O1261" s="742">
        <v>1</v>
      </c>
      <c r="P1261" s="662">
        <v>1600</v>
      </c>
      <c r="Q1261" s="677">
        <v>1</v>
      </c>
      <c r="R1261" s="661">
        <v>1</v>
      </c>
      <c r="S1261" s="677">
        <v>1</v>
      </c>
      <c r="T1261" s="742">
        <v>1</v>
      </c>
      <c r="U1261" s="700">
        <v>1</v>
      </c>
    </row>
    <row r="1262" spans="1:21" ht="14.4" customHeight="1" x14ac:dyDescent="0.3">
      <c r="A1262" s="660">
        <v>21</v>
      </c>
      <c r="B1262" s="661" t="s">
        <v>589</v>
      </c>
      <c r="C1262" s="661">
        <v>89301212</v>
      </c>
      <c r="D1262" s="740" t="s">
        <v>6629</v>
      </c>
      <c r="E1262" s="741" t="s">
        <v>4366</v>
      </c>
      <c r="F1262" s="661" t="s">
        <v>4357</v>
      </c>
      <c r="G1262" s="661" t="s">
        <v>4684</v>
      </c>
      <c r="H1262" s="661" t="s">
        <v>590</v>
      </c>
      <c r="I1262" s="661" t="s">
        <v>4681</v>
      </c>
      <c r="J1262" s="661" t="s">
        <v>4682</v>
      </c>
      <c r="K1262" s="661" t="s">
        <v>4683</v>
      </c>
      <c r="L1262" s="662">
        <v>1000</v>
      </c>
      <c r="M1262" s="662">
        <v>1000</v>
      </c>
      <c r="N1262" s="661">
        <v>1</v>
      </c>
      <c r="O1262" s="742">
        <v>1</v>
      </c>
      <c r="P1262" s="662"/>
      <c r="Q1262" s="677">
        <v>0</v>
      </c>
      <c r="R1262" s="661"/>
      <c r="S1262" s="677">
        <v>0</v>
      </c>
      <c r="T1262" s="742"/>
      <c r="U1262" s="700">
        <v>0</v>
      </c>
    </row>
    <row r="1263" spans="1:21" ht="14.4" customHeight="1" x14ac:dyDescent="0.3">
      <c r="A1263" s="660">
        <v>21</v>
      </c>
      <c r="B1263" s="661" t="s">
        <v>589</v>
      </c>
      <c r="C1263" s="661">
        <v>89301212</v>
      </c>
      <c r="D1263" s="740" t="s">
        <v>6629</v>
      </c>
      <c r="E1263" s="741" t="s">
        <v>4367</v>
      </c>
      <c r="F1263" s="661" t="s">
        <v>4355</v>
      </c>
      <c r="G1263" s="661" t="s">
        <v>4399</v>
      </c>
      <c r="H1263" s="661" t="s">
        <v>2238</v>
      </c>
      <c r="I1263" s="661" t="s">
        <v>3638</v>
      </c>
      <c r="J1263" s="661" t="s">
        <v>4305</v>
      </c>
      <c r="K1263" s="661" t="s">
        <v>4306</v>
      </c>
      <c r="L1263" s="662">
        <v>25.03</v>
      </c>
      <c r="M1263" s="662">
        <v>25.03</v>
      </c>
      <c r="N1263" s="661">
        <v>1</v>
      </c>
      <c r="O1263" s="742">
        <v>0.5</v>
      </c>
      <c r="P1263" s="662">
        <v>25.03</v>
      </c>
      <c r="Q1263" s="677">
        <v>1</v>
      </c>
      <c r="R1263" s="661">
        <v>1</v>
      </c>
      <c r="S1263" s="677">
        <v>1</v>
      </c>
      <c r="T1263" s="742">
        <v>0.5</v>
      </c>
      <c r="U1263" s="700">
        <v>1</v>
      </c>
    </row>
    <row r="1264" spans="1:21" ht="14.4" customHeight="1" x14ac:dyDescent="0.3">
      <c r="A1264" s="660">
        <v>21</v>
      </c>
      <c r="B1264" s="661" t="s">
        <v>589</v>
      </c>
      <c r="C1264" s="661">
        <v>89301212</v>
      </c>
      <c r="D1264" s="740" t="s">
        <v>6629</v>
      </c>
      <c r="E1264" s="741" t="s">
        <v>4367</v>
      </c>
      <c r="F1264" s="661" t="s">
        <v>4355</v>
      </c>
      <c r="G1264" s="661" t="s">
        <v>4399</v>
      </c>
      <c r="H1264" s="661" t="s">
        <v>2238</v>
      </c>
      <c r="I1264" s="661" t="s">
        <v>2381</v>
      </c>
      <c r="J1264" s="661" t="s">
        <v>4242</v>
      </c>
      <c r="K1264" s="661" t="s">
        <v>4243</v>
      </c>
      <c r="L1264" s="662">
        <v>6.98</v>
      </c>
      <c r="M1264" s="662">
        <v>27.92</v>
      </c>
      <c r="N1264" s="661">
        <v>4</v>
      </c>
      <c r="O1264" s="742">
        <v>3</v>
      </c>
      <c r="P1264" s="662">
        <v>20.94</v>
      </c>
      <c r="Q1264" s="677">
        <v>0.75</v>
      </c>
      <c r="R1264" s="661">
        <v>3</v>
      </c>
      <c r="S1264" s="677">
        <v>0.75</v>
      </c>
      <c r="T1264" s="742">
        <v>2</v>
      </c>
      <c r="U1264" s="700">
        <v>0.66666666666666663</v>
      </c>
    </row>
    <row r="1265" spans="1:21" ht="14.4" customHeight="1" x14ac:dyDescent="0.3">
      <c r="A1265" s="660">
        <v>21</v>
      </c>
      <c r="B1265" s="661" t="s">
        <v>589</v>
      </c>
      <c r="C1265" s="661">
        <v>89301212</v>
      </c>
      <c r="D1265" s="740" t="s">
        <v>6629</v>
      </c>
      <c r="E1265" s="741" t="s">
        <v>4367</v>
      </c>
      <c r="F1265" s="661" t="s">
        <v>4355</v>
      </c>
      <c r="G1265" s="661" t="s">
        <v>4399</v>
      </c>
      <c r="H1265" s="661" t="s">
        <v>2238</v>
      </c>
      <c r="I1265" s="661" t="s">
        <v>2500</v>
      </c>
      <c r="J1265" s="661" t="s">
        <v>4244</v>
      </c>
      <c r="K1265" s="661" t="s">
        <v>4245</v>
      </c>
      <c r="L1265" s="662">
        <v>10.73</v>
      </c>
      <c r="M1265" s="662">
        <v>107.30000000000001</v>
      </c>
      <c r="N1265" s="661">
        <v>10</v>
      </c>
      <c r="O1265" s="742">
        <v>5</v>
      </c>
      <c r="P1265" s="662">
        <v>107.30000000000001</v>
      </c>
      <c r="Q1265" s="677">
        <v>1</v>
      </c>
      <c r="R1265" s="661">
        <v>10</v>
      </c>
      <c r="S1265" s="677">
        <v>1</v>
      </c>
      <c r="T1265" s="742">
        <v>5</v>
      </c>
      <c r="U1265" s="700">
        <v>1</v>
      </c>
    </row>
    <row r="1266" spans="1:21" ht="14.4" customHeight="1" x14ac:dyDescent="0.3">
      <c r="A1266" s="660">
        <v>21</v>
      </c>
      <c r="B1266" s="661" t="s">
        <v>589</v>
      </c>
      <c r="C1266" s="661">
        <v>89301212</v>
      </c>
      <c r="D1266" s="740" t="s">
        <v>6629</v>
      </c>
      <c r="E1266" s="741" t="s">
        <v>4367</v>
      </c>
      <c r="F1266" s="661" t="s">
        <v>4355</v>
      </c>
      <c r="G1266" s="661" t="s">
        <v>4399</v>
      </c>
      <c r="H1266" s="661" t="s">
        <v>2238</v>
      </c>
      <c r="I1266" s="661" t="s">
        <v>3567</v>
      </c>
      <c r="J1266" s="661" t="s">
        <v>4307</v>
      </c>
      <c r="K1266" s="661" t="s">
        <v>2075</v>
      </c>
      <c r="L1266" s="662">
        <v>17.690000000000001</v>
      </c>
      <c r="M1266" s="662">
        <v>159.21</v>
      </c>
      <c r="N1266" s="661">
        <v>9</v>
      </c>
      <c r="O1266" s="742">
        <v>4.5</v>
      </c>
      <c r="P1266" s="662">
        <v>159.21</v>
      </c>
      <c r="Q1266" s="677">
        <v>1</v>
      </c>
      <c r="R1266" s="661">
        <v>9</v>
      </c>
      <c r="S1266" s="677">
        <v>1</v>
      </c>
      <c r="T1266" s="742">
        <v>4.5</v>
      </c>
      <c r="U1266" s="700">
        <v>1</v>
      </c>
    </row>
    <row r="1267" spans="1:21" ht="14.4" customHeight="1" x14ac:dyDescent="0.3">
      <c r="A1267" s="660">
        <v>21</v>
      </c>
      <c r="B1267" s="661" t="s">
        <v>589</v>
      </c>
      <c r="C1267" s="661">
        <v>89301212</v>
      </c>
      <c r="D1267" s="740" t="s">
        <v>6629</v>
      </c>
      <c r="E1267" s="741" t="s">
        <v>4367</v>
      </c>
      <c r="F1267" s="661" t="s">
        <v>4355</v>
      </c>
      <c r="G1267" s="661" t="s">
        <v>5297</v>
      </c>
      <c r="H1267" s="661" t="s">
        <v>590</v>
      </c>
      <c r="I1267" s="661" t="s">
        <v>3730</v>
      </c>
      <c r="J1267" s="661" t="s">
        <v>5298</v>
      </c>
      <c r="K1267" s="661" t="s">
        <v>5375</v>
      </c>
      <c r="L1267" s="662">
        <v>45.75</v>
      </c>
      <c r="M1267" s="662">
        <v>91.5</v>
      </c>
      <c r="N1267" s="661">
        <v>2</v>
      </c>
      <c r="O1267" s="742">
        <v>0.5</v>
      </c>
      <c r="P1267" s="662">
        <v>91.5</v>
      </c>
      <c r="Q1267" s="677">
        <v>1</v>
      </c>
      <c r="R1267" s="661">
        <v>2</v>
      </c>
      <c r="S1267" s="677">
        <v>1</v>
      </c>
      <c r="T1267" s="742">
        <v>0.5</v>
      </c>
      <c r="U1267" s="700">
        <v>1</v>
      </c>
    </row>
    <row r="1268" spans="1:21" ht="14.4" customHeight="1" x14ac:dyDescent="0.3">
      <c r="A1268" s="660">
        <v>21</v>
      </c>
      <c r="B1268" s="661" t="s">
        <v>589</v>
      </c>
      <c r="C1268" s="661">
        <v>89301212</v>
      </c>
      <c r="D1268" s="740" t="s">
        <v>6629</v>
      </c>
      <c r="E1268" s="741" t="s">
        <v>4367</v>
      </c>
      <c r="F1268" s="661" t="s">
        <v>4355</v>
      </c>
      <c r="G1268" s="661" t="s">
        <v>5376</v>
      </c>
      <c r="H1268" s="661" t="s">
        <v>590</v>
      </c>
      <c r="I1268" s="661" t="s">
        <v>5377</v>
      </c>
      <c r="J1268" s="661" t="s">
        <v>5378</v>
      </c>
      <c r="K1268" s="661" t="s">
        <v>3329</v>
      </c>
      <c r="L1268" s="662">
        <v>45.75</v>
      </c>
      <c r="M1268" s="662">
        <v>45.75</v>
      </c>
      <c r="N1268" s="661">
        <v>1</v>
      </c>
      <c r="O1268" s="742">
        <v>1</v>
      </c>
      <c r="P1268" s="662">
        <v>45.75</v>
      </c>
      <c r="Q1268" s="677">
        <v>1</v>
      </c>
      <c r="R1268" s="661">
        <v>1</v>
      </c>
      <c r="S1268" s="677">
        <v>1</v>
      </c>
      <c r="T1268" s="742">
        <v>1</v>
      </c>
      <c r="U1268" s="700">
        <v>1</v>
      </c>
    </row>
    <row r="1269" spans="1:21" ht="14.4" customHeight="1" x14ac:dyDescent="0.3">
      <c r="A1269" s="660">
        <v>21</v>
      </c>
      <c r="B1269" s="661" t="s">
        <v>589</v>
      </c>
      <c r="C1269" s="661">
        <v>89301212</v>
      </c>
      <c r="D1269" s="740" t="s">
        <v>6629</v>
      </c>
      <c r="E1269" s="741" t="s">
        <v>4367</v>
      </c>
      <c r="F1269" s="661" t="s">
        <v>4355</v>
      </c>
      <c r="G1269" s="661" t="s">
        <v>5379</v>
      </c>
      <c r="H1269" s="661" t="s">
        <v>590</v>
      </c>
      <c r="I1269" s="661" t="s">
        <v>1039</v>
      </c>
      <c r="J1269" s="661" t="s">
        <v>1472</v>
      </c>
      <c r="K1269" s="661" t="s">
        <v>5380</v>
      </c>
      <c r="L1269" s="662">
        <v>128.9</v>
      </c>
      <c r="M1269" s="662">
        <v>515.6</v>
      </c>
      <c r="N1269" s="661">
        <v>4</v>
      </c>
      <c r="O1269" s="742">
        <v>1.5</v>
      </c>
      <c r="P1269" s="662">
        <v>515.6</v>
      </c>
      <c r="Q1269" s="677">
        <v>1</v>
      </c>
      <c r="R1269" s="661">
        <v>4</v>
      </c>
      <c r="S1269" s="677">
        <v>1</v>
      </c>
      <c r="T1269" s="742">
        <v>1.5</v>
      </c>
      <c r="U1269" s="700">
        <v>1</v>
      </c>
    </row>
    <row r="1270" spans="1:21" ht="14.4" customHeight="1" x14ac:dyDescent="0.3">
      <c r="A1270" s="660">
        <v>21</v>
      </c>
      <c r="B1270" s="661" t="s">
        <v>589</v>
      </c>
      <c r="C1270" s="661">
        <v>89301212</v>
      </c>
      <c r="D1270" s="740" t="s">
        <v>6629</v>
      </c>
      <c r="E1270" s="741" t="s">
        <v>4367</v>
      </c>
      <c r="F1270" s="661" t="s">
        <v>4355</v>
      </c>
      <c r="G1270" s="661" t="s">
        <v>5379</v>
      </c>
      <c r="H1270" s="661" t="s">
        <v>590</v>
      </c>
      <c r="I1270" s="661" t="s">
        <v>5381</v>
      </c>
      <c r="J1270" s="661" t="s">
        <v>1472</v>
      </c>
      <c r="K1270" s="661" t="s">
        <v>5382</v>
      </c>
      <c r="L1270" s="662">
        <v>0</v>
      </c>
      <c r="M1270" s="662">
        <v>0</v>
      </c>
      <c r="N1270" s="661">
        <v>6</v>
      </c>
      <c r="O1270" s="742">
        <v>2.5</v>
      </c>
      <c r="P1270" s="662">
        <v>0</v>
      </c>
      <c r="Q1270" s="677"/>
      <c r="R1270" s="661">
        <v>4</v>
      </c>
      <c r="S1270" s="677">
        <v>0.66666666666666663</v>
      </c>
      <c r="T1270" s="742">
        <v>2</v>
      </c>
      <c r="U1270" s="700">
        <v>0.8</v>
      </c>
    </row>
    <row r="1271" spans="1:21" ht="14.4" customHeight="1" x14ac:dyDescent="0.3">
      <c r="A1271" s="660">
        <v>21</v>
      </c>
      <c r="B1271" s="661" t="s">
        <v>589</v>
      </c>
      <c r="C1271" s="661">
        <v>89301212</v>
      </c>
      <c r="D1271" s="740" t="s">
        <v>6629</v>
      </c>
      <c r="E1271" s="741" t="s">
        <v>4367</v>
      </c>
      <c r="F1271" s="661" t="s">
        <v>4355</v>
      </c>
      <c r="G1271" s="661" t="s">
        <v>4630</v>
      </c>
      <c r="H1271" s="661" t="s">
        <v>590</v>
      </c>
      <c r="I1271" s="661" t="s">
        <v>5383</v>
      </c>
      <c r="J1271" s="661" t="s">
        <v>5384</v>
      </c>
      <c r="K1271" s="661" t="s">
        <v>2809</v>
      </c>
      <c r="L1271" s="662">
        <v>0</v>
      </c>
      <c r="M1271" s="662">
        <v>0</v>
      </c>
      <c r="N1271" s="661">
        <v>1</v>
      </c>
      <c r="O1271" s="742">
        <v>1</v>
      </c>
      <c r="P1271" s="662">
        <v>0</v>
      </c>
      <c r="Q1271" s="677"/>
      <c r="R1271" s="661">
        <v>1</v>
      </c>
      <c r="S1271" s="677">
        <v>1</v>
      </c>
      <c r="T1271" s="742">
        <v>1</v>
      </c>
      <c r="U1271" s="700">
        <v>1</v>
      </c>
    </row>
    <row r="1272" spans="1:21" ht="14.4" customHeight="1" x14ac:dyDescent="0.3">
      <c r="A1272" s="660">
        <v>21</v>
      </c>
      <c r="B1272" s="661" t="s">
        <v>589</v>
      </c>
      <c r="C1272" s="661">
        <v>89301212</v>
      </c>
      <c r="D1272" s="740" t="s">
        <v>6629</v>
      </c>
      <c r="E1272" s="741" t="s">
        <v>4367</v>
      </c>
      <c r="F1272" s="661" t="s">
        <v>4355</v>
      </c>
      <c r="G1272" s="661" t="s">
        <v>5385</v>
      </c>
      <c r="H1272" s="661" t="s">
        <v>590</v>
      </c>
      <c r="I1272" s="661" t="s">
        <v>5386</v>
      </c>
      <c r="J1272" s="661" t="s">
        <v>1752</v>
      </c>
      <c r="K1272" s="661" t="s">
        <v>5336</v>
      </c>
      <c r="L1272" s="662">
        <v>0</v>
      </c>
      <c r="M1272" s="662">
        <v>0</v>
      </c>
      <c r="N1272" s="661">
        <v>1</v>
      </c>
      <c r="O1272" s="742">
        <v>0.5</v>
      </c>
      <c r="P1272" s="662">
        <v>0</v>
      </c>
      <c r="Q1272" s="677"/>
      <c r="R1272" s="661">
        <v>1</v>
      </c>
      <c r="S1272" s="677">
        <v>1</v>
      </c>
      <c r="T1272" s="742">
        <v>0.5</v>
      </c>
      <c r="U1272" s="700">
        <v>1</v>
      </c>
    </row>
    <row r="1273" spans="1:21" ht="14.4" customHeight="1" x14ac:dyDescent="0.3">
      <c r="A1273" s="660">
        <v>21</v>
      </c>
      <c r="B1273" s="661" t="s">
        <v>589</v>
      </c>
      <c r="C1273" s="661">
        <v>89301212</v>
      </c>
      <c r="D1273" s="740" t="s">
        <v>6629</v>
      </c>
      <c r="E1273" s="741" t="s">
        <v>4367</v>
      </c>
      <c r="F1273" s="661" t="s">
        <v>4355</v>
      </c>
      <c r="G1273" s="661" t="s">
        <v>5385</v>
      </c>
      <c r="H1273" s="661" t="s">
        <v>590</v>
      </c>
      <c r="I1273" s="661" t="s">
        <v>1751</v>
      </c>
      <c r="J1273" s="661" t="s">
        <v>1752</v>
      </c>
      <c r="K1273" s="661" t="s">
        <v>2432</v>
      </c>
      <c r="L1273" s="662">
        <v>0</v>
      </c>
      <c r="M1273" s="662">
        <v>0</v>
      </c>
      <c r="N1273" s="661">
        <v>1</v>
      </c>
      <c r="O1273" s="742">
        <v>1</v>
      </c>
      <c r="P1273" s="662">
        <v>0</v>
      </c>
      <c r="Q1273" s="677"/>
      <c r="R1273" s="661">
        <v>1</v>
      </c>
      <c r="S1273" s="677">
        <v>1</v>
      </c>
      <c r="T1273" s="742">
        <v>1</v>
      </c>
      <c r="U1273" s="700">
        <v>1</v>
      </c>
    </row>
    <row r="1274" spans="1:21" ht="14.4" customHeight="1" x14ac:dyDescent="0.3">
      <c r="A1274" s="660">
        <v>21</v>
      </c>
      <c r="B1274" s="661" t="s">
        <v>589</v>
      </c>
      <c r="C1274" s="661">
        <v>89301212</v>
      </c>
      <c r="D1274" s="740" t="s">
        <v>6629</v>
      </c>
      <c r="E1274" s="741" t="s">
        <v>4367</v>
      </c>
      <c r="F1274" s="661" t="s">
        <v>4355</v>
      </c>
      <c r="G1274" s="661" t="s">
        <v>4990</v>
      </c>
      <c r="H1274" s="661" t="s">
        <v>2238</v>
      </c>
      <c r="I1274" s="661" t="s">
        <v>2402</v>
      </c>
      <c r="J1274" s="661" t="s">
        <v>2403</v>
      </c>
      <c r="K1274" s="661" t="s">
        <v>1161</v>
      </c>
      <c r="L1274" s="662">
        <v>118.82</v>
      </c>
      <c r="M1274" s="662">
        <v>118.82</v>
      </c>
      <c r="N1274" s="661">
        <v>1</v>
      </c>
      <c r="O1274" s="742">
        <v>0.5</v>
      </c>
      <c r="P1274" s="662"/>
      <c r="Q1274" s="677">
        <v>0</v>
      </c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21</v>
      </c>
      <c r="B1275" s="661" t="s">
        <v>589</v>
      </c>
      <c r="C1275" s="661">
        <v>89301212</v>
      </c>
      <c r="D1275" s="740" t="s">
        <v>6629</v>
      </c>
      <c r="E1275" s="741" t="s">
        <v>4367</v>
      </c>
      <c r="F1275" s="661" t="s">
        <v>4355</v>
      </c>
      <c r="G1275" s="661" t="s">
        <v>4990</v>
      </c>
      <c r="H1275" s="661" t="s">
        <v>2238</v>
      </c>
      <c r="I1275" s="661" t="s">
        <v>5387</v>
      </c>
      <c r="J1275" s="661" t="s">
        <v>2403</v>
      </c>
      <c r="K1275" s="661" t="s">
        <v>1161</v>
      </c>
      <c r="L1275" s="662">
        <v>0</v>
      </c>
      <c r="M1275" s="662">
        <v>0</v>
      </c>
      <c r="N1275" s="661">
        <v>2</v>
      </c>
      <c r="O1275" s="742">
        <v>0.5</v>
      </c>
      <c r="P1275" s="662"/>
      <c r="Q1275" s="677"/>
      <c r="R1275" s="661"/>
      <c r="S1275" s="677">
        <v>0</v>
      </c>
      <c r="T1275" s="742"/>
      <c r="U1275" s="700">
        <v>0</v>
      </c>
    </row>
    <row r="1276" spans="1:21" ht="14.4" customHeight="1" x14ac:dyDescent="0.3">
      <c r="A1276" s="660">
        <v>21</v>
      </c>
      <c r="B1276" s="661" t="s">
        <v>589</v>
      </c>
      <c r="C1276" s="661">
        <v>89301212</v>
      </c>
      <c r="D1276" s="740" t="s">
        <v>6629</v>
      </c>
      <c r="E1276" s="741" t="s">
        <v>4367</v>
      </c>
      <c r="F1276" s="661" t="s">
        <v>4355</v>
      </c>
      <c r="G1276" s="661" t="s">
        <v>4642</v>
      </c>
      <c r="H1276" s="661" t="s">
        <v>590</v>
      </c>
      <c r="I1276" s="661" t="s">
        <v>987</v>
      </c>
      <c r="J1276" s="661" t="s">
        <v>988</v>
      </c>
      <c r="K1276" s="661" t="s">
        <v>4643</v>
      </c>
      <c r="L1276" s="662">
        <v>242.93</v>
      </c>
      <c r="M1276" s="662">
        <v>242.93</v>
      </c>
      <c r="N1276" s="661">
        <v>1</v>
      </c>
      <c r="O1276" s="742">
        <v>1</v>
      </c>
      <c r="P1276" s="662"/>
      <c r="Q1276" s="677">
        <v>0</v>
      </c>
      <c r="R1276" s="661"/>
      <c r="S1276" s="677">
        <v>0</v>
      </c>
      <c r="T1276" s="742"/>
      <c r="U1276" s="700">
        <v>0</v>
      </c>
    </row>
    <row r="1277" spans="1:21" ht="14.4" customHeight="1" x14ac:dyDescent="0.3">
      <c r="A1277" s="660">
        <v>21</v>
      </c>
      <c r="B1277" s="661" t="s">
        <v>589</v>
      </c>
      <c r="C1277" s="661">
        <v>89301212</v>
      </c>
      <c r="D1277" s="740" t="s">
        <v>6629</v>
      </c>
      <c r="E1277" s="741" t="s">
        <v>4367</v>
      </c>
      <c r="F1277" s="661" t="s">
        <v>4355</v>
      </c>
      <c r="G1277" s="661" t="s">
        <v>5388</v>
      </c>
      <c r="H1277" s="661" t="s">
        <v>590</v>
      </c>
      <c r="I1277" s="661" t="s">
        <v>5389</v>
      </c>
      <c r="J1277" s="661" t="s">
        <v>3287</v>
      </c>
      <c r="K1277" s="661" t="s">
        <v>5390</v>
      </c>
      <c r="L1277" s="662">
        <v>136.58000000000001</v>
      </c>
      <c r="M1277" s="662">
        <v>273.16000000000003</v>
      </c>
      <c r="N1277" s="661">
        <v>2</v>
      </c>
      <c r="O1277" s="742">
        <v>0.5</v>
      </c>
      <c r="P1277" s="662">
        <v>273.16000000000003</v>
      </c>
      <c r="Q1277" s="677">
        <v>1</v>
      </c>
      <c r="R1277" s="661">
        <v>2</v>
      </c>
      <c r="S1277" s="677">
        <v>1</v>
      </c>
      <c r="T1277" s="742">
        <v>0.5</v>
      </c>
      <c r="U1277" s="700">
        <v>1</v>
      </c>
    </row>
    <row r="1278" spans="1:21" ht="14.4" customHeight="1" x14ac:dyDescent="0.3">
      <c r="A1278" s="660">
        <v>21</v>
      </c>
      <c r="B1278" s="661" t="s">
        <v>589</v>
      </c>
      <c r="C1278" s="661">
        <v>89301212</v>
      </c>
      <c r="D1278" s="740" t="s">
        <v>6629</v>
      </c>
      <c r="E1278" s="741" t="s">
        <v>4367</v>
      </c>
      <c r="F1278" s="661" t="s">
        <v>4355</v>
      </c>
      <c r="G1278" s="661" t="s">
        <v>4452</v>
      </c>
      <c r="H1278" s="661" t="s">
        <v>590</v>
      </c>
      <c r="I1278" s="661" t="s">
        <v>5357</v>
      </c>
      <c r="J1278" s="661" t="s">
        <v>5271</v>
      </c>
      <c r="K1278" s="661" t="s">
        <v>1097</v>
      </c>
      <c r="L1278" s="662">
        <v>0</v>
      </c>
      <c r="M1278" s="662">
        <v>0</v>
      </c>
      <c r="N1278" s="661">
        <v>1</v>
      </c>
      <c r="O1278" s="742">
        <v>0.5</v>
      </c>
      <c r="P1278" s="662"/>
      <c r="Q1278" s="677"/>
      <c r="R1278" s="661"/>
      <c r="S1278" s="677">
        <v>0</v>
      </c>
      <c r="T1278" s="742"/>
      <c r="U1278" s="700">
        <v>0</v>
      </c>
    </row>
    <row r="1279" spans="1:21" ht="14.4" customHeight="1" x14ac:dyDescent="0.3">
      <c r="A1279" s="660">
        <v>21</v>
      </c>
      <c r="B1279" s="661" t="s">
        <v>589</v>
      </c>
      <c r="C1279" s="661">
        <v>89301212</v>
      </c>
      <c r="D1279" s="740" t="s">
        <v>6629</v>
      </c>
      <c r="E1279" s="741" t="s">
        <v>4367</v>
      </c>
      <c r="F1279" s="661" t="s">
        <v>4355</v>
      </c>
      <c r="G1279" s="661" t="s">
        <v>5391</v>
      </c>
      <c r="H1279" s="661" t="s">
        <v>590</v>
      </c>
      <c r="I1279" s="661" t="s">
        <v>760</v>
      </c>
      <c r="J1279" s="661" t="s">
        <v>761</v>
      </c>
      <c r="K1279" s="661" t="s">
        <v>762</v>
      </c>
      <c r="L1279" s="662">
        <v>238.94</v>
      </c>
      <c r="M1279" s="662">
        <v>238.94</v>
      </c>
      <c r="N1279" s="661">
        <v>1</v>
      </c>
      <c r="O1279" s="742">
        <v>0.5</v>
      </c>
      <c r="P1279" s="662">
        <v>238.94</v>
      </c>
      <c r="Q1279" s="677">
        <v>1</v>
      </c>
      <c r="R1279" s="661">
        <v>1</v>
      </c>
      <c r="S1279" s="677">
        <v>1</v>
      </c>
      <c r="T1279" s="742">
        <v>0.5</v>
      </c>
      <c r="U1279" s="700">
        <v>1</v>
      </c>
    </row>
    <row r="1280" spans="1:21" ht="14.4" customHeight="1" x14ac:dyDescent="0.3">
      <c r="A1280" s="660">
        <v>21</v>
      </c>
      <c r="B1280" s="661" t="s">
        <v>589</v>
      </c>
      <c r="C1280" s="661">
        <v>89301212</v>
      </c>
      <c r="D1280" s="740" t="s">
        <v>6629</v>
      </c>
      <c r="E1280" s="741" t="s">
        <v>4367</v>
      </c>
      <c r="F1280" s="661" t="s">
        <v>4355</v>
      </c>
      <c r="G1280" s="661" t="s">
        <v>5391</v>
      </c>
      <c r="H1280" s="661" t="s">
        <v>590</v>
      </c>
      <c r="I1280" s="661" t="s">
        <v>5392</v>
      </c>
      <c r="J1280" s="661" t="s">
        <v>2945</v>
      </c>
      <c r="K1280" s="661" t="s">
        <v>5393</v>
      </c>
      <c r="L1280" s="662">
        <v>0</v>
      </c>
      <c r="M1280" s="662">
        <v>0</v>
      </c>
      <c r="N1280" s="661">
        <v>2</v>
      </c>
      <c r="O1280" s="742">
        <v>1</v>
      </c>
      <c r="P1280" s="662">
        <v>0</v>
      </c>
      <c r="Q1280" s="677"/>
      <c r="R1280" s="661">
        <v>2</v>
      </c>
      <c r="S1280" s="677">
        <v>1</v>
      </c>
      <c r="T1280" s="742">
        <v>1</v>
      </c>
      <c r="U1280" s="700">
        <v>1</v>
      </c>
    </row>
    <row r="1281" spans="1:21" ht="14.4" customHeight="1" x14ac:dyDescent="0.3">
      <c r="A1281" s="660">
        <v>21</v>
      </c>
      <c r="B1281" s="661" t="s">
        <v>589</v>
      </c>
      <c r="C1281" s="661">
        <v>89301212</v>
      </c>
      <c r="D1281" s="740" t="s">
        <v>6629</v>
      </c>
      <c r="E1281" s="741" t="s">
        <v>4367</v>
      </c>
      <c r="F1281" s="661" t="s">
        <v>4355</v>
      </c>
      <c r="G1281" s="661" t="s">
        <v>5394</v>
      </c>
      <c r="H1281" s="661" t="s">
        <v>2238</v>
      </c>
      <c r="I1281" s="661" t="s">
        <v>5395</v>
      </c>
      <c r="J1281" s="661" t="s">
        <v>5396</v>
      </c>
      <c r="K1281" s="661" t="s">
        <v>5397</v>
      </c>
      <c r="L1281" s="662">
        <v>961.21</v>
      </c>
      <c r="M1281" s="662">
        <v>1922.42</v>
      </c>
      <c r="N1281" s="661">
        <v>2</v>
      </c>
      <c r="O1281" s="742">
        <v>1</v>
      </c>
      <c r="P1281" s="662">
        <v>961.21</v>
      </c>
      <c r="Q1281" s="677">
        <v>0.5</v>
      </c>
      <c r="R1281" s="661">
        <v>1</v>
      </c>
      <c r="S1281" s="677">
        <v>0.5</v>
      </c>
      <c r="T1281" s="742">
        <v>0.5</v>
      </c>
      <c r="U1281" s="700">
        <v>0.5</v>
      </c>
    </row>
    <row r="1282" spans="1:21" ht="14.4" customHeight="1" x14ac:dyDescent="0.3">
      <c r="A1282" s="660">
        <v>21</v>
      </c>
      <c r="B1282" s="661" t="s">
        <v>589</v>
      </c>
      <c r="C1282" s="661">
        <v>89301212</v>
      </c>
      <c r="D1282" s="740" t="s">
        <v>6629</v>
      </c>
      <c r="E1282" s="741" t="s">
        <v>4367</v>
      </c>
      <c r="F1282" s="661" t="s">
        <v>4355</v>
      </c>
      <c r="G1282" s="661" t="s">
        <v>5394</v>
      </c>
      <c r="H1282" s="661" t="s">
        <v>2238</v>
      </c>
      <c r="I1282" s="661" t="s">
        <v>5398</v>
      </c>
      <c r="J1282" s="661" t="s">
        <v>5399</v>
      </c>
      <c r="K1282" s="661" t="s">
        <v>5400</v>
      </c>
      <c r="L1282" s="662">
        <v>1309.48</v>
      </c>
      <c r="M1282" s="662">
        <v>1309.48</v>
      </c>
      <c r="N1282" s="661">
        <v>1</v>
      </c>
      <c r="O1282" s="742">
        <v>0.5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21</v>
      </c>
      <c r="B1283" s="661" t="s">
        <v>589</v>
      </c>
      <c r="C1283" s="661">
        <v>89301212</v>
      </c>
      <c r="D1283" s="740" t="s">
        <v>6629</v>
      </c>
      <c r="E1283" s="741" t="s">
        <v>4368</v>
      </c>
      <c r="F1283" s="661" t="s">
        <v>4355</v>
      </c>
      <c r="G1283" s="661" t="s">
        <v>4466</v>
      </c>
      <c r="H1283" s="661" t="s">
        <v>590</v>
      </c>
      <c r="I1283" s="661" t="s">
        <v>5401</v>
      </c>
      <c r="J1283" s="661" t="s">
        <v>1224</v>
      </c>
      <c r="K1283" s="661" t="s">
        <v>5402</v>
      </c>
      <c r="L1283" s="662">
        <v>0</v>
      </c>
      <c r="M1283" s="662">
        <v>0</v>
      </c>
      <c r="N1283" s="661">
        <v>1</v>
      </c>
      <c r="O1283" s="742">
        <v>0.5</v>
      </c>
      <c r="P1283" s="662"/>
      <c r="Q1283" s="677"/>
      <c r="R1283" s="661"/>
      <c r="S1283" s="677">
        <v>0</v>
      </c>
      <c r="T1283" s="742"/>
      <c r="U1283" s="700">
        <v>0</v>
      </c>
    </row>
    <row r="1284" spans="1:21" ht="14.4" customHeight="1" x14ac:dyDescent="0.3">
      <c r="A1284" s="660">
        <v>21</v>
      </c>
      <c r="B1284" s="661" t="s">
        <v>589</v>
      </c>
      <c r="C1284" s="661">
        <v>89301212</v>
      </c>
      <c r="D1284" s="740" t="s">
        <v>6629</v>
      </c>
      <c r="E1284" s="741" t="s">
        <v>4368</v>
      </c>
      <c r="F1284" s="661" t="s">
        <v>4355</v>
      </c>
      <c r="G1284" s="661" t="s">
        <v>4471</v>
      </c>
      <c r="H1284" s="661" t="s">
        <v>590</v>
      </c>
      <c r="I1284" s="661" t="s">
        <v>2669</v>
      </c>
      <c r="J1284" s="661" t="s">
        <v>4168</v>
      </c>
      <c r="K1284" s="661" t="s">
        <v>4169</v>
      </c>
      <c r="L1284" s="662">
        <v>333.31</v>
      </c>
      <c r="M1284" s="662">
        <v>333.31</v>
      </c>
      <c r="N1284" s="661">
        <v>1</v>
      </c>
      <c r="O1284" s="742">
        <v>0.5</v>
      </c>
      <c r="P1284" s="662">
        <v>333.31</v>
      </c>
      <c r="Q1284" s="677">
        <v>1</v>
      </c>
      <c r="R1284" s="661">
        <v>1</v>
      </c>
      <c r="S1284" s="677">
        <v>1</v>
      </c>
      <c r="T1284" s="742">
        <v>0.5</v>
      </c>
      <c r="U1284" s="700">
        <v>1</v>
      </c>
    </row>
    <row r="1285" spans="1:21" ht="14.4" customHeight="1" x14ac:dyDescent="0.3">
      <c r="A1285" s="660">
        <v>21</v>
      </c>
      <c r="B1285" s="661" t="s">
        <v>589</v>
      </c>
      <c r="C1285" s="661">
        <v>89301212</v>
      </c>
      <c r="D1285" s="740" t="s">
        <v>6629</v>
      </c>
      <c r="E1285" s="741" t="s">
        <v>4368</v>
      </c>
      <c r="F1285" s="661" t="s">
        <v>4355</v>
      </c>
      <c r="G1285" s="661" t="s">
        <v>4744</v>
      </c>
      <c r="H1285" s="661" t="s">
        <v>2238</v>
      </c>
      <c r="I1285" s="661" t="s">
        <v>2388</v>
      </c>
      <c r="J1285" s="661" t="s">
        <v>2393</v>
      </c>
      <c r="K1285" s="661" t="s">
        <v>620</v>
      </c>
      <c r="L1285" s="662">
        <v>130.59</v>
      </c>
      <c r="M1285" s="662">
        <v>130.59</v>
      </c>
      <c r="N1285" s="661">
        <v>1</v>
      </c>
      <c r="O1285" s="742">
        <v>1</v>
      </c>
      <c r="P1285" s="662">
        <v>130.59</v>
      </c>
      <c r="Q1285" s="677">
        <v>1</v>
      </c>
      <c r="R1285" s="661">
        <v>1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21</v>
      </c>
      <c r="B1286" s="661" t="s">
        <v>589</v>
      </c>
      <c r="C1286" s="661">
        <v>89301212</v>
      </c>
      <c r="D1286" s="740" t="s">
        <v>6629</v>
      </c>
      <c r="E1286" s="741" t="s">
        <v>4368</v>
      </c>
      <c r="F1286" s="661" t="s">
        <v>4355</v>
      </c>
      <c r="G1286" s="661" t="s">
        <v>5403</v>
      </c>
      <c r="H1286" s="661" t="s">
        <v>590</v>
      </c>
      <c r="I1286" s="661" t="s">
        <v>5404</v>
      </c>
      <c r="J1286" s="661" t="s">
        <v>5405</v>
      </c>
      <c r="K1286" s="661" t="s">
        <v>3240</v>
      </c>
      <c r="L1286" s="662">
        <v>97.42</v>
      </c>
      <c r="M1286" s="662">
        <v>194.84</v>
      </c>
      <c r="N1286" s="661">
        <v>2</v>
      </c>
      <c r="O1286" s="742">
        <v>0.5</v>
      </c>
      <c r="P1286" s="662"/>
      <c r="Q1286" s="677">
        <v>0</v>
      </c>
      <c r="R1286" s="661"/>
      <c r="S1286" s="677">
        <v>0</v>
      </c>
      <c r="T1286" s="742"/>
      <c r="U1286" s="700">
        <v>0</v>
      </c>
    </row>
    <row r="1287" spans="1:21" ht="14.4" customHeight="1" x14ac:dyDescent="0.3">
      <c r="A1287" s="660">
        <v>21</v>
      </c>
      <c r="B1287" s="661" t="s">
        <v>589</v>
      </c>
      <c r="C1287" s="661">
        <v>89301212</v>
      </c>
      <c r="D1287" s="740" t="s">
        <v>6629</v>
      </c>
      <c r="E1287" s="741" t="s">
        <v>4368</v>
      </c>
      <c r="F1287" s="661" t="s">
        <v>4355</v>
      </c>
      <c r="G1287" s="661" t="s">
        <v>4400</v>
      </c>
      <c r="H1287" s="661" t="s">
        <v>590</v>
      </c>
      <c r="I1287" s="661" t="s">
        <v>1043</v>
      </c>
      <c r="J1287" s="661" t="s">
        <v>4401</v>
      </c>
      <c r="K1287" s="661" t="s">
        <v>4402</v>
      </c>
      <c r="L1287" s="662">
        <v>0</v>
      </c>
      <c r="M1287" s="662">
        <v>0</v>
      </c>
      <c r="N1287" s="661">
        <v>1</v>
      </c>
      <c r="O1287" s="742">
        <v>0.5</v>
      </c>
      <c r="P1287" s="662"/>
      <c r="Q1287" s="677"/>
      <c r="R1287" s="661"/>
      <c r="S1287" s="677">
        <v>0</v>
      </c>
      <c r="T1287" s="742"/>
      <c r="U1287" s="700">
        <v>0</v>
      </c>
    </row>
    <row r="1288" spans="1:21" ht="14.4" customHeight="1" x14ac:dyDescent="0.3">
      <c r="A1288" s="660">
        <v>21</v>
      </c>
      <c r="B1288" s="661" t="s">
        <v>589</v>
      </c>
      <c r="C1288" s="661">
        <v>89301212</v>
      </c>
      <c r="D1288" s="740" t="s">
        <v>6629</v>
      </c>
      <c r="E1288" s="741" t="s">
        <v>4368</v>
      </c>
      <c r="F1288" s="661" t="s">
        <v>4355</v>
      </c>
      <c r="G1288" s="661" t="s">
        <v>4400</v>
      </c>
      <c r="H1288" s="661" t="s">
        <v>590</v>
      </c>
      <c r="I1288" s="661" t="s">
        <v>5300</v>
      </c>
      <c r="J1288" s="661" t="s">
        <v>4401</v>
      </c>
      <c r="K1288" s="661" t="s">
        <v>4402</v>
      </c>
      <c r="L1288" s="662">
        <v>0</v>
      </c>
      <c r="M1288" s="662">
        <v>0</v>
      </c>
      <c r="N1288" s="661">
        <v>3</v>
      </c>
      <c r="O1288" s="742">
        <v>0.5</v>
      </c>
      <c r="P1288" s="662"/>
      <c r="Q1288" s="677"/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21</v>
      </c>
      <c r="B1289" s="661" t="s">
        <v>589</v>
      </c>
      <c r="C1289" s="661">
        <v>89301212</v>
      </c>
      <c r="D1289" s="740" t="s">
        <v>6629</v>
      </c>
      <c r="E1289" s="741" t="s">
        <v>4368</v>
      </c>
      <c r="F1289" s="661" t="s">
        <v>4355</v>
      </c>
      <c r="G1289" s="661" t="s">
        <v>4619</v>
      </c>
      <c r="H1289" s="661" t="s">
        <v>2238</v>
      </c>
      <c r="I1289" s="661" t="s">
        <v>4620</v>
      </c>
      <c r="J1289" s="661" t="s">
        <v>4621</v>
      </c>
      <c r="K1289" s="661" t="s">
        <v>4622</v>
      </c>
      <c r="L1289" s="662">
        <v>1201.8399999999999</v>
      </c>
      <c r="M1289" s="662">
        <v>4807.3599999999997</v>
      </c>
      <c r="N1289" s="661">
        <v>4</v>
      </c>
      <c r="O1289" s="742">
        <v>1</v>
      </c>
      <c r="P1289" s="662"/>
      <c r="Q1289" s="677">
        <v>0</v>
      </c>
      <c r="R1289" s="661"/>
      <c r="S1289" s="677">
        <v>0</v>
      </c>
      <c r="T1289" s="742"/>
      <c r="U1289" s="700">
        <v>0</v>
      </c>
    </row>
    <row r="1290" spans="1:21" ht="14.4" customHeight="1" x14ac:dyDescent="0.3">
      <c r="A1290" s="660">
        <v>21</v>
      </c>
      <c r="B1290" s="661" t="s">
        <v>589</v>
      </c>
      <c r="C1290" s="661">
        <v>89301212</v>
      </c>
      <c r="D1290" s="740" t="s">
        <v>6629</v>
      </c>
      <c r="E1290" s="741" t="s">
        <v>4368</v>
      </c>
      <c r="F1290" s="661" t="s">
        <v>4355</v>
      </c>
      <c r="G1290" s="661" t="s">
        <v>4690</v>
      </c>
      <c r="H1290" s="661" t="s">
        <v>2238</v>
      </c>
      <c r="I1290" s="661" t="s">
        <v>2372</v>
      </c>
      <c r="J1290" s="661" t="s">
        <v>2369</v>
      </c>
      <c r="K1290" s="661" t="s">
        <v>996</v>
      </c>
      <c r="L1290" s="662">
        <v>118.82</v>
      </c>
      <c r="M1290" s="662">
        <v>118.82</v>
      </c>
      <c r="N1290" s="661">
        <v>1</v>
      </c>
      <c r="O1290" s="742">
        <v>1</v>
      </c>
      <c r="P1290" s="662"/>
      <c r="Q1290" s="677">
        <v>0</v>
      </c>
      <c r="R1290" s="661"/>
      <c r="S1290" s="677">
        <v>0</v>
      </c>
      <c r="T1290" s="742"/>
      <c r="U1290" s="700">
        <v>0</v>
      </c>
    </row>
    <row r="1291" spans="1:21" ht="14.4" customHeight="1" x14ac:dyDescent="0.3">
      <c r="A1291" s="660">
        <v>21</v>
      </c>
      <c r="B1291" s="661" t="s">
        <v>589</v>
      </c>
      <c r="C1291" s="661">
        <v>89301212</v>
      </c>
      <c r="D1291" s="740" t="s">
        <v>6629</v>
      </c>
      <c r="E1291" s="741" t="s">
        <v>4368</v>
      </c>
      <c r="F1291" s="661" t="s">
        <v>4355</v>
      </c>
      <c r="G1291" s="661" t="s">
        <v>4690</v>
      </c>
      <c r="H1291" s="661" t="s">
        <v>2238</v>
      </c>
      <c r="I1291" s="661" t="s">
        <v>5406</v>
      </c>
      <c r="J1291" s="661" t="s">
        <v>2369</v>
      </c>
      <c r="K1291" s="661" t="s">
        <v>5407</v>
      </c>
      <c r="L1291" s="662">
        <v>413.22</v>
      </c>
      <c r="M1291" s="662">
        <v>1239.6600000000001</v>
      </c>
      <c r="N1291" s="661">
        <v>3</v>
      </c>
      <c r="O1291" s="742">
        <v>1</v>
      </c>
      <c r="P1291" s="662"/>
      <c r="Q1291" s="677">
        <v>0</v>
      </c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21</v>
      </c>
      <c r="B1292" s="661" t="s">
        <v>589</v>
      </c>
      <c r="C1292" s="661">
        <v>89301212</v>
      </c>
      <c r="D1292" s="740" t="s">
        <v>6629</v>
      </c>
      <c r="E1292" s="741" t="s">
        <v>4368</v>
      </c>
      <c r="F1292" s="661" t="s">
        <v>4355</v>
      </c>
      <c r="G1292" s="661" t="s">
        <v>4479</v>
      </c>
      <c r="H1292" s="661" t="s">
        <v>2238</v>
      </c>
      <c r="I1292" s="661" t="s">
        <v>2427</v>
      </c>
      <c r="J1292" s="661" t="s">
        <v>2428</v>
      </c>
      <c r="K1292" s="661" t="s">
        <v>4250</v>
      </c>
      <c r="L1292" s="662">
        <v>162.13</v>
      </c>
      <c r="M1292" s="662">
        <v>324.26</v>
      </c>
      <c r="N1292" s="661">
        <v>2</v>
      </c>
      <c r="O1292" s="742">
        <v>0.5</v>
      </c>
      <c r="P1292" s="662"/>
      <c r="Q1292" s="677">
        <v>0</v>
      </c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21</v>
      </c>
      <c r="B1293" s="661" t="s">
        <v>589</v>
      </c>
      <c r="C1293" s="661">
        <v>89301212</v>
      </c>
      <c r="D1293" s="740" t="s">
        <v>6629</v>
      </c>
      <c r="E1293" s="741" t="s">
        <v>4368</v>
      </c>
      <c r="F1293" s="661" t="s">
        <v>4355</v>
      </c>
      <c r="G1293" s="661" t="s">
        <v>4403</v>
      </c>
      <c r="H1293" s="661" t="s">
        <v>590</v>
      </c>
      <c r="I1293" s="661" t="s">
        <v>4696</v>
      </c>
      <c r="J1293" s="661" t="s">
        <v>1716</v>
      </c>
      <c r="K1293" s="661" t="s">
        <v>4697</v>
      </c>
      <c r="L1293" s="662">
        <v>0</v>
      </c>
      <c r="M1293" s="662">
        <v>0</v>
      </c>
      <c r="N1293" s="661">
        <v>1</v>
      </c>
      <c r="O1293" s="742">
        <v>1</v>
      </c>
      <c r="P1293" s="662">
        <v>0</v>
      </c>
      <c r="Q1293" s="677"/>
      <c r="R1293" s="661">
        <v>1</v>
      </c>
      <c r="S1293" s="677">
        <v>1</v>
      </c>
      <c r="T1293" s="742">
        <v>1</v>
      </c>
      <c r="U1293" s="700">
        <v>1</v>
      </c>
    </row>
    <row r="1294" spans="1:21" ht="14.4" customHeight="1" x14ac:dyDescent="0.3">
      <c r="A1294" s="660">
        <v>21</v>
      </c>
      <c r="B1294" s="661" t="s">
        <v>589</v>
      </c>
      <c r="C1294" s="661">
        <v>89301212</v>
      </c>
      <c r="D1294" s="740" t="s">
        <v>6629</v>
      </c>
      <c r="E1294" s="741" t="s">
        <v>4368</v>
      </c>
      <c r="F1294" s="661" t="s">
        <v>4355</v>
      </c>
      <c r="G1294" s="661" t="s">
        <v>4491</v>
      </c>
      <c r="H1294" s="661" t="s">
        <v>590</v>
      </c>
      <c r="I1294" s="661" t="s">
        <v>5408</v>
      </c>
      <c r="J1294" s="661" t="s">
        <v>5409</v>
      </c>
      <c r="K1294" s="661" t="s">
        <v>5410</v>
      </c>
      <c r="L1294" s="662">
        <v>18.84</v>
      </c>
      <c r="M1294" s="662">
        <v>37.68</v>
      </c>
      <c r="N1294" s="661">
        <v>2</v>
      </c>
      <c r="O1294" s="742">
        <v>1</v>
      </c>
      <c r="P1294" s="662"/>
      <c r="Q1294" s="677">
        <v>0</v>
      </c>
      <c r="R1294" s="661"/>
      <c r="S1294" s="677">
        <v>0</v>
      </c>
      <c r="T1294" s="742"/>
      <c r="U1294" s="700">
        <v>0</v>
      </c>
    </row>
    <row r="1295" spans="1:21" ht="14.4" customHeight="1" x14ac:dyDescent="0.3">
      <c r="A1295" s="660">
        <v>21</v>
      </c>
      <c r="B1295" s="661" t="s">
        <v>589</v>
      </c>
      <c r="C1295" s="661">
        <v>89301212</v>
      </c>
      <c r="D1295" s="740" t="s">
        <v>6629</v>
      </c>
      <c r="E1295" s="741" t="s">
        <v>4368</v>
      </c>
      <c r="F1295" s="661" t="s">
        <v>4355</v>
      </c>
      <c r="G1295" s="661" t="s">
        <v>4500</v>
      </c>
      <c r="H1295" s="661" t="s">
        <v>590</v>
      </c>
      <c r="I1295" s="661" t="s">
        <v>1487</v>
      </c>
      <c r="J1295" s="661" t="s">
        <v>4501</v>
      </c>
      <c r="K1295" s="661" t="s">
        <v>4502</v>
      </c>
      <c r="L1295" s="662">
        <v>25.8</v>
      </c>
      <c r="M1295" s="662">
        <v>51.6</v>
      </c>
      <c r="N1295" s="661">
        <v>2</v>
      </c>
      <c r="O1295" s="742">
        <v>1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21</v>
      </c>
      <c r="B1296" s="661" t="s">
        <v>589</v>
      </c>
      <c r="C1296" s="661">
        <v>89301212</v>
      </c>
      <c r="D1296" s="740" t="s">
        <v>6629</v>
      </c>
      <c r="E1296" s="741" t="s">
        <v>4368</v>
      </c>
      <c r="F1296" s="661" t="s">
        <v>4355</v>
      </c>
      <c r="G1296" s="661" t="s">
        <v>4503</v>
      </c>
      <c r="H1296" s="661" t="s">
        <v>2238</v>
      </c>
      <c r="I1296" s="661" t="s">
        <v>2467</v>
      </c>
      <c r="J1296" s="661" t="s">
        <v>2468</v>
      </c>
      <c r="K1296" s="661" t="s">
        <v>996</v>
      </c>
      <c r="L1296" s="662">
        <v>232.44</v>
      </c>
      <c r="M1296" s="662">
        <v>464.88</v>
      </c>
      <c r="N1296" s="661">
        <v>2</v>
      </c>
      <c r="O1296" s="742">
        <v>0.5</v>
      </c>
      <c r="P1296" s="662"/>
      <c r="Q1296" s="677">
        <v>0</v>
      </c>
      <c r="R1296" s="661"/>
      <c r="S1296" s="677">
        <v>0</v>
      </c>
      <c r="T1296" s="742"/>
      <c r="U1296" s="700">
        <v>0</v>
      </c>
    </row>
    <row r="1297" spans="1:21" ht="14.4" customHeight="1" x14ac:dyDescent="0.3">
      <c r="A1297" s="660">
        <v>21</v>
      </c>
      <c r="B1297" s="661" t="s">
        <v>589</v>
      </c>
      <c r="C1297" s="661">
        <v>89301212</v>
      </c>
      <c r="D1297" s="740" t="s">
        <v>6629</v>
      </c>
      <c r="E1297" s="741" t="s">
        <v>4368</v>
      </c>
      <c r="F1297" s="661" t="s">
        <v>4355</v>
      </c>
      <c r="G1297" s="661" t="s">
        <v>4424</v>
      </c>
      <c r="H1297" s="661" t="s">
        <v>590</v>
      </c>
      <c r="I1297" s="661" t="s">
        <v>5411</v>
      </c>
      <c r="J1297" s="661" t="s">
        <v>4783</v>
      </c>
      <c r="K1297" s="661" t="s">
        <v>5412</v>
      </c>
      <c r="L1297" s="662">
        <v>0</v>
      </c>
      <c r="M1297" s="662">
        <v>0</v>
      </c>
      <c r="N1297" s="661">
        <v>1</v>
      </c>
      <c r="O1297" s="742">
        <v>1</v>
      </c>
      <c r="P1297" s="662">
        <v>0</v>
      </c>
      <c r="Q1297" s="677"/>
      <c r="R1297" s="661">
        <v>1</v>
      </c>
      <c r="S1297" s="677">
        <v>1</v>
      </c>
      <c r="T1297" s="742">
        <v>1</v>
      </c>
      <c r="U1297" s="700">
        <v>1</v>
      </c>
    </row>
    <row r="1298" spans="1:21" ht="14.4" customHeight="1" x14ac:dyDescent="0.3">
      <c r="A1298" s="660">
        <v>21</v>
      </c>
      <c r="B1298" s="661" t="s">
        <v>589</v>
      </c>
      <c r="C1298" s="661">
        <v>89301212</v>
      </c>
      <c r="D1298" s="740" t="s">
        <v>6629</v>
      </c>
      <c r="E1298" s="741" t="s">
        <v>4368</v>
      </c>
      <c r="F1298" s="661" t="s">
        <v>4355</v>
      </c>
      <c r="G1298" s="661" t="s">
        <v>4424</v>
      </c>
      <c r="H1298" s="661" t="s">
        <v>590</v>
      </c>
      <c r="I1298" s="661" t="s">
        <v>4782</v>
      </c>
      <c r="J1298" s="661" t="s">
        <v>4783</v>
      </c>
      <c r="K1298" s="661" t="s">
        <v>4784</v>
      </c>
      <c r="L1298" s="662">
        <v>4351.1099999999997</v>
      </c>
      <c r="M1298" s="662">
        <v>13053.329999999998</v>
      </c>
      <c r="N1298" s="661">
        <v>3</v>
      </c>
      <c r="O1298" s="742">
        <v>2</v>
      </c>
      <c r="P1298" s="662"/>
      <c r="Q1298" s="677">
        <v>0</v>
      </c>
      <c r="R1298" s="661"/>
      <c r="S1298" s="677">
        <v>0</v>
      </c>
      <c r="T1298" s="742"/>
      <c r="U1298" s="700">
        <v>0</v>
      </c>
    </row>
    <row r="1299" spans="1:21" ht="14.4" customHeight="1" x14ac:dyDescent="0.3">
      <c r="A1299" s="660">
        <v>21</v>
      </c>
      <c r="B1299" s="661" t="s">
        <v>589</v>
      </c>
      <c r="C1299" s="661">
        <v>89301212</v>
      </c>
      <c r="D1299" s="740" t="s">
        <v>6629</v>
      </c>
      <c r="E1299" s="741" t="s">
        <v>4368</v>
      </c>
      <c r="F1299" s="661" t="s">
        <v>4355</v>
      </c>
      <c r="G1299" s="661" t="s">
        <v>4424</v>
      </c>
      <c r="H1299" s="661" t="s">
        <v>590</v>
      </c>
      <c r="I1299" s="661" t="s">
        <v>1308</v>
      </c>
      <c r="J1299" s="661" t="s">
        <v>4425</v>
      </c>
      <c r="K1299" s="661" t="s">
        <v>4426</v>
      </c>
      <c r="L1299" s="662">
        <v>515.07000000000005</v>
      </c>
      <c r="M1299" s="662">
        <v>3090.42</v>
      </c>
      <c r="N1299" s="661">
        <v>6</v>
      </c>
      <c r="O1299" s="742">
        <v>2</v>
      </c>
      <c r="P1299" s="662">
        <v>3090.42</v>
      </c>
      <c r="Q1299" s="677">
        <v>1</v>
      </c>
      <c r="R1299" s="661">
        <v>6</v>
      </c>
      <c r="S1299" s="677">
        <v>1</v>
      </c>
      <c r="T1299" s="742">
        <v>2</v>
      </c>
      <c r="U1299" s="700">
        <v>1</v>
      </c>
    </row>
    <row r="1300" spans="1:21" ht="14.4" customHeight="1" x14ac:dyDescent="0.3">
      <c r="A1300" s="660">
        <v>21</v>
      </c>
      <c r="B1300" s="661" t="s">
        <v>589</v>
      </c>
      <c r="C1300" s="661">
        <v>89301212</v>
      </c>
      <c r="D1300" s="740" t="s">
        <v>6629</v>
      </c>
      <c r="E1300" s="741" t="s">
        <v>4368</v>
      </c>
      <c r="F1300" s="661" t="s">
        <v>4355</v>
      </c>
      <c r="G1300" s="661" t="s">
        <v>4424</v>
      </c>
      <c r="H1300" s="661" t="s">
        <v>590</v>
      </c>
      <c r="I1300" s="661" t="s">
        <v>5413</v>
      </c>
      <c r="J1300" s="661" t="s">
        <v>4792</v>
      </c>
      <c r="K1300" s="661" t="s">
        <v>5414</v>
      </c>
      <c r="L1300" s="662">
        <v>0</v>
      </c>
      <c r="M1300" s="662">
        <v>0</v>
      </c>
      <c r="N1300" s="661">
        <v>1</v>
      </c>
      <c r="O1300" s="742">
        <v>1</v>
      </c>
      <c r="P1300" s="662">
        <v>0</v>
      </c>
      <c r="Q1300" s="677"/>
      <c r="R1300" s="661">
        <v>1</v>
      </c>
      <c r="S1300" s="677">
        <v>1</v>
      </c>
      <c r="T1300" s="742">
        <v>1</v>
      </c>
      <c r="U1300" s="700">
        <v>1</v>
      </c>
    </row>
    <row r="1301" spans="1:21" ht="14.4" customHeight="1" x14ac:dyDescent="0.3">
      <c r="A1301" s="660">
        <v>21</v>
      </c>
      <c r="B1301" s="661" t="s">
        <v>589</v>
      </c>
      <c r="C1301" s="661">
        <v>89301212</v>
      </c>
      <c r="D1301" s="740" t="s">
        <v>6629</v>
      </c>
      <c r="E1301" s="741" t="s">
        <v>4368</v>
      </c>
      <c r="F1301" s="661" t="s">
        <v>4355</v>
      </c>
      <c r="G1301" s="661" t="s">
        <v>4509</v>
      </c>
      <c r="H1301" s="661" t="s">
        <v>590</v>
      </c>
      <c r="I1301" s="661" t="s">
        <v>5313</v>
      </c>
      <c r="J1301" s="661" t="s">
        <v>4511</v>
      </c>
      <c r="K1301" s="661" t="s">
        <v>4515</v>
      </c>
      <c r="L1301" s="662">
        <v>66.599999999999994</v>
      </c>
      <c r="M1301" s="662">
        <v>66.599999999999994</v>
      </c>
      <c r="N1301" s="661">
        <v>1</v>
      </c>
      <c r="O1301" s="742">
        <v>0.5</v>
      </c>
      <c r="P1301" s="662"/>
      <c r="Q1301" s="677">
        <v>0</v>
      </c>
      <c r="R1301" s="661"/>
      <c r="S1301" s="677">
        <v>0</v>
      </c>
      <c r="T1301" s="742"/>
      <c r="U1301" s="700">
        <v>0</v>
      </c>
    </row>
    <row r="1302" spans="1:21" ht="14.4" customHeight="1" x14ac:dyDescent="0.3">
      <c r="A1302" s="660">
        <v>21</v>
      </c>
      <c r="B1302" s="661" t="s">
        <v>589</v>
      </c>
      <c r="C1302" s="661">
        <v>89301212</v>
      </c>
      <c r="D1302" s="740" t="s">
        <v>6629</v>
      </c>
      <c r="E1302" s="741" t="s">
        <v>4368</v>
      </c>
      <c r="F1302" s="661" t="s">
        <v>4355</v>
      </c>
      <c r="G1302" s="661" t="s">
        <v>4509</v>
      </c>
      <c r="H1302" s="661" t="s">
        <v>590</v>
      </c>
      <c r="I1302" s="661" t="s">
        <v>1126</v>
      </c>
      <c r="J1302" s="661" t="s">
        <v>4514</v>
      </c>
      <c r="K1302" s="661" t="s">
        <v>4515</v>
      </c>
      <c r="L1302" s="662">
        <v>66.599999999999994</v>
      </c>
      <c r="M1302" s="662">
        <v>66.599999999999994</v>
      </c>
      <c r="N1302" s="661">
        <v>1</v>
      </c>
      <c r="O1302" s="742">
        <v>1</v>
      </c>
      <c r="P1302" s="662">
        <v>66.599999999999994</v>
      </c>
      <c r="Q1302" s="677">
        <v>1</v>
      </c>
      <c r="R1302" s="661">
        <v>1</v>
      </c>
      <c r="S1302" s="677">
        <v>1</v>
      </c>
      <c r="T1302" s="742">
        <v>1</v>
      </c>
      <c r="U1302" s="700">
        <v>1</v>
      </c>
    </row>
    <row r="1303" spans="1:21" ht="14.4" customHeight="1" x14ac:dyDescent="0.3">
      <c r="A1303" s="660">
        <v>21</v>
      </c>
      <c r="B1303" s="661" t="s">
        <v>589</v>
      </c>
      <c r="C1303" s="661">
        <v>89301212</v>
      </c>
      <c r="D1303" s="740" t="s">
        <v>6629</v>
      </c>
      <c r="E1303" s="741" t="s">
        <v>4368</v>
      </c>
      <c r="F1303" s="661" t="s">
        <v>4355</v>
      </c>
      <c r="G1303" s="661" t="s">
        <v>4630</v>
      </c>
      <c r="H1303" s="661" t="s">
        <v>590</v>
      </c>
      <c r="I1303" s="661" t="s">
        <v>5415</v>
      </c>
      <c r="J1303" s="661" t="s">
        <v>5416</v>
      </c>
      <c r="K1303" s="661" t="s">
        <v>5417</v>
      </c>
      <c r="L1303" s="662">
        <v>25.89</v>
      </c>
      <c r="M1303" s="662">
        <v>25.89</v>
      </c>
      <c r="N1303" s="661">
        <v>1</v>
      </c>
      <c r="O1303" s="742">
        <v>0.5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21</v>
      </c>
      <c r="B1304" s="661" t="s">
        <v>589</v>
      </c>
      <c r="C1304" s="661">
        <v>89301212</v>
      </c>
      <c r="D1304" s="740" t="s">
        <v>6629</v>
      </c>
      <c r="E1304" s="741" t="s">
        <v>4368</v>
      </c>
      <c r="F1304" s="661" t="s">
        <v>4355</v>
      </c>
      <c r="G1304" s="661" t="s">
        <v>4630</v>
      </c>
      <c r="H1304" s="661" t="s">
        <v>590</v>
      </c>
      <c r="I1304" s="661" t="s">
        <v>5418</v>
      </c>
      <c r="J1304" s="661" t="s">
        <v>5419</v>
      </c>
      <c r="K1304" s="661" t="s">
        <v>5420</v>
      </c>
      <c r="L1304" s="662">
        <v>0</v>
      </c>
      <c r="M1304" s="662">
        <v>0</v>
      </c>
      <c r="N1304" s="661">
        <v>1</v>
      </c>
      <c r="O1304" s="742">
        <v>0.5</v>
      </c>
      <c r="P1304" s="662">
        <v>0</v>
      </c>
      <c r="Q1304" s="677"/>
      <c r="R1304" s="661">
        <v>1</v>
      </c>
      <c r="S1304" s="677">
        <v>1</v>
      </c>
      <c r="T1304" s="742">
        <v>0.5</v>
      </c>
      <c r="U1304" s="700">
        <v>1</v>
      </c>
    </row>
    <row r="1305" spans="1:21" ht="14.4" customHeight="1" x14ac:dyDescent="0.3">
      <c r="A1305" s="660">
        <v>21</v>
      </c>
      <c r="B1305" s="661" t="s">
        <v>589</v>
      </c>
      <c r="C1305" s="661">
        <v>89301212</v>
      </c>
      <c r="D1305" s="740" t="s">
        <v>6629</v>
      </c>
      <c r="E1305" s="741" t="s">
        <v>4368</v>
      </c>
      <c r="F1305" s="661" t="s">
        <v>4355</v>
      </c>
      <c r="G1305" s="661" t="s">
        <v>4700</v>
      </c>
      <c r="H1305" s="661" t="s">
        <v>590</v>
      </c>
      <c r="I1305" s="661" t="s">
        <v>744</v>
      </c>
      <c r="J1305" s="661" t="s">
        <v>745</v>
      </c>
      <c r="K1305" s="661" t="s">
        <v>4701</v>
      </c>
      <c r="L1305" s="662">
        <v>26.17</v>
      </c>
      <c r="M1305" s="662">
        <v>52.34</v>
      </c>
      <c r="N1305" s="661">
        <v>2</v>
      </c>
      <c r="O1305" s="742">
        <v>1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21</v>
      </c>
      <c r="B1306" s="661" t="s">
        <v>589</v>
      </c>
      <c r="C1306" s="661">
        <v>89301212</v>
      </c>
      <c r="D1306" s="740" t="s">
        <v>6629</v>
      </c>
      <c r="E1306" s="741" t="s">
        <v>4368</v>
      </c>
      <c r="F1306" s="661" t="s">
        <v>4355</v>
      </c>
      <c r="G1306" s="661" t="s">
        <v>4702</v>
      </c>
      <c r="H1306" s="661" t="s">
        <v>590</v>
      </c>
      <c r="I1306" s="661" t="s">
        <v>1163</v>
      </c>
      <c r="J1306" s="661" t="s">
        <v>1164</v>
      </c>
      <c r="K1306" s="661" t="s">
        <v>4703</v>
      </c>
      <c r="L1306" s="662">
        <v>0</v>
      </c>
      <c r="M1306" s="662">
        <v>0</v>
      </c>
      <c r="N1306" s="661">
        <v>1</v>
      </c>
      <c r="O1306" s="742">
        <v>1</v>
      </c>
      <c r="P1306" s="662"/>
      <c r="Q1306" s="677"/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21</v>
      </c>
      <c r="B1307" s="661" t="s">
        <v>589</v>
      </c>
      <c r="C1307" s="661">
        <v>89301212</v>
      </c>
      <c r="D1307" s="740" t="s">
        <v>6629</v>
      </c>
      <c r="E1307" s="741" t="s">
        <v>4368</v>
      </c>
      <c r="F1307" s="661" t="s">
        <v>4355</v>
      </c>
      <c r="G1307" s="661" t="s">
        <v>4635</v>
      </c>
      <c r="H1307" s="661" t="s">
        <v>590</v>
      </c>
      <c r="I1307" s="661" t="s">
        <v>5421</v>
      </c>
      <c r="J1307" s="661" t="s">
        <v>5422</v>
      </c>
      <c r="K1307" s="661" t="s">
        <v>5423</v>
      </c>
      <c r="L1307" s="662">
        <v>1538.52</v>
      </c>
      <c r="M1307" s="662">
        <v>1538.52</v>
      </c>
      <c r="N1307" s="661">
        <v>1</v>
      </c>
      <c r="O1307" s="742">
        <v>0.5</v>
      </c>
      <c r="P1307" s="662">
        <v>1538.52</v>
      </c>
      <c r="Q1307" s="677">
        <v>1</v>
      </c>
      <c r="R1307" s="661">
        <v>1</v>
      </c>
      <c r="S1307" s="677">
        <v>1</v>
      </c>
      <c r="T1307" s="742">
        <v>0.5</v>
      </c>
      <c r="U1307" s="700">
        <v>1</v>
      </c>
    </row>
    <row r="1308" spans="1:21" ht="14.4" customHeight="1" x14ac:dyDescent="0.3">
      <c r="A1308" s="660">
        <v>21</v>
      </c>
      <c r="B1308" s="661" t="s">
        <v>589</v>
      </c>
      <c r="C1308" s="661">
        <v>89301212</v>
      </c>
      <c r="D1308" s="740" t="s">
        <v>6629</v>
      </c>
      <c r="E1308" s="741" t="s">
        <v>4368</v>
      </c>
      <c r="F1308" s="661" t="s">
        <v>4355</v>
      </c>
      <c r="G1308" s="661" t="s">
        <v>4635</v>
      </c>
      <c r="H1308" s="661" t="s">
        <v>590</v>
      </c>
      <c r="I1308" s="661" t="s">
        <v>4636</v>
      </c>
      <c r="J1308" s="661" t="s">
        <v>4637</v>
      </c>
      <c r="K1308" s="661" t="s">
        <v>2884</v>
      </c>
      <c r="L1308" s="662">
        <v>10256.77</v>
      </c>
      <c r="M1308" s="662">
        <v>10256.77</v>
      </c>
      <c r="N1308" s="661">
        <v>1</v>
      </c>
      <c r="O1308" s="742">
        <v>0.5</v>
      </c>
      <c r="P1308" s="662">
        <v>10256.77</v>
      </c>
      <c r="Q1308" s="677">
        <v>1</v>
      </c>
      <c r="R1308" s="661">
        <v>1</v>
      </c>
      <c r="S1308" s="677">
        <v>1</v>
      </c>
      <c r="T1308" s="742">
        <v>0.5</v>
      </c>
      <c r="U1308" s="700">
        <v>1</v>
      </c>
    </row>
    <row r="1309" spans="1:21" ht="14.4" customHeight="1" x14ac:dyDescent="0.3">
      <c r="A1309" s="660">
        <v>21</v>
      </c>
      <c r="B1309" s="661" t="s">
        <v>589</v>
      </c>
      <c r="C1309" s="661">
        <v>89301212</v>
      </c>
      <c r="D1309" s="740" t="s">
        <v>6629</v>
      </c>
      <c r="E1309" s="741" t="s">
        <v>4368</v>
      </c>
      <c r="F1309" s="661" t="s">
        <v>4355</v>
      </c>
      <c r="G1309" s="661" t="s">
        <v>4531</v>
      </c>
      <c r="H1309" s="661" t="s">
        <v>590</v>
      </c>
      <c r="I1309" s="661" t="s">
        <v>4818</v>
      </c>
      <c r="J1309" s="661" t="s">
        <v>4819</v>
      </c>
      <c r="K1309" s="661" t="s">
        <v>4820</v>
      </c>
      <c r="L1309" s="662">
        <v>0</v>
      </c>
      <c r="M1309" s="662">
        <v>0</v>
      </c>
      <c r="N1309" s="661">
        <v>3</v>
      </c>
      <c r="O1309" s="742">
        <v>1</v>
      </c>
      <c r="P1309" s="662">
        <v>0</v>
      </c>
      <c r="Q1309" s="677"/>
      <c r="R1309" s="661">
        <v>3</v>
      </c>
      <c r="S1309" s="677">
        <v>1</v>
      </c>
      <c r="T1309" s="742">
        <v>1</v>
      </c>
      <c r="U1309" s="700">
        <v>1</v>
      </c>
    </row>
    <row r="1310" spans="1:21" ht="14.4" customHeight="1" x14ac:dyDescent="0.3">
      <c r="A1310" s="660">
        <v>21</v>
      </c>
      <c r="B1310" s="661" t="s">
        <v>589</v>
      </c>
      <c r="C1310" s="661">
        <v>89301212</v>
      </c>
      <c r="D1310" s="740" t="s">
        <v>6629</v>
      </c>
      <c r="E1310" s="741" t="s">
        <v>4368</v>
      </c>
      <c r="F1310" s="661" t="s">
        <v>4355</v>
      </c>
      <c r="G1310" s="661" t="s">
        <v>4829</v>
      </c>
      <c r="H1310" s="661" t="s">
        <v>590</v>
      </c>
      <c r="I1310" s="661" t="s">
        <v>5424</v>
      </c>
      <c r="J1310" s="661" t="s">
        <v>4923</v>
      </c>
      <c r="K1310" s="661" t="s">
        <v>4924</v>
      </c>
      <c r="L1310" s="662">
        <v>6196.71</v>
      </c>
      <c r="M1310" s="662">
        <v>24786.84</v>
      </c>
      <c r="N1310" s="661">
        <v>4</v>
      </c>
      <c r="O1310" s="742">
        <v>2</v>
      </c>
      <c r="P1310" s="662">
        <v>12393.42</v>
      </c>
      <c r="Q1310" s="677">
        <v>0.5</v>
      </c>
      <c r="R1310" s="661">
        <v>2</v>
      </c>
      <c r="S1310" s="677">
        <v>0.5</v>
      </c>
      <c r="T1310" s="742">
        <v>1</v>
      </c>
      <c r="U1310" s="700">
        <v>0.5</v>
      </c>
    </row>
    <row r="1311" spans="1:21" ht="14.4" customHeight="1" x14ac:dyDescent="0.3">
      <c r="A1311" s="660">
        <v>21</v>
      </c>
      <c r="B1311" s="661" t="s">
        <v>589</v>
      </c>
      <c r="C1311" s="661">
        <v>89301212</v>
      </c>
      <c r="D1311" s="740" t="s">
        <v>6629</v>
      </c>
      <c r="E1311" s="741" t="s">
        <v>4368</v>
      </c>
      <c r="F1311" s="661" t="s">
        <v>4355</v>
      </c>
      <c r="G1311" s="661" t="s">
        <v>4829</v>
      </c>
      <c r="H1311" s="661" t="s">
        <v>590</v>
      </c>
      <c r="I1311" s="661" t="s">
        <v>5425</v>
      </c>
      <c r="J1311" s="661" t="s">
        <v>4923</v>
      </c>
      <c r="K1311" s="661" t="s">
        <v>4924</v>
      </c>
      <c r="L1311" s="662">
        <v>6196.71</v>
      </c>
      <c r="M1311" s="662">
        <v>6196.71</v>
      </c>
      <c r="N1311" s="661">
        <v>1</v>
      </c>
      <c r="O1311" s="742">
        <v>0.5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21</v>
      </c>
      <c r="B1312" s="661" t="s">
        <v>589</v>
      </c>
      <c r="C1312" s="661">
        <v>89301212</v>
      </c>
      <c r="D1312" s="740" t="s">
        <v>6629</v>
      </c>
      <c r="E1312" s="741" t="s">
        <v>4368</v>
      </c>
      <c r="F1312" s="661" t="s">
        <v>4355</v>
      </c>
      <c r="G1312" s="661" t="s">
        <v>4829</v>
      </c>
      <c r="H1312" s="661" t="s">
        <v>590</v>
      </c>
      <c r="I1312" s="661" t="s">
        <v>5426</v>
      </c>
      <c r="J1312" s="661" t="s">
        <v>4831</v>
      </c>
      <c r="K1312" s="661" t="s">
        <v>5427</v>
      </c>
      <c r="L1312" s="662">
        <v>0</v>
      </c>
      <c r="M1312" s="662">
        <v>0</v>
      </c>
      <c r="N1312" s="661">
        <v>2</v>
      </c>
      <c r="O1312" s="742">
        <v>0.5</v>
      </c>
      <c r="P1312" s="662"/>
      <c r="Q1312" s="677"/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21</v>
      </c>
      <c r="B1313" s="661" t="s">
        <v>589</v>
      </c>
      <c r="C1313" s="661">
        <v>89301212</v>
      </c>
      <c r="D1313" s="740" t="s">
        <v>6629</v>
      </c>
      <c r="E1313" s="741" t="s">
        <v>4368</v>
      </c>
      <c r="F1313" s="661" t="s">
        <v>4355</v>
      </c>
      <c r="G1313" s="661" t="s">
        <v>5152</v>
      </c>
      <c r="H1313" s="661" t="s">
        <v>2238</v>
      </c>
      <c r="I1313" s="661" t="s">
        <v>5153</v>
      </c>
      <c r="J1313" s="661" t="s">
        <v>4117</v>
      </c>
      <c r="K1313" s="661" t="s">
        <v>5154</v>
      </c>
      <c r="L1313" s="662">
        <v>195.92</v>
      </c>
      <c r="M1313" s="662">
        <v>195.92</v>
      </c>
      <c r="N1313" s="661">
        <v>1</v>
      </c>
      <c r="O1313" s="742">
        <v>1</v>
      </c>
      <c r="P1313" s="662"/>
      <c r="Q1313" s="677">
        <v>0</v>
      </c>
      <c r="R1313" s="661"/>
      <c r="S1313" s="677">
        <v>0</v>
      </c>
      <c r="T1313" s="742"/>
      <c r="U1313" s="700">
        <v>0</v>
      </c>
    </row>
    <row r="1314" spans="1:21" ht="14.4" customHeight="1" x14ac:dyDescent="0.3">
      <c r="A1314" s="660">
        <v>21</v>
      </c>
      <c r="B1314" s="661" t="s">
        <v>589</v>
      </c>
      <c r="C1314" s="661">
        <v>89301212</v>
      </c>
      <c r="D1314" s="740" t="s">
        <v>6629</v>
      </c>
      <c r="E1314" s="741" t="s">
        <v>4368</v>
      </c>
      <c r="F1314" s="661" t="s">
        <v>4355</v>
      </c>
      <c r="G1314" s="661" t="s">
        <v>4545</v>
      </c>
      <c r="H1314" s="661" t="s">
        <v>2238</v>
      </c>
      <c r="I1314" s="661" t="s">
        <v>2601</v>
      </c>
      <c r="J1314" s="661" t="s">
        <v>2602</v>
      </c>
      <c r="K1314" s="661" t="s">
        <v>4215</v>
      </c>
      <c r="L1314" s="662">
        <v>804.58</v>
      </c>
      <c r="M1314" s="662">
        <v>16896.18</v>
      </c>
      <c r="N1314" s="661">
        <v>21</v>
      </c>
      <c r="O1314" s="742">
        <v>7</v>
      </c>
      <c r="P1314" s="662">
        <v>12068.7</v>
      </c>
      <c r="Q1314" s="677">
        <v>0.7142857142857143</v>
      </c>
      <c r="R1314" s="661">
        <v>15</v>
      </c>
      <c r="S1314" s="677">
        <v>0.7142857142857143</v>
      </c>
      <c r="T1314" s="742">
        <v>5</v>
      </c>
      <c r="U1314" s="700">
        <v>0.7142857142857143</v>
      </c>
    </row>
    <row r="1315" spans="1:21" ht="14.4" customHeight="1" x14ac:dyDescent="0.3">
      <c r="A1315" s="660">
        <v>21</v>
      </c>
      <c r="B1315" s="661" t="s">
        <v>589</v>
      </c>
      <c r="C1315" s="661">
        <v>89301212</v>
      </c>
      <c r="D1315" s="740" t="s">
        <v>6629</v>
      </c>
      <c r="E1315" s="741" t="s">
        <v>4368</v>
      </c>
      <c r="F1315" s="661" t="s">
        <v>4355</v>
      </c>
      <c r="G1315" s="661" t="s">
        <v>4550</v>
      </c>
      <c r="H1315" s="661" t="s">
        <v>590</v>
      </c>
      <c r="I1315" s="661" t="s">
        <v>5328</v>
      </c>
      <c r="J1315" s="661" t="s">
        <v>3378</v>
      </c>
      <c r="K1315" s="661" t="s">
        <v>3379</v>
      </c>
      <c r="L1315" s="662">
        <v>1172.22</v>
      </c>
      <c r="M1315" s="662">
        <v>7033.32</v>
      </c>
      <c r="N1315" s="661">
        <v>6</v>
      </c>
      <c r="O1315" s="742">
        <v>2</v>
      </c>
      <c r="P1315" s="662"/>
      <c r="Q1315" s="677">
        <v>0</v>
      </c>
      <c r="R1315" s="661"/>
      <c r="S1315" s="677">
        <v>0</v>
      </c>
      <c r="T1315" s="742"/>
      <c r="U1315" s="700">
        <v>0</v>
      </c>
    </row>
    <row r="1316" spans="1:21" ht="14.4" customHeight="1" x14ac:dyDescent="0.3">
      <c r="A1316" s="660">
        <v>21</v>
      </c>
      <c r="B1316" s="661" t="s">
        <v>589</v>
      </c>
      <c r="C1316" s="661">
        <v>89301212</v>
      </c>
      <c r="D1316" s="740" t="s">
        <v>6629</v>
      </c>
      <c r="E1316" s="741" t="s">
        <v>4368</v>
      </c>
      <c r="F1316" s="661" t="s">
        <v>4355</v>
      </c>
      <c r="G1316" s="661" t="s">
        <v>4432</v>
      </c>
      <c r="H1316" s="661" t="s">
        <v>590</v>
      </c>
      <c r="I1316" s="661" t="s">
        <v>1073</v>
      </c>
      <c r="J1316" s="661" t="s">
        <v>4433</v>
      </c>
      <c r="K1316" s="661" t="s">
        <v>4434</v>
      </c>
      <c r="L1316" s="662">
        <v>56.01</v>
      </c>
      <c r="M1316" s="662">
        <v>56.01</v>
      </c>
      <c r="N1316" s="661">
        <v>1</v>
      </c>
      <c r="O1316" s="742">
        <v>0.5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21</v>
      </c>
      <c r="B1317" s="661" t="s">
        <v>589</v>
      </c>
      <c r="C1317" s="661">
        <v>89301212</v>
      </c>
      <c r="D1317" s="740" t="s">
        <v>6629</v>
      </c>
      <c r="E1317" s="741" t="s">
        <v>4368</v>
      </c>
      <c r="F1317" s="661" t="s">
        <v>4355</v>
      </c>
      <c r="G1317" s="661" t="s">
        <v>4432</v>
      </c>
      <c r="H1317" s="661" t="s">
        <v>590</v>
      </c>
      <c r="I1317" s="661" t="s">
        <v>5428</v>
      </c>
      <c r="J1317" s="661" t="s">
        <v>5429</v>
      </c>
      <c r="K1317" s="661" t="s">
        <v>1225</v>
      </c>
      <c r="L1317" s="662">
        <v>140.03</v>
      </c>
      <c r="M1317" s="662">
        <v>140.03</v>
      </c>
      <c r="N1317" s="661">
        <v>1</v>
      </c>
      <c r="O1317" s="742">
        <v>0.5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21</v>
      </c>
      <c r="B1318" s="661" t="s">
        <v>589</v>
      </c>
      <c r="C1318" s="661">
        <v>89301212</v>
      </c>
      <c r="D1318" s="740" t="s">
        <v>6629</v>
      </c>
      <c r="E1318" s="741" t="s">
        <v>4368</v>
      </c>
      <c r="F1318" s="661" t="s">
        <v>4355</v>
      </c>
      <c r="G1318" s="661" t="s">
        <v>4398</v>
      </c>
      <c r="H1318" s="661" t="s">
        <v>2238</v>
      </c>
      <c r="I1318" s="661" t="s">
        <v>2288</v>
      </c>
      <c r="J1318" s="661" t="s">
        <v>2285</v>
      </c>
      <c r="K1318" s="661" t="s">
        <v>2289</v>
      </c>
      <c r="L1318" s="662">
        <v>1166.47</v>
      </c>
      <c r="M1318" s="662">
        <v>1166.47</v>
      </c>
      <c r="N1318" s="661">
        <v>1</v>
      </c>
      <c r="O1318" s="742">
        <v>1</v>
      </c>
      <c r="P1318" s="662">
        <v>1166.47</v>
      </c>
      <c r="Q1318" s="677">
        <v>1</v>
      </c>
      <c r="R1318" s="661">
        <v>1</v>
      </c>
      <c r="S1318" s="677">
        <v>1</v>
      </c>
      <c r="T1318" s="742">
        <v>1</v>
      </c>
      <c r="U1318" s="700">
        <v>1</v>
      </c>
    </row>
    <row r="1319" spans="1:21" ht="14.4" customHeight="1" x14ac:dyDescent="0.3">
      <c r="A1319" s="660">
        <v>21</v>
      </c>
      <c r="B1319" s="661" t="s">
        <v>589</v>
      </c>
      <c r="C1319" s="661">
        <v>89301212</v>
      </c>
      <c r="D1319" s="740" t="s">
        <v>6629</v>
      </c>
      <c r="E1319" s="741" t="s">
        <v>4368</v>
      </c>
      <c r="F1319" s="661" t="s">
        <v>4355</v>
      </c>
      <c r="G1319" s="661" t="s">
        <v>4398</v>
      </c>
      <c r="H1319" s="661" t="s">
        <v>2238</v>
      </c>
      <c r="I1319" s="661" t="s">
        <v>2358</v>
      </c>
      <c r="J1319" s="661" t="s">
        <v>2359</v>
      </c>
      <c r="K1319" s="661" t="s">
        <v>2286</v>
      </c>
      <c r="L1319" s="662">
        <v>1749.69</v>
      </c>
      <c r="M1319" s="662">
        <v>5249.07</v>
      </c>
      <c r="N1319" s="661">
        <v>3</v>
      </c>
      <c r="O1319" s="742">
        <v>1</v>
      </c>
      <c r="P1319" s="662">
        <v>5249.07</v>
      </c>
      <c r="Q1319" s="677">
        <v>1</v>
      </c>
      <c r="R1319" s="661">
        <v>3</v>
      </c>
      <c r="S1319" s="677">
        <v>1</v>
      </c>
      <c r="T1319" s="742">
        <v>1</v>
      </c>
      <c r="U1319" s="700">
        <v>1</v>
      </c>
    </row>
    <row r="1320" spans="1:21" ht="14.4" customHeight="1" x14ac:dyDescent="0.3">
      <c r="A1320" s="660">
        <v>21</v>
      </c>
      <c r="B1320" s="661" t="s">
        <v>589</v>
      </c>
      <c r="C1320" s="661">
        <v>89301212</v>
      </c>
      <c r="D1320" s="740" t="s">
        <v>6629</v>
      </c>
      <c r="E1320" s="741" t="s">
        <v>4368</v>
      </c>
      <c r="F1320" s="661" t="s">
        <v>4355</v>
      </c>
      <c r="G1320" s="661" t="s">
        <v>4398</v>
      </c>
      <c r="H1320" s="661" t="s">
        <v>2238</v>
      </c>
      <c r="I1320" s="661" t="s">
        <v>2362</v>
      </c>
      <c r="J1320" s="661" t="s">
        <v>2359</v>
      </c>
      <c r="K1320" s="661" t="s">
        <v>2289</v>
      </c>
      <c r="L1320" s="662">
        <v>2332.92</v>
      </c>
      <c r="M1320" s="662">
        <v>37326.720000000001</v>
      </c>
      <c r="N1320" s="661">
        <v>16</v>
      </c>
      <c r="O1320" s="742">
        <v>3.5</v>
      </c>
      <c r="P1320" s="662">
        <v>20996.28</v>
      </c>
      <c r="Q1320" s="677">
        <v>0.5625</v>
      </c>
      <c r="R1320" s="661">
        <v>9</v>
      </c>
      <c r="S1320" s="677">
        <v>0.5625</v>
      </c>
      <c r="T1320" s="742">
        <v>2.5</v>
      </c>
      <c r="U1320" s="700">
        <v>0.7142857142857143</v>
      </c>
    </row>
    <row r="1321" spans="1:21" ht="14.4" customHeight="1" x14ac:dyDescent="0.3">
      <c r="A1321" s="660">
        <v>21</v>
      </c>
      <c r="B1321" s="661" t="s">
        <v>589</v>
      </c>
      <c r="C1321" s="661">
        <v>89301212</v>
      </c>
      <c r="D1321" s="740" t="s">
        <v>6629</v>
      </c>
      <c r="E1321" s="741" t="s">
        <v>4368</v>
      </c>
      <c r="F1321" s="661" t="s">
        <v>4355</v>
      </c>
      <c r="G1321" s="661" t="s">
        <v>4561</v>
      </c>
      <c r="H1321" s="661" t="s">
        <v>2238</v>
      </c>
      <c r="I1321" s="661" t="s">
        <v>2778</v>
      </c>
      <c r="J1321" s="661" t="s">
        <v>2779</v>
      </c>
      <c r="K1321" s="661" t="s">
        <v>4179</v>
      </c>
      <c r="L1321" s="662">
        <v>69.86</v>
      </c>
      <c r="M1321" s="662">
        <v>69.86</v>
      </c>
      <c r="N1321" s="661">
        <v>1</v>
      </c>
      <c r="O1321" s="742">
        <v>1</v>
      </c>
      <c r="P1321" s="662">
        <v>69.86</v>
      </c>
      <c r="Q1321" s="677">
        <v>1</v>
      </c>
      <c r="R1321" s="661">
        <v>1</v>
      </c>
      <c r="S1321" s="677">
        <v>1</v>
      </c>
      <c r="T1321" s="742">
        <v>1</v>
      </c>
      <c r="U1321" s="700">
        <v>1</v>
      </c>
    </row>
    <row r="1322" spans="1:21" ht="14.4" customHeight="1" x14ac:dyDescent="0.3">
      <c r="A1322" s="660">
        <v>21</v>
      </c>
      <c r="B1322" s="661" t="s">
        <v>589</v>
      </c>
      <c r="C1322" s="661">
        <v>89301212</v>
      </c>
      <c r="D1322" s="740" t="s">
        <v>6629</v>
      </c>
      <c r="E1322" s="741" t="s">
        <v>4368</v>
      </c>
      <c r="F1322" s="661" t="s">
        <v>4355</v>
      </c>
      <c r="G1322" s="661" t="s">
        <v>4414</v>
      </c>
      <c r="H1322" s="661" t="s">
        <v>590</v>
      </c>
      <c r="I1322" s="661" t="s">
        <v>857</v>
      </c>
      <c r="J1322" s="661" t="s">
        <v>854</v>
      </c>
      <c r="K1322" s="661" t="s">
        <v>4438</v>
      </c>
      <c r="L1322" s="662">
        <v>314.89999999999998</v>
      </c>
      <c r="M1322" s="662">
        <v>944.69999999999993</v>
      </c>
      <c r="N1322" s="661">
        <v>3</v>
      </c>
      <c r="O1322" s="742">
        <v>2.5</v>
      </c>
      <c r="P1322" s="662">
        <v>314.89999999999998</v>
      </c>
      <c r="Q1322" s="677">
        <v>0.33333333333333331</v>
      </c>
      <c r="R1322" s="661">
        <v>1</v>
      </c>
      <c r="S1322" s="677">
        <v>0.33333333333333331</v>
      </c>
      <c r="T1322" s="742">
        <v>0.5</v>
      </c>
      <c r="U1322" s="700">
        <v>0.2</v>
      </c>
    </row>
    <row r="1323" spans="1:21" ht="14.4" customHeight="1" x14ac:dyDescent="0.3">
      <c r="A1323" s="660">
        <v>21</v>
      </c>
      <c r="B1323" s="661" t="s">
        <v>589</v>
      </c>
      <c r="C1323" s="661">
        <v>89301212</v>
      </c>
      <c r="D1323" s="740" t="s">
        <v>6629</v>
      </c>
      <c r="E1323" s="741" t="s">
        <v>4368</v>
      </c>
      <c r="F1323" s="661" t="s">
        <v>4355</v>
      </c>
      <c r="G1323" s="661" t="s">
        <v>4410</v>
      </c>
      <c r="H1323" s="661" t="s">
        <v>2238</v>
      </c>
      <c r="I1323" s="661" t="s">
        <v>2496</v>
      </c>
      <c r="J1323" s="661" t="s">
        <v>2497</v>
      </c>
      <c r="K1323" s="661" t="s">
        <v>2498</v>
      </c>
      <c r="L1323" s="662">
        <v>497.4</v>
      </c>
      <c r="M1323" s="662">
        <v>2984.4</v>
      </c>
      <c r="N1323" s="661">
        <v>6</v>
      </c>
      <c r="O1323" s="742">
        <v>3.5</v>
      </c>
      <c r="P1323" s="662">
        <v>2487</v>
      </c>
      <c r="Q1323" s="677">
        <v>0.83333333333333326</v>
      </c>
      <c r="R1323" s="661">
        <v>5</v>
      </c>
      <c r="S1323" s="677">
        <v>0.83333333333333337</v>
      </c>
      <c r="T1323" s="742">
        <v>2.5</v>
      </c>
      <c r="U1323" s="700">
        <v>0.7142857142857143</v>
      </c>
    </row>
    <row r="1324" spans="1:21" ht="14.4" customHeight="1" x14ac:dyDescent="0.3">
      <c r="A1324" s="660">
        <v>21</v>
      </c>
      <c r="B1324" s="661" t="s">
        <v>589</v>
      </c>
      <c r="C1324" s="661">
        <v>89301212</v>
      </c>
      <c r="D1324" s="740" t="s">
        <v>6629</v>
      </c>
      <c r="E1324" s="741" t="s">
        <v>4368</v>
      </c>
      <c r="F1324" s="661" t="s">
        <v>4355</v>
      </c>
      <c r="G1324" s="661" t="s">
        <v>4573</v>
      </c>
      <c r="H1324" s="661" t="s">
        <v>590</v>
      </c>
      <c r="I1324" s="661" t="s">
        <v>4932</v>
      </c>
      <c r="J1324" s="661" t="s">
        <v>1492</v>
      </c>
      <c r="K1324" s="661" t="s">
        <v>4933</v>
      </c>
      <c r="L1324" s="662">
        <v>1753.54</v>
      </c>
      <c r="M1324" s="662">
        <v>15781.86</v>
      </c>
      <c r="N1324" s="661">
        <v>9</v>
      </c>
      <c r="O1324" s="742">
        <v>3</v>
      </c>
      <c r="P1324" s="662"/>
      <c r="Q1324" s="677">
        <v>0</v>
      </c>
      <c r="R1324" s="661"/>
      <c r="S1324" s="677">
        <v>0</v>
      </c>
      <c r="T1324" s="742"/>
      <c r="U1324" s="700">
        <v>0</v>
      </c>
    </row>
    <row r="1325" spans="1:21" ht="14.4" customHeight="1" x14ac:dyDescent="0.3">
      <c r="A1325" s="660">
        <v>21</v>
      </c>
      <c r="B1325" s="661" t="s">
        <v>589</v>
      </c>
      <c r="C1325" s="661">
        <v>89301212</v>
      </c>
      <c r="D1325" s="740" t="s">
        <v>6629</v>
      </c>
      <c r="E1325" s="741" t="s">
        <v>4368</v>
      </c>
      <c r="F1325" s="661" t="s">
        <v>4355</v>
      </c>
      <c r="G1325" s="661" t="s">
        <v>4865</v>
      </c>
      <c r="H1325" s="661" t="s">
        <v>590</v>
      </c>
      <c r="I1325" s="661" t="s">
        <v>1230</v>
      </c>
      <c r="J1325" s="661" t="s">
        <v>1216</v>
      </c>
      <c r="K1325" s="661" t="s">
        <v>1231</v>
      </c>
      <c r="L1325" s="662">
        <v>0</v>
      </c>
      <c r="M1325" s="662">
        <v>0</v>
      </c>
      <c r="N1325" s="661">
        <v>1</v>
      </c>
      <c r="O1325" s="742">
        <v>0.5</v>
      </c>
      <c r="P1325" s="662">
        <v>0</v>
      </c>
      <c r="Q1325" s="677"/>
      <c r="R1325" s="661">
        <v>1</v>
      </c>
      <c r="S1325" s="677">
        <v>1</v>
      </c>
      <c r="T1325" s="742">
        <v>0.5</v>
      </c>
      <c r="U1325" s="700">
        <v>1</v>
      </c>
    </row>
    <row r="1326" spans="1:21" ht="14.4" customHeight="1" x14ac:dyDescent="0.3">
      <c r="A1326" s="660">
        <v>21</v>
      </c>
      <c r="B1326" s="661" t="s">
        <v>589</v>
      </c>
      <c r="C1326" s="661">
        <v>89301212</v>
      </c>
      <c r="D1326" s="740" t="s">
        <v>6629</v>
      </c>
      <c r="E1326" s="741" t="s">
        <v>4368</v>
      </c>
      <c r="F1326" s="661" t="s">
        <v>4355</v>
      </c>
      <c r="G1326" s="661" t="s">
        <v>4582</v>
      </c>
      <c r="H1326" s="661" t="s">
        <v>590</v>
      </c>
      <c r="I1326" s="661" t="s">
        <v>673</v>
      </c>
      <c r="J1326" s="661" t="s">
        <v>4583</v>
      </c>
      <c r="K1326" s="661" t="s">
        <v>4584</v>
      </c>
      <c r="L1326" s="662">
        <v>22.88</v>
      </c>
      <c r="M1326" s="662">
        <v>160.16</v>
      </c>
      <c r="N1326" s="661">
        <v>7</v>
      </c>
      <c r="O1326" s="742">
        <v>3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21</v>
      </c>
      <c r="B1327" s="661" t="s">
        <v>589</v>
      </c>
      <c r="C1327" s="661">
        <v>89301212</v>
      </c>
      <c r="D1327" s="740" t="s">
        <v>6629</v>
      </c>
      <c r="E1327" s="741" t="s">
        <v>4368</v>
      </c>
      <c r="F1327" s="661" t="s">
        <v>4355</v>
      </c>
      <c r="G1327" s="661" t="s">
        <v>4937</v>
      </c>
      <c r="H1327" s="661" t="s">
        <v>2238</v>
      </c>
      <c r="I1327" s="661" t="s">
        <v>4938</v>
      </c>
      <c r="J1327" s="661" t="s">
        <v>2281</v>
      </c>
      <c r="K1327" s="661" t="s">
        <v>4939</v>
      </c>
      <c r="L1327" s="662">
        <v>1793.46</v>
      </c>
      <c r="M1327" s="662">
        <v>7173.84</v>
      </c>
      <c r="N1327" s="661">
        <v>4</v>
      </c>
      <c r="O1327" s="742">
        <v>0.5</v>
      </c>
      <c r="P1327" s="662"/>
      <c r="Q1327" s="677">
        <v>0</v>
      </c>
      <c r="R1327" s="661"/>
      <c r="S1327" s="677">
        <v>0</v>
      </c>
      <c r="T1327" s="742"/>
      <c r="U1327" s="700">
        <v>0</v>
      </c>
    </row>
    <row r="1328" spans="1:21" ht="14.4" customHeight="1" x14ac:dyDescent="0.3">
      <c r="A1328" s="660">
        <v>21</v>
      </c>
      <c r="B1328" s="661" t="s">
        <v>589</v>
      </c>
      <c r="C1328" s="661">
        <v>89301212</v>
      </c>
      <c r="D1328" s="740" t="s">
        <v>6629</v>
      </c>
      <c r="E1328" s="741" t="s">
        <v>4368</v>
      </c>
      <c r="F1328" s="661" t="s">
        <v>4355</v>
      </c>
      <c r="G1328" s="661" t="s">
        <v>4591</v>
      </c>
      <c r="H1328" s="661" t="s">
        <v>590</v>
      </c>
      <c r="I1328" s="661" t="s">
        <v>1103</v>
      </c>
      <c r="J1328" s="661" t="s">
        <v>4592</v>
      </c>
      <c r="K1328" s="661" t="s">
        <v>4593</v>
      </c>
      <c r="L1328" s="662">
        <v>0</v>
      </c>
      <c r="M1328" s="662">
        <v>0</v>
      </c>
      <c r="N1328" s="661">
        <v>1</v>
      </c>
      <c r="O1328" s="742">
        <v>0.5</v>
      </c>
      <c r="P1328" s="662"/>
      <c r="Q1328" s="677"/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21</v>
      </c>
      <c r="B1329" s="661" t="s">
        <v>589</v>
      </c>
      <c r="C1329" s="661">
        <v>89301212</v>
      </c>
      <c r="D1329" s="740" t="s">
        <v>6629</v>
      </c>
      <c r="E1329" s="741" t="s">
        <v>4368</v>
      </c>
      <c r="F1329" s="661" t="s">
        <v>4355</v>
      </c>
      <c r="G1329" s="661" t="s">
        <v>4445</v>
      </c>
      <c r="H1329" s="661" t="s">
        <v>590</v>
      </c>
      <c r="I1329" s="661" t="s">
        <v>768</v>
      </c>
      <c r="J1329" s="661" t="s">
        <v>769</v>
      </c>
      <c r="K1329" s="661" t="s">
        <v>4447</v>
      </c>
      <c r="L1329" s="662">
        <v>43.99</v>
      </c>
      <c r="M1329" s="662">
        <v>43.99</v>
      </c>
      <c r="N1329" s="661">
        <v>1</v>
      </c>
      <c r="O1329" s="742">
        <v>0.5</v>
      </c>
      <c r="P1329" s="662"/>
      <c r="Q1329" s="677">
        <v>0</v>
      </c>
      <c r="R1329" s="661"/>
      <c r="S1329" s="677">
        <v>0</v>
      </c>
      <c r="T1329" s="742"/>
      <c r="U1329" s="700">
        <v>0</v>
      </c>
    </row>
    <row r="1330" spans="1:21" ht="14.4" customHeight="1" x14ac:dyDescent="0.3">
      <c r="A1330" s="660">
        <v>21</v>
      </c>
      <c r="B1330" s="661" t="s">
        <v>589</v>
      </c>
      <c r="C1330" s="661">
        <v>89301212</v>
      </c>
      <c r="D1330" s="740" t="s">
        <v>6629</v>
      </c>
      <c r="E1330" s="741" t="s">
        <v>4368</v>
      </c>
      <c r="F1330" s="661" t="s">
        <v>4355</v>
      </c>
      <c r="G1330" s="661" t="s">
        <v>5342</v>
      </c>
      <c r="H1330" s="661" t="s">
        <v>590</v>
      </c>
      <c r="I1330" s="661" t="s">
        <v>5430</v>
      </c>
      <c r="J1330" s="661" t="s">
        <v>5344</v>
      </c>
      <c r="K1330" s="661" t="s">
        <v>5233</v>
      </c>
      <c r="L1330" s="662">
        <v>0</v>
      </c>
      <c r="M1330" s="662">
        <v>0</v>
      </c>
      <c r="N1330" s="661">
        <v>1</v>
      </c>
      <c r="O1330" s="742">
        <v>1</v>
      </c>
      <c r="P1330" s="662">
        <v>0</v>
      </c>
      <c r="Q1330" s="677"/>
      <c r="R1330" s="661">
        <v>1</v>
      </c>
      <c r="S1330" s="677">
        <v>1</v>
      </c>
      <c r="T1330" s="742">
        <v>1</v>
      </c>
      <c r="U1330" s="700">
        <v>1</v>
      </c>
    </row>
    <row r="1331" spans="1:21" ht="14.4" customHeight="1" x14ac:dyDescent="0.3">
      <c r="A1331" s="660">
        <v>21</v>
      </c>
      <c r="B1331" s="661" t="s">
        <v>589</v>
      </c>
      <c r="C1331" s="661">
        <v>89301212</v>
      </c>
      <c r="D1331" s="740" t="s">
        <v>6629</v>
      </c>
      <c r="E1331" s="741" t="s">
        <v>4368</v>
      </c>
      <c r="F1331" s="661" t="s">
        <v>4355</v>
      </c>
      <c r="G1331" s="661" t="s">
        <v>4599</v>
      </c>
      <c r="H1331" s="661" t="s">
        <v>2238</v>
      </c>
      <c r="I1331" s="661" t="s">
        <v>2311</v>
      </c>
      <c r="J1331" s="661" t="s">
        <v>2312</v>
      </c>
      <c r="K1331" s="661" t="s">
        <v>4224</v>
      </c>
      <c r="L1331" s="662">
        <v>147.36000000000001</v>
      </c>
      <c r="M1331" s="662">
        <v>294.72000000000003</v>
      </c>
      <c r="N1331" s="661">
        <v>2</v>
      </c>
      <c r="O1331" s="742">
        <v>1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21</v>
      </c>
      <c r="B1332" s="661" t="s">
        <v>589</v>
      </c>
      <c r="C1332" s="661">
        <v>89301212</v>
      </c>
      <c r="D1332" s="740" t="s">
        <v>6629</v>
      </c>
      <c r="E1332" s="741" t="s">
        <v>4368</v>
      </c>
      <c r="F1332" s="661" t="s">
        <v>4355</v>
      </c>
      <c r="G1332" s="661" t="s">
        <v>4599</v>
      </c>
      <c r="H1332" s="661" t="s">
        <v>2238</v>
      </c>
      <c r="I1332" s="661" t="s">
        <v>2352</v>
      </c>
      <c r="J1332" s="661" t="s">
        <v>2349</v>
      </c>
      <c r="K1332" s="661" t="s">
        <v>3479</v>
      </c>
      <c r="L1332" s="662">
        <v>98.23</v>
      </c>
      <c r="M1332" s="662">
        <v>98.23</v>
      </c>
      <c r="N1332" s="661">
        <v>1</v>
      </c>
      <c r="O1332" s="742">
        <v>0.5</v>
      </c>
      <c r="P1332" s="662"/>
      <c r="Q1332" s="677">
        <v>0</v>
      </c>
      <c r="R1332" s="661"/>
      <c r="S1332" s="677">
        <v>0</v>
      </c>
      <c r="T1332" s="742"/>
      <c r="U1332" s="700">
        <v>0</v>
      </c>
    </row>
    <row r="1333" spans="1:21" ht="14.4" customHeight="1" x14ac:dyDescent="0.3">
      <c r="A1333" s="660">
        <v>21</v>
      </c>
      <c r="B1333" s="661" t="s">
        <v>589</v>
      </c>
      <c r="C1333" s="661">
        <v>89301212</v>
      </c>
      <c r="D1333" s="740" t="s">
        <v>6629</v>
      </c>
      <c r="E1333" s="741" t="s">
        <v>4368</v>
      </c>
      <c r="F1333" s="661" t="s">
        <v>4355</v>
      </c>
      <c r="G1333" s="661" t="s">
        <v>4599</v>
      </c>
      <c r="H1333" s="661" t="s">
        <v>2238</v>
      </c>
      <c r="I1333" s="661" t="s">
        <v>2355</v>
      </c>
      <c r="J1333" s="661" t="s">
        <v>2349</v>
      </c>
      <c r="K1333" s="661" t="s">
        <v>4226</v>
      </c>
      <c r="L1333" s="662">
        <v>163.72999999999999</v>
      </c>
      <c r="M1333" s="662">
        <v>327.45999999999998</v>
      </c>
      <c r="N1333" s="661">
        <v>2</v>
      </c>
      <c r="O1333" s="742">
        <v>0.5</v>
      </c>
      <c r="P1333" s="662"/>
      <c r="Q1333" s="677">
        <v>0</v>
      </c>
      <c r="R1333" s="661"/>
      <c r="S1333" s="677">
        <v>0</v>
      </c>
      <c r="T1333" s="742"/>
      <c r="U1333" s="700">
        <v>0</v>
      </c>
    </row>
    <row r="1334" spans="1:21" ht="14.4" customHeight="1" x14ac:dyDescent="0.3">
      <c r="A1334" s="660">
        <v>21</v>
      </c>
      <c r="B1334" s="661" t="s">
        <v>589</v>
      </c>
      <c r="C1334" s="661">
        <v>89301212</v>
      </c>
      <c r="D1334" s="740" t="s">
        <v>6629</v>
      </c>
      <c r="E1334" s="741" t="s">
        <v>4368</v>
      </c>
      <c r="F1334" s="661" t="s">
        <v>4355</v>
      </c>
      <c r="G1334" s="661" t="s">
        <v>4448</v>
      </c>
      <c r="H1334" s="661" t="s">
        <v>590</v>
      </c>
      <c r="I1334" s="661" t="s">
        <v>5431</v>
      </c>
      <c r="J1334" s="661" t="s">
        <v>4897</v>
      </c>
      <c r="K1334" s="661" t="s">
        <v>5353</v>
      </c>
      <c r="L1334" s="662">
        <v>0</v>
      </c>
      <c r="M1334" s="662">
        <v>0</v>
      </c>
      <c r="N1334" s="661">
        <v>1</v>
      </c>
      <c r="O1334" s="742">
        <v>1</v>
      </c>
      <c r="P1334" s="662"/>
      <c r="Q1334" s="677"/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21</v>
      </c>
      <c r="B1335" s="661" t="s">
        <v>589</v>
      </c>
      <c r="C1335" s="661">
        <v>89301212</v>
      </c>
      <c r="D1335" s="740" t="s">
        <v>6629</v>
      </c>
      <c r="E1335" s="741" t="s">
        <v>4368</v>
      </c>
      <c r="F1335" s="661" t="s">
        <v>4355</v>
      </c>
      <c r="G1335" s="661" t="s">
        <v>4448</v>
      </c>
      <c r="H1335" s="661" t="s">
        <v>590</v>
      </c>
      <c r="I1335" s="661" t="s">
        <v>4943</v>
      </c>
      <c r="J1335" s="661" t="s">
        <v>4601</v>
      </c>
      <c r="K1335" s="661" t="s">
        <v>1394</v>
      </c>
      <c r="L1335" s="662">
        <v>154.33000000000001</v>
      </c>
      <c r="M1335" s="662">
        <v>308.66000000000003</v>
      </c>
      <c r="N1335" s="661">
        <v>2</v>
      </c>
      <c r="O1335" s="742">
        <v>1</v>
      </c>
      <c r="P1335" s="662"/>
      <c r="Q1335" s="677">
        <v>0</v>
      </c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21</v>
      </c>
      <c r="B1336" s="661" t="s">
        <v>589</v>
      </c>
      <c r="C1336" s="661">
        <v>89301212</v>
      </c>
      <c r="D1336" s="740" t="s">
        <v>6629</v>
      </c>
      <c r="E1336" s="741" t="s">
        <v>4368</v>
      </c>
      <c r="F1336" s="661" t="s">
        <v>4355</v>
      </c>
      <c r="G1336" s="661" t="s">
        <v>4448</v>
      </c>
      <c r="H1336" s="661" t="s">
        <v>590</v>
      </c>
      <c r="I1336" s="661" t="s">
        <v>5432</v>
      </c>
      <c r="J1336" s="661" t="s">
        <v>4897</v>
      </c>
      <c r="K1336" s="661" t="s">
        <v>5433</v>
      </c>
      <c r="L1336" s="662">
        <v>0</v>
      </c>
      <c r="M1336" s="662">
        <v>0</v>
      </c>
      <c r="N1336" s="661">
        <v>1</v>
      </c>
      <c r="O1336" s="742">
        <v>0.5</v>
      </c>
      <c r="P1336" s="662"/>
      <c r="Q1336" s="677"/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21</v>
      </c>
      <c r="B1337" s="661" t="s">
        <v>589</v>
      </c>
      <c r="C1337" s="661">
        <v>89301212</v>
      </c>
      <c r="D1337" s="740" t="s">
        <v>6629</v>
      </c>
      <c r="E1337" s="741" t="s">
        <v>4368</v>
      </c>
      <c r="F1337" s="661" t="s">
        <v>4355</v>
      </c>
      <c r="G1337" s="661" t="s">
        <v>5049</v>
      </c>
      <c r="H1337" s="661" t="s">
        <v>590</v>
      </c>
      <c r="I1337" s="661" t="s">
        <v>5434</v>
      </c>
      <c r="J1337" s="661" t="s">
        <v>2960</v>
      </c>
      <c r="K1337" s="661" t="s">
        <v>5435</v>
      </c>
      <c r="L1337" s="662">
        <v>0</v>
      </c>
      <c r="M1337" s="662">
        <v>0</v>
      </c>
      <c r="N1337" s="661">
        <v>2</v>
      </c>
      <c r="O1337" s="742">
        <v>1</v>
      </c>
      <c r="P1337" s="662">
        <v>0</v>
      </c>
      <c r="Q1337" s="677"/>
      <c r="R1337" s="661">
        <v>1</v>
      </c>
      <c r="S1337" s="677">
        <v>0.5</v>
      </c>
      <c r="T1337" s="742">
        <v>0.5</v>
      </c>
      <c r="U1337" s="700">
        <v>0.5</v>
      </c>
    </row>
    <row r="1338" spans="1:21" ht="14.4" customHeight="1" x14ac:dyDescent="0.3">
      <c r="A1338" s="660">
        <v>21</v>
      </c>
      <c r="B1338" s="661" t="s">
        <v>589</v>
      </c>
      <c r="C1338" s="661">
        <v>89301212</v>
      </c>
      <c r="D1338" s="740" t="s">
        <v>6629</v>
      </c>
      <c r="E1338" s="741" t="s">
        <v>4368</v>
      </c>
      <c r="F1338" s="661" t="s">
        <v>4355</v>
      </c>
      <c r="G1338" s="661" t="s">
        <v>5049</v>
      </c>
      <c r="H1338" s="661" t="s">
        <v>590</v>
      </c>
      <c r="I1338" s="661" t="s">
        <v>5436</v>
      </c>
      <c r="J1338" s="661" t="s">
        <v>2960</v>
      </c>
      <c r="K1338" s="661" t="s">
        <v>5435</v>
      </c>
      <c r="L1338" s="662">
        <v>0</v>
      </c>
      <c r="M1338" s="662">
        <v>0</v>
      </c>
      <c r="N1338" s="661">
        <v>1</v>
      </c>
      <c r="O1338" s="742">
        <v>0.5</v>
      </c>
      <c r="P1338" s="662">
        <v>0</v>
      </c>
      <c r="Q1338" s="677"/>
      <c r="R1338" s="661">
        <v>1</v>
      </c>
      <c r="S1338" s="677">
        <v>1</v>
      </c>
      <c r="T1338" s="742">
        <v>0.5</v>
      </c>
      <c r="U1338" s="700">
        <v>1</v>
      </c>
    </row>
    <row r="1339" spans="1:21" ht="14.4" customHeight="1" x14ac:dyDescent="0.3">
      <c r="A1339" s="660">
        <v>21</v>
      </c>
      <c r="B1339" s="661" t="s">
        <v>589</v>
      </c>
      <c r="C1339" s="661">
        <v>89301212</v>
      </c>
      <c r="D1339" s="740" t="s">
        <v>6629</v>
      </c>
      <c r="E1339" s="741" t="s">
        <v>4368</v>
      </c>
      <c r="F1339" s="661" t="s">
        <v>4355</v>
      </c>
      <c r="G1339" s="661" t="s">
        <v>4452</v>
      </c>
      <c r="H1339" s="661" t="s">
        <v>590</v>
      </c>
      <c r="I1339" s="661" t="s">
        <v>5437</v>
      </c>
      <c r="J1339" s="661" t="s">
        <v>4607</v>
      </c>
      <c r="K1339" s="661" t="s">
        <v>5438</v>
      </c>
      <c r="L1339" s="662">
        <v>0</v>
      </c>
      <c r="M1339" s="662">
        <v>0</v>
      </c>
      <c r="N1339" s="661">
        <v>2</v>
      </c>
      <c r="O1339" s="742">
        <v>1.5</v>
      </c>
      <c r="P1339" s="662"/>
      <c r="Q1339" s="677"/>
      <c r="R1339" s="661"/>
      <c r="S1339" s="677">
        <v>0</v>
      </c>
      <c r="T1339" s="742"/>
      <c r="U1339" s="700">
        <v>0</v>
      </c>
    </row>
    <row r="1340" spans="1:21" ht="14.4" customHeight="1" x14ac:dyDescent="0.3">
      <c r="A1340" s="660">
        <v>21</v>
      </c>
      <c r="B1340" s="661" t="s">
        <v>589</v>
      </c>
      <c r="C1340" s="661">
        <v>89301212</v>
      </c>
      <c r="D1340" s="740" t="s">
        <v>6629</v>
      </c>
      <c r="E1340" s="741" t="s">
        <v>4368</v>
      </c>
      <c r="F1340" s="661" t="s">
        <v>4355</v>
      </c>
      <c r="G1340" s="661" t="s">
        <v>4452</v>
      </c>
      <c r="H1340" s="661" t="s">
        <v>590</v>
      </c>
      <c r="I1340" s="661" t="s">
        <v>5279</v>
      </c>
      <c r="J1340" s="661" t="s">
        <v>5274</v>
      </c>
      <c r="K1340" s="661" t="s">
        <v>996</v>
      </c>
      <c r="L1340" s="662">
        <v>0</v>
      </c>
      <c r="M1340" s="662">
        <v>0</v>
      </c>
      <c r="N1340" s="661">
        <v>2</v>
      </c>
      <c r="O1340" s="742">
        <v>0.5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21</v>
      </c>
      <c r="B1341" s="661" t="s">
        <v>589</v>
      </c>
      <c r="C1341" s="661">
        <v>89301212</v>
      </c>
      <c r="D1341" s="740" t="s">
        <v>6629</v>
      </c>
      <c r="E1341" s="741" t="s">
        <v>4368</v>
      </c>
      <c r="F1341" s="661" t="s">
        <v>4355</v>
      </c>
      <c r="G1341" s="661" t="s">
        <v>4452</v>
      </c>
      <c r="H1341" s="661" t="s">
        <v>590</v>
      </c>
      <c r="I1341" s="661" t="s">
        <v>5439</v>
      </c>
      <c r="J1341" s="661" t="s">
        <v>2049</v>
      </c>
      <c r="K1341" s="661" t="s">
        <v>2183</v>
      </c>
      <c r="L1341" s="662">
        <v>0</v>
      </c>
      <c r="M1341" s="662">
        <v>0</v>
      </c>
      <c r="N1341" s="661">
        <v>1</v>
      </c>
      <c r="O1341" s="742">
        <v>0.5</v>
      </c>
      <c r="P1341" s="662"/>
      <c r="Q1341" s="677"/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21</v>
      </c>
      <c r="B1342" s="661" t="s">
        <v>589</v>
      </c>
      <c r="C1342" s="661">
        <v>89301212</v>
      </c>
      <c r="D1342" s="740" t="s">
        <v>6629</v>
      </c>
      <c r="E1342" s="741" t="s">
        <v>4368</v>
      </c>
      <c r="F1342" s="661" t="s">
        <v>4355</v>
      </c>
      <c r="G1342" s="661" t="s">
        <v>5440</v>
      </c>
      <c r="H1342" s="661" t="s">
        <v>590</v>
      </c>
      <c r="I1342" s="661" t="s">
        <v>3970</v>
      </c>
      <c r="J1342" s="661" t="s">
        <v>3971</v>
      </c>
      <c r="K1342" s="661" t="s">
        <v>3972</v>
      </c>
      <c r="L1342" s="662">
        <v>92785.3</v>
      </c>
      <c r="M1342" s="662">
        <v>92785.3</v>
      </c>
      <c r="N1342" s="661">
        <v>1</v>
      </c>
      <c r="O1342" s="742">
        <v>1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21</v>
      </c>
      <c r="B1343" s="661" t="s">
        <v>589</v>
      </c>
      <c r="C1343" s="661">
        <v>89301212</v>
      </c>
      <c r="D1343" s="740" t="s">
        <v>6629</v>
      </c>
      <c r="E1343" s="741" t="s">
        <v>4368</v>
      </c>
      <c r="F1343" s="661" t="s">
        <v>4357</v>
      </c>
      <c r="G1343" s="661" t="s">
        <v>4615</v>
      </c>
      <c r="H1343" s="661" t="s">
        <v>590</v>
      </c>
      <c r="I1343" s="661" t="s">
        <v>4616</v>
      </c>
      <c r="J1343" s="661" t="s">
        <v>4617</v>
      </c>
      <c r="K1343" s="661" t="s">
        <v>4618</v>
      </c>
      <c r="L1343" s="662">
        <v>1267.1199999999999</v>
      </c>
      <c r="M1343" s="662">
        <v>1267.1199999999999</v>
      </c>
      <c r="N1343" s="661">
        <v>1</v>
      </c>
      <c r="O1343" s="742">
        <v>1</v>
      </c>
      <c r="P1343" s="662">
        <v>1267.1199999999999</v>
      </c>
      <c r="Q1343" s="677">
        <v>1</v>
      </c>
      <c r="R1343" s="661">
        <v>1</v>
      </c>
      <c r="S1343" s="677">
        <v>1</v>
      </c>
      <c r="T1343" s="742">
        <v>1</v>
      </c>
      <c r="U1343" s="700">
        <v>1</v>
      </c>
    </row>
    <row r="1344" spans="1:21" ht="14.4" customHeight="1" x14ac:dyDescent="0.3">
      <c r="A1344" s="660">
        <v>21</v>
      </c>
      <c r="B1344" s="661" t="s">
        <v>589</v>
      </c>
      <c r="C1344" s="661">
        <v>89301212</v>
      </c>
      <c r="D1344" s="740" t="s">
        <v>6629</v>
      </c>
      <c r="E1344" s="741" t="s">
        <v>4369</v>
      </c>
      <c r="F1344" s="661" t="s">
        <v>4355</v>
      </c>
      <c r="G1344" s="661" t="s">
        <v>4452</v>
      </c>
      <c r="H1344" s="661" t="s">
        <v>590</v>
      </c>
      <c r="I1344" s="661" t="s">
        <v>4606</v>
      </c>
      <c r="J1344" s="661" t="s">
        <v>2049</v>
      </c>
      <c r="K1344" s="661" t="s">
        <v>1097</v>
      </c>
      <c r="L1344" s="662">
        <v>0</v>
      </c>
      <c r="M1344" s="662">
        <v>0</v>
      </c>
      <c r="N1344" s="661">
        <v>2</v>
      </c>
      <c r="O1344" s="742">
        <v>1</v>
      </c>
      <c r="P1344" s="662"/>
      <c r="Q1344" s="677"/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21</v>
      </c>
      <c r="B1345" s="661" t="s">
        <v>589</v>
      </c>
      <c r="C1345" s="661">
        <v>89301212</v>
      </c>
      <c r="D1345" s="740" t="s">
        <v>6629</v>
      </c>
      <c r="E1345" s="741" t="s">
        <v>4371</v>
      </c>
      <c r="F1345" s="661" t="s">
        <v>4355</v>
      </c>
      <c r="G1345" s="661" t="s">
        <v>4395</v>
      </c>
      <c r="H1345" s="661" t="s">
        <v>590</v>
      </c>
      <c r="I1345" s="661" t="s">
        <v>4736</v>
      </c>
      <c r="J1345" s="661" t="s">
        <v>1191</v>
      </c>
      <c r="K1345" s="661" t="s">
        <v>3080</v>
      </c>
      <c r="L1345" s="662">
        <v>0</v>
      </c>
      <c r="M1345" s="662">
        <v>0</v>
      </c>
      <c r="N1345" s="661">
        <v>1</v>
      </c>
      <c r="O1345" s="742">
        <v>1</v>
      </c>
      <c r="P1345" s="662"/>
      <c r="Q1345" s="677"/>
      <c r="R1345" s="661"/>
      <c r="S1345" s="677">
        <v>0</v>
      </c>
      <c r="T1345" s="742"/>
      <c r="U1345" s="700">
        <v>0</v>
      </c>
    </row>
    <row r="1346" spans="1:21" ht="14.4" customHeight="1" x14ac:dyDescent="0.3">
      <c r="A1346" s="660">
        <v>21</v>
      </c>
      <c r="B1346" s="661" t="s">
        <v>589</v>
      </c>
      <c r="C1346" s="661">
        <v>89301212</v>
      </c>
      <c r="D1346" s="740" t="s">
        <v>6629</v>
      </c>
      <c r="E1346" s="741" t="s">
        <v>4371</v>
      </c>
      <c r="F1346" s="661" t="s">
        <v>4355</v>
      </c>
      <c r="G1346" s="661" t="s">
        <v>4395</v>
      </c>
      <c r="H1346" s="661" t="s">
        <v>590</v>
      </c>
      <c r="I1346" s="661" t="s">
        <v>1190</v>
      </c>
      <c r="J1346" s="661" t="s">
        <v>1191</v>
      </c>
      <c r="K1346" s="661" t="s">
        <v>1192</v>
      </c>
      <c r="L1346" s="662">
        <v>95.25</v>
      </c>
      <c r="M1346" s="662">
        <v>95.25</v>
      </c>
      <c r="N1346" s="661">
        <v>1</v>
      </c>
      <c r="O1346" s="742">
        <v>0.5</v>
      </c>
      <c r="P1346" s="662">
        <v>95.25</v>
      </c>
      <c r="Q1346" s="677">
        <v>1</v>
      </c>
      <c r="R1346" s="661">
        <v>1</v>
      </c>
      <c r="S1346" s="677">
        <v>1</v>
      </c>
      <c r="T1346" s="742">
        <v>0.5</v>
      </c>
      <c r="U1346" s="700">
        <v>1</v>
      </c>
    </row>
    <row r="1347" spans="1:21" ht="14.4" customHeight="1" x14ac:dyDescent="0.3">
      <c r="A1347" s="660">
        <v>21</v>
      </c>
      <c r="B1347" s="661" t="s">
        <v>589</v>
      </c>
      <c r="C1347" s="661">
        <v>89301212</v>
      </c>
      <c r="D1347" s="740" t="s">
        <v>6629</v>
      </c>
      <c r="E1347" s="741" t="s">
        <v>4371</v>
      </c>
      <c r="F1347" s="661" t="s">
        <v>4355</v>
      </c>
      <c r="G1347" s="661" t="s">
        <v>4395</v>
      </c>
      <c r="H1347" s="661" t="s">
        <v>590</v>
      </c>
      <c r="I1347" s="661" t="s">
        <v>4906</v>
      </c>
      <c r="J1347" s="661" t="s">
        <v>4464</v>
      </c>
      <c r="K1347" s="661" t="s">
        <v>1192</v>
      </c>
      <c r="L1347" s="662">
        <v>95.25</v>
      </c>
      <c r="M1347" s="662">
        <v>95.25</v>
      </c>
      <c r="N1347" s="661">
        <v>1</v>
      </c>
      <c r="O1347" s="742">
        <v>0.5</v>
      </c>
      <c r="P1347" s="662">
        <v>95.25</v>
      </c>
      <c r="Q1347" s="677">
        <v>1</v>
      </c>
      <c r="R1347" s="661">
        <v>1</v>
      </c>
      <c r="S1347" s="677">
        <v>1</v>
      </c>
      <c r="T1347" s="742">
        <v>0.5</v>
      </c>
      <c r="U1347" s="700">
        <v>1</v>
      </c>
    </row>
    <row r="1348" spans="1:21" ht="14.4" customHeight="1" x14ac:dyDescent="0.3">
      <c r="A1348" s="660">
        <v>21</v>
      </c>
      <c r="B1348" s="661" t="s">
        <v>589</v>
      </c>
      <c r="C1348" s="661">
        <v>89301212</v>
      </c>
      <c r="D1348" s="740" t="s">
        <v>6629</v>
      </c>
      <c r="E1348" s="741" t="s">
        <v>4371</v>
      </c>
      <c r="F1348" s="661" t="s">
        <v>4355</v>
      </c>
      <c r="G1348" s="661" t="s">
        <v>4395</v>
      </c>
      <c r="H1348" s="661" t="s">
        <v>590</v>
      </c>
      <c r="I1348" s="661" t="s">
        <v>756</v>
      </c>
      <c r="J1348" s="661" t="s">
        <v>4464</v>
      </c>
      <c r="K1348" s="661" t="s">
        <v>3080</v>
      </c>
      <c r="L1348" s="662">
        <v>44.8</v>
      </c>
      <c r="M1348" s="662">
        <v>44.8</v>
      </c>
      <c r="N1348" s="661">
        <v>1</v>
      </c>
      <c r="O1348" s="742">
        <v>0.5</v>
      </c>
      <c r="P1348" s="662">
        <v>44.8</v>
      </c>
      <c r="Q1348" s="677">
        <v>1</v>
      </c>
      <c r="R1348" s="661">
        <v>1</v>
      </c>
      <c r="S1348" s="677">
        <v>1</v>
      </c>
      <c r="T1348" s="742">
        <v>0.5</v>
      </c>
      <c r="U1348" s="700">
        <v>1</v>
      </c>
    </row>
    <row r="1349" spans="1:21" ht="14.4" customHeight="1" x14ac:dyDescent="0.3">
      <c r="A1349" s="660">
        <v>21</v>
      </c>
      <c r="B1349" s="661" t="s">
        <v>589</v>
      </c>
      <c r="C1349" s="661">
        <v>89301212</v>
      </c>
      <c r="D1349" s="740" t="s">
        <v>6629</v>
      </c>
      <c r="E1349" s="741" t="s">
        <v>4371</v>
      </c>
      <c r="F1349" s="661" t="s">
        <v>4355</v>
      </c>
      <c r="G1349" s="661" t="s">
        <v>4399</v>
      </c>
      <c r="H1349" s="661" t="s">
        <v>590</v>
      </c>
      <c r="I1349" s="661" t="s">
        <v>5441</v>
      </c>
      <c r="J1349" s="661" t="s">
        <v>5442</v>
      </c>
      <c r="K1349" s="661" t="s">
        <v>4245</v>
      </c>
      <c r="L1349" s="662">
        <v>10.73</v>
      </c>
      <c r="M1349" s="662">
        <v>32.19</v>
      </c>
      <c r="N1349" s="661">
        <v>3</v>
      </c>
      <c r="O1349" s="742">
        <v>1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21</v>
      </c>
      <c r="B1350" s="661" t="s">
        <v>589</v>
      </c>
      <c r="C1350" s="661">
        <v>89301212</v>
      </c>
      <c r="D1350" s="740" t="s">
        <v>6629</v>
      </c>
      <c r="E1350" s="741" t="s">
        <v>4371</v>
      </c>
      <c r="F1350" s="661" t="s">
        <v>4355</v>
      </c>
      <c r="G1350" s="661" t="s">
        <v>4399</v>
      </c>
      <c r="H1350" s="661" t="s">
        <v>2238</v>
      </c>
      <c r="I1350" s="661" t="s">
        <v>2456</v>
      </c>
      <c r="J1350" s="661" t="s">
        <v>4240</v>
      </c>
      <c r="K1350" s="661" t="s">
        <v>4241</v>
      </c>
      <c r="L1350" s="662">
        <v>16.27</v>
      </c>
      <c r="M1350" s="662">
        <v>32.54</v>
      </c>
      <c r="N1350" s="661">
        <v>2</v>
      </c>
      <c r="O1350" s="742">
        <v>1</v>
      </c>
      <c r="P1350" s="662"/>
      <c r="Q1350" s="677">
        <v>0</v>
      </c>
      <c r="R1350" s="661"/>
      <c r="S1350" s="677">
        <v>0</v>
      </c>
      <c r="T1350" s="742"/>
      <c r="U1350" s="700">
        <v>0</v>
      </c>
    </row>
    <row r="1351" spans="1:21" ht="14.4" customHeight="1" x14ac:dyDescent="0.3">
      <c r="A1351" s="660">
        <v>21</v>
      </c>
      <c r="B1351" s="661" t="s">
        <v>589</v>
      </c>
      <c r="C1351" s="661">
        <v>89301212</v>
      </c>
      <c r="D1351" s="740" t="s">
        <v>6629</v>
      </c>
      <c r="E1351" s="741" t="s">
        <v>4371</v>
      </c>
      <c r="F1351" s="661" t="s">
        <v>4355</v>
      </c>
      <c r="G1351" s="661" t="s">
        <v>4399</v>
      </c>
      <c r="H1351" s="661" t="s">
        <v>2238</v>
      </c>
      <c r="I1351" s="661" t="s">
        <v>2381</v>
      </c>
      <c r="J1351" s="661" t="s">
        <v>4242</v>
      </c>
      <c r="K1351" s="661" t="s">
        <v>4243</v>
      </c>
      <c r="L1351" s="662">
        <v>6.98</v>
      </c>
      <c r="M1351" s="662">
        <v>20.94</v>
      </c>
      <c r="N1351" s="661">
        <v>3</v>
      </c>
      <c r="O1351" s="742">
        <v>0.5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21</v>
      </c>
      <c r="B1352" s="661" t="s">
        <v>589</v>
      </c>
      <c r="C1352" s="661">
        <v>89301212</v>
      </c>
      <c r="D1352" s="740" t="s">
        <v>6629</v>
      </c>
      <c r="E1352" s="741" t="s">
        <v>4371</v>
      </c>
      <c r="F1352" s="661" t="s">
        <v>4355</v>
      </c>
      <c r="G1352" s="661" t="s">
        <v>4399</v>
      </c>
      <c r="H1352" s="661" t="s">
        <v>2238</v>
      </c>
      <c r="I1352" s="661" t="s">
        <v>2500</v>
      </c>
      <c r="J1352" s="661" t="s">
        <v>4244</v>
      </c>
      <c r="K1352" s="661" t="s">
        <v>4245</v>
      </c>
      <c r="L1352" s="662">
        <v>10.73</v>
      </c>
      <c r="M1352" s="662">
        <v>64.38</v>
      </c>
      <c r="N1352" s="661">
        <v>6</v>
      </c>
      <c r="O1352" s="742">
        <v>2</v>
      </c>
      <c r="P1352" s="662"/>
      <c r="Q1352" s="677">
        <v>0</v>
      </c>
      <c r="R1352" s="661"/>
      <c r="S1352" s="677">
        <v>0</v>
      </c>
      <c r="T1352" s="742"/>
      <c r="U1352" s="700">
        <v>0</v>
      </c>
    </row>
    <row r="1353" spans="1:21" ht="14.4" customHeight="1" x14ac:dyDescent="0.3">
      <c r="A1353" s="660">
        <v>21</v>
      </c>
      <c r="B1353" s="661" t="s">
        <v>589</v>
      </c>
      <c r="C1353" s="661">
        <v>89301212</v>
      </c>
      <c r="D1353" s="740" t="s">
        <v>6629</v>
      </c>
      <c r="E1353" s="741" t="s">
        <v>4371</v>
      </c>
      <c r="F1353" s="661" t="s">
        <v>4355</v>
      </c>
      <c r="G1353" s="661" t="s">
        <v>4399</v>
      </c>
      <c r="H1353" s="661" t="s">
        <v>590</v>
      </c>
      <c r="I1353" s="661" t="s">
        <v>5443</v>
      </c>
      <c r="J1353" s="661" t="s">
        <v>5444</v>
      </c>
      <c r="K1353" s="661" t="s">
        <v>4243</v>
      </c>
      <c r="L1353" s="662">
        <v>5.37</v>
      </c>
      <c r="M1353" s="662">
        <v>26.85</v>
      </c>
      <c r="N1353" s="661">
        <v>5</v>
      </c>
      <c r="O1353" s="742">
        <v>2</v>
      </c>
      <c r="P1353" s="662">
        <v>16.11</v>
      </c>
      <c r="Q1353" s="677">
        <v>0.6</v>
      </c>
      <c r="R1353" s="661">
        <v>3</v>
      </c>
      <c r="S1353" s="677">
        <v>0.6</v>
      </c>
      <c r="T1353" s="742">
        <v>1.5</v>
      </c>
      <c r="U1353" s="700">
        <v>0.75</v>
      </c>
    </row>
    <row r="1354" spans="1:21" ht="14.4" customHeight="1" x14ac:dyDescent="0.3">
      <c r="A1354" s="660">
        <v>21</v>
      </c>
      <c r="B1354" s="661" t="s">
        <v>589</v>
      </c>
      <c r="C1354" s="661">
        <v>89301212</v>
      </c>
      <c r="D1354" s="740" t="s">
        <v>6629</v>
      </c>
      <c r="E1354" s="741" t="s">
        <v>4371</v>
      </c>
      <c r="F1354" s="661" t="s">
        <v>4355</v>
      </c>
      <c r="G1354" s="661" t="s">
        <v>4466</v>
      </c>
      <c r="H1354" s="661" t="s">
        <v>590</v>
      </c>
      <c r="I1354" s="661" t="s">
        <v>1227</v>
      </c>
      <c r="J1354" s="661" t="s">
        <v>1224</v>
      </c>
      <c r="K1354" s="661" t="s">
        <v>1228</v>
      </c>
      <c r="L1354" s="662">
        <v>81.209999999999994</v>
      </c>
      <c r="M1354" s="662">
        <v>162.41999999999999</v>
      </c>
      <c r="N1354" s="661">
        <v>2</v>
      </c>
      <c r="O1354" s="742">
        <v>1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21</v>
      </c>
      <c r="B1355" s="661" t="s">
        <v>589</v>
      </c>
      <c r="C1355" s="661">
        <v>89301212</v>
      </c>
      <c r="D1355" s="740" t="s">
        <v>6629</v>
      </c>
      <c r="E1355" s="741" t="s">
        <v>4371</v>
      </c>
      <c r="F1355" s="661" t="s">
        <v>4355</v>
      </c>
      <c r="G1355" s="661" t="s">
        <v>4466</v>
      </c>
      <c r="H1355" s="661" t="s">
        <v>590</v>
      </c>
      <c r="I1355" s="661" t="s">
        <v>4468</v>
      </c>
      <c r="J1355" s="661" t="s">
        <v>1220</v>
      </c>
      <c r="K1355" s="661" t="s">
        <v>1221</v>
      </c>
      <c r="L1355" s="662">
        <v>0</v>
      </c>
      <c r="M1355" s="662">
        <v>0</v>
      </c>
      <c r="N1355" s="661">
        <v>3</v>
      </c>
      <c r="O1355" s="742">
        <v>1</v>
      </c>
      <c r="P1355" s="662">
        <v>0</v>
      </c>
      <c r="Q1355" s="677"/>
      <c r="R1355" s="661">
        <v>2</v>
      </c>
      <c r="S1355" s="677">
        <v>0.66666666666666663</v>
      </c>
      <c r="T1355" s="742">
        <v>0.5</v>
      </c>
      <c r="U1355" s="700">
        <v>0.5</v>
      </c>
    </row>
    <row r="1356" spans="1:21" ht="14.4" customHeight="1" x14ac:dyDescent="0.3">
      <c r="A1356" s="660">
        <v>21</v>
      </c>
      <c r="B1356" s="661" t="s">
        <v>589</v>
      </c>
      <c r="C1356" s="661">
        <v>89301212</v>
      </c>
      <c r="D1356" s="740" t="s">
        <v>6629</v>
      </c>
      <c r="E1356" s="741" t="s">
        <v>4371</v>
      </c>
      <c r="F1356" s="661" t="s">
        <v>4355</v>
      </c>
      <c r="G1356" s="661" t="s">
        <v>4466</v>
      </c>
      <c r="H1356" s="661" t="s">
        <v>590</v>
      </c>
      <c r="I1356" s="661" t="s">
        <v>5445</v>
      </c>
      <c r="J1356" s="661" t="s">
        <v>5446</v>
      </c>
      <c r="K1356" s="661" t="s">
        <v>1228</v>
      </c>
      <c r="L1356" s="662">
        <v>81.209999999999994</v>
      </c>
      <c r="M1356" s="662">
        <v>162.41999999999999</v>
      </c>
      <c r="N1356" s="661">
        <v>2</v>
      </c>
      <c r="O1356" s="742">
        <v>0.5</v>
      </c>
      <c r="P1356" s="662"/>
      <c r="Q1356" s="677">
        <v>0</v>
      </c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21</v>
      </c>
      <c r="B1357" s="661" t="s">
        <v>589</v>
      </c>
      <c r="C1357" s="661">
        <v>89301212</v>
      </c>
      <c r="D1357" s="740" t="s">
        <v>6629</v>
      </c>
      <c r="E1357" s="741" t="s">
        <v>4371</v>
      </c>
      <c r="F1357" s="661" t="s">
        <v>4355</v>
      </c>
      <c r="G1357" s="661" t="s">
        <v>4466</v>
      </c>
      <c r="H1357" s="661" t="s">
        <v>590</v>
      </c>
      <c r="I1357" s="661" t="s">
        <v>5447</v>
      </c>
      <c r="J1357" s="661" t="s">
        <v>5448</v>
      </c>
      <c r="K1357" s="661" t="s">
        <v>4942</v>
      </c>
      <c r="L1357" s="662">
        <v>45.69</v>
      </c>
      <c r="M1357" s="662">
        <v>45.69</v>
      </c>
      <c r="N1357" s="661">
        <v>1</v>
      </c>
      <c r="O1357" s="742">
        <v>0.5</v>
      </c>
      <c r="P1357" s="662"/>
      <c r="Q1357" s="677">
        <v>0</v>
      </c>
      <c r="R1357" s="661"/>
      <c r="S1357" s="677">
        <v>0</v>
      </c>
      <c r="T1357" s="742"/>
      <c r="U1357" s="700">
        <v>0</v>
      </c>
    </row>
    <row r="1358" spans="1:21" ht="14.4" customHeight="1" x14ac:dyDescent="0.3">
      <c r="A1358" s="660">
        <v>21</v>
      </c>
      <c r="B1358" s="661" t="s">
        <v>589</v>
      </c>
      <c r="C1358" s="661">
        <v>89301212</v>
      </c>
      <c r="D1358" s="740" t="s">
        <v>6629</v>
      </c>
      <c r="E1358" s="741" t="s">
        <v>4371</v>
      </c>
      <c r="F1358" s="661" t="s">
        <v>4355</v>
      </c>
      <c r="G1358" s="661" t="s">
        <v>4466</v>
      </c>
      <c r="H1358" s="661" t="s">
        <v>590</v>
      </c>
      <c r="I1358" s="661" t="s">
        <v>5449</v>
      </c>
      <c r="J1358" s="661" t="s">
        <v>5450</v>
      </c>
      <c r="K1358" s="661" t="s">
        <v>1221</v>
      </c>
      <c r="L1358" s="662">
        <v>60.92</v>
      </c>
      <c r="M1358" s="662">
        <v>121.84</v>
      </c>
      <c r="N1358" s="661">
        <v>2</v>
      </c>
      <c r="O1358" s="742">
        <v>0.5</v>
      </c>
      <c r="P1358" s="662"/>
      <c r="Q1358" s="677">
        <v>0</v>
      </c>
      <c r="R1358" s="661"/>
      <c r="S1358" s="677">
        <v>0</v>
      </c>
      <c r="T1358" s="742"/>
      <c r="U1358" s="700">
        <v>0</v>
      </c>
    </row>
    <row r="1359" spans="1:21" ht="14.4" customHeight="1" x14ac:dyDescent="0.3">
      <c r="A1359" s="660">
        <v>21</v>
      </c>
      <c r="B1359" s="661" t="s">
        <v>589</v>
      </c>
      <c r="C1359" s="661">
        <v>89301212</v>
      </c>
      <c r="D1359" s="740" t="s">
        <v>6629</v>
      </c>
      <c r="E1359" s="741" t="s">
        <v>4371</v>
      </c>
      <c r="F1359" s="661" t="s">
        <v>4355</v>
      </c>
      <c r="G1359" s="661" t="s">
        <v>4471</v>
      </c>
      <c r="H1359" s="661" t="s">
        <v>590</v>
      </c>
      <c r="I1359" s="661" t="s">
        <v>2669</v>
      </c>
      <c r="J1359" s="661" t="s">
        <v>4168</v>
      </c>
      <c r="K1359" s="661" t="s">
        <v>4169</v>
      </c>
      <c r="L1359" s="662">
        <v>156.86000000000001</v>
      </c>
      <c r="M1359" s="662">
        <v>470.58000000000004</v>
      </c>
      <c r="N1359" s="661">
        <v>3</v>
      </c>
      <c r="O1359" s="742">
        <v>2</v>
      </c>
      <c r="P1359" s="662">
        <v>156.86000000000001</v>
      </c>
      <c r="Q1359" s="677">
        <v>0.33333333333333331</v>
      </c>
      <c r="R1359" s="661">
        <v>1</v>
      </c>
      <c r="S1359" s="677">
        <v>0.33333333333333331</v>
      </c>
      <c r="T1359" s="742">
        <v>0.5</v>
      </c>
      <c r="U1359" s="700">
        <v>0.25</v>
      </c>
    </row>
    <row r="1360" spans="1:21" ht="14.4" customHeight="1" x14ac:dyDescent="0.3">
      <c r="A1360" s="660">
        <v>21</v>
      </c>
      <c r="B1360" s="661" t="s">
        <v>589</v>
      </c>
      <c r="C1360" s="661">
        <v>89301212</v>
      </c>
      <c r="D1360" s="740" t="s">
        <v>6629</v>
      </c>
      <c r="E1360" s="741" t="s">
        <v>4371</v>
      </c>
      <c r="F1360" s="661" t="s">
        <v>4355</v>
      </c>
      <c r="G1360" s="661" t="s">
        <v>4471</v>
      </c>
      <c r="H1360" s="661" t="s">
        <v>590</v>
      </c>
      <c r="I1360" s="661" t="s">
        <v>5451</v>
      </c>
      <c r="J1360" s="661" t="s">
        <v>5061</v>
      </c>
      <c r="K1360" s="661" t="s">
        <v>5452</v>
      </c>
      <c r="L1360" s="662">
        <v>0</v>
      </c>
      <c r="M1360" s="662">
        <v>0</v>
      </c>
      <c r="N1360" s="661">
        <v>1</v>
      </c>
      <c r="O1360" s="742">
        <v>1</v>
      </c>
      <c r="P1360" s="662"/>
      <c r="Q1360" s="677"/>
      <c r="R1360" s="661"/>
      <c r="S1360" s="677">
        <v>0</v>
      </c>
      <c r="T1360" s="742"/>
      <c r="U1360" s="700">
        <v>0</v>
      </c>
    </row>
    <row r="1361" spans="1:21" ht="14.4" customHeight="1" x14ac:dyDescent="0.3">
      <c r="A1361" s="660">
        <v>21</v>
      </c>
      <c r="B1361" s="661" t="s">
        <v>589</v>
      </c>
      <c r="C1361" s="661">
        <v>89301212</v>
      </c>
      <c r="D1361" s="740" t="s">
        <v>6629</v>
      </c>
      <c r="E1361" s="741" t="s">
        <v>4371</v>
      </c>
      <c r="F1361" s="661" t="s">
        <v>4355</v>
      </c>
      <c r="G1361" s="661" t="s">
        <v>5065</v>
      </c>
      <c r="H1361" s="661" t="s">
        <v>2238</v>
      </c>
      <c r="I1361" s="661" t="s">
        <v>5066</v>
      </c>
      <c r="J1361" s="661" t="s">
        <v>5067</v>
      </c>
      <c r="K1361" s="661" t="s">
        <v>5068</v>
      </c>
      <c r="L1361" s="662">
        <v>804.58</v>
      </c>
      <c r="M1361" s="662">
        <v>4022.9000000000005</v>
      </c>
      <c r="N1361" s="661">
        <v>5</v>
      </c>
      <c r="O1361" s="742">
        <v>1.5</v>
      </c>
      <c r="P1361" s="662">
        <v>2413.7400000000002</v>
      </c>
      <c r="Q1361" s="677">
        <v>0.6</v>
      </c>
      <c r="R1361" s="661">
        <v>3</v>
      </c>
      <c r="S1361" s="677">
        <v>0.6</v>
      </c>
      <c r="T1361" s="742">
        <v>0.5</v>
      </c>
      <c r="U1361" s="700">
        <v>0.33333333333333331</v>
      </c>
    </row>
    <row r="1362" spans="1:21" ht="14.4" customHeight="1" x14ac:dyDescent="0.3">
      <c r="A1362" s="660">
        <v>21</v>
      </c>
      <c r="B1362" s="661" t="s">
        <v>589</v>
      </c>
      <c r="C1362" s="661">
        <v>89301212</v>
      </c>
      <c r="D1362" s="740" t="s">
        <v>6629</v>
      </c>
      <c r="E1362" s="741" t="s">
        <v>4371</v>
      </c>
      <c r="F1362" s="661" t="s">
        <v>4355</v>
      </c>
      <c r="G1362" s="661" t="s">
        <v>4453</v>
      </c>
      <c r="H1362" s="661" t="s">
        <v>590</v>
      </c>
      <c r="I1362" s="661" t="s">
        <v>4454</v>
      </c>
      <c r="J1362" s="661" t="s">
        <v>4455</v>
      </c>
      <c r="K1362" s="661" t="s">
        <v>4456</v>
      </c>
      <c r="L1362" s="662">
        <v>1789.73</v>
      </c>
      <c r="M1362" s="662">
        <v>48322.710000000006</v>
      </c>
      <c r="N1362" s="661">
        <v>27</v>
      </c>
      <c r="O1362" s="742">
        <v>9.5</v>
      </c>
      <c r="P1362" s="662">
        <v>42953.520000000004</v>
      </c>
      <c r="Q1362" s="677">
        <v>0.88888888888888884</v>
      </c>
      <c r="R1362" s="661">
        <v>24</v>
      </c>
      <c r="S1362" s="677">
        <v>0.88888888888888884</v>
      </c>
      <c r="T1362" s="742">
        <v>8.5</v>
      </c>
      <c r="U1362" s="700">
        <v>0.89473684210526316</v>
      </c>
    </row>
    <row r="1363" spans="1:21" ht="14.4" customHeight="1" x14ac:dyDescent="0.3">
      <c r="A1363" s="660">
        <v>21</v>
      </c>
      <c r="B1363" s="661" t="s">
        <v>589</v>
      </c>
      <c r="C1363" s="661">
        <v>89301212</v>
      </c>
      <c r="D1363" s="740" t="s">
        <v>6629</v>
      </c>
      <c r="E1363" s="741" t="s">
        <v>4371</v>
      </c>
      <c r="F1363" s="661" t="s">
        <v>4355</v>
      </c>
      <c r="G1363" s="661" t="s">
        <v>4453</v>
      </c>
      <c r="H1363" s="661" t="s">
        <v>590</v>
      </c>
      <c r="I1363" s="661" t="s">
        <v>4454</v>
      </c>
      <c r="J1363" s="661" t="s">
        <v>4455</v>
      </c>
      <c r="K1363" s="661" t="s">
        <v>4456</v>
      </c>
      <c r="L1363" s="662">
        <v>1610.86</v>
      </c>
      <c r="M1363" s="662">
        <v>32217.200000000001</v>
      </c>
      <c r="N1363" s="661">
        <v>20</v>
      </c>
      <c r="O1363" s="742">
        <v>7.5</v>
      </c>
      <c r="P1363" s="662">
        <v>24162.9</v>
      </c>
      <c r="Q1363" s="677">
        <v>0.75</v>
      </c>
      <c r="R1363" s="661">
        <v>15</v>
      </c>
      <c r="S1363" s="677">
        <v>0.75</v>
      </c>
      <c r="T1363" s="742">
        <v>5</v>
      </c>
      <c r="U1363" s="700">
        <v>0.66666666666666663</v>
      </c>
    </row>
    <row r="1364" spans="1:21" ht="14.4" customHeight="1" x14ac:dyDescent="0.3">
      <c r="A1364" s="660">
        <v>21</v>
      </c>
      <c r="B1364" s="661" t="s">
        <v>589</v>
      </c>
      <c r="C1364" s="661">
        <v>89301212</v>
      </c>
      <c r="D1364" s="740" t="s">
        <v>6629</v>
      </c>
      <c r="E1364" s="741" t="s">
        <v>4371</v>
      </c>
      <c r="F1364" s="661" t="s">
        <v>4355</v>
      </c>
      <c r="G1364" s="661" t="s">
        <v>5299</v>
      </c>
      <c r="H1364" s="661" t="s">
        <v>590</v>
      </c>
      <c r="I1364" s="661" t="s">
        <v>5453</v>
      </c>
      <c r="J1364" s="661" t="s">
        <v>5454</v>
      </c>
      <c r="K1364" s="661" t="s">
        <v>3661</v>
      </c>
      <c r="L1364" s="662">
        <v>41.93</v>
      </c>
      <c r="M1364" s="662">
        <v>83.86</v>
      </c>
      <c r="N1364" s="661">
        <v>2</v>
      </c>
      <c r="O1364" s="742">
        <v>0.5</v>
      </c>
      <c r="P1364" s="662"/>
      <c r="Q1364" s="677">
        <v>0</v>
      </c>
      <c r="R1364" s="661"/>
      <c r="S1364" s="677">
        <v>0</v>
      </c>
      <c r="T1364" s="742"/>
      <c r="U1364" s="700">
        <v>0</v>
      </c>
    </row>
    <row r="1365" spans="1:21" ht="14.4" customHeight="1" x14ac:dyDescent="0.3">
      <c r="A1365" s="660">
        <v>21</v>
      </c>
      <c r="B1365" s="661" t="s">
        <v>589</v>
      </c>
      <c r="C1365" s="661">
        <v>89301212</v>
      </c>
      <c r="D1365" s="740" t="s">
        <v>6629</v>
      </c>
      <c r="E1365" s="741" t="s">
        <v>4371</v>
      </c>
      <c r="F1365" s="661" t="s">
        <v>4355</v>
      </c>
      <c r="G1365" s="661" t="s">
        <v>4744</v>
      </c>
      <c r="H1365" s="661" t="s">
        <v>2238</v>
      </c>
      <c r="I1365" s="661" t="s">
        <v>2388</v>
      </c>
      <c r="J1365" s="661" t="s">
        <v>2393</v>
      </c>
      <c r="K1365" s="661" t="s">
        <v>620</v>
      </c>
      <c r="L1365" s="662">
        <v>130.59</v>
      </c>
      <c r="M1365" s="662">
        <v>391.77</v>
      </c>
      <c r="N1365" s="661">
        <v>3</v>
      </c>
      <c r="O1365" s="742">
        <v>0.5</v>
      </c>
      <c r="P1365" s="662">
        <v>391.77</v>
      </c>
      <c r="Q1365" s="677">
        <v>1</v>
      </c>
      <c r="R1365" s="661">
        <v>3</v>
      </c>
      <c r="S1365" s="677">
        <v>1</v>
      </c>
      <c r="T1365" s="742">
        <v>0.5</v>
      </c>
      <c r="U1365" s="700">
        <v>1</v>
      </c>
    </row>
    <row r="1366" spans="1:21" ht="14.4" customHeight="1" x14ac:dyDescent="0.3">
      <c r="A1366" s="660">
        <v>21</v>
      </c>
      <c r="B1366" s="661" t="s">
        <v>589</v>
      </c>
      <c r="C1366" s="661">
        <v>89301212</v>
      </c>
      <c r="D1366" s="740" t="s">
        <v>6629</v>
      </c>
      <c r="E1366" s="741" t="s">
        <v>4371</v>
      </c>
      <c r="F1366" s="661" t="s">
        <v>4355</v>
      </c>
      <c r="G1366" s="661" t="s">
        <v>5455</v>
      </c>
      <c r="H1366" s="661" t="s">
        <v>590</v>
      </c>
      <c r="I1366" s="661" t="s">
        <v>5456</v>
      </c>
      <c r="J1366" s="661" t="s">
        <v>5457</v>
      </c>
      <c r="K1366" s="661" t="s">
        <v>5458</v>
      </c>
      <c r="L1366" s="662">
        <v>68.3</v>
      </c>
      <c r="M1366" s="662">
        <v>68.3</v>
      </c>
      <c r="N1366" s="661">
        <v>1</v>
      </c>
      <c r="O1366" s="742">
        <v>1</v>
      </c>
      <c r="P1366" s="662"/>
      <c r="Q1366" s="677">
        <v>0</v>
      </c>
      <c r="R1366" s="661"/>
      <c r="S1366" s="677">
        <v>0</v>
      </c>
      <c r="T1366" s="742"/>
      <c r="U1366" s="700">
        <v>0</v>
      </c>
    </row>
    <row r="1367" spans="1:21" ht="14.4" customHeight="1" x14ac:dyDescent="0.3">
      <c r="A1367" s="660">
        <v>21</v>
      </c>
      <c r="B1367" s="661" t="s">
        <v>589</v>
      </c>
      <c r="C1367" s="661">
        <v>89301212</v>
      </c>
      <c r="D1367" s="740" t="s">
        <v>6629</v>
      </c>
      <c r="E1367" s="741" t="s">
        <v>4371</v>
      </c>
      <c r="F1367" s="661" t="s">
        <v>4355</v>
      </c>
      <c r="G1367" s="661" t="s">
        <v>4748</v>
      </c>
      <c r="H1367" s="661" t="s">
        <v>590</v>
      </c>
      <c r="I1367" s="661" t="s">
        <v>2811</v>
      </c>
      <c r="J1367" s="661" t="s">
        <v>2812</v>
      </c>
      <c r="K1367" s="661" t="s">
        <v>2809</v>
      </c>
      <c r="L1367" s="662">
        <v>67.040000000000006</v>
      </c>
      <c r="M1367" s="662">
        <v>67.040000000000006</v>
      </c>
      <c r="N1367" s="661">
        <v>1</v>
      </c>
      <c r="O1367" s="742">
        <v>1</v>
      </c>
      <c r="P1367" s="662"/>
      <c r="Q1367" s="677">
        <v>0</v>
      </c>
      <c r="R1367" s="661"/>
      <c r="S1367" s="677">
        <v>0</v>
      </c>
      <c r="T1367" s="742"/>
      <c r="U1367" s="700">
        <v>0</v>
      </c>
    </row>
    <row r="1368" spans="1:21" ht="14.4" customHeight="1" x14ac:dyDescent="0.3">
      <c r="A1368" s="660">
        <v>21</v>
      </c>
      <c r="B1368" s="661" t="s">
        <v>589</v>
      </c>
      <c r="C1368" s="661">
        <v>89301212</v>
      </c>
      <c r="D1368" s="740" t="s">
        <v>6629</v>
      </c>
      <c r="E1368" s="741" t="s">
        <v>4371</v>
      </c>
      <c r="F1368" s="661" t="s">
        <v>4355</v>
      </c>
      <c r="G1368" s="661" t="s">
        <v>5077</v>
      </c>
      <c r="H1368" s="661" t="s">
        <v>590</v>
      </c>
      <c r="I1368" s="661" t="s">
        <v>5459</v>
      </c>
      <c r="J1368" s="661" t="s">
        <v>5079</v>
      </c>
      <c r="K1368" s="661" t="s">
        <v>620</v>
      </c>
      <c r="L1368" s="662">
        <v>37.299999999999997</v>
      </c>
      <c r="M1368" s="662">
        <v>37.299999999999997</v>
      </c>
      <c r="N1368" s="661">
        <v>1</v>
      </c>
      <c r="O1368" s="742">
        <v>0.5</v>
      </c>
      <c r="P1368" s="662">
        <v>37.299999999999997</v>
      </c>
      <c r="Q1368" s="677">
        <v>1</v>
      </c>
      <c r="R1368" s="661">
        <v>1</v>
      </c>
      <c r="S1368" s="677">
        <v>1</v>
      </c>
      <c r="T1368" s="742">
        <v>0.5</v>
      </c>
      <c r="U1368" s="700">
        <v>1</v>
      </c>
    </row>
    <row r="1369" spans="1:21" ht="14.4" customHeight="1" x14ac:dyDescent="0.3">
      <c r="A1369" s="660">
        <v>21</v>
      </c>
      <c r="B1369" s="661" t="s">
        <v>589</v>
      </c>
      <c r="C1369" s="661">
        <v>89301212</v>
      </c>
      <c r="D1369" s="740" t="s">
        <v>6629</v>
      </c>
      <c r="E1369" s="741" t="s">
        <v>4371</v>
      </c>
      <c r="F1369" s="661" t="s">
        <v>4355</v>
      </c>
      <c r="G1369" s="661" t="s">
        <v>4749</v>
      </c>
      <c r="H1369" s="661" t="s">
        <v>2238</v>
      </c>
      <c r="I1369" s="661" t="s">
        <v>3659</v>
      </c>
      <c r="J1369" s="661" t="s">
        <v>3660</v>
      </c>
      <c r="K1369" s="661" t="s">
        <v>3661</v>
      </c>
      <c r="L1369" s="662">
        <v>216.29</v>
      </c>
      <c r="M1369" s="662">
        <v>2379.19</v>
      </c>
      <c r="N1369" s="661">
        <v>11</v>
      </c>
      <c r="O1369" s="742">
        <v>3.5</v>
      </c>
      <c r="P1369" s="662">
        <v>2379.19</v>
      </c>
      <c r="Q1369" s="677">
        <v>1</v>
      </c>
      <c r="R1369" s="661">
        <v>11</v>
      </c>
      <c r="S1369" s="677">
        <v>1</v>
      </c>
      <c r="T1369" s="742">
        <v>3.5</v>
      </c>
      <c r="U1369" s="700">
        <v>1</v>
      </c>
    </row>
    <row r="1370" spans="1:21" ht="14.4" customHeight="1" x14ac:dyDescent="0.3">
      <c r="A1370" s="660">
        <v>21</v>
      </c>
      <c r="B1370" s="661" t="s">
        <v>589</v>
      </c>
      <c r="C1370" s="661">
        <v>89301212</v>
      </c>
      <c r="D1370" s="740" t="s">
        <v>6629</v>
      </c>
      <c r="E1370" s="741" t="s">
        <v>4371</v>
      </c>
      <c r="F1370" s="661" t="s">
        <v>4355</v>
      </c>
      <c r="G1370" s="661" t="s">
        <v>4749</v>
      </c>
      <c r="H1370" s="661" t="s">
        <v>590</v>
      </c>
      <c r="I1370" s="661" t="s">
        <v>5460</v>
      </c>
      <c r="J1370" s="661" t="s">
        <v>5461</v>
      </c>
      <c r="K1370" s="661" t="s">
        <v>4109</v>
      </c>
      <c r="L1370" s="662">
        <v>1222.18</v>
      </c>
      <c r="M1370" s="662">
        <v>1222.18</v>
      </c>
      <c r="N1370" s="661">
        <v>1</v>
      </c>
      <c r="O1370" s="742">
        <v>0.5</v>
      </c>
      <c r="P1370" s="662">
        <v>1222.18</v>
      </c>
      <c r="Q1370" s="677">
        <v>1</v>
      </c>
      <c r="R1370" s="661">
        <v>1</v>
      </c>
      <c r="S1370" s="677">
        <v>1</v>
      </c>
      <c r="T1370" s="742">
        <v>0.5</v>
      </c>
      <c r="U1370" s="700">
        <v>1</v>
      </c>
    </row>
    <row r="1371" spans="1:21" ht="14.4" customHeight="1" x14ac:dyDescent="0.3">
      <c r="A1371" s="660">
        <v>21</v>
      </c>
      <c r="B1371" s="661" t="s">
        <v>589</v>
      </c>
      <c r="C1371" s="661">
        <v>89301212</v>
      </c>
      <c r="D1371" s="740" t="s">
        <v>6629</v>
      </c>
      <c r="E1371" s="741" t="s">
        <v>4371</v>
      </c>
      <c r="F1371" s="661" t="s">
        <v>4355</v>
      </c>
      <c r="G1371" s="661" t="s">
        <v>5036</v>
      </c>
      <c r="H1371" s="661" t="s">
        <v>590</v>
      </c>
      <c r="I1371" s="661" t="s">
        <v>5462</v>
      </c>
      <c r="J1371" s="661" t="s">
        <v>5463</v>
      </c>
      <c r="K1371" s="661" t="s">
        <v>5464</v>
      </c>
      <c r="L1371" s="662">
        <v>31.43</v>
      </c>
      <c r="M1371" s="662">
        <v>31.43</v>
      </c>
      <c r="N1371" s="661">
        <v>1</v>
      </c>
      <c r="O1371" s="742">
        <v>1</v>
      </c>
      <c r="P1371" s="662">
        <v>31.43</v>
      </c>
      <c r="Q1371" s="677">
        <v>1</v>
      </c>
      <c r="R1371" s="661">
        <v>1</v>
      </c>
      <c r="S1371" s="677">
        <v>1</v>
      </c>
      <c r="T1371" s="742">
        <v>1</v>
      </c>
      <c r="U1371" s="700">
        <v>1</v>
      </c>
    </row>
    <row r="1372" spans="1:21" ht="14.4" customHeight="1" x14ac:dyDescent="0.3">
      <c r="A1372" s="660">
        <v>21</v>
      </c>
      <c r="B1372" s="661" t="s">
        <v>589</v>
      </c>
      <c r="C1372" s="661">
        <v>89301212</v>
      </c>
      <c r="D1372" s="740" t="s">
        <v>6629</v>
      </c>
      <c r="E1372" s="741" t="s">
        <v>4371</v>
      </c>
      <c r="F1372" s="661" t="s">
        <v>4355</v>
      </c>
      <c r="G1372" s="661" t="s">
        <v>4400</v>
      </c>
      <c r="H1372" s="661" t="s">
        <v>590</v>
      </c>
      <c r="I1372" s="661" t="s">
        <v>1043</v>
      </c>
      <c r="J1372" s="661" t="s">
        <v>4401</v>
      </c>
      <c r="K1372" s="661" t="s">
        <v>4402</v>
      </c>
      <c r="L1372" s="662">
        <v>0</v>
      </c>
      <c r="M1372" s="662">
        <v>0</v>
      </c>
      <c r="N1372" s="661">
        <v>25</v>
      </c>
      <c r="O1372" s="742">
        <v>11.5</v>
      </c>
      <c r="P1372" s="662">
        <v>0</v>
      </c>
      <c r="Q1372" s="677"/>
      <c r="R1372" s="661">
        <v>10</v>
      </c>
      <c r="S1372" s="677">
        <v>0.4</v>
      </c>
      <c r="T1372" s="742">
        <v>4.5</v>
      </c>
      <c r="U1372" s="700">
        <v>0.39130434782608697</v>
      </c>
    </row>
    <row r="1373" spans="1:21" ht="14.4" customHeight="1" x14ac:dyDescent="0.3">
      <c r="A1373" s="660">
        <v>21</v>
      </c>
      <c r="B1373" s="661" t="s">
        <v>589</v>
      </c>
      <c r="C1373" s="661">
        <v>89301212</v>
      </c>
      <c r="D1373" s="740" t="s">
        <v>6629</v>
      </c>
      <c r="E1373" s="741" t="s">
        <v>4371</v>
      </c>
      <c r="F1373" s="661" t="s">
        <v>4355</v>
      </c>
      <c r="G1373" s="661" t="s">
        <v>4400</v>
      </c>
      <c r="H1373" s="661" t="s">
        <v>590</v>
      </c>
      <c r="I1373" s="661" t="s">
        <v>1047</v>
      </c>
      <c r="J1373" s="661" t="s">
        <v>4475</v>
      </c>
      <c r="K1373" s="661" t="s">
        <v>2410</v>
      </c>
      <c r="L1373" s="662">
        <v>0</v>
      </c>
      <c r="M1373" s="662">
        <v>0</v>
      </c>
      <c r="N1373" s="661">
        <v>26</v>
      </c>
      <c r="O1373" s="742">
        <v>9.5</v>
      </c>
      <c r="P1373" s="662">
        <v>0</v>
      </c>
      <c r="Q1373" s="677"/>
      <c r="R1373" s="661">
        <v>9</v>
      </c>
      <c r="S1373" s="677">
        <v>0.34615384615384615</v>
      </c>
      <c r="T1373" s="742">
        <v>3</v>
      </c>
      <c r="U1373" s="700">
        <v>0.31578947368421051</v>
      </c>
    </row>
    <row r="1374" spans="1:21" ht="14.4" customHeight="1" x14ac:dyDescent="0.3">
      <c r="A1374" s="660">
        <v>21</v>
      </c>
      <c r="B1374" s="661" t="s">
        <v>589</v>
      </c>
      <c r="C1374" s="661">
        <v>89301212</v>
      </c>
      <c r="D1374" s="740" t="s">
        <v>6629</v>
      </c>
      <c r="E1374" s="741" t="s">
        <v>4371</v>
      </c>
      <c r="F1374" s="661" t="s">
        <v>4355</v>
      </c>
      <c r="G1374" s="661" t="s">
        <v>4400</v>
      </c>
      <c r="H1374" s="661" t="s">
        <v>590</v>
      </c>
      <c r="I1374" s="661" t="s">
        <v>5300</v>
      </c>
      <c r="J1374" s="661" t="s">
        <v>4401</v>
      </c>
      <c r="K1374" s="661" t="s">
        <v>4402</v>
      </c>
      <c r="L1374" s="662">
        <v>0</v>
      </c>
      <c r="M1374" s="662">
        <v>0</v>
      </c>
      <c r="N1374" s="661">
        <v>5</v>
      </c>
      <c r="O1374" s="742">
        <v>2</v>
      </c>
      <c r="P1374" s="662"/>
      <c r="Q1374" s="677"/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21</v>
      </c>
      <c r="B1375" s="661" t="s">
        <v>589</v>
      </c>
      <c r="C1375" s="661">
        <v>89301212</v>
      </c>
      <c r="D1375" s="740" t="s">
        <v>6629</v>
      </c>
      <c r="E1375" s="741" t="s">
        <v>4371</v>
      </c>
      <c r="F1375" s="661" t="s">
        <v>4355</v>
      </c>
      <c r="G1375" s="661" t="s">
        <v>4400</v>
      </c>
      <c r="H1375" s="661" t="s">
        <v>590</v>
      </c>
      <c r="I1375" s="661" t="s">
        <v>4907</v>
      </c>
      <c r="J1375" s="661" t="s">
        <v>4401</v>
      </c>
      <c r="K1375" s="661" t="s">
        <v>4402</v>
      </c>
      <c r="L1375" s="662">
        <v>0</v>
      </c>
      <c r="M1375" s="662">
        <v>0</v>
      </c>
      <c r="N1375" s="661">
        <v>2</v>
      </c>
      <c r="O1375" s="742">
        <v>1</v>
      </c>
      <c r="P1375" s="662"/>
      <c r="Q1375" s="677"/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21</v>
      </c>
      <c r="B1376" s="661" t="s">
        <v>589</v>
      </c>
      <c r="C1376" s="661">
        <v>89301212</v>
      </c>
      <c r="D1376" s="740" t="s">
        <v>6629</v>
      </c>
      <c r="E1376" s="741" t="s">
        <v>4371</v>
      </c>
      <c r="F1376" s="661" t="s">
        <v>4355</v>
      </c>
      <c r="G1376" s="661" t="s">
        <v>4619</v>
      </c>
      <c r="H1376" s="661" t="s">
        <v>2238</v>
      </c>
      <c r="I1376" s="661" t="s">
        <v>4753</v>
      </c>
      <c r="J1376" s="661" t="s">
        <v>4754</v>
      </c>
      <c r="K1376" s="661" t="s">
        <v>4755</v>
      </c>
      <c r="L1376" s="662">
        <v>1027.5999999999999</v>
      </c>
      <c r="M1376" s="662">
        <v>9248.4</v>
      </c>
      <c r="N1376" s="661">
        <v>9</v>
      </c>
      <c r="O1376" s="742">
        <v>5</v>
      </c>
      <c r="P1376" s="662">
        <v>8220.7999999999993</v>
      </c>
      <c r="Q1376" s="677">
        <v>0.88888888888888884</v>
      </c>
      <c r="R1376" s="661">
        <v>8</v>
      </c>
      <c r="S1376" s="677">
        <v>0.88888888888888884</v>
      </c>
      <c r="T1376" s="742">
        <v>4</v>
      </c>
      <c r="U1376" s="700">
        <v>0.8</v>
      </c>
    </row>
    <row r="1377" spans="1:21" ht="14.4" customHeight="1" x14ac:dyDescent="0.3">
      <c r="A1377" s="660">
        <v>21</v>
      </c>
      <c r="B1377" s="661" t="s">
        <v>589</v>
      </c>
      <c r="C1377" s="661">
        <v>89301212</v>
      </c>
      <c r="D1377" s="740" t="s">
        <v>6629</v>
      </c>
      <c r="E1377" s="741" t="s">
        <v>4371</v>
      </c>
      <c r="F1377" s="661" t="s">
        <v>4355</v>
      </c>
      <c r="G1377" s="661" t="s">
        <v>4619</v>
      </c>
      <c r="H1377" s="661" t="s">
        <v>2238</v>
      </c>
      <c r="I1377" s="661" t="s">
        <v>4753</v>
      </c>
      <c r="J1377" s="661" t="s">
        <v>4754</v>
      </c>
      <c r="K1377" s="661" t="s">
        <v>4755</v>
      </c>
      <c r="L1377" s="662">
        <v>801.23</v>
      </c>
      <c r="M1377" s="662">
        <v>4807.38</v>
      </c>
      <c r="N1377" s="661">
        <v>6</v>
      </c>
      <c r="O1377" s="742">
        <v>4</v>
      </c>
      <c r="P1377" s="662">
        <v>4006.15</v>
      </c>
      <c r="Q1377" s="677">
        <v>0.83333333333333337</v>
      </c>
      <c r="R1377" s="661">
        <v>5</v>
      </c>
      <c r="S1377" s="677">
        <v>0.83333333333333337</v>
      </c>
      <c r="T1377" s="742">
        <v>3</v>
      </c>
      <c r="U1377" s="700">
        <v>0.75</v>
      </c>
    </row>
    <row r="1378" spans="1:21" ht="14.4" customHeight="1" x14ac:dyDescent="0.3">
      <c r="A1378" s="660">
        <v>21</v>
      </c>
      <c r="B1378" s="661" t="s">
        <v>589</v>
      </c>
      <c r="C1378" s="661">
        <v>89301212</v>
      </c>
      <c r="D1378" s="740" t="s">
        <v>6629</v>
      </c>
      <c r="E1378" s="741" t="s">
        <v>4371</v>
      </c>
      <c r="F1378" s="661" t="s">
        <v>4355</v>
      </c>
      <c r="G1378" s="661" t="s">
        <v>4619</v>
      </c>
      <c r="H1378" s="661" t="s">
        <v>2238</v>
      </c>
      <c r="I1378" s="661" t="s">
        <v>4753</v>
      </c>
      <c r="J1378" s="661" t="s">
        <v>4754</v>
      </c>
      <c r="K1378" s="661" t="s">
        <v>4755</v>
      </c>
      <c r="L1378" s="662">
        <v>788.32</v>
      </c>
      <c r="M1378" s="662">
        <v>10248.16</v>
      </c>
      <c r="N1378" s="661">
        <v>13</v>
      </c>
      <c r="O1378" s="742">
        <v>6</v>
      </c>
      <c r="P1378" s="662">
        <v>7094.88</v>
      </c>
      <c r="Q1378" s="677">
        <v>0.69230769230769229</v>
      </c>
      <c r="R1378" s="661">
        <v>9</v>
      </c>
      <c r="S1378" s="677">
        <v>0.69230769230769229</v>
      </c>
      <c r="T1378" s="742">
        <v>4</v>
      </c>
      <c r="U1378" s="700">
        <v>0.66666666666666663</v>
      </c>
    </row>
    <row r="1379" spans="1:21" ht="14.4" customHeight="1" x14ac:dyDescent="0.3">
      <c r="A1379" s="660">
        <v>21</v>
      </c>
      <c r="B1379" s="661" t="s">
        <v>589</v>
      </c>
      <c r="C1379" s="661">
        <v>89301212</v>
      </c>
      <c r="D1379" s="740" t="s">
        <v>6629</v>
      </c>
      <c r="E1379" s="741" t="s">
        <v>4371</v>
      </c>
      <c r="F1379" s="661" t="s">
        <v>4355</v>
      </c>
      <c r="G1379" s="661" t="s">
        <v>4619</v>
      </c>
      <c r="H1379" s="661" t="s">
        <v>2238</v>
      </c>
      <c r="I1379" s="661" t="s">
        <v>4620</v>
      </c>
      <c r="J1379" s="661" t="s">
        <v>4621</v>
      </c>
      <c r="K1379" s="661" t="s">
        <v>4622</v>
      </c>
      <c r="L1379" s="662">
        <v>1509.4</v>
      </c>
      <c r="M1379" s="662">
        <v>7547.0000000000009</v>
      </c>
      <c r="N1379" s="661">
        <v>5</v>
      </c>
      <c r="O1379" s="742">
        <v>2</v>
      </c>
      <c r="P1379" s="662">
        <v>3018.8</v>
      </c>
      <c r="Q1379" s="677">
        <v>0.39999999999999997</v>
      </c>
      <c r="R1379" s="661">
        <v>2</v>
      </c>
      <c r="S1379" s="677">
        <v>0.4</v>
      </c>
      <c r="T1379" s="742">
        <v>1</v>
      </c>
      <c r="U1379" s="700">
        <v>0.5</v>
      </c>
    </row>
    <row r="1380" spans="1:21" ht="14.4" customHeight="1" x14ac:dyDescent="0.3">
      <c r="A1380" s="660">
        <v>21</v>
      </c>
      <c r="B1380" s="661" t="s">
        <v>589</v>
      </c>
      <c r="C1380" s="661">
        <v>89301212</v>
      </c>
      <c r="D1380" s="740" t="s">
        <v>6629</v>
      </c>
      <c r="E1380" s="741" t="s">
        <v>4371</v>
      </c>
      <c r="F1380" s="661" t="s">
        <v>4355</v>
      </c>
      <c r="G1380" s="661" t="s">
        <v>4619</v>
      </c>
      <c r="H1380" s="661" t="s">
        <v>2238</v>
      </c>
      <c r="I1380" s="661" t="s">
        <v>4620</v>
      </c>
      <c r="J1380" s="661" t="s">
        <v>4621</v>
      </c>
      <c r="K1380" s="661" t="s">
        <v>4622</v>
      </c>
      <c r="L1380" s="662">
        <v>1201.8399999999999</v>
      </c>
      <c r="M1380" s="662">
        <v>4807.3599999999997</v>
      </c>
      <c r="N1380" s="661">
        <v>4</v>
      </c>
      <c r="O1380" s="742">
        <v>3</v>
      </c>
      <c r="P1380" s="662">
        <v>4807.3599999999997</v>
      </c>
      <c r="Q1380" s="677">
        <v>1</v>
      </c>
      <c r="R1380" s="661">
        <v>4</v>
      </c>
      <c r="S1380" s="677">
        <v>1</v>
      </c>
      <c r="T1380" s="742">
        <v>3</v>
      </c>
      <c r="U1380" s="700">
        <v>1</v>
      </c>
    </row>
    <row r="1381" spans="1:21" ht="14.4" customHeight="1" x14ac:dyDescent="0.3">
      <c r="A1381" s="660">
        <v>21</v>
      </c>
      <c r="B1381" s="661" t="s">
        <v>589</v>
      </c>
      <c r="C1381" s="661">
        <v>89301212</v>
      </c>
      <c r="D1381" s="740" t="s">
        <v>6629</v>
      </c>
      <c r="E1381" s="741" t="s">
        <v>4371</v>
      </c>
      <c r="F1381" s="661" t="s">
        <v>4355</v>
      </c>
      <c r="G1381" s="661" t="s">
        <v>4619</v>
      </c>
      <c r="H1381" s="661" t="s">
        <v>2238</v>
      </c>
      <c r="I1381" s="661" t="s">
        <v>4620</v>
      </c>
      <c r="J1381" s="661" t="s">
        <v>4621</v>
      </c>
      <c r="K1381" s="661" t="s">
        <v>4622</v>
      </c>
      <c r="L1381" s="662">
        <v>1182.47</v>
      </c>
      <c r="M1381" s="662">
        <v>13007.17</v>
      </c>
      <c r="N1381" s="661">
        <v>11</v>
      </c>
      <c r="O1381" s="742">
        <v>5.5</v>
      </c>
      <c r="P1381" s="662">
        <v>13007.17</v>
      </c>
      <c r="Q1381" s="677">
        <v>1</v>
      </c>
      <c r="R1381" s="661">
        <v>11</v>
      </c>
      <c r="S1381" s="677">
        <v>1</v>
      </c>
      <c r="T1381" s="742">
        <v>5.5</v>
      </c>
      <c r="U1381" s="700">
        <v>1</v>
      </c>
    </row>
    <row r="1382" spans="1:21" ht="14.4" customHeight="1" x14ac:dyDescent="0.3">
      <c r="A1382" s="660">
        <v>21</v>
      </c>
      <c r="B1382" s="661" t="s">
        <v>589</v>
      </c>
      <c r="C1382" s="661">
        <v>89301212</v>
      </c>
      <c r="D1382" s="740" t="s">
        <v>6629</v>
      </c>
      <c r="E1382" s="741" t="s">
        <v>4371</v>
      </c>
      <c r="F1382" s="661" t="s">
        <v>4355</v>
      </c>
      <c r="G1382" s="661" t="s">
        <v>4619</v>
      </c>
      <c r="H1382" s="661" t="s">
        <v>2238</v>
      </c>
      <c r="I1382" s="661" t="s">
        <v>4756</v>
      </c>
      <c r="J1382" s="661" t="s">
        <v>4757</v>
      </c>
      <c r="K1382" s="661" t="s">
        <v>4758</v>
      </c>
      <c r="L1382" s="662">
        <v>1602.45</v>
      </c>
      <c r="M1382" s="662">
        <v>6409.8</v>
      </c>
      <c r="N1382" s="661">
        <v>4</v>
      </c>
      <c r="O1382" s="742">
        <v>2</v>
      </c>
      <c r="P1382" s="662">
        <v>4807.3500000000004</v>
      </c>
      <c r="Q1382" s="677">
        <v>0.75</v>
      </c>
      <c r="R1382" s="661">
        <v>3</v>
      </c>
      <c r="S1382" s="677">
        <v>0.75</v>
      </c>
      <c r="T1382" s="742">
        <v>1</v>
      </c>
      <c r="U1382" s="700">
        <v>0.5</v>
      </c>
    </row>
    <row r="1383" spans="1:21" ht="14.4" customHeight="1" x14ac:dyDescent="0.3">
      <c r="A1383" s="660">
        <v>21</v>
      </c>
      <c r="B1383" s="661" t="s">
        <v>589</v>
      </c>
      <c r="C1383" s="661">
        <v>89301212</v>
      </c>
      <c r="D1383" s="740" t="s">
        <v>6629</v>
      </c>
      <c r="E1383" s="741" t="s">
        <v>4371</v>
      </c>
      <c r="F1383" s="661" t="s">
        <v>4355</v>
      </c>
      <c r="G1383" s="661" t="s">
        <v>4619</v>
      </c>
      <c r="H1383" s="661" t="s">
        <v>2238</v>
      </c>
      <c r="I1383" s="661" t="s">
        <v>4756</v>
      </c>
      <c r="J1383" s="661" t="s">
        <v>4757</v>
      </c>
      <c r="K1383" s="661" t="s">
        <v>4758</v>
      </c>
      <c r="L1383" s="662">
        <v>1576.63</v>
      </c>
      <c r="M1383" s="662">
        <v>18919.560000000001</v>
      </c>
      <c r="N1383" s="661">
        <v>12</v>
      </c>
      <c r="O1383" s="742">
        <v>5</v>
      </c>
      <c r="P1383" s="662">
        <v>7883.1500000000005</v>
      </c>
      <c r="Q1383" s="677">
        <v>0.41666666666666669</v>
      </c>
      <c r="R1383" s="661">
        <v>5</v>
      </c>
      <c r="S1383" s="677">
        <v>0.41666666666666669</v>
      </c>
      <c r="T1383" s="742">
        <v>2</v>
      </c>
      <c r="U1383" s="700">
        <v>0.4</v>
      </c>
    </row>
    <row r="1384" spans="1:21" ht="14.4" customHeight="1" x14ac:dyDescent="0.3">
      <c r="A1384" s="660">
        <v>21</v>
      </c>
      <c r="B1384" s="661" t="s">
        <v>589</v>
      </c>
      <c r="C1384" s="661">
        <v>89301212</v>
      </c>
      <c r="D1384" s="740" t="s">
        <v>6629</v>
      </c>
      <c r="E1384" s="741" t="s">
        <v>4371</v>
      </c>
      <c r="F1384" s="661" t="s">
        <v>4355</v>
      </c>
      <c r="G1384" s="661" t="s">
        <v>4690</v>
      </c>
      <c r="H1384" s="661" t="s">
        <v>2238</v>
      </c>
      <c r="I1384" s="661" t="s">
        <v>2372</v>
      </c>
      <c r="J1384" s="661" t="s">
        <v>2369</v>
      </c>
      <c r="K1384" s="661" t="s">
        <v>996</v>
      </c>
      <c r="L1384" s="662">
        <v>137.74</v>
      </c>
      <c r="M1384" s="662">
        <v>275.48</v>
      </c>
      <c r="N1384" s="661">
        <v>2</v>
      </c>
      <c r="O1384" s="742">
        <v>0.5</v>
      </c>
      <c r="P1384" s="662"/>
      <c r="Q1384" s="677">
        <v>0</v>
      </c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21</v>
      </c>
      <c r="B1385" s="661" t="s">
        <v>589</v>
      </c>
      <c r="C1385" s="661">
        <v>89301212</v>
      </c>
      <c r="D1385" s="740" t="s">
        <v>6629</v>
      </c>
      <c r="E1385" s="741" t="s">
        <v>4371</v>
      </c>
      <c r="F1385" s="661" t="s">
        <v>4355</v>
      </c>
      <c r="G1385" s="661" t="s">
        <v>5465</v>
      </c>
      <c r="H1385" s="661" t="s">
        <v>590</v>
      </c>
      <c r="I1385" s="661" t="s">
        <v>5466</v>
      </c>
      <c r="J1385" s="661" t="s">
        <v>5467</v>
      </c>
      <c r="K1385" s="661" t="s">
        <v>5468</v>
      </c>
      <c r="L1385" s="662">
        <v>75.8</v>
      </c>
      <c r="M1385" s="662">
        <v>151.6</v>
      </c>
      <c r="N1385" s="661">
        <v>2</v>
      </c>
      <c r="O1385" s="742">
        <v>1</v>
      </c>
      <c r="P1385" s="662">
        <v>151.6</v>
      </c>
      <c r="Q1385" s="677">
        <v>1</v>
      </c>
      <c r="R1385" s="661">
        <v>2</v>
      </c>
      <c r="S1385" s="677">
        <v>1</v>
      </c>
      <c r="T1385" s="742">
        <v>1</v>
      </c>
      <c r="U1385" s="700">
        <v>1</v>
      </c>
    </row>
    <row r="1386" spans="1:21" ht="14.4" customHeight="1" x14ac:dyDescent="0.3">
      <c r="A1386" s="660">
        <v>21</v>
      </c>
      <c r="B1386" s="661" t="s">
        <v>589</v>
      </c>
      <c r="C1386" s="661">
        <v>89301212</v>
      </c>
      <c r="D1386" s="740" t="s">
        <v>6629</v>
      </c>
      <c r="E1386" s="741" t="s">
        <v>4371</v>
      </c>
      <c r="F1386" s="661" t="s">
        <v>4355</v>
      </c>
      <c r="G1386" s="661" t="s">
        <v>5469</v>
      </c>
      <c r="H1386" s="661" t="s">
        <v>590</v>
      </c>
      <c r="I1386" s="661" t="s">
        <v>846</v>
      </c>
      <c r="J1386" s="661" t="s">
        <v>847</v>
      </c>
      <c r="K1386" s="661" t="s">
        <v>848</v>
      </c>
      <c r="L1386" s="662">
        <v>0</v>
      </c>
      <c r="M1386" s="662">
        <v>0</v>
      </c>
      <c r="N1386" s="661">
        <v>7</v>
      </c>
      <c r="O1386" s="742">
        <v>2.5</v>
      </c>
      <c r="P1386" s="662">
        <v>0</v>
      </c>
      <c r="Q1386" s="677"/>
      <c r="R1386" s="661">
        <v>2</v>
      </c>
      <c r="S1386" s="677">
        <v>0.2857142857142857</v>
      </c>
      <c r="T1386" s="742">
        <v>1</v>
      </c>
      <c r="U1386" s="700">
        <v>0.4</v>
      </c>
    </row>
    <row r="1387" spans="1:21" ht="14.4" customHeight="1" x14ac:dyDescent="0.3">
      <c r="A1387" s="660">
        <v>21</v>
      </c>
      <c r="B1387" s="661" t="s">
        <v>589</v>
      </c>
      <c r="C1387" s="661">
        <v>89301212</v>
      </c>
      <c r="D1387" s="740" t="s">
        <v>6629</v>
      </c>
      <c r="E1387" s="741" t="s">
        <v>4371</v>
      </c>
      <c r="F1387" s="661" t="s">
        <v>4355</v>
      </c>
      <c r="G1387" s="661" t="s">
        <v>5469</v>
      </c>
      <c r="H1387" s="661" t="s">
        <v>590</v>
      </c>
      <c r="I1387" s="661" t="s">
        <v>1331</v>
      </c>
      <c r="J1387" s="661" t="s">
        <v>847</v>
      </c>
      <c r="K1387" s="661" t="s">
        <v>5470</v>
      </c>
      <c r="L1387" s="662">
        <v>0</v>
      </c>
      <c r="M1387" s="662">
        <v>0</v>
      </c>
      <c r="N1387" s="661">
        <v>6</v>
      </c>
      <c r="O1387" s="742">
        <v>3.5</v>
      </c>
      <c r="P1387" s="662">
        <v>0</v>
      </c>
      <c r="Q1387" s="677"/>
      <c r="R1387" s="661">
        <v>2</v>
      </c>
      <c r="S1387" s="677">
        <v>0.33333333333333331</v>
      </c>
      <c r="T1387" s="742">
        <v>0.5</v>
      </c>
      <c r="U1387" s="700">
        <v>0.14285714285714285</v>
      </c>
    </row>
    <row r="1388" spans="1:21" ht="14.4" customHeight="1" x14ac:dyDescent="0.3">
      <c r="A1388" s="660">
        <v>21</v>
      </c>
      <c r="B1388" s="661" t="s">
        <v>589</v>
      </c>
      <c r="C1388" s="661">
        <v>89301212</v>
      </c>
      <c r="D1388" s="740" t="s">
        <v>6629</v>
      </c>
      <c r="E1388" s="741" t="s">
        <v>4371</v>
      </c>
      <c r="F1388" s="661" t="s">
        <v>4355</v>
      </c>
      <c r="G1388" s="661" t="s">
        <v>4476</v>
      </c>
      <c r="H1388" s="661" t="s">
        <v>2238</v>
      </c>
      <c r="I1388" s="661" t="s">
        <v>2767</v>
      </c>
      <c r="J1388" s="661" t="s">
        <v>2768</v>
      </c>
      <c r="K1388" s="661" t="s">
        <v>4173</v>
      </c>
      <c r="L1388" s="662">
        <v>69.86</v>
      </c>
      <c r="M1388" s="662">
        <v>838.31999999999994</v>
      </c>
      <c r="N1388" s="661">
        <v>12</v>
      </c>
      <c r="O1388" s="742">
        <v>8.5</v>
      </c>
      <c r="P1388" s="662">
        <v>419.16</v>
      </c>
      <c r="Q1388" s="677">
        <v>0.50000000000000011</v>
      </c>
      <c r="R1388" s="661">
        <v>6</v>
      </c>
      <c r="S1388" s="677">
        <v>0.5</v>
      </c>
      <c r="T1388" s="742">
        <v>5</v>
      </c>
      <c r="U1388" s="700">
        <v>0.58823529411764708</v>
      </c>
    </row>
    <row r="1389" spans="1:21" ht="14.4" customHeight="1" x14ac:dyDescent="0.3">
      <c r="A1389" s="660">
        <v>21</v>
      </c>
      <c r="B1389" s="661" t="s">
        <v>589</v>
      </c>
      <c r="C1389" s="661">
        <v>89301212</v>
      </c>
      <c r="D1389" s="740" t="s">
        <v>6629</v>
      </c>
      <c r="E1389" s="741" t="s">
        <v>4371</v>
      </c>
      <c r="F1389" s="661" t="s">
        <v>4355</v>
      </c>
      <c r="G1389" s="661" t="s">
        <v>4479</v>
      </c>
      <c r="H1389" s="661" t="s">
        <v>2238</v>
      </c>
      <c r="I1389" s="661" t="s">
        <v>4760</v>
      </c>
      <c r="J1389" s="661" t="s">
        <v>2504</v>
      </c>
      <c r="K1389" s="661" t="s">
        <v>620</v>
      </c>
      <c r="L1389" s="662">
        <v>216.16</v>
      </c>
      <c r="M1389" s="662">
        <v>432.32</v>
      </c>
      <c r="N1389" s="661">
        <v>2</v>
      </c>
      <c r="O1389" s="742">
        <v>0.5</v>
      </c>
      <c r="P1389" s="662">
        <v>432.32</v>
      </c>
      <c r="Q1389" s="677">
        <v>1</v>
      </c>
      <c r="R1389" s="661">
        <v>2</v>
      </c>
      <c r="S1389" s="677">
        <v>1</v>
      </c>
      <c r="T1389" s="742">
        <v>0.5</v>
      </c>
      <c r="U1389" s="700">
        <v>1</v>
      </c>
    </row>
    <row r="1390" spans="1:21" ht="14.4" customHeight="1" x14ac:dyDescent="0.3">
      <c r="A1390" s="660">
        <v>21</v>
      </c>
      <c r="B1390" s="661" t="s">
        <v>589</v>
      </c>
      <c r="C1390" s="661">
        <v>89301212</v>
      </c>
      <c r="D1390" s="740" t="s">
        <v>6629</v>
      </c>
      <c r="E1390" s="741" t="s">
        <v>4371</v>
      </c>
      <c r="F1390" s="661" t="s">
        <v>4355</v>
      </c>
      <c r="G1390" s="661" t="s">
        <v>4479</v>
      </c>
      <c r="H1390" s="661" t="s">
        <v>2238</v>
      </c>
      <c r="I1390" s="661" t="s">
        <v>2427</v>
      </c>
      <c r="J1390" s="661" t="s">
        <v>2428</v>
      </c>
      <c r="K1390" s="661" t="s">
        <v>4250</v>
      </c>
      <c r="L1390" s="662">
        <v>68.989999999999995</v>
      </c>
      <c r="M1390" s="662">
        <v>413.93999999999994</v>
      </c>
      <c r="N1390" s="661">
        <v>6</v>
      </c>
      <c r="O1390" s="742">
        <v>2</v>
      </c>
      <c r="P1390" s="662">
        <v>413.93999999999994</v>
      </c>
      <c r="Q1390" s="677">
        <v>1</v>
      </c>
      <c r="R1390" s="661">
        <v>6</v>
      </c>
      <c r="S1390" s="677">
        <v>1</v>
      </c>
      <c r="T1390" s="742">
        <v>2</v>
      </c>
      <c r="U1390" s="700">
        <v>1</v>
      </c>
    </row>
    <row r="1391" spans="1:21" ht="14.4" customHeight="1" x14ac:dyDescent="0.3">
      <c r="A1391" s="660">
        <v>21</v>
      </c>
      <c r="B1391" s="661" t="s">
        <v>589</v>
      </c>
      <c r="C1391" s="661">
        <v>89301212</v>
      </c>
      <c r="D1391" s="740" t="s">
        <v>6629</v>
      </c>
      <c r="E1391" s="741" t="s">
        <v>4371</v>
      </c>
      <c r="F1391" s="661" t="s">
        <v>4355</v>
      </c>
      <c r="G1391" s="661" t="s">
        <v>4479</v>
      </c>
      <c r="H1391" s="661" t="s">
        <v>2238</v>
      </c>
      <c r="I1391" s="661" t="s">
        <v>2503</v>
      </c>
      <c r="J1391" s="661" t="s">
        <v>2504</v>
      </c>
      <c r="K1391" s="661" t="s">
        <v>4251</v>
      </c>
      <c r="L1391" s="662">
        <v>216.16</v>
      </c>
      <c r="M1391" s="662">
        <v>1513.12</v>
      </c>
      <c r="N1391" s="661">
        <v>7</v>
      </c>
      <c r="O1391" s="742">
        <v>1.5</v>
      </c>
      <c r="P1391" s="662">
        <v>864.64</v>
      </c>
      <c r="Q1391" s="677">
        <v>0.57142857142857151</v>
      </c>
      <c r="R1391" s="661">
        <v>4</v>
      </c>
      <c r="S1391" s="677">
        <v>0.5714285714285714</v>
      </c>
      <c r="T1391" s="742">
        <v>1</v>
      </c>
      <c r="U1391" s="700">
        <v>0.66666666666666663</v>
      </c>
    </row>
    <row r="1392" spans="1:21" ht="14.4" customHeight="1" x14ac:dyDescent="0.3">
      <c r="A1392" s="660">
        <v>21</v>
      </c>
      <c r="B1392" s="661" t="s">
        <v>589</v>
      </c>
      <c r="C1392" s="661">
        <v>89301212</v>
      </c>
      <c r="D1392" s="740" t="s">
        <v>6629</v>
      </c>
      <c r="E1392" s="741" t="s">
        <v>4371</v>
      </c>
      <c r="F1392" s="661" t="s">
        <v>4355</v>
      </c>
      <c r="G1392" s="661" t="s">
        <v>4479</v>
      </c>
      <c r="H1392" s="661" t="s">
        <v>2238</v>
      </c>
      <c r="I1392" s="661" t="s">
        <v>2503</v>
      </c>
      <c r="J1392" s="661" t="s">
        <v>2504</v>
      </c>
      <c r="K1392" s="661" t="s">
        <v>4251</v>
      </c>
      <c r="L1392" s="662">
        <v>138</v>
      </c>
      <c r="M1392" s="662">
        <v>690</v>
      </c>
      <c r="N1392" s="661">
        <v>5</v>
      </c>
      <c r="O1392" s="742">
        <v>1.5</v>
      </c>
      <c r="P1392" s="662">
        <v>690</v>
      </c>
      <c r="Q1392" s="677">
        <v>1</v>
      </c>
      <c r="R1392" s="661">
        <v>5</v>
      </c>
      <c r="S1392" s="677">
        <v>1</v>
      </c>
      <c r="T1392" s="742">
        <v>1.5</v>
      </c>
      <c r="U1392" s="700">
        <v>1</v>
      </c>
    </row>
    <row r="1393" spans="1:21" ht="14.4" customHeight="1" x14ac:dyDescent="0.3">
      <c r="A1393" s="660">
        <v>21</v>
      </c>
      <c r="B1393" s="661" t="s">
        <v>589</v>
      </c>
      <c r="C1393" s="661">
        <v>89301212</v>
      </c>
      <c r="D1393" s="740" t="s">
        <v>6629</v>
      </c>
      <c r="E1393" s="741" t="s">
        <v>4371</v>
      </c>
      <c r="F1393" s="661" t="s">
        <v>4355</v>
      </c>
      <c r="G1393" s="661" t="s">
        <v>5471</v>
      </c>
      <c r="H1393" s="661" t="s">
        <v>2238</v>
      </c>
      <c r="I1393" s="661" t="s">
        <v>5472</v>
      </c>
      <c r="J1393" s="661" t="s">
        <v>5473</v>
      </c>
      <c r="K1393" s="661" t="s">
        <v>5474</v>
      </c>
      <c r="L1393" s="662">
        <v>2118.42</v>
      </c>
      <c r="M1393" s="662">
        <v>2118.42</v>
      </c>
      <c r="N1393" s="661">
        <v>1</v>
      </c>
      <c r="O1393" s="742">
        <v>0.5</v>
      </c>
      <c r="P1393" s="662">
        <v>2118.42</v>
      </c>
      <c r="Q1393" s="677">
        <v>1</v>
      </c>
      <c r="R1393" s="661">
        <v>1</v>
      </c>
      <c r="S1393" s="677">
        <v>1</v>
      </c>
      <c r="T1393" s="742">
        <v>0.5</v>
      </c>
      <c r="U1393" s="700">
        <v>1</v>
      </c>
    </row>
    <row r="1394" spans="1:21" ht="14.4" customHeight="1" x14ac:dyDescent="0.3">
      <c r="A1394" s="660">
        <v>21</v>
      </c>
      <c r="B1394" s="661" t="s">
        <v>589</v>
      </c>
      <c r="C1394" s="661">
        <v>89301212</v>
      </c>
      <c r="D1394" s="740" t="s">
        <v>6629</v>
      </c>
      <c r="E1394" s="741" t="s">
        <v>4371</v>
      </c>
      <c r="F1394" s="661" t="s">
        <v>4355</v>
      </c>
      <c r="G1394" s="661" t="s">
        <v>4480</v>
      </c>
      <c r="H1394" s="661" t="s">
        <v>590</v>
      </c>
      <c r="I1394" s="661" t="s">
        <v>1283</v>
      </c>
      <c r="J1394" s="661" t="s">
        <v>869</v>
      </c>
      <c r="K1394" s="661" t="s">
        <v>1161</v>
      </c>
      <c r="L1394" s="662">
        <v>118.82</v>
      </c>
      <c r="M1394" s="662">
        <v>237.64</v>
      </c>
      <c r="N1394" s="661">
        <v>2</v>
      </c>
      <c r="O1394" s="742">
        <v>1</v>
      </c>
      <c r="P1394" s="662"/>
      <c r="Q1394" s="677">
        <v>0</v>
      </c>
      <c r="R1394" s="661"/>
      <c r="S1394" s="677">
        <v>0</v>
      </c>
      <c r="T1394" s="742"/>
      <c r="U1394" s="700">
        <v>0</v>
      </c>
    </row>
    <row r="1395" spans="1:21" ht="14.4" customHeight="1" x14ac:dyDescent="0.3">
      <c r="A1395" s="660">
        <v>21</v>
      </c>
      <c r="B1395" s="661" t="s">
        <v>589</v>
      </c>
      <c r="C1395" s="661">
        <v>89301212</v>
      </c>
      <c r="D1395" s="740" t="s">
        <v>6629</v>
      </c>
      <c r="E1395" s="741" t="s">
        <v>4371</v>
      </c>
      <c r="F1395" s="661" t="s">
        <v>4355</v>
      </c>
      <c r="G1395" s="661" t="s">
        <v>4485</v>
      </c>
      <c r="H1395" s="661" t="s">
        <v>590</v>
      </c>
      <c r="I1395" s="661" t="s">
        <v>1518</v>
      </c>
      <c r="J1395" s="661" t="s">
        <v>1519</v>
      </c>
      <c r="K1395" s="661" t="s">
        <v>1520</v>
      </c>
      <c r="L1395" s="662">
        <v>359.63</v>
      </c>
      <c r="M1395" s="662">
        <v>3596.2999999999997</v>
      </c>
      <c r="N1395" s="661">
        <v>10</v>
      </c>
      <c r="O1395" s="742">
        <v>3.5</v>
      </c>
      <c r="P1395" s="662">
        <v>2157.7799999999997</v>
      </c>
      <c r="Q1395" s="677">
        <v>0.6</v>
      </c>
      <c r="R1395" s="661">
        <v>6</v>
      </c>
      <c r="S1395" s="677">
        <v>0.6</v>
      </c>
      <c r="T1395" s="742">
        <v>2.5</v>
      </c>
      <c r="U1395" s="700">
        <v>0.7142857142857143</v>
      </c>
    </row>
    <row r="1396" spans="1:21" ht="14.4" customHeight="1" x14ac:dyDescent="0.3">
      <c r="A1396" s="660">
        <v>21</v>
      </c>
      <c r="B1396" s="661" t="s">
        <v>589</v>
      </c>
      <c r="C1396" s="661">
        <v>89301212</v>
      </c>
      <c r="D1396" s="740" t="s">
        <v>6629</v>
      </c>
      <c r="E1396" s="741" t="s">
        <v>4371</v>
      </c>
      <c r="F1396" s="661" t="s">
        <v>4355</v>
      </c>
      <c r="G1396" s="661" t="s">
        <v>4485</v>
      </c>
      <c r="H1396" s="661" t="s">
        <v>590</v>
      </c>
      <c r="I1396" s="661" t="s">
        <v>4486</v>
      </c>
      <c r="J1396" s="661" t="s">
        <v>1519</v>
      </c>
      <c r="K1396" s="661" t="s">
        <v>2422</v>
      </c>
      <c r="L1396" s="662">
        <v>0</v>
      </c>
      <c r="M1396" s="662">
        <v>0</v>
      </c>
      <c r="N1396" s="661">
        <v>6</v>
      </c>
      <c r="O1396" s="742">
        <v>2</v>
      </c>
      <c r="P1396" s="662">
        <v>0</v>
      </c>
      <c r="Q1396" s="677"/>
      <c r="R1396" s="661">
        <v>5</v>
      </c>
      <c r="S1396" s="677">
        <v>0.83333333333333337</v>
      </c>
      <c r="T1396" s="742">
        <v>1.5</v>
      </c>
      <c r="U1396" s="700">
        <v>0.75</v>
      </c>
    </row>
    <row r="1397" spans="1:21" ht="14.4" customHeight="1" x14ac:dyDescent="0.3">
      <c r="A1397" s="660">
        <v>21</v>
      </c>
      <c r="B1397" s="661" t="s">
        <v>589</v>
      </c>
      <c r="C1397" s="661">
        <v>89301212</v>
      </c>
      <c r="D1397" s="740" t="s">
        <v>6629</v>
      </c>
      <c r="E1397" s="741" t="s">
        <v>4371</v>
      </c>
      <c r="F1397" s="661" t="s">
        <v>4355</v>
      </c>
      <c r="G1397" s="661" t="s">
        <v>4763</v>
      </c>
      <c r="H1397" s="661" t="s">
        <v>590</v>
      </c>
      <c r="I1397" s="661" t="s">
        <v>2948</v>
      </c>
      <c r="J1397" s="661" t="s">
        <v>4764</v>
      </c>
      <c r="K1397" s="661" t="s">
        <v>4765</v>
      </c>
      <c r="L1397" s="662">
        <v>36.89</v>
      </c>
      <c r="M1397" s="662">
        <v>36.89</v>
      </c>
      <c r="N1397" s="661">
        <v>1</v>
      </c>
      <c r="O1397" s="742">
        <v>1</v>
      </c>
      <c r="P1397" s="662">
        <v>36.89</v>
      </c>
      <c r="Q1397" s="677">
        <v>1</v>
      </c>
      <c r="R1397" s="661">
        <v>1</v>
      </c>
      <c r="S1397" s="677">
        <v>1</v>
      </c>
      <c r="T1397" s="742">
        <v>1</v>
      </c>
      <c r="U1397" s="700">
        <v>1</v>
      </c>
    </row>
    <row r="1398" spans="1:21" ht="14.4" customHeight="1" x14ac:dyDescent="0.3">
      <c r="A1398" s="660">
        <v>21</v>
      </c>
      <c r="B1398" s="661" t="s">
        <v>589</v>
      </c>
      <c r="C1398" s="661">
        <v>89301212</v>
      </c>
      <c r="D1398" s="740" t="s">
        <v>6629</v>
      </c>
      <c r="E1398" s="741" t="s">
        <v>4371</v>
      </c>
      <c r="F1398" s="661" t="s">
        <v>4355</v>
      </c>
      <c r="G1398" s="661" t="s">
        <v>4403</v>
      </c>
      <c r="H1398" s="661" t="s">
        <v>590</v>
      </c>
      <c r="I1398" s="661" t="s">
        <v>4910</v>
      </c>
      <c r="J1398" s="661" t="s">
        <v>1716</v>
      </c>
      <c r="K1398" s="661" t="s">
        <v>4911</v>
      </c>
      <c r="L1398" s="662">
        <v>0</v>
      </c>
      <c r="M1398" s="662">
        <v>0</v>
      </c>
      <c r="N1398" s="661">
        <v>2</v>
      </c>
      <c r="O1398" s="742">
        <v>1.5</v>
      </c>
      <c r="P1398" s="662">
        <v>0</v>
      </c>
      <c r="Q1398" s="677"/>
      <c r="R1398" s="661">
        <v>1</v>
      </c>
      <c r="S1398" s="677">
        <v>0.5</v>
      </c>
      <c r="T1398" s="742">
        <v>0.5</v>
      </c>
      <c r="U1398" s="700">
        <v>0.33333333333333331</v>
      </c>
    </row>
    <row r="1399" spans="1:21" ht="14.4" customHeight="1" x14ac:dyDescent="0.3">
      <c r="A1399" s="660">
        <v>21</v>
      </c>
      <c r="B1399" s="661" t="s">
        <v>589</v>
      </c>
      <c r="C1399" s="661">
        <v>89301212</v>
      </c>
      <c r="D1399" s="740" t="s">
        <v>6629</v>
      </c>
      <c r="E1399" s="741" t="s">
        <v>4371</v>
      </c>
      <c r="F1399" s="661" t="s">
        <v>4355</v>
      </c>
      <c r="G1399" s="661" t="s">
        <v>4491</v>
      </c>
      <c r="H1399" s="661" t="s">
        <v>590</v>
      </c>
      <c r="I1399" s="661" t="s">
        <v>4495</v>
      </c>
      <c r="J1399" s="661" t="s">
        <v>4496</v>
      </c>
      <c r="K1399" s="661" t="s">
        <v>4497</v>
      </c>
      <c r="L1399" s="662">
        <v>75.36</v>
      </c>
      <c r="M1399" s="662">
        <v>226.07999999999998</v>
      </c>
      <c r="N1399" s="661">
        <v>3</v>
      </c>
      <c r="O1399" s="742">
        <v>0.5</v>
      </c>
      <c r="P1399" s="662">
        <v>226.07999999999998</v>
      </c>
      <c r="Q1399" s="677">
        <v>1</v>
      </c>
      <c r="R1399" s="661">
        <v>3</v>
      </c>
      <c r="S1399" s="677">
        <v>1</v>
      </c>
      <c r="T1399" s="742">
        <v>0.5</v>
      </c>
      <c r="U1399" s="700">
        <v>1</v>
      </c>
    </row>
    <row r="1400" spans="1:21" ht="14.4" customHeight="1" x14ac:dyDescent="0.3">
      <c r="A1400" s="660">
        <v>21</v>
      </c>
      <c r="B1400" s="661" t="s">
        <v>589</v>
      </c>
      <c r="C1400" s="661">
        <v>89301212</v>
      </c>
      <c r="D1400" s="740" t="s">
        <v>6629</v>
      </c>
      <c r="E1400" s="741" t="s">
        <v>4371</v>
      </c>
      <c r="F1400" s="661" t="s">
        <v>4355</v>
      </c>
      <c r="G1400" s="661" t="s">
        <v>4491</v>
      </c>
      <c r="H1400" s="661" t="s">
        <v>590</v>
      </c>
      <c r="I1400" s="661" t="s">
        <v>4495</v>
      </c>
      <c r="J1400" s="661" t="s">
        <v>4496</v>
      </c>
      <c r="K1400" s="661" t="s">
        <v>4497</v>
      </c>
      <c r="L1400" s="662">
        <v>67.489999999999995</v>
      </c>
      <c r="M1400" s="662">
        <v>202.46999999999997</v>
      </c>
      <c r="N1400" s="661">
        <v>3</v>
      </c>
      <c r="O1400" s="742">
        <v>0.5</v>
      </c>
      <c r="P1400" s="662">
        <v>202.46999999999997</v>
      </c>
      <c r="Q1400" s="677">
        <v>1</v>
      </c>
      <c r="R1400" s="661">
        <v>3</v>
      </c>
      <c r="S1400" s="677">
        <v>1</v>
      </c>
      <c r="T1400" s="742">
        <v>0.5</v>
      </c>
      <c r="U1400" s="700">
        <v>1</v>
      </c>
    </row>
    <row r="1401" spans="1:21" ht="14.4" customHeight="1" x14ac:dyDescent="0.3">
      <c r="A1401" s="660">
        <v>21</v>
      </c>
      <c r="B1401" s="661" t="s">
        <v>589</v>
      </c>
      <c r="C1401" s="661">
        <v>89301212</v>
      </c>
      <c r="D1401" s="740" t="s">
        <v>6629</v>
      </c>
      <c r="E1401" s="741" t="s">
        <v>4371</v>
      </c>
      <c r="F1401" s="661" t="s">
        <v>4355</v>
      </c>
      <c r="G1401" s="661" t="s">
        <v>4491</v>
      </c>
      <c r="H1401" s="661" t="s">
        <v>590</v>
      </c>
      <c r="I1401" s="661" t="s">
        <v>4495</v>
      </c>
      <c r="J1401" s="661" t="s">
        <v>4496</v>
      </c>
      <c r="K1401" s="661" t="s">
        <v>4497</v>
      </c>
      <c r="L1401" s="662">
        <v>79.400000000000006</v>
      </c>
      <c r="M1401" s="662">
        <v>397</v>
      </c>
      <c r="N1401" s="661">
        <v>5</v>
      </c>
      <c r="O1401" s="742">
        <v>2.5</v>
      </c>
      <c r="P1401" s="662">
        <v>397</v>
      </c>
      <c r="Q1401" s="677">
        <v>1</v>
      </c>
      <c r="R1401" s="661">
        <v>5</v>
      </c>
      <c r="S1401" s="677">
        <v>1</v>
      </c>
      <c r="T1401" s="742">
        <v>2.5</v>
      </c>
      <c r="U1401" s="700">
        <v>1</v>
      </c>
    </row>
    <row r="1402" spans="1:21" ht="14.4" customHeight="1" x14ac:dyDescent="0.3">
      <c r="A1402" s="660">
        <v>21</v>
      </c>
      <c r="B1402" s="661" t="s">
        <v>589</v>
      </c>
      <c r="C1402" s="661">
        <v>89301212</v>
      </c>
      <c r="D1402" s="740" t="s">
        <v>6629</v>
      </c>
      <c r="E1402" s="741" t="s">
        <v>4371</v>
      </c>
      <c r="F1402" s="661" t="s">
        <v>4355</v>
      </c>
      <c r="G1402" s="661" t="s">
        <v>4491</v>
      </c>
      <c r="H1402" s="661" t="s">
        <v>590</v>
      </c>
      <c r="I1402" s="661" t="s">
        <v>5475</v>
      </c>
      <c r="J1402" s="661" t="s">
        <v>4624</v>
      </c>
      <c r="K1402" s="661" t="s">
        <v>5476</v>
      </c>
      <c r="L1402" s="662">
        <v>188.41</v>
      </c>
      <c r="M1402" s="662">
        <v>188.41</v>
      </c>
      <c r="N1402" s="661">
        <v>1</v>
      </c>
      <c r="O1402" s="742">
        <v>1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21</v>
      </c>
      <c r="B1403" s="661" t="s">
        <v>589</v>
      </c>
      <c r="C1403" s="661">
        <v>89301212</v>
      </c>
      <c r="D1403" s="740" t="s">
        <v>6629</v>
      </c>
      <c r="E1403" s="741" t="s">
        <v>4371</v>
      </c>
      <c r="F1403" s="661" t="s">
        <v>4355</v>
      </c>
      <c r="G1403" s="661" t="s">
        <v>4491</v>
      </c>
      <c r="H1403" s="661" t="s">
        <v>590</v>
      </c>
      <c r="I1403" s="661" t="s">
        <v>5475</v>
      </c>
      <c r="J1403" s="661" t="s">
        <v>4624</v>
      </c>
      <c r="K1403" s="661" t="s">
        <v>5476</v>
      </c>
      <c r="L1403" s="662">
        <v>198.51</v>
      </c>
      <c r="M1403" s="662">
        <v>198.51</v>
      </c>
      <c r="N1403" s="661">
        <v>1</v>
      </c>
      <c r="O1403" s="742">
        <v>0.5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21</v>
      </c>
      <c r="B1404" s="661" t="s">
        <v>589</v>
      </c>
      <c r="C1404" s="661">
        <v>89301212</v>
      </c>
      <c r="D1404" s="740" t="s">
        <v>6629</v>
      </c>
      <c r="E1404" s="741" t="s">
        <v>4371</v>
      </c>
      <c r="F1404" s="661" t="s">
        <v>4355</v>
      </c>
      <c r="G1404" s="661" t="s">
        <v>4491</v>
      </c>
      <c r="H1404" s="661" t="s">
        <v>590</v>
      </c>
      <c r="I1404" s="661" t="s">
        <v>5477</v>
      </c>
      <c r="J1404" s="661" t="s">
        <v>5478</v>
      </c>
      <c r="K1404" s="661" t="s">
        <v>5479</v>
      </c>
      <c r="L1404" s="662">
        <v>0</v>
      </c>
      <c r="M1404" s="662">
        <v>0</v>
      </c>
      <c r="N1404" s="661">
        <v>1</v>
      </c>
      <c r="O1404" s="742">
        <v>1</v>
      </c>
      <c r="P1404" s="662"/>
      <c r="Q1404" s="677"/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21</v>
      </c>
      <c r="B1405" s="661" t="s">
        <v>589</v>
      </c>
      <c r="C1405" s="661">
        <v>89301212</v>
      </c>
      <c r="D1405" s="740" t="s">
        <v>6629</v>
      </c>
      <c r="E1405" s="741" t="s">
        <v>4371</v>
      </c>
      <c r="F1405" s="661" t="s">
        <v>4355</v>
      </c>
      <c r="G1405" s="661" t="s">
        <v>4397</v>
      </c>
      <c r="H1405" s="661" t="s">
        <v>590</v>
      </c>
      <c r="I1405" s="661" t="s">
        <v>810</v>
      </c>
      <c r="J1405" s="661" t="s">
        <v>811</v>
      </c>
      <c r="K1405" s="661" t="s">
        <v>4129</v>
      </c>
      <c r="L1405" s="662">
        <v>115.3</v>
      </c>
      <c r="M1405" s="662">
        <v>576.5</v>
      </c>
      <c r="N1405" s="661">
        <v>5</v>
      </c>
      <c r="O1405" s="742">
        <v>3</v>
      </c>
      <c r="P1405" s="662">
        <v>461.2</v>
      </c>
      <c r="Q1405" s="677">
        <v>0.79999999999999993</v>
      </c>
      <c r="R1405" s="661">
        <v>4</v>
      </c>
      <c r="S1405" s="677">
        <v>0.8</v>
      </c>
      <c r="T1405" s="742">
        <v>2.5</v>
      </c>
      <c r="U1405" s="700">
        <v>0.83333333333333337</v>
      </c>
    </row>
    <row r="1406" spans="1:21" ht="14.4" customHeight="1" x14ac:dyDescent="0.3">
      <c r="A1406" s="660">
        <v>21</v>
      </c>
      <c r="B1406" s="661" t="s">
        <v>589</v>
      </c>
      <c r="C1406" s="661">
        <v>89301212</v>
      </c>
      <c r="D1406" s="740" t="s">
        <v>6629</v>
      </c>
      <c r="E1406" s="741" t="s">
        <v>4371</v>
      </c>
      <c r="F1406" s="661" t="s">
        <v>4355</v>
      </c>
      <c r="G1406" s="661" t="s">
        <v>4397</v>
      </c>
      <c r="H1406" s="661" t="s">
        <v>590</v>
      </c>
      <c r="I1406" s="661" t="s">
        <v>3482</v>
      </c>
      <c r="J1406" s="661" t="s">
        <v>811</v>
      </c>
      <c r="K1406" s="661" t="s">
        <v>2884</v>
      </c>
      <c r="L1406" s="662">
        <v>230.59</v>
      </c>
      <c r="M1406" s="662">
        <v>230.59</v>
      </c>
      <c r="N1406" s="661">
        <v>1</v>
      </c>
      <c r="O1406" s="742">
        <v>0.5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21</v>
      </c>
      <c r="B1407" s="661" t="s">
        <v>589</v>
      </c>
      <c r="C1407" s="661">
        <v>89301212</v>
      </c>
      <c r="D1407" s="740" t="s">
        <v>6629</v>
      </c>
      <c r="E1407" s="741" t="s">
        <v>4371</v>
      </c>
      <c r="F1407" s="661" t="s">
        <v>4355</v>
      </c>
      <c r="G1407" s="661" t="s">
        <v>4500</v>
      </c>
      <c r="H1407" s="661" t="s">
        <v>590</v>
      </c>
      <c r="I1407" s="661" t="s">
        <v>1487</v>
      </c>
      <c r="J1407" s="661" t="s">
        <v>4501</v>
      </c>
      <c r="K1407" s="661" t="s">
        <v>4502</v>
      </c>
      <c r="L1407" s="662">
        <v>25.8</v>
      </c>
      <c r="M1407" s="662">
        <v>619.20000000000005</v>
      </c>
      <c r="N1407" s="661">
        <v>24</v>
      </c>
      <c r="O1407" s="742">
        <v>9.5</v>
      </c>
      <c r="P1407" s="662">
        <v>361.20000000000005</v>
      </c>
      <c r="Q1407" s="677">
        <v>0.58333333333333337</v>
      </c>
      <c r="R1407" s="661">
        <v>14</v>
      </c>
      <c r="S1407" s="677">
        <v>0.58333333333333337</v>
      </c>
      <c r="T1407" s="742">
        <v>5</v>
      </c>
      <c r="U1407" s="700">
        <v>0.52631578947368418</v>
      </c>
    </row>
    <row r="1408" spans="1:21" ht="14.4" customHeight="1" x14ac:dyDescent="0.3">
      <c r="A1408" s="660">
        <v>21</v>
      </c>
      <c r="B1408" s="661" t="s">
        <v>589</v>
      </c>
      <c r="C1408" s="661">
        <v>89301212</v>
      </c>
      <c r="D1408" s="740" t="s">
        <v>6629</v>
      </c>
      <c r="E1408" s="741" t="s">
        <v>4371</v>
      </c>
      <c r="F1408" s="661" t="s">
        <v>4355</v>
      </c>
      <c r="G1408" s="661" t="s">
        <v>5480</v>
      </c>
      <c r="H1408" s="661" t="s">
        <v>2238</v>
      </c>
      <c r="I1408" s="661" t="s">
        <v>5481</v>
      </c>
      <c r="J1408" s="661" t="s">
        <v>5482</v>
      </c>
      <c r="K1408" s="661" t="s">
        <v>2414</v>
      </c>
      <c r="L1408" s="662">
        <v>82.08</v>
      </c>
      <c r="M1408" s="662">
        <v>164.16</v>
      </c>
      <c r="N1408" s="661">
        <v>2</v>
      </c>
      <c r="O1408" s="742">
        <v>0.5</v>
      </c>
      <c r="P1408" s="662">
        <v>164.16</v>
      </c>
      <c r="Q1408" s="677">
        <v>1</v>
      </c>
      <c r="R1408" s="661">
        <v>2</v>
      </c>
      <c r="S1408" s="677">
        <v>1</v>
      </c>
      <c r="T1408" s="742">
        <v>0.5</v>
      </c>
      <c r="U1408" s="700">
        <v>1</v>
      </c>
    </row>
    <row r="1409" spans="1:21" ht="14.4" customHeight="1" x14ac:dyDescent="0.3">
      <c r="A1409" s="660">
        <v>21</v>
      </c>
      <c r="B1409" s="661" t="s">
        <v>589</v>
      </c>
      <c r="C1409" s="661">
        <v>89301212</v>
      </c>
      <c r="D1409" s="740" t="s">
        <v>6629</v>
      </c>
      <c r="E1409" s="741" t="s">
        <v>4371</v>
      </c>
      <c r="F1409" s="661" t="s">
        <v>4355</v>
      </c>
      <c r="G1409" s="661" t="s">
        <v>4769</v>
      </c>
      <c r="H1409" s="661" t="s">
        <v>590</v>
      </c>
      <c r="I1409" s="661" t="s">
        <v>5483</v>
      </c>
      <c r="J1409" s="661" t="s">
        <v>2748</v>
      </c>
      <c r="K1409" s="661" t="s">
        <v>5484</v>
      </c>
      <c r="L1409" s="662">
        <v>166.18</v>
      </c>
      <c r="M1409" s="662">
        <v>166.18</v>
      </c>
      <c r="N1409" s="661">
        <v>1</v>
      </c>
      <c r="O1409" s="742">
        <v>1</v>
      </c>
      <c r="P1409" s="662">
        <v>166.18</v>
      </c>
      <c r="Q1409" s="677">
        <v>1</v>
      </c>
      <c r="R1409" s="661">
        <v>1</v>
      </c>
      <c r="S1409" s="677">
        <v>1</v>
      </c>
      <c r="T1409" s="742">
        <v>1</v>
      </c>
      <c r="U1409" s="700">
        <v>1</v>
      </c>
    </row>
    <row r="1410" spans="1:21" ht="14.4" customHeight="1" x14ac:dyDescent="0.3">
      <c r="A1410" s="660">
        <v>21</v>
      </c>
      <c r="B1410" s="661" t="s">
        <v>589</v>
      </c>
      <c r="C1410" s="661">
        <v>89301212</v>
      </c>
      <c r="D1410" s="740" t="s">
        <v>6629</v>
      </c>
      <c r="E1410" s="741" t="s">
        <v>4371</v>
      </c>
      <c r="F1410" s="661" t="s">
        <v>4355</v>
      </c>
      <c r="G1410" s="661" t="s">
        <v>5485</v>
      </c>
      <c r="H1410" s="661" t="s">
        <v>590</v>
      </c>
      <c r="I1410" s="661" t="s">
        <v>5486</v>
      </c>
      <c r="J1410" s="661" t="s">
        <v>5487</v>
      </c>
      <c r="K1410" s="661" t="s">
        <v>5488</v>
      </c>
      <c r="L1410" s="662">
        <v>1166.48</v>
      </c>
      <c r="M1410" s="662">
        <v>12831.279999999999</v>
      </c>
      <c r="N1410" s="661">
        <v>11</v>
      </c>
      <c r="O1410" s="742">
        <v>2</v>
      </c>
      <c r="P1410" s="662">
        <v>6998.88</v>
      </c>
      <c r="Q1410" s="677">
        <v>0.54545454545454553</v>
      </c>
      <c r="R1410" s="661">
        <v>6</v>
      </c>
      <c r="S1410" s="677">
        <v>0.54545454545454541</v>
      </c>
      <c r="T1410" s="742">
        <v>1</v>
      </c>
      <c r="U1410" s="700">
        <v>0.5</v>
      </c>
    </row>
    <row r="1411" spans="1:21" ht="14.4" customHeight="1" x14ac:dyDescent="0.3">
      <c r="A1411" s="660">
        <v>21</v>
      </c>
      <c r="B1411" s="661" t="s">
        <v>589</v>
      </c>
      <c r="C1411" s="661">
        <v>89301212</v>
      </c>
      <c r="D1411" s="740" t="s">
        <v>6629</v>
      </c>
      <c r="E1411" s="741" t="s">
        <v>4371</v>
      </c>
      <c r="F1411" s="661" t="s">
        <v>4355</v>
      </c>
      <c r="G1411" s="661" t="s">
        <v>5379</v>
      </c>
      <c r="H1411" s="661" t="s">
        <v>590</v>
      </c>
      <c r="I1411" s="661" t="s">
        <v>2984</v>
      </c>
      <c r="J1411" s="661" t="s">
        <v>1472</v>
      </c>
      <c r="K1411" s="661" t="s">
        <v>2985</v>
      </c>
      <c r="L1411" s="662">
        <v>386.72</v>
      </c>
      <c r="M1411" s="662">
        <v>1160.1600000000001</v>
      </c>
      <c r="N1411" s="661">
        <v>3</v>
      </c>
      <c r="O1411" s="742">
        <v>1.5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21</v>
      </c>
      <c r="B1412" s="661" t="s">
        <v>589</v>
      </c>
      <c r="C1412" s="661">
        <v>89301212</v>
      </c>
      <c r="D1412" s="740" t="s">
        <v>6629</v>
      </c>
      <c r="E1412" s="741" t="s">
        <v>4371</v>
      </c>
      <c r="F1412" s="661" t="s">
        <v>4355</v>
      </c>
      <c r="G1412" s="661" t="s">
        <v>4503</v>
      </c>
      <c r="H1412" s="661" t="s">
        <v>590</v>
      </c>
      <c r="I1412" s="661" t="s">
        <v>5489</v>
      </c>
      <c r="J1412" s="661" t="s">
        <v>5490</v>
      </c>
      <c r="K1412" s="661" t="s">
        <v>3137</v>
      </c>
      <c r="L1412" s="662">
        <v>216.94</v>
      </c>
      <c r="M1412" s="662">
        <v>867.76</v>
      </c>
      <c r="N1412" s="661">
        <v>4</v>
      </c>
      <c r="O1412" s="742">
        <v>2</v>
      </c>
      <c r="P1412" s="662">
        <v>216.94</v>
      </c>
      <c r="Q1412" s="677">
        <v>0.25</v>
      </c>
      <c r="R1412" s="661">
        <v>1</v>
      </c>
      <c r="S1412" s="677">
        <v>0.25</v>
      </c>
      <c r="T1412" s="742">
        <v>1</v>
      </c>
      <c r="U1412" s="700">
        <v>0.5</v>
      </c>
    </row>
    <row r="1413" spans="1:21" ht="14.4" customHeight="1" x14ac:dyDescent="0.3">
      <c r="A1413" s="660">
        <v>21</v>
      </c>
      <c r="B1413" s="661" t="s">
        <v>589</v>
      </c>
      <c r="C1413" s="661">
        <v>89301212</v>
      </c>
      <c r="D1413" s="740" t="s">
        <v>6629</v>
      </c>
      <c r="E1413" s="741" t="s">
        <v>4371</v>
      </c>
      <c r="F1413" s="661" t="s">
        <v>4355</v>
      </c>
      <c r="G1413" s="661" t="s">
        <v>4503</v>
      </c>
      <c r="H1413" s="661" t="s">
        <v>590</v>
      </c>
      <c r="I1413" s="661" t="s">
        <v>5491</v>
      </c>
      <c r="J1413" s="661" t="s">
        <v>5492</v>
      </c>
      <c r="K1413" s="661" t="s">
        <v>3137</v>
      </c>
      <c r="L1413" s="662">
        <v>201.75</v>
      </c>
      <c r="M1413" s="662">
        <v>403.5</v>
      </c>
      <c r="N1413" s="661">
        <v>2</v>
      </c>
      <c r="O1413" s="742">
        <v>0.5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21</v>
      </c>
      <c r="B1414" s="661" t="s">
        <v>589</v>
      </c>
      <c r="C1414" s="661">
        <v>89301212</v>
      </c>
      <c r="D1414" s="740" t="s">
        <v>6629</v>
      </c>
      <c r="E1414" s="741" t="s">
        <v>4371</v>
      </c>
      <c r="F1414" s="661" t="s">
        <v>4355</v>
      </c>
      <c r="G1414" s="661" t="s">
        <v>4503</v>
      </c>
      <c r="H1414" s="661" t="s">
        <v>590</v>
      </c>
      <c r="I1414" s="661" t="s">
        <v>5493</v>
      </c>
      <c r="J1414" s="661" t="s">
        <v>5492</v>
      </c>
      <c r="K1414" s="661" t="s">
        <v>996</v>
      </c>
      <c r="L1414" s="662">
        <v>0</v>
      </c>
      <c r="M1414" s="662">
        <v>0</v>
      </c>
      <c r="N1414" s="661">
        <v>4</v>
      </c>
      <c r="O1414" s="742">
        <v>2</v>
      </c>
      <c r="P1414" s="662">
        <v>0</v>
      </c>
      <c r="Q1414" s="677"/>
      <c r="R1414" s="661">
        <v>4</v>
      </c>
      <c r="S1414" s="677">
        <v>1</v>
      </c>
      <c r="T1414" s="742">
        <v>2</v>
      </c>
      <c r="U1414" s="700">
        <v>1</v>
      </c>
    </row>
    <row r="1415" spans="1:21" ht="14.4" customHeight="1" x14ac:dyDescent="0.3">
      <c r="A1415" s="660">
        <v>21</v>
      </c>
      <c r="B1415" s="661" t="s">
        <v>589</v>
      </c>
      <c r="C1415" s="661">
        <v>89301212</v>
      </c>
      <c r="D1415" s="740" t="s">
        <v>6629</v>
      </c>
      <c r="E1415" s="741" t="s">
        <v>4371</v>
      </c>
      <c r="F1415" s="661" t="s">
        <v>4355</v>
      </c>
      <c r="G1415" s="661" t="s">
        <v>4503</v>
      </c>
      <c r="H1415" s="661" t="s">
        <v>590</v>
      </c>
      <c r="I1415" s="661" t="s">
        <v>5494</v>
      </c>
      <c r="J1415" s="661" t="s">
        <v>5495</v>
      </c>
      <c r="K1415" s="661" t="s">
        <v>5496</v>
      </c>
      <c r="L1415" s="662">
        <v>201.75</v>
      </c>
      <c r="M1415" s="662">
        <v>201.75</v>
      </c>
      <c r="N1415" s="661">
        <v>1</v>
      </c>
      <c r="O1415" s="742">
        <v>0.5</v>
      </c>
      <c r="P1415" s="662">
        <v>201.75</v>
      </c>
      <c r="Q1415" s="677">
        <v>1</v>
      </c>
      <c r="R1415" s="661">
        <v>1</v>
      </c>
      <c r="S1415" s="677">
        <v>1</v>
      </c>
      <c r="T1415" s="742">
        <v>0.5</v>
      </c>
      <c r="U1415" s="700">
        <v>1</v>
      </c>
    </row>
    <row r="1416" spans="1:21" ht="14.4" customHeight="1" x14ac:dyDescent="0.3">
      <c r="A1416" s="660">
        <v>21</v>
      </c>
      <c r="B1416" s="661" t="s">
        <v>589</v>
      </c>
      <c r="C1416" s="661">
        <v>89301212</v>
      </c>
      <c r="D1416" s="740" t="s">
        <v>6629</v>
      </c>
      <c r="E1416" s="741" t="s">
        <v>4371</v>
      </c>
      <c r="F1416" s="661" t="s">
        <v>4355</v>
      </c>
      <c r="G1416" s="661" t="s">
        <v>4503</v>
      </c>
      <c r="H1416" s="661" t="s">
        <v>590</v>
      </c>
      <c r="I1416" s="661" t="s">
        <v>5494</v>
      </c>
      <c r="J1416" s="661" t="s">
        <v>5495</v>
      </c>
      <c r="K1416" s="661" t="s">
        <v>5496</v>
      </c>
      <c r="L1416" s="662">
        <v>128.80000000000001</v>
      </c>
      <c r="M1416" s="662">
        <v>128.80000000000001</v>
      </c>
      <c r="N1416" s="661">
        <v>1</v>
      </c>
      <c r="O1416" s="742">
        <v>0.5</v>
      </c>
      <c r="P1416" s="662">
        <v>128.80000000000001</v>
      </c>
      <c r="Q1416" s="677">
        <v>1</v>
      </c>
      <c r="R1416" s="661">
        <v>1</v>
      </c>
      <c r="S1416" s="677">
        <v>1</v>
      </c>
      <c r="T1416" s="742">
        <v>0.5</v>
      </c>
      <c r="U1416" s="700">
        <v>1</v>
      </c>
    </row>
    <row r="1417" spans="1:21" ht="14.4" customHeight="1" x14ac:dyDescent="0.3">
      <c r="A1417" s="660">
        <v>21</v>
      </c>
      <c r="B1417" s="661" t="s">
        <v>589</v>
      </c>
      <c r="C1417" s="661">
        <v>89301212</v>
      </c>
      <c r="D1417" s="740" t="s">
        <v>6629</v>
      </c>
      <c r="E1417" s="741" t="s">
        <v>4371</v>
      </c>
      <c r="F1417" s="661" t="s">
        <v>4355</v>
      </c>
      <c r="G1417" s="661" t="s">
        <v>5497</v>
      </c>
      <c r="H1417" s="661" t="s">
        <v>2238</v>
      </c>
      <c r="I1417" s="661" t="s">
        <v>5498</v>
      </c>
      <c r="J1417" s="661" t="s">
        <v>5499</v>
      </c>
      <c r="K1417" s="661" t="s">
        <v>2478</v>
      </c>
      <c r="L1417" s="662">
        <v>804.58</v>
      </c>
      <c r="M1417" s="662">
        <v>12068.7</v>
      </c>
      <c r="N1417" s="661">
        <v>15</v>
      </c>
      <c r="O1417" s="742">
        <v>8</v>
      </c>
      <c r="P1417" s="662">
        <v>6436.64</v>
      </c>
      <c r="Q1417" s="677">
        <v>0.53333333333333333</v>
      </c>
      <c r="R1417" s="661">
        <v>8</v>
      </c>
      <c r="S1417" s="677">
        <v>0.53333333333333333</v>
      </c>
      <c r="T1417" s="742">
        <v>4</v>
      </c>
      <c r="U1417" s="700">
        <v>0.5</v>
      </c>
    </row>
    <row r="1418" spans="1:21" ht="14.4" customHeight="1" x14ac:dyDescent="0.3">
      <c r="A1418" s="660">
        <v>21</v>
      </c>
      <c r="B1418" s="661" t="s">
        <v>589</v>
      </c>
      <c r="C1418" s="661">
        <v>89301212</v>
      </c>
      <c r="D1418" s="740" t="s">
        <v>6629</v>
      </c>
      <c r="E1418" s="741" t="s">
        <v>4371</v>
      </c>
      <c r="F1418" s="661" t="s">
        <v>4355</v>
      </c>
      <c r="G1418" s="661" t="s">
        <v>5500</v>
      </c>
      <c r="H1418" s="661" t="s">
        <v>590</v>
      </c>
      <c r="I1418" s="661" t="s">
        <v>5501</v>
      </c>
      <c r="J1418" s="661" t="s">
        <v>5502</v>
      </c>
      <c r="K1418" s="661" t="s">
        <v>1094</v>
      </c>
      <c r="L1418" s="662">
        <v>0</v>
      </c>
      <c r="M1418" s="662">
        <v>0</v>
      </c>
      <c r="N1418" s="661">
        <v>3</v>
      </c>
      <c r="O1418" s="742">
        <v>1</v>
      </c>
      <c r="P1418" s="662"/>
      <c r="Q1418" s="677"/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21</v>
      </c>
      <c r="B1419" s="661" t="s">
        <v>589</v>
      </c>
      <c r="C1419" s="661">
        <v>89301212</v>
      </c>
      <c r="D1419" s="740" t="s">
        <v>6629</v>
      </c>
      <c r="E1419" s="741" t="s">
        <v>4371</v>
      </c>
      <c r="F1419" s="661" t="s">
        <v>4355</v>
      </c>
      <c r="G1419" s="661" t="s">
        <v>5503</v>
      </c>
      <c r="H1419" s="661" t="s">
        <v>2238</v>
      </c>
      <c r="I1419" s="661" t="s">
        <v>3543</v>
      </c>
      <c r="J1419" s="661" t="s">
        <v>3544</v>
      </c>
      <c r="K1419" s="661" t="s">
        <v>4292</v>
      </c>
      <c r="L1419" s="662">
        <v>193.77</v>
      </c>
      <c r="M1419" s="662">
        <v>193.77</v>
      </c>
      <c r="N1419" s="661">
        <v>1</v>
      </c>
      <c r="O1419" s="742">
        <v>0.5</v>
      </c>
      <c r="P1419" s="662"/>
      <c r="Q1419" s="677">
        <v>0</v>
      </c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21</v>
      </c>
      <c r="B1420" s="661" t="s">
        <v>589</v>
      </c>
      <c r="C1420" s="661">
        <v>89301212</v>
      </c>
      <c r="D1420" s="740" t="s">
        <v>6629</v>
      </c>
      <c r="E1420" s="741" t="s">
        <v>4371</v>
      </c>
      <c r="F1420" s="661" t="s">
        <v>4355</v>
      </c>
      <c r="G1420" s="661" t="s">
        <v>4424</v>
      </c>
      <c r="H1420" s="661" t="s">
        <v>590</v>
      </c>
      <c r="I1420" s="661" t="s">
        <v>5504</v>
      </c>
      <c r="J1420" s="661" t="s">
        <v>4789</v>
      </c>
      <c r="K1420" s="661" t="s">
        <v>5505</v>
      </c>
      <c r="L1420" s="662">
        <v>1013.55</v>
      </c>
      <c r="M1420" s="662">
        <v>2027.1</v>
      </c>
      <c r="N1420" s="661">
        <v>2</v>
      </c>
      <c r="O1420" s="742">
        <v>1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21</v>
      </c>
      <c r="B1421" s="661" t="s">
        <v>589</v>
      </c>
      <c r="C1421" s="661">
        <v>89301212</v>
      </c>
      <c r="D1421" s="740" t="s">
        <v>6629</v>
      </c>
      <c r="E1421" s="741" t="s">
        <v>4371</v>
      </c>
      <c r="F1421" s="661" t="s">
        <v>4355</v>
      </c>
      <c r="G1421" s="661" t="s">
        <v>4424</v>
      </c>
      <c r="H1421" s="661" t="s">
        <v>590</v>
      </c>
      <c r="I1421" s="661" t="s">
        <v>5506</v>
      </c>
      <c r="J1421" s="661" t="s">
        <v>5507</v>
      </c>
      <c r="K1421" s="661" t="s">
        <v>5508</v>
      </c>
      <c r="L1421" s="662">
        <v>1520.33</v>
      </c>
      <c r="M1421" s="662">
        <v>4560.99</v>
      </c>
      <c r="N1421" s="661">
        <v>3</v>
      </c>
      <c r="O1421" s="742">
        <v>1</v>
      </c>
      <c r="P1421" s="662">
        <v>4560.99</v>
      </c>
      <c r="Q1421" s="677">
        <v>1</v>
      </c>
      <c r="R1421" s="661">
        <v>3</v>
      </c>
      <c r="S1421" s="677">
        <v>1</v>
      </c>
      <c r="T1421" s="742">
        <v>1</v>
      </c>
      <c r="U1421" s="700">
        <v>1</v>
      </c>
    </row>
    <row r="1422" spans="1:21" ht="14.4" customHeight="1" x14ac:dyDescent="0.3">
      <c r="A1422" s="660">
        <v>21</v>
      </c>
      <c r="B1422" s="661" t="s">
        <v>589</v>
      </c>
      <c r="C1422" s="661">
        <v>89301212</v>
      </c>
      <c r="D1422" s="740" t="s">
        <v>6629</v>
      </c>
      <c r="E1422" s="741" t="s">
        <v>4371</v>
      </c>
      <c r="F1422" s="661" t="s">
        <v>4355</v>
      </c>
      <c r="G1422" s="661" t="s">
        <v>4424</v>
      </c>
      <c r="H1422" s="661" t="s">
        <v>590</v>
      </c>
      <c r="I1422" s="661" t="s">
        <v>5411</v>
      </c>
      <c r="J1422" s="661" t="s">
        <v>4783</v>
      </c>
      <c r="K1422" s="661" t="s">
        <v>5412</v>
      </c>
      <c r="L1422" s="662">
        <v>0</v>
      </c>
      <c r="M1422" s="662">
        <v>0</v>
      </c>
      <c r="N1422" s="661">
        <v>1</v>
      </c>
      <c r="O1422" s="742">
        <v>0.5</v>
      </c>
      <c r="P1422" s="662">
        <v>0</v>
      </c>
      <c r="Q1422" s="677"/>
      <c r="R1422" s="661">
        <v>1</v>
      </c>
      <c r="S1422" s="677">
        <v>1</v>
      </c>
      <c r="T1422" s="742">
        <v>0.5</v>
      </c>
      <c r="U1422" s="700">
        <v>1</v>
      </c>
    </row>
    <row r="1423" spans="1:21" ht="14.4" customHeight="1" x14ac:dyDescent="0.3">
      <c r="A1423" s="660">
        <v>21</v>
      </c>
      <c r="B1423" s="661" t="s">
        <v>589</v>
      </c>
      <c r="C1423" s="661">
        <v>89301212</v>
      </c>
      <c r="D1423" s="740" t="s">
        <v>6629</v>
      </c>
      <c r="E1423" s="741" t="s">
        <v>4371</v>
      </c>
      <c r="F1423" s="661" t="s">
        <v>4355</v>
      </c>
      <c r="G1423" s="661" t="s">
        <v>4424</v>
      </c>
      <c r="H1423" s="661" t="s">
        <v>590</v>
      </c>
      <c r="I1423" s="661" t="s">
        <v>4782</v>
      </c>
      <c r="J1423" s="661" t="s">
        <v>4783</v>
      </c>
      <c r="K1423" s="661" t="s">
        <v>4784</v>
      </c>
      <c r="L1423" s="662">
        <v>4351.1099999999997</v>
      </c>
      <c r="M1423" s="662">
        <v>17404.439999999999</v>
      </c>
      <c r="N1423" s="661">
        <v>4</v>
      </c>
      <c r="O1423" s="742">
        <v>1.5</v>
      </c>
      <c r="P1423" s="662">
        <v>4351.1099999999997</v>
      </c>
      <c r="Q1423" s="677">
        <v>0.25</v>
      </c>
      <c r="R1423" s="661">
        <v>1</v>
      </c>
      <c r="S1423" s="677">
        <v>0.25</v>
      </c>
      <c r="T1423" s="742">
        <v>1</v>
      </c>
      <c r="U1423" s="700">
        <v>0.66666666666666663</v>
      </c>
    </row>
    <row r="1424" spans="1:21" ht="14.4" customHeight="1" x14ac:dyDescent="0.3">
      <c r="A1424" s="660">
        <v>21</v>
      </c>
      <c r="B1424" s="661" t="s">
        <v>589</v>
      </c>
      <c r="C1424" s="661">
        <v>89301212</v>
      </c>
      <c r="D1424" s="740" t="s">
        <v>6629</v>
      </c>
      <c r="E1424" s="741" t="s">
        <v>4371</v>
      </c>
      <c r="F1424" s="661" t="s">
        <v>4355</v>
      </c>
      <c r="G1424" s="661" t="s">
        <v>4424</v>
      </c>
      <c r="H1424" s="661" t="s">
        <v>590</v>
      </c>
      <c r="I1424" s="661" t="s">
        <v>4782</v>
      </c>
      <c r="J1424" s="661" t="s">
        <v>4783</v>
      </c>
      <c r="K1424" s="661" t="s">
        <v>4784</v>
      </c>
      <c r="L1424" s="662">
        <v>5564</v>
      </c>
      <c r="M1424" s="662">
        <v>44512</v>
      </c>
      <c r="N1424" s="661">
        <v>8</v>
      </c>
      <c r="O1424" s="742">
        <v>5</v>
      </c>
      <c r="P1424" s="662">
        <v>27820</v>
      </c>
      <c r="Q1424" s="677">
        <v>0.625</v>
      </c>
      <c r="R1424" s="661">
        <v>5</v>
      </c>
      <c r="S1424" s="677">
        <v>0.625</v>
      </c>
      <c r="T1424" s="742">
        <v>3.5</v>
      </c>
      <c r="U1424" s="700">
        <v>0.7</v>
      </c>
    </row>
    <row r="1425" spans="1:21" ht="14.4" customHeight="1" x14ac:dyDescent="0.3">
      <c r="A1425" s="660">
        <v>21</v>
      </c>
      <c r="B1425" s="661" t="s">
        <v>589</v>
      </c>
      <c r="C1425" s="661">
        <v>89301212</v>
      </c>
      <c r="D1425" s="740" t="s">
        <v>6629</v>
      </c>
      <c r="E1425" s="741" t="s">
        <v>4371</v>
      </c>
      <c r="F1425" s="661" t="s">
        <v>4355</v>
      </c>
      <c r="G1425" s="661" t="s">
        <v>4424</v>
      </c>
      <c r="H1425" s="661" t="s">
        <v>590</v>
      </c>
      <c r="I1425" s="661" t="s">
        <v>4785</v>
      </c>
      <c r="J1425" s="661" t="s">
        <v>4786</v>
      </c>
      <c r="K1425" s="661" t="s">
        <v>4787</v>
      </c>
      <c r="L1425" s="662">
        <v>4351.75</v>
      </c>
      <c r="M1425" s="662">
        <v>8703.5</v>
      </c>
      <c r="N1425" s="661">
        <v>2</v>
      </c>
      <c r="O1425" s="742">
        <v>0.5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21</v>
      </c>
      <c r="B1426" s="661" t="s">
        <v>589</v>
      </c>
      <c r="C1426" s="661">
        <v>89301212</v>
      </c>
      <c r="D1426" s="740" t="s">
        <v>6629</v>
      </c>
      <c r="E1426" s="741" t="s">
        <v>4371</v>
      </c>
      <c r="F1426" s="661" t="s">
        <v>4355</v>
      </c>
      <c r="G1426" s="661" t="s">
        <v>4424</v>
      </c>
      <c r="H1426" s="661" t="s">
        <v>590</v>
      </c>
      <c r="I1426" s="661" t="s">
        <v>5509</v>
      </c>
      <c r="J1426" s="661" t="s">
        <v>5510</v>
      </c>
      <c r="K1426" s="661" t="s">
        <v>5511</v>
      </c>
      <c r="L1426" s="662">
        <v>4359.93</v>
      </c>
      <c r="M1426" s="662">
        <v>4359.93</v>
      </c>
      <c r="N1426" s="661">
        <v>1</v>
      </c>
      <c r="O1426" s="742">
        <v>1</v>
      </c>
      <c r="P1426" s="662">
        <v>4359.93</v>
      </c>
      <c r="Q1426" s="677">
        <v>1</v>
      </c>
      <c r="R1426" s="661">
        <v>1</v>
      </c>
      <c r="S1426" s="677">
        <v>1</v>
      </c>
      <c r="T1426" s="742">
        <v>1</v>
      </c>
      <c r="U1426" s="700">
        <v>1</v>
      </c>
    </row>
    <row r="1427" spans="1:21" ht="14.4" customHeight="1" x14ac:dyDescent="0.3">
      <c r="A1427" s="660">
        <v>21</v>
      </c>
      <c r="B1427" s="661" t="s">
        <v>589</v>
      </c>
      <c r="C1427" s="661">
        <v>89301212</v>
      </c>
      <c r="D1427" s="740" t="s">
        <v>6629</v>
      </c>
      <c r="E1427" s="741" t="s">
        <v>4371</v>
      </c>
      <c r="F1427" s="661" t="s">
        <v>4355</v>
      </c>
      <c r="G1427" s="661" t="s">
        <v>4424</v>
      </c>
      <c r="H1427" s="661" t="s">
        <v>590</v>
      </c>
      <c r="I1427" s="661" t="s">
        <v>1919</v>
      </c>
      <c r="J1427" s="661" t="s">
        <v>4504</v>
      </c>
      <c r="K1427" s="661" t="s">
        <v>4505</v>
      </c>
      <c r="L1427" s="662">
        <v>2027.11</v>
      </c>
      <c r="M1427" s="662">
        <v>4054.22</v>
      </c>
      <c r="N1427" s="661">
        <v>2</v>
      </c>
      <c r="O1427" s="742">
        <v>1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21</v>
      </c>
      <c r="B1428" s="661" t="s">
        <v>589</v>
      </c>
      <c r="C1428" s="661">
        <v>89301212</v>
      </c>
      <c r="D1428" s="740" t="s">
        <v>6629</v>
      </c>
      <c r="E1428" s="741" t="s">
        <v>4371</v>
      </c>
      <c r="F1428" s="661" t="s">
        <v>4355</v>
      </c>
      <c r="G1428" s="661" t="s">
        <v>4424</v>
      </c>
      <c r="H1428" s="661" t="s">
        <v>590</v>
      </c>
      <c r="I1428" s="661" t="s">
        <v>1669</v>
      </c>
      <c r="J1428" s="661" t="s">
        <v>4626</v>
      </c>
      <c r="K1428" s="661" t="s">
        <v>4627</v>
      </c>
      <c r="L1428" s="662">
        <v>1545.22</v>
      </c>
      <c r="M1428" s="662">
        <v>1545.22</v>
      </c>
      <c r="N1428" s="661">
        <v>1</v>
      </c>
      <c r="O1428" s="742">
        <v>1</v>
      </c>
      <c r="P1428" s="662">
        <v>1545.22</v>
      </c>
      <c r="Q1428" s="677">
        <v>1</v>
      </c>
      <c r="R1428" s="661">
        <v>1</v>
      </c>
      <c r="S1428" s="677">
        <v>1</v>
      </c>
      <c r="T1428" s="742">
        <v>1</v>
      </c>
      <c r="U1428" s="700">
        <v>1</v>
      </c>
    </row>
    <row r="1429" spans="1:21" ht="14.4" customHeight="1" x14ac:dyDescent="0.3">
      <c r="A1429" s="660">
        <v>21</v>
      </c>
      <c r="B1429" s="661" t="s">
        <v>589</v>
      </c>
      <c r="C1429" s="661">
        <v>89301212</v>
      </c>
      <c r="D1429" s="740" t="s">
        <v>6629</v>
      </c>
      <c r="E1429" s="741" t="s">
        <v>4371</v>
      </c>
      <c r="F1429" s="661" t="s">
        <v>4355</v>
      </c>
      <c r="G1429" s="661" t="s">
        <v>4424</v>
      </c>
      <c r="H1429" s="661" t="s">
        <v>590</v>
      </c>
      <c r="I1429" s="661" t="s">
        <v>1669</v>
      </c>
      <c r="J1429" s="661" t="s">
        <v>4626</v>
      </c>
      <c r="K1429" s="661" t="s">
        <v>4627</v>
      </c>
      <c r="L1429" s="662">
        <v>2332.38</v>
      </c>
      <c r="M1429" s="662">
        <v>2332.38</v>
      </c>
      <c r="N1429" s="661">
        <v>1</v>
      </c>
      <c r="O1429" s="742">
        <v>1</v>
      </c>
      <c r="P1429" s="662"/>
      <c r="Q1429" s="677">
        <v>0</v>
      </c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21</v>
      </c>
      <c r="B1430" s="661" t="s">
        <v>589</v>
      </c>
      <c r="C1430" s="661">
        <v>89301212</v>
      </c>
      <c r="D1430" s="740" t="s">
        <v>6629</v>
      </c>
      <c r="E1430" s="741" t="s">
        <v>4371</v>
      </c>
      <c r="F1430" s="661" t="s">
        <v>4355</v>
      </c>
      <c r="G1430" s="661" t="s">
        <v>4424</v>
      </c>
      <c r="H1430" s="661" t="s">
        <v>590</v>
      </c>
      <c r="I1430" s="661" t="s">
        <v>1669</v>
      </c>
      <c r="J1430" s="661" t="s">
        <v>4626</v>
      </c>
      <c r="K1430" s="661" t="s">
        <v>4627</v>
      </c>
      <c r="L1430" s="662">
        <v>1520.33</v>
      </c>
      <c r="M1430" s="662">
        <v>16723.629999999997</v>
      </c>
      <c r="N1430" s="661">
        <v>11</v>
      </c>
      <c r="O1430" s="742">
        <v>3.5</v>
      </c>
      <c r="P1430" s="662">
        <v>9121.98</v>
      </c>
      <c r="Q1430" s="677">
        <v>0.54545454545454553</v>
      </c>
      <c r="R1430" s="661">
        <v>6</v>
      </c>
      <c r="S1430" s="677">
        <v>0.54545454545454541</v>
      </c>
      <c r="T1430" s="742">
        <v>2</v>
      </c>
      <c r="U1430" s="700">
        <v>0.5714285714285714</v>
      </c>
    </row>
    <row r="1431" spans="1:21" ht="14.4" customHeight="1" x14ac:dyDescent="0.3">
      <c r="A1431" s="660">
        <v>21</v>
      </c>
      <c r="B1431" s="661" t="s">
        <v>589</v>
      </c>
      <c r="C1431" s="661">
        <v>89301212</v>
      </c>
      <c r="D1431" s="740" t="s">
        <v>6629</v>
      </c>
      <c r="E1431" s="741" t="s">
        <v>4371</v>
      </c>
      <c r="F1431" s="661" t="s">
        <v>4355</v>
      </c>
      <c r="G1431" s="661" t="s">
        <v>4424</v>
      </c>
      <c r="H1431" s="661" t="s">
        <v>590</v>
      </c>
      <c r="I1431" s="661" t="s">
        <v>1308</v>
      </c>
      <c r="J1431" s="661" t="s">
        <v>4425</v>
      </c>
      <c r="K1431" s="661" t="s">
        <v>4426</v>
      </c>
      <c r="L1431" s="662">
        <v>880.88</v>
      </c>
      <c r="M1431" s="662">
        <v>12332.32</v>
      </c>
      <c r="N1431" s="661">
        <v>14</v>
      </c>
      <c r="O1431" s="742">
        <v>6.5</v>
      </c>
      <c r="P1431" s="662">
        <v>7927.92</v>
      </c>
      <c r="Q1431" s="677">
        <v>0.6428571428571429</v>
      </c>
      <c r="R1431" s="661">
        <v>9</v>
      </c>
      <c r="S1431" s="677">
        <v>0.6428571428571429</v>
      </c>
      <c r="T1431" s="742">
        <v>4.5</v>
      </c>
      <c r="U1431" s="700">
        <v>0.69230769230769229</v>
      </c>
    </row>
    <row r="1432" spans="1:21" ht="14.4" customHeight="1" x14ac:dyDescent="0.3">
      <c r="A1432" s="660">
        <v>21</v>
      </c>
      <c r="B1432" s="661" t="s">
        <v>589</v>
      </c>
      <c r="C1432" s="661">
        <v>89301212</v>
      </c>
      <c r="D1432" s="740" t="s">
        <v>6629</v>
      </c>
      <c r="E1432" s="741" t="s">
        <v>4371</v>
      </c>
      <c r="F1432" s="661" t="s">
        <v>4355</v>
      </c>
      <c r="G1432" s="661" t="s">
        <v>4424</v>
      </c>
      <c r="H1432" s="661" t="s">
        <v>590</v>
      </c>
      <c r="I1432" s="661" t="s">
        <v>1308</v>
      </c>
      <c r="J1432" s="661" t="s">
        <v>4425</v>
      </c>
      <c r="K1432" s="661" t="s">
        <v>4426</v>
      </c>
      <c r="L1432" s="662">
        <v>515.07000000000005</v>
      </c>
      <c r="M1432" s="662">
        <v>4635.630000000001</v>
      </c>
      <c r="N1432" s="661">
        <v>9</v>
      </c>
      <c r="O1432" s="742">
        <v>4</v>
      </c>
      <c r="P1432" s="662">
        <v>4635.630000000001</v>
      </c>
      <c r="Q1432" s="677">
        <v>1</v>
      </c>
      <c r="R1432" s="661">
        <v>9</v>
      </c>
      <c r="S1432" s="677">
        <v>1</v>
      </c>
      <c r="T1432" s="742">
        <v>4</v>
      </c>
      <c r="U1432" s="700">
        <v>1</v>
      </c>
    </row>
    <row r="1433" spans="1:21" ht="14.4" customHeight="1" x14ac:dyDescent="0.3">
      <c r="A1433" s="660">
        <v>21</v>
      </c>
      <c r="B1433" s="661" t="s">
        <v>589</v>
      </c>
      <c r="C1433" s="661">
        <v>89301212</v>
      </c>
      <c r="D1433" s="740" t="s">
        <v>6629</v>
      </c>
      <c r="E1433" s="741" t="s">
        <v>4371</v>
      </c>
      <c r="F1433" s="661" t="s">
        <v>4355</v>
      </c>
      <c r="G1433" s="661" t="s">
        <v>4424</v>
      </c>
      <c r="H1433" s="661" t="s">
        <v>590</v>
      </c>
      <c r="I1433" s="661" t="s">
        <v>1308</v>
      </c>
      <c r="J1433" s="661" t="s">
        <v>4425</v>
      </c>
      <c r="K1433" s="661" t="s">
        <v>4426</v>
      </c>
      <c r="L1433" s="662">
        <v>506.78</v>
      </c>
      <c r="M1433" s="662">
        <v>24325.440000000002</v>
      </c>
      <c r="N1433" s="661">
        <v>48</v>
      </c>
      <c r="O1433" s="742">
        <v>20.5</v>
      </c>
      <c r="P1433" s="662">
        <v>22298.320000000003</v>
      </c>
      <c r="Q1433" s="677">
        <v>0.91666666666666674</v>
      </c>
      <c r="R1433" s="661">
        <v>44</v>
      </c>
      <c r="S1433" s="677">
        <v>0.91666666666666663</v>
      </c>
      <c r="T1433" s="742">
        <v>19</v>
      </c>
      <c r="U1433" s="700">
        <v>0.92682926829268297</v>
      </c>
    </row>
    <row r="1434" spans="1:21" ht="14.4" customHeight="1" x14ac:dyDescent="0.3">
      <c r="A1434" s="660">
        <v>21</v>
      </c>
      <c r="B1434" s="661" t="s">
        <v>589</v>
      </c>
      <c r="C1434" s="661">
        <v>89301212</v>
      </c>
      <c r="D1434" s="740" t="s">
        <v>6629</v>
      </c>
      <c r="E1434" s="741" t="s">
        <v>4371</v>
      </c>
      <c r="F1434" s="661" t="s">
        <v>4355</v>
      </c>
      <c r="G1434" s="661" t="s">
        <v>4424</v>
      </c>
      <c r="H1434" s="661" t="s">
        <v>590</v>
      </c>
      <c r="I1434" s="661" t="s">
        <v>1522</v>
      </c>
      <c r="J1434" s="661" t="s">
        <v>4506</v>
      </c>
      <c r="K1434" s="661" t="s">
        <v>4507</v>
      </c>
      <c r="L1434" s="662">
        <v>1629.03</v>
      </c>
      <c r="M1434" s="662">
        <v>8145.15</v>
      </c>
      <c r="N1434" s="661">
        <v>5</v>
      </c>
      <c r="O1434" s="742">
        <v>1.5</v>
      </c>
      <c r="P1434" s="662">
        <v>8145.15</v>
      </c>
      <c r="Q1434" s="677">
        <v>1</v>
      </c>
      <c r="R1434" s="661">
        <v>5</v>
      </c>
      <c r="S1434" s="677">
        <v>1</v>
      </c>
      <c r="T1434" s="742">
        <v>1.5</v>
      </c>
      <c r="U1434" s="700">
        <v>1</v>
      </c>
    </row>
    <row r="1435" spans="1:21" ht="14.4" customHeight="1" x14ac:dyDescent="0.3">
      <c r="A1435" s="660">
        <v>21</v>
      </c>
      <c r="B1435" s="661" t="s">
        <v>589</v>
      </c>
      <c r="C1435" s="661">
        <v>89301212</v>
      </c>
      <c r="D1435" s="740" t="s">
        <v>6629</v>
      </c>
      <c r="E1435" s="741" t="s">
        <v>4371</v>
      </c>
      <c r="F1435" s="661" t="s">
        <v>4355</v>
      </c>
      <c r="G1435" s="661" t="s">
        <v>4424</v>
      </c>
      <c r="H1435" s="661" t="s">
        <v>590</v>
      </c>
      <c r="I1435" s="661" t="s">
        <v>1522</v>
      </c>
      <c r="J1435" s="661" t="s">
        <v>4506</v>
      </c>
      <c r="K1435" s="661" t="s">
        <v>4507</v>
      </c>
      <c r="L1435" s="662">
        <v>1030.1500000000001</v>
      </c>
      <c r="M1435" s="662">
        <v>5150.75</v>
      </c>
      <c r="N1435" s="661">
        <v>5</v>
      </c>
      <c r="O1435" s="742">
        <v>2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21</v>
      </c>
      <c r="B1436" s="661" t="s">
        <v>589</v>
      </c>
      <c r="C1436" s="661">
        <v>89301212</v>
      </c>
      <c r="D1436" s="740" t="s">
        <v>6629</v>
      </c>
      <c r="E1436" s="741" t="s">
        <v>4371</v>
      </c>
      <c r="F1436" s="661" t="s">
        <v>4355</v>
      </c>
      <c r="G1436" s="661" t="s">
        <v>4424</v>
      </c>
      <c r="H1436" s="661" t="s">
        <v>590</v>
      </c>
      <c r="I1436" s="661" t="s">
        <v>1522</v>
      </c>
      <c r="J1436" s="661" t="s">
        <v>4506</v>
      </c>
      <c r="K1436" s="661" t="s">
        <v>4507</v>
      </c>
      <c r="L1436" s="662">
        <v>1013.55</v>
      </c>
      <c r="M1436" s="662">
        <v>22298.1</v>
      </c>
      <c r="N1436" s="661">
        <v>22</v>
      </c>
      <c r="O1436" s="742">
        <v>8</v>
      </c>
      <c r="P1436" s="662">
        <v>16216.8</v>
      </c>
      <c r="Q1436" s="677">
        <v>0.72727272727272729</v>
      </c>
      <c r="R1436" s="661">
        <v>16</v>
      </c>
      <c r="S1436" s="677">
        <v>0.72727272727272729</v>
      </c>
      <c r="T1436" s="742">
        <v>5.5</v>
      </c>
      <c r="U1436" s="700">
        <v>0.6875</v>
      </c>
    </row>
    <row r="1437" spans="1:21" ht="14.4" customHeight="1" x14ac:dyDescent="0.3">
      <c r="A1437" s="660">
        <v>21</v>
      </c>
      <c r="B1437" s="661" t="s">
        <v>589</v>
      </c>
      <c r="C1437" s="661">
        <v>89301212</v>
      </c>
      <c r="D1437" s="740" t="s">
        <v>6629</v>
      </c>
      <c r="E1437" s="741" t="s">
        <v>4371</v>
      </c>
      <c r="F1437" s="661" t="s">
        <v>4355</v>
      </c>
      <c r="G1437" s="661" t="s">
        <v>4424</v>
      </c>
      <c r="H1437" s="661" t="s">
        <v>590</v>
      </c>
      <c r="I1437" s="661" t="s">
        <v>4980</v>
      </c>
      <c r="J1437" s="661" t="s">
        <v>4981</v>
      </c>
      <c r="K1437" s="661" t="s">
        <v>4982</v>
      </c>
      <c r="L1437" s="662">
        <v>506.78</v>
      </c>
      <c r="M1437" s="662">
        <v>3040.68</v>
      </c>
      <c r="N1437" s="661">
        <v>6</v>
      </c>
      <c r="O1437" s="742">
        <v>2</v>
      </c>
      <c r="P1437" s="662">
        <v>1520.34</v>
      </c>
      <c r="Q1437" s="677">
        <v>0.5</v>
      </c>
      <c r="R1437" s="661">
        <v>3</v>
      </c>
      <c r="S1437" s="677">
        <v>0.5</v>
      </c>
      <c r="T1437" s="742">
        <v>1</v>
      </c>
      <c r="U1437" s="700">
        <v>0.5</v>
      </c>
    </row>
    <row r="1438" spans="1:21" ht="14.4" customHeight="1" x14ac:dyDescent="0.3">
      <c r="A1438" s="660">
        <v>21</v>
      </c>
      <c r="B1438" s="661" t="s">
        <v>589</v>
      </c>
      <c r="C1438" s="661">
        <v>89301212</v>
      </c>
      <c r="D1438" s="740" t="s">
        <v>6629</v>
      </c>
      <c r="E1438" s="741" t="s">
        <v>4371</v>
      </c>
      <c r="F1438" s="661" t="s">
        <v>4355</v>
      </c>
      <c r="G1438" s="661" t="s">
        <v>4424</v>
      </c>
      <c r="H1438" s="661" t="s">
        <v>590</v>
      </c>
      <c r="I1438" s="661" t="s">
        <v>5512</v>
      </c>
      <c r="J1438" s="661" t="s">
        <v>5513</v>
      </c>
      <c r="K1438" s="661" t="s">
        <v>5514</v>
      </c>
      <c r="L1438" s="662">
        <v>1013.55</v>
      </c>
      <c r="M1438" s="662">
        <v>3040.6499999999996</v>
      </c>
      <c r="N1438" s="661">
        <v>3</v>
      </c>
      <c r="O1438" s="742">
        <v>0.5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21</v>
      </c>
      <c r="B1439" s="661" t="s">
        <v>589</v>
      </c>
      <c r="C1439" s="661">
        <v>89301212</v>
      </c>
      <c r="D1439" s="740" t="s">
        <v>6629</v>
      </c>
      <c r="E1439" s="741" t="s">
        <v>4371</v>
      </c>
      <c r="F1439" s="661" t="s">
        <v>4355</v>
      </c>
      <c r="G1439" s="661" t="s">
        <v>4424</v>
      </c>
      <c r="H1439" s="661" t="s">
        <v>590</v>
      </c>
      <c r="I1439" s="661" t="s">
        <v>5515</v>
      </c>
      <c r="J1439" s="661" t="s">
        <v>5516</v>
      </c>
      <c r="K1439" s="661" t="s">
        <v>4979</v>
      </c>
      <c r="L1439" s="662">
        <v>243.25</v>
      </c>
      <c r="M1439" s="662">
        <v>729.75</v>
      </c>
      <c r="N1439" s="661">
        <v>3</v>
      </c>
      <c r="O1439" s="742">
        <v>1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21</v>
      </c>
      <c r="B1440" s="661" t="s">
        <v>589</v>
      </c>
      <c r="C1440" s="661">
        <v>89301212</v>
      </c>
      <c r="D1440" s="740" t="s">
        <v>6629</v>
      </c>
      <c r="E1440" s="741" t="s">
        <v>4371</v>
      </c>
      <c r="F1440" s="661" t="s">
        <v>4355</v>
      </c>
      <c r="G1440" s="661" t="s">
        <v>5517</v>
      </c>
      <c r="H1440" s="661" t="s">
        <v>590</v>
      </c>
      <c r="I1440" s="661" t="s">
        <v>5518</v>
      </c>
      <c r="J1440" s="661" t="s">
        <v>5519</v>
      </c>
      <c r="K1440" s="661" t="s">
        <v>5520</v>
      </c>
      <c r="L1440" s="662">
        <v>45.91</v>
      </c>
      <c r="M1440" s="662">
        <v>45.91</v>
      </c>
      <c r="N1440" s="661">
        <v>1</v>
      </c>
      <c r="O1440" s="742">
        <v>1</v>
      </c>
      <c r="P1440" s="662">
        <v>45.91</v>
      </c>
      <c r="Q1440" s="677">
        <v>1</v>
      </c>
      <c r="R1440" s="661">
        <v>1</v>
      </c>
      <c r="S1440" s="677">
        <v>1</v>
      </c>
      <c r="T1440" s="742">
        <v>1</v>
      </c>
      <c r="U1440" s="700">
        <v>1</v>
      </c>
    </row>
    <row r="1441" spans="1:21" ht="14.4" customHeight="1" x14ac:dyDescent="0.3">
      <c r="A1441" s="660">
        <v>21</v>
      </c>
      <c r="B1441" s="661" t="s">
        <v>589</v>
      </c>
      <c r="C1441" s="661">
        <v>89301212</v>
      </c>
      <c r="D1441" s="740" t="s">
        <v>6629</v>
      </c>
      <c r="E1441" s="741" t="s">
        <v>4371</v>
      </c>
      <c r="F1441" s="661" t="s">
        <v>4355</v>
      </c>
      <c r="G1441" s="661" t="s">
        <v>4508</v>
      </c>
      <c r="H1441" s="661" t="s">
        <v>2238</v>
      </c>
      <c r="I1441" s="661" t="s">
        <v>2840</v>
      </c>
      <c r="J1441" s="661" t="s">
        <v>2841</v>
      </c>
      <c r="K1441" s="661" t="s">
        <v>4190</v>
      </c>
      <c r="L1441" s="662">
        <v>3127.19</v>
      </c>
      <c r="M1441" s="662">
        <v>6254.38</v>
      </c>
      <c r="N1441" s="661">
        <v>2</v>
      </c>
      <c r="O1441" s="742">
        <v>2</v>
      </c>
      <c r="P1441" s="662">
        <v>3127.19</v>
      </c>
      <c r="Q1441" s="677">
        <v>0.5</v>
      </c>
      <c r="R1441" s="661">
        <v>1</v>
      </c>
      <c r="S1441" s="677">
        <v>0.5</v>
      </c>
      <c r="T1441" s="742">
        <v>1</v>
      </c>
      <c r="U1441" s="700">
        <v>0.5</v>
      </c>
    </row>
    <row r="1442" spans="1:21" ht="14.4" customHeight="1" x14ac:dyDescent="0.3">
      <c r="A1442" s="660">
        <v>21</v>
      </c>
      <c r="B1442" s="661" t="s">
        <v>589</v>
      </c>
      <c r="C1442" s="661">
        <v>89301212</v>
      </c>
      <c r="D1442" s="740" t="s">
        <v>6629</v>
      </c>
      <c r="E1442" s="741" t="s">
        <v>4371</v>
      </c>
      <c r="F1442" s="661" t="s">
        <v>4355</v>
      </c>
      <c r="G1442" s="661" t="s">
        <v>5521</v>
      </c>
      <c r="H1442" s="661" t="s">
        <v>590</v>
      </c>
      <c r="I1442" s="661" t="s">
        <v>5522</v>
      </c>
      <c r="J1442" s="661" t="s">
        <v>5523</v>
      </c>
      <c r="K1442" s="661" t="s">
        <v>5524</v>
      </c>
      <c r="L1442" s="662">
        <v>525.16999999999996</v>
      </c>
      <c r="M1442" s="662">
        <v>1050.3399999999999</v>
      </c>
      <c r="N1442" s="661">
        <v>2</v>
      </c>
      <c r="O1442" s="742">
        <v>0.5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21</v>
      </c>
      <c r="B1443" s="661" t="s">
        <v>589</v>
      </c>
      <c r="C1443" s="661">
        <v>89301212</v>
      </c>
      <c r="D1443" s="740" t="s">
        <v>6629</v>
      </c>
      <c r="E1443" s="741" t="s">
        <v>4371</v>
      </c>
      <c r="F1443" s="661" t="s">
        <v>4355</v>
      </c>
      <c r="G1443" s="661" t="s">
        <v>5525</v>
      </c>
      <c r="H1443" s="661" t="s">
        <v>590</v>
      </c>
      <c r="I1443" s="661" t="s">
        <v>5526</v>
      </c>
      <c r="J1443" s="661" t="s">
        <v>5527</v>
      </c>
      <c r="K1443" s="661" t="s">
        <v>2472</v>
      </c>
      <c r="L1443" s="662">
        <v>50.47</v>
      </c>
      <c r="M1443" s="662">
        <v>100.94</v>
      </c>
      <c r="N1443" s="661">
        <v>2</v>
      </c>
      <c r="O1443" s="742">
        <v>0.5</v>
      </c>
      <c r="P1443" s="662"/>
      <c r="Q1443" s="677">
        <v>0</v>
      </c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21</v>
      </c>
      <c r="B1444" s="661" t="s">
        <v>589</v>
      </c>
      <c r="C1444" s="661">
        <v>89301212</v>
      </c>
      <c r="D1444" s="740" t="s">
        <v>6629</v>
      </c>
      <c r="E1444" s="741" t="s">
        <v>4371</v>
      </c>
      <c r="F1444" s="661" t="s">
        <v>4355</v>
      </c>
      <c r="G1444" s="661" t="s">
        <v>4509</v>
      </c>
      <c r="H1444" s="661" t="s">
        <v>590</v>
      </c>
      <c r="I1444" s="661" t="s">
        <v>4513</v>
      </c>
      <c r="J1444" s="661" t="s">
        <v>4514</v>
      </c>
      <c r="K1444" s="661" t="s">
        <v>4512</v>
      </c>
      <c r="L1444" s="662">
        <v>0</v>
      </c>
      <c r="M1444" s="662">
        <v>0</v>
      </c>
      <c r="N1444" s="661">
        <v>6</v>
      </c>
      <c r="O1444" s="742">
        <v>4.5</v>
      </c>
      <c r="P1444" s="662">
        <v>0</v>
      </c>
      <c r="Q1444" s="677"/>
      <c r="R1444" s="661">
        <v>2</v>
      </c>
      <c r="S1444" s="677">
        <v>0.33333333333333331</v>
      </c>
      <c r="T1444" s="742">
        <v>1</v>
      </c>
      <c r="U1444" s="700">
        <v>0.22222222222222221</v>
      </c>
    </row>
    <row r="1445" spans="1:21" ht="14.4" customHeight="1" x14ac:dyDescent="0.3">
      <c r="A1445" s="660">
        <v>21</v>
      </c>
      <c r="B1445" s="661" t="s">
        <v>589</v>
      </c>
      <c r="C1445" s="661">
        <v>89301212</v>
      </c>
      <c r="D1445" s="740" t="s">
        <v>6629</v>
      </c>
      <c r="E1445" s="741" t="s">
        <v>4371</v>
      </c>
      <c r="F1445" s="661" t="s">
        <v>4355</v>
      </c>
      <c r="G1445" s="661" t="s">
        <v>4509</v>
      </c>
      <c r="H1445" s="661" t="s">
        <v>590</v>
      </c>
      <c r="I1445" s="661" t="s">
        <v>1126</v>
      </c>
      <c r="J1445" s="661" t="s">
        <v>4514</v>
      </c>
      <c r="K1445" s="661" t="s">
        <v>4515</v>
      </c>
      <c r="L1445" s="662">
        <v>66.599999999999994</v>
      </c>
      <c r="M1445" s="662">
        <v>666.00000000000011</v>
      </c>
      <c r="N1445" s="661">
        <v>10</v>
      </c>
      <c r="O1445" s="742">
        <v>5</v>
      </c>
      <c r="P1445" s="662">
        <v>666.00000000000011</v>
      </c>
      <c r="Q1445" s="677">
        <v>1</v>
      </c>
      <c r="R1445" s="661">
        <v>10</v>
      </c>
      <c r="S1445" s="677">
        <v>1</v>
      </c>
      <c r="T1445" s="742">
        <v>5</v>
      </c>
      <c r="U1445" s="700">
        <v>1</v>
      </c>
    </row>
    <row r="1446" spans="1:21" ht="14.4" customHeight="1" x14ac:dyDescent="0.3">
      <c r="A1446" s="660">
        <v>21</v>
      </c>
      <c r="B1446" s="661" t="s">
        <v>589</v>
      </c>
      <c r="C1446" s="661">
        <v>89301212</v>
      </c>
      <c r="D1446" s="740" t="s">
        <v>6629</v>
      </c>
      <c r="E1446" s="741" t="s">
        <v>4371</v>
      </c>
      <c r="F1446" s="661" t="s">
        <v>4355</v>
      </c>
      <c r="G1446" s="661" t="s">
        <v>4406</v>
      </c>
      <c r="H1446" s="661" t="s">
        <v>2238</v>
      </c>
      <c r="I1446" s="661" t="s">
        <v>3613</v>
      </c>
      <c r="J1446" s="661" t="s">
        <v>4302</v>
      </c>
      <c r="K1446" s="661" t="s">
        <v>4303</v>
      </c>
      <c r="L1446" s="662">
        <v>112.31</v>
      </c>
      <c r="M1446" s="662">
        <v>673.86</v>
      </c>
      <c r="N1446" s="661">
        <v>6</v>
      </c>
      <c r="O1446" s="742">
        <v>1.5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21</v>
      </c>
      <c r="B1447" s="661" t="s">
        <v>589</v>
      </c>
      <c r="C1447" s="661">
        <v>89301212</v>
      </c>
      <c r="D1447" s="740" t="s">
        <v>6629</v>
      </c>
      <c r="E1447" s="741" t="s">
        <v>4371</v>
      </c>
      <c r="F1447" s="661" t="s">
        <v>4355</v>
      </c>
      <c r="G1447" s="661" t="s">
        <v>4406</v>
      </c>
      <c r="H1447" s="661" t="s">
        <v>2238</v>
      </c>
      <c r="I1447" s="661" t="s">
        <v>4628</v>
      </c>
      <c r="J1447" s="661" t="s">
        <v>4302</v>
      </c>
      <c r="K1447" s="661" t="s">
        <v>4629</v>
      </c>
      <c r="L1447" s="662">
        <v>561.54</v>
      </c>
      <c r="M1447" s="662">
        <v>561.54</v>
      </c>
      <c r="N1447" s="661">
        <v>1</v>
      </c>
      <c r="O1447" s="742">
        <v>1</v>
      </c>
      <c r="P1447" s="662"/>
      <c r="Q1447" s="677">
        <v>0</v>
      </c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21</v>
      </c>
      <c r="B1448" s="661" t="s">
        <v>589</v>
      </c>
      <c r="C1448" s="661">
        <v>89301212</v>
      </c>
      <c r="D1448" s="740" t="s">
        <v>6629</v>
      </c>
      <c r="E1448" s="741" t="s">
        <v>4371</v>
      </c>
      <c r="F1448" s="661" t="s">
        <v>4355</v>
      </c>
      <c r="G1448" s="661" t="s">
        <v>4406</v>
      </c>
      <c r="H1448" s="661" t="s">
        <v>2238</v>
      </c>
      <c r="I1448" s="661" t="s">
        <v>4795</v>
      </c>
      <c r="J1448" s="661" t="s">
        <v>4232</v>
      </c>
      <c r="K1448" s="661" t="s">
        <v>4796</v>
      </c>
      <c r="L1448" s="662">
        <v>887.05</v>
      </c>
      <c r="M1448" s="662">
        <v>887.05</v>
      </c>
      <c r="N1448" s="661">
        <v>1</v>
      </c>
      <c r="O1448" s="742">
        <v>0.5</v>
      </c>
      <c r="P1448" s="662">
        <v>887.05</v>
      </c>
      <c r="Q1448" s="677">
        <v>1</v>
      </c>
      <c r="R1448" s="661">
        <v>1</v>
      </c>
      <c r="S1448" s="677">
        <v>1</v>
      </c>
      <c r="T1448" s="742">
        <v>0.5</v>
      </c>
      <c r="U1448" s="700">
        <v>1</v>
      </c>
    </row>
    <row r="1449" spans="1:21" ht="14.4" customHeight="1" x14ac:dyDescent="0.3">
      <c r="A1449" s="660">
        <v>21</v>
      </c>
      <c r="B1449" s="661" t="s">
        <v>589</v>
      </c>
      <c r="C1449" s="661">
        <v>89301212</v>
      </c>
      <c r="D1449" s="740" t="s">
        <v>6629</v>
      </c>
      <c r="E1449" s="741" t="s">
        <v>4371</v>
      </c>
      <c r="F1449" s="661" t="s">
        <v>4355</v>
      </c>
      <c r="G1449" s="661" t="s">
        <v>4797</v>
      </c>
      <c r="H1449" s="661" t="s">
        <v>590</v>
      </c>
      <c r="I1449" s="661" t="s">
        <v>3065</v>
      </c>
      <c r="J1449" s="661" t="s">
        <v>3066</v>
      </c>
      <c r="K1449" s="661" t="s">
        <v>4798</v>
      </c>
      <c r="L1449" s="662">
        <v>24.18</v>
      </c>
      <c r="M1449" s="662">
        <v>24.18</v>
      </c>
      <c r="N1449" s="661">
        <v>1</v>
      </c>
      <c r="O1449" s="742">
        <v>1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21</v>
      </c>
      <c r="B1450" s="661" t="s">
        <v>589</v>
      </c>
      <c r="C1450" s="661">
        <v>89301212</v>
      </c>
      <c r="D1450" s="740" t="s">
        <v>6629</v>
      </c>
      <c r="E1450" s="741" t="s">
        <v>4371</v>
      </c>
      <c r="F1450" s="661" t="s">
        <v>4355</v>
      </c>
      <c r="G1450" s="661" t="s">
        <v>4799</v>
      </c>
      <c r="H1450" s="661" t="s">
        <v>590</v>
      </c>
      <c r="I1450" s="661" t="s">
        <v>5528</v>
      </c>
      <c r="J1450" s="661" t="s">
        <v>5529</v>
      </c>
      <c r="K1450" s="661" t="s">
        <v>5530</v>
      </c>
      <c r="L1450" s="662">
        <v>94.09</v>
      </c>
      <c r="M1450" s="662">
        <v>94.09</v>
      </c>
      <c r="N1450" s="661">
        <v>1</v>
      </c>
      <c r="O1450" s="742">
        <v>0.5</v>
      </c>
      <c r="P1450" s="662">
        <v>94.09</v>
      </c>
      <c r="Q1450" s="677">
        <v>1</v>
      </c>
      <c r="R1450" s="661">
        <v>1</v>
      </c>
      <c r="S1450" s="677">
        <v>1</v>
      </c>
      <c r="T1450" s="742">
        <v>0.5</v>
      </c>
      <c r="U1450" s="700">
        <v>1</v>
      </c>
    </row>
    <row r="1451" spans="1:21" ht="14.4" customHeight="1" x14ac:dyDescent="0.3">
      <c r="A1451" s="660">
        <v>21</v>
      </c>
      <c r="B1451" s="661" t="s">
        <v>589</v>
      </c>
      <c r="C1451" s="661">
        <v>89301212</v>
      </c>
      <c r="D1451" s="740" t="s">
        <v>6629</v>
      </c>
      <c r="E1451" s="741" t="s">
        <v>4371</v>
      </c>
      <c r="F1451" s="661" t="s">
        <v>4355</v>
      </c>
      <c r="G1451" s="661" t="s">
        <v>5096</v>
      </c>
      <c r="H1451" s="661" t="s">
        <v>2238</v>
      </c>
      <c r="I1451" s="661" t="s">
        <v>2549</v>
      </c>
      <c r="J1451" s="661" t="s">
        <v>2550</v>
      </c>
      <c r="K1451" s="661" t="s">
        <v>4123</v>
      </c>
      <c r="L1451" s="662">
        <v>664.23</v>
      </c>
      <c r="M1451" s="662">
        <v>3985.38</v>
      </c>
      <c r="N1451" s="661">
        <v>6</v>
      </c>
      <c r="O1451" s="742">
        <v>4</v>
      </c>
      <c r="P1451" s="662">
        <v>3321.15</v>
      </c>
      <c r="Q1451" s="677">
        <v>0.83333333333333337</v>
      </c>
      <c r="R1451" s="661">
        <v>5</v>
      </c>
      <c r="S1451" s="677">
        <v>0.83333333333333337</v>
      </c>
      <c r="T1451" s="742">
        <v>3.5</v>
      </c>
      <c r="U1451" s="700">
        <v>0.875</v>
      </c>
    </row>
    <row r="1452" spans="1:21" ht="14.4" customHeight="1" x14ac:dyDescent="0.3">
      <c r="A1452" s="660">
        <v>21</v>
      </c>
      <c r="B1452" s="661" t="s">
        <v>589</v>
      </c>
      <c r="C1452" s="661">
        <v>89301212</v>
      </c>
      <c r="D1452" s="740" t="s">
        <v>6629</v>
      </c>
      <c r="E1452" s="741" t="s">
        <v>4371</v>
      </c>
      <c r="F1452" s="661" t="s">
        <v>4355</v>
      </c>
      <c r="G1452" s="661" t="s">
        <v>5096</v>
      </c>
      <c r="H1452" s="661" t="s">
        <v>590</v>
      </c>
      <c r="I1452" s="661" t="s">
        <v>5531</v>
      </c>
      <c r="J1452" s="661" t="s">
        <v>5532</v>
      </c>
      <c r="K1452" s="661" t="s">
        <v>5533</v>
      </c>
      <c r="L1452" s="662">
        <v>1603.31</v>
      </c>
      <c r="M1452" s="662">
        <v>6413.24</v>
      </c>
      <c r="N1452" s="661">
        <v>4</v>
      </c>
      <c r="O1452" s="742">
        <v>3</v>
      </c>
      <c r="P1452" s="662">
        <v>1603.31</v>
      </c>
      <c r="Q1452" s="677">
        <v>0.25</v>
      </c>
      <c r="R1452" s="661">
        <v>1</v>
      </c>
      <c r="S1452" s="677">
        <v>0.25</v>
      </c>
      <c r="T1452" s="742">
        <v>1</v>
      </c>
      <c r="U1452" s="700">
        <v>0.33333333333333331</v>
      </c>
    </row>
    <row r="1453" spans="1:21" ht="14.4" customHeight="1" x14ac:dyDescent="0.3">
      <c r="A1453" s="660">
        <v>21</v>
      </c>
      <c r="B1453" s="661" t="s">
        <v>589</v>
      </c>
      <c r="C1453" s="661">
        <v>89301212</v>
      </c>
      <c r="D1453" s="740" t="s">
        <v>6629</v>
      </c>
      <c r="E1453" s="741" t="s">
        <v>4371</v>
      </c>
      <c r="F1453" s="661" t="s">
        <v>4355</v>
      </c>
      <c r="G1453" s="661" t="s">
        <v>5096</v>
      </c>
      <c r="H1453" s="661" t="s">
        <v>590</v>
      </c>
      <c r="I1453" s="661" t="s">
        <v>5534</v>
      </c>
      <c r="J1453" s="661" t="s">
        <v>5535</v>
      </c>
      <c r="K1453" s="661" t="s">
        <v>5536</v>
      </c>
      <c r="L1453" s="662">
        <v>994.79</v>
      </c>
      <c r="M1453" s="662">
        <v>4973.95</v>
      </c>
      <c r="N1453" s="661">
        <v>5</v>
      </c>
      <c r="O1453" s="742">
        <v>3.5</v>
      </c>
      <c r="P1453" s="662">
        <v>2984.37</v>
      </c>
      <c r="Q1453" s="677">
        <v>0.6</v>
      </c>
      <c r="R1453" s="661">
        <v>3</v>
      </c>
      <c r="S1453" s="677">
        <v>0.6</v>
      </c>
      <c r="T1453" s="742">
        <v>2</v>
      </c>
      <c r="U1453" s="700">
        <v>0.5714285714285714</v>
      </c>
    </row>
    <row r="1454" spans="1:21" ht="14.4" customHeight="1" x14ac:dyDescent="0.3">
      <c r="A1454" s="660">
        <v>21</v>
      </c>
      <c r="B1454" s="661" t="s">
        <v>589</v>
      </c>
      <c r="C1454" s="661">
        <v>89301212</v>
      </c>
      <c r="D1454" s="740" t="s">
        <v>6629</v>
      </c>
      <c r="E1454" s="741" t="s">
        <v>4371</v>
      </c>
      <c r="F1454" s="661" t="s">
        <v>4355</v>
      </c>
      <c r="G1454" s="661" t="s">
        <v>5096</v>
      </c>
      <c r="H1454" s="661" t="s">
        <v>590</v>
      </c>
      <c r="I1454" s="661" t="s">
        <v>5537</v>
      </c>
      <c r="J1454" s="661" t="s">
        <v>5538</v>
      </c>
      <c r="K1454" s="661" t="s">
        <v>5099</v>
      </c>
      <c r="L1454" s="662">
        <v>1359.61</v>
      </c>
      <c r="M1454" s="662">
        <v>9517.27</v>
      </c>
      <c r="N1454" s="661">
        <v>7</v>
      </c>
      <c r="O1454" s="742">
        <v>4</v>
      </c>
      <c r="P1454" s="662">
        <v>5438.44</v>
      </c>
      <c r="Q1454" s="677">
        <v>0.5714285714285714</v>
      </c>
      <c r="R1454" s="661">
        <v>4</v>
      </c>
      <c r="S1454" s="677">
        <v>0.5714285714285714</v>
      </c>
      <c r="T1454" s="742">
        <v>2</v>
      </c>
      <c r="U1454" s="700">
        <v>0.5</v>
      </c>
    </row>
    <row r="1455" spans="1:21" ht="14.4" customHeight="1" x14ac:dyDescent="0.3">
      <c r="A1455" s="660">
        <v>21</v>
      </c>
      <c r="B1455" s="661" t="s">
        <v>589</v>
      </c>
      <c r="C1455" s="661">
        <v>89301212</v>
      </c>
      <c r="D1455" s="740" t="s">
        <v>6629</v>
      </c>
      <c r="E1455" s="741" t="s">
        <v>4371</v>
      </c>
      <c r="F1455" s="661" t="s">
        <v>4355</v>
      </c>
      <c r="G1455" s="661" t="s">
        <v>4427</v>
      </c>
      <c r="H1455" s="661" t="s">
        <v>590</v>
      </c>
      <c r="I1455" s="661" t="s">
        <v>991</v>
      </c>
      <c r="J1455" s="661" t="s">
        <v>992</v>
      </c>
      <c r="K1455" s="661" t="s">
        <v>4428</v>
      </c>
      <c r="L1455" s="662">
        <v>163.9</v>
      </c>
      <c r="M1455" s="662">
        <v>11309.100000000002</v>
      </c>
      <c r="N1455" s="661">
        <v>69</v>
      </c>
      <c r="O1455" s="742">
        <v>23</v>
      </c>
      <c r="P1455" s="662">
        <v>4589.2000000000016</v>
      </c>
      <c r="Q1455" s="677">
        <v>0.40579710144927544</v>
      </c>
      <c r="R1455" s="661">
        <v>28</v>
      </c>
      <c r="S1455" s="677">
        <v>0.40579710144927539</v>
      </c>
      <c r="T1455" s="742">
        <v>10</v>
      </c>
      <c r="U1455" s="700">
        <v>0.43478260869565216</v>
      </c>
    </row>
    <row r="1456" spans="1:21" ht="14.4" customHeight="1" x14ac:dyDescent="0.3">
      <c r="A1456" s="660">
        <v>21</v>
      </c>
      <c r="B1456" s="661" t="s">
        <v>589</v>
      </c>
      <c r="C1456" s="661">
        <v>89301212</v>
      </c>
      <c r="D1456" s="740" t="s">
        <v>6629</v>
      </c>
      <c r="E1456" s="741" t="s">
        <v>4371</v>
      </c>
      <c r="F1456" s="661" t="s">
        <v>4355</v>
      </c>
      <c r="G1456" s="661" t="s">
        <v>4518</v>
      </c>
      <c r="H1456" s="661" t="s">
        <v>590</v>
      </c>
      <c r="I1456" s="661" t="s">
        <v>5539</v>
      </c>
      <c r="J1456" s="661" t="s">
        <v>5540</v>
      </c>
      <c r="K1456" s="661" t="s">
        <v>5541</v>
      </c>
      <c r="L1456" s="662">
        <v>610.23</v>
      </c>
      <c r="M1456" s="662">
        <v>610.23</v>
      </c>
      <c r="N1456" s="661">
        <v>1</v>
      </c>
      <c r="O1456" s="742">
        <v>0.5</v>
      </c>
      <c r="P1456" s="662">
        <v>610.23</v>
      </c>
      <c r="Q1456" s="677">
        <v>1</v>
      </c>
      <c r="R1456" s="661">
        <v>1</v>
      </c>
      <c r="S1456" s="677">
        <v>1</v>
      </c>
      <c r="T1456" s="742">
        <v>0.5</v>
      </c>
      <c r="U1456" s="700">
        <v>1</v>
      </c>
    </row>
    <row r="1457" spans="1:21" ht="14.4" customHeight="1" x14ac:dyDescent="0.3">
      <c r="A1457" s="660">
        <v>21</v>
      </c>
      <c r="B1457" s="661" t="s">
        <v>589</v>
      </c>
      <c r="C1457" s="661">
        <v>89301212</v>
      </c>
      <c r="D1457" s="740" t="s">
        <v>6629</v>
      </c>
      <c r="E1457" s="741" t="s">
        <v>4371</v>
      </c>
      <c r="F1457" s="661" t="s">
        <v>4355</v>
      </c>
      <c r="G1457" s="661" t="s">
        <v>4518</v>
      </c>
      <c r="H1457" s="661" t="s">
        <v>590</v>
      </c>
      <c r="I1457" s="661" t="s">
        <v>4805</v>
      </c>
      <c r="J1457" s="661" t="s">
        <v>1937</v>
      </c>
      <c r="K1457" s="661" t="s">
        <v>4806</v>
      </c>
      <c r="L1457" s="662">
        <v>949.83</v>
      </c>
      <c r="M1457" s="662">
        <v>2849.4900000000002</v>
      </c>
      <c r="N1457" s="661">
        <v>3</v>
      </c>
      <c r="O1457" s="742">
        <v>1.5</v>
      </c>
      <c r="P1457" s="662">
        <v>1899.66</v>
      </c>
      <c r="Q1457" s="677">
        <v>0.66666666666666663</v>
      </c>
      <c r="R1457" s="661">
        <v>2</v>
      </c>
      <c r="S1457" s="677">
        <v>0.66666666666666663</v>
      </c>
      <c r="T1457" s="742">
        <v>0.5</v>
      </c>
      <c r="U1457" s="700">
        <v>0.33333333333333331</v>
      </c>
    </row>
    <row r="1458" spans="1:21" ht="14.4" customHeight="1" x14ac:dyDescent="0.3">
      <c r="A1458" s="660">
        <v>21</v>
      </c>
      <c r="B1458" s="661" t="s">
        <v>589</v>
      </c>
      <c r="C1458" s="661">
        <v>89301212</v>
      </c>
      <c r="D1458" s="740" t="s">
        <v>6629</v>
      </c>
      <c r="E1458" s="741" t="s">
        <v>4371</v>
      </c>
      <c r="F1458" s="661" t="s">
        <v>4355</v>
      </c>
      <c r="G1458" s="661" t="s">
        <v>4518</v>
      </c>
      <c r="H1458" s="661" t="s">
        <v>590</v>
      </c>
      <c r="I1458" s="661" t="s">
        <v>5542</v>
      </c>
      <c r="J1458" s="661" t="s">
        <v>1948</v>
      </c>
      <c r="K1458" s="661" t="s">
        <v>5543</v>
      </c>
      <c r="L1458" s="662">
        <v>1753.54</v>
      </c>
      <c r="M1458" s="662">
        <v>17535.400000000001</v>
      </c>
      <c r="N1458" s="661">
        <v>10</v>
      </c>
      <c r="O1458" s="742">
        <v>6</v>
      </c>
      <c r="P1458" s="662">
        <v>1753.54</v>
      </c>
      <c r="Q1458" s="677">
        <v>9.9999999999999992E-2</v>
      </c>
      <c r="R1458" s="661">
        <v>1</v>
      </c>
      <c r="S1458" s="677">
        <v>0.1</v>
      </c>
      <c r="T1458" s="742">
        <v>1</v>
      </c>
      <c r="U1458" s="700">
        <v>0.16666666666666666</v>
      </c>
    </row>
    <row r="1459" spans="1:21" ht="14.4" customHeight="1" x14ac:dyDescent="0.3">
      <c r="A1459" s="660">
        <v>21</v>
      </c>
      <c r="B1459" s="661" t="s">
        <v>589</v>
      </c>
      <c r="C1459" s="661">
        <v>89301212</v>
      </c>
      <c r="D1459" s="740" t="s">
        <v>6629</v>
      </c>
      <c r="E1459" s="741" t="s">
        <v>4371</v>
      </c>
      <c r="F1459" s="661" t="s">
        <v>4355</v>
      </c>
      <c r="G1459" s="661" t="s">
        <v>4518</v>
      </c>
      <c r="H1459" s="661" t="s">
        <v>590</v>
      </c>
      <c r="I1459" s="661" t="s">
        <v>5544</v>
      </c>
      <c r="J1459" s="661" t="s">
        <v>1937</v>
      </c>
      <c r="K1459" s="661" t="s">
        <v>5545</v>
      </c>
      <c r="L1459" s="662">
        <v>0</v>
      </c>
      <c r="M1459" s="662">
        <v>0</v>
      </c>
      <c r="N1459" s="661">
        <v>3</v>
      </c>
      <c r="O1459" s="742">
        <v>1</v>
      </c>
      <c r="P1459" s="662"/>
      <c r="Q1459" s="677"/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21</v>
      </c>
      <c r="B1460" s="661" t="s">
        <v>589</v>
      </c>
      <c r="C1460" s="661">
        <v>89301212</v>
      </c>
      <c r="D1460" s="740" t="s">
        <v>6629</v>
      </c>
      <c r="E1460" s="741" t="s">
        <v>4371</v>
      </c>
      <c r="F1460" s="661" t="s">
        <v>4355</v>
      </c>
      <c r="G1460" s="661" t="s">
        <v>4630</v>
      </c>
      <c r="H1460" s="661" t="s">
        <v>590</v>
      </c>
      <c r="I1460" s="661" t="s">
        <v>5546</v>
      </c>
      <c r="J1460" s="661" t="s">
        <v>5547</v>
      </c>
      <c r="K1460" s="661" t="s">
        <v>5548</v>
      </c>
      <c r="L1460" s="662">
        <v>23</v>
      </c>
      <c r="M1460" s="662">
        <v>23</v>
      </c>
      <c r="N1460" s="661">
        <v>1</v>
      </c>
      <c r="O1460" s="742">
        <v>1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21</v>
      </c>
      <c r="B1461" s="661" t="s">
        <v>589</v>
      </c>
      <c r="C1461" s="661">
        <v>89301212</v>
      </c>
      <c r="D1461" s="740" t="s">
        <v>6629</v>
      </c>
      <c r="E1461" s="741" t="s">
        <v>4371</v>
      </c>
      <c r="F1461" s="661" t="s">
        <v>4355</v>
      </c>
      <c r="G1461" s="661" t="s">
        <v>4919</v>
      </c>
      <c r="H1461" s="661" t="s">
        <v>590</v>
      </c>
      <c r="I1461" s="661" t="s">
        <v>1547</v>
      </c>
      <c r="J1461" s="661" t="s">
        <v>1548</v>
      </c>
      <c r="K1461" s="661" t="s">
        <v>5549</v>
      </c>
      <c r="L1461" s="662">
        <v>31.84</v>
      </c>
      <c r="M1461" s="662">
        <v>445.76</v>
      </c>
      <c r="N1461" s="661">
        <v>14</v>
      </c>
      <c r="O1461" s="742">
        <v>4</v>
      </c>
      <c r="P1461" s="662">
        <v>382.08</v>
      </c>
      <c r="Q1461" s="677">
        <v>0.8571428571428571</v>
      </c>
      <c r="R1461" s="661">
        <v>12</v>
      </c>
      <c r="S1461" s="677">
        <v>0.8571428571428571</v>
      </c>
      <c r="T1461" s="742">
        <v>3.5</v>
      </c>
      <c r="U1461" s="700">
        <v>0.875</v>
      </c>
    </row>
    <row r="1462" spans="1:21" ht="14.4" customHeight="1" x14ac:dyDescent="0.3">
      <c r="A1462" s="660">
        <v>21</v>
      </c>
      <c r="B1462" s="661" t="s">
        <v>589</v>
      </c>
      <c r="C1462" s="661">
        <v>89301212</v>
      </c>
      <c r="D1462" s="740" t="s">
        <v>6629</v>
      </c>
      <c r="E1462" s="741" t="s">
        <v>4371</v>
      </c>
      <c r="F1462" s="661" t="s">
        <v>4355</v>
      </c>
      <c r="G1462" s="661" t="s">
        <v>4919</v>
      </c>
      <c r="H1462" s="661" t="s">
        <v>590</v>
      </c>
      <c r="I1462" s="661" t="s">
        <v>1334</v>
      </c>
      <c r="J1462" s="661" t="s">
        <v>1335</v>
      </c>
      <c r="K1462" s="661" t="s">
        <v>4920</v>
      </c>
      <c r="L1462" s="662">
        <v>63.67</v>
      </c>
      <c r="M1462" s="662">
        <v>2164.7799999999997</v>
      </c>
      <c r="N1462" s="661">
        <v>34</v>
      </c>
      <c r="O1462" s="742">
        <v>11</v>
      </c>
      <c r="P1462" s="662">
        <v>1400.74</v>
      </c>
      <c r="Q1462" s="677">
        <v>0.6470588235294118</v>
      </c>
      <c r="R1462" s="661">
        <v>22</v>
      </c>
      <c r="S1462" s="677">
        <v>0.6470588235294118</v>
      </c>
      <c r="T1462" s="742">
        <v>8</v>
      </c>
      <c r="U1462" s="700">
        <v>0.72727272727272729</v>
      </c>
    </row>
    <row r="1463" spans="1:21" ht="14.4" customHeight="1" x14ac:dyDescent="0.3">
      <c r="A1463" s="660">
        <v>21</v>
      </c>
      <c r="B1463" s="661" t="s">
        <v>589</v>
      </c>
      <c r="C1463" s="661">
        <v>89301212</v>
      </c>
      <c r="D1463" s="740" t="s">
        <v>6629</v>
      </c>
      <c r="E1463" s="741" t="s">
        <v>4371</v>
      </c>
      <c r="F1463" s="661" t="s">
        <v>4355</v>
      </c>
      <c r="G1463" s="661" t="s">
        <v>4417</v>
      </c>
      <c r="H1463" s="661" t="s">
        <v>590</v>
      </c>
      <c r="I1463" s="661" t="s">
        <v>2658</v>
      </c>
      <c r="J1463" s="661" t="s">
        <v>2659</v>
      </c>
      <c r="K1463" s="661" t="s">
        <v>4418</v>
      </c>
      <c r="L1463" s="662">
        <v>50.27</v>
      </c>
      <c r="M1463" s="662">
        <v>301.62</v>
      </c>
      <c r="N1463" s="661">
        <v>6</v>
      </c>
      <c r="O1463" s="742">
        <v>4.5</v>
      </c>
      <c r="P1463" s="662">
        <v>100.54</v>
      </c>
      <c r="Q1463" s="677">
        <v>0.33333333333333337</v>
      </c>
      <c r="R1463" s="661">
        <v>2</v>
      </c>
      <c r="S1463" s="677">
        <v>0.33333333333333331</v>
      </c>
      <c r="T1463" s="742">
        <v>1.5</v>
      </c>
      <c r="U1463" s="700">
        <v>0.33333333333333331</v>
      </c>
    </row>
    <row r="1464" spans="1:21" ht="14.4" customHeight="1" x14ac:dyDescent="0.3">
      <c r="A1464" s="660">
        <v>21</v>
      </c>
      <c r="B1464" s="661" t="s">
        <v>589</v>
      </c>
      <c r="C1464" s="661">
        <v>89301212</v>
      </c>
      <c r="D1464" s="740" t="s">
        <v>6629</v>
      </c>
      <c r="E1464" s="741" t="s">
        <v>4371</v>
      </c>
      <c r="F1464" s="661" t="s">
        <v>4355</v>
      </c>
      <c r="G1464" s="661" t="s">
        <v>4417</v>
      </c>
      <c r="H1464" s="661" t="s">
        <v>590</v>
      </c>
      <c r="I1464" s="661" t="s">
        <v>4814</v>
      </c>
      <c r="J1464" s="661" t="s">
        <v>2659</v>
      </c>
      <c r="K1464" s="661" t="s">
        <v>4815</v>
      </c>
      <c r="L1464" s="662">
        <v>58.1</v>
      </c>
      <c r="M1464" s="662">
        <v>116.2</v>
      </c>
      <c r="N1464" s="661">
        <v>2</v>
      </c>
      <c r="O1464" s="742">
        <v>0.5</v>
      </c>
      <c r="P1464" s="662">
        <v>116.2</v>
      </c>
      <c r="Q1464" s="677">
        <v>1</v>
      </c>
      <c r="R1464" s="661">
        <v>2</v>
      </c>
      <c r="S1464" s="677">
        <v>1</v>
      </c>
      <c r="T1464" s="742">
        <v>0.5</v>
      </c>
      <c r="U1464" s="700">
        <v>1</v>
      </c>
    </row>
    <row r="1465" spans="1:21" ht="14.4" customHeight="1" x14ac:dyDescent="0.3">
      <c r="A1465" s="660">
        <v>21</v>
      </c>
      <c r="B1465" s="661" t="s">
        <v>589</v>
      </c>
      <c r="C1465" s="661">
        <v>89301212</v>
      </c>
      <c r="D1465" s="740" t="s">
        <v>6629</v>
      </c>
      <c r="E1465" s="741" t="s">
        <v>4371</v>
      </c>
      <c r="F1465" s="661" t="s">
        <v>4355</v>
      </c>
      <c r="G1465" s="661" t="s">
        <v>4417</v>
      </c>
      <c r="H1465" s="661" t="s">
        <v>590</v>
      </c>
      <c r="I1465" s="661" t="s">
        <v>5550</v>
      </c>
      <c r="J1465" s="661" t="s">
        <v>2659</v>
      </c>
      <c r="K1465" s="661" t="s">
        <v>5551</v>
      </c>
      <c r="L1465" s="662">
        <v>14.53</v>
      </c>
      <c r="M1465" s="662">
        <v>14.53</v>
      </c>
      <c r="N1465" s="661">
        <v>1</v>
      </c>
      <c r="O1465" s="742">
        <v>0.5</v>
      </c>
      <c r="P1465" s="662">
        <v>14.53</v>
      </c>
      <c r="Q1465" s="677">
        <v>1</v>
      </c>
      <c r="R1465" s="661">
        <v>1</v>
      </c>
      <c r="S1465" s="677">
        <v>1</v>
      </c>
      <c r="T1465" s="742">
        <v>0.5</v>
      </c>
      <c r="U1465" s="700">
        <v>1</v>
      </c>
    </row>
    <row r="1466" spans="1:21" ht="14.4" customHeight="1" x14ac:dyDescent="0.3">
      <c r="A1466" s="660">
        <v>21</v>
      </c>
      <c r="B1466" s="661" t="s">
        <v>589</v>
      </c>
      <c r="C1466" s="661">
        <v>89301212</v>
      </c>
      <c r="D1466" s="740" t="s">
        <v>6629</v>
      </c>
      <c r="E1466" s="741" t="s">
        <v>4371</v>
      </c>
      <c r="F1466" s="661" t="s">
        <v>4355</v>
      </c>
      <c r="G1466" s="661" t="s">
        <v>4417</v>
      </c>
      <c r="H1466" s="661" t="s">
        <v>590</v>
      </c>
      <c r="I1466" s="661" t="s">
        <v>5552</v>
      </c>
      <c r="J1466" s="661" t="s">
        <v>5553</v>
      </c>
      <c r="K1466" s="661" t="s">
        <v>5554</v>
      </c>
      <c r="L1466" s="662">
        <v>93.99</v>
      </c>
      <c r="M1466" s="662">
        <v>93.99</v>
      </c>
      <c r="N1466" s="661">
        <v>1</v>
      </c>
      <c r="O1466" s="742">
        <v>1</v>
      </c>
      <c r="P1466" s="662"/>
      <c r="Q1466" s="677">
        <v>0</v>
      </c>
      <c r="R1466" s="661"/>
      <c r="S1466" s="677">
        <v>0</v>
      </c>
      <c r="T1466" s="742"/>
      <c r="U1466" s="700">
        <v>0</v>
      </c>
    </row>
    <row r="1467" spans="1:21" ht="14.4" customHeight="1" x14ac:dyDescent="0.3">
      <c r="A1467" s="660">
        <v>21</v>
      </c>
      <c r="B1467" s="661" t="s">
        <v>589</v>
      </c>
      <c r="C1467" s="661">
        <v>89301212</v>
      </c>
      <c r="D1467" s="740" t="s">
        <v>6629</v>
      </c>
      <c r="E1467" s="741" t="s">
        <v>4371</v>
      </c>
      <c r="F1467" s="661" t="s">
        <v>4355</v>
      </c>
      <c r="G1467" s="661" t="s">
        <v>4700</v>
      </c>
      <c r="H1467" s="661" t="s">
        <v>590</v>
      </c>
      <c r="I1467" s="661" t="s">
        <v>744</v>
      </c>
      <c r="J1467" s="661" t="s">
        <v>745</v>
      </c>
      <c r="K1467" s="661" t="s">
        <v>4701</v>
      </c>
      <c r="L1467" s="662">
        <v>26.17</v>
      </c>
      <c r="M1467" s="662">
        <v>104.68</v>
      </c>
      <c r="N1467" s="661">
        <v>4</v>
      </c>
      <c r="O1467" s="742">
        <v>2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21</v>
      </c>
      <c r="B1468" s="661" t="s">
        <v>589</v>
      </c>
      <c r="C1468" s="661">
        <v>89301212</v>
      </c>
      <c r="D1468" s="740" t="s">
        <v>6629</v>
      </c>
      <c r="E1468" s="741" t="s">
        <v>4371</v>
      </c>
      <c r="F1468" s="661" t="s">
        <v>4355</v>
      </c>
      <c r="G1468" s="661" t="s">
        <v>4700</v>
      </c>
      <c r="H1468" s="661" t="s">
        <v>590</v>
      </c>
      <c r="I1468" s="661" t="s">
        <v>744</v>
      </c>
      <c r="J1468" s="661" t="s">
        <v>745</v>
      </c>
      <c r="K1468" s="661" t="s">
        <v>4701</v>
      </c>
      <c r="L1468" s="662">
        <v>28.52</v>
      </c>
      <c r="M1468" s="662">
        <v>85.56</v>
      </c>
      <c r="N1468" s="661">
        <v>3</v>
      </c>
      <c r="O1468" s="742">
        <v>1</v>
      </c>
      <c r="P1468" s="662"/>
      <c r="Q1468" s="677">
        <v>0</v>
      </c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21</v>
      </c>
      <c r="B1469" s="661" t="s">
        <v>589</v>
      </c>
      <c r="C1469" s="661">
        <v>89301212</v>
      </c>
      <c r="D1469" s="740" t="s">
        <v>6629</v>
      </c>
      <c r="E1469" s="741" t="s">
        <v>4371</v>
      </c>
      <c r="F1469" s="661" t="s">
        <v>4355</v>
      </c>
      <c r="G1469" s="661" t="s">
        <v>5555</v>
      </c>
      <c r="H1469" s="661" t="s">
        <v>590</v>
      </c>
      <c r="I1469" s="661" t="s">
        <v>942</v>
      </c>
      <c r="J1469" s="661" t="s">
        <v>943</v>
      </c>
      <c r="K1469" s="661" t="s">
        <v>5556</v>
      </c>
      <c r="L1469" s="662">
        <v>0</v>
      </c>
      <c r="M1469" s="662">
        <v>0</v>
      </c>
      <c r="N1469" s="661">
        <v>1</v>
      </c>
      <c r="O1469" s="742">
        <v>1</v>
      </c>
      <c r="P1469" s="662"/>
      <c r="Q1469" s="677"/>
      <c r="R1469" s="661"/>
      <c r="S1469" s="677">
        <v>0</v>
      </c>
      <c r="T1469" s="742"/>
      <c r="U1469" s="700">
        <v>0</v>
      </c>
    </row>
    <row r="1470" spans="1:21" ht="14.4" customHeight="1" x14ac:dyDescent="0.3">
      <c r="A1470" s="660">
        <v>21</v>
      </c>
      <c r="B1470" s="661" t="s">
        <v>589</v>
      </c>
      <c r="C1470" s="661">
        <v>89301212</v>
      </c>
      <c r="D1470" s="740" t="s">
        <v>6629</v>
      </c>
      <c r="E1470" s="741" t="s">
        <v>4371</v>
      </c>
      <c r="F1470" s="661" t="s">
        <v>4355</v>
      </c>
      <c r="G1470" s="661" t="s">
        <v>5557</v>
      </c>
      <c r="H1470" s="661" t="s">
        <v>590</v>
      </c>
      <c r="I1470" s="661" t="s">
        <v>5558</v>
      </c>
      <c r="J1470" s="661" t="s">
        <v>5559</v>
      </c>
      <c r="K1470" s="661" t="s">
        <v>5560</v>
      </c>
      <c r="L1470" s="662">
        <v>0</v>
      </c>
      <c r="M1470" s="662">
        <v>0</v>
      </c>
      <c r="N1470" s="661">
        <v>2</v>
      </c>
      <c r="O1470" s="742">
        <v>1</v>
      </c>
      <c r="P1470" s="662"/>
      <c r="Q1470" s="677"/>
      <c r="R1470" s="661"/>
      <c r="S1470" s="677">
        <v>0</v>
      </c>
      <c r="T1470" s="742"/>
      <c r="U1470" s="700">
        <v>0</v>
      </c>
    </row>
    <row r="1471" spans="1:21" ht="14.4" customHeight="1" x14ac:dyDescent="0.3">
      <c r="A1471" s="660">
        <v>21</v>
      </c>
      <c r="B1471" s="661" t="s">
        <v>589</v>
      </c>
      <c r="C1471" s="661">
        <v>89301212</v>
      </c>
      <c r="D1471" s="740" t="s">
        <v>6629</v>
      </c>
      <c r="E1471" s="741" t="s">
        <v>4371</v>
      </c>
      <c r="F1471" s="661" t="s">
        <v>4355</v>
      </c>
      <c r="G1471" s="661" t="s">
        <v>5557</v>
      </c>
      <c r="H1471" s="661" t="s">
        <v>590</v>
      </c>
      <c r="I1471" s="661" t="s">
        <v>5561</v>
      </c>
      <c r="J1471" s="661" t="s">
        <v>5559</v>
      </c>
      <c r="K1471" s="661" t="s">
        <v>5562</v>
      </c>
      <c r="L1471" s="662">
        <v>0</v>
      </c>
      <c r="M1471" s="662">
        <v>0</v>
      </c>
      <c r="N1471" s="661">
        <v>1</v>
      </c>
      <c r="O1471" s="742">
        <v>1</v>
      </c>
      <c r="P1471" s="662"/>
      <c r="Q1471" s="677"/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21</v>
      </c>
      <c r="B1472" s="661" t="s">
        <v>589</v>
      </c>
      <c r="C1472" s="661">
        <v>89301212</v>
      </c>
      <c r="D1472" s="740" t="s">
        <v>6629</v>
      </c>
      <c r="E1472" s="741" t="s">
        <v>4371</v>
      </c>
      <c r="F1472" s="661" t="s">
        <v>4355</v>
      </c>
      <c r="G1472" s="661" t="s">
        <v>4635</v>
      </c>
      <c r="H1472" s="661" t="s">
        <v>590</v>
      </c>
      <c r="I1472" s="661" t="s">
        <v>5421</v>
      </c>
      <c r="J1472" s="661" t="s">
        <v>5422</v>
      </c>
      <c r="K1472" s="661" t="s">
        <v>5423</v>
      </c>
      <c r="L1472" s="662">
        <v>1538.52</v>
      </c>
      <c r="M1472" s="662">
        <v>16923.72</v>
      </c>
      <c r="N1472" s="661">
        <v>11</v>
      </c>
      <c r="O1472" s="742">
        <v>5</v>
      </c>
      <c r="P1472" s="662">
        <v>16923.72</v>
      </c>
      <c r="Q1472" s="677">
        <v>1</v>
      </c>
      <c r="R1472" s="661">
        <v>11</v>
      </c>
      <c r="S1472" s="677">
        <v>1</v>
      </c>
      <c r="T1472" s="742">
        <v>5</v>
      </c>
      <c r="U1472" s="700">
        <v>1</v>
      </c>
    </row>
    <row r="1473" spans="1:21" ht="14.4" customHeight="1" x14ac:dyDescent="0.3">
      <c r="A1473" s="660">
        <v>21</v>
      </c>
      <c r="B1473" s="661" t="s">
        <v>589</v>
      </c>
      <c r="C1473" s="661">
        <v>89301212</v>
      </c>
      <c r="D1473" s="740" t="s">
        <v>6629</v>
      </c>
      <c r="E1473" s="741" t="s">
        <v>4371</v>
      </c>
      <c r="F1473" s="661" t="s">
        <v>4355</v>
      </c>
      <c r="G1473" s="661" t="s">
        <v>4635</v>
      </c>
      <c r="H1473" s="661" t="s">
        <v>590</v>
      </c>
      <c r="I1473" s="661" t="s">
        <v>4636</v>
      </c>
      <c r="J1473" s="661" t="s">
        <v>4637</v>
      </c>
      <c r="K1473" s="661" t="s">
        <v>2884</v>
      </c>
      <c r="L1473" s="662">
        <v>10256.77</v>
      </c>
      <c r="M1473" s="662">
        <v>225648.94</v>
      </c>
      <c r="N1473" s="661">
        <v>22</v>
      </c>
      <c r="O1473" s="742">
        <v>12.5</v>
      </c>
      <c r="P1473" s="662">
        <v>184621.86000000002</v>
      </c>
      <c r="Q1473" s="677">
        <v>0.81818181818181823</v>
      </c>
      <c r="R1473" s="661">
        <v>18</v>
      </c>
      <c r="S1473" s="677">
        <v>0.81818181818181823</v>
      </c>
      <c r="T1473" s="742">
        <v>10.5</v>
      </c>
      <c r="U1473" s="700">
        <v>0.84</v>
      </c>
    </row>
    <row r="1474" spans="1:21" ht="14.4" customHeight="1" x14ac:dyDescent="0.3">
      <c r="A1474" s="660">
        <v>21</v>
      </c>
      <c r="B1474" s="661" t="s">
        <v>589</v>
      </c>
      <c r="C1474" s="661">
        <v>89301212</v>
      </c>
      <c r="D1474" s="740" t="s">
        <v>6629</v>
      </c>
      <c r="E1474" s="741" t="s">
        <v>4371</v>
      </c>
      <c r="F1474" s="661" t="s">
        <v>4355</v>
      </c>
      <c r="G1474" s="661" t="s">
        <v>4635</v>
      </c>
      <c r="H1474" s="661" t="s">
        <v>2238</v>
      </c>
      <c r="I1474" s="661" t="s">
        <v>5128</v>
      </c>
      <c r="J1474" s="661" t="s">
        <v>5129</v>
      </c>
      <c r="K1474" s="661" t="s">
        <v>2884</v>
      </c>
      <c r="L1474" s="662">
        <v>10256.77</v>
      </c>
      <c r="M1474" s="662">
        <v>10256.77</v>
      </c>
      <c r="N1474" s="661">
        <v>1</v>
      </c>
      <c r="O1474" s="742">
        <v>1</v>
      </c>
      <c r="P1474" s="662">
        <v>10256.77</v>
      </c>
      <c r="Q1474" s="677">
        <v>1</v>
      </c>
      <c r="R1474" s="661">
        <v>1</v>
      </c>
      <c r="S1474" s="677">
        <v>1</v>
      </c>
      <c r="T1474" s="742">
        <v>1</v>
      </c>
      <c r="U1474" s="700">
        <v>1</v>
      </c>
    </row>
    <row r="1475" spans="1:21" ht="14.4" customHeight="1" x14ac:dyDescent="0.3">
      <c r="A1475" s="660">
        <v>21</v>
      </c>
      <c r="B1475" s="661" t="s">
        <v>589</v>
      </c>
      <c r="C1475" s="661">
        <v>89301212</v>
      </c>
      <c r="D1475" s="740" t="s">
        <v>6629</v>
      </c>
      <c r="E1475" s="741" t="s">
        <v>4371</v>
      </c>
      <c r="F1475" s="661" t="s">
        <v>4355</v>
      </c>
      <c r="G1475" s="661" t="s">
        <v>4635</v>
      </c>
      <c r="H1475" s="661" t="s">
        <v>2238</v>
      </c>
      <c r="I1475" s="661" t="s">
        <v>5130</v>
      </c>
      <c r="J1475" s="661" t="s">
        <v>5129</v>
      </c>
      <c r="K1475" s="661" t="s">
        <v>2884</v>
      </c>
      <c r="L1475" s="662">
        <v>10256.77</v>
      </c>
      <c r="M1475" s="662">
        <v>92310.930000000022</v>
      </c>
      <c r="N1475" s="661">
        <v>9</v>
      </c>
      <c r="O1475" s="742">
        <v>5.5</v>
      </c>
      <c r="P1475" s="662">
        <v>92310.930000000022</v>
      </c>
      <c r="Q1475" s="677">
        <v>1</v>
      </c>
      <c r="R1475" s="661">
        <v>9</v>
      </c>
      <c r="S1475" s="677">
        <v>1</v>
      </c>
      <c r="T1475" s="742">
        <v>5.5</v>
      </c>
      <c r="U1475" s="700">
        <v>1</v>
      </c>
    </row>
    <row r="1476" spans="1:21" ht="14.4" customHeight="1" x14ac:dyDescent="0.3">
      <c r="A1476" s="660">
        <v>21</v>
      </c>
      <c r="B1476" s="661" t="s">
        <v>589</v>
      </c>
      <c r="C1476" s="661">
        <v>89301212</v>
      </c>
      <c r="D1476" s="740" t="s">
        <v>6629</v>
      </c>
      <c r="E1476" s="741" t="s">
        <v>4371</v>
      </c>
      <c r="F1476" s="661" t="s">
        <v>4355</v>
      </c>
      <c r="G1476" s="661" t="s">
        <v>4635</v>
      </c>
      <c r="H1476" s="661" t="s">
        <v>2238</v>
      </c>
      <c r="I1476" s="661" t="s">
        <v>5563</v>
      </c>
      <c r="J1476" s="661" t="s">
        <v>5132</v>
      </c>
      <c r="K1476" s="661" t="s">
        <v>5423</v>
      </c>
      <c r="L1476" s="662">
        <v>1538.51</v>
      </c>
      <c r="M1476" s="662">
        <v>1538.51</v>
      </c>
      <c r="N1476" s="661">
        <v>1</v>
      </c>
      <c r="O1476" s="742">
        <v>0.5</v>
      </c>
      <c r="P1476" s="662">
        <v>1538.51</v>
      </c>
      <c r="Q1476" s="677">
        <v>1</v>
      </c>
      <c r="R1476" s="661">
        <v>1</v>
      </c>
      <c r="S1476" s="677">
        <v>1</v>
      </c>
      <c r="T1476" s="742">
        <v>0.5</v>
      </c>
      <c r="U1476" s="700">
        <v>1</v>
      </c>
    </row>
    <row r="1477" spans="1:21" ht="14.4" customHeight="1" x14ac:dyDescent="0.3">
      <c r="A1477" s="660">
        <v>21</v>
      </c>
      <c r="B1477" s="661" t="s">
        <v>589</v>
      </c>
      <c r="C1477" s="661">
        <v>89301212</v>
      </c>
      <c r="D1477" s="740" t="s">
        <v>6629</v>
      </c>
      <c r="E1477" s="741" t="s">
        <v>4371</v>
      </c>
      <c r="F1477" s="661" t="s">
        <v>4355</v>
      </c>
      <c r="G1477" s="661" t="s">
        <v>5137</v>
      </c>
      <c r="H1477" s="661" t="s">
        <v>2238</v>
      </c>
      <c r="I1477" s="661" t="s">
        <v>2770</v>
      </c>
      <c r="J1477" s="661" t="s">
        <v>2771</v>
      </c>
      <c r="K1477" s="661" t="s">
        <v>4176</v>
      </c>
      <c r="L1477" s="662">
        <v>116.8</v>
      </c>
      <c r="M1477" s="662">
        <v>233.6</v>
      </c>
      <c r="N1477" s="661">
        <v>2</v>
      </c>
      <c r="O1477" s="742">
        <v>1.5</v>
      </c>
      <c r="P1477" s="662"/>
      <c r="Q1477" s="677">
        <v>0</v>
      </c>
      <c r="R1477" s="661"/>
      <c r="S1477" s="677">
        <v>0</v>
      </c>
      <c r="T1477" s="742"/>
      <c r="U1477" s="700">
        <v>0</v>
      </c>
    </row>
    <row r="1478" spans="1:21" ht="14.4" customHeight="1" x14ac:dyDescent="0.3">
      <c r="A1478" s="660">
        <v>21</v>
      </c>
      <c r="B1478" s="661" t="s">
        <v>589</v>
      </c>
      <c r="C1478" s="661">
        <v>89301212</v>
      </c>
      <c r="D1478" s="740" t="s">
        <v>6629</v>
      </c>
      <c r="E1478" s="741" t="s">
        <v>4371</v>
      </c>
      <c r="F1478" s="661" t="s">
        <v>4355</v>
      </c>
      <c r="G1478" s="661" t="s">
        <v>5137</v>
      </c>
      <c r="H1478" s="661" t="s">
        <v>2238</v>
      </c>
      <c r="I1478" s="661" t="s">
        <v>5138</v>
      </c>
      <c r="J1478" s="661" t="s">
        <v>5139</v>
      </c>
      <c r="K1478" s="661" t="s">
        <v>5140</v>
      </c>
      <c r="L1478" s="662">
        <v>87.6</v>
      </c>
      <c r="M1478" s="662">
        <v>262.79999999999995</v>
      </c>
      <c r="N1478" s="661">
        <v>3</v>
      </c>
      <c r="O1478" s="742">
        <v>2</v>
      </c>
      <c r="P1478" s="662">
        <v>87.6</v>
      </c>
      <c r="Q1478" s="677">
        <v>0.33333333333333337</v>
      </c>
      <c r="R1478" s="661">
        <v>1</v>
      </c>
      <c r="S1478" s="677">
        <v>0.33333333333333331</v>
      </c>
      <c r="T1478" s="742">
        <v>0.5</v>
      </c>
      <c r="U1478" s="700">
        <v>0.25</v>
      </c>
    </row>
    <row r="1479" spans="1:21" ht="14.4" customHeight="1" x14ac:dyDescent="0.3">
      <c r="A1479" s="660">
        <v>21</v>
      </c>
      <c r="B1479" s="661" t="s">
        <v>589</v>
      </c>
      <c r="C1479" s="661">
        <v>89301212</v>
      </c>
      <c r="D1479" s="740" t="s">
        <v>6629</v>
      </c>
      <c r="E1479" s="741" t="s">
        <v>4371</v>
      </c>
      <c r="F1479" s="661" t="s">
        <v>4355</v>
      </c>
      <c r="G1479" s="661" t="s">
        <v>5137</v>
      </c>
      <c r="H1479" s="661" t="s">
        <v>2238</v>
      </c>
      <c r="I1479" s="661" t="s">
        <v>5564</v>
      </c>
      <c r="J1479" s="661" t="s">
        <v>5139</v>
      </c>
      <c r="K1479" s="661" t="s">
        <v>2188</v>
      </c>
      <c r="L1479" s="662">
        <v>62.57</v>
      </c>
      <c r="M1479" s="662">
        <v>125.14</v>
      </c>
      <c r="N1479" s="661">
        <v>2</v>
      </c>
      <c r="O1479" s="742">
        <v>1</v>
      </c>
      <c r="P1479" s="662">
        <v>62.57</v>
      </c>
      <c r="Q1479" s="677">
        <v>0.5</v>
      </c>
      <c r="R1479" s="661">
        <v>1</v>
      </c>
      <c r="S1479" s="677">
        <v>0.5</v>
      </c>
      <c r="T1479" s="742">
        <v>0.5</v>
      </c>
      <c r="U1479" s="700">
        <v>0.5</v>
      </c>
    </row>
    <row r="1480" spans="1:21" ht="14.4" customHeight="1" x14ac:dyDescent="0.3">
      <c r="A1480" s="660">
        <v>21</v>
      </c>
      <c r="B1480" s="661" t="s">
        <v>589</v>
      </c>
      <c r="C1480" s="661">
        <v>89301212</v>
      </c>
      <c r="D1480" s="740" t="s">
        <v>6629</v>
      </c>
      <c r="E1480" s="741" t="s">
        <v>4371</v>
      </c>
      <c r="F1480" s="661" t="s">
        <v>4355</v>
      </c>
      <c r="G1480" s="661" t="s">
        <v>5565</v>
      </c>
      <c r="H1480" s="661" t="s">
        <v>590</v>
      </c>
      <c r="I1480" s="661" t="s">
        <v>2803</v>
      </c>
      <c r="J1480" s="661" t="s">
        <v>2804</v>
      </c>
      <c r="K1480" s="661" t="s">
        <v>5468</v>
      </c>
      <c r="L1480" s="662">
        <v>0</v>
      </c>
      <c r="M1480" s="662">
        <v>0</v>
      </c>
      <c r="N1480" s="661">
        <v>1</v>
      </c>
      <c r="O1480" s="742">
        <v>1</v>
      </c>
      <c r="P1480" s="662"/>
      <c r="Q1480" s="677"/>
      <c r="R1480" s="661"/>
      <c r="S1480" s="677">
        <v>0</v>
      </c>
      <c r="T1480" s="742"/>
      <c r="U1480" s="700">
        <v>0</v>
      </c>
    </row>
    <row r="1481" spans="1:21" ht="14.4" customHeight="1" x14ac:dyDescent="0.3">
      <c r="A1481" s="660">
        <v>21</v>
      </c>
      <c r="B1481" s="661" t="s">
        <v>589</v>
      </c>
      <c r="C1481" s="661">
        <v>89301212</v>
      </c>
      <c r="D1481" s="740" t="s">
        <v>6629</v>
      </c>
      <c r="E1481" s="741" t="s">
        <v>4371</v>
      </c>
      <c r="F1481" s="661" t="s">
        <v>4355</v>
      </c>
      <c r="G1481" s="661" t="s">
        <v>4531</v>
      </c>
      <c r="H1481" s="661" t="s">
        <v>590</v>
      </c>
      <c r="I1481" s="661" t="s">
        <v>4818</v>
      </c>
      <c r="J1481" s="661" t="s">
        <v>4819</v>
      </c>
      <c r="K1481" s="661" t="s">
        <v>4820</v>
      </c>
      <c r="L1481" s="662">
        <v>0</v>
      </c>
      <c r="M1481" s="662">
        <v>0</v>
      </c>
      <c r="N1481" s="661">
        <v>4</v>
      </c>
      <c r="O1481" s="742">
        <v>1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21</v>
      </c>
      <c r="B1482" s="661" t="s">
        <v>589</v>
      </c>
      <c r="C1482" s="661">
        <v>89301212</v>
      </c>
      <c r="D1482" s="740" t="s">
        <v>6629</v>
      </c>
      <c r="E1482" s="741" t="s">
        <v>4371</v>
      </c>
      <c r="F1482" s="661" t="s">
        <v>4355</v>
      </c>
      <c r="G1482" s="661" t="s">
        <v>4531</v>
      </c>
      <c r="H1482" s="661" t="s">
        <v>590</v>
      </c>
      <c r="I1482" s="661" t="s">
        <v>4534</v>
      </c>
      <c r="J1482" s="661" t="s">
        <v>4532</v>
      </c>
      <c r="K1482" s="661" t="s">
        <v>4533</v>
      </c>
      <c r="L1482" s="662">
        <v>0</v>
      </c>
      <c r="M1482" s="662">
        <v>0</v>
      </c>
      <c r="N1482" s="661">
        <v>4</v>
      </c>
      <c r="O1482" s="742">
        <v>1.5</v>
      </c>
      <c r="P1482" s="662">
        <v>0</v>
      </c>
      <c r="Q1482" s="677"/>
      <c r="R1482" s="661">
        <v>4</v>
      </c>
      <c r="S1482" s="677">
        <v>1</v>
      </c>
      <c r="T1482" s="742">
        <v>1.5</v>
      </c>
      <c r="U1482" s="700">
        <v>1</v>
      </c>
    </row>
    <row r="1483" spans="1:21" ht="14.4" customHeight="1" x14ac:dyDescent="0.3">
      <c r="A1483" s="660">
        <v>21</v>
      </c>
      <c r="B1483" s="661" t="s">
        <v>589</v>
      </c>
      <c r="C1483" s="661">
        <v>89301212</v>
      </c>
      <c r="D1483" s="740" t="s">
        <v>6629</v>
      </c>
      <c r="E1483" s="741" t="s">
        <v>4371</v>
      </c>
      <c r="F1483" s="661" t="s">
        <v>4355</v>
      </c>
      <c r="G1483" s="661" t="s">
        <v>5143</v>
      </c>
      <c r="H1483" s="661" t="s">
        <v>590</v>
      </c>
      <c r="I1483" s="661" t="s">
        <v>1080</v>
      </c>
      <c r="J1483" s="661" t="s">
        <v>5144</v>
      </c>
      <c r="K1483" s="661" t="s">
        <v>5145</v>
      </c>
      <c r="L1483" s="662">
        <v>0</v>
      </c>
      <c r="M1483" s="662">
        <v>0</v>
      </c>
      <c r="N1483" s="661">
        <v>3</v>
      </c>
      <c r="O1483" s="742">
        <v>2</v>
      </c>
      <c r="P1483" s="662"/>
      <c r="Q1483" s="677"/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21</v>
      </c>
      <c r="B1484" s="661" t="s">
        <v>589</v>
      </c>
      <c r="C1484" s="661">
        <v>89301212</v>
      </c>
      <c r="D1484" s="740" t="s">
        <v>6629</v>
      </c>
      <c r="E1484" s="741" t="s">
        <v>4371</v>
      </c>
      <c r="F1484" s="661" t="s">
        <v>4355</v>
      </c>
      <c r="G1484" s="661" t="s">
        <v>5566</v>
      </c>
      <c r="H1484" s="661" t="s">
        <v>590</v>
      </c>
      <c r="I1484" s="661" t="s">
        <v>2662</v>
      </c>
      <c r="J1484" s="661" t="s">
        <v>2663</v>
      </c>
      <c r="K1484" s="661" t="s">
        <v>5375</v>
      </c>
      <c r="L1484" s="662">
        <v>38.65</v>
      </c>
      <c r="M1484" s="662">
        <v>38.65</v>
      </c>
      <c r="N1484" s="661">
        <v>1</v>
      </c>
      <c r="O1484" s="742">
        <v>1</v>
      </c>
      <c r="P1484" s="662"/>
      <c r="Q1484" s="677">
        <v>0</v>
      </c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21</v>
      </c>
      <c r="B1485" s="661" t="s">
        <v>589</v>
      </c>
      <c r="C1485" s="661">
        <v>89301212</v>
      </c>
      <c r="D1485" s="740" t="s">
        <v>6629</v>
      </c>
      <c r="E1485" s="741" t="s">
        <v>4371</v>
      </c>
      <c r="F1485" s="661" t="s">
        <v>4355</v>
      </c>
      <c r="G1485" s="661" t="s">
        <v>4535</v>
      </c>
      <c r="H1485" s="661" t="s">
        <v>590</v>
      </c>
      <c r="I1485" s="661" t="s">
        <v>4921</v>
      </c>
      <c r="J1485" s="661" t="s">
        <v>4538</v>
      </c>
      <c r="K1485" s="661" t="s">
        <v>2109</v>
      </c>
      <c r="L1485" s="662">
        <v>0</v>
      </c>
      <c r="M1485" s="662">
        <v>0</v>
      </c>
      <c r="N1485" s="661">
        <v>3</v>
      </c>
      <c r="O1485" s="742">
        <v>1</v>
      </c>
      <c r="P1485" s="662"/>
      <c r="Q1485" s="677"/>
      <c r="R1485" s="661"/>
      <c r="S1485" s="677">
        <v>0</v>
      </c>
      <c r="T1485" s="742"/>
      <c r="U1485" s="700">
        <v>0</v>
      </c>
    </row>
    <row r="1486" spans="1:21" ht="14.4" customHeight="1" x14ac:dyDescent="0.3">
      <c r="A1486" s="660">
        <v>21</v>
      </c>
      <c r="B1486" s="661" t="s">
        <v>589</v>
      </c>
      <c r="C1486" s="661">
        <v>89301212</v>
      </c>
      <c r="D1486" s="740" t="s">
        <v>6629</v>
      </c>
      <c r="E1486" s="741" t="s">
        <v>4371</v>
      </c>
      <c r="F1486" s="661" t="s">
        <v>4355</v>
      </c>
      <c r="G1486" s="661" t="s">
        <v>4535</v>
      </c>
      <c r="H1486" s="661" t="s">
        <v>590</v>
      </c>
      <c r="I1486" s="661" t="s">
        <v>5567</v>
      </c>
      <c r="J1486" s="661" t="s">
        <v>4538</v>
      </c>
      <c r="K1486" s="661" t="s">
        <v>5568</v>
      </c>
      <c r="L1486" s="662">
        <v>34.31</v>
      </c>
      <c r="M1486" s="662">
        <v>34.31</v>
      </c>
      <c r="N1486" s="661">
        <v>1</v>
      </c>
      <c r="O1486" s="742">
        <v>0.5</v>
      </c>
      <c r="P1486" s="662"/>
      <c r="Q1486" s="677">
        <v>0</v>
      </c>
      <c r="R1486" s="661"/>
      <c r="S1486" s="677">
        <v>0</v>
      </c>
      <c r="T1486" s="742"/>
      <c r="U1486" s="700">
        <v>0</v>
      </c>
    </row>
    <row r="1487" spans="1:21" ht="14.4" customHeight="1" x14ac:dyDescent="0.3">
      <c r="A1487" s="660">
        <v>21</v>
      </c>
      <c r="B1487" s="661" t="s">
        <v>589</v>
      </c>
      <c r="C1487" s="661">
        <v>89301212</v>
      </c>
      <c r="D1487" s="740" t="s">
        <v>6629</v>
      </c>
      <c r="E1487" s="741" t="s">
        <v>4371</v>
      </c>
      <c r="F1487" s="661" t="s">
        <v>4355</v>
      </c>
      <c r="G1487" s="661" t="s">
        <v>4535</v>
      </c>
      <c r="H1487" s="661" t="s">
        <v>590</v>
      </c>
      <c r="I1487" s="661" t="s">
        <v>5567</v>
      </c>
      <c r="J1487" s="661" t="s">
        <v>4538</v>
      </c>
      <c r="K1487" s="661" t="s">
        <v>5568</v>
      </c>
      <c r="L1487" s="662">
        <v>30.88</v>
      </c>
      <c r="M1487" s="662">
        <v>30.88</v>
      </c>
      <c r="N1487" s="661">
        <v>1</v>
      </c>
      <c r="O1487" s="742">
        <v>0.5</v>
      </c>
      <c r="P1487" s="662">
        <v>30.88</v>
      </c>
      <c r="Q1487" s="677">
        <v>1</v>
      </c>
      <c r="R1487" s="661">
        <v>1</v>
      </c>
      <c r="S1487" s="677">
        <v>1</v>
      </c>
      <c r="T1487" s="742">
        <v>0.5</v>
      </c>
      <c r="U1487" s="700">
        <v>1</v>
      </c>
    </row>
    <row r="1488" spans="1:21" ht="14.4" customHeight="1" x14ac:dyDescent="0.3">
      <c r="A1488" s="660">
        <v>21</v>
      </c>
      <c r="B1488" s="661" t="s">
        <v>589</v>
      </c>
      <c r="C1488" s="661">
        <v>89301212</v>
      </c>
      <c r="D1488" s="740" t="s">
        <v>6629</v>
      </c>
      <c r="E1488" s="741" t="s">
        <v>4371</v>
      </c>
      <c r="F1488" s="661" t="s">
        <v>4355</v>
      </c>
      <c r="G1488" s="661" t="s">
        <v>5149</v>
      </c>
      <c r="H1488" s="661" t="s">
        <v>590</v>
      </c>
      <c r="I1488" s="661" t="s">
        <v>5569</v>
      </c>
      <c r="J1488" s="661" t="s">
        <v>5570</v>
      </c>
      <c r="K1488" s="661" t="s">
        <v>5571</v>
      </c>
      <c r="L1488" s="662">
        <v>694.04</v>
      </c>
      <c r="M1488" s="662">
        <v>1388.08</v>
      </c>
      <c r="N1488" s="661">
        <v>2</v>
      </c>
      <c r="O1488" s="742">
        <v>2</v>
      </c>
      <c r="P1488" s="662"/>
      <c r="Q1488" s="677">
        <v>0</v>
      </c>
      <c r="R1488" s="661"/>
      <c r="S1488" s="677">
        <v>0</v>
      </c>
      <c r="T1488" s="742"/>
      <c r="U1488" s="700">
        <v>0</v>
      </c>
    </row>
    <row r="1489" spans="1:21" ht="14.4" customHeight="1" x14ac:dyDescent="0.3">
      <c r="A1489" s="660">
        <v>21</v>
      </c>
      <c r="B1489" s="661" t="s">
        <v>589</v>
      </c>
      <c r="C1489" s="661">
        <v>89301212</v>
      </c>
      <c r="D1489" s="740" t="s">
        <v>6629</v>
      </c>
      <c r="E1489" s="741" t="s">
        <v>4371</v>
      </c>
      <c r="F1489" s="661" t="s">
        <v>4355</v>
      </c>
      <c r="G1489" s="661" t="s">
        <v>5149</v>
      </c>
      <c r="H1489" s="661" t="s">
        <v>590</v>
      </c>
      <c r="I1489" s="661" t="s">
        <v>5150</v>
      </c>
      <c r="J1489" s="661" t="s">
        <v>5151</v>
      </c>
      <c r="K1489" s="661" t="s">
        <v>3661</v>
      </c>
      <c r="L1489" s="662">
        <v>8264.7900000000009</v>
      </c>
      <c r="M1489" s="662">
        <v>115707.06</v>
      </c>
      <c r="N1489" s="661">
        <v>14</v>
      </c>
      <c r="O1489" s="742">
        <v>4</v>
      </c>
      <c r="P1489" s="662">
        <v>115707.06</v>
      </c>
      <c r="Q1489" s="677">
        <v>1</v>
      </c>
      <c r="R1489" s="661">
        <v>14</v>
      </c>
      <c r="S1489" s="677">
        <v>1</v>
      </c>
      <c r="T1489" s="742">
        <v>4</v>
      </c>
      <c r="U1489" s="700">
        <v>1</v>
      </c>
    </row>
    <row r="1490" spans="1:21" ht="14.4" customHeight="1" x14ac:dyDescent="0.3">
      <c r="A1490" s="660">
        <v>21</v>
      </c>
      <c r="B1490" s="661" t="s">
        <v>589</v>
      </c>
      <c r="C1490" s="661">
        <v>89301212</v>
      </c>
      <c r="D1490" s="740" t="s">
        <v>6629</v>
      </c>
      <c r="E1490" s="741" t="s">
        <v>4371</v>
      </c>
      <c r="F1490" s="661" t="s">
        <v>4355</v>
      </c>
      <c r="G1490" s="661" t="s">
        <v>5149</v>
      </c>
      <c r="H1490" s="661" t="s">
        <v>590</v>
      </c>
      <c r="I1490" s="661" t="s">
        <v>5150</v>
      </c>
      <c r="J1490" s="661" t="s">
        <v>5151</v>
      </c>
      <c r="K1490" s="661" t="s">
        <v>3661</v>
      </c>
      <c r="L1490" s="662">
        <v>4002.14</v>
      </c>
      <c r="M1490" s="662">
        <v>72038.52</v>
      </c>
      <c r="N1490" s="661">
        <v>18</v>
      </c>
      <c r="O1490" s="742">
        <v>5</v>
      </c>
      <c r="P1490" s="662">
        <v>72038.52</v>
      </c>
      <c r="Q1490" s="677">
        <v>1</v>
      </c>
      <c r="R1490" s="661">
        <v>18</v>
      </c>
      <c r="S1490" s="677">
        <v>1</v>
      </c>
      <c r="T1490" s="742">
        <v>5</v>
      </c>
      <c r="U1490" s="700">
        <v>1</v>
      </c>
    </row>
    <row r="1491" spans="1:21" ht="14.4" customHeight="1" x14ac:dyDescent="0.3">
      <c r="A1491" s="660">
        <v>21</v>
      </c>
      <c r="B1491" s="661" t="s">
        <v>589</v>
      </c>
      <c r="C1491" s="661">
        <v>89301212</v>
      </c>
      <c r="D1491" s="740" t="s">
        <v>6629</v>
      </c>
      <c r="E1491" s="741" t="s">
        <v>4371</v>
      </c>
      <c r="F1491" s="661" t="s">
        <v>4355</v>
      </c>
      <c r="G1491" s="661" t="s">
        <v>4829</v>
      </c>
      <c r="H1491" s="661" t="s">
        <v>590</v>
      </c>
      <c r="I1491" s="661" t="s">
        <v>5424</v>
      </c>
      <c r="J1491" s="661" t="s">
        <v>4923</v>
      </c>
      <c r="K1491" s="661" t="s">
        <v>4924</v>
      </c>
      <c r="L1491" s="662">
        <v>6196.71</v>
      </c>
      <c r="M1491" s="662">
        <v>111540.78</v>
      </c>
      <c r="N1491" s="661">
        <v>18</v>
      </c>
      <c r="O1491" s="742">
        <v>7</v>
      </c>
      <c r="P1491" s="662">
        <v>61967.1</v>
      </c>
      <c r="Q1491" s="677">
        <v>0.55555555555555558</v>
      </c>
      <c r="R1491" s="661">
        <v>10</v>
      </c>
      <c r="S1491" s="677">
        <v>0.55555555555555558</v>
      </c>
      <c r="T1491" s="742">
        <v>4.5</v>
      </c>
      <c r="U1491" s="700">
        <v>0.6428571428571429</v>
      </c>
    </row>
    <row r="1492" spans="1:21" ht="14.4" customHeight="1" x14ac:dyDescent="0.3">
      <c r="A1492" s="660">
        <v>21</v>
      </c>
      <c r="B1492" s="661" t="s">
        <v>589</v>
      </c>
      <c r="C1492" s="661">
        <v>89301212</v>
      </c>
      <c r="D1492" s="740" t="s">
        <v>6629</v>
      </c>
      <c r="E1492" s="741" t="s">
        <v>4371</v>
      </c>
      <c r="F1492" s="661" t="s">
        <v>4355</v>
      </c>
      <c r="G1492" s="661" t="s">
        <v>4829</v>
      </c>
      <c r="H1492" s="661" t="s">
        <v>590</v>
      </c>
      <c r="I1492" s="661" t="s">
        <v>4830</v>
      </c>
      <c r="J1492" s="661" t="s">
        <v>4831</v>
      </c>
      <c r="K1492" s="661" t="s">
        <v>4832</v>
      </c>
      <c r="L1492" s="662">
        <v>3586.04</v>
      </c>
      <c r="M1492" s="662">
        <v>3586.04</v>
      </c>
      <c r="N1492" s="661">
        <v>1</v>
      </c>
      <c r="O1492" s="742">
        <v>0.5</v>
      </c>
      <c r="P1492" s="662">
        <v>3586.04</v>
      </c>
      <c r="Q1492" s="677">
        <v>1</v>
      </c>
      <c r="R1492" s="661">
        <v>1</v>
      </c>
      <c r="S1492" s="677">
        <v>1</v>
      </c>
      <c r="T1492" s="742">
        <v>0.5</v>
      </c>
      <c r="U1492" s="700">
        <v>1</v>
      </c>
    </row>
    <row r="1493" spans="1:21" ht="14.4" customHeight="1" x14ac:dyDescent="0.3">
      <c r="A1493" s="660">
        <v>21</v>
      </c>
      <c r="B1493" s="661" t="s">
        <v>589</v>
      </c>
      <c r="C1493" s="661">
        <v>89301212</v>
      </c>
      <c r="D1493" s="740" t="s">
        <v>6629</v>
      </c>
      <c r="E1493" s="741" t="s">
        <v>4371</v>
      </c>
      <c r="F1493" s="661" t="s">
        <v>4355</v>
      </c>
      <c r="G1493" s="661" t="s">
        <v>4829</v>
      </c>
      <c r="H1493" s="661" t="s">
        <v>590</v>
      </c>
      <c r="I1493" s="661" t="s">
        <v>5572</v>
      </c>
      <c r="J1493" s="661" t="s">
        <v>5573</v>
      </c>
      <c r="K1493" s="661" t="s">
        <v>5574</v>
      </c>
      <c r="L1493" s="662">
        <v>5163.93</v>
      </c>
      <c r="M1493" s="662">
        <v>5163.93</v>
      </c>
      <c r="N1493" s="661">
        <v>1</v>
      </c>
      <c r="O1493" s="742">
        <v>1</v>
      </c>
      <c r="P1493" s="662"/>
      <c r="Q1493" s="677">
        <v>0</v>
      </c>
      <c r="R1493" s="661"/>
      <c r="S1493" s="677">
        <v>0</v>
      </c>
      <c r="T1493" s="742"/>
      <c r="U1493" s="700">
        <v>0</v>
      </c>
    </row>
    <row r="1494" spans="1:21" ht="14.4" customHeight="1" x14ac:dyDescent="0.3">
      <c r="A1494" s="660">
        <v>21</v>
      </c>
      <c r="B1494" s="661" t="s">
        <v>589</v>
      </c>
      <c r="C1494" s="661">
        <v>89301212</v>
      </c>
      <c r="D1494" s="740" t="s">
        <v>6629</v>
      </c>
      <c r="E1494" s="741" t="s">
        <v>4371</v>
      </c>
      <c r="F1494" s="661" t="s">
        <v>4355</v>
      </c>
      <c r="G1494" s="661" t="s">
        <v>4430</v>
      </c>
      <c r="H1494" s="661" t="s">
        <v>590</v>
      </c>
      <c r="I1494" s="661" t="s">
        <v>806</v>
      </c>
      <c r="J1494" s="661" t="s">
        <v>807</v>
      </c>
      <c r="K1494" s="661" t="s">
        <v>4431</v>
      </c>
      <c r="L1494" s="662">
        <v>766.89</v>
      </c>
      <c r="M1494" s="662">
        <v>766.89</v>
      </c>
      <c r="N1494" s="661">
        <v>1</v>
      </c>
      <c r="O1494" s="742">
        <v>0.5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21</v>
      </c>
      <c r="B1495" s="661" t="s">
        <v>589</v>
      </c>
      <c r="C1495" s="661">
        <v>89301212</v>
      </c>
      <c r="D1495" s="740" t="s">
        <v>6629</v>
      </c>
      <c r="E1495" s="741" t="s">
        <v>4371</v>
      </c>
      <c r="F1495" s="661" t="s">
        <v>4355</v>
      </c>
      <c r="G1495" s="661" t="s">
        <v>5152</v>
      </c>
      <c r="H1495" s="661" t="s">
        <v>2238</v>
      </c>
      <c r="I1495" s="661" t="s">
        <v>2268</v>
      </c>
      <c r="J1495" s="661" t="s">
        <v>4117</v>
      </c>
      <c r="K1495" s="661" t="s">
        <v>4118</v>
      </c>
      <c r="L1495" s="662">
        <v>97.97</v>
      </c>
      <c r="M1495" s="662">
        <v>587.81999999999994</v>
      </c>
      <c r="N1495" s="661">
        <v>6</v>
      </c>
      <c r="O1495" s="742">
        <v>2</v>
      </c>
      <c r="P1495" s="662">
        <v>293.90999999999997</v>
      </c>
      <c r="Q1495" s="677">
        <v>0.5</v>
      </c>
      <c r="R1495" s="661">
        <v>3</v>
      </c>
      <c r="S1495" s="677">
        <v>0.5</v>
      </c>
      <c r="T1495" s="742">
        <v>1</v>
      </c>
      <c r="U1495" s="700">
        <v>0.5</v>
      </c>
    </row>
    <row r="1496" spans="1:21" ht="14.4" customHeight="1" x14ac:dyDescent="0.3">
      <c r="A1496" s="660">
        <v>21</v>
      </c>
      <c r="B1496" s="661" t="s">
        <v>589</v>
      </c>
      <c r="C1496" s="661">
        <v>89301212</v>
      </c>
      <c r="D1496" s="740" t="s">
        <v>6629</v>
      </c>
      <c r="E1496" s="741" t="s">
        <v>4371</v>
      </c>
      <c r="F1496" s="661" t="s">
        <v>4355</v>
      </c>
      <c r="G1496" s="661" t="s">
        <v>5152</v>
      </c>
      <c r="H1496" s="661" t="s">
        <v>2238</v>
      </c>
      <c r="I1496" s="661" t="s">
        <v>5153</v>
      </c>
      <c r="J1496" s="661" t="s">
        <v>4117</v>
      </c>
      <c r="K1496" s="661" t="s">
        <v>5154</v>
      </c>
      <c r="L1496" s="662">
        <v>195.92</v>
      </c>
      <c r="M1496" s="662">
        <v>195.92</v>
      </c>
      <c r="N1496" s="661">
        <v>1</v>
      </c>
      <c r="O1496" s="742">
        <v>0.5</v>
      </c>
      <c r="P1496" s="662">
        <v>195.92</v>
      </c>
      <c r="Q1496" s="677">
        <v>1</v>
      </c>
      <c r="R1496" s="661">
        <v>1</v>
      </c>
      <c r="S1496" s="677">
        <v>1</v>
      </c>
      <c r="T1496" s="742">
        <v>0.5</v>
      </c>
      <c r="U1496" s="700">
        <v>1</v>
      </c>
    </row>
    <row r="1497" spans="1:21" ht="14.4" customHeight="1" x14ac:dyDescent="0.3">
      <c r="A1497" s="660">
        <v>21</v>
      </c>
      <c r="B1497" s="661" t="s">
        <v>589</v>
      </c>
      <c r="C1497" s="661">
        <v>89301212</v>
      </c>
      <c r="D1497" s="740" t="s">
        <v>6629</v>
      </c>
      <c r="E1497" s="741" t="s">
        <v>4371</v>
      </c>
      <c r="F1497" s="661" t="s">
        <v>4355</v>
      </c>
      <c r="G1497" s="661" t="s">
        <v>4545</v>
      </c>
      <c r="H1497" s="661" t="s">
        <v>2238</v>
      </c>
      <c r="I1497" s="661" t="s">
        <v>2601</v>
      </c>
      <c r="J1497" s="661" t="s">
        <v>2602</v>
      </c>
      <c r="K1497" s="661" t="s">
        <v>4215</v>
      </c>
      <c r="L1497" s="662">
        <v>804.58</v>
      </c>
      <c r="M1497" s="662">
        <v>209190.80000000016</v>
      </c>
      <c r="N1497" s="661">
        <v>260</v>
      </c>
      <c r="O1497" s="742">
        <v>85.5</v>
      </c>
      <c r="P1497" s="662">
        <v>107009.14000000009</v>
      </c>
      <c r="Q1497" s="677">
        <v>0.51153846153846161</v>
      </c>
      <c r="R1497" s="661">
        <v>133</v>
      </c>
      <c r="S1497" s="677">
        <v>0.5115384615384615</v>
      </c>
      <c r="T1497" s="742">
        <v>44</v>
      </c>
      <c r="U1497" s="700">
        <v>0.51461988304093564</v>
      </c>
    </row>
    <row r="1498" spans="1:21" ht="14.4" customHeight="1" x14ac:dyDescent="0.3">
      <c r="A1498" s="660">
        <v>21</v>
      </c>
      <c r="B1498" s="661" t="s">
        <v>589</v>
      </c>
      <c r="C1498" s="661">
        <v>89301212</v>
      </c>
      <c r="D1498" s="740" t="s">
        <v>6629</v>
      </c>
      <c r="E1498" s="741" t="s">
        <v>4371</v>
      </c>
      <c r="F1498" s="661" t="s">
        <v>4355</v>
      </c>
      <c r="G1498" s="661" t="s">
        <v>4990</v>
      </c>
      <c r="H1498" s="661" t="s">
        <v>590</v>
      </c>
      <c r="I1498" s="661" t="s">
        <v>5575</v>
      </c>
      <c r="J1498" s="661" t="s">
        <v>5576</v>
      </c>
      <c r="K1498" s="661" t="s">
        <v>5577</v>
      </c>
      <c r="L1498" s="662">
        <v>0</v>
      </c>
      <c r="M1498" s="662">
        <v>0</v>
      </c>
      <c r="N1498" s="661">
        <v>1</v>
      </c>
      <c r="O1498" s="742">
        <v>1</v>
      </c>
      <c r="P1498" s="662"/>
      <c r="Q1498" s="677"/>
      <c r="R1498" s="661"/>
      <c r="S1498" s="677">
        <v>0</v>
      </c>
      <c r="T1498" s="742"/>
      <c r="U1498" s="700">
        <v>0</v>
      </c>
    </row>
    <row r="1499" spans="1:21" ht="14.4" customHeight="1" x14ac:dyDescent="0.3">
      <c r="A1499" s="660">
        <v>21</v>
      </c>
      <c r="B1499" s="661" t="s">
        <v>589</v>
      </c>
      <c r="C1499" s="661">
        <v>89301212</v>
      </c>
      <c r="D1499" s="740" t="s">
        <v>6629</v>
      </c>
      <c r="E1499" s="741" t="s">
        <v>4371</v>
      </c>
      <c r="F1499" s="661" t="s">
        <v>4355</v>
      </c>
      <c r="G1499" s="661" t="s">
        <v>4990</v>
      </c>
      <c r="H1499" s="661" t="s">
        <v>590</v>
      </c>
      <c r="I1499" s="661" t="s">
        <v>5578</v>
      </c>
      <c r="J1499" s="661" t="s">
        <v>5576</v>
      </c>
      <c r="K1499" s="661" t="s">
        <v>1161</v>
      </c>
      <c r="L1499" s="662">
        <v>0</v>
      </c>
      <c r="M1499" s="662">
        <v>0</v>
      </c>
      <c r="N1499" s="661">
        <v>1</v>
      </c>
      <c r="O1499" s="742">
        <v>1</v>
      </c>
      <c r="P1499" s="662">
        <v>0</v>
      </c>
      <c r="Q1499" s="677"/>
      <c r="R1499" s="661">
        <v>1</v>
      </c>
      <c r="S1499" s="677">
        <v>1</v>
      </c>
      <c r="T1499" s="742">
        <v>1</v>
      </c>
      <c r="U1499" s="700">
        <v>1</v>
      </c>
    </row>
    <row r="1500" spans="1:21" ht="14.4" customHeight="1" x14ac:dyDescent="0.3">
      <c r="A1500" s="660">
        <v>21</v>
      </c>
      <c r="B1500" s="661" t="s">
        <v>589</v>
      </c>
      <c r="C1500" s="661">
        <v>89301212</v>
      </c>
      <c r="D1500" s="740" t="s">
        <v>6629</v>
      </c>
      <c r="E1500" s="741" t="s">
        <v>4371</v>
      </c>
      <c r="F1500" s="661" t="s">
        <v>4355</v>
      </c>
      <c r="G1500" s="661" t="s">
        <v>4990</v>
      </c>
      <c r="H1500" s="661" t="s">
        <v>590</v>
      </c>
      <c r="I1500" s="661" t="s">
        <v>5579</v>
      </c>
      <c r="J1500" s="661" t="s">
        <v>5576</v>
      </c>
      <c r="K1500" s="661" t="s">
        <v>5580</v>
      </c>
      <c r="L1500" s="662">
        <v>0</v>
      </c>
      <c r="M1500" s="662">
        <v>0</v>
      </c>
      <c r="N1500" s="661">
        <v>1</v>
      </c>
      <c r="O1500" s="742">
        <v>0.5</v>
      </c>
      <c r="P1500" s="662"/>
      <c r="Q1500" s="677"/>
      <c r="R1500" s="661"/>
      <c r="S1500" s="677">
        <v>0</v>
      </c>
      <c r="T1500" s="742"/>
      <c r="U1500" s="700">
        <v>0</v>
      </c>
    </row>
    <row r="1501" spans="1:21" ht="14.4" customHeight="1" x14ac:dyDescent="0.3">
      <c r="A1501" s="660">
        <v>21</v>
      </c>
      <c r="B1501" s="661" t="s">
        <v>589</v>
      </c>
      <c r="C1501" s="661">
        <v>89301212</v>
      </c>
      <c r="D1501" s="740" t="s">
        <v>6629</v>
      </c>
      <c r="E1501" s="741" t="s">
        <v>4371</v>
      </c>
      <c r="F1501" s="661" t="s">
        <v>4355</v>
      </c>
      <c r="G1501" s="661" t="s">
        <v>4833</v>
      </c>
      <c r="H1501" s="661" t="s">
        <v>2238</v>
      </c>
      <c r="I1501" s="661" t="s">
        <v>5322</v>
      </c>
      <c r="J1501" s="661" t="s">
        <v>629</v>
      </c>
      <c r="K1501" s="661" t="s">
        <v>5323</v>
      </c>
      <c r="L1501" s="662">
        <v>65.069999999999993</v>
      </c>
      <c r="M1501" s="662">
        <v>130.13999999999999</v>
      </c>
      <c r="N1501" s="661">
        <v>2</v>
      </c>
      <c r="O1501" s="742">
        <v>2</v>
      </c>
      <c r="P1501" s="662">
        <v>130.13999999999999</v>
      </c>
      <c r="Q1501" s="677">
        <v>1</v>
      </c>
      <c r="R1501" s="661">
        <v>2</v>
      </c>
      <c r="S1501" s="677">
        <v>1</v>
      </c>
      <c r="T1501" s="742">
        <v>2</v>
      </c>
      <c r="U1501" s="700">
        <v>1</v>
      </c>
    </row>
    <row r="1502" spans="1:21" ht="14.4" customHeight="1" x14ac:dyDescent="0.3">
      <c r="A1502" s="660">
        <v>21</v>
      </c>
      <c r="B1502" s="661" t="s">
        <v>589</v>
      </c>
      <c r="C1502" s="661">
        <v>89301212</v>
      </c>
      <c r="D1502" s="740" t="s">
        <v>6629</v>
      </c>
      <c r="E1502" s="741" t="s">
        <v>4371</v>
      </c>
      <c r="F1502" s="661" t="s">
        <v>4355</v>
      </c>
      <c r="G1502" s="661" t="s">
        <v>4833</v>
      </c>
      <c r="H1502" s="661" t="s">
        <v>590</v>
      </c>
      <c r="I1502" s="661" t="s">
        <v>1572</v>
      </c>
      <c r="J1502" s="661" t="s">
        <v>5324</v>
      </c>
      <c r="K1502" s="661" t="s">
        <v>5325</v>
      </c>
      <c r="L1502" s="662">
        <v>65.069999999999993</v>
      </c>
      <c r="M1502" s="662">
        <v>130.13999999999999</v>
      </c>
      <c r="N1502" s="661">
        <v>2</v>
      </c>
      <c r="O1502" s="742">
        <v>1.5</v>
      </c>
      <c r="P1502" s="662">
        <v>130.13999999999999</v>
      </c>
      <c r="Q1502" s="677">
        <v>1</v>
      </c>
      <c r="R1502" s="661">
        <v>2</v>
      </c>
      <c r="S1502" s="677">
        <v>1</v>
      </c>
      <c r="T1502" s="742">
        <v>1.5</v>
      </c>
      <c r="U1502" s="700">
        <v>1</v>
      </c>
    </row>
    <row r="1503" spans="1:21" ht="14.4" customHeight="1" x14ac:dyDescent="0.3">
      <c r="A1503" s="660">
        <v>21</v>
      </c>
      <c r="B1503" s="661" t="s">
        <v>589</v>
      </c>
      <c r="C1503" s="661">
        <v>89301212</v>
      </c>
      <c r="D1503" s="740" t="s">
        <v>6629</v>
      </c>
      <c r="E1503" s="741" t="s">
        <v>4371</v>
      </c>
      <c r="F1503" s="661" t="s">
        <v>4355</v>
      </c>
      <c r="G1503" s="661" t="s">
        <v>4833</v>
      </c>
      <c r="H1503" s="661" t="s">
        <v>2238</v>
      </c>
      <c r="I1503" s="661" t="s">
        <v>2490</v>
      </c>
      <c r="J1503" s="661" t="s">
        <v>2491</v>
      </c>
      <c r="K1503" s="661" t="s">
        <v>4165</v>
      </c>
      <c r="L1503" s="662">
        <v>130.15</v>
      </c>
      <c r="M1503" s="662">
        <v>130.15</v>
      </c>
      <c r="N1503" s="661">
        <v>1</v>
      </c>
      <c r="O1503" s="742">
        <v>0.5</v>
      </c>
      <c r="P1503" s="662">
        <v>130.15</v>
      </c>
      <c r="Q1503" s="677">
        <v>1</v>
      </c>
      <c r="R1503" s="661">
        <v>1</v>
      </c>
      <c r="S1503" s="677">
        <v>1</v>
      </c>
      <c r="T1503" s="742">
        <v>0.5</v>
      </c>
      <c r="U1503" s="700">
        <v>1</v>
      </c>
    </row>
    <row r="1504" spans="1:21" ht="14.4" customHeight="1" x14ac:dyDescent="0.3">
      <c r="A1504" s="660">
        <v>21</v>
      </c>
      <c r="B1504" s="661" t="s">
        <v>589</v>
      </c>
      <c r="C1504" s="661">
        <v>89301212</v>
      </c>
      <c r="D1504" s="740" t="s">
        <v>6629</v>
      </c>
      <c r="E1504" s="741" t="s">
        <v>4371</v>
      </c>
      <c r="F1504" s="661" t="s">
        <v>4355</v>
      </c>
      <c r="G1504" s="661" t="s">
        <v>4833</v>
      </c>
      <c r="H1504" s="661" t="s">
        <v>2238</v>
      </c>
      <c r="I1504" s="661" t="s">
        <v>4992</v>
      </c>
      <c r="J1504" s="661" t="s">
        <v>626</v>
      </c>
      <c r="K1504" s="661" t="s">
        <v>4993</v>
      </c>
      <c r="L1504" s="662">
        <v>50.57</v>
      </c>
      <c r="M1504" s="662">
        <v>50.57</v>
      </c>
      <c r="N1504" s="661">
        <v>1</v>
      </c>
      <c r="O1504" s="742">
        <v>1</v>
      </c>
      <c r="P1504" s="662">
        <v>50.57</v>
      </c>
      <c r="Q1504" s="677">
        <v>1</v>
      </c>
      <c r="R1504" s="661">
        <v>1</v>
      </c>
      <c r="S1504" s="677">
        <v>1</v>
      </c>
      <c r="T1504" s="742">
        <v>1</v>
      </c>
      <c r="U1504" s="700">
        <v>1</v>
      </c>
    </row>
    <row r="1505" spans="1:21" ht="14.4" customHeight="1" x14ac:dyDescent="0.3">
      <c r="A1505" s="660">
        <v>21</v>
      </c>
      <c r="B1505" s="661" t="s">
        <v>589</v>
      </c>
      <c r="C1505" s="661">
        <v>89301212</v>
      </c>
      <c r="D1505" s="740" t="s">
        <v>6629</v>
      </c>
      <c r="E1505" s="741" t="s">
        <v>4371</v>
      </c>
      <c r="F1505" s="661" t="s">
        <v>4355</v>
      </c>
      <c r="G1505" s="661" t="s">
        <v>4833</v>
      </c>
      <c r="H1505" s="661" t="s">
        <v>2238</v>
      </c>
      <c r="I1505" s="661" t="s">
        <v>3538</v>
      </c>
      <c r="J1505" s="661" t="s">
        <v>3539</v>
      </c>
      <c r="K1505" s="661" t="s">
        <v>4294</v>
      </c>
      <c r="L1505" s="662">
        <v>86.76</v>
      </c>
      <c r="M1505" s="662">
        <v>86.76</v>
      </c>
      <c r="N1505" s="661">
        <v>1</v>
      </c>
      <c r="O1505" s="742">
        <v>0.5</v>
      </c>
      <c r="P1505" s="662">
        <v>86.76</v>
      </c>
      <c r="Q1505" s="677">
        <v>1</v>
      </c>
      <c r="R1505" s="661">
        <v>1</v>
      </c>
      <c r="S1505" s="677">
        <v>1</v>
      </c>
      <c r="T1505" s="742">
        <v>0.5</v>
      </c>
      <c r="U1505" s="700">
        <v>1</v>
      </c>
    </row>
    <row r="1506" spans="1:21" ht="14.4" customHeight="1" x14ac:dyDescent="0.3">
      <c r="A1506" s="660">
        <v>21</v>
      </c>
      <c r="B1506" s="661" t="s">
        <v>589</v>
      </c>
      <c r="C1506" s="661">
        <v>89301212</v>
      </c>
      <c r="D1506" s="740" t="s">
        <v>6629</v>
      </c>
      <c r="E1506" s="741" t="s">
        <v>4371</v>
      </c>
      <c r="F1506" s="661" t="s">
        <v>4355</v>
      </c>
      <c r="G1506" s="661" t="s">
        <v>4833</v>
      </c>
      <c r="H1506" s="661" t="s">
        <v>590</v>
      </c>
      <c r="I1506" s="661" t="s">
        <v>1319</v>
      </c>
      <c r="J1506" s="661" t="s">
        <v>4834</v>
      </c>
      <c r="K1506" s="661" t="s">
        <v>4835</v>
      </c>
      <c r="L1506" s="662">
        <v>50.57</v>
      </c>
      <c r="M1506" s="662">
        <v>50.57</v>
      </c>
      <c r="N1506" s="661">
        <v>1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21</v>
      </c>
      <c r="B1507" s="661" t="s">
        <v>589</v>
      </c>
      <c r="C1507" s="661">
        <v>89301212</v>
      </c>
      <c r="D1507" s="740" t="s">
        <v>6629</v>
      </c>
      <c r="E1507" s="741" t="s">
        <v>4371</v>
      </c>
      <c r="F1507" s="661" t="s">
        <v>4355</v>
      </c>
      <c r="G1507" s="661" t="s">
        <v>4833</v>
      </c>
      <c r="H1507" s="661" t="s">
        <v>590</v>
      </c>
      <c r="I1507" s="661" t="s">
        <v>1365</v>
      </c>
      <c r="J1507" s="661" t="s">
        <v>5326</v>
      </c>
      <c r="K1507" s="661" t="s">
        <v>5327</v>
      </c>
      <c r="L1507" s="662">
        <v>86.76</v>
      </c>
      <c r="M1507" s="662">
        <v>173.52</v>
      </c>
      <c r="N1507" s="661">
        <v>2</v>
      </c>
      <c r="O1507" s="742">
        <v>1.5</v>
      </c>
      <c r="P1507" s="662">
        <v>86.76</v>
      </c>
      <c r="Q1507" s="677">
        <v>0.5</v>
      </c>
      <c r="R1507" s="661">
        <v>1</v>
      </c>
      <c r="S1507" s="677">
        <v>0.5</v>
      </c>
      <c r="T1507" s="742">
        <v>0.5</v>
      </c>
      <c r="U1507" s="700">
        <v>0.33333333333333331</v>
      </c>
    </row>
    <row r="1508" spans="1:21" ht="14.4" customHeight="1" x14ac:dyDescent="0.3">
      <c r="A1508" s="660">
        <v>21</v>
      </c>
      <c r="B1508" s="661" t="s">
        <v>589</v>
      </c>
      <c r="C1508" s="661">
        <v>89301212</v>
      </c>
      <c r="D1508" s="740" t="s">
        <v>6629</v>
      </c>
      <c r="E1508" s="741" t="s">
        <v>4371</v>
      </c>
      <c r="F1508" s="661" t="s">
        <v>4355</v>
      </c>
      <c r="G1508" s="661" t="s">
        <v>5581</v>
      </c>
      <c r="H1508" s="661" t="s">
        <v>2238</v>
      </c>
      <c r="I1508" s="661" t="s">
        <v>2449</v>
      </c>
      <c r="J1508" s="661" t="s">
        <v>4142</v>
      </c>
      <c r="K1508" s="661" t="s">
        <v>3018</v>
      </c>
      <c r="L1508" s="662">
        <v>15.23</v>
      </c>
      <c r="M1508" s="662">
        <v>15.23</v>
      </c>
      <c r="N1508" s="661">
        <v>1</v>
      </c>
      <c r="O1508" s="742">
        <v>1</v>
      </c>
      <c r="P1508" s="662">
        <v>15.23</v>
      </c>
      <c r="Q1508" s="677">
        <v>1</v>
      </c>
      <c r="R1508" s="661">
        <v>1</v>
      </c>
      <c r="S1508" s="677">
        <v>1</v>
      </c>
      <c r="T1508" s="742">
        <v>1</v>
      </c>
      <c r="U1508" s="700">
        <v>1</v>
      </c>
    </row>
    <row r="1509" spans="1:21" ht="14.4" customHeight="1" x14ac:dyDescent="0.3">
      <c r="A1509" s="660">
        <v>21</v>
      </c>
      <c r="B1509" s="661" t="s">
        <v>589</v>
      </c>
      <c r="C1509" s="661">
        <v>89301212</v>
      </c>
      <c r="D1509" s="740" t="s">
        <v>6629</v>
      </c>
      <c r="E1509" s="741" t="s">
        <v>4371</v>
      </c>
      <c r="F1509" s="661" t="s">
        <v>4355</v>
      </c>
      <c r="G1509" s="661" t="s">
        <v>4413</v>
      </c>
      <c r="H1509" s="661" t="s">
        <v>590</v>
      </c>
      <c r="I1509" s="661" t="s">
        <v>2905</v>
      </c>
      <c r="J1509" s="661" t="s">
        <v>1070</v>
      </c>
      <c r="K1509" s="661" t="s">
        <v>2906</v>
      </c>
      <c r="L1509" s="662">
        <v>0</v>
      </c>
      <c r="M1509" s="662">
        <v>0</v>
      </c>
      <c r="N1509" s="661">
        <v>8</v>
      </c>
      <c r="O1509" s="742">
        <v>2</v>
      </c>
      <c r="P1509" s="662">
        <v>0</v>
      </c>
      <c r="Q1509" s="677"/>
      <c r="R1509" s="661">
        <v>7</v>
      </c>
      <c r="S1509" s="677">
        <v>0.875</v>
      </c>
      <c r="T1509" s="742">
        <v>1.5</v>
      </c>
      <c r="U1509" s="700">
        <v>0.75</v>
      </c>
    </row>
    <row r="1510" spans="1:21" ht="14.4" customHeight="1" x14ac:dyDescent="0.3">
      <c r="A1510" s="660">
        <v>21</v>
      </c>
      <c r="B1510" s="661" t="s">
        <v>589</v>
      </c>
      <c r="C1510" s="661">
        <v>89301212</v>
      </c>
      <c r="D1510" s="740" t="s">
        <v>6629</v>
      </c>
      <c r="E1510" s="741" t="s">
        <v>4371</v>
      </c>
      <c r="F1510" s="661" t="s">
        <v>4355</v>
      </c>
      <c r="G1510" s="661" t="s">
        <v>4413</v>
      </c>
      <c r="H1510" s="661" t="s">
        <v>590</v>
      </c>
      <c r="I1510" s="661" t="s">
        <v>1069</v>
      </c>
      <c r="J1510" s="661" t="s">
        <v>1070</v>
      </c>
      <c r="K1510" s="661" t="s">
        <v>1071</v>
      </c>
      <c r="L1510" s="662">
        <v>0</v>
      </c>
      <c r="M1510" s="662">
        <v>0</v>
      </c>
      <c r="N1510" s="661">
        <v>2</v>
      </c>
      <c r="O1510" s="742">
        <v>2</v>
      </c>
      <c r="P1510" s="662">
        <v>0</v>
      </c>
      <c r="Q1510" s="677"/>
      <c r="R1510" s="661">
        <v>2</v>
      </c>
      <c r="S1510" s="677">
        <v>1</v>
      </c>
      <c r="T1510" s="742">
        <v>2</v>
      </c>
      <c r="U1510" s="700">
        <v>1</v>
      </c>
    </row>
    <row r="1511" spans="1:21" ht="14.4" customHeight="1" x14ac:dyDescent="0.3">
      <c r="A1511" s="660">
        <v>21</v>
      </c>
      <c r="B1511" s="661" t="s">
        <v>589</v>
      </c>
      <c r="C1511" s="661">
        <v>89301212</v>
      </c>
      <c r="D1511" s="740" t="s">
        <v>6629</v>
      </c>
      <c r="E1511" s="741" t="s">
        <v>4371</v>
      </c>
      <c r="F1511" s="661" t="s">
        <v>4355</v>
      </c>
      <c r="G1511" s="661" t="s">
        <v>5040</v>
      </c>
      <c r="H1511" s="661" t="s">
        <v>2238</v>
      </c>
      <c r="I1511" s="661" t="s">
        <v>5161</v>
      </c>
      <c r="J1511" s="661" t="s">
        <v>2400</v>
      </c>
      <c r="K1511" s="661" t="s">
        <v>2088</v>
      </c>
      <c r="L1511" s="662">
        <v>71.86</v>
      </c>
      <c r="M1511" s="662">
        <v>71.86</v>
      </c>
      <c r="N1511" s="661">
        <v>1</v>
      </c>
      <c r="O1511" s="742">
        <v>0.5</v>
      </c>
      <c r="P1511" s="662"/>
      <c r="Q1511" s="677">
        <v>0</v>
      </c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21</v>
      </c>
      <c r="B1512" s="661" t="s">
        <v>589</v>
      </c>
      <c r="C1512" s="661">
        <v>89301212</v>
      </c>
      <c r="D1512" s="740" t="s">
        <v>6629</v>
      </c>
      <c r="E1512" s="741" t="s">
        <v>4371</v>
      </c>
      <c r="F1512" s="661" t="s">
        <v>4355</v>
      </c>
      <c r="G1512" s="661" t="s">
        <v>5040</v>
      </c>
      <c r="H1512" s="661" t="s">
        <v>2238</v>
      </c>
      <c r="I1512" s="661" t="s">
        <v>5582</v>
      </c>
      <c r="J1512" s="661" t="s">
        <v>5583</v>
      </c>
      <c r="K1512" s="661" t="s">
        <v>5584</v>
      </c>
      <c r="L1512" s="662">
        <v>0</v>
      </c>
      <c r="M1512" s="662">
        <v>0</v>
      </c>
      <c r="N1512" s="661">
        <v>1</v>
      </c>
      <c r="O1512" s="742">
        <v>1</v>
      </c>
      <c r="P1512" s="662"/>
      <c r="Q1512" s="677"/>
      <c r="R1512" s="661"/>
      <c r="S1512" s="677">
        <v>0</v>
      </c>
      <c r="T1512" s="742"/>
      <c r="U1512" s="700">
        <v>0</v>
      </c>
    </row>
    <row r="1513" spans="1:21" ht="14.4" customHeight="1" x14ac:dyDescent="0.3">
      <c r="A1513" s="660">
        <v>21</v>
      </c>
      <c r="B1513" s="661" t="s">
        <v>589</v>
      </c>
      <c r="C1513" s="661">
        <v>89301212</v>
      </c>
      <c r="D1513" s="740" t="s">
        <v>6629</v>
      </c>
      <c r="E1513" s="741" t="s">
        <v>4371</v>
      </c>
      <c r="F1513" s="661" t="s">
        <v>4355</v>
      </c>
      <c r="G1513" s="661" t="s">
        <v>5040</v>
      </c>
      <c r="H1513" s="661" t="s">
        <v>590</v>
      </c>
      <c r="I1513" s="661" t="s">
        <v>5585</v>
      </c>
      <c r="J1513" s="661" t="s">
        <v>5586</v>
      </c>
      <c r="K1513" s="661" t="s">
        <v>2088</v>
      </c>
      <c r="L1513" s="662">
        <v>0</v>
      </c>
      <c r="M1513" s="662">
        <v>0</v>
      </c>
      <c r="N1513" s="661">
        <v>1</v>
      </c>
      <c r="O1513" s="742">
        <v>0.5</v>
      </c>
      <c r="P1513" s="662"/>
      <c r="Q1513" s="677"/>
      <c r="R1513" s="661"/>
      <c r="S1513" s="677">
        <v>0</v>
      </c>
      <c r="T1513" s="742"/>
      <c r="U1513" s="700">
        <v>0</v>
      </c>
    </row>
    <row r="1514" spans="1:21" ht="14.4" customHeight="1" x14ac:dyDescent="0.3">
      <c r="A1514" s="660">
        <v>21</v>
      </c>
      <c r="B1514" s="661" t="s">
        <v>589</v>
      </c>
      <c r="C1514" s="661">
        <v>89301212</v>
      </c>
      <c r="D1514" s="740" t="s">
        <v>6629</v>
      </c>
      <c r="E1514" s="741" t="s">
        <v>4371</v>
      </c>
      <c r="F1514" s="661" t="s">
        <v>4355</v>
      </c>
      <c r="G1514" s="661" t="s">
        <v>5587</v>
      </c>
      <c r="H1514" s="661" t="s">
        <v>590</v>
      </c>
      <c r="I1514" s="661" t="s">
        <v>5588</v>
      </c>
      <c r="J1514" s="661" t="s">
        <v>5589</v>
      </c>
      <c r="K1514" s="661" t="s">
        <v>1394</v>
      </c>
      <c r="L1514" s="662">
        <v>0</v>
      </c>
      <c r="M1514" s="662">
        <v>0</v>
      </c>
      <c r="N1514" s="661">
        <v>1</v>
      </c>
      <c r="O1514" s="742">
        <v>1</v>
      </c>
      <c r="P1514" s="662"/>
      <c r="Q1514" s="677"/>
      <c r="R1514" s="661"/>
      <c r="S1514" s="677">
        <v>0</v>
      </c>
      <c r="T1514" s="742"/>
      <c r="U1514" s="700">
        <v>0</v>
      </c>
    </row>
    <row r="1515" spans="1:21" ht="14.4" customHeight="1" x14ac:dyDescent="0.3">
      <c r="A1515" s="660">
        <v>21</v>
      </c>
      <c r="B1515" s="661" t="s">
        <v>589</v>
      </c>
      <c r="C1515" s="661">
        <v>89301212</v>
      </c>
      <c r="D1515" s="740" t="s">
        <v>6629</v>
      </c>
      <c r="E1515" s="741" t="s">
        <v>4371</v>
      </c>
      <c r="F1515" s="661" t="s">
        <v>4355</v>
      </c>
      <c r="G1515" s="661" t="s">
        <v>5587</v>
      </c>
      <c r="H1515" s="661" t="s">
        <v>590</v>
      </c>
      <c r="I1515" s="661" t="s">
        <v>5590</v>
      </c>
      <c r="J1515" s="661" t="s">
        <v>5589</v>
      </c>
      <c r="K1515" s="661" t="s">
        <v>3005</v>
      </c>
      <c r="L1515" s="662">
        <v>51.06</v>
      </c>
      <c r="M1515" s="662">
        <v>102.12</v>
      </c>
      <c r="N1515" s="661">
        <v>2</v>
      </c>
      <c r="O1515" s="742">
        <v>0.5</v>
      </c>
      <c r="P1515" s="662"/>
      <c r="Q1515" s="677">
        <v>0</v>
      </c>
      <c r="R1515" s="661"/>
      <c r="S1515" s="677">
        <v>0</v>
      </c>
      <c r="T1515" s="742"/>
      <c r="U1515" s="700">
        <v>0</v>
      </c>
    </row>
    <row r="1516" spans="1:21" ht="14.4" customHeight="1" x14ac:dyDescent="0.3">
      <c r="A1516" s="660">
        <v>21</v>
      </c>
      <c r="B1516" s="661" t="s">
        <v>589</v>
      </c>
      <c r="C1516" s="661">
        <v>89301212</v>
      </c>
      <c r="D1516" s="740" t="s">
        <v>6629</v>
      </c>
      <c r="E1516" s="741" t="s">
        <v>4371</v>
      </c>
      <c r="F1516" s="661" t="s">
        <v>4355</v>
      </c>
      <c r="G1516" s="661" t="s">
        <v>4550</v>
      </c>
      <c r="H1516" s="661" t="s">
        <v>590</v>
      </c>
      <c r="I1516" s="661" t="s">
        <v>3377</v>
      </c>
      <c r="J1516" s="661" t="s">
        <v>3378</v>
      </c>
      <c r="K1516" s="661" t="s">
        <v>3379</v>
      </c>
      <c r="L1516" s="662">
        <v>1172.22</v>
      </c>
      <c r="M1516" s="662">
        <v>22272.18</v>
      </c>
      <c r="N1516" s="661">
        <v>19</v>
      </c>
      <c r="O1516" s="742">
        <v>9.5</v>
      </c>
      <c r="P1516" s="662">
        <v>12894.42</v>
      </c>
      <c r="Q1516" s="677">
        <v>0.57894736842105265</v>
      </c>
      <c r="R1516" s="661">
        <v>11</v>
      </c>
      <c r="S1516" s="677">
        <v>0.57894736842105265</v>
      </c>
      <c r="T1516" s="742">
        <v>5.5</v>
      </c>
      <c r="U1516" s="700">
        <v>0.57894736842105265</v>
      </c>
    </row>
    <row r="1517" spans="1:21" ht="14.4" customHeight="1" x14ac:dyDescent="0.3">
      <c r="A1517" s="660">
        <v>21</v>
      </c>
      <c r="B1517" s="661" t="s">
        <v>589</v>
      </c>
      <c r="C1517" s="661">
        <v>89301212</v>
      </c>
      <c r="D1517" s="740" t="s">
        <v>6629</v>
      </c>
      <c r="E1517" s="741" t="s">
        <v>4371</v>
      </c>
      <c r="F1517" s="661" t="s">
        <v>4355</v>
      </c>
      <c r="G1517" s="661" t="s">
        <v>4550</v>
      </c>
      <c r="H1517" s="661" t="s">
        <v>590</v>
      </c>
      <c r="I1517" s="661" t="s">
        <v>1966</v>
      </c>
      <c r="J1517" s="661" t="s">
        <v>2201</v>
      </c>
      <c r="K1517" s="661" t="s">
        <v>2202</v>
      </c>
      <c r="L1517" s="662">
        <v>2344.4299999999998</v>
      </c>
      <c r="M1517" s="662">
        <v>9377.7199999999993</v>
      </c>
      <c r="N1517" s="661">
        <v>4</v>
      </c>
      <c r="O1517" s="742">
        <v>2</v>
      </c>
      <c r="P1517" s="662">
        <v>2344.4299999999998</v>
      </c>
      <c r="Q1517" s="677">
        <v>0.25</v>
      </c>
      <c r="R1517" s="661">
        <v>1</v>
      </c>
      <c r="S1517" s="677">
        <v>0.25</v>
      </c>
      <c r="T1517" s="742">
        <v>0.5</v>
      </c>
      <c r="U1517" s="700">
        <v>0.25</v>
      </c>
    </row>
    <row r="1518" spans="1:21" ht="14.4" customHeight="1" x14ac:dyDescent="0.3">
      <c r="A1518" s="660">
        <v>21</v>
      </c>
      <c r="B1518" s="661" t="s">
        <v>589</v>
      </c>
      <c r="C1518" s="661">
        <v>89301212</v>
      </c>
      <c r="D1518" s="740" t="s">
        <v>6629</v>
      </c>
      <c r="E1518" s="741" t="s">
        <v>4371</v>
      </c>
      <c r="F1518" s="661" t="s">
        <v>4355</v>
      </c>
      <c r="G1518" s="661" t="s">
        <v>4550</v>
      </c>
      <c r="H1518" s="661" t="s">
        <v>590</v>
      </c>
      <c r="I1518" s="661" t="s">
        <v>4837</v>
      </c>
      <c r="J1518" s="661" t="s">
        <v>2201</v>
      </c>
      <c r="K1518" s="661" t="s">
        <v>4838</v>
      </c>
      <c r="L1518" s="662">
        <v>0</v>
      </c>
      <c r="M1518" s="662">
        <v>0</v>
      </c>
      <c r="N1518" s="661">
        <v>2</v>
      </c>
      <c r="O1518" s="742">
        <v>1</v>
      </c>
      <c r="P1518" s="662">
        <v>0</v>
      </c>
      <c r="Q1518" s="677"/>
      <c r="R1518" s="661">
        <v>2</v>
      </c>
      <c r="S1518" s="677">
        <v>1</v>
      </c>
      <c r="T1518" s="742">
        <v>1</v>
      </c>
      <c r="U1518" s="700">
        <v>1</v>
      </c>
    </row>
    <row r="1519" spans="1:21" ht="14.4" customHeight="1" x14ac:dyDescent="0.3">
      <c r="A1519" s="660">
        <v>21</v>
      </c>
      <c r="B1519" s="661" t="s">
        <v>589</v>
      </c>
      <c r="C1519" s="661">
        <v>89301212</v>
      </c>
      <c r="D1519" s="740" t="s">
        <v>6629</v>
      </c>
      <c r="E1519" s="741" t="s">
        <v>4371</v>
      </c>
      <c r="F1519" s="661" t="s">
        <v>4355</v>
      </c>
      <c r="G1519" s="661" t="s">
        <v>4550</v>
      </c>
      <c r="H1519" s="661" t="s">
        <v>590</v>
      </c>
      <c r="I1519" s="661" t="s">
        <v>5328</v>
      </c>
      <c r="J1519" s="661" t="s">
        <v>3378</v>
      </c>
      <c r="K1519" s="661" t="s">
        <v>3379</v>
      </c>
      <c r="L1519" s="662">
        <v>1172.22</v>
      </c>
      <c r="M1519" s="662">
        <v>1172.22</v>
      </c>
      <c r="N1519" s="661">
        <v>1</v>
      </c>
      <c r="O1519" s="742">
        <v>1</v>
      </c>
      <c r="P1519" s="662">
        <v>1172.22</v>
      </c>
      <c r="Q1519" s="677">
        <v>1</v>
      </c>
      <c r="R1519" s="661">
        <v>1</v>
      </c>
      <c r="S1519" s="677">
        <v>1</v>
      </c>
      <c r="T1519" s="742">
        <v>1</v>
      </c>
      <c r="U1519" s="700">
        <v>1</v>
      </c>
    </row>
    <row r="1520" spans="1:21" ht="14.4" customHeight="1" x14ac:dyDescent="0.3">
      <c r="A1520" s="660">
        <v>21</v>
      </c>
      <c r="B1520" s="661" t="s">
        <v>589</v>
      </c>
      <c r="C1520" s="661">
        <v>89301212</v>
      </c>
      <c r="D1520" s="740" t="s">
        <v>6629</v>
      </c>
      <c r="E1520" s="741" t="s">
        <v>4371</v>
      </c>
      <c r="F1520" s="661" t="s">
        <v>4355</v>
      </c>
      <c r="G1520" s="661" t="s">
        <v>5591</v>
      </c>
      <c r="H1520" s="661" t="s">
        <v>590</v>
      </c>
      <c r="I1520" s="661" t="s">
        <v>5592</v>
      </c>
      <c r="J1520" s="661" t="s">
        <v>5593</v>
      </c>
      <c r="K1520" s="661" t="s">
        <v>1204</v>
      </c>
      <c r="L1520" s="662">
        <v>47.71</v>
      </c>
      <c r="M1520" s="662">
        <v>95.42</v>
      </c>
      <c r="N1520" s="661">
        <v>2</v>
      </c>
      <c r="O1520" s="742">
        <v>2</v>
      </c>
      <c r="P1520" s="662">
        <v>47.71</v>
      </c>
      <c r="Q1520" s="677">
        <v>0.5</v>
      </c>
      <c r="R1520" s="661">
        <v>1</v>
      </c>
      <c r="S1520" s="677">
        <v>0.5</v>
      </c>
      <c r="T1520" s="742">
        <v>1</v>
      </c>
      <c r="U1520" s="700">
        <v>0.5</v>
      </c>
    </row>
    <row r="1521" spans="1:21" ht="14.4" customHeight="1" x14ac:dyDescent="0.3">
      <c r="A1521" s="660">
        <v>21</v>
      </c>
      <c r="B1521" s="661" t="s">
        <v>589</v>
      </c>
      <c r="C1521" s="661">
        <v>89301212</v>
      </c>
      <c r="D1521" s="740" t="s">
        <v>6629</v>
      </c>
      <c r="E1521" s="741" t="s">
        <v>4371</v>
      </c>
      <c r="F1521" s="661" t="s">
        <v>4355</v>
      </c>
      <c r="G1521" s="661" t="s">
        <v>5591</v>
      </c>
      <c r="H1521" s="661" t="s">
        <v>590</v>
      </c>
      <c r="I1521" s="661" t="s">
        <v>5594</v>
      </c>
      <c r="J1521" s="661" t="s">
        <v>5595</v>
      </c>
      <c r="K1521" s="661" t="s">
        <v>5562</v>
      </c>
      <c r="L1521" s="662">
        <v>47.71</v>
      </c>
      <c r="M1521" s="662">
        <v>333.96999999999997</v>
      </c>
      <c r="N1521" s="661">
        <v>7</v>
      </c>
      <c r="O1521" s="742">
        <v>4.5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21</v>
      </c>
      <c r="B1522" s="661" t="s">
        <v>589</v>
      </c>
      <c r="C1522" s="661">
        <v>89301212</v>
      </c>
      <c r="D1522" s="740" t="s">
        <v>6629</v>
      </c>
      <c r="E1522" s="741" t="s">
        <v>4371</v>
      </c>
      <c r="F1522" s="661" t="s">
        <v>4355</v>
      </c>
      <c r="G1522" s="661" t="s">
        <v>4925</v>
      </c>
      <c r="H1522" s="661" t="s">
        <v>2238</v>
      </c>
      <c r="I1522" s="661" t="s">
        <v>5596</v>
      </c>
      <c r="J1522" s="661" t="s">
        <v>2337</v>
      </c>
      <c r="K1522" s="661" t="s">
        <v>2884</v>
      </c>
      <c r="L1522" s="662">
        <v>106.31</v>
      </c>
      <c r="M1522" s="662">
        <v>106.31</v>
      </c>
      <c r="N1522" s="661">
        <v>1</v>
      </c>
      <c r="O1522" s="742">
        <v>0.5</v>
      </c>
      <c r="P1522" s="662">
        <v>106.31</v>
      </c>
      <c r="Q1522" s="677">
        <v>1</v>
      </c>
      <c r="R1522" s="661">
        <v>1</v>
      </c>
      <c r="S1522" s="677">
        <v>1</v>
      </c>
      <c r="T1522" s="742">
        <v>0.5</v>
      </c>
      <c r="U1522" s="700">
        <v>1</v>
      </c>
    </row>
    <row r="1523" spans="1:21" ht="14.4" customHeight="1" x14ac:dyDescent="0.3">
      <c r="A1523" s="660">
        <v>21</v>
      </c>
      <c r="B1523" s="661" t="s">
        <v>589</v>
      </c>
      <c r="C1523" s="661">
        <v>89301212</v>
      </c>
      <c r="D1523" s="740" t="s">
        <v>6629</v>
      </c>
      <c r="E1523" s="741" t="s">
        <v>4371</v>
      </c>
      <c r="F1523" s="661" t="s">
        <v>4355</v>
      </c>
      <c r="G1523" s="661" t="s">
        <v>4925</v>
      </c>
      <c r="H1523" s="661" t="s">
        <v>2238</v>
      </c>
      <c r="I1523" s="661" t="s">
        <v>2336</v>
      </c>
      <c r="J1523" s="661" t="s">
        <v>2337</v>
      </c>
      <c r="K1523" s="661" t="s">
        <v>4129</v>
      </c>
      <c r="L1523" s="662">
        <v>53.16</v>
      </c>
      <c r="M1523" s="662">
        <v>53.16</v>
      </c>
      <c r="N1523" s="661">
        <v>1</v>
      </c>
      <c r="O1523" s="742">
        <v>1</v>
      </c>
      <c r="P1523" s="662"/>
      <c r="Q1523" s="677">
        <v>0</v>
      </c>
      <c r="R1523" s="661"/>
      <c r="S1523" s="677">
        <v>0</v>
      </c>
      <c r="T1523" s="742"/>
      <c r="U1523" s="700">
        <v>0</v>
      </c>
    </row>
    <row r="1524" spans="1:21" ht="14.4" customHeight="1" x14ac:dyDescent="0.3">
      <c r="A1524" s="660">
        <v>21</v>
      </c>
      <c r="B1524" s="661" t="s">
        <v>589</v>
      </c>
      <c r="C1524" s="661">
        <v>89301212</v>
      </c>
      <c r="D1524" s="740" t="s">
        <v>6629</v>
      </c>
      <c r="E1524" s="741" t="s">
        <v>4371</v>
      </c>
      <c r="F1524" s="661" t="s">
        <v>4355</v>
      </c>
      <c r="G1524" s="661" t="s">
        <v>5597</v>
      </c>
      <c r="H1524" s="661" t="s">
        <v>590</v>
      </c>
      <c r="I1524" s="661" t="s">
        <v>722</v>
      </c>
      <c r="J1524" s="661" t="s">
        <v>723</v>
      </c>
      <c r="K1524" s="661" t="s">
        <v>5598</v>
      </c>
      <c r="L1524" s="662">
        <v>159.16</v>
      </c>
      <c r="M1524" s="662">
        <v>159.16</v>
      </c>
      <c r="N1524" s="661">
        <v>1</v>
      </c>
      <c r="O1524" s="742">
        <v>0.5</v>
      </c>
      <c r="P1524" s="662"/>
      <c r="Q1524" s="677">
        <v>0</v>
      </c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21</v>
      </c>
      <c r="B1525" s="661" t="s">
        <v>589</v>
      </c>
      <c r="C1525" s="661">
        <v>89301212</v>
      </c>
      <c r="D1525" s="740" t="s">
        <v>6629</v>
      </c>
      <c r="E1525" s="741" t="s">
        <v>4371</v>
      </c>
      <c r="F1525" s="661" t="s">
        <v>4355</v>
      </c>
      <c r="G1525" s="661" t="s">
        <v>5599</v>
      </c>
      <c r="H1525" s="661" t="s">
        <v>590</v>
      </c>
      <c r="I1525" s="661" t="s">
        <v>5600</v>
      </c>
      <c r="J1525" s="661" t="s">
        <v>5601</v>
      </c>
      <c r="K1525" s="661" t="s">
        <v>2828</v>
      </c>
      <c r="L1525" s="662">
        <v>49.57</v>
      </c>
      <c r="M1525" s="662">
        <v>99.14</v>
      </c>
      <c r="N1525" s="661">
        <v>2</v>
      </c>
      <c r="O1525" s="742">
        <v>1</v>
      </c>
      <c r="P1525" s="662">
        <v>99.14</v>
      </c>
      <c r="Q1525" s="677">
        <v>1</v>
      </c>
      <c r="R1525" s="661">
        <v>2</v>
      </c>
      <c r="S1525" s="677">
        <v>1</v>
      </c>
      <c r="T1525" s="742">
        <v>1</v>
      </c>
      <c r="U1525" s="700">
        <v>1</v>
      </c>
    </row>
    <row r="1526" spans="1:21" ht="14.4" customHeight="1" x14ac:dyDescent="0.3">
      <c r="A1526" s="660">
        <v>21</v>
      </c>
      <c r="B1526" s="661" t="s">
        <v>589</v>
      </c>
      <c r="C1526" s="661">
        <v>89301212</v>
      </c>
      <c r="D1526" s="740" t="s">
        <v>6629</v>
      </c>
      <c r="E1526" s="741" t="s">
        <v>4371</v>
      </c>
      <c r="F1526" s="661" t="s">
        <v>4355</v>
      </c>
      <c r="G1526" s="661" t="s">
        <v>4432</v>
      </c>
      <c r="H1526" s="661" t="s">
        <v>590</v>
      </c>
      <c r="I1526" s="661" t="s">
        <v>1073</v>
      </c>
      <c r="J1526" s="661" t="s">
        <v>4433</v>
      </c>
      <c r="K1526" s="661" t="s">
        <v>4434</v>
      </c>
      <c r="L1526" s="662">
        <v>56.01</v>
      </c>
      <c r="M1526" s="662">
        <v>3192.5699999999997</v>
      </c>
      <c r="N1526" s="661">
        <v>57</v>
      </c>
      <c r="O1526" s="742">
        <v>21</v>
      </c>
      <c r="P1526" s="662">
        <v>1456.26</v>
      </c>
      <c r="Q1526" s="677">
        <v>0.45614035087719301</v>
      </c>
      <c r="R1526" s="661">
        <v>26</v>
      </c>
      <c r="S1526" s="677">
        <v>0.45614035087719296</v>
      </c>
      <c r="T1526" s="742">
        <v>11.5</v>
      </c>
      <c r="U1526" s="700">
        <v>0.54761904761904767</v>
      </c>
    </row>
    <row r="1527" spans="1:21" ht="14.4" customHeight="1" x14ac:dyDescent="0.3">
      <c r="A1527" s="660">
        <v>21</v>
      </c>
      <c r="B1527" s="661" t="s">
        <v>589</v>
      </c>
      <c r="C1527" s="661">
        <v>89301212</v>
      </c>
      <c r="D1527" s="740" t="s">
        <v>6629</v>
      </c>
      <c r="E1527" s="741" t="s">
        <v>4371</v>
      </c>
      <c r="F1527" s="661" t="s">
        <v>4355</v>
      </c>
      <c r="G1527" s="661" t="s">
        <v>4432</v>
      </c>
      <c r="H1527" s="661" t="s">
        <v>590</v>
      </c>
      <c r="I1527" s="661" t="s">
        <v>5428</v>
      </c>
      <c r="J1527" s="661" t="s">
        <v>5429</v>
      </c>
      <c r="K1527" s="661" t="s">
        <v>1225</v>
      </c>
      <c r="L1527" s="662">
        <v>140.03</v>
      </c>
      <c r="M1527" s="662">
        <v>140.03</v>
      </c>
      <c r="N1527" s="661">
        <v>1</v>
      </c>
      <c r="O1527" s="742">
        <v>1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21</v>
      </c>
      <c r="B1528" s="661" t="s">
        <v>589</v>
      </c>
      <c r="C1528" s="661">
        <v>89301212</v>
      </c>
      <c r="D1528" s="740" t="s">
        <v>6629</v>
      </c>
      <c r="E1528" s="741" t="s">
        <v>4371</v>
      </c>
      <c r="F1528" s="661" t="s">
        <v>4355</v>
      </c>
      <c r="G1528" s="661" t="s">
        <v>4554</v>
      </c>
      <c r="H1528" s="661" t="s">
        <v>590</v>
      </c>
      <c r="I1528" s="661" t="s">
        <v>879</v>
      </c>
      <c r="J1528" s="661" t="s">
        <v>880</v>
      </c>
      <c r="K1528" s="661" t="s">
        <v>4926</v>
      </c>
      <c r="L1528" s="662">
        <v>23.4</v>
      </c>
      <c r="M1528" s="662">
        <v>23.4</v>
      </c>
      <c r="N1528" s="661">
        <v>1</v>
      </c>
      <c r="O1528" s="742">
        <v>0.5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21</v>
      </c>
      <c r="B1529" s="661" t="s">
        <v>589</v>
      </c>
      <c r="C1529" s="661">
        <v>89301212</v>
      </c>
      <c r="D1529" s="740" t="s">
        <v>6629</v>
      </c>
      <c r="E1529" s="741" t="s">
        <v>4371</v>
      </c>
      <c r="F1529" s="661" t="s">
        <v>4355</v>
      </c>
      <c r="G1529" s="661" t="s">
        <v>4554</v>
      </c>
      <c r="H1529" s="661" t="s">
        <v>590</v>
      </c>
      <c r="I1529" s="661" t="s">
        <v>5020</v>
      </c>
      <c r="J1529" s="661" t="s">
        <v>5021</v>
      </c>
      <c r="K1529" s="661" t="s">
        <v>3479</v>
      </c>
      <c r="L1529" s="662">
        <v>44.89</v>
      </c>
      <c r="M1529" s="662">
        <v>44.89</v>
      </c>
      <c r="N1529" s="661">
        <v>1</v>
      </c>
      <c r="O1529" s="742">
        <v>0.5</v>
      </c>
      <c r="P1529" s="662">
        <v>44.89</v>
      </c>
      <c r="Q1529" s="677">
        <v>1</v>
      </c>
      <c r="R1529" s="661">
        <v>1</v>
      </c>
      <c r="S1529" s="677">
        <v>1</v>
      </c>
      <c r="T1529" s="742">
        <v>0.5</v>
      </c>
      <c r="U1529" s="700">
        <v>1</v>
      </c>
    </row>
    <row r="1530" spans="1:21" ht="14.4" customHeight="1" x14ac:dyDescent="0.3">
      <c r="A1530" s="660">
        <v>21</v>
      </c>
      <c r="B1530" s="661" t="s">
        <v>589</v>
      </c>
      <c r="C1530" s="661">
        <v>89301212</v>
      </c>
      <c r="D1530" s="740" t="s">
        <v>6629</v>
      </c>
      <c r="E1530" s="741" t="s">
        <v>4371</v>
      </c>
      <c r="F1530" s="661" t="s">
        <v>4355</v>
      </c>
      <c r="G1530" s="661" t="s">
        <v>4554</v>
      </c>
      <c r="H1530" s="661" t="s">
        <v>590</v>
      </c>
      <c r="I1530" s="661" t="s">
        <v>899</v>
      </c>
      <c r="J1530" s="661" t="s">
        <v>4845</v>
      </c>
      <c r="K1530" s="661" t="s">
        <v>1691</v>
      </c>
      <c r="L1530" s="662">
        <v>60.02</v>
      </c>
      <c r="M1530" s="662">
        <v>60.02</v>
      </c>
      <c r="N1530" s="661">
        <v>1</v>
      </c>
      <c r="O1530" s="742">
        <v>0.5</v>
      </c>
      <c r="P1530" s="662"/>
      <c r="Q1530" s="677">
        <v>0</v>
      </c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21</v>
      </c>
      <c r="B1531" s="661" t="s">
        <v>589</v>
      </c>
      <c r="C1531" s="661">
        <v>89301212</v>
      </c>
      <c r="D1531" s="740" t="s">
        <v>6629</v>
      </c>
      <c r="E1531" s="741" t="s">
        <v>4371</v>
      </c>
      <c r="F1531" s="661" t="s">
        <v>4355</v>
      </c>
      <c r="G1531" s="661" t="s">
        <v>4554</v>
      </c>
      <c r="H1531" s="661" t="s">
        <v>590</v>
      </c>
      <c r="I1531" s="661" t="s">
        <v>5602</v>
      </c>
      <c r="J1531" s="661" t="s">
        <v>880</v>
      </c>
      <c r="K1531" s="661" t="s">
        <v>3496</v>
      </c>
      <c r="L1531" s="662">
        <v>0</v>
      </c>
      <c r="M1531" s="662">
        <v>0</v>
      </c>
      <c r="N1531" s="661">
        <v>1</v>
      </c>
      <c r="O1531" s="742">
        <v>0.5</v>
      </c>
      <c r="P1531" s="662">
        <v>0</v>
      </c>
      <c r="Q1531" s="677"/>
      <c r="R1531" s="661">
        <v>1</v>
      </c>
      <c r="S1531" s="677">
        <v>1</v>
      </c>
      <c r="T1531" s="742">
        <v>0.5</v>
      </c>
      <c r="U1531" s="700">
        <v>1</v>
      </c>
    </row>
    <row r="1532" spans="1:21" ht="14.4" customHeight="1" x14ac:dyDescent="0.3">
      <c r="A1532" s="660">
        <v>21</v>
      </c>
      <c r="B1532" s="661" t="s">
        <v>589</v>
      </c>
      <c r="C1532" s="661">
        <v>89301212</v>
      </c>
      <c r="D1532" s="740" t="s">
        <v>6629</v>
      </c>
      <c r="E1532" s="741" t="s">
        <v>4371</v>
      </c>
      <c r="F1532" s="661" t="s">
        <v>4355</v>
      </c>
      <c r="G1532" s="661" t="s">
        <v>4554</v>
      </c>
      <c r="H1532" s="661" t="s">
        <v>590</v>
      </c>
      <c r="I1532" s="661" t="s">
        <v>5603</v>
      </c>
      <c r="J1532" s="661" t="s">
        <v>3088</v>
      </c>
      <c r="K1532" s="661" t="s">
        <v>5604</v>
      </c>
      <c r="L1532" s="662">
        <v>0</v>
      </c>
      <c r="M1532" s="662">
        <v>0</v>
      </c>
      <c r="N1532" s="661">
        <v>2</v>
      </c>
      <c r="O1532" s="742">
        <v>1</v>
      </c>
      <c r="P1532" s="662">
        <v>0</v>
      </c>
      <c r="Q1532" s="677"/>
      <c r="R1532" s="661">
        <v>2</v>
      </c>
      <c r="S1532" s="677">
        <v>1</v>
      </c>
      <c r="T1532" s="742">
        <v>1</v>
      </c>
      <c r="U1532" s="700">
        <v>1</v>
      </c>
    </row>
    <row r="1533" spans="1:21" ht="14.4" customHeight="1" x14ac:dyDescent="0.3">
      <c r="A1533" s="660">
        <v>21</v>
      </c>
      <c r="B1533" s="661" t="s">
        <v>589</v>
      </c>
      <c r="C1533" s="661">
        <v>89301212</v>
      </c>
      <c r="D1533" s="740" t="s">
        <v>6629</v>
      </c>
      <c r="E1533" s="741" t="s">
        <v>4371</v>
      </c>
      <c r="F1533" s="661" t="s">
        <v>4355</v>
      </c>
      <c r="G1533" s="661" t="s">
        <v>4554</v>
      </c>
      <c r="H1533" s="661" t="s">
        <v>590</v>
      </c>
      <c r="I1533" s="661" t="s">
        <v>2926</v>
      </c>
      <c r="J1533" s="661" t="s">
        <v>5605</v>
      </c>
      <c r="K1533" s="661" t="s">
        <v>5606</v>
      </c>
      <c r="L1533" s="662">
        <v>44.92</v>
      </c>
      <c r="M1533" s="662">
        <v>44.92</v>
      </c>
      <c r="N1533" s="661">
        <v>1</v>
      </c>
      <c r="O1533" s="742">
        <v>0.5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21</v>
      </c>
      <c r="B1534" s="661" t="s">
        <v>589</v>
      </c>
      <c r="C1534" s="661">
        <v>89301212</v>
      </c>
      <c r="D1534" s="740" t="s">
        <v>6629</v>
      </c>
      <c r="E1534" s="741" t="s">
        <v>4371</v>
      </c>
      <c r="F1534" s="661" t="s">
        <v>4355</v>
      </c>
      <c r="G1534" s="661" t="s">
        <v>4554</v>
      </c>
      <c r="H1534" s="661" t="s">
        <v>590</v>
      </c>
      <c r="I1534" s="661" t="s">
        <v>979</v>
      </c>
      <c r="J1534" s="661" t="s">
        <v>3088</v>
      </c>
      <c r="K1534" s="661" t="s">
        <v>4644</v>
      </c>
      <c r="L1534" s="662">
        <v>33.68</v>
      </c>
      <c r="M1534" s="662">
        <v>33.68</v>
      </c>
      <c r="N1534" s="661">
        <v>1</v>
      </c>
      <c r="O1534" s="742">
        <v>0.5</v>
      </c>
      <c r="P1534" s="662">
        <v>33.68</v>
      </c>
      <c r="Q1534" s="677">
        <v>1</v>
      </c>
      <c r="R1534" s="661">
        <v>1</v>
      </c>
      <c r="S1534" s="677">
        <v>1</v>
      </c>
      <c r="T1534" s="742">
        <v>0.5</v>
      </c>
      <c r="U1534" s="700">
        <v>1</v>
      </c>
    </row>
    <row r="1535" spans="1:21" ht="14.4" customHeight="1" x14ac:dyDescent="0.3">
      <c r="A1535" s="660">
        <v>21</v>
      </c>
      <c r="B1535" s="661" t="s">
        <v>589</v>
      </c>
      <c r="C1535" s="661">
        <v>89301212</v>
      </c>
      <c r="D1535" s="740" t="s">
        <v>6629</v>
      </c>
      <c r="E1535" s="741" t="s">
        <v>4371</v>
      </c>
      <c r="F1535" s="661" t="s">
        <v>4355</v>
      </c>
      <c r="G1535" s="661" t="s">
        <v>4645</v>
      </c>
      <c r="H1535" s="661" t="s">
        <v>590</v>
      </c>
      <c r="I1535" s="661" t="s">
        <v>714</v>
      </c>
      <c r="J1535" s="661" t="s">
        <v>715</v>
      </c>
      <c r="K1535" s="661" t="s">
        <v>4927</v>
      </c>
      <c r="L1535" s="662">
        <v>55.6</v>
      </c>
      <c r="M1535" s="662">
        <v>278</v>
      </c>
      <c r="N1535" s="661">
        <v>5</v>
      </c>
      <c r="O1535" s="742">
        <v>2</v>
      </c>
      <c r="P1535" s="662">
        <v>166.8</v>
      </c>
      <c r="Q1535" s="677">
        <v>0.60000000000000009</v>
      </c>
      <c r="R1535" s="661">
        <v>3</v>
      </c>
      <c r="S1535" s="677">
        <v>0.6</v>
      </c>
      <c r="T1535" s="742">
        <v>1</v>
      </c>
      <c r="U1535" s="700">
        <v>0.5</v>
      </c>
    </row>
    <row r="1536" spans="1:21" ht="14.4" customHeight="1" x14ac:dyDescent="0.3">
      <c r="A1536" s="660">
        <v>21</v>
      </c>
      <c r="B1536" s="661" t="s">
        <v>589</v>
      </c>
      <c r="C1536" s="661">
        <v>89301212</v>
      </c>
      <c r="D1536" s="740" t="s">
        <v>6629</v>
      </c>
      <c r="E1536" s="741" t="s">
        <v>4371</v>
      </c>
      <c r="F1536" s="661" t="s">
        <v>4355</v>
      </c>
      <c r="G1536" s="661" t="s">
        <v>4559</v>
      </c>
      <c r="H1536" s="661" t="s">
        <v>2238</v>
      </c>
      <c r="I1536" s="661" t="s">
        <v>3521</v>
      </c>
      <c r="J1536" s="661" t="s">
        <v>4282</v>
      </c>
      <c r="K1536" s="661" t="s">
        <v>4283</v>
      </c>
      <c r="L1536" s="662">
        <v>146.99</v>
      </c>
      <c r="M1536" s="662">
        <v>146.99</v>
      </c>
      <c r="N1536" s="661">
        <v>1</v>
      </c>
      <c r="O1536" s="742">
        <v>0.5</v>
      </c>
      <c r="P1536" s="662"/>
      <c r="Q1536" s="677">
        <v>0</v>
      </c>
      <c r="R1536" s="661"/>
      <c r="S1536" s="677">
        <v>0</v>
      </c>
      <c r="T1536" s="742"/>
      <c r="U1536" s="700">
        <v>0</v>
      </c>
    </row>
    <row r="1537" spans="1:21" ht="14.4" customHeight="1" x14ac:dyDescent="0.3">
      <c r="A1537" s="660">
        <v>21</v>
      </c>
      <c r="B1537" s="661" t="s">
        <v>589</v>
      </c>
      <c r="C1537" s="661">
        <v>89301212</v>
      </c>
      <c r="D1537" s="740" t="s">
        <v>6629</v>
      </c>
      <c r="E1537" s="741" t="s">
        <v>4371</v>
      </c>
      <c r="F1537" s="661" t="s">
        <v>4355</v>
      </c>
      <c r="G1537" s="661" t="s">
        <v>4407</v>
      </c>
      <c r="H1537" s="661" t="s">
        <v>590</v>
      </c>
      <c r="I1537" s="661" t="s">
        <v>814</v>
      </c>
      <c r="J1537" s="661" t="s">
        <v>815</v>
      </c>
      <c r="K1537" s="661" t="s">
        <v>2179</v>
      </c>
      <c r="L1537" s="662">
        <v>391.83</v>
      </c>
      <c r="M1537" s="662">
        <v>3134.6400000000003</v>
      </c>
      <c r="N1537" s="661">
        <v>8</v>
      </c>
      <c r="O1537" s="742">
        <v>2.5</v>
      </c>
      <c r="P1537" s="662">
        <v>3134.6400000000003</v>
      </c>
      <c r="Q1537" s="677">
        <v>1</v>
      </c>
      <c r="R1537" s="661">
        <v>8</v>
      </c>
      <c r="S1537" s="677">
        <v>1</v>
      </c>
      <c r="T1537" s="742">
        <v>2.5</v>
      </c>
      <c r="U1537" s="700">
        <v>1</v>
      </c>
    </row>
    <row r="1538" spans="1:21" ht="14.4" customHeight="1" x14ac:dyDescent="0.3">
      <c r="A1538" s="660">
        <v>21</v>
      </c>
      <c r="B1538" s="661" t="s">
        <v>589</v>
      </c>
      <c r="C1538" s="661">
        <v>89301212</v>
      </c>
      <c r="D1538" s="740" t="s">
        <v>6629</v>
      </c>
      <c r="E1538" s="741" t="s">
        <v>4371</v>
      </c>
      <c r="F1538" s="661" t="s">
        <v>4355</v>
      </c>
      <c r="G1538" s="661" t="s">
        <v>4407</v>
      </c>
      <c r="H1538" s="661" t="s">
        <v>590</v>
      </c>
      <c r="I1538" s="661" t="s">
        <v>5163</v>
      </c>
      <c r="J1538" s="661" t="s">
        <v>815</v>
      </c>
      <c r="K1538" s="661" t="s">
        <v>4854</v>
      </c>
      <c r="L1538" s="662">
        <v>0</v>
      </c>
      <c r="M1538" s="662">
        <v>0</v>
      </c>
      <c r="N1538" s="661">
        <v>8</v>
      </c>
      <c r="O1538" s="742">
        <v>4</v>
      </c>
      <c r="P1538" s="662">
        <v>0</v>
      </c>
      <c r="Q1538" s="677"/>
      <c r="R1538" s="661">
        <v>8</v>
      </c>
      <c r="S1538" s="677">
        <v>1</v>
      </c>
      <c r="T1538" s="742">
        <v>4</v>
      </c>
      <c r="U1538" s="700">
        <v>1</v>
      </c>
    </row>
    <row r="1539" spans="1:21" ht="14.4" customHeight="1" x14ac:dyDescent="0.3">
      <c r="A1539" s="660">
        <v>21</v>
      </c>
      <c r="B1539" s="661" t="s">
        <v>589</v>
      </c>
      <c r="C1539" s="661">
        <v>89301212</v>
      </c>
      <c r="D1539" s="740" t="s">
        <v>6629</v>
      </c>
      <c r="E1539" s="741" t="s">
        <v>4371</v>
      </c>
      <c r="F1539" s="661" t="s">
        <v>4355</v>
      </c>
      <c r="G1539" s="661" t="s">
        <v>4407</v>
      </c>
      <c r="H1539" s="661" t="s">
        <v>590</v>
      </c>
      <c r="I1539" s="661" t="s">
        <v>5607</v>
      </c>
      <c r="J1539" s="661" t="s">
        <v>2178</v>
      </c>
      <c r="K1539" s="661" t="s">
        <v>4854</v>
      </c>
      <c r="L1539" s="662">
        <v>0</v>
      </c>
      <c r="M1539" s="662">
        <v>0</v>
      </c>
      <c r="N1539" s="661">
        <v>2</v>
      </c>
      <c r="O1539" s="742">
        <v>0.5</v>
      </c>
      <c r="P1539" s="662"/>
      <c r="Q1539" s="677"/>
      <c r="R1539" s="661"/>
      <c r="S1539" s="677">
        <v>0</v>
      </c>
      <c r="T1539" s="742"/>
      <c r="U1539" s="700">
        <v>0</v>
      </c>
    </row>
    <row r="1540" spans="1:21" ht="14.4" customHeight="1" x14ac:dyDescent="0.3">
      <c r="A1540" s="660">
        <v>21</v>
      </c>
      <c r="B1540" s="661" t="s">
        <v>589</v>
      </c>
      <c r="C1540" s="661">
        <v>89301212</v>
      </c>
      <c r="D1540" s="740" t="s">
        <v>6629</v>
      </c>
      <c r="E1540" s="741" t="s">
        <v>4371</v>
      </c>
      <c r="F1540" s="661" t="s">
        <v>4355</v>
      </c>
      <c r="G1540" s="661" t="s">
        <v>4407</v>
      </c>
      <c r="H1540" s="661" t="s">
        <v>590</v>
      </c>
      <c r="I1540" s="661" t="s">
        <v>5608</v>
      </c>
      <c r="J1540" s="661" t="s">
        <v>735</v>
      </c>
      <c r="K1540" s="661" t="s">
        <v>5609</v>
      </c>
      <c r="L1540" s="662">
        <v>0</v>
      </c>
      <c r="M1540" s="662">
        <v>0</v>
      </c>
      <c r="N1540" s="661">
        <v>3</v>
      </c>
      <c r="O1540" s="742">
        <v>0.5</v>
      </c>
      <c r="P1540" s="662"/>
      <c r="Q1540" s="677"/>
      <c r="R1540" s="661"/>
      <c r="S1540" s="677">
        <v>0</v>
      </c>
      <c r="T1540" s="742"/>
      <c r="U1540" s="700">
        <v>0</v>
      </c>
    </row>
    <row r="1541" spans="1:21" ht="14.4" customHeight="1" x14ac:dyDescent="0.3">
      <c r="A1541" s="660">
        <v>21</v>
      </c>
      <c r="B1541" s="661" t="s">
        <v>589</v>
      </c>
      <c r="C1541" s="661">
        <v>89301212</v>
      </c>
      <c r="D1541" s="740" t="s">
        <v>6629</v>
      </c>
      <c r="E1541" s="741" t="s">
        <v>4371</v>
      </c>
      <c r="F1541" s="661" t="s">
        <v>4355</v>
      </c>
      <c r="G1541" s="661" t="s">
        <v>4407</v>
      </c>
      <c r="H1541" s="661" t="s">
        <v>590</v>
      </c>
      <c r="I1541" s="661" t="s">
        <v>5164</v>
      </c>
      <c r="J1541" s="661" t="s">
        <v>5165</v>
      </c>
      <c r="K1541" s="661" t="s">
        <v>5166</v>
      </c>
      <c r="L1541" s="662">
        <v>310.66000000000003</v>
      </c>
      <c r="M1541" s="662">
        <v>310.66000000000003</v>
      </c>
      <c r="N1541" s="661">
        <v>1</v>
      </c>
      <c r="O1541" s="742">
        <v>1</v>
      </c>
      <c r="P1541" s="662">
        <v>310.66000000000003</v>
      </c>
      <c r="Q1541" s="677">
        <v>1</v>
      </c>
      <c r="R1541" s="661">
        <v>1</v>
      </c>
      <c r="S1541" s="677">
        <v>1</v>
      </c>
      <c r="T1541" s="742">
        <v>1</v>
      </c>
      <c r="U1541" s="700">
        <v>1</v>
      </c>
    </row>
    <row r="1542" spans="1:21" ht="14.4" customHeight="1" x14ac:dyDescent="0.3">
      <c r="A1542" s="660">
        <v>21</v>
      </c>
      <c r="B1542" s="661" t="s">
        <v>589</v>
      </c>
      <c r="C1542" s="661">
        <v>89301212</v>
      </c>
      <c r="D1542" s="740" t="s">
        <v>6629</v>
      </c>
      <c r="E1542" s="741" t="s">
        <v>4371</v>
      </c>
      <c r="F1542" s="661" t="s">
        <v>4355</v>
      </c>
      <c r="G1542" s="661" t="s">
        <v>4407</v>
      </c>
      <c r="H1542" s="661" t="s">
        <v>590</v>
      </c>
      <c r="I1542" s="661" t="s">
        <v>2177</v>
      </c>
      <c r="J1542" s="661" t="s">
        <v>2178</v>
      </c>
      <c r="K1542" s="661" t="s">
        <v>2179</v>
      </c>
      <c r="L1542" s="662">
        <v>250.87</v>
      </c>
      <c r="M1542" s="662">
        <v>501.74</v>
      </c>
      <c r="N1542" s="661">
        <v>2</v>
      </c>
      <c r="O1542" s="742">
        <v>1</v>
      </c>
      <c r="P1542" s="662"/>
      <c r="Q1542" s="677">
        <v>0</v>
      </c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21</v>
      </c>
      <c r="B1543" s="661" t="s">
        <v>589</v>
      </c>
      <c r="C1543" s="661">
        <v>89301212</v>
      </c>
      <c r="D1543" s="740" t="s">
        <v>6629</v>
      </c>
      <c r="E1543" s="741" t="s">
        <v>4371</v>
      </c>
      <c r="F1543" s="661" t="s">
        <v>4355</v>
      </c>
      <c r="G1543" s="661" t="s">
        <v>4398</v>
      </c>
      <c r="H1543" s="661" t="s">
        <v>2238</v>
      </c>
      <c r="I1543" s="661" t="s">
        <v>2484</v>
      </c>
      <c r="J1543" s="661" t="s">
        <v>2285</v>
      </c>
      <c r="K1543" s="661" t="s">
        <v>2485</v>
      </c>
      <c r="L1543" s="662">
        <v>468.96</v>
      </c>
      <c r="M1543" s="662">
        <v>2344.7999999999997</v>
      </c>
      <c r="N1543" s="661">
        <v>5</v>
      </c>
      <c r="O1543" s="742">
        <v>1</v>
      </c>
      <c r="P1543" s="662"/>
      <c r="Q1543" s="677">
        <v>0</v>
      </c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21</v>
      </c>
      <c r="B1544" s="661" t="s">
        <v>589</v>
      </c>
      <c r="C1544" s="661">
        <v>89301212</v>
      </c>
      <c r="D1544" s="740" t="s">
        <v>6629</v>
      </c>
      <c r="E1544" s="741" t="s">
        <v>4371</v>
      </c>
      <c r="F1544" s="661" t="s">
        <v>4355</v>
      </c>
      <c r="G1544" s="661" t="s">
        <v>4398</v>
      </c>
      <c r="H1544" s="661" t="s">
        <v>2238</v>
      </c>
      <c r="I1544" s="661" t="s">
        <v>2487</v>
      </c>
      <c r="J1544" s="661" t="s">
        <v>2285</v>
      </c>
      <c r="K1544" s="661" t="s">
        <v>2488</v>
      </c>
      <c r="L1544" s="662">
        <v>625.29</v>
      </c>
      <c r="M1544" s="662">
        <v>7503.48</v>
      </c>
      <c r="N1544" s="661">
        <v>12</v>
      </c>
      <c r="O1544" s="742">
        <v>4</v>
      </c>
      <c r="P1544" s="662">
        <v>5627.61</v>
      </c>
      <c r="Q1544" s="677">
        <v>0.75</v>
      </c>
      <c r="R1544" s="661">
        <v>9</v>
      </c>
      <c r="S1544" s="677">
        <v>0.75</v>
      </c>
      <c r="T1544" s="742">
        <v>3</v>
      </c>
      <c r="U1544" s="700">
        <v>0.75</v>
      </c>
    </row>
    <row r="1545" spans="1:21" ht="14.4" customHeight="1" x14ac:dyDescent="0.3">
      <c r="A1545" s="660">
        <v>21</v>
      </c>
      <c r="B1545" s="661" t="s">
        <v>589</v>
      </c>
      <c r="C1545" s="661">
        <v>89301212</v>
      </c>
      <c r="D1545" s="740" t="s">
        <v>6629</v>
      </c>
      <c r="E1545" s="741" t="s">
        <v>4371</v>
      </c>
      <c r="F1545" s="661" t="s">
        <v>4355</v>
      </c>
      <c r="G1545" s="661" t="s">
        <v>4398</v>
      </c>
      <c r="H1545" s="661" t="s">
        <v>2238</v>
      </c>
      <c r="I1545" s="661" t="s">
        <v>2284</v>
      </c>
      <c r="J1545" s="661" t="s">
        <v>2285</v>
      </c>
      <c r="K1545" s="661" t="s">
        <v>2286</v>
      </c>
      <c r="L1545" s="662">
        <v>937.93</v>
      </c>
      <c r="M1545" s="662">
        <v>4689.6499999999996</v>
      </c>
      <c r="N1545" s="661">
        <v>5</v>
      </c>
      <c r="O1545" s="742">
        <v>1.5</v>
      </c>
      <c r="P1545" s="662">
        <v>2813.79</v>
      </c>
      <c r="Q1545" s="677">
        <v>0.60000000000000009</v>
      </c>
      <c r="R1545" s="661">
        <v>3</v>
      </c>
      <c r="S1545" s="677">
        <v>0.6</v>
      </c>
      <c r="T1545" s="742">
        <v>1</v>
      </c>
      <c r="U1545" s="700">
        <v>0.66666666666666663</v>
      </c>
    </row>
    <row r="1546" spans="1:21" ht="14.4" customHeight="1" x14ac:dyDescent="0.3">
      <c r="A1546" s="660">
        <v>21</v>
      </c>
      <c r="B1546" s="661" t="s">
        <v>589</v>
      </c>
      <c r="C1546" s="661">
        <v>89301212</v>
      </c>
      <c r="D1546" s="740" t="s">
        <v>6629</v>
      </c>
      <c r="E1546" s="741" t="s">
        <v>4371</v>
      </c>
      <c r="F1546" s="661" t="s">
        <v>4355</v>
      </c>
      <c r="G1546" s="661" t="s">
        <v>4398</v>
      </c>
      <c r="H1546" s="661" t="s">
        <v>2238</v>
      </c>
      <c r="I1546" s="661" t="s">
        <v>2288</v>
      </c>
      <c r="J1546" s="661" t="s">
        <v>2285</v>
      </c>
      <c r="K1546" s="661" t="s">
        <v>2289</v>
      </c>
      <c r="L1546" s="662">
        <v>1166.47</v>
      </c>
      <c r="M1546" s="662">
        <v>10498.23</v>
      </c>
      <c r="N1546" s="661">
        <v>9</v>
      </c>
      <c r="O1546" s="742">
        <v>2</v>
      </c>
      <c r="P1546" s="662">
        <v>6998.82</v>
      </c>
      <c r="Q1546" s="677">
        <v>0.66666666666666663</v>
      </c>
      <c r="R1546" s="661">
        <v>6</v>
      </c>
      <c r="S1546" s="677">
        <v>0.66666666666666663</v>
      </c>
      <c r="T1546" s="742">
        <v>1.5</v>
      </c>
      <c r="U1546" s="700">
        <v>0.75</v>
      </c>
    </row>
    <row r="1547" spans="1:21" ht="14.4" customHeight="1" x14ac:dyDescent="0.3">
      <c r="A1547" s="660">
        <v>21</v>
      </c>
      <c r="B1547" s="661" t="s">
        <v>589</v>
      </c>
      <c r="C1547" s="661">
        <v>89301212</v>
      </c>
      <c r="D1547" s="740" t="s">
        <v>6629</v>
      </c>
      <c r="E1547" s="741" t="s">
        <v>4371</v>
      </c>
      <c r="F1547" s="661" t="s">
        <v>4355</v>
      </c>
      <c r="G1547" s="661" t="s">
        <v>4398</v>
      </c>
      <c r="H1547" s="661" t="s">
        <v>2238</v>
      </c>
      <c r="I1547" s="661" t="s">
        <v>2358</v>
      </c>
      <c r="J1547" s="661" t="s">
        <v>2359</v>
      </c>
      <c r="K1547" s="661" t="s">
        <v>2286</v>
      </c>
      <c r="L1547" s="662">
        <v>1749.69</v>
      </c>
      <c r="M1547" s="662">
        <v>129477.06000000003</v>
      </c>
      <c r="N1547" s="661">
        <v>74</v>
      </c>
      <c r="O1547" s="742">
        <v>18</v>
      </c>
      <c r="P1547" s="662">
        <v>50741.01</v>
      </c>
      <c r="Q1547" s="677">
        <v>0.39189189189189183</v>
      </c>
      <c r="R1547" s="661">
        <v>29</v>
      </c>
      <c r="S1547" s="677">
        <v>0.39189189189189189</v>
      </c>
      <c r="T1547" s="742">
        <v>7.5</v>
      </c>
      <c r="U1547" s="700">
        <v>0.41666666666666669</v>
      </c>
    </row>
    <row r="1548" spans="1:21" ht="14.4" customHeight="1" x14ac:dyDescent="0.3">
      <c r="A1548" s="660">
        <v>21</v>
      </c>
      <c r="B1548" s="661" t="s">
        <v>589</v>
      </c>
      <c r="C1548" s="661">
        <v>89301212</v>
      </c>
      <c r="D1548" s="740" t="s">
        <v>6629</v>
      </c>
      <c r="E1548" s="741" t="s">
        <v>4371</v>
      </c>
      <c r="F1548" s="661" t="s">
        <v>4355</v>
      </c>
      <c r="G1548" s="661" t="s">
        <v>4398</v>
      </c>
      <c r="H1548" s="661" t="s">
        <v>2238</v>
      </c>
      <c r="I1548" s="661" t="s">
        <v>2362</v>
      </c>
      <c r="J1548" s="661" t="s">
        <v>2359</v>
      </c>
      <c r="K1548" s="661" t="s">
        <v>2289</v>
      </c>
      <c r="L1548" s="662">
        <v>2332.92</v>
      </c>
      <c r="M1548" s="662">
        <v>387264.72000000009</v>
      </c>
      <c r="N1548" s="661">
        <v>166</v>
      </c>
      <c r="O1548" s="742">
        <v>46.5</v>
      </c>
      <c r="P1548" s="662">
        <v>223960.32000000007</v>
      </c>
      <c r="Q1548" s="677">
        <v>0.57831325301204828</v>
      </c>
      <c r="R1548" s="661">
        <v>96</v>
      </c>
      <c r="S1548" s="677">
        <v>0.57831325301204817</v>
      </c>
      <c r="T1548" s="742">
        <v>27</v>
      </c>
      <c r="U1548" s="700">
        <v>0.58064516129032262</v>
      </c>
    </row>
    <row r="1549" spans="1:21" ht="14.4" customHeight="1" x14ac:dyDescent="0.3">
      <c r="A1549" s="660">
        <v>21</v>
      </c>
      <c r="B1549" s="661" t="s">
        <v>589</v>
      </c>
      <c r="C1549" s="661">
        <v>89301212</v>
      </c>
      <c r="D1549" s="740" t="s">
        <v>6629</v>
      </c>
      <c r="E1549" s="741" t="s">
        <v>4371</v>
      </c>
      <c r="F1549" s="661" t="s">
        <v>4355</v>
      </c>
      <c r="G1549" s="661" t="s">
        <v>4398</v>
      </c>
      <c r="H1549" s="661" t="s">
        <v>2238</v>
      </c>
      <c r="I1549" s="661" t="s">
        <v>2365</v>
      </c>
      <c r="J1549" s="661" t="s">
        <v>2359</v>
      </c>
      <c r="K1549" s="661" t="s">
        <v>3529</v>
      </c>
      <c r="L1549" s="662">
        <v>2916.16</v>
      </c>
      <c r="M1549" s="662">
        <v>17496.96</v>
      </c>
      <c r="N1549" s="661">
        <v>6</v>
      </c>
      <c r="O1549" s="742">
        <v>2</v>
      </c>
      <c r="P1549" s="662">
        <v>8748.48</v>
      </c>
      <c r="Q1549" s="677">
        <v>0.5</v>
      </c>
      <c r="R1549" s="661">
        <v>3</v>
      </c>
      <c r="S1549" s="677">
        <v>0.5</v>
      </c>
      <c r="T1549" s="742">
        <v>1</v>
      </c>
      <c r="U1549" s="700">
        <v>0.5</v>
      </c>
    </row>
    <row r="1550" spans="1:21" ht="14.4" customHeight="1" x14ac:dyDescent="0.3">
      <c r="A1550" s="660">
        <v>21</v>
      </c>
      <c r="B1550" s="661" t="s">
        <v>589</v>
      </c>
      <c r="C1550" s="661">
        <v>89301212</v>
      </c>
      <c r="D1550" s="740" t="s">
        <v>6629</v>
      </c>
      <c r="E1550" s="741" t="s">
        <v>4371</v>
      </c>
      <c r="F1550" s="661" t="s">
        <v>4355</v>
      </c>
      <c r="G1550" s="661" t="s">
        <v>5610</v>
      </c>
      <c r="H1550" s="661" t="s">
        <v>590</v>
      </c>
      <c r="I1550" s="661" t="s">
        <v>1940</v>
      </c>
      <c r="J1550" s="661" t="s">
        <v>1941</v>
      </c>
      <c r="K1550" s="661" t="s">
        <v>5611</v>
      </c>
      <c r="L1550" s="662">
        <v>0</v>
      </c>
      <c r="M1550" s="662">
        <v>0</v>
      </c>
      <c r="N1550" s="661">
        <v>1</v>
      </c>
      <c r="O1550" s="742">
        <v>1</v>
      </c>
      <c r="P1550" s="662">
        <v>0</v>
      </c>
      <c r="Q1550" s="677"/>
      <c r="R1550" s="661">
        <v>1</v>
      </c>
      <c r="S1550" s="677">
        <v>1</v>
      </c>
      <c r="T1550" s="742">
        <v>1</v>
      </c>
      <c r="U1550" s="700">
        <v>1</v>
      </c>
    </row>
    <row r="1551" spans="1:21" ht="14.4" customHeight="1" x14ac:dyDescent="0.3">
      <c r="A1551" s="660">
        <v>21</v>
      </c>
      <c r="B1551" s="661" t="s">
        <v>589</v>
      </c>
      <c r="C1551" s="661">
        <v>89301212</v>
      </c>
      <c r="D1551" s="740" t="s">
        <v>6629</v>
      </c>
      <c r="E1551" s="741" t="s">
        <v>4371</v>
      </c>
      <c r="F1551" s="661" t="s">
        <v>4355</v>
      </c>
      <c r="G1551" s="661" t="s">
        <v>4435</v>
      </c>
      <c r="H1551" s="661" t="s">
        <v>2238</v>
      </c>
      <c r="I1551" s="661" t="s">
        <v>2250</v>
      </c>
      <c r="J1551" s="661" t="s">
        <v>2251</v>
      </c>
      <c r="K1551" s="661" t="s">
        <v>2109</v>
      </c>
      <c r="L1551" s="662">
        <v>96.63</v>
      </c>
      <c r="M1551" s="662">
        <v>579.78</v>
      </c>
      <c r="N1551" s="661">
        <v>6</v>
      </c>
      <c r="O1551" s="742">
        <v>2</v>
      </c>
      <c r="P1551" s="662">
        <v>193.26</v>
      </c>
      <c r="Q1551" s="677">
        <v>0.33333333333333331</v>
      </c>
      <c r="R1551" s="661">
        <v>2</v>
      </c>
      <c r="S1551" s="677">
        <v>0.33333333333333331</v>
      </c>
      <c r="T1551" s="742">
        <v>1</v>
      </c>
      <c r="U1551" s="700">
        <v>0.5</v>
      </c>
    </row>
    <row r="1552" spans="1:21" ht="14.4" customHeight="1" x14ac:dyDescent="0.3">
      <c r="A1552" s="660">
        <v>21</v>
      </c>
      <c r="B1552" s="661" t="s">
        <v>589</v>
      </c>
      <c r="C1552" s="661">
        <v>89301212</v>
      </c>
      <c r="D1552" s="740" t="s">
        <v>6629</v>
      </c>
      <c r="E1552" s="741" t="s">
        <v>4371</v>
      </c>
      <c r="F1552" s="661" t="s">
        <v>4355</v>
      </c>
      <c r="G1552" s="661" t="s">
        <v>4435</v>
      </c>
      <c r="H1552" s="661" t="s">
        <v>2238</v>
      </c>
      <c r="I1552" s="661" t="s">
        <v>2250</v>
      </c>
      <c r="J1552" s="661" t="s">
        <v>2251</v>
      </c>
      <c r="K1552" s="661" t="s">
        <v>2109</v>
      </c>
      <c r="L1552" s="662">
        <v>59.55</v>
      </c>
      <c r="M1552" s="662">
        <v>595.5</v>
      </c>
      <c r="N1552" s="661">
        <v>10</v>
      </c>
      <c r="O1552" s="742">
        <v>4.5</v>
      </c>
      <c r="P1552" s="662">
        <v>297.75</v>
      </c>
      <c r="Q1552" s="677">
        <v>0.5</v>
      </c>
      <c r="R1552" s="661">
        <v>5</v>
      </c>
      <c r="S1552" s="677">
        <v>0.5</v>
      </c>
      <c r="T1552" s="742">
        <v>3</v>
      </c>
      <c r="U1552" s="700">
        <v>0.66666666666666663</v>
      </c>
    </row>
    <row r="1553" spans="1:21" ht="14.4" customHeight="1" x14ac:dyDescent="0.3">
      <c r="A1553" s="660">
        <v>21</v>
      </c>
      <c r="B1553" s="661" t="s">
        <v>589</v>
      </c>
      <c r="C1553" s="661">
        <v>89301212</v>
      </c>
      <c r="D1553" s="740" t="s">
        <v>6629</v>
      </c>
      <c r="E1553" s="741" t="s">
        <v>4371</v>
      </c>
      <c r="F1553" s="661" t="s">
        <v>4355</v>
      </c>
      <c r="G1553" s="661" t="s">
        <v>4435</v>
      </c>
      <c r="H1553" s="661" t="s">
        <v>2238</v>
      </c>
      <c r="I1553" s="661" t="s">
        <v>5612</v>
      </c>
      <c r="J1553" s="661" t="s">
        <v>2251</v>
      </c>
      <c r="K1553" s="661" t="s">
        <v>5613</v>
      </c>
      <c r="L1553" s="662">
        <v>0</v>
      </c>
      <c r="M1553" s="662">
        <v>0</v>
      </c>
      <c r="N1553" s="661">
        <v>2</v>
      </c>
      <c r="O1553" s="742">
        <v>0.5</v>
      </c>
      <c r="P1553" s="662"/>
      <c r="Q1553" s="677"/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21</v>
      </c>
      <c r="B1554" s="661" t="s">
        <v>589</v>
      </c>
      <c r="C1554" s="661">
        <v>89301212</v>
      </c>
      <c r="D1554" s="740" t="s">
        <v>6629</v>
      </c>
      <c r="E1554" s="741" t="s">
        <v>4371</v>
      </c>
      <c r="F1554" s="661" t="s">
        <v>4355</v>
      </c>
      <c r="G1554" s="661" t="s">
        <v>4435</v>
      </c>
      <c r="H1554" s="661" t="s">
        <v>590</v>
      </c>
      <c r="I1554" s="661" t="s">
        <v>3360</v>
      </c>
      <c r="J1554" s="661" t="s">
        <v>2251</v>
      </c>
      <c r="K1554" s="661" t="s">
        <v>4436</v>
      </c>
      <c r="L1554" s="662">
        <v>96.63</v>
      </c>
      <c r="M1554" s="662">
        <v>193.26</v>
      </c>
      <c r="N1554" s="661">
        <v>2</v>
      </c>
      <c r="O1554" s="742">
        <v>1.5</v>
      </c>
      <c r="P1554" s="662">
        <v>193.26</v>
      </c>
      <c r="Q1554" s="677">
        <v>1</v>
      </c>
      <c r="R1554" s="661">
        <v>2</v>
      </c>
      <c r="S1554" s="677">
        <v>1</v>
      </c>
      <c r="T1554" s="742">
        <v>1.5</v>
      </c>
      <c r="U1554" s="700">
        <v>1</v>
      </c>
    </row>
    <row r="1555" spans="1:21" ht="14.4" customHeight="1" x14ac:dyDescent="0.3">
      <c r="A1555" s="660">
        <v>21</v>
      </c>
      <c r="B1555" s="661" t="s">
        <v>589</v>
      </c>
      <c r="C1555" s="661">
        <v>89301212</v>
      </c>
      <c r="D1555" s="740" t="s">
        <v>6629</v>
      </c>
      <c r="E1555" s="741" t="s">
        <v>4371</v>
      </c>
      <c r="F1555" s="661" t="s">
        <v>4355</v>
      </c>
      <c r="G1555" s="661" t="s">
        <v>4435</v>
      </c>
      <c r="H1555" s="661" t="s">
        <v>590</v>
      </c>
      <c r="I1555" s="661" t="s">
        <v>3360</v>
      </c>
      <c r="J1555" s="661" t="s">
        <v>2251</v>
      </c>
      <c r="K1555" s="661" t="s">
        <v>4436</v>
      </c>
      <c r="L1555" s="662">
        <v>59.55</v>
      </c>
      <c r="M1555" s="662">
        <v>476.4</v>
      </c>
      <c r="N1555" s="661">
        <v>8</v>
      </c>
      <c r="O1555" s="742">
        <v>3</v>
      </c>
      <c r="P1555" s="662">
        <v>178.64999999999998</v>
      </c>
      <c r="Q1555" s="677">
        <v>0.37499999999999994</v>
      </c>
      <c r="R1555" s="661">
        <v>3</v>
      </c>
      <c r="S1555" s="677">
        <v>0.375</v>
      </c>
      <c r="T1555" s="742">
        <v>1.5</v>
      </c>
      <c r="U1555" s="700">
        <v>0.5</v>
      </c>
    </row>
    <row r="1556" spans="1:21" ht="14.4" customHeight="1" x14ac:dyDescent="0.3">
      <c r="A1556" s="660">
        <v>21</v>
      </c>
      <c r="B1556" s="661" t="s">
        <v>589</v>
      </c>
      <c r="C1556" s="661">
        <v>89301212</v>
      </c>
      <c r="D1556" s="740" t="s">
        <v>6629</v>
      </c>
      <c r="E1556" s="741" t="s">
        <v>4371</v>
      </c>
      <c r="F1556" s="661" t="s">
        <v>4355</v>
      </c>
      <c r="G1556" s="661" t="s">
        <v>4435</v>
      </c>
      <c r="H1556" s="661" t="s">
        <v>590</v>
      </c>
      <c r="I1556" s="661" t="s">
        <v>5614</v>
      </c>
      <c r="J1556" s="661" t="s">
        <v>5168</v>
      </c>
      <c r="K1556" s="661" t="s">
        <v>5615</v>
      </c>
      <c r="L1556" s="662">
        <v>0</v>
      </c>
      <c r="M1556" s="662">
        <v>0</v>
      </c>
      <c r="N1556" s="661">
        <v>1</v>
      </c>
      <c r="O1556" s="742">
        <v>1</v>
      </c>
      <c r="P1556" s="662"/>
      <c r="Q1556" s="677"/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21</v>
      </c>
      <c r="B1557" s="661" t="s">
        <v>589</v>
      </c>
      <c r="C1557" s="661">
        <v>89301212</v>
      </c>
      <c r="D1557" s="740" t="s">
        <v>6629</v>
      </c>
      <c r="E1557" s="741" t="s">
        <v>4371</v>
      </c>
      <c r="F1557" s="661" t="s">
        <v>4355</v>
      </c>
      <c r="G1557" s="661" t="s">
        <v>4435</v>
      </c>
      <c r="H1557" s="661" t="s">
        <v>590</v>
      </c>
      <c r="I1557" s="661" t="s">
        <v>5167</v>
      </c>
      <c r="J1557" s="661" t="s">
        <v>5168</v>
      </c>
      <c r="K1557" s="661" t="s">
        <v>5169</v>
      </c>
      <c r="L1557" s="662">
        <v>96.63</v>
      </c>
      <c r="M1557" s="662">
        <v>773.04</v>
      </c>
      <c r="N1557" s="661">
        <v>8</v>
      </c>
      <c r="O1557" s="742">
        <v>2.5</v>
      </c>
      <c r="P1557" s="662">
        <v>289.89</v>
      </c>
      <c r="Q1557" s="677">
        <v>0.375</v>
      </c>
      <c r="R1557" s="661">
        <v>3</v>
      </c>
      <c r="S1557" s="677">
        <v>0.375</v>
      </c>
      <c r="T1557" s="742">
        <v>1</v>
      </c>
      <c r="U1557" s="700">
        <v>0.4</v>
      </c>
    </row>
    <row r="1558" spans="1:21" ht="14.4" customHeight="1" x14ac:dyDescent="0.3">
      <c r="A1558" s="660">
        <v>21</v>
      </c>
      <c r="B1558" s="661" t="s">
        <v>589</v>
      </c>
      <c r="C1558" s="661">
        <v>89301212</v>
      </c>
      <c r="D1558" s="740" t="s">
        <v>6629</v>
      </c>
      <c r="E1558" s="741" t="s">
        <v>4371</v>
      </c>
      <c r="F1558" s="661" t="s">
        <v>4355</v>
      </c>
      <c r="G1558" s="661" t="s">
        <v>4435</v>
      </c>
      <c r="H1558" s="661" t="s">
        <v>590</v>
      </c>
      <c r="I1558" s="661" t="s">
        <v>5167</v>
      </c>
      <c r="J1558" s="661" t="s">
        <v>5168</v>
      </c>
      <c r="K1558" s="661" t="s">
        <v>5169</v>
      </c>
      <c r="L1558" s="662">
        <v>59.55</v>
      </c>
      <c r="M1558" s="662">
        <v>59.55</v>
      </c>
      <c r="N1558" s="661">
        <v>1</v>
      </c>
      <c r="O1558" s="742">
        <v>0.5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21</v>
      </c>
      <c r="B1559" s="661" t="s">
        <v>589</v>
      </c>
      <c r="C1559" s="661">
        <v>89301212</v>
      </c>
      <c r="D1559" s="740" t="s">
        <v>6629</v>
      </c>
      <c r="E1559" s="741" t="s">
        <v>4371</v>
      </c>
      <c r="F1559" s="661" t="s">
        <v>4355</v>
      </c>
      <c r="G1559" s="661" t="s">
        <v>4435</v>
      </c>
      <c r="H1559" s="661" t="s">
        <v>590</v>
      </c>
      <c r="I1559" s="661" t="s">
        <v>5616</v>
      </c>
      <c r="J1559" s="661" t="s">
        <v>2251</v>
      </c>
      <c r="K1559" s="661" t="s">
        <v>5617</v>
      </c>
      <c r="L1559" s="662">
        <v>0</v>
      </c>
      <c r="M1559" s="662">
        <v>0</v>
      </c>
      <c r="N1559" s="661">
        <v>3</v>
      </c>
      <c r="O1559" s="742">
        <v>0.5</v>
      </c>
      <c r="P1559" s="662"/>
      <c r="Q1559" s="677"/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21</v>
      </c>
      <c r="B1560" s="661" t="s">
        <v>589</v>
      </c>
      <c r="C1560" s="661">
        <v>89301212</v>
      </c>
      <c r="D1560" s="740" t="s">
        <v>6629</v>
      </c>
      <c r="E1560" s="741" t="s">
        <v>4371</v>
      </c>
      <c r="F1560" s="661" t="s">
        <v>4355</v>
      </c>
      <c r="G1560" s="661" t="s">
        <v>4560</v>
      </c>
      <c r="H1560" s="661" t="s">
        <v>590</v>
      </c>
      <c r="I1560" s="661" t="s">
        <v>2720</v>
      </c>
      <c r="J1560" s="661" t="s">
        <v>2721</v>
      </c>
      <c r="K1560" s="661" t="s">
        <v>2722</v>
      </c>
      <c r="L1560" s="662">
        <v>153.52000000000001</v>
      </c>
      <c r="M1560" s="662">
        <v>614.08000000000004</v>
      </c>
      <c r="N1560" s="661">
        <v>4</v>
      </c>
      <c r="O1560" s="742">
        <v>3.5</v>
      </c>
      <c r="P1560" s="662">
        <v>460.56000000000006</v>
      </c>
      <c r="Q1560" s="677">
        <v>0.75</v>
      </c>
      <c r="R1560" s="661">
        <v>3</v>
      </c>
      <c r="S1560" s="677">
        <v>0.75</v>
      </c>
      <c r="T1560" s="742">
        <v>2.5</v>
      </c>
      <c r="U1560" s="700">
        <v>0.7142857142857143</v>
      </c>
    </row>
    <row r="1561" spans="1:21" ht="14.4" customHeight="1" x14ac:dyDescent="0.3">
      <c r="A1561" s="660">
        <v>21</v>
      </c>
      <c r="B1561" s="661" t="s">
        <v>589</v>
      </c>
      <c r="C1561" s="661">
        <v>89301212</v>
      </c>
      <c r="D1561" s="740" t="s">
        <v>6629</v>
      </c>
      <c r="E1561" s="741" t="s">
        <v>4371</v>
      </c>
      <c r="F1561" s="661" t="s">
        <v>4355</v>
      </c>
      <c r="G1561" s="661" t="s">
        <v>4414</v>
      </c>
      <c r="H1561" s="661" t="s">
        <v>590</v>
      </c>
      <c r="I1561" s="661" t="s">
        <v>5618</v>
      </c>
      <c r="J1561" s="661" t="s">
        <v>5619</v>
      </c>
      <c r="K1561" s="661" t="s">
        <v>5620</v>
      </c>
      <c r="L1561" s="662">
        <v>349.88</v>
      </c>
      <c r="M1561" s="662">
        <v>349.88</v>
      </c>
      <c r="N1561" s="661">
        <v>1</v>
      </c>
      <c r="O1561" s="742">
        <v>1</v>
      </c>
      <c r="P1561" s="662"/>
      <c r="Q1561" s="677">
        <v>0</v>
      </c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21</v>
      </c>
      <c r="B1562" s="661" t="s">
        <v>589</v>
      </c>
      <c r="C1562" s="661">
        <v>89301212</v>
      </c>
      <c r="D1562" s="740" t="s">
        <v>6629</v>
      </c>
      <c r="E1562" s="741" t="s">
        <v>4371</v>
      </c>
      <c r="F1562" s="661" t="s">
        <v>4355</v>
      </c>
      <c r="G1562" s="661" t="s">
        <v>4414</v>
      </c>
      <c r="H1562" s="661" t="s">
        <v>590</v>
      </c>
      <c r="I1562" s="661" t="s">
        <v>4994</v>
      </c>
      <c r="J1562" s="661" t="s">
        <v>4564</v>
      </c>
      <c r="K1562" s="661" t="s">
        <v>4995</v>
      </c>
      <c r="L1562" s="662">
        <v>342.89</v>
      </c>
      <c r="M1562" s="662">
        <v>342.89</v>
      </c>
      <c r="N1562" s="661">
        <v>1</v>
      </c>
      <c r="O1562" s="742">
        <v>0.5</v>
      </c>
      <c r="P1562" s="662"/>
      <c r="Q1562" s="677">
        <v>0</v>
      </c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21</v>
      </c>
      <c r="B1563" s="661" t="s">
        <v>589</v>
      </c>
      <c r="C1563" s="661">
        <v>89301212</v>
      </c>
      <c r="D1563" s="740" t="s">
        <v>6629</v>
      </c>
      <c r="E1563" s="741" t="s">
        <v>4371</v>
      </c>
      <c r="F1563" s="661" t="s">
        <v>4355</v>
      </c>
      <c r="G1563" s="661" t="s">
        <v>4414</v>
      </c>
      <c r="H1563" s="661" t="s">
        <v>590</v>
      </c>
      <c r="I1563" s="661" t="s">
        <v>5621</v>
      </c>
      <c r="J1563" s="661" t="s">
        <v>4567</v>
      </c>
      <c r="K1563" s="661" t="s">
        <v>5620</v>
      </c>
      <c r="L1563" s="662">
        <v>349.88</v>
      </c>
      <c r="M1563" s="662">
        <v>1399.52</v>
      </c>
      <c r="N1563" s="661">
        <v>4</v>
      </c>
      <c r="O1563" s="742">
        <v>2.5</v>
      </c>
      <c r="P1563" s="662">
        <v>699.76</v>
      </c>
      <c r="Q1563" s="677">
        <v>0.5</v>
      </c>
      <c r="R1563" s="661">
        <v>2</v>
      </c>
      <c r="S1563" s="677">
        <v>0.5</v>
      </c>
      <c r="T1563" s="742">
        <v>1.5</v>
      </c>
      <c r="U1563" s="700">
        <v>0.6</v>
      </c>
    </row>
    <row r="1564" spans="1:21" ht="14.4" customHeight="1" x14ac:dyDescent="0.3">
      <c r="A1564" s="660">
        <v>21</v>
      </c>
      <c r="B1564" s="661" t="s">
        <v>589</v>
      </c>
      <c r="C1564" s="661">
        <v>89301212</v>
      </c>
      <c r="D1564" s="740" t="s">
        <v>6629</v>
      </c>
      <c r="E1564" s="741" t="s">
        <v>4371</v>
      </c>
      <c r="F1564" s="661" t="s">
        <v>4355</v>
      </c>
      <c r="G1564" s="661" t="s">
        <v>4414</v>
      </c>
      <c r="H1564" s="661" t="s">
        <v>590</v>
      </c>
      <c r="I1564" s="661" t="s">
        <v>4568</v>
      </c>
      <c r="J1564" s="661" t="s">
        <v>4416</v>
      </c>
      <c r="K1564" s="661" t="s">
        <v>855</v>
      </c>
      <c r="L1564" s="662">
        <v>97.97</v>
      </c>
      <c r="M1564" s="662">
        <v>685.79</v>
      </c>
      <c r="N1564" s="661">
        <v>7</v>
      </c>
      <c r="O1564" s="742">
        <v>4</v>
      </c>
      <c r="P1564" s="662">
        <v>293.90999999999997</v>
      </c>
      <c r="Q1564" s="677">
        <v>0.42857142857142855</v>
      </c>
      <c r="R1564" s="661">
        <v>3</v>
      </c>
      <c r="S1564" s="677">
        <v>0.42857142857142855</v>
      </c>
      <c r="T1564" s="742">
        <v>1.5</v>
      </c>
      <c r="U1564" s="700">
        <v>0.375</v>
      </c>
    </row>
    <row r="1565" spans="1:21" ht="14.4" customHeight="1" x14ac:dyDescent="0.3">
      <c r="A1565" s="660">
        <v>21</v>
      </c>
      <c r="B1565" s="661" t="s">
        <v>589</v>
      </c>
      <c r="C1565" s="661">
        <v>89301212</v>
      </c>
      <c r="D1565" s="740" t="s">
        <v>6629</v>
      </c>
      <c r="E1565" s="741" t="s">
        <v>4371</v>
      </c>
      <c r="F1565" s="661" t="s">
        <v>4355</v>
      </c>
      <c r="G1565" s="661" t="s">
        <v>4414</v>
      </c>
      <c r="H1565" s="661" t="s">
        <v>590</v>
      </c>
      <c r="I1565" s="661" t="s">
        <v>4415</v>
      </c>
      <c r="J1565" s="661" t="s">
        <v>4416</v>
      </c>
      <c r="K1565" s="661" t="s">
        <v>858</v>
      </c>
      <c r="L1565" s="662">
        <v>314.89999999999998</v>
      </c>
      <c r="M1565" s="662">
        <v>21413.19999999999</v>
      </c>
      <c r="N1565" s="661">
        <v>68</v>
      </c>
      <c r="O1565" s="742">
        <v>44.5</v>
      </c>
      <c r="P1565" s="662">
        <v>9446.9999999999945</v>
      </c>
      <c r="Q1565" s="677">
        <v>0.44117647058823523</v>
      </c>
      <c r="R1565" s="661">
        <v>30</v>
      </c>
      <c r="S1565" s="677">
        <v>0.44117647058823528</v>
      </c>
      <c r="T1565" s="742">
        <v>18.5</v>
      </c>
      <c r="U1565" s="700">
        <v>0.4157303370786517</v>
      </c>
    </row>
    <row r="1566" spans="1:21" ht="14.4" customHeight="1" x14ac:dyDescent="0.3">
      <c r="A1566" s="660">
        <v>21</v>
      </c>
      <c r="B1566" s="661" t="s">
        <v>589</v>
      </c>
      <c r="C1566" s="661">
        <v>89301212</v>
      </c>
      <c r="D1566" s="740" t="s">
        <v>6629</v>
      </c>
      <c r="E1566" s="741" t="s">
        <v>4371</v>
      </c>
      <c r="F1566" s="661" t="s">
        <v>4355</v>
      </c>
      <c r="G1566" s="661" t="s">
        <v>4414</v>
      </c>
      <c r="H1566" s="661" t="s">
        <v>590</v>
      </c>
      <c r="I1566" s="661" t="s">
        <v>5170</v>
      </c>
      <c r="J1566" s="661" t="s">
        <v>4564</v>
      </c>
      <c r="K1566" s="661" t="s">
        <v>855</v>
      </c>
      <c r="L1566" s="662">
        <v>97.97</v>
      </c>
      <c r="M1566" s="662">
        <v>195.94</v>
      </c>
      <c r="N1566" s="661">
        <v>2</v>
      </c>
      <c r="O1566" s="742">
        <v>1</v>
      </c>
      <c r="P1566" s="662">
        <v>195.94</v>
      </c>
      <c r="Q1566" s="677">
        <v>1</v>
      </c>
      <c r="R1566" s="661">
        <v>2</v>
      </c>
      <c r="S1566" s="677">
        <v>1</v>
      </c>
      <c r="T1566" s="742">
        <v>1</v>
      </c>
      <c r="U1566" s="700">
        <v>1</v>
      </c>
    </row>
    <row r="1567" spans="1:21" ht="14.4" customHeight="1" x14ac:dyDescent="0.3">
      <c r="A1567" s="660">
        <v>21</v>
      </c>
      <c r="B1567" s="661" t="s">
        <v>589</v>
      </c>
      <c r="C1567" s="661">
        <v>89301212</v>
      </c>
      <c r="D1567" s="740" t="s">
        <v>6629</v>
      </c>
      <c r="E1567" s="741" t="s">
        <v>4371</v>
      </c>
      <c r="F1567" s="661" t="s">
        <v>4355</v>
      </c>
      <c r="G1567" s="661" t="s">
        <v>4414</v>
      </c>
      <c r="H1567" s="661" t="s">
        <v>590</v>
      </c>
      <c r="I1567" s="661" t="s">
        <v>857</v>
      </c>
      <c r="J1567" s="661" t="s">
        <v>854</v>
      </c>
      <c r="K1567" s="661" t="s">
        <v>4438</v>
      </c>
      <c r="L1567" s="662">
        <v>314.89999999999998</v>
      </c>
      <c r="M1567" s="662">
        <v>314.89999999999998</v>
      </c>
      <c r="N1567" s="661">
        <v>1</v>
      </c>
      <c r="O1567" s="742">
        <v>0.5</v>
      </c>
      <c r="P1567" s="662"/>
      <c r="Q1567" s="677">
        <v>0</v>
      </c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21</v>
      </c>
      <c r="B1568" s="661" t="s">
        <v>589</v>
      </c>
      <c r="C1568" s="661">
        <v>89301212</v>
      </c>
      <c r="D1568" s="740" t="s">
        <v>6629</v>
      </c>
      <c r="E1568" s="741" t="s">
        <v>4371</v>
      </c>
      <c r="F1568" s="661" t="s">
        <v>4355</v>
      </c>
      <c r="G1568" s="661" t="s">
        <v>4410</v>
      </c>
      <c r="H1568" s="661" t="s">
        <v>2238</v>
      </c>
      <c r="I1568" s="661" t="s">
        <v>4569</v>
      </c>
      <c r="J1568" s="661" t="s">
        <v>2497</v>
      </c>
      <c r="K1568" s="661" t="s">
        <v>4570</v>
      </c>
      <c r="L1568" s="662">
        <v>248.7</v>
      </c>
      <c r="M1568" s="662">
        <v>248.7</v>
      </c>
      <c r="N1568" s="661">
        <v>1</v>
      </c>
      <c r="O1568" s="742">
        <v>1</v>
      </c>
      <c r="P1568" s="662">
        <v>248.7</v>
      </c>
      <c r="Q1568" s="677">
        <v>1</v>
      </c>
      <c r="R1568" s="661">
        <v>1</v>
      </c>
      <c r="S1568" s="677">
        <v>1</v>
      </c>
      <c r="T1568" s="742">
        <v>1</v>
      </c>
      <c r="U1568" s="700">
        <v>1</v>
      </c>
    </row>
    <row r="1569" spans="1:21" ht="14.4" customHeight="1" x14ac:dyDescent="0.3">
      <c r="A1569" s="660">
        <v>21</v>
      </c>
      <c r="B1569" s="661" t="s">
        <v>589</v>
      </c>
      <c r="C1569" s="661">
        <v>89301212</v>
      </c>
      <c r="D1569" s="740" t="s">
        <v>6629</v>
      </c>
      <c r="E1569" s="741" t="s">
        <v>4371</v>
      </c>
      <c r="F1569" s="661" t="s">
        <v>4355</v>
      </c>
      <c r="G1569" s="661" t="s">
        <v>4410</v>
      </c>
      <c r="H1569" s="661" t="s">
        <v>2238</v>
      </c>
      <c r="I1569" s="661" t="s">
        <v>2496</v>
      </c>
      <c r="J1569" s="661" t="s">
        <v>2497</v>
      </c>
      <c r="K1569" s="661" t="s">
        <v>2498</v>
      </c>
      <c r="L1569" s="662">
        <v>497.4</v>
      </c>
      <c r="M1569" s="662">
        <v>38797.200000000004</v>
      </c>
      <c r="N1569" s="661">
        <v>78</v>
      </c>
      <c r="O1569" s="742">
        <v>57.5</v>
      </c>
      <c r="P1569" s="662">
        <v>20890.800000000007</v>
      </c>
      <c r="Q1569" s="677">
        <v>0.53846153846153855</v>
      </c>
      <c r="R1569" s="661">
        <v>42</v>
      </c>
      <c r="S1569" s="677">
        <v>0.53846153846153844</v>
      </c>
      <c r="T1569" s="742">
        <v>28.5</v>
      </c>
      <c r="U1569" s="700">
        <v>0.4956521739130435</v>
      </c>
    </row>
    <row r="1570" spans="1:21" ht="14.4" customHeight="1" x14ac:dyDescent="0.3">
      <c r="A1570" s="660">
        <v>21</v>
      </c>
      <c r="B1570" s="661" t="s">
        <v>589</v>
      </c>
      <c r="C1570" s="661">
        <v>89301212</v>
      </c>
      <c r="D1570" s="740" t="s">
        <v>6629</v>
      </c>
      <c r="E1570" s="741" t="s">
        <v>4371</v>
      </c>
      <c r="F1570" s="661" t="s">
        <v>4355</v>
      </c>
      <c r="G1570" s="661" t="s">
        <v>4410</v>
      </c>
      <c r="H1570" s="661" t="s">
        <v>2238</v>
      </c>
      <c r="I1570" s="661" t="s">
        <v>2514</v>
      </c>
      <c r="J1570" s="661" t="s">
        <v>2515</v>
      </c>
      <c r="K1570" s="661" t="s">
        <v>4121</v>
      </c>
      <c r="L1570" s="662">
        <v>1359.61</v>
      </c>
      <c r="M1570" s="662">
        <v>93813.090000000026</v>
      </c>
      <c r="N1570" s="661">
        <v>69</v>
      </c>
      <c r="O1570" s="742">
        <v>33.5</v>
      </c>
      <c r="P1570" s="662">
        <v>62542.060000000019</v>
      </c>
      <c r="Q1570" s="677">
        <v>0.66666666666666674</v>
      </c>
      <c r="R1570" s="661">
        <v>46</v>
      </c>
      <c r="S1570" s="677">
        <v>0.66666666666666663</v>
      </c>
      <c r="T1570" s="742">
        <v>21.5</v>
      </c>
      <c r="U1570" s="700">
        <v>0.64179104477611937</v>
      </c>
    </row>
    <row r="1571" spans="1:21" ht="14.4" customHeight="1" x14ac:dyDescent="0.3">
      <c r="A1571" s="660">
        <v>21</v>
      </c>
      <c r="B1571" s="661" t="s">
        <v>589</v>
      </c>
      <c r="C1571" s="661">
        <v>89301212</v>
      </c>
      <c r="D1571" s="740" t="s">
        <v>6629</v>
      </c>
      <c r="E1571" s="741" t="s">
        <v>4371</v>
      </c>
      <c r="F1571" s="661" t="s">
        <v>4355</v>
      </c>
      <c r="G1571" s="661" t="s">
        <v>4410</v>
      </c>
      <c r="H1571" s="661" t="s">
        <v>2238</v>
      </c>
      <c r="I1571" s="661" t="s">
        <v>4457</v>
      </c>
      <c r="J1571" s="661" t="s">
        <v>4458</v>
      </c>
      <c r="K1571" s="661" t="s">
        <v>4459</v>
      </c>
      <c r="L1571" s="662">
        <v>1359.61</v>
      </c>
      <c r="M1571" s="662">
        <v>4078.83</v>
      </c>
      <c r="N1571" s="661">
        <v>3</v>
      </c>
      <c r="O1571" s="742">
        <v>1.5</v>
      </c>
      <c r="P1571" s="662">
        <v>4078.83</v>
      </c>
      <c r="Q1571" s="677">
        <v>1</v>
      </c>
      <c r="R1571" s="661">
        <v>3</v>
      </c>
      <c r="S1571" s="677">
        <v>1</v>
      </c>
      <c r="T1571" s="742">
        <v>1.5</v>
      </c>
      <c r="U1571" s="700">
        <v>1</v>
      </c>
    </row>
    <row r="1572" spans="1:21" ht="14.4" customHeight="1" x14ac:dyDescent="0.3">
      <c r="A1572" s="660">
        <v>21</v>
      </c>
      <c r="B1572" s="661" t="s">
        <v>589</v>
      </c>
      <c r="C1572" s="661">
        <v>89301212</v>
      </c>
      <c r="D1572" s="740" t="s">
        <v>6629</v>
      </c>
      <c r="E1572" s="741" t="s">
        <v>4371</v>
      </c>
      <c r="F1572" s="661" t="s">
        <v>4355</v>
      </c>
      <c r="G1572" s="661" t="s">
        <v>4571</v>
      </c>
      <c r="H1572" s="661" t="s">
        <v>590</v>
      </c>
      <c r="I1572" s="661" t="s">
        <v>771</v>
      </c>
      <c r="J1572" s="661" t="s">
        <v>4572</v>
      </c>
      <c r="K1572" s="661" t="s">
        <v>2809</v>
      </c>
      <c r="L1572" s="662">
        <v>0</v>
      </c>
      <c r="M1572" s="662">
        <v>0</v>
      </c>
      <c r="N1572" s="661">
        <v>3</v>
      </c>
      <c r="O1572" s="742">
        <v>2.5</v>
      </c>
      <c r="P1572" s="662"/>
      <c r="Q1572" s="677"/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21</v>
      </c>
      <c r="B1573" s="661" t="s">
        <v>589</v>
      </c>
      <c r="C1573" s="661">
        <v>89301212</v>
      </c>
      <c r="D1573" s="740" t="s">
        <v>6629</v>
      </c>
      <c r="E1573" s="741" t="s">
        <v>4371</v>
      </c>
      <c r="F1573" s="661" t="s">
        <v>4355</v>
      </c>
      <c r="G1573" s="661" t="s">
        <v>4573</v>
      </c>
      <c r="H1573" s="661" t="s">
        <v>590</v>
      </c>
      <c r="I1573" s="661" t="s">
        <v>4858</v>
      </c>
      <c r="J1573" s="661" t="s">
        <v>4579</v>
      </c>
      <c r="K1573" s="661" t="s">
        <v>4859</v>
      </c>
      <c r="L1573" s="662">
        <v>3507.07</v>
      </c>
      <c r="M1573" s="662">
        <v>7014.14</v>
      </c>
      <c r="N1573" s="661">
        <v>2</v>
      </c>
      <c r="O1573" s="742">
        <v>1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21</v>
      </c>
      <c r="B1574" s="661" t="s">
        <v>589</v>
      </c>
      <c r="C1574" s="661">
        <v>89301212</v>
      </c>
      <c r="D1574" s="740" t="s">
        <v>6629</v>
      </c>
      <c r="E1574" s="741" t="s">
        <v>4371</v>
      </c>
      <c r="F1574" s="661" t="s">
        <v>4355</v>
      </c>
      <c r="G1574" s="661" t="s">
        <v>4573</v>
      </c>
      <c r="H1574" s="661" t="s">
        <v>590</v>
      </c>
      <c r="I1574" s="661" t="s">
        <v>4928</v>
      </c>
      <c r="J1574" s="661" t="s">
        <v>1595</v>
      </c>
      <c r="K1574" s="661" t="s">
        <v>4929</v>
      </c>
      <c r="L1574" s="662">
        <v>949.83</v>
      </c>
      <c r="M1574" s="662">
        <v>8548.4700000000012</v>
      </c>
      <c r="N1574" s="661">
        <v>9</v>
      </c>
      <c r="O1574" s="742">
        <v>4</v>
      </c>
      <c r="P1574" s="662">
        <v>5698.9800000000005</v>
      </c>
      <c r="Q1574" s="677">
        <v>0.66666666666666663</v>
      </c>
      <c r="R1574" s="661">
        <v>6</v>
      </c>
      <c r="S1574" s="677">
        <v>0.66666666666666663</v>
      </c>
      <c r="T1574" s="742">
        <v>2.5</v>
      </c>
      <c r="U1574" s="700">
        <v>0.625</v>
      </c>
    </row>
    <row r="1575" spans="1:21" ht="14.4" customHeight="1" x14ac:dyDescent="0.3">
      <c r="A1575" s="660">
        <v>21</v>
      </c>
      <c r="B1575" s="661" t="s">
        <v>589</v>
      </c>
      <c r="C1575" s="661">
        <v>89301212</v>
      </c>
      <c r="D1575" s="740" t="s">
        <v>6629</v>
      </c>
      <c r="E1575" s="741" t="s">
        <v>4371</v>
      </c>
      <c r="F1575" s="661" t="s">
        <v>4355</v>
      </c>
      <c r="G1575" s="661" t="s">
        <v>4573</v>
      </c>
      <c r="H1575" s="661" t="s">
        <v>590</v>
      </c>
      <c r="I1575" s="661" t="s">
        <v>1598</v>
      </c>
      <c r="J1575" s="661" t="s">
        <v>1599</v>
      </c>
      <c r="K1575" s="661" t="s">
        <v>1600</v>
      </c>
      <c r="L1575" s="662">
        <v>305.12</v>
      </c>
      <c r="M1575" s="662">
        <v>610.24</v>
      </c>
      <c r="N1575" s="661">
        <v>2</v>
      </c>
      <c r="O1575" s="742">
        <v>1</v>
      </c>
      <c r="P1575" s="662">
        <v>610.24</v>
      </c>
      <c r="Q1575" s="677">
        <v>1</v>
      </c>
      <c r="R1575" s="661">
        <v>2</v>
      </c>
      <c r="S1575" s="677">
        <v>1</v>
      </c>
      <c r="T1575" s="742">
        <v>1</v>
      </c>
      <c r="U1575" s="700">
        <v>1</v>
      </c>
    </row>
    <row r="1576" spans="1:21" ht="14.4" customHeight="1" x14ac:dyDescent="0.3">
      <c r="A1576" s="660">
        <v>21</v>
      </c>
      <c r="B1576" s="661" t="s">
        <v>589</v>
      </c>
      <c r="C1576" s="661">
        <v>89301212</v>
      </c>
      <c r="D1576" s="740" t="s">
        <v>6629</v>
      </c>
      <c r="E1576" s="741" t="s">
        <v>4371</v>
      </c>
      <c r="F1576" s="661" t="s">
        <v>4355</v>
      </c>
      <c r="G1576" s="661" t="s">
        <v>4573</v>
      </c>
      <c r="H1576" s="661" t="s">
        <v>590</v>
      </c>
      <c r="I1576" s="661" t="s">
        <v>4930</v>
      </c>
      <c r="J1576" s="661" t="s">
        <v>1599</v>
      </c>
      <c r="K1576" s="661" t="s">
        <v>4931</v>
      </c>
      <c r="L1576" s="662">
        <v>610.23</v>
      </c>
      <c r="M1576" s="662">
        <v>5492.07</v>
      </c>
      <c r="N1576" s="661">
        <v>9</v>
      </c>
      <c r="O1576" s="742">
        <v>4.5</v>
      </c>
      <c r="P1576" s="662">
        <v>5492.07</v>
      </c>
      <c r="Q1576" s="677">
        <v>1</v>
      </c>
      <c r="R1576" s="661">
        <v>9</v>
      </c>
      <c r="S1576" s="677">
        <v>1</v>
      </c>
      <c r="T1576" s="742">
        <v>4.5</v>
      </c>
      <c r="U1576" s="700">
        <v>1</v>
      </c>
    </row>
    <row r="1577" spans="1:21" ht="14.4" customHeight="1" x14ac:dyDescent="0.3">
      <c r="A1577" s="660">
        <v>21</v>
      </c>
      <c r="B1577" s="661" t="s">
        <v>589</v>
      </c>
      <c r="C1577" s="661">
        <v>89301212</v>
      </c>
      <c r="D1577" s="740" t="s">
        <v>6629</v>
      </c>
      <c r="E1577" s="741" t="s">
        <v>4371</v>
      </c>
      <c r="F1577" s="661" t="s">
        <v>4355</v>
      </c>
      <c r="G1577" s="661" t="s">
        <v>4573</v>
      </c>
      <c r="H1577" s="661" t="s">
        <v>590</v>
      </c>
      <c r="I1577" s="661" t="s">
        <v>4932</v>
      </c>
      <c r="J1577" s="661" t="s">
        <v>1492</v>
      </c>
      <c r="K1577" s="661" t="s">
        <v>4933</v>
      </c>
      <c r="L1577" s="662">
        <v>1753.54</v>
      </c>
      <c r="M1577" s="662">
        <v>14028.32</v>
      </c>
      <c r="N1577" s="661">
        <v>8</v>
      </c>
      <c r="O1577" s="742">
        <v>2</v>
      </c>
      <c r="P1577" s="662">
        <v>3507.08</v>
      </c>
      <c r="Q1577" s="677">
        <v>0.25</v>
      </c>
      <c r="R1577" s="661">
        <v>2</v>
      </c>
      <c r="S1577" s="677">
        <v>0.25</v>
      </c>
      <c r="T1577" s="742">
        <v>0.5</v>
      </c>
      <c r="U1577" s="700">
        <v>0.25</v>
      </c>
    </row>
    <row r="1578" spans="1:21" ht="14.4" customHeight="1" x14ac:dyDescent="0.3">
      <c r="A1578" s="660">
        <v>21</v>
      </c>
      <c r="B1578" s="661" t="s">
        <v>589</v>
      </c>
      <c r="C1578" s="661">
        <v>89301212</v>
      </c>
      <c r="D1578" s="740" t="s">
        <v>6629</v>
      </c>
      <c r="E1578" s="741" t="s">
        <v>4371</v>
      </c>
      <c r="F1578" s="661" t="s">
        <v>4355</v>
      </c>
      <c r="G1578" s="661" t="s">
        <v>4573</v>
      </c>
      <c r="H1578" s="661" t="s">
        <v>590</v>
      </c>
      <c r="I1578" s="661" t="s">
        <v>4574</v>
      </c>
      <c r="J1578" s="661" t="s">
        <v>1599</v>
      </c>
      <c r="K1578" s="661" t="s">
        <v>4575</v>
      </c>
      <c r="L1578" s="662">
        <v>0</v>
      </c>
      <c r="M1578" s="662">
        <v>0</v>
      </c>
      <c r="N1578" s="661">
        <v>1</v>
      </c>
      <c r="O1578" s="742">
        <v>0.5</v>
      </c>
      <c r="P1578" s="662">
        <v>0</v>
      </c>
      <c r="Q1578" s="677"/>
      <c r="R1578" s="661">
        <v>1</v>
      </c>
      <c r="S1578" s="677">
        <v>1</v>
      </c>
      <c r="T1578" s="742">
        <v>0.5</v>
      </c>
      <c r="U1578" s="700">
        <v>1</v>
      </c>
    </row>
    <row r="1579" spans="1:21" ht="14.4" customHeight="1" x14ac:dyDescent="0.3">
      <c r="A1579" s="660">
        <v>21</v>
      </c>
      <c r="B1579" s="661" t="s">
        <v>589</v>
      </c>
      <c r="C1579" s="661">
        <v>89301212</v>
      </c>
      <c r="D1579" s="740" t="s">
        <v>6629</v>
      </c>
      <c r="E1579" s="741" t="s">
        <v>4371</v>
      </c>
      <c r="F1579" s="661" t="s">
        <v>4355</v>
      </c>
      <c r="G1579" s="661" t="s">
        <v>4573</v>
      </c>
      <c r="H1579" s="661" t="s">
        <v>590</v>
      </c>
      <c r="I1579" s="661" t="s">
        <v>5025</v>
      </c>
      <c r="J1579" s="661" t="s">
        <v>1595</v>
      </c>
      <c r="K1579" s="661" t="s">
        <v>5026</v>
      </c>
      <c r="L1579" s="662">
        <v>0</v>
      </c>
      <c r="M1579" s="662">
        <v>0</v>
      </c>
      <c r="N1579" s="661">
        <v>1</v>
      </c>
      <c r="O1579" s="742">
        <v>1</v>
      </c>
      <c r="P1579" s="662"/>
      <c r="Q1579" s="677"/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21</v>
      </c>
      <c r="B1580" s="661" t="s">
        <v>589</v>
      </c>
      <c r="C1580" s="661">
        <v>89301212</v>
      </c>
      <c r="D1580" s="740" t="s">
        <v>6629</v>
      </c>
      <c r="E1580" s="741" t="s">
        <v>4371</v>
      </c>
      <c r="F1580" s="661" t="s">
        <v>4355</v>
      </c>
      <c r="G1580" s="661" t="s">
        <v>4653</v>
      </c>
      <c r="H1580" s="661" t="s">
        <v>590</v>
      </c>
      <c r="I1580" s="661" t="s">
        <v>5622</v>
      </c>
      <c r="J1580" s="661" t="s">
        <v>5623</v>
      </c>
      <c r="K1580" s="661" t="s">
        <v>5624</v>
      </c>
      <c r="L1580" s="662">
        <v>1163.02</v>
      </c>
      <c r="M1580" s="662">
        <v>5815.1</v>
      </c>
      <c r="N1580" s="661">
        <v>5</v>
      </c>
      <c r="O1580" s="742">
        <v>1</v>
      </c>
      <c r="P1580" s="662"/>
      <c r="Q1580" s="677">
        <v>0</v>
      </c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21</v>
      </c>
      <c r="B1581" s="661" t="s">
        <v>589</v>
      </c>
      <c r="C1581" s="661">
        <v>89301212</v>
      </c>
      <c r="D1581" s="740" t="s">
        <v>6629</v>
      </c>
      <c r="E1581" s="741" t="s">
        <v>4371</v>
      </c>
      <c r="F1581" s="661" t="s">
        <v>4355</v>
      </c>
      <c r="G1581" s="661" t="s">
        <v>4653</v>
      </c>
      <c r="H1581" s="661" t="s">
        <v>590</v>
      </c>
      <c r="I1581" s="661" t="s">
        <v>5622</v>
      </c>
      <c r="J1581" s="661" t="s">
        <v>4935</v>
      </c>
      <c r="K1581" s="661" t="s">
        <v>5624</v>
      </c>
      <c r="L1581" s="662">
        <v>1163.02</v>
      </c>
      <c r="M1581" s="662">
        <v>3489.06</v>
      </c>
      <c r="N1581" s="661">
        <v>3</v>
      </c>
      <c r="O1581" s="742">
        <v>0.5</v>
      </c>
      <c r="P1581" s="662"/>
      <c r="Q1581" s="677">
        <v>0</v>
      </c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21</v>
      </c>
      <c r="B1582" s="661" t="s">
        <v>589</v>
      </c>
      <c r="C1582" s="661">
        <v>89301212</v>
      </c>
      <c r="D1582" s="740" t="s">
        <v>6629</v>
      </c>
      <c r="E1582" s="741" t="s">
        <v>4371</v>
      </c>
      <c r="F1582" s="661" t="s">
        <v>4355</v>
      </c>
      <c r="G1582" s="661" t="s">
        <v>4653</v>
      </c>
      <c r="H1582" s="661" t="s">
        <v>590</v>
      </c>
      <c r="I1582" s="661" t="s">
        <v>4860</v>
      </c>
      <c r="J1582" s="661" t="s">
        <v>5625</v>
      </c>
      <c r="K1582" s="661" t="s">
        <v>4861</v>
      </c>
      <c r="L1582" s="662">
        <v>2243.6799999999998</v>
      </c>
      <c r="M1582" s="662">
        <v>15705.759999999998</v>
      </c>
      <c r="N1582" s="661">
        <v>7</v>
      </c>
      <c r="O1582" s="742">
        <v>2</v>
      </c>
      <c r="P1582" s="662"/>
      <c r="Q1582" s="677">
        <v>0</v>
      </c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21</v>
      </c>
      <c r="B1583" s="661" t="s">
        <v>589</v>
      </c>
      <c r="C1583" s="661">
        <v>89301212</v>
      </c>
      <c r="D1583" s="740" t="s">
        <v>6629</v>
      </c>
      <c r="E1583" s="741" t="s">
        <v>4371</v>
      </c>
      <c r="F1583" s="661" t="s">
        <v>4355</v>
      </c>
      <c r="G1583" s="661" t="s">
        <v>4653</v>
      </c>
      <c r="H1583" s="661" t="s">
        <v>590</v>
      </c>
      <c r="I1583" s="661" t="s">
        <v>4860</v>
      </c>
      <c r="J1583" s="661" t="s">
        <v>4655</v>
      </c>
      <c r="K1583" s="661" t="s">
        <v>4861</v>
      </c>
      <c r="L1583" s="662">
        <v>2243.6799999999998</v>
      </c>
      <c r="M1583" s="662">
        <v>6731.0399999999991</v>
      </c>
      <c r="N1583" s="661">
        <v>3</v>
      </c>
      <c r="O1583" s="742">
        <v>0.5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21</v>
      </c>
      <c r="B1584" s="661" t="s">
        <v>589</v>
      </c>
      <c r="C1584" s="661">
        <v>89301212</v>
      </c>
      <c r="D1584" s="740" t="s">
        <v>6629</v>
      </c>
      <c r="E1584" s="741" t="s">
        <v>4371</v>
      </c>
      <c r="F1584" s="661" t="s">
        <v>4355</v>
      </c>
      <c r="G1584" s="661" t="s">
        <v>4653</v>
      </c>
      <c r="H1584" s="661" t="s">
        <v>590</v>
      </c>
      <c r="I1584" s="661" t="s">
        <v>5626</v>
      </c>
      <c r="J1584" s="661" t="s">
        <v>5627</v>
      </c>
      <c r="K1584" s="661" t="s">
        <v>5628</v>
      </c>
      <c r="L1584" s="662">
        <v>3858.27</v>
      </c>
      <c r="M1584" s="662">
        <v>11574.81</v>
      </c>
      <c r="N1584" s="661">
        <v>3</v>
      </c>
      <c r="O1584" s="742">
        <v>2</v>
      </c>
      <c r="P1584" s="662">
        <v>11574.81</v>
      </c>
      <c r="Q1584" s="677">
        <v>1</v>
      </c>
      <c r="R1584" s="661">
        <v>3</v>
      </c>
      <c r="S1584" s="677">
        <v>1</v>
      </c>
      <c r="T1584" s="742">
        <v>2</v>
      </c>
      <c r="U1584" s="700">
        <v>1</v>
      </c>
    </row>
    <row r="1585" spans="1:21" ht="14.4" customHeight="1" x14ac:dyDescent="0.3">
      <c r="A1585" s="660">
        <v>21</v>
      </c>
      <c r="B1585" s="661" t="s">
        <v>589</v>
      </c>
      <c r="C1585" s="661">
        <v>89301212</v>
      </c>
      <c r="D1585" s="740" t="s">
        <v>6629</v>
      </c>
      <c r="E1585" s="741" t="s">
        <v>4371</v>
      </c>
      <c r="F1585" s="661" t="s">
        <v>4355</v>
      </c>
      <c r="G1585" s="661" t="s">
        <v>4657</v>
      </c>
      <c r="H1585" s="661" t="s">
        <v>590</v>
      </c>
      <c r="I1585" s="661" t="s">
        <v>5173</v>
      </c>
      <c r="J1585" s="661" t="s">
        <v>5174</v>
      </c>
      <c r="K1585" s="661" t="s">
        <v>4659</v>
      </c>
      <c r="L1585" s="662">
        <v>1044.3599999999999</v>
      </c>
      <c r="M1585" s="662">
        <v>2088.7199999999998</v>
      </c>
      <c r="N1585" s="661">
        <v>2</v>
      </c>
      <c r="O1585" s="742">
        <v>1</v>
      </c>
      <c r="P1585" s="662">
        <v>2088.7199999999998</v>
      </c>
      <c r="Q1585" s="677">
        <v>1</v>
      </c>
      <c r="R1585" s="661">
        <v>2</v>
      </c>
      <c r="S1585" s="677">
        <v>1</v>
      </c>
      <c r="T1585" s="742">
        <v>1</v>
      </c>
      <c r="U1585" s="700">
        <v>1</v>
      </c>
    </row>
    <row r="1586" spans="1:21" ht="14.4" customHeight="1" x14ac:dyDescent="0.3">
      <c r="A1586" s="660">
        <v>21</v>
      </c>
      <c r="B1586" s="661" t="s">
        <v>589</v>
      </c>
      <c r="C1586" s="661">
        <v>89301212</v>
      </c>
      <c r="D1586" s="740" t="s">
        <v>6629</v>
      </c>
      <c r="E1586" s="741" t="s">
        <v>4371</v>
      </c>
      <c r="F1586" s="661" t="s">
        <v>4355</v>
      </c>
      <c r="G1586" s="661" t="s">
        <v>4657</v>
      </c>
      <c r="H1586" s="661" t="s">
        <v>590</v>
      </c>
      <c r="I1586" s="661" t="s">
        <v>1962</v>
      </c>
      <c r="J1586" s="661" t="s">
        <v>5174</v>
      </c>
      <c r="K1586" s="661" t="s">
        <v>4659</v>
      </c>
      <c r="L1586" s="662">
        <v>1044.3599999999999</v>
      </c>
      <c r="M1586" s="662">
        <v>12532.319999999998</v>
      </c>
      <c r="N1586" s="661">
        <v>12</v>
      </c>
      <c r="O1586" s="742">
        <v>4.5</v>
      </c>
      <c r="P1586" s="662">
        <v>10443.599999999999</v>
      </c>
      <c r="Q1586" s="677">
        <v>0.83333333333333337</v>
      </c>
      <c r="R1586" s="661">
        <v>10</v>
      </c>
      <c r="S1586" s="677">
        <v>0.83333333333333337</v>
      </c>
      <c r="T1586" s="742">
        <v>4</v>
      </c>
      <c r="U1586" s="700">
        <v>0.88888888888888884</v>
      </c>
    </row>
    <row r="1587" spans="1:21" ht="14.4" customHeight="1" x14ac:dyDescent="0.3">
      <c r="A1587" s="660">
        <v>21</v>
      </c>
      <c r="B1587" s="661" t="s">
        <v>589</v>
      </c>
      <c r="C1587" s="661">
        <v>89301212</v>
      </c>
      <c r="D1587" s="740" t="s">
        <v>6629</v>
      </c>
      <c r="E1587" s="741" t="s">
        <v>4371</v>
      </c>
      <c r="F1587" s="661" t="s">
        <v>4355</v>
      </c>
      <c r="G1587" s="661" t="s">
        <v>4657</v>
      </c>
      <c r="H1587" s="661" t="s">
        <v>590</v>
      </c>
      <c r="I1587" s="661" t="s">
        <v>1962</v>
      </c>
      <c r="J1587" s="661" t="s">
        <v>4658</v>
      </c>
      <c r="K1587" s="661" t="s">
        <v>4659</v>
      </c>
      <c r="L1587" s="662">
        <v>1044.3599999999999</v>
      </c>
      <c r="M1587" s="662">
        <v>12532.32</v>
      </c>
      <c r="N1587" s="661">
        <v>12</v>
      </c>
      <c r="O1587" s="742">
        <v>4</v>
      </c>
      <c r="P1587" s="662">
        <v>11487.96</v>
      </c>
      <c r="Q1587" s="677">
        <v>0.91666666666666663</v>
      </c>
      <c r="R1587" s="661">
        <v>11</v>
      </c>
      <c r="S1587" s="677">
        <v>0.91666666666666663</v>
      </c>
      <c r="T1587" s="742">
        <v>3.5</v>
      </c>
      <c r="U1587" s="700">
        <v>0.875</v>
      </c>
    </row>
    <row r="1588" spans="1:21" ht="14.4" customHeight="1" x14ac:dyDescent="0.3">
      <c r="A1588" s="660">
        <v>21</v>
      </c>
      <c r="B1588" s="661" t="s">
        <v>589</v>
      </c>
      <c r="C1588" s="661">
        <v>89301212</v>
      </c>
      <c r="D1588" s="740" t="s">
        <v>6629</v>
      </c>
      <c r="E1588" s="741" t="s">
        <v>4371</v>
      </c>
      <c r="F1588" s="661" t="s">
        <v>4355</v>
      </c>
      <c r="G1588" s="661" t="s">
        <v>4657</v>
      </c>
      <c r="H1588" s="661" t="s">
        <v>590</v>
      </c>
      <c r="I1588" s="661" t="s">
        <v>5629</v>
      </c>
      <c r="J1588" s="661" t="s">
        <v>5630</v>
      </c>
      <c r="K1588" s="661" t="s">
        <v>5631</v>
      </c>
      <c r="L1588" s="662">
        <v>1359.61</v>
      </c>
      <c r="M1588" s="662">
        <v>1359.61</v>
      </c>
      <c r="N1588" s="661">
        <v>1</v>
      </c>
      <c r="O1588" s="742">
        <v>0.5</v>
      </c>
      <c r="P1588" s="662">
        <v>1359.61</v>
      </c>
      <c r="Q1588" s="677">
        <v>1</v>
      </c>
      <c r="R1588" s="661">
        <v>1</v>
      </c>
      <c r="S1588" s="677">
        <v>1</v>
      </c>
      <c r="T1588" s="742">
        <v>0.5</v>
      </c>
      <c r="U1588" s="700">
        <v>1</v>
      </c>
    </row>
    <row r="1589" spans="1:21" ht="14.4" customHeight="1" x14ac:dyDescent="0.3">
      <c r="A1589" s="660">
        <v>21</v>
      </c>
      <c r="B1589" s="661" t="s">
        <v>589</v>
      </c>
      <c r="C1589" s="661">
        <v>89301212</v>
      </c>
      <c r="D1589" s="740" t="s">
        <v>6629</v>
      </c>
      <c r="E1589" s="741" t="s">
        <v>4371</v>
      </c>
      <c r="F1589" s="661" t="s">
        <v>4355</v>
      </c>
      <c r="G1589" s="661" t="s">
        <v>4715</v>
      </c>
      <c r="H1589" s="661" t="s">
        <v>590</v>
      </c>
      <c r="I1589" s="661" t="s">
        <v>5632</v>
      </c>
      <c r="J1589" s="661" t="s">
        <v>5633</v>
      </c>
      <c r="K1589" s="661" t="s">
        <v>5634</v>
      </c>
      <c r="L1589" s="662">
        <v>0</v>
      </c>
      <c r="M1589" s="662">
        <v>0</v>
      </c>
      <c r="N1589" s="661">
        <v>3</v>
      </c>
      <c r="O1589" s="742">
        <v>1</v>
      </c>
      <c r="P1589" s="662"/>
      <c r="Q1589" s="677"/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21</v>
      </c>
      <c r="B1590" s="661" t="s">
        <v>589</v>
      </c>
      <c r="C1590" s="661">
        <v>89301212</v>
      </c>
      <c r="D1590" s="740" t="s">
        <v>6629</v>
      </c>
      <c r="E1590" s="741" t="s">
        <v>4371</v>
      </c>
      <c r="F1590" s="661" t="s">
        <v>4355</v>
      </c>
      <c r="G1590" s="661" t="s">
        <v>4715</v>
      </c>
      <c r="H1590" s="661" t="s">
        <v>590</v>
      </c>
      <c r="I1590" s="661" t="s">
        <v>5635</v>
      </c>
      <c r="J1590" s="661" t="s">
        <v>5633</v>
      </c>
      <c r="K1590" s="661" t="s">
        <v>5636</v>
      </c>
      <c r="L1590" s="662">
        <v>293.89</v>
      </c>
      <c r="M1590" s="662">
        <v>293.89</v>
      </c>
      <c r="N1590" s="661">
        <v>1</v>
      </c>
      <c r="O1590" s="742">
        <v>1</v>
      </c>
      <c r="P1590" s="662"/>
      <c r="Q1590" s="677">
        <v>0</v>
      </c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21</v>
      </c>
      <c r="B1591" s="661" t="s">
        <v>589</v>
      </c>
      <c r="C1591" s="661">
        <v>89301212</v>
      </c>
      <c r="D1591" s="740" t="s">
        <v>6629</v>
      </c>
      <c r="E1591" s="741" t="s">
        <v>4371</v>
      </c>
      <c r="F1591" s="661" t="s">
        <v>4355</v>
      </c>
      <c r="G1591" s="661" t="s">
        <v>4715</v>
      </c>
      <c r="H1591" s="661" t="s">
        <v>2238</v>
      </c>
      <c r="I1591" s="661" t="s">
        <v>5637</v>
      </c>
      <c r="J1591" s="661" t="s">
        <v>5638</v>
      </c>
      <c r="K1591" s="661" t="s">
        <v>5639</v>
      </c>
      <c r="L1591" s="662">
        <v>0</v>
      </c>
      <c r="M1591" s="662">
        <v>0</v>
      </c>
      <c r="N1591" s="661">
        <v>1</v>
      </c>
      <c r="O1591" s="742">
        <v>0.5</v>
      </c>
      <c r="P1591" s="662"/>
      <c r="Q1591" s="677"/>
      <c r="R1591" s="661"/>
      <c r="S1591" s="677">
        <v>0</v>
      </c>
      <c r="T1591" s="742"/>
      <c r="U1591" s="700">
        <v>0</v>
      </c>
    </row>
    <row r="1592" spans="1:21" ht="14.4" customHeight="1" x14ac:dyDescent="0.3">
      <c r="A1592" s="660">
        <v>21</v>
      </c>
      <c r="B1592" s="661" t="s">
        <v>589</v>
      </c>
      <c r="C1592" s="661">
        <v>89301212</v>
      </c>
      <c r="D1592" s="740" t="s">
        <v>6629</v>
      </c>
      <c r="E1592" s="741" t="s">
        <v>4371</v>
      </c>
      <c r="F1592" s="661" t="s">
        <v>4355</v>
      </c>
      <c r="G1592" s="661" t="s">
        <v>4715</v>
      </c>
      <c r="H1592" s="661" t="s">
        <v>2238</v>
      </c>
      <c r="I1592" s="661" t="s">
        <v>5640</v>
      </c>
      <c r="J1592" s="661" t="s">
        <v>5638</v>
      </c>
      <c r="K1592" s="661" t="s">
        <v>5236</v>
      </c>
      <c r="L1592" s="662">
        <v>174.94</v>
      </c>
      <c r="M1592" s="662">
        <v>174.94</v>
      </c>
      <c r="N1592" s="661">
        <v>1</v>
      </c>
      <c r="O1592" s="742">
        <v>1</v>
      </c>
      <c r="P1592" s="662"/>
      <c r="Q1592" s="677">
        <v>0</v>
      </c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21</v>
      </c>
      <c r="B1593" s="661" t="s">
        <v>589</v>
      </c>
      <c r="C1593" s="661">
        <v>89301212</v>
      </c>
      <c r="D1593" s="740" t="s">
        <v>6629</v>
      </c>
      <c r="E1593" s="741" t="s">
        <v>4371</v>
      </c>
      <c r="F1593" s="661" t="s">
        <v>4355</v>
      </c>
      <c r="G1593" s="661" t="s">
        <v>4581</v>
      </c>
      <c r="H1593" s="661" t="s">
        <v>590</v>
      </c>
      <c r="I1593" s="661" t="s">
        <v>1159</v>
      </c>
      <c r="J1593" s="661" t="s">
        <v>1160</v>
      </c>
      <c r="K1593" s="661" t="s">
        <v>1161</v>
      </c>
      <c r="L1593" s="662">
        <v>50.47</v>
      </c>
      <c r="M1593" s="662">
        <v>201.88</v>
      </c>
      <c r="N1593" s="661">
        <v>4</v>
      </c>
      <c r="O1593" s="742">
        <v>1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21</v>
      </c>
      <c r="B1594" s="661" t="s">
        <v>589</v>
      </c>
      <c r="C1594" s="661">
        <v>89301212</v>
      </c>
      <c r="D1594" s="740" t="s">
        <v>6629</v>
      </c>
      <c r="E1594" s="741" t="s">
        <v>4371</v>
      </c>
      <c r="F1594" s="661" t="s">
        <v>4355</v>
      </c>
      <c r="G1594" s="661" t="s">
        <v>4868</v>
      </c>
      <c r="H1594" s="661" t="s">
        <v>590</v>
      </c>
      <c r="I1594" s="661" t="s">
        <v>1383</v>
      </c>
      <c r="J1594" s="661" t="s">
        <v>1384</v>
      </c>
      <c r="K1594" s="661" t="s">
        <v>1025</v>
      </c>
      <c r="L1594" s="662">
        <v>160.6</v>
      </c>
      <c r="M1594" s="662">
        <v>321.2</v>
      </c>
      <c r="N1594" s="661">
        <v>2</v>
      </c>
      <c r="O1594" s="742">
        <v>1</v>
      </c>
      <c r="P1594" s="662">
        <v>321.2</v>
      </c>
      <c r="Q1594" s="677">
        <v>1</v>
      </c>
      <c r="R1594" s="661">
        <v>2</v>
      </c>
      <c r="S1594" s="677">
        <v>1</v>
      </c>
      <c r="T1594" s="742">
        <v>1</v>
      </c>
      <c r="U1594" s="700">
        <v>1</v>
      </c>
    </row>
    <row r="1595" spans="1:21" ht="14.4" customHeight="1" x14ac:dyDescent="0.3">
      <c r="A1595" s="660">
        <v>21</v>
      </c>
      <c r="B1595" s="661" t="s">
        <v>589</v>
      </c>
      <c r="C1595" s="661">
        <v>89301212</v>
      </c>
      <c r="D1595" s="740" t="s">
        <v>6629</v>
      </c>
      <c r="E1595" s="741" t="s">
        <v>4371</v>
      </c>
      <c r="F1595" s="661" t="s">
        <v>4355</v>
      </c>
      <c r="G1595" s="661" t="s">
        <v>4870</v>
      </c>
      <c r="H1595" s="661" t="s">
        <v>2238</v>
      </c>
      <c r="I1595" s="661" t="s">
        <v>5641</v>
      </c>
      <c r="J1595" s="661" t="s">
        <v>5642</v>
      </c>
      <c r="K1595" s="661" t="s">
        <v>1025</v>
      </c>
      <c r="L1595" s="662">
        <v>169.27</v>
      </c>
      <c r="M1595" s="662">
        <v>507.81000000000006</v>
      </c>
      <c r="N1595" s="661">
        <v>3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21</v>
      </c>
      <c r="B1596" s="661" t="s">
        <v>589</v>
      </c>
      <c r="C1596" s="661">
        <v>89301212</v>
      </c>
      <c r="D1596" s="740" t="s">
        <v>6629</v>
      </c>
      <c r="E1596" s="741" t="s">
        <v>4371</v>
      </c>
      <c r="F1596" s="661" t="s">
        <v>4355</v>
      </c>
      <c r="G1596" s="661" t="s">
        <v>4439</v>
      </c>
      <c r="H1596" s="661" t="s">
        <v>590</v>
      </c>
      <c r="I1596" s="661" t="s">
        <v>2125</v>
      </c>
      <c r="J1596" s="661" t="s">
        <v>935</v>
      </c>
      <c r="K1596" s="661" t="s">
        <v>1329</v>
      </c>
      <c r="L1596" s="662">
        <v>113.37</v>
      </c>
      <c r="M1596" s="662">
        <v>1247.0700000000002</v>
      </c>
      <c r="N1596" s="661">
        <v>11</v>
      </c>
      <c r="O1596" s="742">
        <v>5.5</v>
      </c>
      <c r="P1596" s="662">
        <v>680.22</v>
      </c>
      <c r="Q1596" s="677">
        <v>0.54545454545454541</v>
      </c>
      <c r="R1596" s="661">
        <v>6</v>
      </c>
      <c r="S1596" s="677">
        <v>0.54545454545454541</v>
      </c>
      <c r="T1596" s="742">
        <v>3</v>
      </c>
      <c r="U1596" s="700">
        <v>0.54545454545454541</v>
      </c>
    </row>
    <row r="1597" spans="1:21" ht="14.4" customHeight="1" x14ac:dyDescent="0.3">
      <c r="A1597" s="660">
        <v>21</v>
      </c>
      <c r="B1597" s="661" t="s">
        <v>589</v>
      </c>
      <c r="C1597" s="661">
        <v>89301212</v>
      </c>
      <c r="D1597" s="740" t="s">
        <v>6629</v>
      </c>
      <c r="E1597" s="741" t="s">
        <v>4371</v>
      </c>
      <c r="F1597" s="661" t="s">
        <v>4355</v>
      </c>
      <c r="G1597" s="661" t="s">
        <v>4439</v>
      </c>
      <c r="H1597" s="661" t="s">
        <v>590</v>
      </c>
      <c r="I1597" s="661" t="s">
        <v>934</v>
      </c>
      <c r="J1597" s="661" t="s">
        <v>935</v>
      </c>
      <c r="K1597" s="661" t="s">
        <v>936</v>
      </c>
      <c r="L1597" s="662">
        <v>56.69</v>
      </c>
      <c r="M1597" s="662">
        <v>3004.5700000000006</v>
      </c>
      <c r="N1597" s="661">
        <v>53</v>
      </c>
      <c r="O1597" s="742">
        <v>22.5</v>
      </c>
      <c r="P1597" s="662">
        <v>1417.2500000000002</v>
      </c>
      <c r="Q1597" s="677">
        <v>0.47169811320754718</v>
      </c>
      <c r="R1597" s="661">
        <v>25</v>
      </c>
      <c r="S1597" s="677">
        <v>0.47169811320754718</v>
      </c>
      <c r="T1597" s="742">
        <v>12</v>
      </c>
      <c r="U1597" s="700">
        <v>0.53333333333333333</v>
      </c>
    </row>
    <row r="1598" spans="1:21" ht="14.4" customHeight="1" x14ac:dyDescent="0.3">
      <c r="A1598" s="660">
        <v>21</v>
      </c>
      <c r="B1598" s="661" t="s">
        <v>589</v>
      </c>
      <c r="C1598" s="661">
        <v>89301212</v>
      </c>
      <c r="D1598" s="740" t="s">
        <v>6629</v>
      </c>
      <c r="E1598" s="741" t="s">
        <v>4371</v>
      </c>
      <c r="F1598" s="661" t="s">
        <v>4355</v>
      </c>
      <c r="G1598" s="661" t="s">
        <v>4439</v>
      </c>
      <c r="H1598" s="661" t="s">
        <v>590</v>
      </c>
      <c r="I1598" s="661" t="s">
        <v>5643</v>
      </c>
      <c r="J1598" s="661" t="s">
        <v>5644</v>
      </c>
      <c r="K1598" s="661" t="s">
        <v>924</v>
      </c>
      <c r="L1598" s="662">
        <v>45.34</v>
      </c>
      <c r="M1598" s="662">
        <v>226.70000000000002</v>
      </c>
      <c r="N1598" s="661">
        <v>5</v>
      </c>
      <c r="O1598" s="742">
        <v>2</v>
      </c>
      <c r="P1598" s="662">
        <v>45.34</v>
      </c>
      <c r="Q1598" s="677">
        <v>0.2</v>
      </c>
      <c r="R1598" s="661">
        <v>1</v>
      </c>
      <c r="S1598" s="677">
        <v>0.2</v>
      </c>
      <c r="T1598" s="742">
        <v>1</v>
      </c>
      <c r="U1598" s="700">
        <v>0.5</v>
      </c>
    </row>
    <row r="1599" spans="1:21" ht="14.4" customHeight="1" x14ac:dyDescent="0.3">
      <c r="A1599" s="660">
        <v>21</v>
      </c>
      <c r="B1599" s="661" t="s">
        <v>589</v>
      </c>
      <c r="C1599" s="661">
        <v>89301212</v>
      </c>
      <c r="D1599" s="740" t="s">
        <v>6629</v>
      </c>
      <c r="E1599" s="741" t="s">
        <v>4371</v>
      </c>
      <c r="F1599" s="661" t="s">
        <v>4355</v>
      </c>
      <c r="G1599" s="661" t="s">
        <v>4873</v>
      </c>
      <c r="H1599" s="661" t="s">
        <v>590</v>
      </c>
      <c r="I1599" s="661" t="s">
        <v>4879</v>
      </c>
      <c r="J1599" s="661" t="s">
        <v>4880</v>
      </c>
      <c r="K1599" s="661" t="s">
        <v>3682</v>
      </c>
      <c r="L1599" s="662">
        <v>194.26</v>
      </c>
      <c r="M1599" s="662">
        <v>194.26</v>
      </c>
      <c r="N1599" s="661">
        <v>1</v>
      </c>
      <c r="O1599" s="742">
        <v>1</v>
      </c>
      <c r="P1599" s="662">
        <v>194.26</v>
      </c>
      <c r="Q1599" s="677">
        <v>1</v>
      </c>
      <c r="R1599" s="661">
        <v>1</v>
      </c>
      <c r="S1599" s="677">
        <v>1</v>
      </c>
      <c r="T1599" s="742">
        <v>1</v>
      </c>
      <c r="U1599" s="700">
        <v>1</v>
      </c>
    </row>
    <row r="1600" spans="1:21" ht="14.4" customHeight="1" x14ac:dyDescent="0.3">
      <c r="A1600" s="660">
        <v>21</v>
      </c>
      <c r="B1600" s="661" t="s">
        <v>589</v>
      </c>
      <c r="C1600" s="661">
        <v>89301212</v>
      </c>
      <c r="D1600" s="740" t="s">
        <v>6629</v>
      </c>
      <c r="E1600" s="741" t="s">
        <v>4371</v>
      </c>
      <c r="F1600" s="661" t="s">
        <v>4355</v>
      </c>
      <c r="G1600" s="661" t="s">
        <v>4881</v>
      </c>
      <c r="H1600" s="661" t="s">
        <v>590</v>
      </c>
      <c r="I1600" s="661" t="s">
        <v>3027</v>
      </c>
      <c r="J1600" s="661" t="s">
        <v>3028</v>
      </c>
      <c r="K1600" s="661" t="s">
        <v>3029</v>
      </c>
      <c r="L1600" s="662">
        <v>61.3</v>
      </c>
      <c r="M1600" s="662">
        <v>122.6</v>
      </c>
      <c r="N1600" s="661">
        <v>2</v>
      </c>
      <c r="O1600" s="742">
        <v>1</v>
      </c>
      <c r="P1600" s="662"/>
      <c r="Q1600" s="677">
        <v>0</v>
      </c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21</v>
      </c>
      <c r="B1601" s="661" t="s">
        <v>589</v>
      </c>
      <c r="C1601" s="661">
        <v>89301212</v>
      </c>
      <c r="D1601" s="740" t="s">
        <v>6629</v>
      </c>
      <c r="E1601" s="741" t="s">
        <v>4371</v>
      </c>
      <c r="F1601" s="661" t="s">
        <v>4355</v>
      </c>
      <c r="G1601" s="661" t="s">
        <v>4582</v>
      </c>
      <c r="H1601" s="661" t="s">
        <v>590</v>
      </c>
      <c r="I1601" s="661" t="s">
        <v>673</v>
      </c>
      <c r="J1601" s="661" t="s">
        <v>4583</v>
      </c>
      <c r="K1601" s="661" t="s">
        <v>4584</v>
      </c>
      <c r="L1601" s="662">
        <v>22.88</v>
      </c>
      <c r="M1601" s="662">
        <v>1738.8799999999999</v>
      </c>
      <c r="N1601" s="661">
        <v>76</v>
      </c>
      <c r="O1601" s="742">
        <v>19.5</v>
      </c>
      <c r="P1601" s="662">
        <v>732.16</v>
      </c>
      <c r="Q1601" s="677">
        <v>0.4210526315789474</v>
      </c>
      <c r="R1601" s="661">
        <v>32</v>
      </c>
      <c r="S1601" s="677">
        <v>0.42105263157894735</v>
      </c>
      <c r="T1601" s="742">
        <v>7.5</v>
      </c>
      <c r="U1601" s="700">
        <v>0.38461538461538464</v>
      </c>
    </row>
    <row r="1602" spans="1:21" ht="14.4" customHeight="1" x14ac:dyDescent="0.3">
      <c r="A1602" s="660">
        <v>21</v>
      </c>
      <c r="B1602" s="661" t="s">
        <v>589</v>
      </c>
      <c r="C1602" s="661">
        <v>89301212</v>
      </c>
      <c r="D1602" s="740" t="s">
        <v>6629</v>
      </c>
      <c r="E1602" s="741" t="s">
        <v>4371</v>
      </c>
      <c r="F1602" s="661" t="s">
        <v>4355</v>
      </c>
      <c r="G1602" s="661" t="s">
        <v>4582</v>
      </c>
      <c r="H1602" s="661" t="s">
        <v>590</v>
      </c>
      <c r="I1602" s="661" t="s">
        <v>673</v>
      </c>
      <c r="J1602" s="661" t="s">
        <v>4583</v>
      </c>
      <c r="K1602" s="661" t="s">
        <v>4584</v>
      </c>
      <c r="L1602" s="662">
        <v>25.91</v>
      </c>
      <c r="M1602" s="662">
        <v>1088.2200000000003</v>
      </c>
      <c r="N1602" s="661">
        <v>42</v>
      </c>
      <c r="O1602" s="742">
        <v>12</v>
      </c>
      <c r="P1602" s="662">
        <v>492.29000000000008</v>
      </c>
      <c r="Q1602" s="677">
        <v>0.45238095238095233</v>
      </c>
      <c r="R1602" s="661">
        <v>19</v>
      </c>
      <c r="S1602" s="677">
        <v>0.45238095238095238</v>
      </c>
      <c r="T1602" s="742">
        <v>5</v>
      </c>
      <c r="U1602" s="700">
        <v>0.41666666666666669</v>
      </c>
    </row>
    <row r="1603" spans="1:21" ht="14.4" customHeight="1" x14ac:dyDescent="0.3">
      <c r="A1603" s="660">
        <v>21</v>
      </c>
      <c r="B1603" s="661" t="s">
        <v>589</v>
      </c>
      <c r="C1603" s="661">
        <v>89301212</v>
      </c>
      <c r="D1603" s="740" t="s">
        <v>6629</v>
      </c>
      <c r="E1603" s="741" t="s">
        <v>4371</v>
      </c>
      <c r="F1603" s="661" t="s">
        <v>4355</v>
      </c>
      <c r="G1603" s="661" t="s">
        <v>4582</v>
      </c>
      <c r="H1603" s="661" t="s">
        <v>590</v>
      </c>
      <c r="I1603" s="661" t="s">
        <v>1467</v>
      </c>
      <c r="J1603" s="661" t="s">
        <v>4585</v>
      </c>
      <c r="K1603" s="661" t="s">
        <v>4586</v>
      </c>
      <c r="L1603" s="662">
        <v>103.62</v>
      </c>
      <c r="M1603" s="662">
        <v>518.1</v>
      </c>
      <c r="N1603" s="661">
        <v>5</v>
      </c>
      <c r="O1603" s="742">
        <v>1.5</v>
      </c>
      <c r="P1603" s="662">
        <v>207.24</v>
      </c>
      <c r="Q1603" s="677">
        <v>0.4</v>
      </c>
      <c r="R1603" s="661">
        <v>2</v>
      </c>
      <c r="S1603" s="677">
        <v>0.4</v>
      </c>
      <c r="T1603" s="742">
        <v>0.5</v>
      </c>
      <c r="U1603" s="700">
        <v>0.33333333333333331</v>
      </c>
    </row>
    <row r="1604" spans="1:21" ht="14.4" customHeight="1" x14ac:dyDescent="0.3">
      <c r="A1604" s="660">
        <v>21</v>
      </c>
      <c r="B1604" s="661" t="s">
        <v>589</v>
      </c>
      <c r="C1604" s="661">
        <v>89301212</v>
      </c>
      <c r="D1604" s="740" t="s">
        <v>6629</v>
      </c>
      <c r="E1604" s="741" t="s">
        <v>4371</v>
      </c>
      <c r="F1604" s="661" t="s">
        <v>4355</v>
      </c>
      <c r="G1604" s="661" t="s">
        <v>4937</v>
      </c>
      <c r="H1604" s="661" t="s">
        <v>2238</v>
      </c>
      <c r="I1604" s="661" t="s">
        <v>4938</v>
      </c>
      <c r="J1604" s="661" t="s">
        <v>2281</v>
      </c>
      <c r="K1604" s="661" t="s">
        <v>4939</v>
      </c>
      <c r="L1604" s="662">
        <v>1793.46</v>
      </c>
      <c r="M1604" s="662">
        <v>28695.360000000001</v>
      </c>
      <c r="N1604" s="661">
        <v>16</v>
      </c>
      <c r="O1604" s="742">
        <v>4.5</v>
      </c>
      <c r="P1604" s="662">
        <v>8967.2999999999993</v>
      </c>
      <c r="Q1604" s="677">
        <v>0.31249999999999994</v>
      </c>
      <c r="R1604" s="661">
        <v>5</v>
      </c>
      <c r="S1604" s="677">
        <v>0.3125</v>
      </c>
      <c r="T1604" s="742">
        <v>1.5</v>
      </c>
      <c r="U1604" s="700">
        <v>0.33333333333333331</v>
      </c>
    </row>
    <row r="1605" spans="1:21" ht="14.4" customHeight="1" x14ac:dyDescent="0.3">
      <c r="A1605" s="660">
        <v>21</v>
      </c>
      <c r="B1605" s="661" t="s">
        <v>589</v>
      </c>
      <c r="C1605" s="661">
        <v>89301212</v>
      </c>
      <c r="D1605" s="740" t="s">
        <v>6629</v>
      </c>
      <c r="E1605" s="741" t="s">
        <v>4371</v>
      </c>
      <c r="F1605" s="661" t="s">
        <v>4355</v>
      </c>
      <c r="G1605" s="661" t="s">
        <v>4587</v>
      </c>
      <c r="H1605" s="661" t="s">
        <v>2238</v>
      </c>
      <c r="I1605" s="661" t="s">
        <v>3553</v>
      </c>
      <c r="J1605" s="661" t="s">
        <v>3554</v>
      </c>
      <c r="K1605" s="661" t="s">
        <v>3555</v>
      </c>
      <c r="L1605" s="662">
        <v>56.01</v>
      </c>
      <c r="M1605" s="662">
        <v>168.03</v>
      </c>
      <c r="N1605" s="661">
        <v>3</v>
      </c>
      <c r="O1605" s="742">
        <v>0.5</v>
      </c>
      <c r="P1605" s="662">
        <v>168.03</v>
      </c>
      <c r="Q1605" s="677">
        <v>1</v>
      </c>
      <c r="R1605" s="661">
        <v>3</v>
      </c>
      <c r="S1605" s="677">
        <v>1</v>
      </c>
      <c r="T1605" s="742">
        <v>0.5</v>
      </c>
      <c r="U1605" s="700">
        <v>1</v>
      </c>
    </row>
    <row r="1606" spans="1:21" ht="14.4" customHeight="1" x14ac:dyDescent="0.3">
      <c r="A1606" s="660">
        <v>21</v>
      </c>
      <c r="B1606" s="661" t="s">
        <v>589</v>
      </c>
      <c r="C1606" s="661">
        <v>89301212</v>
      </c>
      <c r="D1606" s="740" t="s">
        <v>6629</v>
      </c>
      <c r="E1606" s="741" t="s">
        <v>4371</v>
      </c>
      <c r="F1606" s="661" t="s">
        <v>4355</v>
      </c>
      <c r="G1606" s="661" t="s">
        <v>4587</v>
      </c>
      <c r="H1606" s="661" t="s">
        <v>2238</v>
      </c>
      <c r="I1606" s="661" t="s">
        <v>5232</v>
      </c>
      <c r="J1606" s="661" t="s">
        <v>3554</v>
      </c>
      <c r="K1606" s="661" t="s">
        <v>5233</v>
      </c>
      <c r="L1606" s="662">
        <v>140.03</v>
      </c>
      <c r="M1606" s="662">
        <v>980.21</v>
      </c>
      <c r="N1606" s="661">
        <v>7</v>
      </c>
      <c r="O1606" s="742">
        <v>4</v>
      </c>
      <c r="P1606" s="662">
        <v>560.12</v>
      </c>
      <c r="Q1606" s="677">
        <v>0.5714285714285714</v>
      </c>
      <c r="R1606" s="661">
        <v>4</v>
      </c>
      <c r="S1606" s="677">
        <v>0.5714285714285714</v>
      </c>
      <c r="T1606" s="742">
        <v>2</v>
      </c>
      <c r="U1606" s="700">
        <v>0.5</v>
      </c>
    </row>
    <row r="1607" spans="1:21" ht="14.4" customHeight="1" x14ac:dyDescent="0.3">
      <c r="A1607" s="660">
        <v>21</v>
      </c>
      <c r="B1607" s="661" t="s">
        <v>589</v>
      </c>
      <c r="C1607" s="661">
        <v>89301212</v>
      </c>
      <c r="D1607" s="740" t="s">
        <v>6629</v>
      </c>
      <c r="E1607" s="741" t="s">
        <v>4371</v>
      </c>
      <c r="F1607" s="661" t="s">
        <v>4355</v>
      </c>
      <c r="G1607" s="661" t="s">
        <v>4660</v>
      </c>
      <c r="H1607" s="661" t="s">
        <v>2238</v>
      </c>
      <c r="I1607" s="661" t="s">
        <v>4661</v>
      </c>
      <c r="J1607" s="661" t="s">
        <v>4662</v>
      </c>
      <c r="K1607" s="661" t="s">
        <v>4663</v>
      </c>
      <c r="L1607" s="662">
        <v>167.38</v>
      </c>
      <c r="M1607" s="662">
        <v>502.14</v>
      </c>
      <c r="N1607" s="661">
        <v>3</v>
      </c>
      <c r="O1607" s="742">
        <v>1</v>
      </c>
      <c r="P1607" s="662">
        <v>502.14</v>
      </c>
      <c r="Q1607" s="677">
        <v>1</v>
      </c>
      <c r="R1607" s="661">
        <v>3</v>
      </c>
      <c r="S1607" s="677">
        <v>1</v>
      </c>
      <c r="T1607" s="742">
        <v>1</v>
      </c>
      <c r="U1607" s="700">
        <v>1</v>
      </c>
    </row>
    <row r="1608" spans="1:21" ht="14.4" customHeight="1" x14ac:dyDescent="0.3">
      <c r="A1608" s="660">
        <v>21</v>
      </c>
      <c r="B1608" s="661" t="s">
        <v>589</v>
      </c>
      <c r="C1608" s="661">
        <v>89301212</v>
      </c>
      <c r="D1608" s="740" t="s">
        <v>6629</v>
      </c>
      <c r="E1608" s="741" t="s">
        <v>4371</v>
      </c>
      <c r="F1608" s="661" t="s">
        <v>4355</v>
      </c>
      <c r="G1608" s="661" t="s">
        <v>4940</v>
      </c>
      <c r="H1608" s="661" t="s">
        <v>590</v>
      </c>
      <c r="I1608" s="661" t="s">
        <v>5645</v>
      </c>
      <c r="J1608" s="661" t="s">
        <v>5646</v>
      </c>
      <c r="K1608" s="661" t="s">
        <v>1221</v>
      </c>
      <c r="L1608" s="662">
        <v>50.47</v>
      </c>
      <c r="M1608" s="662">
        <v>50.47</v>
      </c>
      <c r="N1608" s="661">
        <v>1</v>
      </c>
      <c r="O1608" s="742">
        <v>0.5</v>
      </c>
      <c r="P1608" s="662"/>
      <c r="Q1608" s="677">
        <v>0</v>
      </c>
      <c r="R1608" s="661"/>
      <c r="S1608" s="677">
        <v>0</v>
      </c>
      <c r="T1608" s="742"/>
      <c r="U1608" s="700">
        <v>0</v>
      </c>
    </row>
    <row r="1609" spans="1:21" ht="14.4" customHeight="1" x14ac:dyDescent="0.3">
      <c r="A1609" s="660">
        <v>21</v>
      </c>
      <c r="B1609" s="661" t="s">
        <v>589</v>
      </c>
      <c r="C1609" s="661">
        <v>89301212</v>
      </c>
      <c r="D1609" s="740" t="s">
        <v>6629</v>
      </c>
      <c r="E1609" s="741" t="s">
        <v>4371</v>
      </c>
      <c r="F1609" s="661" t="s">
        <v>4355</v>
      </c>
      <c r="G1609" s="661" t="s">
        <v>4940</v>
      </c>
      <c r="H1609" s="661" t="s">
        <v>2238</v>
      </c>
      <c r="I1609" s="661" t="s">
        <v>4941</v>
      </c>
      <c r="J1609" s="661" t="s">
        <v>2243</v>
      </c>
      <c r="K1609" s="661" t="s">
        <v>4942</v>
      </c>
      <c r="L1609" s="662">
        <v>25.23</v>
      </c>
      <c r="M1609" s="662">
        <v>25.23</v>
      </c>
      <c r="N1609" s="661">
        <v>1</v>
      </c>
      <c r="O1609" s="742">
        <v>0.5</v>
      </c>
      <c r="P1609" s="662">
        <v>25.23</v>
      </c>
      <c r="Q1609" s="677">
        <v>1</v>
      </c>
      <c r="R1609" s="661">
        <v>1</v>
      </c>
      <c r="S1609" s="677">
        <v>1</v>
      </c>
      <c r="T1609" s="742">
        <v>0.5</v>
      </c>
      <c r="U1609" s="700">
        <v>1</v>
      </c>
    </row>
    <row r="1610" spans="1:21" ht="14.4" customHeight="1" x14ac:dyDescent="0.3">
      <c r="A1610" s="660">
        <v>21</v>
      </c>
      <c r="B1610" s="661" t="s">
        <v>589</v>
      </c>
      <c r="C1610" s="661">
        <v>89301212</v>
      </c>
      <c r="D1610" s="740" t="s">
        <v>6629</v>
      </c>
      <c r="E1610" s="741" t="s">
        <v>4371</v>
      </c>
      <c r="F1610" s="661" t="s">
        <v>4355</v>
      </c>
      <c r="G1610" s="661" t="s">
        <v>4940</v>
      </c>
      <c r="H1610" s="661" t="s">
        <v>2238</v>
      </c>
      <c r="I1610" s="661" t="s">
        <v>2344</v>
      </c>
      <c r="J1610" s="661" t="s">
        <v>4146</v>
      </c>
      <c r="K1610" s="661" t="s">
        <v>1221</v>
      </c>
      <c r="L1610" s="662">
        <v>67.42</v>
      </c>
      <c r="M1610" s="662">
        <v>67.42</v>
      </c>
      <c r="N1610" s="661">
        <v>1</v>
      </c>
      <c r="O1610" s="742">
        <v>0.5</v>
      </c>
      <c r="P1610" s="662">
        <v>67.42</v>
      </c>
      <c r="Q1610" s="677">
        <v>1</v>
      </c>
      <c r="R1610" s="661">
        <v>1</v>
      </c>
      <c r="S1610" s="677">
        <v>1</v>
      </c>
      <c r="T1610" s="742">
        <v>0.5</v>
      </c>
      <c r="U1610" s="700">
        <v>1</v>
      </c>
    </row>
    <row r="1611" spans="1:21" ht="14.4" customHeight="1" x14ac:dyDescent="0.3">
      <c r="A1611" s="660">
        <v>21</v>
      </c>
      <c r="B1611" s="661" t="s">
        <v>589</v>
      </c>
      <c r="C1611" s="661">
        <v>89301212</v>
      </c>
      <c r="D1611" s="740" t="s">
        <v>6629</v>
      </c>
      <c r="E1611" s="741" t="s">
        <v>4371</v>
      </c>
      <c r="F1611" s="661" t="s">
        <v>4355</v>
      </c>
      <c r="G1611" s="661" t="s">
        <v>4940</v>
      </c>
      <c r="H1611" s="661" t="s">
        <v>2238</v>
      </c>
      <c r="I1611" s="661" t="s">
        <v>5647</v>
      </c>
      <c r="J1611" s="661" t="s">
        <v>4146</v>
      </c>
      <c r="K1611" s="661" t="s">
        <v>4257</v>
      </c>
      <c r="L1611" s="662">
        <v>84.1</v>
      </c>
      <c r="M1611" s="662">
        <v>84.1</v>
      </c>
      <c r="N1611" s="661">
        <v>1</v>
      </c>
      <c r="O1611" s="742">
        <v>0.5</v>
      </c>
      <c r="P1611" s="662"/>
      <c r="Q1611" s="677">
        <v>0</v>
      </c>
      <c r="R1611" s="661"/>
      <c r="S1611" s="677">
        <v>0</v>
      </c>
      <c r="T1611" s="742"/>
      <c r="U1611" s="700">
        <v>0</v>
      </c>
    </row>
    <row r="1612" spans="1:21" ht="14.4" customHeight="1" x14ac:dyDescent="0.3">
      <c r="A1612" s="660">
        <v>21</v>
      </c>
      <c r="B1612" s="661" t="s">
        <v>589</v>
      </c>
      <c r="C1612" s="661">
        <v>89301212</v>
      </c>
      <c r="D1612" s="740" t="s">
        <v>6629</v>
      </c>
      <c r="E1612" s="741" t="s">
        <v>4371</v>
      </c>
      <c r="F1612" s="661" t="s">
        <v>4355</v>
      </c>
      <c r="G1612" s="661" t="s">
        <v>5648</v>
      </c>
      <c r="H1612" s="661" t="s">
        <v>2238</v>
      </c>
      <c r="I1612" s="661" t="s">
        <v>2438</v>
      </c>
      <c r="J1612" s="661" t="s">
        <v>2439</v>
      </c>
      <c r="K1612" s="661" t="s">
        <v>4259</v>
      </c>
      <c r="L1612" s="662">
        <v>94.8</v>
      </c>
      <c r="M1612" s="662">
        <v>189.6</v>
      </c>
      <c r="N1612" s="661">
        <v>2</v>
      </c>
      <c r="O1612" s="742">
        <v>2</v>
      </c>
      <c r="P1612" s="662"/>
      <c r="Q1612" s="677">
        <v>0</v>
      </c>
      <c r="R1612" s="661"/>
      <c r="S1612" s="677">
        <v>0</v>
      </c>
      <c r="T1612" s="742"/>
      <c r="U1612" s="700">
        <v>0</v>
      </c>
    </row>
    <row r="1613" spans="1:21" ht="14.4" customHeight="1" x14ac:dyDescent="0.3">
      <c r="A1613" s="660">
        <v>21</v>
      </c>
      <c r="B1613" s="661" t="s">
        <v>589</v>
      </c>
      <c r="C1613" s="661">
        <v>89301212</v>
      </c>
      <c r="D1613" s="740" t="s">
        <v>6629</v>
      </c>
      <c r="E1613" s="741" t="s">
        <v>4371</v>
      </c>
      <c r="F1613" s="661" t="s">
        <v>4355</v>
      </c>
      <c r="G1613" s="661" t="s">
        <v>4718</v>
      </c>
      <c r="H1613" s="661" t="s">
        <v>2238</v>
      </c>
      <c r="I1613" s="661" t="s">
        <v>2510</v>
      </c>
      <c r="J1613" s="661" t="s">
        <v>4253</v>
      </c>
      <c r="K1613" s="661" t="s">
        <v>3661</v>
      </c>
      <c r="L1613" s="662">
        <v>201.75</v>
      </c>
      <c r="M1613" s="662">
        <v>807</v>
      </c>
      <c r="N1613" s="661">
        <v>4</v>
      </c>
      <c r="O1613" s="742">
        <v>1.5</v>
      </c>
      <c r="P1613" s="662">
        <v>403.5</v>
      </c>
      <c r="Q1613" s="677">
        <v>0.5</v>
      </c>
      <c r="R1613" s="661">
        <v>2</v>
      </c>
      <c r="S1613" s="677">
        <v>0.5</v>
      </c>
      <c r="T1613" s="742">
        <v>0.5</v>
      </c>
      <c r="U1613" s="700">
        <v>0.33333333333333331</v>
      </c>
    </row>
    <row r="1614" spans="1:21" ht="14.4" customHeight="1" x14ac:dyDescent="0.3">
      <c r="A1614" s="660">
        <v>21</v>
      </c>
      <c r="B1614" s="661" t="s">
        <v>589</v>
      </c>
      <c r="C1614" s="661">
        <v>89301212</v>
      </c>
      <c r="D1614" s="740" t="s">
        <v>6629</v>
      </c>
      <c r="E1614" s="741" t="s">
        <v>4371</v>
      </c>
      <c r="F1614" s="661" t="s">
        <v>4355</v>
      </c>
      <c r="G1614" s="661" t="s">
        <v>4718</v>
      </c>
      <c r="H1614" s="661" t="s">
        <v>2238</v>
      </c>
      <c r="I1614" s="661" t="s">
        <v>2510</v>
      </c>
      <c r="J1614" s="661" t="s">
        <v>4253</v>
      </c>
      <c r="K1614" s="661" t="s">
        <v>3661</v>
      </c>
      <c r="L1614" s="662">
        <v>128.80000000000001</v>
      </c>
      <c r="M1614" s="662">
        <v>257.60000000000002</v>
      </c>
      <c r="N1614" s="661">
        <v>2</v>
      </c>
      <c r="O1614" s="742">
        <v>0.5</v>
      </c>
      <c r="P1614" s="662">
        <v>257.60000000000002</v>
      </c>
      <c r="Q1614" s="677">
        <v>1</v>
      </c>
      <c r="R1614" s="661">
        <v>2</v>
      </c>
      <c r="S1614" s="677">
        <v>1</v>
      </c>
      <c r="T1614" s="742">
        <v>0.5</v>
      </c>
      <c r="U1614" s="700">
        <v>1</v>
      </c>
    </row>
    <row r="1615" spans="1:21" ht="14.4" customHeight="1" x14ac:dyDescent="0.3">
      <c r="A1615" s="660">
        <v>21</v>
      </c>
      <c r="B1615" s="661" t="s">
        <v>589</v>
      </c>
      <c r="C1615" s="661">
        <v>89301212</v>
      </c>
      <c r="D1615" s="740" t="s">
        <v>6629</v>
      </c>
      <c r="E1615" s="741" t="s">
        <v>4371</v>
      </c>
      <c r="F1615" s="661" t="s">
        <v>4355</v>
      </c>
      <c r="G1615" s="661" t="s">
        <v>5649</v>
      </c>
      <c r="H1615" s="661" t="s">
        <v>2238</v>
      </c>
      <c r="I1615" s="661" t="s">
        <v>2430</v>
      </c>
      <c r="J1615" s="661" t="s">
        <v>2431</v>
      </c>
      <c r="K1615" s="661" t="s">
        <v>2432</v>
      </c>
      <c r="L1615" s="662">
        <v>130.59</v>
      </c>
      <c r="M1615" s="662">
        <v>261.18</v>
      </c>
      <c r="N1615" s="661">
        <v>2</v>
      </c>
      <c r="O1615" s="742">
        <v>1</v>
      </c>
      <c r="P1615" s="662"/>
      <c r="Q1615" s="677">
        <v>0</v>
      </c>
      <c r="R1615" s="661"/>
      <c r="S1615" s="677">
        <v>0</v>
      </c>
      <c r="T1615" s="742"/>
      <c r="U1615" s="700">
        <v>0</v>
      </c>
    </row>
    <row r="1616" spans="1:21" ht="14.4" customHeight="1" x14ac:dyDescent="0.3">
      <c r="A1616" s="660">
        <v>21</v>
      </c>
      <c r="B1616" s="661" t="s">
        <v>589</v>
      </c>
      <c r="C1616" s="661">
        <v>89301212</v>
      </c>
      <c r="D1616" s="740" t="s">
        <v>6629</v>
      </c>
      <c r="E1616" s="741" t="s">
        <v>4371</v>
      </c>
      <c r="F1616" s="661" t="s">
        <v>4355</v>
      </c>
      <c r="G1616" s="661" t="s">
        <v>4664</v>
      </c>
      <c r="H1616" s="661" t="s">
        <v>590</v>
      </c>
      <c r="I1616" s="661" t="s">
        <v>802</v>
      </c>
      <c r="J1616" s="661" t="s">
        <v>803</v>
      </c>
      <c r="K1616" s="661" t="s">
        <v>4665</v>
      </c>
      <c r="L1616" s="662">
        <v>127.5</v>
      </c>
      <c r="M1616" s="662">
        <v>255</v>
      </c>
      <c r="N1616" s="661">
        <v>2</v>
      </c>
      <c r="O1616" s="742">
        <v>0.5</v>
      </c>
      <c r="P1616" s="662"/>
      <c r="Q1616" s="677">
        <v>0</v>
      </c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21</v>
      </c>
      <c r="B1617" s="661" t="s">
        <v>589</v>
      </c>
      <c r="C1617" s="661">
        <v>89301212</v>
      </c>
      <c r="D1617" s="740" t="s">
        <v>6629</v>
      </c>
      <c r="E1617" s="741" t="s">
        <v>4371</v>
      </c>
      <c r="F1617" s="661" t="s">
        <v>4355</v>
      </c>
      <c r="G1617" s="661" t="s">
        <v>4442</v>
      </c>
      <c r="H1617" s="661" t="s">
        <v>590</v>
      </c>
      <c r="I1617" s="661" t="s">
        <v>946</v>
      </c>
      <c r="J1617" s="661" t="s">
        <v>4443</v>
      </c>
      <c r="K1617" s="661" t="s">
        <v>4444</v>
      </c>
      <c r="L1617" s="662">
        <v>0</v>
      </c>
      <c r="M1617" s="662">
        <v>0</v>
      </c>
      <c r="N1617" s="661">
        <v>31</v>
      </c>
      <c r="O1617" s="742">
        <v>9.5</v>
      </c>
      <c r="P1617" s="662">
        <v>0</v>
      </c>
      <c r="Q1617" s="677"/>
      <c r="R1617" s="661">
        <v>14</v>
      </c>
      <c r="S1617" s="677">
        <v>0.45161290322580644</v>
      </c>
      <c r="T1617" s="742">
        <v>4.5</v>
      </c>
      <c r="U1617" s="700">
        <v>0.47368421052631576</v>
      </c>
    </row>
    <row r="1618" spans="1:21" ht="14.4" customHeight="1" x14ac:dyDescent="0.3">
      <c r="A1618" s="660">
        <v>21</v>
      </c>
      <c r="B1618" s="661" t="s">
        <v>589</v>
      </c>
      <c r="C1618" s="661">
        <v>89301212</v>
      </c>
      <c r="D1618" s="740" t="s">
        <v>6629</v>
      </c>
      <c r="E1618" s="741" t="s">
        <v>4371</v>
      </c>
      <c r="F1618" s="661" t="s">
        <v>4355</v>
      </c>
      <c r="G1618" s="661" t="s">
        <v>4442</v>
      </c>
      <c r="H1618" s="661" t="s">
        <v>590</v>
      </c>
      <c r="I1618" s="661" t="s">
        <v>782</v>
      </c>
      <c r="J1618" s="661" t="s">
        <v>5650</v>
      </c>
      <c r="K1618" s="661" t="s">
        <v>5651</v>
      </c>
      <c r="L1618" s="662">
        <v>105.46</v>
      </c>
      <c r="M1618" s="662">
        <v>316.38</v>
      </c>
      <c r="N1618" s="661">
        <v>3</v>
      </c>
      <c r="O1618" s="742">
        <v>1.5</v>
      </c>
      <c r="P1618" s="662">
        <v>105.46</v>
      </c>
      <c r="Q1618" s="677">
        <v>0.33333333333333331</v>
      </c>
      <c r="R1618" s="661">
        <v>1</v>
      </c>
      <c r="S1618" s="677">
        <v>0.33333333333333331</v>
      </c>
      <c r="T1618" s="742">
        <v>1</v>
      </c>
      <c r="U1618" s="700">
        <v>0.66666666666666663</v>
      </c>
    </row>
    <row r="1619" spans="1:21" ht="14.4" customHeight="1" x14ac:dyDescent="0.3">
      <c r="A1619" s="660">
        <v>21</v>
      </c>
      <c r="B1619" s="661" t="s">
        <v>589</v>
      </c>
      <c r="C1619" s="661">
        <v>89301212</v>
      </c>
      <c r="D1619" s="740" t="s">
        <v>6629</v>
      </c>
      <c r="E1619" s="741" t="s">
        <v>4371</v>
      </c>
      <c r="F1619" s="661" t="s">
        <v>4355</v>
      </c>
      <c r="G1619" s="661" t="s">
        <v>4445</v>
      </c>
      <c r="H1619" s="661" t="s">
        <v>590</v>
      </c>
      <c r="I1619" s="661" t="s">
        <v>768</v>
      </c>
      <c r="J1619" s="661" t="s">
        <v>769</v>
      </c>
      <c r="K1619" s="661" t="s">
        <v>4447</v>
      </c>
      <c r="L1619" s="662">
        <v>43.99</v>
      </c>
      <c r="M1619" s="662">
        <v>307.93</v>
      </c>
      <c r="N1619" s="661">
        <v>7</v>
      </c>
      <c r="O1619" s="742">
        <v>2</v>
      </c>
      <c r="P1619" s="662">
        <v>307.93</v>
      </c>
      <c r="Q1619" s="677">
        <v>1</v>
      </c>
      <c r="R1619" s="661">
        <v>7</v>
      </c>
      <c r="S1619" s="677">
        <v>1</v>
      </c>
      <c r="T1619" s="742">
        <v>2</v>
      </c>
      <c r="U1619" s="700">
        <v>1</v>
      </c>
    </row>
    <row r="1620" spans="1:21" ht="14.4" customHeight="1" x14ac:dyDescent="0.3">
      <c r="A1620" s="660">
        <v>21</v>
      </c>
      <c r="B1620" s="661" t="s">
        <v>589</v>
      </c>
      <c r="C1620" s="661">
        <v>89301212</v>
      </c>
      <c r="D1620" s="740" t="s">
        <v>6629</v>
      </c>
      <c r="E1620" s="741" t="s">
        <v>4371</v>
      </c>
      <c r="F1620" s="661" t="s">
        <v>4355</v>
      </c>
      <c r="G1620" s="661" t="s">
        <v>4445</v>
      </c>
      <c r="H1620" s="661" t="s">
        <v>590</v>
      </c>
      <c r="I1620" s="661" t="s">
        <v>5002</v>
      </c>
      <c r="J1620" s="661" t="s">
        <v>5003</v>
      </c>
      <c r="K1620" s="661" t="s">
        <v>3940</v>
      </c>
      <c r="L1620" s="662">
        <v>131.96</v>
      </c>
      <c r="M1620" s="662">
        <v>131.96</v>
      </c>
      <c r="N1620" s="661">
        <v>1</v>
      </c>
      <c r="O1620" s="742">
        <v>0.5</v>
      </c>
      <c r="P1620" s="662">
        <v>131.96</v>
      </c>
      <c r="Q1620" s="677">
        <v>1</v>
      </c>
      <c r="R1620" s="661">
        <v>1</v>
      </c>
      <c r="S1620" s="677">
        <v>1</v>
      </c>
      <c r="T1620" s="742">
        <v>0.5</v>
      </c>
      <c r="U1620" s="700">
        <v>1</v>
      </c>
    </row>
    <row r="1621" spans="1:21" ht="14.4" customHeight="1" x14ac:dyDescent="0.3">
      <c r="A1621" s="660">
        <v>21</v>
      </c>
      <c r="B1621" s="661" t="s">
        <v>589</v>
      </c>
      <c r="C1621" s="661">
        <v>89301212</v>
      </c>
      <c r="D1621" s="740" t="s">
        <v>6629</v>
      </c>
      <c r="E1621" s="741" t="s">
        <v>4371</v>
      </c>
      <c r="F1621" s="661" t="s">
        <v>4355</v>
      </c>
      <c r="G1621" s="661" t="s">
        <v>4596</v>
      </c>
      <c r="H1621" s="661" t="s">
        <v>590</v>
      </c>
      <c r="I1621" s="661" t="s">
        <v>5652</v>
      </c>
      <c r="J1621" s="661" t="s">
        <v>5653</v>
      </c>
      <c r="K1621" s="661" t="s">
        <v>5654</v>
      </c>
      <c r="L1621" s="662">
        <v>53.54</v>
      </c>
      <c r="M1621" s="662">
        <v>53.54</v>
      </c>
      <c r="N1621" s="661">
        <v>1</v>
      </c>
      <c r="O1621" s="742">
        <v>0.5</v>
      </c>
      <c r="P1621" s="662"/>
      <c r="Q1621" s="677">
        <v>0</v>
      </c>
      <c r="R1621" s="661"/>
      <c r="S1621" s="677">
        <v>0</v>
      </c>
      <c r="T1621" s="742"/>
      <c r="U1621" s="700">
        <v>0</v>
      </c>
    </row>
    <row r="1622" spans="1:21" ht="14.4" customHeight="1" x14ac:dyDescent="0.3">
      <c r="A1622" s="660">
        <v>21</v>
      </c>
      <c r="B1622" s="661" t="s">
        <v>589</v>
      </c>
      <c r="C1622" s="661">
        <v>89301212</v>
      </c>
      <c r="D1622" s="740" t="s">
        <v>6629</v>
      </c>
      <c r="E1622" s="741" t="s">
        <v>4371</v>
      </c>
      <c r="F1622" s="661" t="s">
        <v>4355</v>
      </c>
      <c r="G1622" s="661" t="s">
        <v>4963</v>
      </c>
      <c r="H1622" s="661" t="s">
        <v>2238</v>
      </c>
      <c r="I1622" s="661" t="s">
        <v>4964</v>
      </c>
      <c r="J1622" s="661" t="s">
        <v>4300</v>
      </c>
      <c r="K1622" s="661" t="s">
        <v>2472</v>
      </c>
      <c r="L1622" s="662">
        <v>0</v>
      </c>
      <c r="M1622" s="662">
        <v>0</v>
      </c>
      <c r="N1622" s="661">
        <v>5</v>
      </c>
      <c r="O1622" s="742">
        <v>2</v>
      </c>
      <c r="P1622" s="662">
        <v>0</v>
      </c>
      <c r="Q1622" s="677"/>
      <c r="R1622" s="661">
        <v>2</v>
      </c>
      <c r="S1622" s="677">
        <v>0.4</v>
      </c>
      <c r="T1622" s="742">
        <v>1</v>
      </c>
      <c r="U1622" s="700">
        <v>0.5</v>
      </c>
    </row>
    <row r="1623" spans="1:21" ht="14.4" customHeight="1" x14ac:dyDescent="0.3">
      <c r="A1623" s="660">
        <v>21</v>
      </c>
      <c r="B1623" s="661" t="s">
        <v>589</v>
      </c>
      <c r="C1623" s="661">
        <v>89301212</v>
      </c>
      <c r="D1623" s="740" t="s">
        <v>6629</v>
      </c>
      <c r="E1623" s="741" t="s">
        <v>4371</v>
      </c>
      <c r="F1623" s="661" t="s">
        <v>4355</v>
      </c>
      <c r="G1623" s="661" t="s">
        <v>4963</v>
      </c>
      <c r="H1623" s="661" t="s">
        <v>2238</v>
      </c>
      <c r="I1623" s="661" t="s">
        <v>4964</v>
      </c>
      <c r="J1623" s="661" t="s">
        <v>4300</v>
      </c>
      <c r="K1623" s="661" t="s">
        <v>2472</v>
      </c>
      <c r="L1623" s="662">
        <v>154.4</v>
      </c>
      <c r="M1623" s="662">
        <v>3242.4000000000005</v>
      </c>
      <c r="N1623" s="661">
        <v>21</v>
      </c>
      <c r="O1623" s="742">
        <v>7</v>
      </c>
      <c r="P1623" s="662">
        <v>1698.4000000000003</v>
      </c>
      <c r="Q1623" s="677">
        <v>0.52380952380952384</v>
      </c>
      <c r="R1623" s="661">
        <v>11</v>
      </c>
      <c r="S1623" s="677">
        <v>0.52380952380952384</v>
      </c>
      <c r="T1623" s="742">
        <v>3.5</v>
      </c>
      <c r="U1623" s="700">
        <v>0.5</v>
      </c>
    </row>
    <row r="1624" spans="1:21" ht="14.4" customHeight="1" x14ac:dyDescent="0.3">
      <c r="A1624" s="660">
        <v>21</v>
      </c>
      <c r="B1624" s="661" t="s">
        <v>589</v>
      </c>
      <c r="C1624" s="661">
        <v>89301212</v>
      </c>
      <c r="D1624" s="740" t="s">
        <v>6629</v>
      </c>
      <c r="E1624" s="741" t="s">
        <v>4371</v>
      </c>
      <c r="F1624" s="661" t="s">
        <v>4355</v>
      </c>
      <c r="G1624" s="661" t="s">
        <v>4963</v>
      </c>
      <c r="H1624" s="661" t="s">
        <v>2238</v>
      </c>
      <c r="I1624" s="661" t="s">
        <v>3652</v>
      </c>
      <c r="J1624" s="661" t="s">
        <v>4300</v>
      </c>
      <c r="K1624" s="661" t="s">
        <v>2543</v>
      </c>
      <c r="L1624" s="662">
        <v>514.67999999999995</v>
      </c>
      <c r="M1624" s="662">
        <v>2573.3999999999996</v>
      </c>
      <c r="N1624" s="661">
        <v>5</v>
      </c>
      <c r="O1624" s="742">
        <v>4.5</v>
      </c>
      <c r="P1624" s="662">
        <v>1029.3599999999999</v>
      </c>
      <c r="Q1624" s="677">
        <v>0.4</v>
      </c>
      <c r="R1624" s="661">
        <v>2</v>
      </c>
      <c r="S1624" s="677">
        <v>0.4</v>
      </c>
      <c r="T1624" s="742">
        <v>1.5</v>
      </c>
      <c r="U1624" s="700">
        <v>0.33333333333333331</v>
      </c>
    </row>
    <row r="1625" spans="1:21" ht="14.4" customHeight="1" x14ac:dyDescent="0.3">
      <c r="A1625" s="660">
        <v>21</v>
      </c>
      <c r="B1625" s="661" t="s">
        <v>589</v>
      </c>
      <c r="C1625" s="661">
        <v>89301212</v>
      </c>
      <c r="D1625" s="740" t="s">
        <v>6629</v>
      </c>
      <c r="E1625" s="741" t="s">
        <v>4371</v>
      </c>
      <c r="F1625" s="661" t="s">
        <v>4355</v>
      </c>
      <c r="G1625" s="661" t="s">
        <v>4721</v>
      </c>
      <c r="H1625" s="661" t="s">
        <v>590</v>
      </c>
      <c r="I1625" s="661" t="s">
        <v>5337</v>
      </c>
      <c r="J1625" s="661" t="s">
        <v>5338</v>
      </c>
      <c r="K1625" s="661" t="s">
        <v>5339</v>
      </c>
      <c r="L1625" s="662">
        <v>547.16999999999996</v>
      </c>
      <c r="M1625" s="662">
        <v>547.16999999999996</v>
      </c>
      <c r="N1625" s="661">
        <v>1</v>
      </c>
      <c r="O1625" s="742">
        <v>0.5</v>
      </c>
      <c r="P1625" s="662">
        <v>547.16999999999996</v>
      </c>
      <c r="Q1625" s="677">
        <v>1</v>
      </c>
      <c r="R1625" s="661">
        <v>1</v>
      </c>
      <c r="S1625" s="677">
        <v>1</v>
      </c>
      <c r="T1625" s="742">
        <v>0.5</v>
      </c>
      <c r="U1625" s="700">
        <v>1</v>
      </c>
    </row>
    <row r="1626" spans="1:21" ht="14.4" customHeight="1" x14ac:dyDescent="0.3">
      <c r="A1626" s="660">
        <v>21</v>
      </c>
      <c r="B1626" s="661" t="s">
        <v>589</v>
      </c>
      <c r="C1626" s="661">
        <v>89301212</v>
      </c>
      <c r="D1626" s="740" t="s">
        <v>6629</v>
      </c>
      <c r="E1626" s="741" t="s">
        <v>4371</v>
      </c>
      <c r="F1626" s="661" t="s">
        <v>4355</v>
      </c>
      <c r="G1626" s="661" t="s">
        <v>5342</v>
      </c>
      <c r="H1626" s="661" t="s">
        <v>590</v>
      </c>
      <c r="I1626" s="661" t="s">
        <v>5655</v>
      </c>
      <c r="J1626" s="661" t="s">
        <v>5656</v>
      </c>
      <c r="K1626" s="661" t="s">
        <v>5657</v>
      </c>
      <c r="L1626" s="662">
        <v>610.23</v>
      </c>
      <c r="M1626" s="662">
        <v>3051.15</v>
      </c>
      <c r="N1626" s="661">
        <v>5</v>
      </c>
      <c r="O1626" s="742">
        <v>2</v>
      </c>
      <c r="P1626" s="662">
        <v>3051.15</v>
      </c>
      <c r="Q1626" s="677">
        <v>1</v>
      </c>
      <c r="R1626" s="661">
        <v>5</v>
      </c>
      <c r="S1626" s="677">
        <v>1</v>
      </c>
      <c r="T1626" s="742">
        <v>2</v>
      </c>
      <c r="U1626" s="700">
        <v>1</v>
      </c>
    </row>
    <row r="1627" spans="1:21" ht="14.4" customHeight="1" x14ac:dyDescent="0.3">
      <c r="A1627" s="660">
        <v>21</v>
      </c>
      <c r="B1627" s="661" t="s">
        <v>589</v>
      </c>
      <c r="C1627" s="661">
        <v>89301212</v>
      </c>
      <c r="D1627" s="740" t="s">
        <v>6629</v>
      </c>
      <c r="E1627" s="741" t="s">
        <v>4371</v>
      </c>
      <c r="F1627" s="661" t="s">
        <v>4355</v>
      </c>
      <c r="G1627" s="661" t="s">
        <v>5342</v>
      </c>
      <c r="H1627" s="661" t="s">
        <v>590</v>
      </c>
      <c r="I1627" s="661" t="s">
        <v>5658</v>
      </c>
      <c r="J1627" s="661" t="s">
        <v>5344</v>
      </c>
      <c r="K1627" s="661" t="s">
        <v>5659</v>
      </c>
      <c r="L1627" s="662">
        <v>0</v>
      </c>
      <c r="M1627" s="662">
        <v>0</v>
      </c>
      <c r="N1627" s="661">
        <v>11</v>
      </c>
      <c r="O1627" s="742">
        <v>4.5</v>
      </c>
      <c r="P1627" s="662">
        <v>0</v>
      </c>
      <c r="Q1627" s="677"/>
      <c r="R1627" s="661">
        <v>8</v>
      </c>
      <c r="S1627" s="677">
        <v>0.72727272727272729</v>
      </c>
      <c r="T1627" s="742">
        <v>4</v>
      </c>
      <c r="U1627" s="700">
        <v>0.88888888888888884</v>
      </c>
    </row>
    <row r="1628" spans="1:21" ht="14.4" customHeight="1" x14ac:dyDescent="0.3">
      <c r="A1628" s="660">
        <v>21</v>
      </c>
      <c r="B1628" s="661" t="s">
        <v>589</v>
      </c>
      <c r="C1628" s="661">
        <v>89301212</v>
      </c>
      <c r="D1628" s="740" t="s">
        <v>6629</v>
      </c>
      <c r="E1628" s="741" t="s">
        <v>4371</v>
      </c>
      <c r="F1628" s="661" t="s">
        <v>4355</v>
      </c>
      <c r="G1628" s="661" t="s">
        <v>5342</v>
      </c>
      <c r="H1628" s="661" t="s">
        <v>590</v>
      </c>
      <c r="I1628" s="661" t="s">
        <v>5660</v>
      </c>
      <c r="J1628" s="661" t="s">
        <v>5661</v>
      </c>
      <c r="K1628" s="661" t="s">
        <v>5662</v>
      </c>
      <c r="L1628" s="662">
        <v>0</v>
      </c>
      <c r="M1628" s="662">
        <v>0</v>
      </c>
      <c r="N1628" s="661">
        <v>1</v>
      </c>
      <c r="O1628" s="742">
        <v>1</v>
      </c>
      <c r="P1628" s="662">
        <v>0</v>
      </c>
      <c r="Q1628" s="677"/>
      <c r="R1628" s="661">
        <v>1</v>
      </c>
      <c r="S1628" s="677">
        <v>1</v>
      </c>
      <c r="T1628" s="742">
        <v>1</v>
      </c>
      <c r="U1628" s="700">
        <v>1</v>
      </c>
    </row>
    <row r="1629" spans="1:21" ht="14.4" customHeight="1" x14ac:dyDescent="0.3">
      <c r="A1629" s="660">
        <v>21</v>
      </c>
      <c r="B1629" s="661" t="s">
        <v>589</v>
      </c>
      <c r="C1629" s="661">
        <v>89301212</v>
      </c>
      <c r="D1629" s="740" t="s">
        <v>6629</v>
      </c>
      <c r="E1629" s="741" t="s">
        <v>4371</v>
      </c>
      <c r="F1629" s="661" t="s">
        <v>4355</v>
      </c>
      <c r="G1629" s="661" t="s">
        <v>5342</v>
      </c>
      <c r="H1629" s="661" t="s">
        <v>590</v>
      </c>
      <c r="I1629" s="661" t="s">
        <v>5345</v>
      </c>
      <c r="J1629" s="661" t="s">
        <v>5344</v>
      </c>
      <c r="K1629" s="661" t="s">
        <v>5346</v>
      </c>
      <c r="L1629" s="662">
        <v>158.31</v>
      </c>
      <c r="M1629" s="662">
        <v>791.55</v>
      </c>
      <c r="N1629" s="661">
        <v>5</v>
      </c>
      <c r="O1629" s="742">
        <v>2</v>
      </c>
      <c r="P1629" s="662">
        <v>316.62</v>
      </c>
      <c r="Q1629" s="677">
        <v>0.4</v>
      </c>
      <c r="R1629" s="661">
        <v>2</v>
      </c>
      <c r="S1629" s="677">
        <v>0.4</v>
      </c>
      <c r="T1629" s="742">
        <v>1</v>
      </c>
      <c r="U1629" s="700">
        <v>0.5</v>
      </c>
    </row>
    <row r="1630" spans="1:21" ht="14.4" customHeight="1" x14ac:dyDescent="0.3">
      <c r="A1630" s="660">
        <v>21</v>
      </c>
      <c r="B1630" s="661" t="s">
        <v>589</v>
      </c>
      <c r="C1630" s="661">
        <v>89301212</v>
      </c>
      <c r="D1630" s="740" t="s">
        <v>6629</v>
      </c>
      <c r="E1630" s="741" t="s">
        <v>4371</v>
      </c>
      <c r="F1630" s="661" t="s">
        <v>4355</v>
      </c>
      <c r="G1630" s="661" t="s">
        <v>4886</v>
      </c>
      <c r="H1630" s="661" t="s">
        <v>590</v>
      </c>
      <c r="I1630" s="661" t="s">
        <v>5663</v>
      </c>
      <c r="J1630" s="661" t="s">
        <v>5664</v>
      </c>
      <c r="K1630" s="661" t="s">
        <v>2454</v>
      </c>
      <c r="L1630" s="662">
        <v>143.71</v>
      </c>
      <c r="M1630" s="662">
        <v>143.71</v>
      </c>
      <c r="N1630" s="661">
        <v>1</v>
      </c>
      <c r="O1630" s="742">
        <v>0.5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21</v>
      </c>
      <c r="B1631" s="661" t="s">
        <v>589</v>
      </c>
      <c r="C1631" s="661">
        <v>89301212</v>
      </c>
      <c r="D1631" s="740" t="s">
        <v>6629</v>
      </c>
      <c r="E1631" s="741" t="s">
        <v>4371</v>
      </c>
      <c r="F1631" s="661" t="s">
        <v>4355</v>
      </c>
      <c r="G1631" s="661" t="s">
        <v>5665</v>
      </c>
      <c r="H1631" s="661" t="s">
        <v>590</v>
      </c>
      <c r="I1631" s="661" t="s">
        <v>5666</v>
      </c>
      <c r="J1631" s="661" t="s">
        <v>5667</v>
      </c>
      <c r="K1631" s="661" t="s">
        <v>866</v>
      </c>
      <c r="L1631" s="662">
        <v>258.10000000000002</v>
      </c>
      <c r="M1631" s="662">
        <v>516.20000000000005</v>
      </c>
      <c r="N1631" s="661">
        <v>2</v>
      </c>
      <c r="O1631" s="742">
        <v>1</v>
      </c>
      <c r="P1631" s="662">
        <v>516.20000000000005</v>
      </c>
      <c r="Q1631" s="677">
        <v>1</v>
      </c>
      <c r="R1631" s="661">
        <v>2</v>
      </c>
      <c r="S1631" s="677">
        <v>1</v>
      </c>
      <c r="T1631" s="742">
        <v>1</v>
      </c>
      <c r="U1631" s="700">
        <v>1</v>
      </c>
    </row>
    <row r="1632" spans="1:21" ht="14.4" customHeight="1" x14ac:dyDescent="0.3">
      <c r="A1632" s="660">
        <v>21</v>
      </c>
      <c r="B1632" s="661" t="s">
        <v>589</v>
      </c>
      <c r="C1632" s="661">
        <v>89301212</v>
      </c>
      <c r="D1632" s="740" t="s">
        <v>6629</v>
      </c>
      <c r="E1632" s="741" t="s">
        <v>4371</v>
      </c>
      <c r="F1632" s="661" t="s">
        <v>4355</v>
      </c>
      <c r="G1632" s="661" t="s">
        <v>4411</v>
      </c>
      <c r="H1632" s="661" t="s">
        <v>590</v>
      </c>
      <c r="I1632" s="661" t="s">
        <v>1268</v>
      </c>
      <c r="J1632" s="661" t="s">
        <v>1059</v>
      </c>
      <c r="K1632" s="661" t="s">
        <v>4412</v>
      </c>
      <c r="L1632" s="662">
        <v>96.72</v>
      </c>
      <c r="M1632" s="662">
        <v>96.72</v>
      </c>
      <c r="N1632" s="661">
        <v>1</v>
      </c>
      <c r="O1632" s="742">
        <v>0.5</v>
      </c>
      <c r="P1632" s="662"/>
      <c r="Q1632" s="677">
        <v>0</v>
      </c>
      <c r="R1632" s="661"/>
      <c r="S1632" s="677">
        <v>0</v>
      </c>
      <c r="T1632" s="742"/>
      <c r="U1632" s="700">
        <v>0</v>
      </c>
    </row>
    <row r="1633" spans="1:21" ht="14.4" customHeight="1" x14ac:dyDescent="0.3">
      <c r="A1633" s="660">
        <v>21</v>
      </c>
      <c r="B1633" s="661" t="s">
        <v>589</v>
      </c>
      <c r="C1633" s="661">
        <v>89301212</v>
      </c>
      <c r="D1633" s="740" t="s">
        <v>6629</v>
      </c>
      <c r="E1633" s="741" t="s">
        <v>4371</v>
      </c>
      <c r="F1633" s="661" t="s">
        <v>4355</v>
      </c>
      <c r="G1633" s="661" t="s">
        <v>4411</v>
      </c>
      <c r="H1633" s="661" t="s">
        <v>590</v>
      </c>
      <c r="I1633" s="661" t="s">
        <v>2902</v>
      </c>
      <c r="J1633" s="661" t="s">
        <v>1059</v>
      </c>
      <c r="K1633" s="661" t="s">
        <v>4666</v>
      </c>
      <c r="L1633" s="662">
        <v>57.85</v>
      </c>
      <c r="M1633" s="662">
        <v>1041.3</v>
      </c>
      <c r="N1633" s="661">
        <v>18</v>
      </c>
      <c r="O1633" s="742">
        <v>7.5</v>
      </c>
      <c r="P1633" s="662">
        <v>578.5</v>
      </c>
      <c r="Q1633" s="677">
        <v>0.55555555555555558</v>
      </c>
      <c r="R1633" s="661">
        <v>10</v>
      </c>
      <c r="S1633" s="677">
        <v>0.55555555555555558</v>
      </c>
      <c r="T1633" s="742">
        <v>5</v>
      </c>
      <c r="U1633" s="700">
        <v>0.66666666666666663</v>
      </c>
    </row>
    <row r="1634" spans="1:21" ht="14.4" customHeight="1" x14ac:dyDescent="0.3">
      <c r="A1634" s="660">
        <v>21</v>
      </c>
      <c r="B1634" s="661" t="s">
        <v>589</v>
      </c>
      <c r="C1634" s="661">
        <v>89301212</v>
      </c>
      <c r="D1634" s="740" t="s">
        <v>6629</v>
      </c>
      <c r="E1634" s="741" t="s">
        <v>4371</v>
      </c>
      <c r="F1634" s="661" t="s">
        <v>4355</v>
      </c>
      <c r="G1634" s="661" t="s">
        <v>4411</v>
      </c>
      <c r="H1634" s="661" t="s">
        <v>590</v>
      </c>
      <c r="I1634" s="661" t="s">
        <v>2902</v>
      </c>
      <c r="J1634" s="661" t="s">
        <v>1059</v>
      </c>
      <c r="K1634" s="661" t="s">
        <v>4666</v>
      </c>
      <c r="L1634" s="662">
        <v>57.66</v>
      </c>
      <c r="M1634" s="662">
        <v>576.59999999999991</v>
      </c>
      <c r="N1634" s="661">
        <v>10</v>
      </c>
      <c r="O1634" s="742">
        <v>5</v>
      </c>
      <c r="P1634" s="662">
        <v>403.61999999999995</v>
      </c>
      <c r="Q1634" s="677">
        <v>0.70000000000000007</v>
      </c>
      <c r="R1634" s="661">
        <v>7</v>
      </c>
      <c r="S1634" s="677">
        <v>0.7</v>
      </c>
      <c r="T1634" s="742">
        <v>4</v>
      </c>
      <c r="U1634" s="700">
        <v>0.8</v>
      </c>
    </row>
    <row r="1635" spans="1:21" ht="14.4" customHeight="1" x14ac:dyDescent="0.3">
      <c r="A1635" s="660">
        <v>21</v>
      </c>
      <c r="B1635" s="661" t="s">
        <v>589</v>
      </c>
      <c r="C1635" s="661">
        <v>89301212</v>
      </c>
      <c r="D1635" s="740" t="s">
        <v>6629</v>
      </c>
      <c r="E1635" s="741" t="s">
        <v>4371</v>
      </c>
      <c r="F1635" s="661" t="s">
        <v>4355</v>
      </c>
      <c r="G1635" s="661" t="s">
        <v>4599</v>
      </c>
      <c r="H1635" s="661" t="s">
        <v>2238</v>
      </c>
      <c r="I1635" s="661" t="s">
        <v>2311</v>
      </c>
      <c r="J1635" s="661" t="s">
        <v>2312</v>
      </c>
      <c r="K1635" s="661" t="s">
        <v>4224</v>
      </c>
      <c r="L1635" s="662">
        <v>147.36000000000001</v>
      </c>
      <c r="M1635" s="662">
        <v>1326.2400000000002</v>
      </c>
      <c r="N1635" s="661">
        <v>9</v>
      </c>
      <c r="O1635" s="742">
        <v>3.5</v>
      </c>
      <c r="P1635" s="662">
        <v>442.08000000000004</v>
      </c>
      <c r="Q1635" s="677">
        <v>0.33333333333333331</v>
      </c>
      <c r="R1635" s="661">
        <v>3</v>
      </c>
      <c r="S1635" s="677">
        <v>0.33333333333333331</v>
      </c>
      <c r="T1635" s="742">
        <v>1.5</v>
      </c>
      <c r="U1635" s="700">
        <v>0.42857142857142855</v>
      </c>
    </row>
    <row r="1636" spans="1:21" ht="14.4" customHeight="1" x14ac:dyDescent="0.3">
      <c r="A1636" s="660">
        <v>21</v>
      </c>
      <c r="B1636" s="661" t="s">
        <v>589</v>
      </c>
      <c r="C1636" s="661">
        <v>89301212</v>
      </c>
      <c r="D1636" s="740" t="s">
        <v>6629</v>
      </c>
      <c r="E1636" s="741" t="s">
        <v>4371</v>
      </c>
      <c r="F1636" s="661" t="s">
        <v>4355</v>
      </c>
      <c r="G1636" s="661" t="s">
        <v>4599</v>
      </c>
      <c r="H1636" s="661" t="s">
        <v>2238</v>
      </c>
      <c r="I1636" s="661" t="s">
        <v>2557</v>
      </c>
      <c r="J1636" s="661" t="s">
        <v>2558</v>
      </c>
      <c r="K1636" s="661" t="s">
        <v>1691</v>
      </c>
      <c r="L1636" s="662">
        <v>196.46</v>
      </c>
      <c r="M1636" s="662">
        <v>392.92</v>
      </c>
      <c r="N1636" s="661">
        <v>2</v>
      </c>
      <c r="O1636" s="742">
        <v>0.5</v>
      </c>
      <c r="P1636" s="662"/>
      <c r="Q1636" s="677">
        <v>0</v>
      </c>
      <c r="R1636" s="661"/>
      <c r="S1636" s="677">
        <v>0</v>
      </c>
      <c r="T1636" s="742"/>
      <c r="U1636" s="700">
        <v>0</v>
      </c>
    </row>
    <row r="1637" spans="1:21" ht="14.4" customHeight="1" x14ac:dyDescent="0.3">
      <c r="A1637" s="660">
        <v>21</v>
      </c>
      <c r="B1637" s="661" t="s">
        <v>589</v>
      </c>
      <c r="C1637" s="661">
        <v>89301212</v>
      </c>
      <c r="D1637" s="740" t="s">
        <v>6629</v>
      </c>
      <c r="E1637" s="741" t="s">
        <v>4371</v>
      </c>
      <c r="F1637" s="661" t="s">
        <v>4355</v>
      </c>
      <c r="G1637" s="661" t="s">
        <v>4599</v>
      </c>
      <c r="H1637" s="661" t="s">
        <v>2238</v>
      </c>
      <c r="I1637" s="661" t="s">
        <v>2352</v>
      </c>
      <c r="J1637" s="661" t="s">
        <v>2349</v>
      </c>
      <c r="K1637" s="661" t="s">
        <v>3479</v>
      </c>
      <c r="L1637" s="662">
        <v>98.23</v>
      </c>
      <c r="M1637" s="662">
        <v>392.92</v>
      </c>
      <c r="N1637" s="661">
        <v>4</v>
      </c>
      <c r="O1637" s="742">
        <v>2</v>
      </c>
      <c r="P1637" s="662">
        <v>196.46</v>
      </c>
      <c r="Q1637" s="677">
        <v>0.5</v>
      </c>
      <c r="R1637" s="661">
        <v>2</v>
      </c>
      <c r="S1637" s="677">
        <v>0.5</v>
      </c>
      <c r="T1637" s="742">
        <v>1</v>
      </c>
      <c r="U1637" s="700">
        <v>0.5</v>
      </c>
    </row>
    <row r="1638" spans="1:21" ht="14.4" customHeight="1" x14ac:dyDescent="0.3">
      <c r="A1638" s="660">
        <v>21</v>
      </c>
      <c r="B1638" s="661" t="s">
        <v>589</v>
      </c>
      <c r="C1638" s="661">
        <v>89301212</v>
      </c>
      <c r="D1638" s="740" t="s">
        <v>6629</v>
      </c>
      <c r="E1638" s="741" t="s">
        <v>4371</v>
      </c>
      <c r="F1638" s="661" t="s">
        <v>4355</v>
      </c>
      <c r="G1638" s="661" t="s">
        <v>4599</v>
      </c>
      <c r="H1638" s="661" t="s">
        <v>2238</v>
      </c>
      <c r="I1638" s="661" t="s">
        <v>4965</v>
      </c>
      <c r="J1638" s="661" t="s">
        <v>2508</v>
      </c>
      <c r="K1638" s="661" t="s">
        <v>4966</v>
      </c>
      <c r="L1638" s="662">
        <v>314.33999999999997</v>
      </c>
      <c r="M1638" s="662">
        <v>943.02</v>
      </c>
      <c r="N1638" s="661">
        <v>3</v>
      </c>
      <c r="O1638" s="742">
        <v>1</v>
      </c>
      <c r="P1638" s="662">
        <v>314.33999999999997</v>
      </c>
      <c r="Q1638" s="677">
        <v>0.33333333333333331</v>
      </c>
      <c r="R1638" s="661">
        <v>1</v>
      </c>
      <c r="S1638" s="677">
        <v>0.33333333333333331</v>
      </c>
      <c r="T1638" s="742">
        <v>0.5</v>
      </c>
      <c r="U1638" s="700">
        <v>0.5</v>
      </c>
    </row>
    <row r="1639" spans="1:21" ht="14.4" customHeight="1" x14ac:dyDescent="0.3">
      <c r="A1639" s="660">
        <v>21</v>
      </c>
      <c r="B1639" s="661" t="s">
        <v>589</v>
      </c>
      <c r="C1639" s="661">
        <v>89301212</v>
      </c>
      <c r="D1639" s="740" t="s">
        <v>6629</v>
      </c>
      <c r="E1639" s="741" t="s">
        <v>4371</v>
      </c>
      <c r="F1639" s="661" t="s">
        <v>4355</v>
      </c>
      <c r="G1639" s="661" t="s">
        <v>4599</v>
      </c>
      <c r="H1639" s="661" t="s">
        <v>590</v>
      </c>
      <c r="I1639" s="661" t="s">
        <v>5668</v>
      </c>
      <c r="J1639" s="661" t="s">
        <v>5669</v>
      </c>
      <c r="K1639" s="661" t="s">
        <v>5670</v>
      </c>
      <c r="L1639" s="662">
        <v>196.46</v>
      </c>
      <c r="M1639" s="662">
        <v>392.92</v>
      </c>
      <c r="N1639" s="661">
        <v>2</v>
      </c>
      <c r="O1639" s="742">
        <v>0.5</v>
      </c>
      <c r="P1639" s="662">
        <v>392.92</v>
      </c>
      <c r="Q1639" s="677">
        <v>1</v>
      </c>
      <c r="R1639" s="661">
        <v>2</v>
      </c>
      <c r="S1639" s="677">
        <v>1</v>
      </c>
      <c r="T1639" s="742">
        <v>0.5</v>
      </c>
      <c r="U1639" s="700">
        <v>1</v>
      </c>
    </row>
    <row r="1640" spans="1:21" ht="14.4" customHeight="1" x14ac:dyDescent="0.3">
      <c r="A1640" s="660">
        <v>21</v>
      </c>
      <c r="B1640" s="661" t="s">
        <v>589</v>
      </c>
      <c r="C1640" s="661">
        <v>89301212</v>
      </c>
      <c r="D1640" s="740" t="s">
        <v>6629</v>
      </c>
      <c r="E1640" s="741" t="s">
        <v>4371</v>
      </c>
      <c r="F1640" s="661" t="s">
        <v>4355</v>
      </c>
      <c r="G1640" s="661" t="s">
        <v>4448</v>
      </c>
      <c r="H1640" s="661" t="s">
        <v>590</v>
      </c>
      <c r="I1640" s="661" t="s">
        <v>1393</v>
      </c>
      <c r="J1640" s="661" t="s">
        <v>1286</v>
      </c>
      <c r="K1640" s="661" t="s">
        <v>1394</v>
      </c>
      <c r="L1640" s="662">
        <v>60.97</v>
      </c>
      <c r="M1640" s="662">
        <v>182.91</v>
      </c>
      <c r="N1640" s="661">
        <v>3</v>
      </c>
      <c r="O1640" s="742">
        <v>1</v>
      </c>
      <c r="P1640" s="662"/>
      <c r="Q1640" s="677">
        <v>0</v>
      </c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21</v>
      </c>
      <c r="B1641" s="661" t="s">
        <v>589</v>
      </c>
      <c r="C1641" s="661">
        <v>89301212</v>
      </c>
      <c r="D1641" s="740" t="s">
        <v>6629</v>
      </c>
      <c r="E1641" s="741" t="s">
        <v>4371</v>
      </c>
      <c r="F1641" s="661" t="s">
        <v>4355</v>
      </c>
      <c r="G1641" s="661" t="s">
        <v>4448</v>
      </c>
      <c r="H1641" s="661" t="s">
        <v>590</v>
      </c>
      <c r="I1641" s="661" t="s">
        <v>5671</v>
      </c>
      <c r="J1641" s="661" t="s">
        <v>4601</v>
      </c>
      <c r="K1641" s="661" t="s">
        <v>1287</v>
      </c>
      <c r="L1641" s="662">
        <v>26.21</v>
      </c>
      <c r="M1641" s="662">
        <v>52.42</v>
      </c>
      <c r="N1641" s="661">
        <v>2</v>
      </c>
      <c r="O1641" s="742">
        <v>0.5</v>
      </c>
      <c r="P1641" s="662">
        <v>52.42</v>
      </c>
      <c r="Q1641" s="677">
        <v>1</v>
      </c>
      <c r="R1641" s="661">
        <v>2</v>
      </c>
      <c r="S1641" s="677">
        <v>1</v>
      </c>
      <c r="T1641" s="742">
        <v>0.5</v>
      </c>
      <c r="U1641" s="700">
        <v>1</v>
      </c>
    </row>
    <row r="1642" spans="1:21" ht="14.4" customHeight="1" x14ac:dyDescent="0.3">
      <c r="A1642" s="660">
        <v>21</v>
      </c>
      <c r="B1642" s="661" t="s">
        <v>589</v>
      </c>
      <c r="C1642" s="661">
        <v>89301212</v>
      </c>
      <c r="D1642" s="740" t="s">
        <v>6629</v>
      </c>
      <c r="E1642" s="741" t="s">
        <v>4371</v>
      </c>
      <c r="F1642" s="661" t="s">
        <v>4355</v>
      </c>
      <c r="G1642" s="661" t="s">
        <v>4448</v>
      </c>
      <c r="H1642" s="661" t="s">
        <v>590</v>
      </c>
      <c r="I1642" s="661" t="s">
        <v>4725</v>
      </c>
      <c r="J1642" s="661" t="s">
        <v>4601</v>
      </c>
      <c r="K1642" s="661" t="s">
        <v>1394</v>
      </c>
      <c r="L1642" s="662">
        <v>154.33000000000001</v>
      </c>
      <c r="M1642" s="662">
        <v>16513.309999999998</v>
      </c>
      <c r="N1642" s="661">
        <v>107</v>
      </c>
      <c r="O1642" s="742">
        <v>33</v>
      </c>
      <c r="P1642" s="662">
        <v>9105.4699999999975</v>
      </c>
      <c r="Q1642" s="677">
        <v>0.55140186915887845</v>
      </c>
      <c r="R1642" s="661">
        <v>59</v>
      </c>
      <c r="S1642" s="677">
        <v>0.55140186915887845</v>
      </c>
      <c r="T1642" s="742">
        <v>18.5</v>
      </c>
      <c r="U1642" s="700">
        <v>0.56060606060606055</v>
      </c>
    </row>
    <row r="1643" spans="1:21" ht="14.4" customHeight="1" x14ac:dyDescent="0.3">
      <c r="A1643" s="660">
        <v>21</v>
      </c>
      <c r="B1643" s="661" t="s">
        <v>589</v>
      </c>
      <c r="C1643" s="661">
        <v>89301212</v>
      </c>
      <c r="D1643" s="740" t="s">
        <v>6629</v>
      </c>
      <c r="E1643" s="741" t="s">
        <v>4371</v>
      </c>
      <c r="F1643" s="661" t="s">
        <v>4355</v>
      </c>
      <c r="G1643" s="661" t="s">
        <v>4448</v>
      </c>
      <c r="H1643" s="661" t="s">
        <v>590</v>
      </c>
      <c r="I1643" s="661" t="s">
        <v>4725</v>
      </c>
      <c r="J1643" s="661" t="s">
        <v>4601</v>
      </c>
      <c r="K1643" s="661" t="s">
        <v>1394</v>
      </c>
      <c r="L1643" s="662">
        <v>78.64</v>
      </c>
      <c r="M1643" s="662">
        <v>5347.52</v>
      </c>
      <c r="N1643" s="661">
        <v>68</v>
      </c>
      <c r="O1643" s="742">
        <v>19.5</v>
      </c>
      <c r="P1643" s="662">
        <v>2831.04</v>
      </c>
      <c r="Q1643" s="677">
        <v>0.52941176470588225</v>
      </c>
      <c r="R1643" s="661">
        <v>36</v>
      </c>
      <c r="S1643" s="677">
        <v>0.52941176470588236</v>
      </c>
      <c r="T1643" s="742">
        <v>11.5</v>
      </c>
      <c r="U1643" s="700">
        <v>0.58974358974358976</v>
      </c>
    </row>
    <row r="1644" spans="1:21" ht="14.4" customHeight="1" x14ac:dyDescent="0.3">
      <c r="A1644" s="660">
        <v>21</v>
      </c>
      <c r="B1644" s="661" t="s">
        <v>589</v>
      </c>
      <c r="C1644" s="661">
        <v>89301212</v>
      </c>
      <c r="D1644" s="740" t="s">
        <v>6629</v>
      </c>
      <c r="E1644" s="741" t="s">
        <v>4371</v>
      </c>
      <c r="F1644" s="661" t="s">
        <v>4355</v>
      </c>
      <c r="G1644" s="661" t="s">
        <v>4448</v>
      </c>
      <c r="H1644" s="661" t="s">
        <v>590</v>
      </c>
      <c r="I1644" s="661" t="s">
        <v>5672</v>
      </c>
      <c r="J1644" s="661" t="s">
        <v>4601</v>
      </c>
      <c r="K1644" s="661" t="s">
        <v>812</v>
      </c>
      <c r="L1644" s="662">
        <v>0</v>
      </c>
      <c r="M1644" s="662">
        <v>0</v>
      </c>
      <c r="N1644" s="661">
        <v>8</v>
      </c>
      <c r="O1644" s="742">
        <v>1</v>
      </c>
      <c r="P1644" s="662">
        <v>0</v>
      </c>
      <c r="Q1644" s="677"/>
      <c r="R1644" s="661">
        <v>6</v>
      </c>
      <c r="S1644" s="677">
        <v>0.75</v>
      </c>
      <c r="T1644" s="742">
        <v>0.5</v>
      </c>
      <c r="U1644" s="700">
        <v>0.5</v>
      </c>
    </row>
    <row r="1645" spans="1:21" ht="14.4" customHeight="1" x14ac:dyDescent="0.3">
      <c r="A1645" s="660">
        <v>21</v>
      </c>
      <c r="B1645" s="661" t="s">
        <v>589</v>
      </c>
      <c r="C1645" s="661">
        <v>89301212</v>
      </c>
      <c r="D1645" s="740" t="s">
        <v>6629</v>
      </c>
      <c r="E1645" s="741" t="s">
        <v>4371</v>
      </c>
      <c r="F1645" s="661" t="s">
        <v>4355</v>
      </c>
      <c r="G1645" s="661" t="s">
        <v>4448</v>
      </c>
      <c r="H1645" s="661" t="s">
        <v>590</v>
      </c>
      <c r="I1645" s="661" t="s">
        <v>5672</v>
      </c>
      <c r="J1645" s="661" t="s">
        <v>4601</v>
      </c>
      <c r="K1645" s="661" t="s">
        <v>812</v>
      </c>
      <c r="L1645" s="662">
        <v>157.27000000000001</v>
      </c>
      <c r="M1645" s="662">
        <v>314.54000000000002</v>
      </c>
      <c r="N1645" s="661">
        <v>2</v>
      </c>
      <c r="O1645" s="742">
        <v>1</v>
      </c>
      <c r="P1645" s="662">
        <v>314.54000000000002</v>
      </c>
      <c r="Q1645" s="677">
        <v>1</v>
      </c>
      <c r="R1645" s="661">
        <v>2</v>
      </c>
      <c r="S1645" s="677">
        <v>1</v>
      </c>
      <c r="T1645" s="742">
        <v>1</v>
      </c>
      <c r="U1645" s="700">
        <v>1</v>
      </c>
    </row>
    <row r="1646" spans="1:21" ht="14.4" customHeight="1" x14ac:dyDescent="0.3">
      <c r="A1646" s="660">
        <v>21</v>
      </c>
      <c r="B1646" s="661" t="s">
        <v>589</v>
      </c>
      <c r="C1646" s="661">
        <v>89301212</v>
      </c>
      <c r="D1646" s="740" t="s">
        <v>6629</v>
      </c>
      <c r="E1646" s="741" t="s">
        <v>4371</v>
      </c>
      <c r="F1646" s="661" t="s">
        <v>4355</v>
      </c>
      <c r="G1646" s="661" t="s">
        <v>4448</v>
      </c>
      <c r="H1646" s="661" t="s">
        <v>590</v>
      </c>
      <c r="I1646" s="661" t="s">
        <v>4943</v>
      </c>
      <c r="J1646" s="661" t="s">
        <v>4601</v>
      </c>
      <c r="K1646" s="661" t="s">
        <v>1394</v>
      </c>
      <c r="L1646" s="662">
        <v>78.64</v>
      </c>
      <c r="M1646" s="662">
        <v>157.28</v>
      </c>
      <c r="N1646" s="661">
        <v>2</v>
      </c>
      <c r="O1646" s="742">
        <v>1</v>
      </c>
      <c r="P1646" s="662"/>
      <c r="Q1646" s="677">
        <v>0</v>
      </c>
      <c r="R1646" s="661"/>
      <c r="S1646" s="677">
        <v>0</v>
      </c>
      <c r="T1646" s="742"/>
      <c r="U1646" s="700">
        <v>0</v>
      </c>
    </row>
    <row r="1647" spans="1:21" ht="14.4" customHeight="1" x14ac:dyDescent="0.3">
      <c r="A1647" s="660">
        <v>21</v>
      </c>
      <c r="B1647" s="661" t="s">
        <v>589</v>
      </c>
      <c r="C1647" s="661">
        <v>89301212</v>
      </c>
      <c r="D1647" s="740" t="s">
        <v>6629</v>
      </c>
      <c r="E1647" s="741" t="s">
        <v>4371</v>
      </c>
      <c r="F1647" s="661" t="s">
        <v>4355</v>
      </c>
      <c r="G1647" s="661" t="s">
        <v>4449</v>
      </c>
      <c r="H1647" s="661" t="s">
        <v>590</v>
      </c>
      <c r="I1647" s="661" t="s">
        <v>1568</v>
      </c>
      <c r="J1647" s="661" t="s">
        <v>1569</v>
      </c>
      <c r="K1647" s="661" t="s">
        <v>5263</v>
      </c>
      <c r="L1647" s="662">
        <v>432.32</v>
      </c>
      <c r="M1647" s="662">
        <v>864.64</v>
      </c>
      <c r="N1647" s="661">
        <v>2</v>
      </c>
      <c r="O1647" s="742">
        <v>1.5</v>
      </c>
      <c r="P1647" s="662"/>
      <c r="Q1647" s="677">
        <v>0</v>
      </c>
      <c r="R1647" s="661"/>
      <c r="S1647" s="677">
        <v>0</v>
      </c>
      <c r="T1647" s="742"/>
      <c r="U1647" s="700">
        <v>0</v>
      </c>
    </row>
    <row r="1648" spans="1:21" ht="14.4" customHeight="1" x14ac:dyDescent="0.3">
      <c r="A1648" s="660">
        <v>21</v>
      </c>
      <c r="B1648" s="661" t="s">
        <v>589</v>
      </c>
      <c r="C1648" s="661">
        <v>89301212</v>
      </c>
      <c r="D1648" s="740" t="s">
        <v>6629</v>
      </c>
      <c r="E1648" s="741" t="s">
        <v>4371</v>
      </c>
      <c r="F1648" s="661" t="s">
        <v>4355</v>
      </c>
      <c r="G1648" s="661" t="s">
        <v>4449</v>
      </c>
      <c r="H1648" s="661" t="s">
        <v>590</v>
      </c>
      <c r="I1648" s="661" t="s">
        <v>1568</v>
      </c>
      <c r="J1648" s="661" t="s">
        <v>1569</v>
      </c>
      <c r="K1648" s="661" t="s">
        <v>5263</v>
      </c>
      <c r="L1648" s="662">
        <v>276</v>
      </c>
      <c r="M1648" s="662">
        <v>828</v>
      </c>
      <c r="N1648" s="661">
        <v>3</v>
      </c>
      <c r="O1648" s="742">
        <v>2</v>
      </c>
      <c r="P1648" s="662">
        <v>276</v>
      </c>
      <c r="Q1648" s="677">
        <v>0.33333333333333331</v>
      </c>
      <c r="R1648" s="661">
        <v>1</v>
      </c>
      <c r="S1648" s="677">
        <v>0.33333333333333331</v>
      </c>
      <c r="T1648" s="742">
        <v>1</v>
      </c>
      <c r="U1648" s="700">
        <v>0.5</v>
      </c>
    </row>
    <row r="1649" spans="1:21" ht="14.4" customHeight="1" x14ac:dyDescent="0.3">
      <c r="A1649" s="660">
        <v>21</v>
      </c>
      <c r="B1649" s="661" t="s">
        <v>589</v>
      </c>
      <c r="C1649" s="661">
        <v>89301212</v>
      </c>
      <c r="D1649" s="740" t="s">
        <v>6629</v>
      </c>
      <c r="E1649" s="741" t="s">
        <v>4371</v>
      </c>
      <c r="F1649" s="661" t="s">
        <v>4355</v>
      </c>
      <c r="G1649" s="661" t="s">
        <v>4449</v>
      </c>
      <c r="H1649" s="661" t="s">
        <v>590</v>
      </c>
      <c r="I1649" s="661" t="s">
        <v>4450</v>
      </c>
      <c r="J1649" s="661" t="s">
        <v>1569</v>
      </c>
      <c r="K1649" s="661" t="s">
        <v>4451</v>
      </c>
      <c r="L1649" s="662">
        <v>144.1</v>
      </c>
      <c r="M1649" s="662">
        <v>864.59999999999991</v>
      </c>
      <c r="N1649" s="661">
        <v>6</v>
      </c>
      <c r="O1649" s="742">
        <v>4</v>
      </c>
      <c r="P1649" s="662">
        <v>288.2</v>
      </c>
      <c r="Q1649" s="677">
        <v>0.33333333333333337</v>
      </c>
      <c r="R1649" s="661">
        <v>2</v>
      </c>
      <c r="S1649" s="677">
        <v>0.33333333333333331</v>
      </c>
      <c r="T1649" s="742">
        <v>1</v>
      </c>
      <c r="U1649" s="700">
        <v>0.25</v>
      </c>
    </row>
    <row r="1650" spans="1:21" ht="14.4" customHeight="1" x14ac:dyDescent="0.3">
      <c r="A1650" s="660">
        <v>21</v>
      </c>
      <c r="B1650" s="661" t="s">
        <v>589</v>
      </c>
      <c r="C1650" s="661">
        <v>89301212</v>
      </c>
      <c r="D1650" s="740" t="s">
        <v>6629</v>
      </c>
      <c r="E1650" s="741" t="s">
        <v>4371</v>
      </c>
      <c r="F1650" s="661" t="s">
        <v>4355</v>
      </c>
      <c r="G1650" s="661" t="s">
        <v>4449</v>
      </c>
      <c r="H1650" s="661" t="s">
        <v>590</v>
      </c>
      <c r="I1650" s="661" t="s">
        <v>4898</v>
      </c>
      <c r="J1650" s="661" t="s">
        <v>4899</v>
      </c>
      <c r="K1650" s="661" t="s">
        <v>4900</v>
      </c>
      <c r="L1650" s="662">
        <v>162.13</v>
      </c>
      <c r="M1650" s="662">
        <v>162.13</v>
      </c>
      <c r="N1650" s="661">
        <v>1</v>
      </c>
      <c r="O1650" s="742">
        <v>0.5</v>
      </c>
      <c r="P1650" s="662">
        <v>162.13</v>
      </c>
      <c r="Q1650" s="677">
        <v>1</v>
      </c>
      <c r="R1650" s="661">
        <v>1</v>
      </c>
      <c r="S1650" s="677">
        <v>1</v>
      </c>
      <c r="T1650" s="742">
        <v>0.5</v>
      </c>
      <c r="U1650" s="700">
        <v>1</v>
      </c>
    </row>
    <row r="1651" spans="1:21" ht="14.4" customHeight="1" x14ac:dyDescent="0.3">
      <c r="A1651" s="660">
        <v>21</v>
      </c>
      <c r="B1651" s="661" t="s">
        <v>589</v>
      </c>
      <c r="C1651" s="661">
        <v>89301212</v>
      </c>
      <c r="D1651" s="740" t="s">
        <v>6629</v>
      </c>
      <c r="E1651" s="741" t="s">
        <v>4371</v>
      </c>
      <c r="F1651" s="661" t="s">
        <v>4355</v>
      </c>
      <c r="G1651" s="661" t="s">
        <v>5673</v>
      </c>
      <c r="H1651" s="661" t="s">
        <v>590</v>
      </c>
      <c r="I1651" s="661" t="s">
        <v>5674</v>
      </c>
      <c r="J1651" s="661" t="s">
        <v>5675</v>
      </c>
      <c r="K1651" s="661" t="s">
        <v>5676</v>
      </c>
      <c r="L1651" s="662">
        <v>489.48</v>
      </c>
      <c r="M1651" s="662">
        <v>489.48</v>
      </c>
      <c r="N1651" s="661">
        <v>1</v>
      </c>
      <c r="O1651" s="742">
        <v>0.5</v>
      </c>
      <c r="P1651" s="662">
        <v>489.48</v>
      </c>
      <c r="Q1651" s="677">
        <v>1</v>
      </c>
      <c r="R1651" s="661">
        <v>1</v>
      </c>
      <c r="S1651" s="677">
        <v>1</v>
      </c>
      <c r="T1651" s="742">
        <v>0.5</v>
      </c>
      <c r="U1651" s="700">
        <v>1</v>
      </c>
    </row>
    <row r="1652" spans="1:21" ht="14.4" customHeight="1" x14ac:dyDescent="0.3">
      <c r="A1652" s="660">
        <v>21</v>
      </c>
      <c r="B1652" s="661" t="s">
        <v>589</v>
      </c>
      <c r="C1652" s="661">
        <v>89301212</v>
      </c>
      <c r="D1652" s="740" t="s">
        <v>6629</v>
      </c>
      <c r="E1652" s="741" t="s">
        <v>4371</v>
      </c>
      <c r="F1652" s="661" t="s">
        <v>4355</v>
      </c>
      <c r="G1652" s="661" t="s">
        <v>5673</v>
      </c>
      <c r="H1652" s="661" t="s">
        <v>590</v>
      </c>
      <c r="I1652" s="661" t="s">
        <v>5677</v>
      </c>
      <c r="J1652" s="661" t="s">
        <v>5675</v>
      </c>
      <c r="K1652" s="661" t="s">
        <v>5678</v>
      </c>
      <c r="L1652" s="662">
        <v>146.84</v>
      </c>
      <c r="M1652" s="662">
        <v>293.68</v>
      </c>
      <c r="N1652" s="661">
        <v>2</v>
      </c>
      <c r="O1652" s="742">
        <v>1</v>
      </c>
      <c r="P1652" s="662">
        <v>293.68</v>
      </c>
      <c r="Q1652" s="677">
        <v>1</v>
      </c>
      <c r="R1652" s="661">
        <v>2</v>
      </c>
      <c r="S1652" s="677">
        <v>1</v>
      </c>
      <c r="T1652" s="742">
        <v>1</v>
      </c>
      <c r="U1652" s="700">
        <v>1</v>
      </c>
    </row>
    <row r="1653" spans="1:21" ht="14.4" customHeight="1" x14ac:dyDescent="0.3">
      <c r="A1653" s="660">
        <v>21</v>
      </c>
      <c r="B1653" s="661" t="s">
        <v>589</v>
      </c>
      <c r="C1653" s="661">
        <v>89301212</v>
      </c>
      <c r="D1653" s="740" t="s">
        <v>6629</v>
      </c>
      <c r="E1653" s="741" t="s">
        <v>4371</v>
      </c>
      <c r="F1653" s="661" t="s">
        <v>4355</v>
      </c>
      <c r="G1653" s="661" t="s">
        <v>5679</v>
      </c>
      <c r="H1653" s="661" t="s">
        <v>590</v>
      </c>
      <c r="I1653" s="661" t="s">
        <v>5680</v>
      </c>
      <c r="J1653" s="661" t="s">
        <v>5681</v>
      </c>
      <c r="K1653" s="661" t="s">
        <v>5682</v>
      </c>
      <c r="L1653" s="662">
        <v>82.67</v>
      </c>
      <c r="M1653" s="662">
        <v>330.68</v>
      </c>
      <c r="N1653" s="661">
        <v>4</v>
      </c>
      <c r="O1653" s="742">
        <v>3.5</v>
      </c>
      <c r="P1653" s="662">
        <v>165.34</v>
      </c>
      <c r="Q1653" s="677">
        <v>0.5</v>
      </c>
      <c r="R1653" s="661">
        <v>2</v>
      </c>
      <c r="S1653" s="677">
        <v>0.5</v>
      </c>
      <c r="T1653" s="742">
        <v>1.5</v>
      </c>
      <c r="U1653" s="700">
        <v>0.42857142857142855</v>
      </c>
    </row>
    <row r="1654" spans="1:21" ht="14.4" customHeight="1" x14ac:dyDescent="0.3">
      <c r="A1654" s="660">
        <v>21</v>
      </c>
      <c r="B1654" s="661" t="s">
        <v>589</v>
      </c>
      <c r="C1654" s="661">
        <v>89301212</v>
      </c>
      <c r="D1654" s="740" t="s">
        <v>6629</v>
      </c>
      <c r="E1654" s="741" t="s">
        <v>4371</v>
      </c>
      <c r="F1654" s="661" t="s">
        <v>4355</v>
      </c>
      <c r="G1654" s="661" t="s">
        <v>5049</v>
      </c>
      <c r="H1654" s="661" t="s">
        <v>590</v>
      </c>
      <c r="I1654" s="661" t="s">
        <v>3051</v>
      </c>
      <c r="J1654" s="661" t="s">
        <v>3052</v>
      </c>
      <c r="K1654" s="661" t="s">
        <v>1377</v>
      </c>
      <c r="L1654" s="662">
        <v>286.63</v>
      </c>
      <c r="M1654" s="662">
        <v>286.63</v>
      </c>
      <c r="N1654" s="661">
        <v>1</v>
      </c>
      <c r="O1654" s="742">
        <v>0.5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21</v>
      </c>
      <c r="B1655" s="661" t="s">
        <v>589</v>
      </c>
      <c r="C1655" s="661">
        <v>89301212</v>
      </c>
      <c r="D1655" s="740" t="s">
        <v>6629</v>
      </c>
      <c r="E1655" s="741" t="s">
        <v>4371</v>
      </c>
      <c r="F1655" s="661" t="s">
        <v>4355</v>
      </c>
      <c r="G1655" s="661" t="s">
        <v>5049</v>
      </c>
      <c r="H1655" s="661" t="s">
        <v>590</v>
      </c>
      <c r="I1655" s="661" t="s">
        <v>5683</v>
      </c>
      <c r="J1655" s="661" t="s">
        <v>2960</v>
      </c>
      <c r="K1655" s="661" t="s">
        <v>4826</v>
      </c>
      <c r="L1655" s="662">
        <v>0</v>
      </c>
      <c r="M1655" s="662">
        <v>0</v>
      </c>
      <c r="N1655" s="661">
        <v>2</v>
      </c>
      <c r="O1655" s="742">
        <v>1</v>
      </c>
      <c r="P1655" s="662"/>
      <c r="Q1655" s="677"/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21</v>
      </c>
      <c r="B1656" s="661" t="s">
        <v>589</v>
      </c>
      <c r="C1656" s="661">
        <v>89301212</v>
      </c>
      <c r="D1656" s="740" t="s">
        <v>6629</v>
      </c>
      <c r="E1656" s="741" t="s">
        <v>4371</v>
      </c>
      <c r="F1656" s="661" t="s">
        <v>4355</v>
      </c>
      <c r="G1656" s="661" t="s">
        <v>5049</v>
      </c>
      <c r="H1656" s="661" t="s">
        <v>590</v>
      </c>
      <c r="I1656" s="661" t="s">
        <v>2959</v>
      </c>
      <c r="J1656" s="661" t="s">
        <v>2960</v>
      </c>
      <c r="K1656" s="661" t="s">
        <v>2961</v>
      </c>
      <c r="L1656" s="662">
        <v>167.42</v>
      </c>
      <c r="M1656" s="662">
        <v>4687.76</v>
      </c>
      <c r="N1656" s="661">
        <v>28</v>
      </c>
      <c r="O1656" s="742">
        <v>12</v>
      </c>
      <c r="P1656" s="662">
        <v>2511.3000000000002</v>
      </c>
      <c r="Q1656" s="677">
        <v>0.5357142857142857</v>
      </c>
      <c r="R1656" s="661">
        <v>15</v>
      </c>
      <c r="S1656" s="677">
        <v>0.5357142857142857</v>
      </c>
      <c r="T1656" s="742">
        <v>7.5</v>
      </c>
      <c r="U1656" s="700">
        <v>0.625</v>
      </c>
    </row>
    <row r="1657" spans="1:21" ht="14.4" customHeight="1" x14ac:dyDescent="0.3">
      <c r="A1657" s="660">
        <v>21</v>
      </c>
      <c r="B1657" s="661" t="s">
        <v>589</v>
      </c>
      <c r="C1657" s="661">
        <v>89301212</v>
      </c>
      <c r="D1657" s="740" t="s">
        <v>6629</v>
      </c>
      <c r="E1657" s="741" t="s">
        <v>4371</v>
      </c>
      <c r="F1657" s="661" t="s">
        <v>4355</v>
      </c>
      <c r="G1657" s="661" t="s">
        <v>5049</v>
      </c>
      <c r="H1657" s="661" t="s">
        <v>590</v>
      </c>
      <c r="I1657" s="661" t="s">
        <v>2959</v>
      </c>
      <c r="J1657" s="661" t="s">
        <v>2960</v>
      </c>
      <c r="K1657" s="661" t="s">
        <v>2961</v>
      </c>
      <c r="L1657" s="662">
        <v>158.51</v>
      </c>
      <c r="M1657" s="662">
        <v>634.04</v>
      </c>
      <c r="N1657" s="661">
        <v>4</v>
      </c>
      <c r="O1657" s="742">
        <v>2.5</v>
      </c>
      <c r="P1657" s="662">
        <v>475.53</v>
      </c>
      <c r="Q1657" s="677">
        <v>0.75</v>
      </c>
      <c r="R1657" s="661">
        <v>3</v>
      </c>
      <c r="S1657" s="677">
        <v>0.75</v>
      </c>
      <c r="T1657" s="742">
        <v>1.5</v>
      </c>
      <c r="U1657" s="700">
        <v>0.6</v>
      </c>
    </row>
    <row r="1658" spans="1:21" ht="14.4" customHeight="1" x14ac:dyDescent="0.3">
      <c r="A1658" s="660">
        <v>21</v>
      </c>
      <c r="B1658" s="661" t="s">
        <v>589</v>
      </c>
      <c r="C1658" s="661">
        <v>89301212</v>
      </c>
      <c r="D1658" s="740" t="s">
        <v>6629</v>
      </c>
      <c r="E1658" s="741" t="s">
        <v>4371</v>
      </c>
      <c r="F1658" s="661" t="s">
        <v>4355</v>
      </c>
      <c r="G1658" s="661" t="s">
        <v>5049</v>
      </c>
      <c r="H1658" s="661" t="s">
        <v>590</v>
      </c>
      <c r="I1658" s="661" t="s">
        <v>5684</v>
      </c>
      <c r="J1658" s="661" t="s">
        <v>2960</v>
      </c>
      <c r="K1658" s="661" t="s">
        <v>5685</v>
      </c>
      <c r="L1658" s="662">
        <v>0</v>
      </c>
      <c r="M1658" s="662">
        <v>0</v>
      </c>
      <c r="N1658" s="661">
        <v>2</v>
      </c>
      <c r="O1658" s="742">
        <v>0.5</v>
      </c>
      <c r="P1658" s="662"/>
      <c r="Q1658" s="677"/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21</v>
      </c>
      <c r="B1659" s="661" t="s">
        <v>589</v>
      </c>
      <c r="C1659" s="661">
        <v>89301212</v>
      </c>
      <c r="D1659" s="740" t="s">
        <v>6629</v>
      </c>
      <c r="E1659" s="741" t="s">
        <v>4371</v>
      </c>
      <c r="F1659" s="661" t="s">
        <v>4355</v>
      </c>
      <c r="G1659" s="661" t="s">
        <v>4904</v>
      </c>
      <c r="H1659" s="661" t="s">
        <v>2238</v>
      </c>
      <c r="I1659" s="661" t="s">
        <v>5686</v>
      </c>
      <c r="J1659" s="661" t="s">
        <v>5687</v>
      </c>
      <c r="K1659" s="661" t="s">
        <v>3001</v>
      </c>
      <c r="L1659" s="662">
        <v>193.14</v>
      </c>
      <c r="M1659" s="662">
        <v>193.14</v>
      </c>
      <c r="N1659" s="661">
        <v>1</v>
      </c>
      <c r="O1659" s="742">
        <v>0.5</v>
      </c>
      <c r="P1659" s="662"/>
      <c r="Q1659" s="677">
        <v>0</v>
      </c>
      <c r="R1659" s="661"/>
      <c r="S1659" s="677">
        <v>0</v>
      </c>
      <c r="T1659" s="742"/>
      <c r="U1659" s="700">
        <v>0</v>
      </c>
    </row>
    <row r="1660" spans="1:21" ht="14.4" customHeight="1" x14ac:dyDescent="0.3">
      <c r="A1660" s="660">
        <v>21</v>
      </c>
      <c r="B1660" s="661" t="s">
        <v>589</v>
      </c>
      <c r="C1660" s="661">
        <v>89301212</v>
      </c>
      <c r="D1660" s="740" t="s">
        <v>6629</v>
      </c>
      <c r="E1660" s="741" t="s">
        <v>4371</v>
      </c>
      <c r="F1660" s="661" t="s">
        <v>4355</v>
      </c>
      <c r="G1660" s="661" t="s">
        <v>4452</v>
      </c>
      <c r="H1660" s="661" t="s">
        <v>590</v>
      </c>
      <c r="I1660" s="661" t="s">
        <v>4905</v>
      </c>
      <c r="J1660" s="661" t="s">
        <v>2049</v>
      </c>
      <c r="K1660" s="661" t="s">
        <v>1094</v>
      </c>
      <c r="L1660" s="662">
        <v>0</v>
      </c>
      <c r="M1660" s="662">
        <v>0</v>
      </c>
      <c r="N1660" s="661">
        <v>1</v>
      </c>
      <c r="O1660" s="742">
        <v>0.5</v>
      </c>
      <c r="P1660" s="662">
        <v>0</v>
      </c>
      <c r="Q1660" s="677"/>
      <c r="R1660" s="661">
        <v>1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21</v>
      </c>
      <c r="B1661" s="661" t="s">
        <v>589</v>
      </c>
      <c r="C1661" s="661">
        <v>89301212</v>
      </c>
      <c r="D1661" s="740" t="s">
        <v>6629</v>
      </c>
      <c r="E1661" s="741" t="s">
        <v>4371</v>
      </c>
      <c r="F1661" s="661" t="s">
        <v>4355</v>
      </c>
      <c r="G1661" s="661" t="s">
        <v>4452</v>
      </c>
      <c r="H1661" s="661" t="s">
        <v>590</v>
      </c>
      <c r="I1661" s="661" t="s">
        <v>4905</v>
      </c>
      <c r="J1661" s="661" t="s">
        <v>4607</v>
      </c>
      <c r="K1661" s="661" t="s">
        <v>1094</v>
      </c>
      <c r="L1661" s="662">
        <v>0</v>
      </c>
      <c r="M1661" s="662">
        <v>0</v>
      </c>
      <c r="N1661" s="661">
        <v>3</v>
      </c>
      <c r="O1661" s="742">
        <v>1.5</v>
      </c>
      <c r="P1661" s="662"/>
      <c r="Q1661" s="677"/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21</v>
      </c>
      <c r="B1662" s="661" t="s">
        <v>589</v>
      </c>
      <c r="C1662" s="661">
        <v>89301212</v>
      </c>
      <c r="D1662" s="740" t="s">
        <v>6629</v>
      </c>
      <c r="E1662" s="741" t="s">
        <v>4371</v>
      </c>
      <c r="F1662" s="661" t="s">
        <v>4355</v>
      </c>
      <c r="G1662" s="661" t="s">
        <v>4452</v>
      </c>
      <c r="H1662" s="661" t="s">
        <v>590</v>
      </c>
      <c r="I1662" s="661" t="s">
        <v>4606</v>
      </c>
      <c r="J1662" s="661" t="s">
        <v>4607</v>
      </c>
      <c r="K1662" s="661" t="s">
        <v>1097</v>
      </c>
      <c r="L1662" s="662">
        <v>0</v>
      </c>
      <c r="M1662" s="662">
        <v>0</v>
      </c>
      <c r="N1662" s="661">
        <v>7</v>
      </c>
      <c r="O1662" s="742">
        <v>3</v>
      </c>
      <c r="P1662" s="662">
        <v>0</v>
      </c>
      <c r="Q1662" s="677"/>
      <c r="R1662" s="661">
        <v>5</v>
      </c>
      <c r="S1662" s="677">
        <v>0.7142857142857143</v>
      </c>
      <c r="T1662" s="742">
        <v>2.5</v>
      </c>
      <c r="U1662" s="700">
        <v>0.83333333333333337</v>
      </c>
    </row>
    <row r="1663" spans="1:21" ht="14.4" customHeight="1" x14ac:dyDescent="0.3">
      <c r="A1663" s="660">
        <v>21</v>
      </c>
      <c r="B1663" s="661" t="s">
        <v>589</v>
      </c>
      <c r="C1663" s="661">
        <v>89301212</v>
      </c>
      <c r="D1663" s="740" t="s">
        <v>6629</v>
      </c>
      <c r="E1663" s="741" t="s">
        <v>4371</v>
      </c>
      <c r="F1663" s="661" t="s">
        <v>4355</v>
      </c>
      <c r="G1663" s="661" t="s">
        <v>4452</v>
      </c>
      <c r="H1663" s="661" t="s">
        <v>590</v>
      </c>
      <c r="I1663" s="661" t="s">
        <v>2048</v>
      </c>
      <c r="J1663" s="661" t="s">
        <v>4607</v>
      </c>
      <c r="K1663" s="661" t="s">
        <v>1097</v>
      </c>
      <c r="L1663" s="662">
        <v>0</v>
      </c>
      <c r="M1663" s="662">
        <v>0</v>
      </c>
      <c r="N1663" s="661">
        <v>2</v>
      </c>
      <c r="O1663" s="742">
        <v>1</v>
      </c>
      <c r="P1663" s="662"/>
      <c r="Q1663" s="677"/>
      <c r="R1663" s="661"/>
      <c r="S1663" s="677">
        <v>0</v>
      </c>
      <c r="T1663" s="742"/>
      <c r="U1663" s="700">
        <v>0</v>
      </c>
    </row>
    <row r="1664" spans="1:21" ht="14.4" customHeight="1" x14ac:dyDescent="0.3">
      <c r="A1664" s="660">
        <v>21</v>
      </c>
      <c r="B1664" s="661" t="s">
        <v>589</v>
      </c>
      <c r="C1664" s="661">
        <v>89301212</v>
      </c>
      <c r="D1664" s="740" t="s">
        <v>6629</v>
      </c>
      <c r="E1664" s="741" t="s">
        <v>4371</v>
      </c>
      <c r="F1664" s="661" t="s">
        <v>4355</v>
      </c>
      <c r="G1664" s="661" t="s">
        <v>4452</v>
      </c>
      <c r="H1664" s="661" t="s">
        <v>590</v>
      </c>
      <c r="I1664" s="661" t="s">
        <v>4730</v>
      </c>
      <c r="J1664" s="661" t="s">
        <v>2049</v>
      </c>
      <c r="K1664" s="661" t="s">
        <v>3137</v>
      </c>
      <c r="L1664" s="662">
        <v>0</v>
      </c>
      <c r="M1664" s="662">
        <v>0</v>
      </c>
      <c r="N1664" s="661">
        <v>2</v>
      </c>
      <c r="O1664" s="742">
        <v>0.5</v>
      </c>
      <c r="P1664" s="662">
        <v>0</v>
      </c>
      <c r="Q1664" s="677"/>
      <c r="R1664" s="661">
        <v>2</v>
      </c>
      <c r="S1664" s="677">
        <v>1</v>
      </c>
      <c r="T1664" s="742">
        <v>0.5</v>
      </c>
      <c r="U1664" s="700">
        <v>1</v>
      </c>
    </row>
    <row r="1665" spans="1:21" ht="14.4" customHeight="1" x14ac:dyDescent="0.3">
      <c r="A1665" s="660">
        <v>21</v>
      </c>
      <c r="B1665" s="661" t="s">
        <v>589</v>
      </c>
      <c r="C1665" s="661">
        <v>89301212</v>
      </c>
      <c r="D1665" s="740" t="s">
        <v>6629</v>
      </c>
      <c r="E1665" s="741" t="s">
        <v>4371</v>
      </c>
      <c r="F1665" s="661" t="s">
        <v>4355</v>
      </c>
      <c r="G1665" s="661" t="s">
        <v>4452</v>
      </c>
      <c r="H1665" s="661" t="s">
        <v>590</v>
      </c>
      <c r="I1665" s="661" t="s">
        <v>5272</v>
      </c>
      <c r="J1665" s="661" t="s">
        <v>5271</v>
      </c>
      <c r="K1665" s="661" t="s">
        <v>1097</v>
      </c>
      <c r="L1665" s="662">
        <v>0</v>
      </c>
      <c r="M1665" s="662">
        <v>0</v>
      </c>
      <c r="N1665" s="661">
        <v>5</v>
      </c>
      <c r="O1665" s="742">
        <v>2.5</v>
      </c>
      <c r="P1665" s="662">
        <v>0</v>
      </c>
      <c r="Q1665" s="677"/>
      <c r="R1665" s="661">
        <v>3</v>
      </c>
      <c r="S1665" s="677">
        <v>0.6</v>
      </c>
      <c r="T1665" s="742">
        <v>1</v>
      </c>
      <c r="U1665" s="700">
        <v>0.4</v>
      </c>
    </row>
    <row r="1666" spans="1:21" ht="14.4" customHeight="1" x14ac:dyDescent="0.3">
      <c r="A1666" s="660">
        <v>21</v>
      </c>
      <c r="B1666" s="661" t="s">
        <v>589</v>
      </c>
      <c r="C1666" s="661">
        <v>89301212</v>
      </c>
      <c r="D1666" s="740" t="s">
        <v>6629</v>
      </c>
      <c r="E1666" s="741" t="s">
        <v>4371</v>
      </c>
      <c r="F1666" s="661" t="s">
        <v>4355</v>
      </c>
      <c r="G1666" s="661" t="s">
        <v>4452</v>
      </c>
      <c r="H1666" s="661" t="s">
        <v>590</v>
      </c>
      <c r="I1666" s="661" t="s">
        <v>5273</v>
      </c>
      <c r="J1666" s="661" t="s">
        <v>5274</v>
      </c>
      <c r="K1666" s="661" t="s">
        <v>1097</v>
      </c>
      <c r="L1666" s="662">
        <v>0</v>
      </c>
      <c r="M1666" s="662">
        <v>0</v>
      </c>
      <c r="N1666" s="661">
        <v>5</v>
      </c>
      <c r="O1666" s="742">
        <v>1.5</v>
      </c>
      <c r="P1666" s="662">
        <v>0</v>
      </c>
      <c r="Q1666" s="677"/>
      <c r="R1666" s="661">
        <v>2</v>
      </c>
      <c r="S1666" s="677">
        <v>0.4</v>
      </c>
      <c r="T1666" s="742">
        <v>0.5</v>
      </c>
      <c r="U1666" s="700">
        <v>0.33333333333333331</v>
      </c>
    </row>
    <row r="1667" spans="1:21" ht="14.4" customHeight="1" x14ac:dyDescent="0.3">
      <c r="A1667" s="660">
        <v>21</v>
      </c>
      <c r="B1667" s="661" t="s">
        <v>589</v>
      </c>
      <c r="C1667" s="661">
        <v>89301212</v>
      </c>
      <c r="D1667" s="740" t="s">
        <v>6629</v>
      </c>
      <c r="E1667" s="741" t="s">
        <v>4371</v>
      </c>
      <c r="F1667" s="661" t="s">
        <v>4355</v>
      </c>
      <c r="G1667" s="661" t="s">
        <v>4452</v>
      </c>
      <c r="H1667" s="661" t="s">
        <v>590</v>
      </c>
      <c r="I1667" s="661" t="s">
        <v>5354</v>
      </c>
      <c r="J1667" s="661" t="s">
        <v>1093</v>
      </c>
      <c r="K1667" s="661" t="s">
        <v>996</v>
      </c>
      <c r="L1667" s="662">
        <v>0</v>
      </c>
      <c r="M1667" s="662">
        <v>0</v>
      </c>
      <c r="N1667" s="661">
        <v>2</v>
      </c>
      <c r="O1667" s="742">
        <v>1</v>
      </c>
      <c r="P1667" s="662">
        <v>0</v>
      </c>
      <c r="Q1667" s="677"/>
      <c r="R1667" s="661">
        <v>2</v>
      </c>
      <c r="S1667" s="677">
        <v>1</v>
      </c>
      <c r="T1667" s="742">
        <v>1</v>
      </c>
      <c r="U1667" s="700">
        <v>1</v>
      </c>
    </row>
    <row r="1668" spans="1:21" ht="14.4" customHeight="1" x14ac:dyDescent="0.3">
      <c r="A1668" s="660">
        <v>21</v>
      </c>
      <c r="B1668" s="661" t="s">
        <v>589</v>
      </c>
      <c r="C1668" s="661">
        <v>89301212</v>
      </c>
      <c r="D1668" s="740" t="s">
        <v>6629</v>
      </c>
      <c r="E1668" s="741" t="s">
        <v>4371</v>
      </c>
      <c r="F1668" s="661" t="s">
        <v>4355</v>
      </c>
      <c r="G1668" s="661" t="s">
        <v>4452</v>
      </c>
      <c r="H1668" s="661" t="s">
        <v>590</v>
      </c>
      <c r="I1668" s="661" t="s">
        <v>1096</v>
      </c>
      <c r="J1668" s="661" t="s">
        <v>1093</v>
      </c>
      <c r="K1668" s="661" t="s">
        <v>1097</v>
      </c>
      <c r="L1668" s="662">
        <v>0</v>
      </c>
      <c r="M1668" s="662">
        <v>0</v>
      </c>
      <c r="N1668" s="661">
        <v>5</v>
      </c>
      <c r="O1668" s="742">
        <v>1</v>
      </c>
      <c r="P1668" s="662">
        <v>0</v>
      </c>
      <c r="Q1668" s="677"/>
      <c r="R1668" s="661">
        <v>3</v>
      </c>
      <c r="S1668" s="677">
        <v>0.6</v>
      </c>
      <c r="T1668" s="742">
        <v>0.5</v>
      </c>
      <c r="U1668" s="700">
        <v>0.5</v>
      </c>
    </row>
    <row r="1669" spans="1:21" ht="14.4" customHeight="1" x14ac:dyDescent="0.3">
      <c r="A1669" s="660">
        <v>21</v>
      </c>
      <c r="B1669" s="661" t="s">
        <v>589</v>
      </c>
      <c r="C1669" s="661">
        <v>89301212</v>
      </c>
      <c r="D1669" s="740" t="s">
        <v>6629</v>
      </c>
      <c r="E1669" s="741" t="s">
        <v>4371</v>
      </c>
      <c r="F1669" s="661" t="s">
        <v>4355</v>
      </c>
      <c r="G1669" s="661" t="s">
        <v>4452</v>
      </c>
      <c r="H1669" s="661" t="s">
        <v>590</v>
      </c>
      <c r="I1669" s="661" t="s">
        <v>5688</v>
      </c>
      <c r="J1669" s="661" t="s">
        <v>5689</v>
      </c>
      <c r="K1669" s="661" t="s">
        <v>1094</v>
      </c>
      <c r="L1669" s="662">
        <v>0</v>
      </c>
      <c r="M1669" s="662">
        <v>0</v>
      </c>
      <c r="N1669" s="661">
        <v>1</v>
      </c>
      <c r="O1669" s="742">
        <v>1</v>
      </c>
      <c r="P1669" s="662"/>
      <c r="Q1669" s="677"/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21</v>
      </c>
      <c r="B1670" s="661" t="s">
        <v>589</v>
      </c>
      <c r="C1670" s="661">
        <v>89301212</v>
      </c>
      <c r="D1670" s="740" t="s">
        <v>6629</v>
      </c>
      <c r="E1670" s="741" t="s">
        <v>4371</v>
      </c>
      <c r="F1670" s="661" t="s">
        <v>4355</v>
      </c>
      <c r="G1670" s="661" t="s">
        <v>4452</v>
      </c>
      <c r="H1670" s="661" t="s">
        <v>590</v>
      </c>
      <c r="I1670" s="661" t="s">
        <v>5690</v>
      </c>
      <c r="J1670" s="661" t="s">
        <v>5689</v>
      </c>
      <c r="K1670" s="661" t="s">
        <v>1097</v>
      </c>
      <c r="L1670" s="662">
        <v>0</v>
      </c>
      <c r="M1670" s="662">
        <v>0</v>
      </c>
      <c r="N1670" s="661">
        <v>4</v>
      </c>
      <c r="O1670" s="742">
        <v>2.5</v>
      </c>
      <c r="P1670" s="662">
        <v>0</v>
      </c>
      <c r="Q1670" s="677"/>
      <c r="R1670" s="661">
        <v>3</v>
      </c>
      <c r="S1670" s="677">
        <v>0.75</v>
      </c>
      <c r="T1670" s="742">
        <v>1.5</v>
      </c>
      <c r="U1670" s="700">
        <v>0.6</v>
      </c>
    </row>
    <row r="1671" spans="1:21" ht="14.4" customHeight="1" x14ac:dyDescent="0.3">
      <c r="A1671" s="660">
        <v>21</v>
      </c>
      <c r="B1671" s="661" t="s">
        <v>589</v>
      </c>
      <c r="C1671" s="661">
        <v>89301212</v>
      </c>
      <c r="D1671" s="740" t="s">
        <v>6629</v>
      </c>
      <c r="E1671" s="741" t="s">
        <v>4371</v>
      </c>
      <c r="F1671" s="661" t="s">
        <v>4355</v>
      </c>
      <c r="G1671" s="661" t="s">
        <v>4452</v>
      </c>
      <c r="H1671" s="661" t="s">
        <v>590</v>
      </c>
      <c r="I1671" s="661" t="s">
        <v>5691</v>
      </c>
      <c r="J1671" s="661" t="s">
        <v>5689</v>
      </c>
      <c r="K1671" s="661" t="s">
        <v>996</v>
      </c>
      <c r="L1671" s="662">
        <v>0</v>
      </c>
      <c r="M1671" s="662">
        <v>0</v>
      </c>
      <c r="N1671" s="661">
        <v>3</v>
      </c>
      <c r="O1671" s="742">
        <v>0.5</v>
      </c>
      <c r="P1671" s="662">
        <v>0</v>
      </c>
      <c r="Q1671" s="677"/>
      <c r="R1671" s="661">
        <v>3</v>
      </c>
      <c r="S1671" s="677">
        <v>1</v>
      </c>
      <c r="T1671" s="742">
        <v>0.5</v>
      </c>
      <c r="U1671" s="700">
        <v>1</v>
      </c>
    </row>
    <row r="1672" spans="1:21" ht="14.4" customHeight="1" x14ac:dyDescent="0.3">
      <c r="A1672" s="660">
        <v>21</v>
      </c>
      <c r="B1672" s="661" t="s">
        <v>589</v>
      </c>
      <c r="C1672" s="661">
        <v>89301212</v>
      </c>
      <c r="D1672" s="740" t="s">
        <v>6629</v>
      </c>
      <c r="E1672" s="741" t="s">
        <v>4371</v>
      </c>
      <c r="F1672" s="661" t="s">
        <v>4355</v>
      </c>
      <c r="G1672" s="661" t="s">
        <v>4452</v>
      </c>
      <c r="H1672" s="661" t="s">
        <v>590</v>
      </c>
      <c r="I1672" s="661" t="s">
        <v>5279</v>
      </c>
      <c r="J1672" s="661" t="s">
        <v>5274</v>
      </c>
      <c r="K1672" s="661" t="s">
        <v>996</v>
      </c>
      <c r="L1672" s="662">
        <v>0</v>
      </c>
      <c r="M1672" s="662">
        <v>0</v>
      </c>
      <c r="N1672" s="661">
        <v>2</v>
      </c>
      <c r="O1672" s="742">
        <v>0.5</v>
      </c>
      <c r="P1672" s="662"/>
      <c r="Q1672" s="677"/>
      <c r="R1672" s="661"/>
      <c r="S1672" s="677">
        <v>0</v>
      </c>
      <c r="T1672" s="742"/>
      <c r="U1672" s="700">
        <v>0</v>
      </c>
    </row>
    <row r="1673" spans="1:21" ht="14.4" customHeight="1" x14ac:dyDescent="0.3">
      <c r="A1673" s="660">
        <v>21</v>
      </c>
      <c r="B1673" s="661" t="s">
        <v>589</v>
      </c>
      <c r="C1673" s="661">
        <v>89301212</v>
      </c>
      <c r="D1673" s="740" t="s">
        <v>6629</v>
      </c>
      <c r="E1673" s="741" t="s">
        <v>4371</v>
      </c>
      <c r="F1673" s="661" t="s">
        <v>4355</v>
      </c>
      <c r="G1673" s="661" t="s">
        <v>4452</v>
      </c>
      <c r="H1673" s="661" t="s">
        <v>590</v>
      </c>
      <c r="I1673" s="661" t="s">
        <v>5692</v>
      </c>
      <c r="J1673" s="661" t="s">
        <v>1093</v>
      </c>
      <c r="K1673" s="661" t="s">
        <v>3137</v>
      </c>
      <c r="L1673" s="662">
        <v>0</v>
      </c>
      <c r="M1673" s="662">
        <v>0</v>
      </c>
      <c r="N1673" s="661">
        <v>1</v>
      </c>
      <c r="O1673" s="742">
        <v>0.5</v>
      </c>
      <c r="P1673" s="662">
        <v>0</v>
      </c>
      <c r="Q1673" s="677"/>
      <c r="R1673" s="661">
        <v>1</v>
      </c>
      <c r="S1673" s="677">
        <v>1</v>
      </c>
      <c r="T1673" s="742">
        <v>0.5</v>
      </c>
      <c r="U1673" s="700">
        <v>1</v>
      </c>
    </row>
    <row r="1674" spans="1:21" ht="14.4" customHeight="1" x14ac:dyDescent="0.3">
      <c r="A1674" s="660">
        <v>21</v>
      </c>
      <c r="B1674" s="661" t="s">
        <v>589</v>
      </c>
      <c r="C1674" s="661">
        <v>89301212</v>
      </c>
      <c r="D1674" s="740" t="s">
        <v>6629</v>
      </c>
      <c r="E1674" s="741" t="s">
        <v>4371</v>
      </c>
      <c r="F1674" s="661" t="s">
        <v>4355</v>
      </c>
      <c r="G1674" s="661" t="s">
        <v>4452</v>
      </c>
      <c r="H1674" s="661" t="s">
        <v>590</v>
      </c>
      <c r="I1674" s="661" t="s">
        <v>5693</v>
      </c>
      <c r="J1674" s="661" t="s">
        <v>4607</v>
      </c>
      <c r="K1674" s="661" t="s">
        <v>5250</v>
      </c>
      <c r="L1674" s="662">
        <v>0</v>
      </c>
      <c r="M1674" s="662">
        <v>0</v>
      </c>
      <c r="N1674" s="661">
        <v>1</v>
      </c>
      <c r="O1674" s="742">
        <v>0.5</v>
      </c>
      <c r="P1674" s="662">
        <v>0</v>
      </c>
      <c r="Q1674" s="677"/>
      <c r="R1674" s="661">
        <v>1</v>
      </c>
      <c r="S1674" s="677">
        <v>1</v>
      </c>
      <c r="T1674" s="742">
        <v>0.5</v>
      </c>
      <c r="U1674" s="700">
        <v>1</v>
      </c>
    </row>
    <row r="1675" spans="1:21" ht="14.4" customHeight="1" x14ac:dyDescent="0.3">
      <c r="A1675" s="660">
        <v>21</v>
      </c>
      <c r="B1675" s="661" t="s">
        <v>589</v>
      </c>
      <c r="C1675" s="661">
        <v>89301212</v>
      </c>
      <c r="D1675" s="740" t="s">
        <v>6629</v>
      </c>
      <c r="E1675" s="741" t="s">
        <v>4371</v>
      </c>
      <c r="F1675" s="661" t="s">
        <v>4355</v>
      </c>
      <c r="G1675" s="661" t="s">
        <v>4452</v>
      </c>
      <c r="H1675" s="661" t="s">
        <v>590</v>
      </c>
      <c r="I1675" s="661" t="s">
        <v>5694</v>
      </c>
      <c r="J1675" s="661" t="s">
        <v>4947</v>
      </c>
      <c r="K1675" s="661" t="s">
        <v>996</v>
      </c>
      <c r="L1675" s="662">
        <v>0</v>
      </c>
      <c r="M1675" s="662">
        <v>0</v>
      </c>
      <c r="N1675" s="661">
        <v>4</v>
      </c>
      <c r="O1675" s="742">
        <v>2.5</v>
      </c>
      <c r="P1675" s="662">
        <v>0</v>
      </c>
      <c r="Q1675" s="677"/>
      <c r="R1675" s="661">
        <v>3</v>
      </c>
      <c r="S1675" s="677">
        <v>0.75</v>
      </c>
      <c r="T1675" s="742">
        <v>1.5</v>
      </c>
      <c r="U1675" s="700">
        <v>0.6</v>
      </c>
    </row>
    <row r="1676" spans="1:21" ht="14.4" customHeight="1" x14ac:dyDescent="0.3">
      <c r="A1676" s="660">
        <v>21</v>
      </c>
      <c r="B1676" s="661" t="s">
        <v>589</v>
      </c>
      <c r="C1676" s="661">
        <v>89301212</v>
      </c>
      <c r="D1676" s="740" t="s">
        <v>6629</v>
      </c>
      <c r="E1676" s="741" t="s">
        <v>4371</v>
      </c>
      <c r="F1676" s="661" t="s">
        <v>4355</v>
      </c>
      <c r="G1676" s="661" t="s">
        <v>4452</v>
      </c>
      <c r="H1676" s="661" t="s">
        <v>590</v>
      </c>
      <c r="I1676" s="661" t="s">
        <v>5695</v>
      </c>
      <c r="J1676" s="661" t="s">
        <v>5696</v>
      </c>
      <c r="K1676" s="661" t="s">
        <v>996</v>
      </c>
      <c r="L1676" s="662">
        <v>0</v>
      </c>
      <c r="M1676" s="662">
        <v>0</v>
      </c>
      <c r="N1676" s="661">
        <v>2</v>
      </c>
      <c r="O1676" s="742">
        <v>1</v>
      </c>
      <c r="P1676" s="662">
        <v>0</v>
      </c>
      <c r="Q1676" s="677"/>
      <c r="R1676" s="661">
        <v>2</v>
      </c>
      <c r="S1676" s="677">
        <v>1</v>
      </c>
      <c r="T1676" s="742">
        <v>1</v>
      </c>
      <c r="U1676" s="700">
        <v>1</v>
      </c>
    </row>
    <row r="1677" spans="1:21" ht="14.4" customHeight="1" x14ac:dyDescent="0.3">
      <c r="A1677" s="660">
        <v>21</v>
      </c>
      <c r="B1677" s="661" t="s">
        <v>589</v>
      </c>
      <c r="C1677" s="661">
        <v>89301212</v>
      </c>
      <c r="D1677" s="740" t="s">
        <v>6629</v>
      </c>
      <c r="E1677" s="741" t="s">
        <v>4371</v>
      </c>
      <c r="F1677" s="661" t="s">
        <v>4355</v>
      </c>
      <c r="G1677" s="661" t="s">
        <v>4452</v>
      </c>
      <c r="H1677" s="661" t="s">
        <v>590</v>
      </c>
      <c r="I1677" s="661" t="s">
        <v>5697</v>
      </c>
      <c r="J1677" s="661" t="s">
        <v>4947</v>
      </c>
      <c r="K1677" s="661" t="s">
        <v>996</v>
      </c>
      <c r="L1677" s="662">
        <v>0</v>
      </c>
      <c r="M1677" s="662">
        <v>0</v>
      </c>
      <c r="N1677" s="661">
        <v>3</v>
      </c>
      <c r="O1677" s="742">
        <v>0.5</v>
      </c>
      <c r="P1677" s="662"/>
      <c r="Q1677" s="677"/>
      <c r="R1677" s="661"/>
      <c r="S1677" s="677">
        <v>0</v>
      </c>
      <c r="T1677" s="742"/>
      <c r="U1677" s="700">
        <v>0</v>
      </c>
    </row>
    <row r="1678" spans="1:21" ht="14.4" customHeight="1" x14ac:dyDescent="0.3">
      <c r="A1678" s="660">
        <v>21</v>
      </c>
      <c r="B1678" s="661" t="s">
        <v>589</v>
      </c>
      <c r="C1678" s="661">
        <v>89301212</v>
      </c>
      <c r="D1678" s="740" t="s">
        <v>6629</v>
      </c>
      <c r="E1678" s="741" t="s">
        <v>4371</v>
      </c>
      <c r="F1678" s="661" t="s">
        <v>4355</v>
      </c>
      <c r="G1678" s="661" t="s">
        <v>4452</v>
      </c>
      <c r="H1678" s="661" t="s">
        <v>590</v>
      </c>
      <c r="I1678" s="661" t="s">
        <v>5698</v>
      </c>
      <c r="J1678" s="661" t="s">
        <v>5271</v>
      </c>
      <c r="K1678" s="661" t="s">
        <v>1097</v>
      </c>
      <c r="L1678" s="662">
        <v>0</v>
      </c>
      <c r="M1678" s="662">
        <v>0</v>
      </c>
      <c r="N1678" s="661">
        <v>1</v>
      </c>
      <c r="O1678" s="742">
        <v>0.5</v>
      </c>
      <c r="P1678" s="662">
        <v>0</v>
      </c>
      <c r="Q1678" s="677"/>
      <c r="R1678" s="661">
        <v>1</v>
      </c>
      <c r="S1678" s="677">
        <v>1</v>
      </c>
      <c r="T1678" s="742">
        <v>0.5</v>
      </c>
      <c r="U1678" s="700">
        <v>1</v>
      </c>
    </row>
    <row r="1679" spans="1:21" ht="14.4" customHeight="1" x14ac:dyDescent="0.3">
      <c r="A1679" s="660">
        <v>21</v>
      </c>
      <c r="B1679" s="661" t="s">
        <v>589</v>
      </c>
      <c r="C1679" s="661">
        <v>89301212</v>
      </c>
      <c r="D1679" s="740" t="s">
        <v>6629</v>
      </c>
      <c r="E1679" s="741" t="s">
        <v>4371</v>
      </c>
      <c r="F1679" s="661" t="s">
        <v>4355</v>
      </c>
      <c r="G1679" s="661" t="s">
        <v>5440</v>
      </c>
      <c r="H1679" s="661" t="s">
        <v>590</v>
      </c>
      <c r="I1679" s="661" t="s">
        <v>3970</v>
      </c>
      <c r="J1679" s="661" t="s">
        <v>3971</v>
      </c>
      <c r="K1679" s="661" t="s">
        <v>3972</v>
      </c>
      <c r="L1679" s="662">
        <v>92785.3</v>
      </c>
      <c r="M1679" s="662">
        <v>92785.3</v>
      </c>
      <c r="N1679" s="661">
        <v>1</v>
      </c>
      <c r="O1679" s="742">
        <v>1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21</v>
      </c>
      <c r="B1680" s="661" t="s">
        <v>589</v>
      </c>
      <c r="C1680" s="661">
        <v>89301212</v>
      </c>
      <c r="D1680" s="740" t="s">
        <v>6629</v>
      </c>
      <c r="E1680" s="741" t="s">
        <v>4371</v>
      </c>
      <c r="F1680" s="661" t="s">
        <v>4356</v>
      </c>
      <c r="G1680" s="661" t="s">
        <v>5699</v>
      </c>
      <c r="H1680" s="661" t="s">
        <v>590</v>
      </c>
      <c r="I1680" s="661" t="s">
        <v>5700</v>
      </c>
      <c r="J1680" s="661" t="s">
        <v>4370</v>
      </c>
      <c r="K1680" s="661"/>
      <c r="L1680" s="662">
        <v>0</v>
      </c>
      <c r="M1680" s="662">
        <v>0</v>
      </c>
      <c r="N1680" s="661">
        <v>3</v>
      </c>
      <c r="O1680" s="742">
        <v>3</v>
      </c>
      <c r="P1680" s="662">
        <v>0</v>
      </c>
      <c r="Q1680" s="677"/>
      <c r="R1680" s="661">
        <v>2</v>
      </c>
      <c r="S1680" s="677">
        <v>0.66666666666666663</v>
      </c>
      <c r="T1680" s="742">
        <v>2</v>
      </c>
      <c r="U1680" s="700">
        <v>0.66666666666666663</v>
      </c>
    </row>
    <row r="1681" spans="1:21" ht="14.4" customHeight="1" x14ac:dyDescent="0.3">
      <c r="A1681" s="660">
        <v>21</v>
      </c>
      <c r="B1681" s="661" t="s">
        <v>589</v>
      </c>
      <c r="C1681" s="661">
        <v>89301212</v>
      </c>
      <c r="D1681" s="740" t="s">
        <v>6629</v>
      </c>
      <c r="E1681" s="741" t="s">
        <v>4371</v>
      </c>
      <c r="F1681" s="661" t="s">
        <v>4356</v>
      </c>
      <c r="G1681" s="661" t="s">
        <v>5699</v>
      </c>
      <c r="H1681" s="661" t="s">
        <v>590</v>
      </c>
      <c r="I1681" s="661" t="s">
        <v>5701</v>
      </c>
      <c r="J1681" s="661" t="s">
        <v>4370</v>
      </c>
      <c r="K1681" s="661"/>
      <c r="L1681" s="662">
        <v>0</v>
      </c>
      <c r="M1681" s="662">
        <v>0</v>
      </c>
      <c r="N1681" s="661">
        <v>1</v>
      </c>
      <c r="O1681" s="742">
        <v>1</v>
      </c>
      <c r="P1681" s="662"/>
      <c r="Q1681" s="677"/>
      <c r="R1681" s="661"/>
      <c r="S1681" s="677">
        <v>0</v>
      </c>
      <c r="T1681" s="742"/>
      <c r="U1681" s="700">
        <v>0</v>
      </c>
    </row>
    <row r="1682" spans="1:21" ht="14.4" customHeight="1" x14ac:dyDescent="0.3">
      <c r="A1682" s="660">
        <v>21</v>
      </c>
      <c r="B1682" s="661" t="s">
        <v>589</v>
      </c>
      <c r="C1682" s="661">
        <v>89301212</v>
      </c>
      <c r="D1682" s="740" t="s">
        <v>6629</v>
      </c>
      <c r="E1682" s="741" t="s">
        <v>4371</v>
      </c>
      <c r="F1682" s="661" t="s">
        <v>4356</v>
      </c>
      <c r="G1682" s="661" t="s">
        <v>4612</v>
      </c>
      <c r="H1682" s="661" t="s">
        <v>590</v>
      </c>
      <c r="I1682" s="661" t="s">
        <v>4613</v>
      </c>
      <c r="J1682" s="661" t="s">
        <v>4370</v>
      </c>
      <c r="K1682" s="661"/>
      <c r="L1682" s="662">
        <v>0</v>
      </c>
      <c r="M1682" s="662">
        <v>0</v>
      </c>
      <c r="N1682" s="661">
        <v>1</v>
      </c>
      <c r="O1682" s="742">
        <v>1</v>
      </c>
      <c r="P1682" s="662"/>
      <c r="Q1682" s="677"/>
      <c r="R1682" s="661"/>
      <c r="S1682" s="677">
        <v>0</v>
      </c>
      <c r="T1682" s="742"/>
      <c r="U1682" s="700">
        <v>0</v>
      </c>
    </row>
    <row r="1683" spans="1:21" ht="14.4" customHeight="1" x14ac:dyDescent="0.3">
      <c r="A1683" s="660">
        <v>21</v>
      </c>
      <c r="B1683" s="661" t="s">
        <v>589</v>
      </c>
      <c r="C1683" s="661">
        <v>89301212</v>
      </c>
      <c r="D1683" s="740" t="s">
        <v>6629</v>
      </c>
      <c r="E1683" s="741" t="s">
        <v>4371</v>
      </c>
      <c r="F1683" s="661" t="s">
        <v>4356</v>
      </c>
      <c r="G1683" s="661" t="s">
        <v>4612</v>
      </c>
      <c r="H1683" s="661" t="s">
        <v>590</v>
      </c>
      <c r="I1683" s="661" t="s">
        <v>1642</v>
      </c>
      <c r="J1683" s="661" t="s">
        <v>4370</v>
      </c>
      <c r="K1683" s="661"/>
      <c r="L1683" s="662">
        <v>0</v>
      </c>
      <c r="M1683" s="662">
        <v>0</v>
      </c>
      <c r="N1683" s="661">
        <v>4</v>
      </c>
      <c r="O1683" s="742">
        <v>4</v>
      </c>
      <c r="P1683" s="662">
        <v>0</v>
      </c>
      <c r="Q1683" s="677"/>
      <c r="R1683" s="661">
        <v>3</v>
      </c>
      <c r="S1683" s="677">
        <v>0.75</v>
      </c>
      <c r="T1683" s="742">
        <v>3</v>
      </c>
      <c r="U1683" s="700">
        <v>0.75</v>
      </c>
    </row>
    <row r="1684" spans="1:21" ht="14.4" customHeight="1" x14ac:dyDescent="0.3">
      <c r="A1684" s="660">
        <v>21</v>
      </c>
      <c r="B1684" s="661" t="s">
        <v>589</v>
      </c>
      <c r="C1684" s="661">
        <v>89301212</v>
      </c>
      <c r="D1684" s="740" t="s">
        <v>6629</v>
      </c>
      <c r="E1684" s="741" t="s">
        <v>4371</v>
      </c>
      <c r="F1684" s="661" t="s">
        <v>4356</v>
      </c>
      <c r="G1684" s="661" t="s">
        <v>4612</v>
      </c>
      <c r="H1684" s="661" t="s">
        <v>590</v>
      </c>
      <c r="I1684" s="661" t="s">
        <v>5702</v>
      </c>
      <c r="J1684" s="661" t="s">
        <v>4370</v>
      </c>
      <c r="K1684" s="661"/>
      <c r="L1684" s="662">
        <v>0</v>
      </c>
      <c r="M1684" s="662">
        <v>0</v>
      </c>
      <c r="N1684" s="661">
        <v>2</v>
      </c>
      <c r="O1684" s="742">
        <v>2</v>
      </c>
      <c r="P1684" s="662">
        <v>0</v>
      </c>
      <c r="Q1684" s="677"/>
      <c r="R1684" s="661">
        <v>1</v>
      </c>
      <c r="S1684" s="677">
        <v>0.5</v>
      </c>
      <c r="T1684" s="742">
        <v>1</v>
      </c>
      <c r="U1684" s="700">
        <v>0.5</v>
      </c>
    </row>
    <row r="1685" spans="1:21" ht="14.4" customHeight="1" x14ac:dyDescent="0.3">
      <c r="A1685" s="660">
        <v>21</v>
      </c>
      <c r="B1685" s="661" t="s">
        <v>589</v>
      </c>
      <c r="C1685" s="661">
        <v>89301212</v>
      </c>
      <c r="D1685" s="740" t="s">
        <v>6629</v>
      </c>
      <c r="E1685" s="741" t="s">
        <v>4371</v>
      </c>
      <c r="F1685" s="661" t="s">
        <v>4356</v>
      </c>
      <c r="G1685" s="661" t="s">
        <v>4612</v>
      </c>
      <c r="H1685" s="661" t="s">
        <v>590</v>
      </c>
      <c r="I1685" s="661" t="s">
        <v>5703</v>
      </c>
      <c r="J1685" s="661" t="s">
        <v>4370</v>
      </c>
      <c r="K1685" s="661"/>
      <c r="L1685" s="662">
        <v>0</v>
      </c>
      <c r="M1685" s="662">
        <v>0</v>
      </c>
      <c r="N1685" s="661">
        <v>1</v>
      </c>
      <c r="O1685" s="742">
        <v>1</v>
      </c>
      <c r="P1685" s="662"/>
      <c r="Q1685" s="677"/>
      <c r="R1685" s="661"/>
      <c r="S1685" s="677">
        <v>0</v>
      </c>
      <c r="T1685" s="742"/>
      <c r="U1685" s="700">
        <v>0</v>
      </c>
    </row>
    <row r="1686" spans="1:21" ht="14.4" customHeight="1" x14ac:dyDescent="0.3">
      <c r="A1686" s="660">
        <v>21</v>
      </c>
      <c r="B1686" s="661" t="s">
        <v>589</v>
      </c>
      <c r="C1686" s="661">
        <v>89301212</v>
      </c>
      <c r="D1686" s="740" t="s">
        <v>6629</v>
      </c>
      <c r="E1686" s="741" t="s">
        <v>4371</v>
      </c>
      <c r="F1686" s="661" t="s">
        <v>4357</v>
      </c>
      <c r="G1686" s="661" t="s">
        <v>5704</v>
      </c>
      <c r="H1686" s="661" t="s">
        <v>590</v>
      </c>
      <c r="I1686" s="661" t="s">
        <v>5705</v>
      </c>
      <c r="J1686" s="661" t="s">
        <v>5706</v>
      </c>
      <c r="K1686" s="661" t="s">
        <v>5707</v>
      </c>
      <c r="L1686" s="662">
        <v>277.75</v>
      </c>
      <c r="M1686" s="662">
        <v>277.75</v>
      </c>
      <c r="N1686" s="661">
        <v>1</v>
      </c>
      <c r="O1686" s="742">
        <v>1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21</v>
      </c>
      <c r="B1687" s="661" t="s">
        <v>589</v>
      </c>
      <c r="C1687" s="661">
        <v>89301212</v>
      </c>
      <c r="D1687" s="740" t="s">
        <v>6629</v>
      </c>
      <c r="E1687" s="741" t="s">
        <v>4371</v>
      </c>
      <c r="F1687" s="661" t="s">
        <v>4357</v>
      </c>
      <c r="G1687" s="661" t="s">
        <v>4615</v>
      </c>
      <c r="H1687" s="661" t="s">
        <v>590</v>
      </c>
      <c r="I1687" s="661" t="s">
        <v>4616</v>
      </c>
      <c r="J1687" s="661" t="s">
        <v>4617</v>
      </c>
      <c r="K1687" s="661" t="s">
        <v>4618</v>
      </c>
      <c r="L1687" s="662">
        <v>1267.1199999999999</v>
      </c>
      <c r="M1687" s="662">
        <v>5068.4799999999996</v>
      </c>
      <c r="N1687" s="661">
        <v>4</v>
      </c>
      <c r="O1687" s="742">
        <v>4</v>
      </c>
      <c r="P1687" s="662">
        <v>2534.2399999999998</v>
      </c>
      <c r="Q1687" s="677">
        <v>0.5</v>
      </c>
      <c r="R1687" s="661">
        <v>2</v>
      </c>
      <c r="S1687" s="677">
        <v>0.5</v>
      </c>
      <c r="T1687" s="742">
        <v>2</v>
      </c>
      <c r="U1687" s="700">
        <v>0.5</v>
      </c>
    </row>
    <row r="1688" spans="1:21" ht="14.4" customHeight="1" x14ac:dyDescent="0.3">
      <c r="A1688" s="660">
        <v>21</v>
      </c>
      <c r="B1688" s="661" t="s">
        <v>589</v>
      </c>
      <c r="C1688" s="661">
        <v>89301212</v>
      </c>
      <c r="D1688" s="740" t="s">
        <v>6629</v>
      </c>
      <c r="E1688" s="741" t="s">
        <v>4371</v>
      </c>
      <c r="F1688" s="661" t="s">
        <v>4357</v>
      </c>
      <c r="G1688" s="661" t="s">
        <v>4615</v>
      </c>
      <c r="H1688" s="661" t="s">
        <v>590</v>
      </c>
      <c r="I1688" s="661" t="s">
        <v>4681</v>
      </c>
      <c r="J1688" s="661" t="s">
        <v>4682</v>
      </c>
      <c r="K1688" s="661" t="s">
        <v>4683</v>
      </c>
      <c r="L1688" s="662">
        <v>1000</v>
      </c>
      <c r="M1688" s="662">
        <v>5000</v>
      </c>
      <c r="N1688" s="661">
        <v>5</v>
      </c>
      <c r="O1688" s="742">
        <v>5</v>
      </c>
      <c r="P1688" s="662">
        <v>1000</v>
      </c>
      <c r="Q1688" s="677">
        <v>0.2</v>
      </c>
      <c r="R1688" s="661">
        <v>1</v>
      </c>
      <c r="S1688" s="677">
        <v>0.2</v>
      </c>
      <c r="T1688" s="742">
        <v>1</v>
      </c>
      <c r="U1688" s="700">
        <v>0.2</v>
      </c>
    </row>
    <row r="1689" spans="1:21" ht="14.4" customHeight="1" x14ac:dyDescent="0.3">
      <c r="A1689" s="660">
        <v>21</v>
      </c>
      <c r="B1689" s="661" t="s">
        <v>589</v>
      </c>
      <c r="C1689" s="661">
        <v>89301212</v>
      </c>
      <c r="D1689" s="740" t="s">
        <v>6629</v>
      </c>
      <c r="E1689" s="741" t="s">
        <v>4371</v>
      </c>
      <c r="F1689" s="661" t="s">
        <v>4357</v>
      </c>
      <c r="G1689" s="661" t="s">
        <v>5281</v>
      </c>
      <c r="H1689" s="661" t="s">
        <v>590</v>
      </c>
      <c r="I1689" s="661" t="s">
        <v>5282</v>
      </c>
      <c r="J1689" s="661" t="s">
        <v>5283</v>
      </c>
      <c r="K1689" s="661" t="s">
        <v>5284</v>
      </c>
      <c r="L1689" s="662">
        <v>1800</v>
      </c>
      <c r="M1689" s="662">
        <v>5400</v>
      </c>
      <c r="N1689" s="661">
        <v>3</v>
      </c>
      <c r="O1689" s="742">
        <v>3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21</v>
      </c>
      <c r="B1690" s="661" t="s">
        <v>589</v>
      </c>
      <c r="C1690" s="661">
        <v>89301212</v>
      </c>
      <c r="D1690" s="740" t="s">
        <v>6629</v>
      </c>
      <c r="E1690" s="741" t="s">
        <v>4371</v>
      </c>
      <c r="F1690" s="661" t="s">
        <v>4357</v>
      </c>
      <c r="G1690" s="661" t="s">
        <v>5288</v>
      </c>
      <c r="H1690" s="661" t="s">
        <v>590</v>
      </c>
      <c r="I1690" s="661" t="s">
        <v>5708</v>
      </c>
      <c r="J1690" s="661" t="s">
        <v>5709</v>
      </c>
      <c r="K1690" s="661" t="s">
        <v>5710</v>
      </c>
      <c r="L1690" s="662">
        <v>1800</v>
      </c>
      <c r="M1690" s="662">
        <v>3600</v>
      </c>
      <c r="N1690" s="661">
        <v>2</v>
      </c>
      <c r="O1690" s="742">
        <v>2</v>
      </c>
      <c r="P1690" s="662"/>
      <c r="Q1690" s="677">
        <v>0</v>
      </c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21</v>
      </c>
      <c r="B1691" s="661" t="s">
        <v>589</v>
      </c>
      <c r="C1691" s="661">
        <v>89301212</v>
      </c>
      <c r="D1691" s="740" t="s">
        <v>6629</v>
      </c>
      <c r="E1691" s="741" t="s">
        <v>4371</v>
      </c>
      <c r="F1691" s="661" t="s">
        <v>4357</v>
      </c>
      <c r="G1691" s="661" t="s">
        <v>4684</v>
      </c>
      <c r="H1691" s="661" t="s">
        <v>590</v>
      </c>
      <c r="I1691" s="661" t="s">
        <v>4616</v>
      </c>
      <c r="J1691" s="661" t="s">
        <v>4617</v>
      </c>
      <c r="K1691" s="661" t="s">
        <v>4618</v>
      </c>
      <c r="L1691" s="662">
        <v>1267.1199999999999</v>
      </c>
      <c r="M1691" s="662">
        <v>1267.1199999999999</v>
      </c>
      <c r="N1691" s="661">
        <v>1</v>
      </c>
      <c r="O1691" s="742">
        <v>1</v>
      </c>
      <c r="P1691" s="662">
        <v>1267.1199999999999</v>
      </c>
      <c r="Q1691" s="677">
        <v>1</v>
      </c>
      <c r="R1691" s="661">
        <v>1</v>
      </c>
      <c r="S1691" s="677">
        <v>1</v>
      </c>
      <c r="T1691" s="742">
        <v>1</v>
      </c>
      <c r="U1691" s="700">
        <v>1</v>
      </c>
    </row>
    <row r="1692" spans="1:21" ht="14.4" customHeight="1" x14ac:dyDescent="0.3">
      <c r="A1692" s="660">
        <v>21</v>
      </c>
      <c r="B1692" s="661" t="s">
        <v>589</v>
      </c>
      <c r="C1692" s="661">
        <v>89301212</v>
      </c>
      <c r="D1692" s="740" t="s">
        <v>6629</v>
      </c>
      <c r="E1692" s="741" t="s">
        <v>4371</v>
      </c>
      <c r="F1692" s="661" t="s">
        <v>4357</v>
      </c>
      <c r="G1692" s="661" t="s">
        <v>4684</v>
      </c>
      <c r="H1692" s="661" t="s">
        <v>590</v>
      </c>
      <c r="I1692" s="661" t="s">
        <v>4681</v>
      </c>
      <c r="J1692" s="661" t="s">
        <v>4682</v>
      </c>
      <c r="K1692" s="661" t="s">
        <v>4683</v>
      </c>
      <c r="L1692" s="662">
        <v>1000</v>
      </c>
      <c r="M1692" s="662">
        <v>4000</v>
      </c>
      <c r="N1692" s="661">
        <v>4</v>
      </c>
      <c r="O1692" s="742">
        <v>4</v>
      </c>
      <c r="P1692" s="662"/>
      <c r="Q1692" s="677">
        <v>0</v>
      </c>
      <c r="R1692" s="661"/>
      <c r="S1692" s="677">
        <v>0</v>
      </c>
      <c r="T1692" s="742"/>
      <c r="U1692" s="700">
        <v>0</v>
      </c>
    </row>
    <row r="1693" spans="1:21" ht="14.4" customHeight="1" x14ac:dyDescent="0.3">
      <c r="A1693" s="660">
        <v>21</v>
      </c>
      <c r="B1693" s="661" t="s">
        <v>589</v>
      </c>
      <c r="C1693" s="661">
        <v>89301212</v>
      </c>
      <c r="D1693" s="740" t="s">
        <v>6629</v>
      </c>
      <c r="E1693" s="741" t="s">
        <v>4372</v>
      </c>
      <c r="F1693" s="661" t="s">
        <v>4355</v>
      </c>
      <c r="G1693" s="661" t="s">
        <v>4399</v>
      </c>
      <c r="H1693" s="661" t="s">
        <v>2238</v>
      </c>
      <c r="I1693" s="661" t="s">
        <v>2500</v>
      </c>
      <c r="J1693" s="661" t="s">
        <v>4244</v>
      </c>
      <c r="K1693" s="661" t="s">
        <v>4245</v>
      </c>
      <c r="L1693" s="662">
        <v>10.73</v>
      </c>
      <c r="M1693" s="662">
        <v>21.46</v>
      </c>
      <c r="N1693" s="661">
        <v>2</v>
      </c>
      <c r="O1693" s="742">
        <v>1</v>
      </c>
      <c r="P1693" s="662"/>
      <c r="Q1693" s="677">
        <v>0</v>
      </c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21</v>
      </c>
      <c r="B1694" s="661" t="s">
        <v>589</v>
      </c>
      <c r="C1694" s="661">
        <v>89301212</v>
      </c>
      <c r="D1694" s="740" t="s">
        <v>6629</v>
      </c>
      <c r="E1694" s="741" t="s">
        <v>4372</v>
      </c>
      <c r="F1694" s="661" t="s">
        <v>4355</v>
      </c>
      <c r="G1694" s="661" t="s">
        <v>4453</v>
      </c>
      <c r="H1694" s="661" t="s">
        <v>590</v>
      </c>
      <c r="I1694" s="661" t="s">
        <v>4454</v>
      </c>
      <c r="J1694" s="661" t="s">
        <v>4455</v>
      </c>
      <c r="K1694" s="661" t="s">
        <v>4456</v>
      </c>
      <c r="L1694" s="662">
        <v>1789.73</v>
      </c>
      <c r="M1694" s="662">
        <v>1789.73</v>
      </c>
      <c r="N1694" s="661">
        <v>1</v>
      </c>
      <c r="O1694" s="742">
        <v>1</v>
      </c>
      <c r="P1694" s="662"/>
      <c r="Q1694" s="677">
        <v>0</v>
      </c>
      <c r="R1694" s="661"/>
      <c r="S1694" s="677">
        <v>0</v>
      </c>
      <c r="T1694" s="742"/>
      <c r="U1694" s="700">
        <v>0</v>
      </c>
    </row>
    <row r="1695" spans="1:21" ht="14.4" customHeight="1" x14ac:dyDescent="0.3">
      <c r="A1695" s="660">
        <v>21</v>
      </c>
      <c r="B1695" s="661" t="s">
        <v>589</v>
      </c>
      <c r="C1695" s="661">
        <v>89301212</v>
      </c>
      <c r="D1695" s="740" t="s">
        <v>6629</v>
      </c>
      <c r="E1695" s="741" t="s">
        <v>4372</v>
      </c>
      <c r="F1695" s="661" t="s">
        <v>4355</v>
      </c>
      <c r="G1695" s="661" t="s">
        <v>4485</v>
      </c>
      <c r="H1695" s="661" t="s">
        <v>590</v>
      </c>
      <c r="I1695" s="661" t="s">
        <v>1518</v>
      </c>
      <c r="J1695" s="661" t="s">
        <v>1519</v>
      </c>
      <c r="K1695" s="661" t="s">
        <v>1520</v>
      </c>
      <c r="L1695" s="662">
        <v>359.63</v>
      </c>
      <c r="M1695" s="662">
        <v>359.63</v>
      </c>
      <c r="N1695" s="661">
        <v>1</v>
      </c>
      <c r="O1695" s="742">
        <v>1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21</v>
      </c>
      <c r="B1696" s="661" t="s">
        <v>589</v>
      </c>
      <c r="C1696" s="661">
        <v>89301212</v>
      </c>
      <c r="D1696" s="740" t="s">
        <v>6629</v>
      </c>
      <c r="E1696" s="741" t="s">
        <v>4372</v>
      </c>
      <c r="F1696" s="661" t="s">
        <v>4355</v>
      </c>
      <c r="G1696" s="661" t="s">
        <v>4429</v>
      </c>
      <c r="H1696" s="661" t="s">
        <v>590</v>
      </c>
      <c r="I1696" s="661" t="s">
        <v>2967</v>
      </c>
      <c r="J1696" s="661" t="s">
        <v>2968</v>
      </c>
      <c r="K1696" s="661" t="s">
        <v>1025</v>
      </c>
      <c r="L1696" s="662">
        <v>33.729999999999997</v>
      </c>
      <c r="M1696" s="662">
        <v>67.459999999999994</v>
      </c>
      <c r="N1696" s="661">
        <v>2</v>
      </c>
      <c r="O1696" s="742">
        <v>1</v>
      </c>
      <c r="P1696" s="662"/>
      <c r="Q1696" s="677">
        <v>0</v>
      </c>
      <c r="R1696" s="661"/>
      <c r="S1696" s="677">
        <v>0</v>
      </c>
      <c r="T1696" s="742"/>
      <c r="U1696" s="700">
        <v>0</v>
      </c>
    </row>
    <row r="1697" spans="1:21" ht="14.4" customHeight="1" x14ac:dyDescent="0.3">
      <c r="A1697" s="660">
        <v>21</v>
      </c>
      <c r="B1697" s="661" t="s">
        <v>589</v>
      </c>
      <c r="C1697" s="661">
        <v>89301212</v>
      </c>
      <c r="D1697" s="740" t="s">
        <v>6629</v>
      </c>
      <c r="E1697" s="741" t="s">
        <v>4372</v>
      </c>
      <c r="F1697" s="661" t="s">
        <v>4355</v>
      </c>
      <c r="G1697" s="661" t="s">
        <v>4868</v>
      </c>
      <c r="H1697" s="661" t="s">
        <v>590</v>
      </c>
      <c r="I1697" s="661" t="s">
        <v>5711</v>
      </c>
      <c r="J1697" s="661" t="s">
        <v>3435</v>
      </c>
      <c r="K1697" s="661" t="s">
        <v>1025</v>
      </c>
      <c r="L1697" s="662">
        <v>180.7</v>
      </c>
      <c r="M1697" s="662">
        <v>542.09999999999991</v>
      </c>
      <c r="N1697" s="661">
        <v>3</v>
      </c>
      <c r="O1697" s="742">
        <v>1</v>
      </c>
      <c r="P1697" s="662"/>
      <c r="Q1697" s="677">
        <v>0</v>
      </c>
      <c r="R1697" s="661"/>
      <c r="S1697" s="677">
        <v>0</v>
      </c>
      <c r="T1697" s="742"/>
      <c r="U1697" s="700">
        <v>0</v>
      </c>
    </row>
    <row r="1698" spans="1:21" ht="14.4" customHeight="1" x14ac:dyDescent="0.3">
      <c r="A1698" s="660">
        <v>21</v>
      </c>
      <c r="B1698" s="661" t="s">
        <v>589</v>
      </c>
      <c r="C1698" s="661">
        <v>89301212</v>
      </c>
      <c r="D1698" s="740" t="s">
        <v>6629</v>
      </c>
      <c r="E1698" s="741" t="s">
        <v>4372</v>
      </c>
      <c r="F1698" s="661" t="s">
        <v>4357</v>
      </c>
      <c r="G1698" s="661" t="s">
        <v>5712</v>
      </c>
      <c r="H1698" s="661" t="s">
        <v>590</v>
      </c>
      <c r="I1698" s="661" t="s">
        <v>5713</v>
      </c>
      <c r="J1698" s="661" t="s">
        <v>5714</v>
      </c>
      <c r="K1698" s="661" t="s">
        <v>5715</v>
      </c>
      <c r="L1698" s="662">
        <v>741</v>
      </c>
      <c r="M1698" s="662">
        <v>1482</v>
      </c>
      <c r="N1698" s="661">
        <v>2</v>
      </c>
      <c r="O1698" s="742">
        <v>1</v>
      </c>
      <c r="P1698" s="662">
        <v>1482</v>
      </c>
      <c r="Q1698" s="677">
        <v>1</v>
      </c>
      <c r="R1698" s="661">
        <v>2</v>
      </c>
      <c r="S1698" s="677">
        <v>1</v>
      </c>
      <c r="T1698" s="742">
        <v>1</v>
      </c>
      <c r="U1698" s="700">
        <v>1</v>
      </c>
    </row>
    <row r="1699" spans="1:21" ht="14.4" customHeight="1" x14ac:dyDescent="0.3">
      <c r="A1699" s="660">
        <v>21</v>
      </c>
      <c r="B1699" s="661" t="s">
        <v>589</v>
      </c>
      <c r="C1699" s="661">
        <v>89301212</v>
      </c>
      <c r="D1699" s="740" t="s">
        <v>6629</v>
      </c>
      <c r="E1699" s="741" t="s">
        <v>4372</v>
      </c>
      <c r="F1699" s="661" t="s">
        <v>4357</v>
      </c>
      <c r="G1699" s="661" t="s">
        <v>4615</v>
      </c>
      <c r="H1699" s="661" t="s">
        <v>590</v>
      </c>
      <c r="I1699" s="661" t="s">
        <v>4616</v>
      </c>
      <c r="J1699" s="661" t="s">
        <v>4617</v>
      </c>
      <c r="K1699" s="661" t="s">
        <v>4618</v>
      </c>
      <c r="L1699" s="662">
        <v>1267.1199999999999</v>
      </c>
      <c r="M1699" s="662">
        <v>1267.1199999999999</v>
      </c>
      <c r="N1699" s="661">
        <v>1</v>
      </c>
      <c r="O1699" s="742">
        <v>1</v>
      </c>
      <c r="P1699" s="662">
        <v>1267.1199999999999</v>
      </c>
      <c r="Q1699" s="677">
        <v>1</v>
      </c>
      <c r="R1699" s="661">
        <v>1</v>
      </c>
      <c r="S1699" s="677">
        <v>1</v>
      </c>
      <c r="T1699" s="742">
        <v>1</v>
      </c>
      <c r="U1699" s="700">
        <v>1</v>
      </c>
    </row>
    <row r="1700" spans="1:21" ht="14.4" customHeight="1" x14ac:dyDescent="0.3">
      <c r="A1700" s="660">
        <v>21</v>
      </c>
      <c r="B1700" s="661" t="s">
        <v>589</v>
      </c>
      <c r="C1700" s="661">
        <v>89301212</v>
      </c>
      <c r="D1700" s="740" t="s">
        <v>6629</v>
      </c>
      <c r="E1700" s="741" t="s">
        <v>4373</v>
      </c>
      <c r="F1700" s="661" t="s">
        <v>4355</v>
      </c>
      <c r="G1700" s="661" t="s">
        <v>4967</v>
      </c>
      <c r="H1700" s="661" t="s">
        <v>590</v>
      </c>
      <c r="I1700" s="661" t="s">
        <v>4968</v>
      </c>
      <c r="J1700" s="661" t="s">
        <v>4969</v>
      </c>
      <c r="K1700" s="661" t="s">
        <v>4672</v>
      </c>
      <c r="L1700" s="662">
        <v>35.409999999999997</v>
      </c>
      <c r="M1700" s="662">
        <v>460.32999999999993</v>
      </c>
      <c r="N1700" s="661">
        <v>13</v>
      </c>
      <c r="O1700" s="742">
        <v>10.5</v>
      </c>
      <c r="P1700" s="662">
        <v>283.27999999999997</v>
      </c>
      <c r="Q1700" s="677">
        <v>0.61538461538461542</v>
      </c>
      <c r="R1700" s="661">
        <v>8</v>
      </c>
      <c r="S1700" s="677">
        <v>0.61538461538461542</v>
      </c>
      <c r="T1700" s="742">
        <v>6</v>
      </c>
      <c r="U1700" s="700">
        <v>0.5714285714285714</v>
      </c>
    </row>
    <row r="1701" spans="1:21" ht="14.4" customHeight="1" x14ac:dyDescent="0.3">
      <c r="A1701" s="660">
        <v>21</v>
      </c>
      <c r="B1701" s="661" t="s">
        <v>589</v>
      </c>
      <c r="C1701" s="661">
        <v>89301212</v>
      </c>
      <c r="D1701" s="740" t="s">
        <v>6629</v>
      </c>
      <c r="E1701" s="741" t="s">
        <v>4373</v>
      </c>
      <c r="F1701" s="661" t="s">
        <v>4355</v>
      </c>
      <c r="G1701" s="661" t="s">
        <v>4967</v>
      </c>
      <c r="H1701" s="661" t="s">
        <v>590</v>
      </c>
      <c r="I1701" s="661" t="s">
        <v>5716</v>
      </c>
      <c r="J1701" s="661" t="s">
        <v>4969</v>
      </c>
      <c r="K1701" s="661" t="s">
        <v>5717</v>
      </c>
      <c r="L1701" s="662">
        <v>106.23</v>
      </c>
      <c r="M1701" s="662">
        <v>2655.75</v>
      </c>
      <c r="N1701" s="661">
        <v>25</v>
      </c>
      <c r="O1701" s="742">
        <v>24</v>
      </c>
      <c r="P1701" s="662">
        <v>1699.68</v>
      </c>
      <c r="Q1701" s="677">
        <v>0.64</v>
      </c>
      <c r="R1701" s="661">
        <v>16</v>
      </c>
      <c r="S1701" s="677">
        <v>0.64</v>
      </c>
      <c r="T1701" s="742">
        <v>15</v>
      </c>
      <c r="U1701" s="700">
        <v>0.625</v>
      </c>
    </row>
    <row r="1702" spans="1:21" ht="14.4" customHeight="1" x14ac:dyDescent="0.3">
      <c r="A1702" s="660">
        <v>21</v>
      </c>
      <c r="B1702" s="661" t="s">
        <v>589</v>
      </c>
      <c r="C1702" s="661">
        <v>89301212</v>
      </c>
      <c r="D1702" s="740" t="s">
        <v>6629</v>
      </c>
      <c r="E1702" s="741" t="s">
        <v>4373</v>
      </c>
      <c r="F1702" s="661" t="s">
        <v>4355</v>
      </c>
      <c r="G1702" s="661" t="s">
        <v>4967</v>
      </c>
      <c r="H1702" s="661" t="s">
        <v>590</v>
      </c>
      <c r="I1702" s="661" t="s">
        <v>5716</v>
      </c>
      <c r="J1702" s="661" t="s">
        <v>4969</v>
      </c>
      <c r="K1702" s="661" t="s">
        <v>5717</v>
      </c>
      <c r="L1702" s="662">
        <v>101.24</v>
      </c>
      <c r="M1702" s="662">
        <v>202.48</v>
      </c>
      <c r="N1702" s="661">
        <v>2</v>
      </c>
      <c r="O1702" s="742">
        <v>2</v>
      </c>
      <c r="P1702" s="662"/>
      <c r="Q1702" s="677">
        <v>0</v>
      </c>
      <c r="R1702" s="661"/>
      <c r="S1702" s="677">
        <v>0</v>
      </c>
      <c r="T1702" s="742"/>
      <c r="U1702" s="700">
        <v>0</v>
      </c>
    </row>
    <row r="1703" spans="1:21" ht="14.4" customHeight="1" x14ac:dyDescent="0.3">
      <c r="A1703" s="660">
        <v>21</v>
      </c>
      <c r="B1703" s="661" t="s">
        <v>589</v>
      </c>
      <c r="C1703" s="661">
        <v>89301212</v>
      </c>
      <c r="D1703" s="740" t="s">
        <v>6629</v>
      </c>
      <c r="E1703" s="741" t="s">
        <v>4373</v>
      </c>
      <c r="F1703" s="661" t="s">
        <v>4355</v>
      </c>
      <c r="G1703" s="661" t="s">
        <v>4967</v>
      </c>
      <c r="H1703" s="661" t="s">
        <v>590</v>
      </c>
      <c r="I1703" s="661" t="s">
        <v>5718</v>
      </c>
      <c r="J1703" s="661" t="s">
        <v>4969</v>
      </c>
      <c r="K1703" s="661" t="s">
        <v>5717</v>
      </c>
      <c r="L1703" s="662">
        <v>106.23</v>
      </c>
      <c r="M1703" s="662">
        <v>106.23</v>
      </c>
      <c r="N1703" s="661">
        <v>1</v>
      </c>
      <c r="O1703" s="742">
        <v>1</v>
      </c>
      <c r="P1703" s="662">
        <v>106.23</v>
      </c>
      <c r="Q1703" s="677">
        <v>1</v>
      </c>
      <c r="R1703" s="661">
        <v>1</v>
      </c>
      <c r="S1703" s="677">
        <v>1</v>
      </c>
      <c r="T1703" s="742">
        <v>1</v>
      </c>
      <c r="U1703" s="700">
        <v>1</v>
      </c>
    </row>
    <row r="1704" spans="1:21" ht="14.4" customHeight="1" x14ac:dyDescent="0.3">
      <c r="A1704" s="660">
        <v>21</v>
      </c>
      <c r="B1704" s="661" t="s">
        <v>589</v>
      </c>
      <c r="C1704" s="661">
        <v>89301212</v>
      </c>
      <c r="D1704" s="740" t="s">
        <v>6629</v>
      </c>
      <c r="E1704" s="741" t="s">
        <v>4373</v>
      </c>
      <c r="F1704" s="661" t="s">
        <v>4355</v>
      </c>
      <c r="G1704" s="661" t="s">
        <v>4731</v>
      </c>
      <c r="H1704" s="661" t="s">
        <v>590</v>
      </c>
      <c r="I1704" s="661" t="s">
        <v>5719</v>
      </c>
      <c r="J1704" s="661" t="s">
        <v>5720</v>
      </c>
      <c r="K1704" s="661" t="s">
        <v>4734</v>
      </c>
      <c r="L1704" s="662">
        <v>275.23</v>
      </c>
      <c r="M1704" s="662">
        <v>550.46</v>
      </c>
      <c r="N1704" s="661">
        <v>2</v>
      </c>
      <c r="O1704" s="742">
        <v>1</v>
      </c>
      <c r="P1704" s="662"/>
      <c r="Q1704" s="677">
        <v>0</v>
      </c>
      <c r="R1704" s="661"/>
      <c r="S1704" s="677">
        <v>0</v>
      </c>
      <c r="T1704" s="742"/>
      <c r="U1704" s="700">
        <v>0</v>
      </c>
    </row>
    <row r="1705" spans="1:21" ht="14.4" customHeight="1" x14ac:dyDescent="0.3">
      <c r="A1705" s="660">
        <v>21</v>
      </c>
      <c r="B1705" s="661" t="s">
        <v>589</v>
      </c>
      <c r="C1705" s="661">
        <v>89301212</v>
      </c>
      <c r="D1705" s="740" t="s">
        <v>6629</v>
      </c>
      <c r="E1705" s="741" t="s">
        <v>4373</v>
      </c>
      <c r="F1705" s="661" t="s">
        <v>4355</v>
      </c>
      <c r="G1705" s="661" t="s">
        <v>4395</v>
      </c>
      <c r="H1705" s="661" t="s">
        <v>590</v>
      </c>
      <c r="I1705" s="661" t="s">
        <v>1190</v>
      </c>
      <c r="J1705" s="661" t="s">
        <v>1191</v>
      </c>
      <c r="K1705" s="661" t="s">
        <v>1192</v>
      </c>
      <c r="L1705" s="662">
        <v>95.25</v>
      </c>
      <c r="M1705" s="662">
        <v>476.25</v>
      </c>
      <c r="N1705" s="661">
        <v>5</v>
      </c>
      <c r="O1705" s="742">
        <v>3</v>
      </c>
      <c r="P1705" s="662">
        <v>95.25</v>
      </c>
      <c r="Q1705" s="677">
        <v>0.2</v>
      </c>
      <c r="R1705" s="661">
        <v>1</v>
      </c>
      <c r="S1705" s="677">
        <v>0.2</v>
      </c>
      <c r="T1705" s="742">
        <v>0.5</v>
      </c>
      <c r="U1705" s="700">
        <v>0.16666666666666666</v>
      </c>
    </row>
    <row r="1706" spans="1:21" ht="14.4" customHeight="1" x14ac:dyDescent="0.3">
      <c r="A1706" s="660">
        <v>21</v>
      </c>
      <c r="B1706" s="661" t="s">
        <v>589</v>
      </c>
      <c r="C1706" s="661">
        <v>89301212</v>
      </c>
      <c r="D1706" s="740" t="s">
        <v>6629</v>
      </c>
      <c r="E1706" s="741" t="s">
        <v>4373</v>
      </c>
      <c r="F1706" s="661" t="s">
        <v>4355</v>
      </c>
      <c r="G1706" s="661" t="s">
        <v>4395</v>
      </c>
      <c r="H1706" s="661" t="s">
        <v>590</v>
      </c>
      <c r="I1706" s="661" t="s">
        <v>756</v>
      </c>
      <c r="J1706" s="661" t="s">
        <v>4464</v>
      </c>
      <c r="K1706" s="661" t="s">
        <v>3080</v>
      </c>
      <c r="L1706" s="662">
        <v>44.8</v>
      </c>
      <c r="M1706" s="662">
        <v>134.39999999999998</v>
      </c>
      <c r="N1706" s="661">
        <v>3</v>
      </c>
      <c r="O1706" s="742">
        <v>3</v>
      </c>
      <c r="P1706" s="662">
        <v>89.6</v>
      </c>
      <c r="Q1706" s="677">
        <v>0.66666666666666674</v>
      </c>
      <c r="R1706" s="661">
        <v>2</v>
      </c>
      <c r="S1706" s="677">
        <v>0.66666666666666663</v>
      </c>
      <c r="T1706" s="742">
        <v>2</v>
      </c>
      <c r="U1706" s="700">
        <v>0.66666666666666663</v>
      </c>
    </row>
    <row r="1707" spans="1:21" ht="14.4" customHeight="1" x14ac:dyDescent="0.3">
      <c r="A1707" s="660">
        <v>21</v>
      </c>
      <c r="B1707" s="661" t="s">
        <v>589</v>
      </c>
      <c r="C1707" s="661">
        <v>89301212</v>
      </c>
      <c r="D1707" s="740" t="s">
        <v>6629</v>
      </c>
      <c r="E1707" s="741" t="s">
        <v>4373</v>
      </c>
      <c r="F1707" s="661" t="s">
        <v>4355</v>
      </c>
      <c r="G1707" s="661" t="s">
        <v>4395</v>
      </c>
      <c r="H1707" s="661" t="s">
        <v>590</v>
      </c>
      <c r="I1707" s="661" t="s">
        <v>756</v>
      </c>
      <c r="J1707" s="661" t="s">
        <v>4464</v>
      </c>
      <c r="K1707" s="661" t="s">
        <v>3080</v>
      </c>
      <c r="L1707" s="662">
        <v>47.63</v>
      </c>
      <c r="M1707" s="662">
        <v>47.63</v>
      </c>
      <c r="N1707" s="661">
        <v>1</v>
      </c>
      <c r="O1707" s="742">
        <v>0.5</v>
      </c>
      <c r="P1707" s="662"/>
      <c r="Q1707" s="677">
        <v>0</v>
      </c>
      <c r="R1707" s="661"/>
      <c r="S1707" s="677">
        <v>0</v>
      </c>
      <c r="T1707" s="742"/>
      <c r="U1707" s="700">
        <v>0</v>
      </c>
    </row>
    <row r="1708" spans="1:21" ht="14.4" customHeight="1" x14ac:dyDescent="0.3">
      <c r="A1708" s="660">
        <v>21</v>
      </c>
      <c r="B1708" s="661" t="s">
        <v>589</v>
      </c>
      <c r="C1708" s="661">
        <v>89301212</v>
      </c>
      <c r="D1708" s="740" t="s">
        <v>6629</v>
      </c>
      <c r="E1708" s="741" t="s">
        <v>4373</v>
      </c>
      <c r="F1708" s="661" t="s">
        <v>4355</v>
      </c>
      <c r="G1708" s="661" t="s">
        <v>4399</v>
      </c>
      <c r="H1708" s="661" t="s">
        <v>2238</v>
      </c>
      <c r="I1708" s="661" t="s">
        <v>2381</v>
      </c>
      <c r="J1708" s="661" t="s">
        <v>4242</v>
      </c>
      <c r="K1708" s="661" t="s">
        <v>4243</v>
      </c>
      <c r="L1708" s="662">
        <v>6.98</v>
      </c>
      <c r="M1708" s="662">
        <v>6.98</v>
      </c>
      <c r="N1708" s="661">
        <v>1</v>
      </c>
      <c r="O1708" s="742">
        <v>1</v>
      </c>
      <c r="P1708" s="662">
        <v>6.98</v>
      </c>
      <c r="Q1708" s="677">
        <v>1</v>
      </c>
      <c r="R1708" s="661">
        <v>1</v>
      </c>
      <c r="S1708" s="677">
        <v>1</v>
      </c>
      <c r="T1708" s="742">
        <v>1</v>
      </c>
      <c r="U1708" s="700">
        <v>1</v>
      </c>
    </row>
    <row r="1709" spans="1:21" ht="14.4" customHeight="1" x14ac:dyDescent="0.3">
      <c r="A1709" s="660">
        <v>21</v>
      </c>
      <c r="B1709" s="661" t="s">
        <v>589</v>
      </c>
      <c r="C1709" s="661">
        <v>89301212</v>
      </c>
      <c r="D1709" s="740" t="s">
        <v>6629</v>
      </c>
      <c r="E1709" s="741" t="s">
        <v>4373</v>
      </c>
      <c r="F1709" s="661" t="s">
        <v>4355</v>
      </c>
      <c r="G1709" s="661" t="s">
        <v>4399</v>
      </c>
      <c r="H1709" s="661" t="s">
        <v>2238</v>
      </c>
      <c r="I1709" s="661" t="s">
        <v>2500</v>
      </c>
      <c r="J1709" s="661" t="s">
        <v>4244</v>
      </c>
      <c r="K1709" s="661" t="s">
        <v>4245</v>
      </c>
      <c r="L1709" s="662">
        <v>10.73</v>
      </c>
      <c r="M1709" s="662">
        <v>32.19</v>
      </c>
      <c r="N1709" s="661">
        <v>3</v>
      </c>
      <c r="O1709" s="742">
        <v>2</v>
      </c>
      <c r="P1709" s="662">
        <v>10.73</v>
      </c>
      <c r="Q1709" s="677">
        <v>0.33333333333333337</v>
      </c>
      <c r="R1709" s="661">
        <v>1</v>
      </c>
      <c r="S1709" s="677">
        <v>0.33333333333333331</v>
      </c>
      <c r="T1709" s="742">
        <v>1</v>
      </c>
      <c r="U1709" s="700">
        <v>0.5</v>
      </c>
    </row>
    <row r="1710" spans="1:21" ht="14.4" customHeight="1" x14ac:dyDescent="0.3">
      <c r="A1710" s="660">
        <v>21</v>
      </c>
      <c r="B1710" s="661" t="s">
        <v>589</v>
      </c>
      <c r="C1710" s="661">
        <v>89301212</v>
      </c>
      <c r="D1710" s="740" t="s">
        <v>6629</v>
      </c>
      <c r="E1710" s="741" t="s">
        <v>4373</v>
      </c>
      <c r="F1710" s="661" t="s">
        <v>4355</v>
      </c>
      <c r="G1710" s="661" t="s">
        <v>4399</v>
      </c>
      <c r="H1710" s="661" t="s">
        <v>2238</v>
      </c>
      <c r="I1710" s="661" t="s">
        <v>3567</v>
      </c>
      <c r="J1710" s="661" t="s">
        <v>4307</v>
      </c>
      <c r="K1710" s="661" t="s">
        <v>2075</v>
      </c>
      <c r="L1710" s="662">
        <v>17.690000000000001</v>
      </c>
      <c r="M1710" s="662">
        <v>53.070000000000007</v>
      </c>
      <c r="N1710" s="661">
        <v>3</v>
      </c>
      <c r="O1710" s="742">
        <v>0.5</v>
      </c>
      <c r="P1710" s="662"/>
      <c r="Q1710" s="677">
        <v>0</v>
      </c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21</v>
      </c>
      <c r="B1711" s="661" t="s">
        <v>589</v>
      </c>
      <c r="C1711" s="661">
        <v>89301212</v>
      </c>
      <c r="D1711" s="740" t="s">
        <v>6629</v>
      </c>
      <c r="E1711" s="741" t="s">
        <v>4373</v>
      </c>
      <c r="F1711" s="661" t="s">
        <v>4355</v>
      </c>
      <c r="G1711" s="661" t="s">
        <v>4471</v>
      </c>
      <c r="H1711" s="661" t="s">
        <v>590</v>
      </c>
      <c r="I1711" s="661" t="s">
        <v>2669</v>
      </c>
      <c r="J1711" s="661" t="s">
        <v>4168</v>
      </c>
      <c r="K1711" s="661" t="s">
        <v>4169</v>
      </c>
      <c r="L1711" s="662">
        <v>333.31</v>
      </c>
      <c r="M1711" s="662">
        <v>999.93000000000006</v>
      </c>
      <c r="N1711" s="661">
        <v>3</v>
      </c>
      <c r="O1711" s="742">
        <v>3</v>
      </c>
      <c r="P1711" s="662">
        <v>666.62</v>
      </c>
      <c r="Q1711" s="677">
        <v>0.66666666666666663</v>
      </c>
      <c r="R1711" s="661">
        <v>2</v>
      </c>
      <c r="S1711" s="677">
        <v>0.66666666666666663</v>
      </c>
      <c r="T1711" s="742">
        <v>2</v>
      </c>
      <c r="U1711" s="700">
        <v>0.66666666666666663</v>
      </c>
    </row>
    <row r="1712" spans="1:21" ht="14.4" customHeight="1" x14ac:dyDescent="0.3">
      <c r="A1712" s="660">
        <v>21</v>
      </c>
      <c r="B1712" s="661" t="s">
        <v>589</v>
      </c>
      <c r="C1712" s="661">
        <v>89301212</v>
      </c>
      <c r="D1712" s="740" t="s">
        <v>6629</v>
      </c>
      <c r="E1712" s="741" t="s">
        <v>4373</v>
      </c>
      <c r="F1712" s="661" t="s">
        <v>4355</v>
      </c>
      <c r="G1712" s="661" t="s">
        <v>4471</v>
      </c>
      <c r="H1712" s="661" t="s">
        <v>590</v>
      </c>
      <c r="I1712" s="661" t="s">
        <v>2669</v>
      </c>
      <c r="J1712" s="661" t="s">
        <v>4168</v>
      </c>
      <c r="K1712" s="661" t="s">
        <v>4169</v>
      </c>
      <c r="L1712" s="662">
        <v>156.86000000000001</v>
      </c>
      <c r="M1712" s="662">
        <v>156.86000000000001</v>
      </c>
      <c r="N1712" s="661">
        <v>1</v>
      </c>
      <c r="O1712" s="742">
        <v>1</v>
      </c>
      <c r="P1712" s="662">
        <v>156.86000000000001</v>
      </c>
      <c r="Q1712" s="677">
        <v>1</v>
      </c>
      <c r="R1712" s="661">
        <v>1</v>
      </c>
      <c r="S1712" s="677">
        <v>1</v>
      </c>
      <c r="T1712" s="742">
        <v>1</v>
      </c>
      <c r="U1712" s="700">
        <v>1</v>
      </c>
    </row>
    <row r="1713" spans="1:21" ht="14.4" customHeight="1" x14ac:dyDescent="0.3">
      <c r="A1713" s="660">
        <v>21</v>
      </c>
      <c r="B1713" s="661" t="s">
        <v>589</v>
      </c>
      <c r="C1713" s="661">
        <v>89301212</v>
      </c>
      <c r="D1713" s="740" t="s">
        <v>6629</v>
      </c>
      <c r="E1713" s="741" t="s">
        <v>4373</v>
      </c>
      <c r="F1713" s="661" t="s">
        <v>4355</v>
      </c>
      <c r="G1713" s="661" t="s">
        <v>5065</v>
      </c>
      <c r="H1713" s="661" t="s">
        <v>2238</v>
      </c>
      <c r="I1713" s="661" t="s">
        <v>5066</v>
      </c>
      <c r="J1713" s="661" t="s">
        <v>5067</v>
      </c>
      <c r="K1713" s="661" t="s">
        <v>5068</v>
      </c>
      <c r="L1713" s="662">
        <v>804.58</v>
      </c>
      <c r="M1713" s="662">
        <v>184248.82000000007</v>
      </c>
      <c r="N1713" s="661">
        <v>229</v>
      </c>
      <c r="O1713" s="742">
        <v>78.5</v>
      </c>
      <c r="P1713" s="662">
        <v>142410.66000000006</v>
      </c>
      <c r="Q1713" s="677">
        <v>0.77292576419213976</v>
      </c>
      <c r="R1713" s="661">
        <v>177</v>
      </c>
      <c r="S1713" s="677">
        <v>0.77292576419213976</v>
      </c>
      <c r="T1713" s="742">
        <v>60.5</v>
      </c>
      <c r="U1713" s="700">
        <v>0.77070063694267521</v>
      </c>
    </row>
    <row r="1714" spans="1:21" ht="14.4" customHeight="1" x14ac:dyDescent="0.3">
      <c r="A1714" s="660">
        <v>21</v>
      </c>
      <c r="B1714" s="661" t="s">
        <v>589</v>
      </c>
      <c r="C1714" s="661">
        <v>89301212</v>
      </c>
      <c r="D1714" s="740" t="s">
        <v>6629</v>
      </c>
      <c r="E1714" s="741" t="s">
        <v>4373</v>
      </c>
      <c r="F1714" s="661" t="s">
        <v>4355</v>
      </c>
      <c r="G1714" s="661" t="s">
        <v>5065</v>
      </c>
      <c r="H1714" s="661" t="s">
        <v>590</v>
      </c>
      <c r="I1714" s="661" t="s">
        <v>5069</v>
      </c>
      <c r="J1714" s="661" t="s">
        <v>5070</v>
      </c>
      <c r="K1714" s="661" t="s">
        <v>5071</v>
      </c>
      <c r="L1714" s="662">
        <v>750.95</v>
      </c>
      <c r="M1714" s="662">
        <v>11264.250000000002</v>
      </c>
      <c r="N1714" s="661">
        <v>15</v>
      </c>
      <c r="O1714" s="742">
        <v>5</v>
      </c>
      <c r="P1714" s="662">
        <v>2252.8500000000004</v>
      </c>
      <c r="Q1714" s="677">
        <v>0.2</v>
      </c>
      <c r="R1714" s="661">
        <v>3</v>
      </c>
      <c r="S1714" s="677">
        <v>0.2</v>
      </c>
      <c r="T1714" s="742">
        <v>1</v>
      </c>
      <c r="U1714" s="700">
        <v>0.2</v>
      </c>
    </row>
    <row r="1715" spans="1:21" ht="14.4" customHeight="1" x14ac:dyDescent="0.3">
      <c r="A1715" s="660">
        <v>21</v>
      </c>
      <c r="B1715" s="661" t="s">
        <v>589</v>
      </c>
      <c r="C1715" s="661">
        <v>89301212</v>
      </c>
      <c r="D1715" s="740" t="s">
        <v>6629</v>
      </c>
      <c r="E1715" s="741" t="s">
        <v>4373</v>
      </c>
      <c r="F1715" s="661" t="s">
        <v>4355</v>
      </c>
      <c r="G1715" s="661" t="s">
        <v>5065</v>
      </c>
      <c r="H1715" s="661" t="s">
        <v>590</v>
      </c>
      <c r="I1715" s="661" t="s">
        <v>5721</v>
      </c>
      <c r="J1715" s="661" t="s">
        <v>5070</v>
      </c>
      <c r="K1715" s="661" t="s">
        <v>5068</v>
      </c>
      <c r="L1715" s="662">
        <v>0</v>
      </c>
      <c r="M1715" s="662">
        <v>0</v>
      </c>
      <c r="N1715" s="661">
        <v>9</v>
      </c>
      <c r="O1715" s="742">
        <v>3</v>
      </c>
      <c r="P1715" s="662">
        <v>0</v>
      </c>
      <c r="Q1715" s="677"/>
      <c r="R1715" s="661">
        <v>3</v>
      </c>
      <c r="S1715" s="677">
        <v>0.33333333333333331</v>
      </c>
      <c r="T1715" s="742">
        <v>1</v>
      </c>
      <c r="U1715" s="700">
        <v>0.33333333333333331</v>
      </c>
    </row>
    <row r="1716" spans="1:21" ht="14.4" customHeight="1" x14ac:dyDescent="0.3">
      <c r="A1716" s="660">
        <v>21</v>
      </c>
      <c r="B1716" s="661" t="s">
        <v>589</v>
      </c>
      <c r="C1716" s="661">
        <v>89301212</v>
      </c>
      <c r="D1716" s="740" t="s">
        <v>6629</v>
      </c>
      <c r="E1716" s="741" t="s">
        <v>4373</v>
      </c>
      <c r="F1716" s="661" t="s">
        <v>4355</v>
      </c>
      <c r="G1716" s="661" t="s">
        <v>5065</v>
      </c>
      <c r="H1716" s="661" t="s">
        <v>590</v>
      </c>
      <c r="I1716" s="661" t="s">
        <v>5722</v>
      </c>
      <c r="J1716" s="661" t="s">
        <v>5070</v>
      </c>
      <c r="K1716" s="661" t="s">
        <v>5071</v>
      </c>
      <c r="L1716" s="662">
        <v>750.95</v>
      </c>
      <c r="M1716" s="662">
        <v>2252.8500000000004</v>
      </c>
      <c r="N1716" s="661">
        <v>3</v>
      </c>
      <c r="O1716" s="742">
        <v>1</v>
      </c>
      <c r="P1716" s="662">
        <v>2252.8500000000004</v>
      </c>
      <c r="Q1716" s="677">
        <v>1</v>
      </c>
      <c r="R1716" s="661">
        <v>3</v>
      </c>
      <c r="S1716" s="677">
        <v>1</v>
      </c>
      <c r="T1716" s="742">
        <v>1</v>
      </c>
      <c r="U1716" s="700">
        <v>1</v>
      </c>
    </row>
    <row r="1717" spans="1:21" ht="14.4" customHeight="1" x14ac:dyDescent="0.3">
      <c r="A1717" s="660">
        <v>21</v>
      </c>
      <c r="B1717" s="661" t="s">
        <v>589</v>
      </c>
      <c r="C1717" s="661">
        <v>89301212</v>
      </c>
      <c r="D1717" s="740" t="s">
        <v>6629</v>
      </c>
      <c r="E1717" s="741" t="s">
        <v>4373</v>
      </c>
      <c r="F1717" s="661" t="s">
        <v>4355</v>
      </c>
      <c r="G1717" s="661" t="s">
        <v>5065</v>
      </c>
      <c r="H1717" s="661" t="s">
        <v>590</v>
      </c>
      <c r="I1717" s="661" t="s">
        <v>5723</v>
      </c>
      <c r="J1717" s="661" t="s">
        <v>5070</v>
      </c>
      <c r="K1717" s="661" t="s">
        <v>5071</v>
      </c>
      <c r="L1717" s="662">
        <v>750.95</v>
      </c>
      <c r="M1717" s="662">
        <v>2252.8500000000004</v>
      </c>
      <c r="N1717" s="661">
        <v>3</v>
      </c>
      <c r="O1717" s="742">
        <v>1</v>
      </c>
      <c r="P1717" s="662"/>
      <c r="Q1717" s="677">
        <v>0</v>
      </c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21</v>
      </c>
      <c r="B1718" s="661" t="s">
        <v>589</v>
      </c>
      <c r="C1718" s="661">
        <v>89301212</v>
      </c>
      <c r="D1718" s="740" t="s">
        <v>6629</v>
      </c>
      <c r="E1718" s="741" t="s">
        <v>4373</v>
      </c>
      <c r="F1718" s="661" t="s">
        <v>4355</v>
      </c>
      <c r="G1718" s="661" t="s">
        <v>4453</v>
      </c>
      <c r="H1718" s="661" t="s">
        <v>590</v>
      </c>
      <c r="I1718" s="661" t="s">
        <v>4454</v>
      </c>
      <c r="J1718" s="661" t="s">
        <v>4455</v>
      </c>
      <c r="K1718" s="661" t="s">
        <v>4456</v>
      </c>
      <c r="L1718" s="662">
        <v>1789.73</v>
      </c>
      <c r="M1718" s="662">
        <v>7158.92</v>
      </c>
      <c r="N1718" s="661">
        <v>4</v>
      </c>
      <c r="O1718" s="742">
        <v>0.5</v>
      </c>
      <c r="P1718" s="662">
        <v>7158.92</v>
      </c>
      <c r="Q1718" s="677">
        <v>1</v>
      </c>
      <c r="R1718" s="661">
        <v>4</v>
      </c>
      <c r="S1718" s="677">
        <v>1</v>
      </c>
      <c r="T1718" s="742">
        <v>0.5</v>
      </c>
      <c r="U1718" s="700">
        <v>1</v>
      </c>
    </row>
    <row r="1719" spans="1:21" ht="14.4" customHeight="1" x14ac:dyDescent="0.3">
      <c r="A1719" s="660">
        <v>21</v>
      </c>
      <c r="B1719" s="661" t="s">
        <v>589</v>
      </c>
      <c r="C1719" s="661">
        <v>89301212</v>
      </c>
      <c r="D1719" s="740" t="s">
        <v>6629</v>
      </c>
      <c r="E1719" s="741" t="s">
        <v>4373</v>
      </c>
      <c r="F1719" s="661" t="s">
        <v>4355</v>
      </c>
      <c r="G1719" s="661" t="s">
        <v>4744</v>
      </c>
      <c r="H1719" s="661" t="s">
        <v>2238</v>
      </c>
      <c r="I1719" s="661" t="s">
        <v>4745</v>
      </c>
      <c r="J1719" s="661" t="s">
        <v>4290</v>
      </c>
      <c r="K1719" s="661" t="s">
        <v>2183</v>
      </c>
      <c r="L1719" s="662">
        <v>217.65</v>
      </c>
      <c r="M1719" s="662">
        <v>652.95000000000005</v>
      </c>
      <c r="N1719" s="661">
        <v>3</v>
      </c>
      <c r="O1719" s="742">
        <v>1</v>
      </c>
      <c r="P1719" s="662">
        <v>652.95000000000005</v>
      </c>
      <c r="Q1719" s="677">
        <v>1</v>
      </c>
      <c r="R1719" s="661">
        <v>3</v>
      </c>
      <c r="S1719" s="677">
        <v>1</v>
      </c>
      <c r="T1719" s="742">
        <v>1</v>
      </c>
      <c r="U1719" s="700">
        <v>1</v>
      </c>
    </row>
    <row r="1720" spans="1:21" ht="14.4" customHeight="1" x14ac:dyDescent="0.3">
      <c r="A1720" s="660">
        <v>21</v>
      </c>
      <c r="B1720" s="661" t="s">
        <v>589</v>
      </c>
      <c r="C1720" s="661">
        <v>89301212</v>
      </c>
      <c r="D1720" s="740" t="s">
        <v>6629</v>
      </c>
      <c r="E1720" s="741" t="s">
        <v>4373</v>
      </c>
      <c r="F1720" s="661" t="s">
        <v>4355</v>
      </c>
      <c r="G1720" s="661" t="s">
        <v>5074</v>
      </c>
      <c r="H1720" s="661" t="s">
        <v>2238</v>
      </c>
      <c r="I1720" s="661" t="s">
        <v>2794</v>
      </c>
      <c r="J1720" s="661" t="s">
        <v>2795</v>
      </c>
      <c r="K1720" s="661" t="s">
        <v>2796</v>
      </c>
      <c r="L1720" s="662">
        <v>222.25</v>
      </c>
      <c r="M1720" s="662">
        <v>222.25</v>
      </c>
      <c r="N1720" s="661">
        <v>1</v>
      </c>
      <c r="O1720" s="742">
        <v>1</v>
      </c>
      <c r="P1720" s="662"/>
      <c r="Q1720" s="677">
        <v>0</v>
      </c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21</v>
      </c>
      <c r="B1721" s="661" t="s">
        <v>589</v>
      </c>
      <c r="C1721" s="661">
        <v>89301212</v>
      </c>
      <c r="D1721" s="740" t="s">
        <v>6629</v>
      </c>
      <c r="E1721" s="741" t="s">
        <v>4373</v>
      </c>
      <c r="F1721" s="661" t="s">
        <v>4355</v>
      </c>
      <c r="G1721" s="661" t="s">
        <v>5455</v>
      </c>
      <c r="H1721" s="661" t="s">
        <v>590</v>
      </c>
      <c r="I1721" s="661" t="s">
        <v>5724</v>
      </c>
      <c r="J1721" s="661" t="s">
        <v>5457</v>
      </c>
      <c r="K1721" s="661" t="s">
        <v>5725</v>
      </c>
      <c r="L1721" s="662">
        <v>0</v>
      </c>
      <c r="M1721" s="662">
        <v>0</v>
      </c>
      <c r="N1721" s="661">
        <v>1</v>
      </c>
      <c r="O1721" s="742">
        <v>1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21</v>
      </c>
      <c r="B1722" s="661" t="s">
        <v>589</v>
      </c>
      <c r="C1722" s="661">
        <v>89301212</v>
      </c>
      <c r="D1722" s="740" t="s">
        <v>6629</v>
      </c>
      <c r="E1722" s="741" t="s">
        <v>4373</v>
      </c>
      <c r="F1722" s="661" t="s">
        <v>4355</v>
      </c>
      <c r="G1722" s="661" t="s">
        <v>5455</v>
      </c>
      <c r="H1722" s="661" t="s">
        <v>590</v>
      </c>
      <c r="I1722" s="661" t="s">
        <v>5456</v>
      </c>
      <c r="J1722" s="661" t="s">
        <v>5457</v>
      </c>
      <c r="K1722" s="661" t="s">
        <v>5458</v>
      </c>
      <c r="L1722" s="662">
        <v>68.3</v>
      </c>
      <c r="M1722" s="662">
        <v>341.5</v>
      </c>
      <c r="N1722" s="661">
        <v>5</v>
      </c>
      <c r="O1722" s="742">
        <v>4.5</v>
      </c>
      <c r="P1722" s="662">
        <v>68.3</v>
      </c>
      <c r="Q1722" s="677">
        <v>0.19999999999999998</v>
      </c>
      <c r="R1722" s="661">
        <v>1</v>
      </c>
      <c r="S1722" s="677">
        <v>0.2</v>
      </c>
      <c r="T1722" s="742">
        <v>1</v>
      </c>
      <c r="U1722" s="700">
        <v>0.22222222222222221</v>
      </c>
    </row>
    <row r="1723" spans="1:21" ht="14.4" customHeight="1" x14ac:dyDescent="0.3">
      <c r="A1723" s="660">
        <v>21</v>
      </c>
      <c r="B1723" s="661" t="s">
        <v>589</v>
      </c>
      <c r="C1723" s="661">
        <v>89301212</v>
      </c>
      <c r="D1723" s="740" t="s">
        <v>6629</v>
      </c>
      <c r="E1723" s="741" t="s">
        <v>4373</v>
      </c>
      <c r="F1723" s="661" t="s">
        <v>4355</v>
      </c>
      <c r="G1723" s="661" t="s">
        <v>5455</v>
      </c>
      <c r="H1723" s="661" t="s">
        <v>590</v>
      </c>
      <c r="I1723" s="661" t="s">
        <v>5456</v>
      </c>
      <c r="J1723" s="661" t="s">
        <v>5457</v>
      </c>
      <c r="K1723" s="661" t="s">
        <v>5458</v>
      </c>
      <c r="L1723" s="662">
        <v>49.57</v>
      </c>
      <c r="M1723" s="662">
        <v>297.42</v>
      </c>
      <c r="N1723" s="661">
        <v>6</v>
      </c>
      <c r="O1723" s="742">
        <v>5.5</v>
      </c>
      <c r="P1723" s="662">
        <v>198.28</v>
      </c>
      <c r="Q1723" s="677">
        <v>0.66666666666666663</v>
      </c>
      <c r="R1723" s="661">
        <v>4</v>
      </c>
      <c r="S1723" s="677">
        <v>0.66666666666666663</v>
      </c>
      <c r="T1723" s="742">
        <v>4</v>
      </c>
      <c r="U1723" s="700">
        <v>0.72727272727272729</v>
      </c>
    </row>
    <row r="1724" spans="1:21" ht="14.4" customHeight="1" x14ac:dyDescent="0.3">
      <c r="A1724" s="660">
        <v>21</v>
      </c>
      <c r="B1724" s="661" t="s">
        <v>589</v>
      </c>
      <c r="C1724" s="661">
        <v>89301212</v>
      </c>
      <c r="D1724" s="740" t="s">
        <v>6629</v>
      </c>
      <c r="E1724" s="741" t="s">
        <v>4373</v>
      </c>
      <c r="F1724" s="661" t="s">
        <v>4355</v>
      </c>
      <c r="G1724" s="661" t="s">
        <v>4400</v>
      </c>
      <c r="H1724" s="661" t="s">
        <v>590</v>
      </c>
      <c r="I1724" s="661" t="s">
        <v>1043</v>
      </c>
      <c r="J1724" s="661" t="s">
        <v>4401</v>
      </c>
      <c r="K1724" s="661" t="s">
        <v>4402</v>
      </c>
      <c r="L1724" s="662">
        <v>0</v>
      </c>
      <c r="M1724" s="662">
        <v>0</v>
      </c>
      <c r="N1724" s="661">
        <v>10</v>
      </c>
      <c r="O1724" s="742">
        <v>7.5</v>
      </c>
      <c r="P1724" s="662">
        <v>0</v>
      </c>
      <c r="Q1724" s="677"/>
      <c r="R1724" s="661">
        <v>4</v>
      </c>
      <c r="S1724" s="677">
        <v>0.4</v>
      </c>
      <c r="T1724" s="742">
        <v>3</v>
      </c>
      <c r="U1724" s="700">
        <v>0.4</v>
      </c>
    </row>
    <row r="1725" spans="1:21" ht="14.4" customHeight="1" x14ac:dyDescent="0.3">
      <c r="A1725" s="660">
        <v>21</v>
      </c>
      <c r="B1725" s="661" t="s">
        <v>589</v>
      </c>
      <c r="C1725" s="661">
        <v>89301212</v>
      </c>
      <c r="D1725" s="740" t="s">
        <v>6629</v>
      </c>
      <c r="E1725" s="741" t="s">
        <v>4373</v>
      </c>
      <c r="F1725" s="661" t="s">
        <v>4355</v>
      </c>
      <c r="G1725" s="661" t="s">
        <v>4400</v>
      </c>
      <c r="H1725" s="661" t="s">
        <v>590</v>
      </c>
      <c r="I1725" s="661" t="s">
        <v>1047</v>
      </c>
      <c r="J1725" s="661" t="s">
        <v>4475</v>
      </c>
      <c r="K1725" s="661" t="s">
        <v>2410</v>
      </c>
      <c r="L1725" s="662">
        <v>0</v>
      </c>
      <c r="M1725" s="662">
        <v>0</v>
      </c>
      <c r="N1725" s="661">
        <v>9</v>
      </c>
      <c r="O1725" s="742">
        <v>5.5</v>
      </c>
      <c r="P1725" s="662">
        <v>0</v>
      </c>
      <c r="Q1725" s="677"/>
      <c r="R1725" s="661">
        <v>1</v>
      </c>
      <c r="S1725" s="677">
        <v>0.1111111111111111</v>
      </c>
      <c r="T1725" s="742">
        <v>1</v>
      </c>
      <c r="U1725" s="700">
        <v>0.18181818181818182</v>
      </c>
    </row>
    <row r="1726" spans="1:21" ht="14.4" customHeight="1" x14ac:dyDescent="0.3">
      <c r="A1726" s="660">
        <v>21</v>
      </c>
      <c r="B1726" s="661" t="s">
        <v>589</v>
      </c>
      <c r="C1726" s="661">
        <v>89301212</v>
      </c>
      <c r="D1726" s="740" t="s">
        <v>6629</v>
      </c>
      <c r="E1726" s="741" t="s">
        <v>4373</v>
      </c>
      <c r="F1726" s="661" t="s">
        <v>4355</v>
      </c>
      <c r="G1726" s="661" t="s">
        <v>4400</v>
      </c>
      <c r="H1726" s="661" t="s">
        <v>590</v>
      </c>
      <c r="I1726" s="661" t="s">
        <v>5726</v>
      </c>
      <c r="J1726" s="661" t="s">
        <v>4475</v>
      </c>
      <c r="K1726" s="661" t="s">
        <v>2410</v>
      </c>
      <c r="L1726" s="662">
        <v>0</v>
      </c>
      <c r="M1726" s="662">
        <v>0</v>
      </c>
      <c r="N1726" s="661">
        <v>1</v>
      </c>
      <c r="O1726" s="742">
        <v>1</v>
      </c>
      <c r="P1726" s="662">
        <v>0</v>
      </c>
      <c r="Q1726" s="677"/>
      <c r="R1726" s="661">
        <v>1</v>
      </c>
      <c r="S1726" s="677">
        <v>1</v>
      </c>
      <c r="T1726" s="742">
        <v>1</v>
      </c>
      <c r="U1726" s="700">
        <v>1</v>
      </c>
    </row>
    <row r="1727" spans="1:21" ht="14.4" customHeight="1" x14ac:dyDescent="0.3">
      <c r="A1727" s="660">
        <v>21</v>
      </c>
      <c r="B1727" s="661" t="s">
        <v>589</v>
      </c>
      <c r="C1727" s="661">
        <v>89301212</v>
      </c>
      <c r="D1727" s="740" t="s">
        <v>6629</v>
      </c>
      <c r="E1727" s="741" t="s">
        <v>4373</v>
      </c>
      <c r="F1727" s="661" t="s">
        <v>4355</v>
      </c>
      <c r="G1727" s="661" t="s">
        <v>4400</v>
      </c>
      <c r="H1727" s="661" t="s">
        <v>590</v>
      </c>
      <c r="I1727" s="661" t="s">
        <v>5300</v>
      </c>
      <c r="J1727" s="661" t="s">
        <v>4401</v>
      </c>
      <c r="K1727" s="661" t="s">
        <v>4402</v>
      </c>
      <c r="L1727" s="662">
        <v>0</v>
      </c>
      <c r="M1727" s="662">
        <v>0</v>
      </c>
      <c r="N1727" s="661">
        <v>12</v>
      </c>
      <c r="O1727" s="742">
        <v>7</v>
      </c>
      <c r="P1727" s="662">
        <v>0</v>
      </c>
      <c r="Q1727" s="677"/>
      <c r="R1727" s="661">
        <v>12</v>
      </c>
      <c r="S1727" s="677">
        <v>1</v>
      </c>
      <c r="T1727" s="742">
        <v>7</v>
      </c>
      <c r="U1727" s="700">
        <v>1</v>
      </c>
    </row>
    <row r="1728" spans="1:21" ht="14.4" customHeight="1" x14ac:dyDescent="0.3">
      <c r="A1728" s="660">
        <v>21</v>
      </c>
      <c r="B1728" s="661" t="s">
        <v>589</v>
      </c>
      <c r="C1728" s="661">
        <v>89301212</v>
      </c>
      <c r="D1728" s="740" t="s">
        <v>6629</v>
      </c>
      <c r="E1728" s="741" t="s">
        <v>4373</v>
      </c>
      <c r="F1728" s="661" t="s">
        <v>4355</v>
      </c>
      <c r="G1728" s="661" t="s">
        <v>4400</v>
      </c>
      <c r="H1728" s="661" t="s">
        <v>590</v>
      </c>
      <c r="I1728" s="661" t="s">
        <v>4907</v>
      </c>
      <c r="J1728" s="661" t="s">
        <v>4401</v>
      </c>
      <c r="K1728" s="661" t="s">
        <v>4402</v>
      </c>
      <c r="L1728" s="662">
        <v>0</v>
      </c>
      <c r="M1728" s="662">
        <v>0</v>
      </c>
      <c r="N1728" s="661">
        <v>11</v>
      </c>
      <c r="O1728" s="742">
        <v>5.5</v>
      </c>
      <c r="P1728" s="662">
        <v>0</v>
      </c>
      <c r="Q1728" s="677"/>
      <c r="R1728" s="661">
        <v>9</v>
      </c>
      <c r="S1728" s="677">
        <v>0.81818181818181823</v>
      </c>
      <c r="T1728" s="742">
        <v>5</v>
      </c>
      <c r="U1728" s="700">
        <v>0.90909090909090906</v>
      </c>
    </row>
    <row r="1729" spans="1:21" ht="14.4" customHeight="1" x14ac:dyDescent="0.3">
      <c r="A1729" s="660">
        <v>21</v>
      </c>
      <c r="B1729" s="661" t="s">
        <v>589</v>
      </c>
      <c r="C1729" s="661">
        <v>89301212</v>
      </c>
      <c r="D1729" s="740" t="s">
        <v>6629</v>
      </c>
      <c r="E1729" s="741" t="s">
        <v>4373</v>
      </c>
      <c r="F1729" s="661" t="s">
        <v>4355</v>
      </c>
      <c r="G1729" s="661" t="s">
        <v>4400</v>
      </c>
      <c r="H1729" s="661" t="s">
        <v>590</v>
      </c>
      <c r="I1729" s="661" t="s">
        <v>4908</v>
      </c>
      <c r="J1729" s="661" t="s">
        <v>4401</v>
      </c>
      <c r="K1729" s="661" t="s">
        <v>4402</v>
      </c>
      <c r="L1729" s="662">
        <v>0</v>
      </c>
      <c r="M1729" s="662">
        <v>0</v>
      </c>
      <c r="N1729" s="661">
        <v>1</v>
      </c>
      <c r="O1729" s="742">
        <v>1</v>
      </c>
      <c r="P1729" s="662"/>
      <c r="Q1729" s="677"/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21</v>
      </c>
      <c r="B1730" s="661" t="s">
        <v>589</v>
      </c>
      <c r="C1730" s="661">
        <v>89301212</v>
      </c>
      <c r="D1730" s="740" t="s">
        <v>6629</v>
      </c>
      <c r="E1730" s="741" t="s">
        <v>4373</v>
      </c>
      <c r="F1730" s="661" t="s">
        <v>4355</v>
      </c>
      <c r="G1730" s="661" t="s">
        <v>5727</v>
      </c>
      <c r="H1730" s="661" t="s">
        <v>590</v>
      </c>
      <c r="I1730" s="661" t="s">
        <v>5728</v>
      </c>
      <c r="J1730" s="661" t="s">
        <v>5729</v>
      </c>
      <c r="K1730" s="661" t="s">
        <v>1329</v>
      </c>
      <c r="L1730" s="662">
        <v>0</v>
      </c>
      <c r="M1730" s="662">
        <v>0</v>
      </c>
      <c r="N1730" s="661">
        <v>1</v>
      </c>
      <c r="O1730" s="742">
        <v>0.5</v>
      </c>
      <c r="P1730" s="662"/>
      <c r="Q1730" s="677"/>
      <c r="R1730" s="661"/>
      <c r="S1730" s="677">
        <v>0</v>
      </c>
      <c r="T1730" s="742"/>
      <c r="U1730" s="700">
        <v>0</v>
      </c>
    </row>
    <row r="1731" spans="1:21" ht="14.4" customHeight="1" x14ac:dyDescent="0.3">
      <c r="A1731" s="660">
        <v>21</v>
      </c>
      <c r="B1731" s="661" t="s">
        <v>589</v>
      </c>
      <c r="C1731" s="661">
        <v>89301212</v>
      </c>
      <c r="D1731" s="740" t="s">
        <v>6629</v>
      </c>
      <c r="E1731" s="741" t="s">
        <v>4373</v>
      </c>
      <c r="F1731" s="661" t="s">
        <v>4355</v>
      </c>
      <c r="G1731" s="661" t="s">
        <v>5727</v>
      </c>
      <c r="H1731" s="661" t="s">
        <v>590</v>
      </c>
      <c r="I1731" s="661" t="s">
        <v>5730</v>
      </c>
      <c r="J1731" s="661" t="s">
        <v>3423</v>
      </c>
      <c r="K1731" s="661" t="s">
        <v>1512</v>
      </c>
      <c r="L1731" s="662">
        <v>0</v>
      </c>
      <c r="M1731" s="662">
        <v>0</v>
      </c>
      <c r="N1731" s="661">
        <v>2</v>
      </c>
      <c r="O1731" s="742">
        <v>1</v>
      </c>
      <c r="P1731" s="662">
        <v>0</v>
      </c>
      <c r="Q1731" s="677"/>
      <c r="R1731" s="661">
        <v>1</v>
      </c>
      <c r="S1731" s="677">
        <v>0.5</v>
      </c>
      <c r="T1731" s="742">
        <v>0.5</v>
      </c>
      <c r="U1731" s="700">
        <v>0.5</v>
      </c>
    </row>
    <row r="1732" spans="1:21" ht="14.4" customHeight="1" x14ac:dyDescent="0.3">
      <c r="A1732" s="660">
        <v>21</v>
      </c>
      <c r="B1732" s="661" t="s">
        <v>589</v>
      </c>
      <c r="C1732" s="661">
        <v>89301212</v>
      </c>
      <c r="D1732" s="740" t="s">
        <v>6629</v>
      </c>
      <c r="E1732" s="741" t="s">
        <v>4373</v>
      </c>
      <c r="F1732" s="661" t="s">
        <v>4355</v>
      </c>
      <c r="G1732" s="661" t="s">
        <v>4619</v>
      </c>
      <c r="H1732" s="661" t="s">
        <v>2238</v>
      </c>
      <c r="I1732" s="661" t="s">
        <v>4753</v>
      </c>
      <c r="J1732" s="661" t="s">
        <v>4754</v>
      </c>
      <c r="K1732" s="661" t="s">
        <v>4755</v>
      </c>
      <c r="L1732" s="662">
        <v>801.23</v>
      </c>
      <c r="M1732" s="662">
        <v>2403.69</v>
      </c>
      <c r="N1732" s="661">
        <v>3</v>
      </c>
      <c r="O1732" s="742">
        <v>1</v>
      </c>
      <c r="P1732" s="662">
        <v>2403.69</v>
      </c>
      <c r="Q1732" s="677">
        <v>1</v>
      </c>
      <c r="R1732" s="661">
        <v>3</v>
      </c>
      <c r="S1732" s="677">
        <v>1</v>
      </c>
      <c r="T1732" s="742">
        <v>1</v>
      </c>
      <c r="U1732" s="700">
        <v>1</v>
      </c>
    </row>
    <row r="1733" spans="1:21" ht="14.4" customHeight="1" x14ac:dyDescent="0.3">
      <c r="A1733" s="660">
        <v>21</v>
      </c>
      <c r="B1733" s="661" t="s">
        <v>589</v>
      </c>
      <c r="C1733" s="661">
        <v>89301212</v>
      </c>
      <c r="D1733" s="740" t="s">
        <v>6629</v>
      </c>
      <c r="E1733" s="741" t="s">
        <v>4373</v>
      </c>
      <c r="F1733" s="661" t="s">
        <v>4355</v>
      </c>
      <c r="G1733" s="661" t="s">
        <v>4619</v>
      </c>
      <c r="H1733" s="661" t="s">
        <v>2238</v>
      </c>
      <c r="I1733" s="661" t="s">
        <v>4753</v>
      </c>
      <c r="J1733" s="661" t="s">
        <v>4754</v>
      </c>
      <c r="K1733" s="661" t="s">
        <v>4755</v>
      </c>
      <c r="L1733" s="662">
        <v>788.32</v>
      </c>
      <c r="M1733" s="662">
        <v>8671.52</v>
      </c>
      <c r="N1733" s="661">
        <v>11</v>
      </c>
      <c r="O1733" s="742">
        <v>4</v>
      </c>
      <c r="P1733" s="662">
        <v>8671.52</v>
      </c>
      <c r="Q1733" s="677">
        <v>1</v>
      </c>
      <c r="R1733" s="661">
        <v>11</v>
      </c>
      <c r="S1733" s="677">
        <v>1</v>
      </c>
      <c r="T1733" s="742">
        <v>4</v>
      </c>
      <c r="U1733" s="700">
        <v>1</v>
      </c>
    </row>
    <row r="1734" spans="1:21" ht="14.4" customHeight="1" x14ac:dyDescent="0.3">
      <c r="A1734" s="660">
        <v>21</v>
      </c>
      <c r="B1734" s="661" t="s">
        <v>589</v>
      </c>
      <c r="C1734" s="661">
        <v>89301212</v>
      </c>
      <c r="D1734" s="740" t="s">
        <v>6629</v>
      </c>
      <c r="E1734" s="741" t="s">
        <v>4373</v>
      </c>
      <c r="F1734" s="661" t="s">
        <v>4355</v>
      </c>
      <c r="G1734" s="661" t="s">
        <v>4619</v>
      </c>
      <c r="H1734" s="661" t="s">
        <v>2238</v>
      </c>
      <c r="I1734" s="661" t="s">
        <v>4620</v>
      </c>
      <c r="J1734" s="661" t="s">
        <v>4621</v>
      </c>
      <c r="K1734" s="661" t="s">
        <v>4622</v>
      </c>
      <c r="L1734" s="662">
        <v>1201.8399999999999</v>
      </c>
      <c r="M1734" s="662">
        <v>6009.1999999999989</v>
      </c>
      <c r="N1734" s="661">
        <v>5</v>
      </c>
      <c r="O1734" s="742">
        <v>2</v>
      </c>
      <c r="P1734" s="662">
        <v>6009.1999999999989</v>
      </c>
      <c r="Q1734" s="677">
        <v>1</v>
      </c>
      <c r="R1734" s="661">
        <v>5</v>
      </c>
      <c r="S1734" s="677">
        <v>1</v>
      </c>
      <c r="T1734" s="742">
        <v>2</v>
      </c>
      <c r="U1734" s="700">
        <v>1</v>
      </c>
    </row>
    <row r="1735" spans="1:21" ht="14.4" customHeight="1" x14ac:dyDescent="0.3">
      <c r="A1735" s="660">
        <v>21</v>
      </c>
      <c r="B1735" s="661" t="s">
        <v>589</v>
      </c>
      <c r="C1735" s="661">
        <v>89301212</v>
      </c>
      <c r="D1735" s="740" t="s">
        <v>6629</v>
      </c>
      <c r="E1735" s="741" t="s">
        <v>4373</v>
      </c>
      <c r="F1735" s="661" t="s">
        <v>4355</v>
      </c>
      <c r="G1735" s="661" t="s">
        <v>4690</v>
      </c>
      <c r="H1735" s="661" t="s">
        <v>2238</v>
      </c>
      <c r="I1735" s="661" t="s">
        <v>2372</v>
      </c>
      <c r="J1735" s="661" t="s">
        <v>2369</v>
      </c>
      <c r="K1735" s="661" t="s">
        <v>996</v>
      </c>
      <c r="L1735" s="662">
        <v>137.74</v>
      </c>
      <c r="M1735" s="662">
        <v>137.74</v>
      </c>
      <c r="N1735" s="661">
        <v>1</v>
      </c>
      <c r="O1735" s="742">
        <v>0.5</v>
      </c>
      <c r="P1735" s="662"/>
      <c r="Q1735" s="677">
        <v>0</v>
      </c>
      <c r="R1735" s="661"/>
      <c r="S1735" s="677">
        <v>0</v>
      </c>
      <c r="T1735" s="742"/>
      <c r="U1735" s="700">
        <v>0</v>
      </c>
    </row>
    <row r="1736" spans="1:21" ht="14.4" customHeight="1" x14ac:dyDescent="0.3">
      <c r="A1736" s="660">
        <v>21</v>
      </c>
      <c r="B1736" s="661" t="s">
        <v>589</v>
      </c>
      <c r="C1736" s="661">
        <v>89301212</v>
      </c>
      <c r="D1736" s="740" t="s">
        <v>6629</v>
      </c>
      <c r="E1736" s="741" t="s">
        <v>4373</v>
      </c>
      <c r="F1736" s="661" t="s">
        <v>4355</v>
      </c>
      <c r="G1736" s="661" t="s">
        <v>4479</v>
      </c>
      <c r="H1736" s="661" t="s">
        <v>2238</v>
      </c>
      <c r="I1736" s="661" t="s">
        <v>2427</v>
      </c>
      <c r="J1736" s="661" t="s">
        <v>2428</v>
      </c>
      <c r="K1736" s="661" t="s">
        <v>4250</v>
      </c>
      <c r="L1736" s="662">
        <v>162.13</v>
      </c>
      <c r="M1736" s="662">
        <v>486.39</v>
      </c>
      <c r="N1736" s="661">
        <v>3</v>
      </c>
      <c r="O1736" s="742">
        <v>0.5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21</v>
      </c>
      <c r="B1737" s="661" t="s">
        <v>589</v>
      </c>
      <c r="C1737" s="661">
        <v>89301212</v>
      </c>
      <c r="D1737" s="740" t="s">
        <v>6629</v>
      </c>
      <c r="E1737" s="741" t="s">
        <v>4373</v>
      </c>
      <c r="F1737" s="661" t="s">
        <v>4355</v>
      </c>
      <c r="G1737" s="661" t="s">
        <v>4480</v>
      </c>
      <c r="H1737" s="661" t="s">
        <v>590</v>
      </c>
      <c r="I1737" s="661" t="s">
        <v>1283</v>
      </c>
      <c r="J1737" s="661" t="s">
        <v>869</v>
      </c>
      <c r="K1737" s="661" t="s">
        <v>1161</v>
      </c>
      <c r="L1737" s="662">
        <v>137.74</v>
      </c>
      <c r="M1737" s="662">
        <v>2066.1000000000004</v>
      </c>
      <c r="N1737" s="661">
        <v>15</v>
      </c>
      <c r="O1737" s="742">
        <v>10.5</v>
      </c>
      <c r="P1737" s="662">
        <v>1101.92</v>
      </c>
      <c r="Q1737" s="677">
        <v>0.53333333333333333</v>
      </c>
      <c r="R1737" s="661">
        <v>8</v>
      </c>
      <c r="S1737" s="677">
        <v>0.53333333333333333</v>
      </c>
      <c r="T1737" s="742">
        <v>4</v>
      </c>
      <c r="U1737" s="700">
        <v>0.38095238095238093</v>
      </c>
    </row>
    <row r="1738" spans="1:21" ht="14.4" customHeight="1" x14ac:dyDescent="0.3">
      <c r="A1738" s="660">
        <v>21</v>
      </c>
      <c r="B1738" s="661" t="s">
        <v>589</v>
      </c>
      <c r="C1738" s="661">
        <v>89301212</v>
      </c>
      <c r="D1738" s="740" t="s">
        <v>6629</v>
      </c>
      <c r="E1738" s="741" t="s">
        <v>4373</v>
      </c>
      <c r="F1738" s="661" t="s">
        <v>4355</v>
      </c>
      <c r="G1738" s="661" t="s">
        <v>4480</v>
      </c>
      <c r="H1738" s="661" t="s">
        <v>590</v>
      </c>
      <c r="I1738" s="661" t="s">
        <v>1283</v>
      </c>
      <c r="J1738" s="661" t="s">
        <v>869</v>
      </c>
      <c r="K1738" s="661" t="s">
        <v>1161</v>
      </c>
      <c r="L1738" s="662">
        <v>118.82</v>
      </c>
      <c r="M1738" s="662">
        <v>1544.6599999999999</v>
      </c>
      <c r="N1738" s="661">
        <v>13</v>
      </c>
      <c r="O1738" s="742">
        <v>7</v>
      </c>
      <c r="P1738" s="662">
        <v>712.92</v>
      </c>
      <c r="Q1738" s="677">
        <v>0.46153846153846156</v>
      </c>
      <c r="R1738" s="661">
        <v>6</v>
      </c>
      <c r="S1738" s="677">
        <v>0.46153846153846156</v>
      </c>
      <c r="T1738" s="742">
        <v>3.5</v>
      </c>
      <c r="U1738" s="700">
        <v>0.5</v>
      </c>
    </row>
    <row r="1739" spans="1:21" ht="14.4" customHeight="1" x14ac:dyDescent="0.3">
      <c r="A1739" s="660">
        <v>21</v>
      </c>
      <c r="B1739" s="661" t="s">
        <v>589</v>
      </c>
      <c r="C1739" s="661">
        <v>89301212</v>
      </c>
      <c r="D1739" s="740" t="s">
        <v>6629</v>
      </c>
      <c r="E1739" s="741" t="s">
        <v>4373</v>
      </c>
      <c r="F1739" s="661" t="s">
        <v>4355</v>
      </c>
      <c r="G1739" s="661" t="s">
        <v>4480</v>
      </c>
      <c r="H1739" s="661" t="s">
        <v>590</v>
      </c>
      <c r="I1739" s="661" t="s">
        <v>3464</v>
      </c>
      <c r="J1739" s="661" t="s">
        <v>869</v>
      </c>
      <c r="K1739" s="661" t="s">
        <v>3465</v>
      </c>
      <c r="L1739" s="662">
        <v>229.57</v>
      </c>
      <c r="M1739" s="662">
        <v>459.14</v>
      </c>
      <c r="N1739" s="661">
        <v>2</v>
      </c>
      <c r="O1739" s="742">
        <v>0.5</v>
      </c>
      <c r="P1739" s="662">
        <v>459.14</v>
      </c>
      <c r="Q1739" s="677">
        <v>1</v>
      </c>
      <c r="R1739" s="661">
        <v>2</v>
      </c>
      <c r="S1739" s="677">
        <v>1</v>
      </c>
      <c r="T1739" s="742">
        <v>0.5</v>
      </c>
      <c r="U1739" s="700">
        <v>1</v>
      </c>
    </row>
    <row r="1740" spans="1:21" ht="14.4" customHeight="1" x14ac:dyDescent="0.3">
      <c r="A1740" s="660">
        <v>21</v>
      </c>
      <c r="B1740" s="661" t="s">
        <v>589</v>
      </c>
      <c r="C1740" s="661">
        <v>89301212</v>
      </c>
      <c r="D1740" s="740" t="s">
        <v>6629</v>
      </c>
      <c r="E1740" s="741" t="s">
        <v>4373</v>
      </c>
      <c r="F1740" s="661" t="s">
        <v>4355</v>
      </c>
      <c r="G1740" s="661" t="s">
        <v>4485</v>
      </c>
      <c r="H1740" s="661" t="s">
        <v>590</v>
      </c>
      <c r="I1740" s="661" t="s">
        <v>1518</v>
      </c>
      <c r="J1740" s="661" t="s">
        <v>1519</v>
      </c>
      <c r="K1740" s="661" t="s">
        <v>1520</v>
      </c>
      <c r="L1740" s="662">
        <v>359.63</v>
      </c>
      <c r="M1740" s="662">
        <v>5394.4499999999989</v>
      </c>
      <c r="N1740" s="661">
        <v>15</v>
      </c>
      <c r="O1740" s="742">
        <v>3.5</v>
      </c>
      <c r="P1740" s="662">
        <v>3236.6699999999996</v>
      </c>
      <c r="Q1740" s="677">
        <v>0.60000000000000009</v>
      </c>
      <c r="R1740" s="661">
        <v>9</v>
      </c>
      <c r="S1740" s="677">
        <v>0.6</v>
      </c>
      <c r="T1740" s="742">
        <v>2</v>
      </c>
      <c r="U1740" s="700">
        <v>0.5714285714285714</v>
      </c>
    </row>
    <row r="1741" spans="1:21" ht="14.4" customHeight="1" x14ac:dyDescent="0.3">
      <c r="A1741" s="660">
        <v>21</v>
      </c>
      <c r="B1741" s="661" t="s">
        <v>589</v>
      </c>
      <c r="C1741" s="661">
        <v>89301212</v>
      </c>
      <c r="D1741" s="740" t="s">
        <v>6629</v>
      </c>
      <c r="E1741" s="741" t="s">
        <v>4373</v>
      </c>
      <c r="F1741" s="661" t="s">
        <v>4355</v>
      </c>
      <c r="G1741" s="661" t="s">
        <v>4485</v>
      </c>
      <c r="H1741" s="661" t="s">
        <v>590</v>
      </c>
      <c r="I1741" s="661" t="s">
        <v>4486</v>
      </c>
      <c r="J1741" s="661" t="s">
        <v>1519</v>
      </c>
      <c r="K1741" s="661" t="s">
        <v>2422</v>
      </c>
      <c r="L1741" s="662">
        <v>0</v>
      </c>
      <c r="M1741" s="662">
        <v>0</v>
      </c>
      <c r="N1741" s="661">
        <v>34</v>
      </c>
      <c r="O1741" s="742">
        <v>11</v>
      </c>
      <c r="P1741" s="662">
        <v>0</v>
      </c>
      <c r="Q1741" s="677"/>
      <c r="R1741" s="661">
        <v>17</v>
      </c>
      <c r="S1741" s="677">
        <v>0.5</v>
      </c>
      <c r="T1741" s="742">
        <v>4.5</v>
      </c>
      <c r="U1741" s="700">
        <v>0.40909090909090912</v>
      </c>
    </row>
    <row r="1742" spans="1:21" ht="14.4" customHeight="1" x14ac:dyDescent="0.3">
      <c r="A1742" s="660">
        <v>21</v>
      </c>
      <c r="B1742" s="661" t="s">
        <v>589</v>
      </c>
      <c r="C1742" s="661">
        <v>89301212</v>
      </c>
      <c r="D1742" s="740" t="s">
        <v>6629</v>
      </c>
      <c r="E1742" s="741" t="s">
        <v>4373</v>
      </c>
      <c r="F1742" s="661" t="s">
        <v>4355</v>
      </c>
      <c r="G1742" s="661" t="s">
        <v>4491</v>
      </c>
      <c r="H1742" s="661" t="s">
        <v>590</v>
      </c>
      <c r="I1742" s="661" t="s">
        <v>5731</v>
      </c>
      <c r="J1742" s="661" t="s">
        <v>5732</v>
      </c>
      <c r="K1742" s="661" t="s">
        <v>5733</v>
      </c>
      <c r="L1742" s="662">
        <v>0</v>
      </c>
      <c r="M1742" s="662">
        <v>0</v>
      </c>
      <c r="N1742" s="661">
        <v>1</v>
      </c>
      <c r="O1742" s="742">
        <v>1</v>
      </c>
      <c r="P1742" s="662"/>
      <c r="Q1742" s="677"/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21</v>
      </c>
      <c r="B1743" s="661" t="s">
        <v>589</v>
      </c>
      <c r="C1743" s="661">
        <v>89301212</v>
      </c>
      <c r="D1743" s="740" t="s">
        <v>6629</v>
      </c>
      <c r="E1743" s="741" t="s">
        <v>4373</v>
      </c>
      <c r="F1743" s="661" t="s">
        <v>4355</v>
      </c>
      <c r="G1743" s="661" t="s">
        <v>5734</v>
      </c>
      <c r="H1743" s="661" t="s">
        <v>590</v>
      </c>
      <c r="I1743" s="661" t="s">
        <v>5735</v>
      </c>
      <c r="J1743" s="661" t="s">
        <v>1313</v>
      </c>
      <c r="K1743" s="661" t="s">
        <v>5736</v>
      </c>
      <c r="L1743" s="662">
        <v>0</v>
      </c>
      <c r="M1743" s="662">
        <v>0</v>
      </c>
      <c r="N1743" s="661">
        <v>1</v>
      </c>
      <c r="O1743" s="742">
        <v>1</v>
      </c>
      <c r="P1743" s="662"/>
      <c r="Q1743" s="677"/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21</v>
      </c>
      <c r="B1744" s="661" t="s">
        <v>589</v>
      </c>
      <c r="C1744" s="661">
        <v>89301212</v>
      </c>
      <c r="D1744" s="740" t="s">
        <v>6629</v>
      </c>
      <c r="E1744" s="741" t="s">
        <v>4373</v>
      </c>
      <c r="F1744" s="661" t="s">
        <v>4355</v>
      </c>
      <c r="G1744" s="661" t="s">
        <v>4397</v>
      </c>
      <c r="H1744" s="661" t="s">
        <v>590</v>
      </c>
      <c r="I1744" s="661" t="s">
        <v>4974</v>
      </c>
      <c r="J1744" s="661" t="s">
        <v>811</v>
      </c>
      <c r="K1744" s="661" t="s">
        <v>4499</v>
      </c>
      <c r="L1744" s="662">
        <v>57.65</v>
      </c>
      <c r="M1744" s="662">
        <v>57.65</v>
      </c>
      <c r="N1744" s="661">
        <v>1</v>
      </c>
      <c r="O1744" s="742">
        <v>1</v>
      </c>
      <c r="P1744" s="662"/>
      <c r="Q1744" s="677">
        <v>0</v>
      </c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21</v>
      </c>
      <c r="B1745" s="661" t="s">
        <v>589</v>
      </c>
      <c r="C1745" s="661">
        <v>89301212</v>
      </c>
      <c r="D1745" s="740" t="s">
        <v>6629</v>
      </c>
      <c r="E1745" s="741" t="s">
        <v>4373</v>
      </c>
      <c r="F1745" s="661" t="s">
        <v>4355</v>
      </c>
      <c r="G1745" s="661" t="s">
        <v>4397</v>
      </c>
      <c r="H1745" s="661" t="s">
        <v>590</v>
      </c>
      <c r="I1745" s="661" t="s">
        <v>4498</v>
      </c>
      <c r="J1745" s="661" t="s">
        <v>811</v>
      </c>
      <c r="K1745" s="661" t="s">
        <v>4129</v>
      </c>
      <c r="L1745" s="662">
        <v>115.3</v>
      </c>
      <c r="M1745" s="662">
        <v>345.9</v>
      </c>
      <c r="N1745" s="661">
        <v>3</v>
      </c>
      <c r="O1745" s="742">
        <v>3</v>
      </c>
      <c r="P1745" s="662"/>
      <c r="Q1745" s="677">
        <v>0</v>
      </c>
      <c r="R1745" s="661"/>
      <c r="S1745" s="677">
        <v>0</v>
      </c>
      <c r="T1745" s="742"/>
      <c r="U1745" s="700">
        <v>0</v>
      </c>
    </row>
    <row r="1746" spans="1:21" ht="14.4" customHeight="1" x14ac:dyDescent="0.3">
      <c r="A1746" s="660">
        <v>21</v>
      </c>
      <c r="B1746" s="661" t="s">
        <v>589</v>
      </c>
      <c r="C1746" s="661">
        <v>89301212</v>
      </c>
      <c r="D1746" s="740" t="s">
        <v>6629</v>
      </c>
      <c r="E1746" s="741" t="s">
        <v>4373</v>
      </c>
      <c r="F1746" s="661" t="s">
        <v>4355</v>
      </c>
      <c r="G1746" s="661" t="s">
        <v>4397</v>
      </c>
      <c r="H1746" s="661" t="s">
        <v>590</v>
      </c>
      <c r="I1746" s="661" t="s">
        <v>810</v>
      </c>
      <c r="J1746" s="661" t="s">
        <v>811</v>
      </c>
      <c r="K1746" s="661" t="s">
        <v>4129</v>
      </c>
      <c r="L1746" s="662">
        <v>115.3</v>
      </c>
      <c r="M1746" s="662">
        <v>1498.8999999999999</v>
      </c>
      <c r="N1746" s="661">
        <v>13</v>
      </c>
      <c r="O1746" s="742">
        <v>8.5</v>
      </c>
      <c r="P1746" s="662">
        <v>691.8</v>
      </c>
      <c r="Q1746" s="677">
        <v>0.46153846153846156</v>
      </c>
      <c r="R1746" s="661">
        <v>6</v>
      </c>
      <c r="S1746" s="677">
        <v>0.46153846153846156</v>
      </c>
      <c r="T1746" s="742">
        <v>4</v>
      </c>
      <c r="U1746" s="700">
        <v>0.47058823529411764</v>
      </c>
    </row>
    <row r="1747" spans="1:21" ht="14.4" customHeight="1" x14ac:dyDescent="0.3">
      <c r="A1747" s="660">
        <v>21</v>
      </c>
      <c r="B1747" s="661" t="s">
        <v>589</v>
      </c>
      <c r="C1747" s="661">
        <v>89301212</v>
      </c>
      <c r="D1747" s="740" t="s">
        <v>6629</v>
      </c>
      <c r="E1747" s="741" t="s">
        <v>4373</v>
      </c>
      <c r="F1747" s="661" t="s">
        <v>4355</v>
      </c>
      <c r="G1747" s="661" t="s">
        <v>4397</v>
      </c>
      <c r="H1747" s="661" t="s">
        <v>590</v>
      </c>
      <c r="I1747" s="661" t="s">
        <v>4952</v>
      </c>
      <c r="J1747" s="661" t="s">
        <v>811</v>
      </c>
      <c r="K1747" s="661" t="s">
        <v>4129</v>
      </c>
      <c r="L1747" s="662">
        <v>115.3</v>
      </c>
      <c r="M1747" s="662">
        <v>230.6</v>
      </c>
      <c r="N1747" s="661">
        <v>2</v>
      </c>
      <c r="O1747" s="742">
        <v>1.5</v>
      </c>
      <c r="P1747" s="662"/>
      <c r="Q1747" s="677">
        <v>0</v>
      </c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21</v>
      </c>
      <c r="B1748" s="661" t="s">
        <v>589</v>
      </c>
      <c r="C1748" s="661">
        <v>89301212</v>
      </c>
      <c r="D1748" s="740" t="s">
        <v>6629</v>
      </c>
      <c r="E1748" s="741" t="s">
        <v>4373</v>
      </c>
      <c r="F1748" s="661" t="s">
        <v>4355</v>
      </c>
      <c r="G1748" s="661" t="s">
        <v>4397</v>
      </c>
      <c r="H1748" s="661" t="s">
        <v>590</v>
      </c>
      <c r="I1748" s="661" t="s">
        <v>5737</v>
      </c>
      <c r="J1748" s="661" t="s">
        <v>811</v>
      </c>
      <c r="K1748" s="661" t="s">
        <v>4129</v>
      </c>
      <c r="L1748" s="662">
        <v>115.3</v>
      </c>
      <c r="M1748" s="662">
        <v>807.1</v>
      </c>
      <c r="N1748" s="661">
        <v>7</v>
      </c>
      <c r="O1748" s="742">
        <v>3.5</v>
      </c>
      <c r="P1748" s="662">
        <v>807.1</v>
      </c>
      <c r="Q1748" s="677">
        <v>1</v>
      </c>
      <c r="R1748" s="661">
        <v>7</v>
      </c>
      <c r="S1748" s="677">
        <v>1</v>
      </c>
      <c r="T1748" s="742">
        <v>3.5</v>
      </c>
      <c r="U1748" s="700">
        <v>1</v>
      </c>
    </row>
    <row r="1749" spans="1:21" ht="14.4" customHeight="1" x14ac:dyDescent="0.3">
      <c r="A1749" s="660">
        <v>21</v>
      </c>
      <c r="B1749" s="661" t="s">
        <v>589</v>
      </c>
      <c r="C1749" s="661">
        <v>89301212</v>
      </c>
      <c r="D1749" s="740" t="s">
        <v>6629</v>
      </c>
      <c r="E1749" s="741" t="s">
        <v>4373</v>
      </c>
      <c r="F1749" s="661" t="s">
        <v>4355</v>
      </c>
      <c r="G1749" s="661" t="s">
        <v>4397</v>
      </c>
      <c r="H1749" s="661" t="s">
        <v>590</v>
      </c>
      <c r="I1749" s="661" t="s">
        <v>4975</v>
      </c>
      <c r="J1749" s="661" t="s">
        <v>811</v>
      </c>
      <c r="K1749" s="661" t="s">
        <v>4129</v>
      </c>
      <c r="L1749" s="662">
        <v>115.3</v>
      </c>
      <c r="M1749" s="662">
        <v>461.2</v>
      </c>
      <c r="N1749" s="661">
        <v>4</v>
      </c>
      <c r="O1749" s="742">
        <v>2</v>
      </c>
      <c r="P1749" s="662">
        <v>115.3</v>
      </c>
      <c r="Q1749" s="677">
        <v>0.25</v>
      </c>
      <c r="R1749" s="661">
        <v>1</v>
      </c>
      <c r="S1749" s="677">
        <v>0.25</v>
      </c>
      <c r="T1749" s="742">
        <v>1</v>
      </c>
      <c r="U1749" s="700">
        <v>0.5</v>
      </c>
    </row>
    <row r="1750" spans="1:21" ht="14.4" customHeight="1" x14ac:dyDescent="0.3">
      <c r="A1750" s="660">
        <v>21</v>
      </c>
      <c r="B1750" s="661" t="s">
        <v>589</v>
      </c>
      <c r="C1750" s="661">
        <v>89301212</v>
      </c>
      <c r="D1750" s="740" t="s">
        <v>6629</v>
      </c>
      <c r="E1750" s="741" t="s">
        <v>4373</v>
      </c>
      <c r="F1750" s="661" t="s">
        <v>4355</v>
      </c>
      <c r="G1750" s="661" t="s">
        <v>4500</v>
      </c>
      <c r="H1750" s="661" t="s">
        <v>590</v>
      </c>
      <c r="I1750" s="661" t="s">
        <v>1487</v>
      </c>
      <c r="J1750" s="661" t="s">
        <v>4501</v>
      </c>
      <c r="K1750" s="661" t="s">
        <v>4502</v>
      </c>
      <c r="L1750" s="662">
        <v>25.8</v>
      </c>
      <c r="M1750" s="662">
        <v>51.6</v>
      </c>
      <c r="N1750" s="661">
        <v>2</v>
      </c>
      <c r="O1750" s="742">
        <v>1</v>
      </c>
      <c r="P1750" s="662"/>
      <c r="Q1750" s="677">
        <v>0</v>
      </c>
      <c r="R1750" s="661"/>
      <c r="S1750" s="677">
        <v>0</v>
      </c>
      <c r="T1750" s="742"/>
      <c r="U1750" s="700">
        <v>0</v>
      </c>
    </row>
    <row r="1751" spans="1:21" ht="14.4" customHeight="1" x14ac:dyDescent="0.3">
      <c r="A1751" s="660">
        <v>21</v>
      </c>
      <c r="B1751" s="661" t="s">
        <v>589</v>
      </c>
      <c r="C1751" s="661">
        <v>89301212</v>
      </c>
      <c r="D1751" s="740" t="s">
        <v>6629</v>
      </c>
      <c r="E1751" s="741" t="s">
        <v>4373</v>
      </c>
      <c r="F1751" s="661" t="s">
        <v>4355</v>
      </c>
      <c r="G1751" s="661" t="s">
        <v>5497</v>
      </c>
      <c r="H1751" s="661" t="s">
        <v>2238</v>
      </c>
      <c r="I1751" s="661" t="s">
        <v>5498</v>
      </c>
      <c r="J1751" s="661" t="s">
        <v>5499</v>
      </c>
      <c r="K1751" s="661" t="s">
        <v>2478</v>
      </c>
      <c r="L1751" s="662">
        <v>804.58</v>
      </c>
      <c r="M1751" s="662">
        <v>2413.7400000000002</v>
      </c>
      <c r="N1751" s="661">
        <v>3</v>
      </c>
      <c r="O1751" s="742">
        <v>1</v>
      </c>
      <c r="P1751" s="662">
        <v>2413.7400000000002</v>
      </c>
      <c r="Q1751" s="677">
        <v>1</v>
      </c>
      <c r="R1751" s="661">
        <v>3</v>
      </c>
      <c r="S1751" s="677">
        <v>1</v>
      </c>
      <c r="T1751" s="742">
        <v>1</v>
      </c>
      <c r="U1751" s="700">
        <v>1</v>
      </c>
    </row>
    <row r="1752" spans="1:21" ht="14.4" customHeight="1" x14ac:dyDescent="0.3">
      <c r="A1752" s="660">
        <v>21</v>
      </c>
      <c r="B1752" s="661" t="s">
        <v>589</v>
      </c>
      <c r="C1752" s="661">
        <v>89301212</v>
      </c>
      <c r="D1752" s="740" t="s">
        <v>6629</v>
      </c>
      <c r="E1752" s="741" t="s">
        <v>4373</v>
      </c>
      <c r="F1752" s="661" t="s">
        <v>4355</v>
      </c>
      <c r="G1752" s="661" t="s">
        <v>5497</v>
      </c>
      <c r="H1752" s="661" t="s">
        <v>2238</v>
      </c>
      <c r="I1752" s="661" t="s">
        <v>5738</v>
      </c>
      <c r="J1752" s="661" t="s">
        <v>5499</v>
      </c>
      <c r="K1752" s="661" t="s">
        <v>5739</v>
      </c>
      <c r="L1752" s="662">
        <v>2413.7600000000002</v>
      </c>
      <c r="M1752" s="662">
        <v>16896.32</v>
      </c>
      <c r="N1752" s="661">
        <v>7</v>
      </c>
      <c r="O1752" s="742">
        <v>5</v>
      </c>
      <c r="P1752" s="662">
        <v>14482.560000000001</v>
      </c>
      <c r="Q1752" s="677">
        <v>0.85714285714285721</v>
      </c>
      <c r="R1752" s="661">
        <v>6</v>
      </c>
      <c r="S1752" s="677">
        <v>0.8571428571428571</v>
      </c>
      <c r="T1752" s="742">
        <v>4.5</v>
      </c>
      <c r="U1752" s="700">
        <v>0.9</v>
      </c>
    </row>
    <row r="1753" spans="1:21" ht="14.4" customHeight="1" x14ac:dyDescent="0.3">
      <c r="A1753" s="660">
        <v>21</v>
      </c>
      <c r="B1753" s="661" t="s">
        <v>589</v>
      </c>
      <c r="C1753" s="661">
        <v>89301212</v>
      </c>
      <c r="D1753" s="740" t="s">
        <v>6629</v>
      </c>
      <c r="E1753" s="741" t="s">
        <v>4373</v>
      </c>
      <c r="F1753" s="661" t="s">
        <v>4355</v>
      </c>
      <c r="G1753" s="661" t="s">
        <v>4424</v>
      </c>
      <c r="H1753" s="661" t="s">
        <v>590</v>
      </c>
      <c r="I1753" s="661" t="s">
        <v>1308</v>
      </c>
      <c r="J1753" s="661" t="s">
        <v>4425</v>
      </c>
      <c r="K1753" s="661" t="s">
        <v>4426</v>
      </c>
      <c r="L1753" s="662">
        <v>880.88</v>
      </c>
      <c r="M1753" s="662">
        <v>5285.28</v>
      </c>
      <c r="N1753" s="661">
        <v>6</v>
      </c>
      <c r="O1753" s="742">
        <v>2</v>
      </c>
      <c r="P1753" s="662">
        <v>5285.28</v>
      </c>
      <c r="Q1753" s="677">
        <v>1</v>
      </c>
      <c r="R1753" s="661">
        <v>6</v>
      </c>
      <c r="S1753" s="677">
        <v>1</v>
      </c>
      <c r="T1753" s="742">
        <v>2</v>
      </c>
      <c r="U1753" s="700">
        <v>1</v>
      </c>
    </row>
    <row r="1754" spans="1:21" ht="14.4" customHeight="1" x14ac:dyDescent="0.3">
      <c r="A1754" s="660">
        <v>21</v>
      </c>
      <c r="B1754" s="661" t="s">
        <v>589</v>
      </c>
      <c r="C1754" s="661">
        <v>89301212</v>
      </c>
      <c r="D1754" s="740" t="s">
        <v>6629</v>
      </c>
      <c r="E1754" s="741" t="s">
        <v>4373</v>
      </c>
      <c r="F1754" s="661" t="s">
        <v>4355</v>
      </c>
      <c r="G1754" s="661" t="s">
        <v>4424</v>
      </c>
      <c r="H1754" s="661" t="s">
        <v>590</v>
      </c>
      <c r="I1754" s="661" t="s">
        <v>1308</v>
      </c>
      <c r="J1754" s="661" t="s">
        <v>4425</v>
      </c>
      <c r="K1754" s="661" t="s">
        <v>4426</v>
      </c>
      <c r="L1754" s="662">
        <v>515.07000000000005</v>
      </c>
      <c r="M1754" s="662">
        <v>1545.21</v>
      </c>
      <c r="N1754" s="661">
        <v>3</v>
      </c>
      <c r="O1754" s="742">
        <v>1</v>
      </c>
      <c r="P1754" s="662">
        <v>1545.21</v>
      </c>
      <c r="Q1754" s="677">
        <v>1</v>
      </c>
      <c r="R1754" s="661">
        <v>3</v>
      </c>
      <c r="S1754" s="677">
        <v>1</v>
      </c>
      <c r="T1754" s="742">
        <v>1</v>
      </c>
      <c r="U1754" s="700">
        <v>1</v>
      </c>
    </row>
    <row r="1755" spans="1:21" ht="14.4" customHeight="1" x14ac:dyDescent="0.3">
      <c r="A1755" s="660">
        <v>21</v>
      </c>
      <c r="B1755" s="661" t="s">
        <v>589</v>
      </c>
      <c r="C1755" s="661">
        <v>89301212</v>
      </c>
      <c r="D1755" s="740" t="s">
        <v>6629</v>
      </c>
      <c r="E1755" s="741" t="s">
        <v>4373</v>
      </c>
      <c r="F1755" s="661" t="s">
        <v>4355</v>
      </c>
      <c r="G1755" s="661" t="s">
        <v>4424</v>
      </c>
      <c r="H1755" s="661" t="s">
        <v>590</v>
      </c>
      <c r="I1755" s="661" t="s">
        <v>1308</v>
      </c>
      <c r="J1755" s="661" t="s">
        <v>4425</v>
      </c>
      <c r="K1755" s="661" t="s">
        <v>4426</v>
      </c>
      <c r="L1755" s="662">
        <v>506.78</v>
      </c>
      <c r="M1755" s="662">
        <v>3040.68</v>
      </c>
      <c r="N1755" s="661">
        <v>6</v>
      </c>
      <c r="O1755" s="742">
        <v>2</v>
      </c>
      <c r="P1755" s="662">
        <v>3040.68</v>
      </c>
      <c r="Q1755" s="677">
        <v>1</v>
      </c>
      <c r="R1755" s="661">
        <v>6</v>
      </c>
      <c r="S1755" s="677">
        <v>1</v>
      </c>
      <c r="T1755" s="742">
        <v>2</v>
      </c>
      <c r="U1755" s="700">
        <v>1</v>
      </c>
    </row>
    <row r="1756" spans="1:21" ht="14.4" customHeight="1" x14ac:dyDescent="0.3">
      <c r="A1756" s="660">
        <v>21</v>
      </c>
      <c r="B1756" s="661" t="s">
        <v>589</v>
      </c>
      <c r="C1756" s="661">
        <v>89301212</v>
      </c>
      <c r="D1756" s="740" t="s">
        <v>6629</v>
      </c>
      <c r="E1756" s="741" t="s">
        <v>4373</v>
      </c>
      <c r="F1756" s="661" t="s">
        <v>4355</v>
      </c>
      <c r="G1756" s="661" t="s">
        <v>4424</v>
      </c>
      <c r="H1756" s="661" t="s">
        <v>590</v>
      </c>
      <c r="I1756" s="661" t="s">
        <v>4980</v>
      </c>
      <c r="J1756" s="661" t="s">
        <v>4981</v>
      </c>
      <c r="K1756" s="661" t="s">
        <v>4982</v>
      </c>
      <c r="L1756" s="662">
        <v>515.07000000000005</v>
      </c>
      <c r="M1756" s="662">
        <v>1545.21</v>
      </c>
      <c r="N1756" s="661">
        <v>3</v>
      </c>
      <c r="O1756" s="742">
        <v>1</v>
      </c>
      <c r="P1756" s="662">
        <v>1545.21</v>
      </c>
      <c r="Q1756" s="677">
        <v>1</v>
      </c>
      <c r="R1756" s="661">
        <v>3</v>
      </c>
      <c r="S1756" s="677">
        <v>1</v>
      </c>
      <c r="T1756" s="742">
        <v>1</v>
      </c>
      <c r="U1756" s="700">
        <v>1</v>
      </c>
    </row>
    <row r="1757" spans="1:21" ht="14.4" customHeight="1" x14ac:dyDescent="0.3">
      <c r="A1757" s="660">
        <v>21</v>
      </c>
      <c r="B1757" s="661" t="s">
        <v>589</v>
      </c>
      <c r="C1757" s="661">
        <v>89301212</v>
      </c>
      <c r="D1757" s="740" t="s">
        <v>6629</v>
      </c>
      <c r="E1757" s="741" t="s">
        <v>4373</v>
      </c>
      <c r="F1757" s="661" t="s">
        <v>4355</v>
      </c>
      <c r="G1757" s="661" t="s">
        <v>4424</v>
      </c>
      <c r="H1757" s="661" t="s">
        <v>590</v>
      </c>
      <c r="I1757" s="661" t="s">
        <v>4980</v>
      </c>
      <c r="J1757" s="661" t="s">
        <v>4981</v>
      </c>
      <c r="K1757" s="661" t="s">
        <v>4982</v>
      </c>
      <c r="L1757" s="662">
        <v>506.78</v>
      </c>
      <c r="M1757" s="662">
        <v>1520.34</v>
      </c>
      <c r="N1757" s="661">
        <v>3</v>
      </c>
      <c r="O1757" s="742">
        <v>1</v>
      </c>
      <c r="P1757" s="662">
        <v>1520.34</v>
      </c>
      <c r="Q1757" s="677">
        <v>1</v>
      </c>
      <c r="R1757" s="661">
        <v>3</v>
      </c>
      <c r="S1757" s="677">
        <v>1</v>
      </c>
      <c r="T1757" s="742">
        <v>1</v>
      </c>
      <c r="U1757" s="700">
        <v>1</v>
      </c>
    </row>
    <row r="1758" spans="1:21" ht="14.4" customHeight="1" x14ac:dyDescent="0.3">
      <c r="A1758" s="660">
        <v>21</v>
      </c>
      <c r="B1758" s="661" t="s">
        <v>589</v>
      </c>
      <c r="C1758" s="661">
        <v>89301212</v>
      </c>
      <c r="D1758" s="740" t="s">
        <v>6629</v>
      </c>
      <c r="E1758" s="741" t="s">
        <v>4373</v>
      </c>
      <c r="F1758" s="661" t="s">
        <v>4355</v>
      </c>
      <c r="G1758" s="661" t="s">
        <v>4424</v>
      </c>
      <c r="H1758" s="661" t="s">
        <v>590</v>
      </c>
      <c r="I1758" s="661" t="s">
        <v>5740</v>
      </c>
      <c r="J1758" s="661" t="s">
        <v>4789</v>
      </c>
      <c r="K1758" s="661" t="s">
        <v>5741</v>
      </c>
      <c r="L1758" s="662">
        <v>0</v>
      </c>
      <c r="M1758" s="662">
        <v>0</v>
      </c>
      <c r="N1758" s="661">
        <v>1</v>
      </c>
      <c r="O1758" s="742">
        <v>1</v>
      </c>
      <c r="P1758" s="662"/>
      <c r="Q1758" s="677"/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21</v>
      </c>
      <c r="B1759" s="661" t="s">
        <v>589</v>
      </c>
      <c r="C1759" s="661">
        <v>89301212</v>
      </c>
      <c r="D1759" s="740" t="s">
        <v>6629</v>
      </c>
      <c r="E1759" s="741" t="s">
        <v>4373</v>
      </c>
      <c r="F1759" s="661" t="s">
        <v>4355</v>
      </c>
      <c r="G1759" s="661" t="s">
        <v>4508</v>
      </c>
      <c r="H1759" s="661" t="s">
        <v>2238</v>
      </c>
      <c r="I1759" s="661" t="s">
        <v>2840</v>
      </c>
      <c r="J1759" s="661" t="s">
        <v>2841</v>
      </c>
      <c r="K1759" s="661" t="s">
        <v>4190</v>
      </c>
      <c r="L1759" s="662">
        <v>3127.19</v>
      </c>
      <c r="M1759" s="662">
        <v>3127.19</v>
      </c>
      <c r="N1759" s="661">
        <v>1</v>
      </c>
      <c r="O1759" s="742">
        <v>1</v>
      </c>
      <c r="P1759" s="662">
        <v>3127.19</v>
      </c>
      <c r="Q1759" s="677">
        <v>1</v>
      </c>
      <c r="R1759" s="661">
        <v>1</v>
      </c>
      <c r="S1759" s="677">
        <v>1</v>
      </c>
      <c r="T1759" s="742">
        <v>1</v>
      </c>
      <c r="U1759" s="700">
        <v>1</v>
      </c>
    </row>
    <row r="1760" spans="1:21" ht="14.4" customHeight="1" x14ac:dyDescent="0.3">
      <c r="A1760" s="660">
        <v>21</v>
      </c>
      <c r="B1760" s="661" t="s">
        <v>589</v>
      </c>
      <c r="C1760" s="661">
        <v>89301212</v>
      </c>
      <c r="D1760" s="740" t="s">
        <v>6629</v>
      </c>
      <c r="E1760" s="741" t="s">
        <v>4373</v>
      </c>
      <c r="F1760" s="661" t="s">
        <v>4355</v>
      </c>
      <c r="G1760" s="661" t="s">
        <v>4509</v>
      </c>
      <c r="H1760" s="661" t="s">
        <v>590</v>
      </c>
      <c r="I1760" s="661" t="s">
        <v>4513</v>
      </c>
      <c r="J1760" s="661" t="s">
        <v>4514</v>
      </c>
      <c r="K1760" s="661" t="s">
        <v>4512</v>
      </c>
      <c r="L1760" s="662">
        <v>0</v>
      </c>
      <c r="M1760" s="662">
        <v>0</v>
      </c>
      <c r="N1760" s="661">
        <v>2</v>
      </c>
      <c r="O1760" s="742">
        <v>0.5</v>
      </c>
      <c r="P1760" s="662"/>
      <c r="Q1760" s="677"/>
      <c r="R1760" s="661"/>
      <c r="S1760" s="677">
        <v>0</v>
      </c>
      <c r="T1760" s="742"/>
      <c r="U1760" s="700">
        <v>0</v>
      </c>
    </row>
    <row r="1761" spans="1:21" ht="14.4" customHeight="1" x14ac:dyDescent="0.3">
      <c r="A1761" s="660">
        <v>21</v>
      </c>
      <c r="B1761" s="661" t="s">
        <v>589</v>
      </c>
      <c r="C1761" s="661">
        <v>89301212</v>
      </c>
      <c r="D1761" s="740" t="s">
        <v>6629</v>
      </c>
      <c r="E1761" s="741" t="s">
        <v>4373</v>
      </c>
      <c r="F1761" s="661" t="s">
        <v>4355</v>
      </c>
      <c r="G1761" s="661" t="s">
        <v>4509</v>
      </c>
      <c r="H1761" s="661" t="s">
        <v>590</v>
      </c>
      <c r="I1761" s="661" t="s">
        <v>1126</v>
      </c>
      <c r="J1761" s="661" t="s">
        <v>4514</v>
      </c>
      <c r="K1761" s="661" t="s">
        <v>4515</v>
      </c>
      <c r="L1761" s="662">
        <v>66.599999999999994</v>
      </c>
      <c r="M1761" s="662">
        <v>133.19999999999999</v>
      </c>
      <c r="N1761" s="661">
        <v>2</v>
      </c>
      <c r="O1761" s="742">
        <v>1</v>
      </c>
      <c r="P1761" s="662"/>
      <c r="Q1761" s="677">
        <v>0</v>
      </c>
      <c r="R1761" s="661"/>
      <c r="S1761" s="677">
        <v>0</v>
      </c>
      <c r="T1761" s="742"/>
      <c r="U1761" s="700">
        <v>0</v>
      </c>
    </row>
    <row r="1762" spans="1:21" ht="14.4" customHeight="1" x14ac:dyDescent="0.3">
      <c r="A1762" s="660">
        <v>21</v>
      </c>
      <c r="B1762" s="661" t="s">
        <v>589</v>
      </c>
      <c r="C1762" s="661">
        <v>89301212</v>
      </c>
      <c r="D1762" s="740" t="s">
        <v>6629</v>
      </c>
      <c r="E1762" s="741" t="s">
        <v>4373</v>
      </c>
      <c r="F1762" s="661" t="s">
        <v>4355</v>
      </c>
      <c r="G1762" s="661" t="s">
        <v>5096</v>
      </c>
      <c r="H1762" s="661" t="s">
        <v>2238</v>
      </c>
      <c r="I1762" s="661" t="s">
        <v>5097</v>
      </c>
      <c r="J1762" s="661" t="s">
        <v>5098</v>
      </c>
      <c r="K1762" s="661" t="s">
        <v>5099</v>
      </c>
      <c r="L1762" s="662">
        <v>1359.61</v>
      </c>
      <c r="M1762" s="662">
        <v>20394.149999999998</v>
      </c>
      <c r="N1762" s="661">
        <v>15</v>
      </c>
      <c r="O1762" s="742">
        <v>6.5</v>
      </c>
      <c r="P1762" s="662">
        <v>12236.489999999998</v>
      </c>
      <c r="Q1762" s="677">
        <v>0.6</v>
      </c>
      <c r="R1762" s="661">
        <v>9</v>
      </c>
      <c r="S1762" s="677">
        <v>0.6</v>
      </c>
      <c r="T1762" s="742">
        <v>3.5</v>
      </c>
      <c r="U1762" s="700">
        <v>0.53846153846153844</v>
      </c>
    </row>
    <row r="1763" spans="1:21" ht="14.4" customHeight="1" x14ac:dyDescent="0.3">
      <c r="A1763" s="660">
        <v>21</v>
      </c>
      <c r="B1763" s="661" t="s">
        <v>589</v>
      </c>
      <c r="C1763" s="661">
        <v>89301212</v>
      </c>
      <c r="D1763" s="740" t="s">
        <v>6629</v>
      </c>
      <c r="E1763" s="741" t="s">
        <v>4373</v>
      </c>
      <c r="F1763" s="661" t="s">
        <v>4355</v>
      </c>
      <c r="G1763" s="661" t="s">
        <v>4427</v>
      </c>
      <c r="H1763" s="661" t="s">
        <v>590</v>
      </c>
      <c r="I1763" s="661" t="s">
        <v>991</v>
      </c>
      <c r="J1763" s="661" t="s">
        <v>992</v>
      </c>
      <c r="K1763" s="661" t="s">
        <v>4428</v>
      </c>
      <c r="L1763" s="662">
        <v>163.9</v>
      </c>
      <c r="M1763" s="662">
        <v>4261.4000000000005</v>
      </c>
      <c r="N1763" s="661">
        <v>26</v>
      </c>
      <c r="O1763" s="742">
        <v>12.5</v>
      </c>
      <c r="P1763" s="662">
        <v>2130.7000000000003</v>
      </c>
      <c r="Q1763" s="677">
        <v>0.5</v>
      </c>
      <c r="R1763" s="661">
        <v>13</v>
      </c>
      <c r="S1763" s="677">
        <v>0.5</v>
      </c>
      <c r="T1763" s="742">
        <v>7</v>
      </c>
      <c r="U1763" s="700">
        <v>0.56000000000000005</v>
      </c>
    </row>
    <row r="1764" spans="1:21" ht="14.4" customHeight="1" x14ac:dyDescent="0.3">
      <c r="A1764" s="660">
        <v>21</v>
      </c>
      <c r="B1764" s="661" t="s">
        <v>589</v>
      </c>
      <c r="C1764" s="661">
        <v>89301212</v>
      </c>
      <c r="D1764" s="740" t="s">
        <v>6629</v>
      </c>
      <c r="E1764" s="741" t="s">
        <v>4373</v>
      </c>
      <c r="F1764" s="661" t="s">
        <v>4355</v>
      </c>
      <c r="G1764" s="661" t="s">
        <v>5742</v>
      </c>
      <c r="H1764" s="661" t="s">
        <v>590</v>
      </c>
      <c r="I1764" s="661" t="s">
        <v>5743</v>
      </c>
      <c r="J1764" s="661" t="s">
        <v>5744</v>
      </c>
      <c r="K1764" s="661" t="s">
        <v>936</v>
      </c>
      <c r="L1764" s="662">
        <v>33.36</v>
      </c>
      <c r="M1764" s="662">
        <v>66.72</v>
      </c>
      <c r="N1764" s="661">
        <v>2</v>
      </c>
      <c r="O1764" s="742">
        <v>1</v>
      </c>
      <c r="P1764" s="662"/>
      <c r="Q1764" s="677">
        <v>0</v>
      </c>
      <c r="R1764" s="661"/>
      <c r="S1764" s="677">
        <v>0</v>
      </c>
      <c r="T1764" s="742"/>
      <c r="U1764" s="700">
        <v>0</v>
      </c>
    </row>
    <row r="1765" spans="1:21" ht="14.4" customHeight="1" x14ac:dyDescent="0.3">
      <c r="A1765" s="660">
        <v>21</v>
      </c>
      <c r="B1765" s="661" t="s">
        <v>589</v>
      </c>
      <c r="C1765" s="661">
        <v>89301212</v>
      </c>
      <c r="D1765" s="740" t="s">
        <v>6629</v>
      </c>
      <c r="E1765" s="741" t="s">
        <v>4373</v>
      </c>
      <c r="F1765" s="661" t="s">
        <v>4355</v>
      </c>
      <c r="G1765" s="661" t="s">
        <v>5100</v>
      </c>
      <c r="H1765" s="661" t="s">
        <v>590</v>
      </c>
      <c r="I1765" s="661" t="s">
        <v>1475</v>
      </c>
      <c r="J1765" s="661" t="s">
        <v>5101</v>
      </c>
      <c r="K1765" s="661" t="s">
        <v>5102</v>
      </c>
      <c r="L1765" s="662">
        <v>0</v>
      </c>
      <c r="M1765" s="662">
        <v>0</v>
      </c>
      <c r="N1765" s="661">
        <v>2</v>
      </c>
      <c r="O1765" s="742">
        <v>1.5</v>
      </c>
      <c r="P1765" s="662">
        <v>0</v>
      </c>
      <c r="Q1765" s="677"/>
      <c r="R1765" s="661">
        <v>1</v>
      </c>
      <c r="S1765" s="677">
        <v>0.5</v>
      </c>
      <c r="T1765" s="742">
        <v>0.5</v>
      </c>
      <c r="U1765" s="700">
        <v>0.33333333333333331</v>
      </c>
    </row>
    <row r="1766" spans="1:21" ht="14.4" customHeight="1" x14ac:dyDescent="0.3">
      <c r="A1766" s="660">
        <v>21</v>
      </c>
      <c r="B1766" s="661" t="s">
        <v>589</v>
      </c>
      <c r="C1766" s="661">
        <v>89301212</v>
      </c>
      <c r="D1766" s="740" t="s">
        <v>6629</v>
      </c>
      <c r="E1766" s="741" t="s">
        <v>4373</v>
      </c>
      <c r="F1766" s="661" t="s">
        <v>4355</v>
      </c>
      <c r="G1766" s="661" t="s">
        <v>4518</v>
      </c>
      <c r="H1766" s="661" t="s">
        <v>590</v>
      </c>
      <c r="I1766" s="661" t="s">
        <v>5745</v>
      </c>
      <c r="J1766" s="661" t="s">
        <v>5540</v>
      </c>
      <c r="K1766" s="661" t="s">
        <v>5746</v>
      </c>
      <c r="L1766" s="662">
        <v>305.12</v>
      </c>
      <c r="M1766" s="662">
        <v>610.24</v>
      </c>
      <c r="N1766" s="661">
        <v>2</v>
      </c>
      <c r="O1766" s="742">
        <v>1</v>
      </c>
      <c r="P1766" s="662"/>
      <c r="Q1766" s="677">
        <v>0</v>
      </c>
      <c r="R1766" s="661"/>
      <c r="S1766" s="677">
        <v>0</v>
      </c>
      <c r="T1766" s="742"/>
      <c r="U1766" s="700">
        <v>0</v>
      </c>
    </row>
    <row r="1767" spans="1:21" ht="14.4" customHeight="1" x14ac:dyDescent="0.3">
      <c r="A1767" s="660">
        <v>21</v>
      </c>
      <c r="B1767" s="661" t="s">
        <v>589</v>
      </c>
      <c r="C1767" s="661">
        <v>89301212</v>
      </c>
      <c r="D1767" s="740" t="s">
        <v>6629</v>
      </c>
      <c r="E1767" s="741" t="s">
        <v>4373</v>
      </c>
      <c r="F1767" s="661" t="s">
        <v>4355</v>
      </c>
      <c r="G1767" s="661" t="s">
        <v>4518</v>
      </c>
      <c r="H1767" s="661" t="s">
        <v>590</v>
      </c>
      <c r="I1767" s="661" t="s">
        <v>5539</v>
      </c>
      <c r="J1767" s="661" t="s">
        <v>5540</v>
      </c>
      <c r="K1767" s="661" t="s">
        <v>5541</v>
      </c>
      <c r="L1767" s="662">
        <v>610.23</v>
      </c>
      <c r="M1767" s="662">
        <v>3051.15</v>
      </c>
      <c r="N1767" s="661">
        <v>5</v>
      </c>
      <c r="O1767" s="742">
        <v>2</v>
      </c>
      <c r="P1767" s="662">
        <v>1220.46</v>
      </c>
      <c r="Q1767" s="677">
        <v>0.4</v>
      </c>
      <c r="R1767" s="661">
        <v>2</v>
      </c>
      <c r="S1767" s="677">
        <v>0.4</v>
      </c>
      <c r="T1767" s="742">
        <v>1</v>
      </c>
      <c r="U1767" s="700">
        <v>0.5</v>
      </c>
    </row>
    <row r="1768" spans="1:21" ht="14.4" customHeight="1" x14ac:dyDescent="0.3">
      <c r="A1768" s="660">
        <v>21</v>
      </c>
      <c r="B1768" s="661" t="s">
        <v>589</v>
      </c>
      <c r="C1768" s="661">
        <v>89301212</v>
      </c>
      <c r="D1768" s="740" t="s">
        <v>6629</v>
      </c>
      <c r="E1768" s="741" t="s">
        <v>4373</v>
      </c>
      <c r="F1768" s="661" t="s">
        <v>4355</v>
      </c>
      <c r="G1768" s="661" t="s">
        <v>4518</v>
      </c>
      <c r="H1768" s="661" t="s">
        <v>590</v>
      </c>
      <c r="I1768" s="661" t="s">
        <v>4805</v>
      </c>
      <c r="J1768" s="661" t="s">
        <v>1937</v>
      </c>
      <c r="K1768" s="661" t="s">
        <v>4806</v>
      </c>
      <c r="L1768" s="662">
        <v>949.83</v>
      </c>
      <c r="M1768" s="662">
        <v>3799.32</v>
      </c>
      <c r="N1768" s="661">
        <v>4</v>
      </c>
      <c r="O1768" s="742">
        <v>2</v>
      </c>
      <c r="P1768" s="662">
        <v>3799.32</v>
      </c>
      <c r="Q1768" s="677">
        <v>1</v>
      </c>
      <c r="R1768" s="661">
        <v>4</v>
      </c>
      <c r="S1768" s="677">
        <v>1</v>
      </c>
      <c r="T1768" s="742">
        <v>2</v>
      </c>
      <c r="U1768" s="700">
        <v>1</v>
      </c>
    </row>
    <row r="1769" spans="1:21" ht="14.4" customHeight="1" x14ac:dyDescent="0.3">
      <c r="A1769" s="660">
        <v>21</v>
      </c>
      <c r="B1769" s="661" t="s">
        <v>589</v>
      </c>
      <c r="C1769" s="661">
        <v>89301212</v>
      </c>
      <c r="D1769" s="740" t="s">
        <v>6629</v>
      </c>
      <c r="E1769" s="741" t="s">
        <v>4373</v>
      </c>
      <c r="F1769" s="661" t="s">
        <v>4355</v>
      </c>
      <c r="G1769" s="661" t="s">
        <v>4518</v>
      </c>
      <c r="H1769" s="661" t="s">
        <v>590</v>
      </c>
      <c r="I1769" s="661" t="s">
        <v>1936</v>
      </c>
      <c r="J1769" s="661" t="s">
        <v>1937</v>
      </c>
      <c r="K1769" s="661" t="s">
        <v>1938</v>
      </c>
      <c r="L1769" s="662">
        <v>474.91</v>
      </c>
      <c r="M1769" s="662">
        <v>1424.73</v>
      </c>
      <c r="N1769" s="661">
        <v>3</v>
      </c>
      <c r="O1769" s="742">
        <v>1</v>
      </c>
      <c r="P1769" s="662">
        <v>1424.73</v>
      </c>
      <c r="Q1769" s="677">
        <v>1</v>
      </c>
      <c r="R1769" s="661">
        <v>3</v>
      </c>
      <c r="S1769" s="677">
        <v>1</v>
      </c>
      <c r="T1769" s="742">
        <v>1</v>
      </c>
      <c r="U1769" s="700">
        <v>1</v>
      </c>
    </row>
    <row r="1770" spans="1:21" ht="14.4" customHeight="1" x14ac:dyDescent="0.3">
      <c r="A1770" s="660">
        <v>21</v>
      </c>
      <c r="B1770" s="661" t="s">
        <v>589</v>
      </c>
      <c r="C1770" s="661">
        <v>89301212</v>
      </c>
      <c r="D1770" s="740" t="s">
        <v>6629</v>
      </c>
      <c r="E1770" s="741" t="s">
        <v>4373</v>
      </c>
      <c r="F1770" s="661" t="s">
        <v>4355</v>
      </c>
      <c r="G1770" s="661" t="s">
        <v>4518</v>
      </c>
      <c r="H1770" s="661" t="s">
        <v>590</v>
      </c>
      <c r="I1770" s="661" t="s">
        <v>5747</v>
      </c>
      <c r="J1770" s="661" t="s">
        <v>5748</v>
      </c>
      <c r="K1770" s="661" t="s">
        <v>5749</v>
      </c>
      <c r="L1770" s="662">
        <v>2464.46</v>
      </c>
      <c r="M1770" s="662">
        <v>19715.68</v>
      </c>
      <c r="N1770" s="661">
        <v>8</v>
      </c>
      <c r="O1770" s="742">
        <v>3</v>
      </c>
      <c r="P1770" s="662">
        <v>19715.68</v>
      </c>
      <c r="Q1770" s="677">
        <v>1</v>
      </c>
      <c r="R1770" s="661">
        <v>8</v>
      </c>
      <c r="S1770" s="677">
        <v>1</v>
      </c>
      <c r="T1770" s="742">
        <v>3</v>
      </c>
      <c r="U1770" s="700">
        <v>1</v>
      </c>
    </row>
    <row r="1771" spans="1:21" ht="14.4" customHeight="1" x14ac:dyDescent="0.3">
      <c r="A1771" s="660">
        <v>21</v>
      </c>
      <c r="B1771" s="661" t="s">
        <v>589</v>
      </c>
      <c r="C1771" s="661">
        <v>89301212</v>
      </c>
      <c r="D1771" s="740" t="s">
        <v>6629</v>
      </c>
      <c r="E1771" s="741" t="s">
        <v>4373</v>
      </c>
      <c r="F1771" s="661" t="s">
        <v>4355</v>
      </c>
      <c r="G1771" s="661" t="s">
        <v>4518</v>
      </c>
      <c r="H1771" s="661" t="s">
        <v>590</v>
      </c>
      <c r="I1771" s="661" t="s">
        <v>5750</v>
      </c>
      <c r="J1771" s="661" t="s">
        <v>5748</v>
      </c>
      <c r="K1771" s="661" t="s">
        <v>5751</v>
      </c>
      <c r="L1771" s="662">
        <v>4928.92</v>
      </c>
      <c r="M1771" s="662">
        <v>39431.360000000001</v>
      </c>
      <c r="N1771" s="661">
        <v>8</v>
      </c>
      <c r="O1771" s="742">
        <v>4</v>
      </c>
      <c r="P1771" s="662">
        <v>39431.360000000001</v>
      </c>
      <c r="Q1771" s="677">
        <v>1</v>
      </c>
      <c r="R1771" s="661">
        <v>8</v>
      </c>
      <c r="S1771" s="677">
        <v>1</v>
      </c>
      <c r="T1771" s="742">
        <v>4</v>
      </c>
      <c r="U1771" s="700">
        <v>1</v>
      </c>
    </row>
    <row r="1772" spans="1:21" ht="14.4" customHeight="1" x14ac:dyDescent="0.3">
      <c r="A1772" s="660">
        <v>21</v>
      </c>
      <c r="B1772" s="661" t="s">
        <v>589</v>
      </c>
      <c r="C1772" s="661">
        <v>89301212</v>
      </c>
      <c r="D1772" s="740" t="s">
        <v>6629</v>
      </c>
      <c r="E1772" s="741" t="s">
        <v>4373</v>
      </c>
      <c r="F1772" s="661" t="s">
        <v>4355</v>
      </c>
      <c r="G1772" s="661" t="s">
        <v>4419</v>
      </c>
      <c r="H1772" s="661" t="s">
        <v>590</v>
      </c>
      <c r="I1772" s="661" t="s">
        <v>4420</v>
      </c>
      <c r="J1772" s="661" t="s">
        <v>835</v>
      </c>
      <c r="K1772" s="661" t="s">
        <v>3636</v>
      </c>
      <c r="L1772" s="662">
        <v>0</v>
      </c>
      <c r="M1772" s="662">
        <v>0</v>
      </c>
      <c r="N1772" s="661">
        <v>3</v>
      </c>
      <c r="O1772" s="742">
        <v>2</v>
      </c>
      <c r="P1772" s="662">
        <v>0</v>
      </c>
      <c r="Q1772" s="677"/>
      <c r="R1772" s="661">
        <v>2</v>
      </c>
      <c r="S1772" s="677">
        <v>0.66666666666666663</v>
      </c>
      <c r="T1772" s="742">
        <v>1</v>
      </c>
      <c r="U1772" s="700">
        <v>0.5</v>
      </c>
    </row>
    <row r="1773" spans="1:21" ht="14.4" customHeight="1" x14ac:dyDescent="0.3">
      <c r="A1773" s="660">
        <v>21</v>
      </c>
      <c r="B1773" s="661" t="s">
        <v>589</v>
      </c>
      <c r="C1773" s="661">
        <v>89301212</v>
      </c>
      <c r="D1773" s="740" t="s">
        <v>6629</v>
      </c>
      <c r="E1773" s="741" t="s">
        <v>4373</v>
      </c>
      <c r="F1773" s="661" t="s">
        <v>4355</v>
      </c>
      <c r="G1773" s="661" t="s">
        <v>4419</v>
      </c>
      <c r="H1773" s="661" t="s">
        <v>590</v>
      </c>
      <c r="I1773" s="661" t="s">
        <v>834</v>
      </c>
      <c r="J1773" s="661" t="s">
        <v>835</v>
      </c>
      <c r="K1773" s="661" t="s">
        <v>2573</v>
      </c>
      <c r="L1773" s="662">
        <v>40.36</v>
      </c>
      <c r="M1773" s="662">
        <v>80.72</v>
      </c>
      <c r="N1773" s="661">
        <v>2</v>
      </c>
      <c r="O1773" s="742">
        <v>2</v>
      </c>
      <c r="P1773" s="662">
        <v>80.72</v>
      </c>
      <c r="Q1773" s="677">
        <v>1</v>
      </c>
      <c r="R1773" s="661">
        <v>2</v>
      </c>
      <c r="S1773" s="677">
        <v>1</v>
      </c>
      <c r="T1773" s="742">
        <v>2</v>
      </c>
      <c r="U1773" s="700">
        <v>1</v>
      </c>
    </row>
    <row r="1774" spans="1:21" ht="14.4" customHeight="1" x14ac:dyDescent="0.3">
      <c r="A1774" s="660">
        <v>21</v>
      </c>
      <c r="B1774" s="661" t="s">
        <v>589</v>
      </c>
      <c r="C1774" s="661">
        <v>89301212</v>
      </c>
      <c r="D1774" s="740" t="s">
        <v>6629</v>
      </c>
      <c r="E1774" s="741" t="s">
        <v>4373</v>
      </c>
      <c r="F1774" s="661" t="s">
        <v>4355</v>
      </c>
      <c r="G1774" s="661" t="s">
        <v>4630</v>
      </c>
      <c r="H1774" s="661" t="s">
        <v>590</v>
      </c>
      <c r="I1774" s="661" t="s">
        <v>4634</v>
      </c>
      <c r="J1774" s="661" t="s">
        <v>4632</v>
      </c>
      <c r="K1774" s="661" t="s">
        <v>1200</v>
      </c>
      <c r="L1774" s="662">
        <v>0</v>
      </c>
      <c r="M1774" s="662">
        <v>0</v>
      </c>
      <c r="N1774" s="661">
        <v>1</v>
      </c>
      <c r="O1774" s="742">
        <v>1</v>
      </c>
      <c r="P1774" s="662"/>
      <c r="Q1774" s="677"/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21</v>
      </c>
      <c r="B1775" s="661" t="s">
        <v>589</v>
      </c>
      <c r="C1775" s="661">
        <v>89301212</v>
      </c>
      <c r="D1775" s="740" t="s">
        <v>6629</v>
      </c>
      <c r="E1775" s="741" t="s">
        <v>4373</v>
      </c>
      <c r="F1775" s="661" t="s">
        <v>4355</v>
      </c>
      <c r="G1775" s="661" t="s">
        <v>4919</v>
      </c>
      <c r="H1775" s="661" t="s">
        <v>590</v>
      </c>
      <c r="I1775" s="661" t="s">
        <v>1334</v>
      </c>
      <c r="J1775" s="661" t="s">
        <v>1335</v>
      </c>
      <c r="K1775" s="661" t="s">
        <v>4920</v>
      </c>
      <c r="L1775" s="662">
        <v>63.67</v>
      </c>
      <c r="M1775" s="662">
        <v>127.34</v>
      </c>
      <c r="N1775" s="661">
        <v>2</v>
      </c>
      <c r="O1775" s="742">
        <v>1</v>
      </c>
      <c r="P1775" s="662">
        <v>127.34</v>
      </c>
      <c r="Q1775" s="677">
        <v>1</v>
      </c>
      <c r="R1775" s="661">
        <v>2</v>
      </c>
      <c r="S1775" s="677">
        <v>1</v>
      </c>
      <c r="T1775" s="742">
        <v>1</v>
      </c>
      <c r="U1775" s="700">
        <v>1</v>
      </c>
    </row>
    <row r="1776" spans="1:21" ht="14.4" customHeight="1" x14ac:dyDescent="0.3">
      <c r="A1776" s="660">
        <v>21</v>
      </c>
      <c r="B1776" s="661" t="s">
        <v>589</v>
      </c>
      <c r="C1776" s="661">
        <v>89301212</v>
      </c>
      <c r="D1776" s="740" t="s">
        <v>6629</v>
      </c>
      <c r="E1776" s="741" t="s">
        <v>4373</v>
      </c>
      <c r="F1776" s="661" t="s">
        <v>4355</v>
      </c>
      <c r="G1776" s="661" t="s">
        <v>4612</v>
      </c>
      <c r="H1776" s="661" t="s">
        <v>590</v>
      </c>
      <c r="I1776" s="661" t="s">
        <v>5752</v>
      </c>
      <c r="J1776" s="661" t="s">
        <v>4370</v>
      </c>
      <c r="K1776" s="661"/>
      <c r="L1776" s="662">
        <v>0</v>
      </c>
      <c r="M1776" s="662">
        <v>0</v>
      </c>
      <c r="N1776" s="661">
        <v>1</v>
      </c>
      <c r="O1776" s="742">
        <v>0.5</v>
      </c>
      <c r="P1776" s="662"/>
      <c r="Q1776" s="677"/>
      <c r="R1776" s="661"/>
      <c r="S1776" s="677">
        <v>0</v>
      </c>
      <c r="T1776" s="742"/>
      <c r="U1776" s="700">
        <v>0</v>
      </c>
    </row>
    <row r="1777" spans="1:21" ht="14.4" customHeight="1" x14ac:dyDescent="0.3">
      <c r="A1777" s="660">
        <v>21</v>
      </c>
      <c r="B1777" s="661" t="s">
        <v>589</v>
      </c>
      <c r="C1777" s="661">
        <v>89301212</v>
      </c>
      <c r="D1777" s="740" t="s">
        <v>6629</v>
      </c>
      <c r="E1777" s="741" t="s">
        <v>4373</v>
      </c>
      <c r="F1777" s="661" t="s">
        <v>4355</v>
      </c>
      <c r="G1777" s="661" t="s">
        <v>4417</v>
      </c>
      <c r="H1777" s="661" t="s">
        <v>590</v>
      </c>
      <c r="I1777" s="661" t="s">
        <v>2658</v>
      </c>
      <c r="J1777" s="661" t="s">
        <v>2659</v>
      </c>
      <c r="K1777" s="661" t="s">
        <v>4418</v>
      </c>
      <c r="L1777" s="662">
        <v>50.27</v>
      </c>
      <c r="M1777" s="662">
        <v>201.08</v>
      </c>
      <c r="N1777" s="661">
        <v>4</v>
      </c>
      <c r="O1777" s="742">
        <v>4</v>
      </c>
      <c r="P1777" s="662">
        <v>50.27</v>
      </c>
      <c r="Q1777" s="677">
        <v>0.25</v>
      </c>
      <c r="R1777" s="661">
        <v>1</v>
      </c>
      <c r="S1777" s="677">
        <v>0.25</v>
      </c>
      <c r="T1777" s="742">
        <v>1</v>
      </c>
      <c r="U1777" s="700">
        <v>0.25</v>
      </c>
    </row>
    <row r="1778" spans="1:21" ht="14.4" customHeight="1" x14ac:dyDescent="0.3">
      <c r="A1778" s="660">
        <v>21</v>
      </c>
      <c r="B1778" s="661" t="s">
        <v>589</v>
      </c>
      <c r="C1778" s="661">
        <v>89301212</v>
      </c>
      <c r="D1778" s="740" t="s">
        <v>6629</v>
      </c>
      <c r="E1778" s="741" t="s">
        <v>4373</v>
      </c>
      <c r="F1778" s="661" t="s">
        <v>4355</v>
      </c>
      <c r="G1778" s="661" t="s">
        <v>4700</v>
      </c>
      <c r="H1778" s="661" t="s">
        <v>590</v>
      </c>
      <c r="I1778" s="661" t="s">
        <v>744</v>
      </c>
      <c r="J1778" s="661" t="s">
        <v>745</v>
      </c>
      <c r="K1778" s="661" t="s">
        <v>4701</v>
      </c>
      <c r="L1778" s="662">
        <v>26.17</v>
      </c>
      <c r="M1778" s="662">
        <v>26.17</v>
      </c>
      <c r="N1778" s="661">
        <v>1</v>
      </c>
      <c r="O1778" s="742">
        <v>0.5</v>
      </c>
      <c r="P1778" s="662"/>
      <c r="Q1778" s="677">
        <v>0</v>
      </c>
      <c r="R1778" s="661"/>
      <c r="S1778" s="677">
        <v>0</v>
      </c>
      <c r="T1778" s="742"/>
      <c r="U1778" s="700">
        <v>0</v>
      </c>
    </row>
    <row r="1779" spans="1:21" ht="14.4" customHeight="1" x14ac:dyDescent="0.3">
      <c r="A1779" s="660">
        <v>21</v>
      </c>
      <c r="B1779" s="661" t="s">
        <v>589</v>
      </c>
      <c r="C1779" s="661">
        <v>89301212</v>
      </c>
      <c r="D1779" s="740" t="s">
        <v>6629</v>
      </c>
      <c r="E1779" s="741" t="s">
        <v>4373</v>
      </c>
      <c r="F1779" s="661" t="s">
        <v>4355</v>
      </c>
      <c r="G1779" s="661" t="s">
        <v>4700</v>
      </c>
      <c r="H1779" s="661" t="s">
        <v>590</v>
      </c>
      <c r="I1779" s="661" t="s">
        <v>744</v>
      </c>
      <c r="J1779" s="661" t="s">
        <v>745</v>
      </c>
      <c r="K1779" s="661" t="s">
        <v>4701</v>
      </c>
      <c r="L1779" s="662">
        <v>28.52</v>
      </c>
      <c r="M1779" s="662">
        <v>57.04</v>
      </c>
      <c r="N1779" s="661">
        <v>2</v>
      </c>
      <c r="O1779" s="742">
        <v>1</v>
      </c>
      <c r="P1779" s="662"/>
      <c r="Q1779" s="677">
        <v>0</v>
      </c>
      <c r="R1779" s="661"/>
      <c r="S1779" s="677">
        <v>0</v>
      </c>
      <c r="T1779" s="742"/>
      <c r="U1779" s="700">
        <v>0</v>
      </c>
    </row>
    <row r="1780" spans="1:21" ht="14.4" customHeight="1" x14ac:dyDescent="0.3">
      <c r="A1780" s="660">
        <v>21</v>
      </c>
      <c r="B1780" s="661" t="s">
        <v>589</v>
      </c>
      <c r="C1780" s="661">
        <v>89301212</v>
      </c>
      <c r="D1780" s="740" t="s">
        <v>6629</v>
      </c>
      <c r="E1780" s="741" t="s">
        <v>4373</v>
      </c>
      <c r="F1780" s="661" t="s">
        <v>4355</v>
      </c>
      <c r="G1780" s="661" t="s">
        <v>4635</v>
      </c>
      <c r="H1780" s="661" t="s">
        <v>590</v>
      </c>
      <c r="I1780" s="661" t="s">
        <v>4636</v>
      </c>
      <c r="J1780" s="661" t="s">
        <v>4637</v>
      </c>
      <c r="K1780" s="661" t="s">
        <v>2884</v>
      </c>
      <c r="L1780" s="662">
        <v>10256.77</v>
      </c>
      <c r="M1780" s="662">
        <v>92310.930000000022</v>
      </c>
      <c r="N1780" s="661">
        <v>9</v>
      </c>
      <c r="O1780" s="742">
        <v>6.5</v>
      </c>
      <c r="P1780" s="662">
        <v>92310.930000000022</v>
      </c>
      <c r="Q1780" s="677">
        <v>1</v>
      </c>
      <c r="R1780" s="661">
        <v>9</v>
      </c>
      <c r="S1780" s="677">
        <v>1</v>
      </c>
      <c r="T1780" s="742">
        <v>6.5</v>
      </c>
      <c r="U1780" s="700">
        <v>1</v>
      </c>
    </row>
    <row r="1781" spans="1:21" ht="14.4" customHeight="1" x14ac:dyDescent="0.3">
      <c r="A1781" s="660">
        <v>21</v>
      </c>
      <c r="B1781" s="661" t="s">
        <v>589</v>
      </c>
      <c r="C1781" s="661">
        <v>89301212</v>
      </c>
      <c r="D1781" s="740" t="s">
        <v>6629</v>
      </c>
      <c r="E1781" s="741" t="s">
        <v>4373</v>
      </c>
      <c r="F1781" s="661" t="s">
        <v>4355</v>
      </c>
      <c r="G1781" s="661" t="s">
        <v>4635</v>
      </c>
      <c r="H1781" s="661" t="s">
        <v>2238</v>
      </c>
      <c r="I1781" s="661" t="s">
        <v>5130</v>
      </c>
      <c r="J1781" s="661" t="s">
        <v>5129</v>
      </c>
      <c r="K1781" s="661" t="s">
        <v>2884</v>
      </c>
      <c r="L1781" s="662">
        <v>10256.77</v>
      </c>
      <c r="M1781" s="662">
        <v>10256.77</v>
      </c>
      <c r="N1781" s="661">
        <v>1</v>
      </c>
      <c r="O1781" s="742">
        <v>0.5</v>
      </c>
      <c r="P1781" s="662">
        <v>10256.77</v>
      </c>
      <c r="Q1781" s="677">
        <v>1</v>
      </c>
      <c r="R1781" s="661">
        <v>1</v>
      </c>
      <c r="S1781" s="677">
        <v>1</v>
      </c>
      <c r="T1781" s="742">
        <v>0.5</v>
      </c>
      <c r="U1781" s="700">
        <v>1</v>
      </c>
    </row>
    <row r="1782" spans="1:21" ht="14.4" customHeight="1" x14ac:dyDescent="0.3">
      <c r="A1782" s="660">
        <v>21</v>
      </c>
      <c r="B1782" s="661" t="s">
        <v>589</v>
      </c>
      <c r="C1782" s="661">
        <v>89301212</v>
      </c>
      <c r="D1782" s="740" t="s">
        <v>6629</v>
      </c>
      <c r="E1782" s="741" t="s">
        <v>4373</v>
      </c>
      <c r="F1782" s="661" t="s">
        <v>4355</v>
      </c>
      <c r="G1782" s="661" t="s">
        <v>4635</v>
      </c>
      <c r="H1782" s="661" t="s">
        <v>2238</v>
      </c>
      <c r="I1782" s="661" t="s">
        <v>5753</v>
      </c>
      <c r="J1782" s="661" t="s">
        <v>5132</v>
      </c>
      <c r="K1782" s="661" t="s">
        <v>5423</v>
      </c>
      <c r="L1782" s="662">
        <v>1538.51</v>
      </c>
      <c r="M1782" s="662">
        <v>1538.51</v>
      </c>
      <c r="N1782" s="661">
        <v>1</v>
      </c>
      <c r="O1782" s="742">
        <v>0.5</v>
      </c>
      <c r="P1782" s="662">
        <v>1538.51</v>
      </c>
      <c r="Q1782" s="677">
        <v>1</v>
      </c>
      <c r="R1782" s="661">
        <v>1</v>
      </c>
      <c r="S1782" s="677">
        <v>1</v>
      </c>
      <c r="T1782" s="742">
        <v>0.5</v>
      </c>
      <c r="U1782" s="700">
        <v>1</v>
      </c>
    </row>
    <row r="1783" spans="1:21" ht="14.4" customHeight="1" x14ac:dyDescent="0.3">
      <c r="A1783" s="660">
        <v>21</v>
      </c>
      <c r="B1783" s="661" t="s">
        <v>589</v>
      </c>
      <c r="C1783" s="661">
        <v>89301212</v>
      </c>
      <c r="D1783" s="740" t="s">
        <v>6629</v>
      </c>
      <c r="E1783" s="741" t="s">
        <v>4373</v>
      </c>
      <c r="F1783" s="661" t="s">
        <v>4355</v>
      </c>
      <c r="G1783" s="661" t="s">
        <v>5137</v>
      </c>
      <c r="H1783" s="661" t="s">
        <v>2238</v>
      </c>
      <c r="I1783" s="661" t="s">
        <v>2770</v>
      </c>
      <c r="J1783" s="661" t="s">
        <v>2771</v>
      </c>
      <c r="K1783" s="661" t="s">
        <v>4176</v>
      </c>
      <c r="L1783" s="662">
        <v>116.8</v>
      </c>
      <c r="M1783" s="662">
        <v>116.8</v>
      </c>
      <c r="N1783" s="661">
        <v>1</v>
      </c>
      <c r="O1783" s="742">
        <v>1</v>
      </c>
      <c r="P1783" s="662">
        <v>116.8</v>
      </c>
      <c r="Q1783" s="677">
        <v>1</v>
      </c>
      <c r="R1783" s="661">
        <v>1</v>
      </c>
      <c r="S1783" s="677">
        <v>1</v>
      </c>
      <c r="T1783" s="742">
        <v>1</v>
      </c>
      <c r="U1783" s="700">
        <v>1</v>
      </c>
    </row>
    <row r="1784" spans="1:21" ht="14.4" customHeight="1" x14ac:dyDescent="0.3">
      <c r="A1784" s="660">
        <v>21</v>
      </c>
      <c r="B1784" s="661" t="s">
        <v>589</v>
      </c>
      <c r="C1784" s="661">
        <v>89301212</v>
      </c>
      <c r="D1784" s="740" t="s">
        <v>6629</v>
      </c>
      <c r="E1784" s="741" t="s">
        <v>4373</v>
      </c>
      <c r="F1784" s="661" t="s">
        <v>4355</v>
      </c>
      <c r="G1784" s="661" t="s">
        <v>5137</v>
      </c>
      <c r="H1784" s="661" t="s">
        <v>2238</v>
      </c>
      <c r="I1784" s="661" t="s">
        <v>5754</v>
      </c>
      <c r="J1784" s="661" t="s">
        <v>2771</v>
      </c>
      <c r="K1784" s="661" t="s">
        <v>5755</v>
      </c>
      <c r="L1784" s="662">
        <v>0</v>
      </c>
      <c r="M1784" s="662">
        <v>0</v>
      </c>
      <c r="N1784" s="661">
        <v>1</v>
      </c>
      <c r="O1784" s="742">
        <v>0.5</v>
      </c>
      <c r="P1784" s="662">
        <v>0</v>
      </c>
      <c r="Q1784" s="677"/>
      <c r="R1784" s="661">
        <v>1</v>
      </c>
      <c r="S1784" s="677">
        <v>1</v>
      </c>
      <c r="T1784" s="742">
        <v>0.5</v>
      </c>
      <c r="U1784" s="700">
        <v>1</v>
      </c>
    </row>
    <row r="1785" spans="1:21" ht="14.4" customHeight="1" x14ac:dyDescent="0.3">
      <c r="A1785" s="660">
        <v>21</v>
      </c>
      <c r="B1785" s="661" t="s">
        <v>589</v>
      </c>
      <c r="C1785" s="661">
        <v>89301212</v>
      </c>
      <c r="D1785" s="740" t="s">
        <v>6629</v>
      </c>
      <c r="E1785" s="741" t="s">
        <v>4373</v>
      </c>
      <c r="F1785" s="661" t="s">
        <v>4355</v>
      </c>
      <c r="G1785" s="661" t="s">
        <v>4531</v>
      </c>
      <c r="H1785" s="661" t="s">
        <v>590</v>
      </c>
      <c r="I1785" s="661" t="s">
        <v>956</v>
      </c>
      <c r="J1785" s="661" t="s">
        <v>4819</v>
      </c>
      <c r="K1785" s="661" t="s">
        <v>4820</v>
      </c>
      <c r="L1785" s="662">
        <v>40.25</v>
      </c>
      <c r="M1785" s="662">
        <v>40.25</v>
      </c>
      <c r="N1785" s="661">
        <v>1</v>
      </c>
      <c r="O1785" s="742">
        <v>0.5</v>
      </c>
      <c r="P1785" s="662"/>
      <c r="Q1785" s="677">
        <v>0</v>
      </c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21</v>
      </c>
      <c r="B1786" s="661" t="s">
        <v>589</v>
      </c>
      <c r="C1786" s="661">
        <v>89301212</v>
      </c>
      <c r="D1786" s="740" t="s">
        <v>6629</v>
      </c>
      <c r="E1786" s="741" t="s">
        <v>4373</v>
      </c>
      <c r="F1786" s="661" t="s">
        <v>4355</v>
      </c>
      <c r="G1786" s="661" t="s">
        <v>4531</v>
      </c>
      <c r="H1786" s="661" t="s">
        <v>590</v>
      </c>
      <c r="I1786" s="661" t="s">
        <v>960</v>
      </c>
      <c r="J1786" s="661" t="s">
        <v>4532</v>
      </c>
      <c r="K1786" s="661" t="s">
        <v>4533</v>
      </c>
      <c r="L1786" s="662">
        <v>72.05</v>
      </c>
      <c r="M1786" s="662">
        <v>72.05</v>
      </c>
      <c r="N1786" s="661">
        <v>1</v>
      </c>
      <c r="O1786" s="742">
        <v>0.5</v>
      </c>
      <c r="P1786" s="662"/>
      <c r="Q1786" s="677">
        <v>0</v>
      </c>
      <c r="R1786" s="661"/>
      <c r="S1786" s="677">
        <v>0</v>
      </c>
      <c r="T1786" s="742"/>
      <c r="U1786" s="700">
        <v>0</v>
      </c>
    </row>
    <row r="1787" spans="1:21" ht="14.4" customHeight="1" x14ac:dyDescent="0.3">
      <c r="A1787" s="660">
        <v>21</v>
      </c>
      <c r="B1787" s="661" t="s">
        <v>589</v>
      </c>
      <c r="C1787" s="661">
        <v>89301212</v>
      </c>
      <c r="D1787" s="740" t="s">
        <v>6629</v>
      </c>
      <c r="E1787" s="741" t="s">
        <v>4373</v>
      </c>
      <c r="F1787" s="661" t="s">
        <v>4355</v>
      </c>
      <c r="G1787" s="661" t="s">
        <v>4531</v>
      </c>
      <c r="H1787" s="661" t="s">
        <v>590</v>
      </c>
      <c r="I1787" s="661" t="s">
        <v>960</v>
      </c>
      <c r="J1787" s="661" t="s">
        <v>4532</v>
      </c>
      <c r="K1787" s="661" t="s">
        <v>4533</v>
      </c>
      <c r="L1787" s="662">
        <v>77.36</v>
      </c>
      <c r="M1787" s="662">
        <v>232.07999999999998</v>
      </c>
      <c r="N1787" s="661">
        <v>3</v>
      </c>
      <c r="O1787" s="742">
        <v>1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21</v>
      </c>
      <c r="B1788" s="661" t="s">
        <v>589</v>
      </c>
      <c r="C1788" s="661">
        <v>89301212</v>
      </c>
      <c r="D1788" s="740" t="s">
        <v>6629</v>
      </c>
      <c r="E1788" s="741" t="s">
        <v>4373</v>
      </c>
      <c r="F1788" s="661" t="s">
        <v>4355</v>
      </c>
      <c r="G1788" s="661" t="s">
        <v>4531</v>
      </c>
      <c r="H1788" s="661" t="s">
        <v>590</v>
      </c>
      <c r="I1788" s="661" t="s">
        <v>4818</v>
      </c>
      <c r="J1788" s="661" t="s">
        <v>4819</v>
      </c>
      <c r="K1788" s="661" t="s">
        <v>4820</v>
      </c>
      <c r="L1788" s="662">
        <v>0</v>
      </c>
      <c r="M1788" s="662">
        <v>0</v>
      </c>
      <c r="N1788" s="661">
        <v>2</v>
      </c>
      <c r="O1788" s="742">
        <v>1.5</v>
      </c>
      <c r="P1788" s="662">
        <v>0</v>
      </c>
      <c r="Q1788" s="677"/>
      <c r="R1788" s="661">
        <v>2</v>
      </c>
      <c r="S1788" s="677">
        <v>1</v>
      </c>
      <c r="T1788" s="742">
        <v>1.5</v>
      </c>
      <c r="U1788" s="700">
        <v>1</v>
      </c>
    </row>
    <row r="1789" spans="1:21" ht="14.4" customHeight="1" x14ac:dyDescent="0.3">
      <c r="A1789" s="660">
        <v>21</v>
      </c>
      <c r="B1789" s="661" t="s">
        <v>589</v>
      </c>
      <c r="C1789" s="661">
        <v>89301212</v>
      </c>
      <c r="D1789" s="740" t="s">
        <v>6629</v>
      </c>
      <c r="E1789" s="741" t="s">
        <v>4373</v>
      </c>
      <c r="F1789" s="661" t="s">
        <v>4355</v>
      </c>
      <c r="G1789" s="661" t="s">
        <v>4531</v>
      </c>
      <c r="H1789" s="661" t="s">
        <v>590</v>
      </c>
      <c r="I1789" s="661" t="s">
        <v>4534</v>
      </c>
      <c r="J1789" s="661" t="s">
        <v>4532</v>
      </c>
      <c r="K1789" s="661" t="s">
        <v>4533</v>
      </c>
      <c r="L1789" s="662">
        <v>0</v>
      </c>
      <c r="M1789" s="662">
        <v>0</v>
      </c>
      <c r="N1789" s="661">
        <v>6</v>
      </c>
      <c r="O1789" s="742">
        <v>1.5</v>
      </c>
      <c r="P1789" s="662">
        <v>0</v>
      </c>
      <c r="Q1789" s="677"/>
      <c r="R1789" s="661">
        <v>1</v>
      </c>
      <c r="S1789" s="677">
        <v>0.16666666666666666</v>
      </c>
      <c r="T1789" s="742">
        <v>0.5</v>
      </c>
      <c r="U1789" s="700">
        <v>0.33333333333333331</v>
      </c>
    </row>
    <row r="1790" spans="1:21" ht="14.4" customHeight="1" x14ac:dyDescent="0.3">
      <c r="A1790" s="660">
        <v>21</v>
      </c>
      <c r="B1790" s="661" t="s">
        <v>589</v>
      </c>
      <c r="C1790" s="661">
        <v>89301212</v>
      </c>
      <c r="D1790" s="740" t="s">
        <v>6629</v>
      </c>
      <c r="E1790" s="741" t="s">
        <v>4373</v>
      </c>
      <c r="F1790" s="661" t="s">
        <v>4355</v>
      </c>
      <c r="G1790" s="661" t="s">
        <v>5143</v>
      </c>
      <c r="H1790" s="661" t="s">
        <v>590</v>
      </c>
      <c r="I1790" s="661" t="s">
        <v>5756</v>
      </c>
      <c r="J1790" s="661" t="s">
        <v>5144</v>
      </c>
      <c r="K1790" s="661" t="s">
        <v>5757</v>
      </c>
      <c r="L1790" s="662">
        <v>0</v>
      </c>
      <c r="M1790" s="662">
        <v>0</v>
      </c>
      <c r="N1790" s="661">
        <v>1</v>
      </c>
      <c r="O1790" s="742">
        <v>1</v>
      </c>
      <c r="P1790" s="662"/>
      <c r="Q1790" s="677"/>
      <c r="R1790" s="661"/>
      <c r="S1790" s="677">
        <v>0</v>
      </c>
      <c r="T1790" s="742"/>
      <c r="U1790" s="700">
        <v>0</v>
      </c>
    </row>
    <row r="1791" spans="1:21" ht="14.4" customHeight="1" x14ac:dyDescent="0.3">
      <c r="A1791" s="660">
        <v>21</v>
      </c>
      <c r="B1791" s="661" t="s">
        <v>589</v>
      </c>
      <c r="C1791" s="661">
        <v>89301212</v>
      </c>
      <c r="D1791" s="740" t="s">
        <v>6629</v>
      </c>
      <c r="E1791" s="741" t="s">
        <v>4373</v>
      </c>
      <c r="F1791" s="661" t="s">
        <v>4355</v>
      </c>
      <c r="G1791" s="661" t="s">
        <v>5566</v>
      </c>
      <c r="H1791" s="661" t="s">
        <v>590</v>
      </c>
      <c r="I1791" s="661" t="s">
        <v>2662</v>
      </c>
      <c r="J1791" s="661" t="s">
        <v>2663</v>
      </c>
      <c r="K1791" s="661" t="s">
        <v>5375</v>
      </c>
      <c r="L1791" s="662">
        <v>38.65</v>
      </c>
      <c r="M1791" s="662">
        <v>38.65</v>
      </c>
      <c r="N1791" s="661">
        <v>1</v>
      </c>
      <c r="O1791" s="742">
        <v>0.5</v>
      </c>
      <c r="P1791" s="662">
        <v>38.65</v>
      </c>
      <c r="Q1791" s="677">
        <v>1</v>
      </c>
      <c r="R1791" s="661">
        <v>1</v>
      </c>
      <c r="S1791" s="677">
        <v>1</v>
      </c>
      <c r="T1791" s="742">
        <v>0.5</v>
      </c>
      <c r="U1791" s="700">
        <v>1</v>
      </c>
    </row>
    <row r="1792" spans="1:21" ht="14.4" customHeight="1" x14ac:dyDescent="0.3">
      <c r="A1792" s="660">
        <v>21</v>
      </c>
      <c r="B1792" s="661" t="s">
        <v>589</v>
      </c>
      <c r="C1792" s="661">
        <v>89301212</v>
      </c>
      <c r="D1792" s="740" t="s">
        <v>6629</v>
      </c>
      <c r="E1792" s="741" t="s">
        <v>4373</v>
      </c>
      <c r="F1792" s="661" t="s">
        <v>4355</v>
      </c>
      <c r="G1792" s="661" t="s">
        <v>4821</v>
      </c>
      <c r="H1792" s="661" t="s">
        <v>590</v>
      </c>
      <c r="I1792" s="661" t="s">
        <v>5758</v>
      </c>
      <c r="J1792" s="661" t="s">
        <v>5759</v>
      </c>
      <c r="K1792" s="661" t="s">
        <v>5760</v>
      </c>
      <c r="L1792" s="662">
        <v>72.7</v>
      </c>
      <c r="M1792" s="662">
        <v>145.4</v>
      </c>
      <c r="N1792" s="661">
        <v>2</v>
      </c>
      <c r="O1792" s="742">
        <v>1</v>
      </c>
      <c r="P1792" s="662"/>
      <c r="Q1792" s="677">
        <v>0</v>
      </c>
      <c r="R1792" s="661"/>
      <c r="S1792" s="677">
        <v>0</v>
      </c>
      <c r="T1792" s="742"/>
      <c r="U1792" s="700">
        <v>0</v>
      </c>
    </row>
    <row r="1793" spans="1:21" ht="14.4" customHeight="1" x14ac:dyDescent="0.3">
      <c r="A1793" s="660">
        <v>21</v>
      </c>
      <c r="B1793" s="661" t="s">
        <v>589</v>
      </c>
      <c r="C1793" s="661">
        <v>89301212</v>
      </c>
      <c r="D1793" s="740" t="s">
        <v>6629</v>
      </c>
      <c r="E1793" s="741" t="s">
        <v>4373</v>
      </c>
      <c r="F1793" s="661" t="s">
        <v>4355</v>
      </c>
      <c r="G1793" s="661" t="s">
        <v>4821</v>
      </c>
      <c r="H1793" s="661" t="s">
        <v>590</v>
      </c>
      <c r="I1793" s="661" t="s">
        <v>5758</v>
      </c>
      <c r="J1793" s="661" t="s">
        <v>5759</v>
      </c>
      <c r="K1793" s="661" t="s">
        <v>5760</v>
      </c>
      <c r="L1793" s="662">
        <v>40.32</v>
      </c>
      <c r="M1793" s="662">
        <v>40.32</v>
      </c>
      <c r="N1793" s="661">
        <v>1</v>
      </c>
      <c r="O1793" s="742">
        <v>1</v>
      </c>
      <c r="P1793" s="662">
        <v>40.32</v>
      </c>
      <c r="Q1793" s="677">
        <v>1</v>
      </c>
      <c r="R1793" s="661">
        <v>1</v>
      </c>
      <c r="S1793" s="677">
        <v>1</v>
      </c>
      <c r="T1793" s="742">
        <v>1</v>
      </c>
      <c r="U1793" s="700">
        <v>1</v>
      </c>
    </row>
    <row r="1794" spans="1:21" ht="14.4" customHeight="1" x14ac:dyDescent="0.3">
      <c r="A1794" s="660">
        <v>21</v>
      </c>
      <c r="B1794" s="661" t="s">
        <v>589</v>
      </c>
      <c r="C1794" s="661">
        <v>89301212</v>
      </c>
      <c r="D1794" s="740" t="s">
        <v>6629</v>
      </c>
      <c r="E1794" s="741" t="s">
        <v>4373</v>
      </c>
      <c r="F1794" s="661" t="s">
        <v>4355</v>
      </c>
      <c r="G1794" s="661" t="s">
        <v>5761</v>
      </c>
      <c r="H1794" s="661" t="s">
        <v>2238</v>
      </c>
      <c r="I1794" s="661" t="s">
        <v>5762</v>
      </c>
      <c r="J1794" s="661" t="s">
        <v>5763</v>
      </c>
      <c r="K1794" s="661" t="s">
        <v>5764</v>
      </c>
      <c r="L1794" s="662">
        <v>215.92</v>
      </c>
      <c r="M1794" s="662">
        <v>647.76</v>
      </c>
      <c r="N1794" s="661">
        <v>3</v>
      </c>
      <c r="O1794" s="742">
        <v>2</v>
      </c>
      <c r="P1794" s="662">
        <v>215.92</v>
      </c>
      <c r="Q1794" s="677">
        <v>0.33333333333333331</v>
      </c>
      <c r="R1794" s="661">
        <v>1</v>
      </c>
      <c r="S1794" s="677">
        <v>0.33333333333333331</v>
      </c>
      <c r="T1794" s="742">
        <v>1</v>
      </c>
      <c r="U1794" s="700">
        <v>0.5</v>
      </c>
    </row>
    <row r="1795" spans="1:21" ht="14.4" customHeight="1" x14ac:dyDescent="0.3">
      <c r="A1795" s="660">
        <v>21</v>
      </c>
      <c r="B1795" s="661" t="s">
        <v>589</v>
      </c>
      <c r="C1795" s="661">
        <v>89301212</v>
      </c>
      <c r="D1795" s="740" t="s">
        <v>6629</v>
      </c>
      <c r="E1795" s="741" t="s">
        <v>4373</v>
      </c>
      <c r="F1795" s="661" t="s">
        <v>4355</v>
      </c>
      <c r="G1795" s="661" t="s">
        <v>5149</v>
      </c>
      <c r="H1795" s="661" t="s">
        <v>590</v>
      </c>
      <c r="I1795" s="661" t="s">
        <v>5150</v>
      </c>
      <c r="J1795" s="661" t="s">
        <v>5151</v>
      </c>
      <c r="K1795" s="661" t="s">
        <v>3661</v>
      </c>
      <c r="L1795" s="662">
        <v>8264.7900000000009</v>
      </c>
      <c r="M1795" s="662">
        <v>24794.370000000003</v>
      </c>
      <c r="N1795" s="661">
        <v>3</v>
      </c>
      <c r="O1795" s="742">
        <v>2</v>
      </c>
      <c r="P1795" s="662">
        <v>24794.370000000003</v>
      </c>
      <c r="Q1795" s="677">
        <v>1</v>
      </c>
      <c r="R1795" s="661">
        <v>3</v>
      </c>
      <c r="S1795" s="677">
        <v>1</v>
      </c>
      <c r="T1795" s="742">
        <v>2</v>
      </c>
      <c r="U1795" s="700">
        <v>1</v>
      </c>
    </row>
    <row r="1796" spans="1:21" ht="14.4" customHeight="1" x14ac:dyDescent="0.3">
      <c r="A1796" s="660">
        <v>21</v>
      </c>
      <c r="B1796" s="661" t="s">
        <v>589</v>
      </c>
      <c r="C1796" s="661">
        <v>89301212</v>
      </c>
      <c r="D1796" s="740" t="s">
        <v>6629</v>
      </c>
      <c r="E1796" s="741" t="s">
        <v>4373</v>
      </c>
      <c r="F1796" s="661" t="s">
        <v>4355</v>
      </c>
      <c r="G1796" s="661" t="s">
        <v>5149</v>
      </c>
      <c r="H1796" s="661" t="s">
        <v>590</v>
      </c>
      <c r="I1796" s="661" t="s">
        <v>5318</v>
      </c>
      <c r="J1796" s="661" t="s">
        <v>5151</v>
      </c>
      <c r="K1796" s="661" t="s">
        <v>5319</v>
      </c>
      <c r="L1796" s="662">
        <v>0</v>
      </c>
      <c r="M1796" s="662">
        <v>0</v>
      </c>
      <c r="N1796" s="661">
        <v>1</v>
      </c>
      <c r="O1796" s="742">
        <v>0.5</v>
      </c>
      <c r="P1796" s="662"/>
      <c r="Q1796" s="677"/>
      <c r="R1796" s="661"/>
      <c r="S1796" s="677">
        <v>0</v>
      </c>
      <c r="T1796" s="742"/>
      <c r="U1796" s="700">
        <v>0</v>
      </c>
    </row>
    <row r="1797" spans="1:21" ht="14.4" customHeight="1" x14ac:dyDescent="0.3">
      <c r="A1797" s="660">
        <v>21</v>
      </c>
      <c r="B1797" s="661" t="s">
        <v>589</v>
      </c>
      <c r="C1797" s="661">
        <v>89301212</v>
      </c>
      <c r="D1797" s="740" t="s">
        <v>6629</v>
      </c>
      <c r="E1797" s="741" t="s">
        <v>4373</v>
      </c>
      <c r="F1797" s="661" t="s">
        <v>4355</v>
      </c>
      <c r="G1797" s="661" t="s">
        <v>4829</v>
      </c>
      <c r="H1797" s="661" t="s">
        <v>590</v>
      </c>
      <c r="I1797" s="661" t="s">
        <v>4830</v>
      </c>
      <c r="J1797" s="661" t="s">
        <v>4831</v>
      </c>
      <c r="K1797" s="661" t="s">
        <v>4832</v>
      </c>
      <c r="L1797" s="662">
        <v>3586.04</v>
      </c>
      <c r="M1797" s="662">
        <v>10758.119999999999</v>
      </c>
      <c r="N1797" s="661">
        <v>3</v>
      </c>
      <c r="O1797" s="742">
        <v>1</v>
      </c>
      <c r="P1797" s="662">
        <v>7172.08</v>
      </c>
      <c r="Q1797" s="677">
        <v>0.66666666666666674</v>
      </c>
      <c r="R1797" s="661">
        <v>2</v>
      </c>
      <c r="S1797" s="677">
        <v>0.66666666666666663</v>
      </c>
      <c r="T1797" s="742">
        <v>0.5</v>
      </c>
      <c r="U1797" s="700">
        <v>0.5</v>
      </c>
    </row>
    <row r="1798" spans="1:21" ht="14.4" customHeight="1" x14ac:dyDescent="0.3">
      <c r="A1798" s="660">
        <v>21</v>
      </c>
      <c r="B1798" s="661" t="s">
        <v>589</v>
      </c>
      <c r="C1798" s="661">
        <v>89301212</v>
      </c>
      <c r="D1798" s="740" t="s">
        <v>6629</v>
      </c>
      <c r="E1798" s="741" t="s">
        <v>4373</v>
      </c>
      <c r="F1798" s="661" t="s">
        <v>4355</v>
      </c>
      <c r="G1798" s="661" t="s">
        <v>4829</v>
      </c>
      <c r="H1798" s="661" t="s">
        <v>590</v>
      </c>
      <c r="I1798" s="661" t="s">
        <v>5765</v>
      </c>
      <c r="J1798" s="661" t="s">
        <v>4831</v>
      </c>
      <c r="K1798" s="661" t="s">
        <v>5427</v>
      </c>
      <c r="L1798" s="662">
        <v>0</v>
      </c>
      <c r="M1798" s="662">
        <v>0</v>
      </c>
      <c r="N1798" s="661">
        <v>1</v>
      </c>
      <c r="O1798" s="742">
        <v>0.5</v>
      </c>
      <c r="P1798" s="662">
        <v>0</v>
      </c>
      <c r="Q1798" s="677"/>
      <c r="R1798" s="661">
        <v>1</v>
      </c>
      <c r="S1798" s="677">
        <v>1</v>
      </c>
      <c r="T1798" s="742">
        <v>0.5</v>
      </c>
      <c r="U1798" s="700">
        <v>1</v>
      </c>
    </row>
    <row r="1799" spans="1:21" ht="14.4" customHeight="1" x14ac:dyDescent="0.3">
      <c r="A1799" s="660">
        <v>21</v>
      </c>
      <c r="B1799" s="661" t="s">
        <v>589</v>
      </c>
      <c r="C1799" s="661">
        <v>89301212</v>
      </c>
      <c r="D1799" s="740" t="s">
        <v>6629</v>
      </c>
      <c r="E1799" s="741" t="s">
        <v>4373</v>
      </c>
      <c r="F1799" s="661" t="s">
        <v>4355</v>
      </c>
      <c r="G1799" s="661" t="s">
        <v>4829</v>
      </c>
      <c r="H1799" s="661" t="s">
        <v>590</v>
      </c>
      <c r="I1799" s="661" t="s">
        <v>5426</v>
      </c>
      <c r="J1799" s="661" t="s">
        <v>4831</v>
      </c>
      <c r="K1799" s="661" t="s">
        <v>5427</v>
      </c>
      <c r="L1799" s="662">
        <v>0</v>
      </c>
      <c r="M1799" s="662">
        <v>0</v>
      </c>
      <c r="N1799" s="661">
        <v>1</v>
      </c>
      <c r="O1799" s="742">
        <v>1</v>
      </c>
      <c r="P1799" s="662">
        <v>0</v>
      </c>
      <c r="Q1799" s="677"/>
      <c r="R1799" s="661">
        <v>1</v>
      </c>
      <c r="S1799" s="677">
        <v>1</v>
      </c>
      <c r="T1799" s="742">
        <v>1</v>
      </c>
      <c r="U1799" s="700">
        <v>1</v>
      </c>
    </row>
    <row r="1800" spans="1:21" ht="14.4" customHeight="1" x14ac:dyDescent="0.3">
      <c r="A1800" s="660">
        <v>21</v>
      </c>
      <c r="B1800" s="661" t="s">
        <v>589</v>
      </c>
      <c r="C1800" s="661">
        <v>89301212</v>
      </c>
      <c r="D1800" s="740" t="s">
        <v>6629</v>
      </c>
      <c r="E1800" s="741" t="s">
        <v>4373</v>
      </c>
      <c r="F1800" s="661" t="s">
        <v>4355</v>
      </c>
      <c r="G1800" s="661" t="s">
        <v>4829</v>
      </c>
      <c r="H1800" s="661" t="s">
        <v>590</v>
      </c>
      <c r="I1800" s="661" t="s">
        <v>5766</v>
      </c>
      <c r="J1800" s="661" t="s">
        <v>4831</v>
      </c>
      <c r="K1800" s="661" t="s">
        <v>5427</v>
      </c>
      <c r="L1800" s="662">
        <v>0</v>
      </c>
      <c r="M1800" s="662">
        <v>0</v>
      </c>
      <c r="N1800" s="661">
        <v>2</v>
      </c>
      <c r="O1800" s="742">
        <v>2</v>
      </c>
      <c r="P1800" s="662">
        <v>0</v>
      </c>
      <c r="Q1800" s="677"/>
      <c r="R1800" s="661">
        <v>1</v>
      </c>
      <c r="S1800" s="677">
        <v>0.5</v>
      </c>
      <c r="T1800" s="742">
        <v>1</v>
      </c>
      <c r="U1800" s="700">
        <v>0.5</v>
      </c>
    </row>
    <row r="1801" spans="1:21" ht="14.4" customHeight="1" x14ac:dyDescent="0.3">
      <c r="A1801" s="660">
        <v>21</v>
      </c>
      <c r="B1801" s="661" t="s">
        <v>589</v>
      </c>
      <c r="C1801" s="661">
        <v>89301212</v>
      </c>
      <c r="D1801" s="740" t="s">
        <v>6629</v>
      </c>
      <c r="E1801" s="741" t="s">
        <v>4373</v>
      </c>
      <c r="F1801" s="661" t="s">
        <v>4355</v>
      </c>
      <c r="G1801" s="661" t="s">
        <v>4829</v>
      </c>
      <c r="H1801" s="661" t="s">
        <v>590</v>
      </c>
      <c r="I1801" s="661" t="s">
        <v>5767</v>
      </c>
      <c r="J1801" s="661" t="s">
        <v>4831</v>
      </c>
      <c r="K1801" s="661" t="s">
        <v>4832</v>
      </c>
      <c r="L1801" s="662">
        <v>3586.04</v>
      </c>
      <c r="M1801" s="662">
        <v>14344.16</v>
      </c>
      <c r="N1801" s="661">
        <v>4</v>
      </c>
      <c r="O1801" s="742">
        <v>1</v>
      </c>
      <c r="P1801" s="662">
        <v>7172.08</v>
      </c>
      <c r="Q1801" s="677">
        <v>0.5</v>
      </c>
      <c r="R1801" s="661">
        <v>2</v>
      </c>
      <c r="S1801" s="677">
        <v>0.5</v>
      </c>
      <c r="T1801" s="742">
        <v>0.5</v>
      </c>
      <c r="U1801" s="700">
        <v>0.5</v>
      </c>
    </row>
    <row r="1802" spans="1:21" ht="14.4" customHeight="1" x14ac:dyDescent="0.3">
      <c r="A1802" s="660">
        <v>21</v>
      </c>
      <c r="B1802" s="661" t="s">
        <v>589</v>
      </c>
      <c r="C1802" s="661">
        <v>89301212</v>
      </c>
      <c r="D1802" s="740" t="s">
        <v>6629</v>
      </c>
      <c r="E1802" s="741" t="s">
        <v>4373</v>
      </c>
      <c r="F1802" s="661" t="s">
        <v>4355</v>
      </c>
      <c r="G1802" s="661" t="s">
        <v>4544</v>
      </c>
      <c r="H1802" s="661" t="s">
        <v>2238</v>
      </c>
      <c r="I1802" s="661" t="s">
        <v>2307</v>
      </c>
      <c r="J1802" s="661" t="s">
        <v>2308</v>
      </c>
      <c r="K1802" s="661" t="s">
        <v>2309</v>
      </c>
      <c r="L1802" s="662">
        <v>0</v>
      </c>
      <c r="M1802" s="662">
        <v>0</v>
      </c>
      <c r="N1802" s="661">
        <v>2</v>
      </c>
      <c r="O1802" s="742">
        <v>2</v>
      </c>
      <c r="P1802" s="662">
        <v>0</v>
      </c>
      <c r="Q1802" s="677"/>
      <c r="R1802" s="661">
        <v>1</v>
      </c>
      <c r="S1802" s="677">
        <v>0.5</v>
      </c>
      <c r="T1802" s="742">
        <v>1</v>
      </c>
      <c r="U1802" s="700">
        <v>0.5</v>
      </c>
    </row>
    <row r="1803" spans="1:21" ht="14.4" customHeight="1" x14ac:dyDescent="0.3">
      <c r="A1803" s="660">
        <v>21</v>
      </c>
      <c r="B1803" s="661" t="s">
        <v>589</v>
      </c>
      <c r="C1803" s="661">
        <v>89301212</v>
      </c>
      <c r="D1803" s="740" t="s">
        <v>6629</v>
      </c>
      <c r="E1803" s="741" t="s">
        <v>4373</v>
      </c>
      <c r="F1803" s="661" t="s">
        <v>4355</v>
      </c>
      <c r="G1803" s="661" t="s">
        <v>4545</v>
      </c>
      <c r="H1803" s="661" t="s">
        <v>2238</v>
      </c>
      <c r="I1803" s="661" t="s">
        <v>2601</v>
      </c>
      <c r="J1803" s="661" t="s">
        <v>2602</v>
      </c>
      <c r="K1803" s="661" t="s">
        <v>4215</v>
      </c>
      <c r="L1803" s="662">
        <v>804.58</v>
      </c>
      <c r="M1803" s="662">
        <v>1801454.6199999945</v>
      </c>
      <c r="N1803" s="661">
        <v>2239</v>
      </c>
      <c r="O1803" s="742">
        <v>735.5</v>
      </c>
      <c r="P1803" s="662">
        <v>1041126.5199999966</v>
      </c>
      <c r="Q1803" s="677">
        <v>0.57793657882983462</v>
      </c>
      <c r="R1803" s="661">
        <v>1294</v>
      </c>
      <c r="S1803" s="677">
        <v>0.57793657882983474</v>
      </c>
      <c r="T1803" s="742">
        <v>429.5</v>
      </c>
      <c r="U1803" s="700">
        <v>0.58395649218218904</v>
      </c>
    </row>
    <row r="1804" spans="1:21" ht="14.4" customHeight="1" x14ac:dyDescent="0.3">
      <c r="A1804" s="660">
        <v>21</v>
      </c>
      <c r="B1804" s="661" t="s">
        <v>589</v>
      </c>
      <c r="C1804" s="661">
        <v>89301212</v>
      </c>
      <c r="D1804" s="740" t="s">
        <v>6629</v>
      </c>
      <c r="E1804" s="741" t="s">
        <v>4373</v>
      </c>
      <c r="F1804" s="661" t="s">
        <v>4355</v>
      </c>
      <c r="G1804" s="661" t="s">
        <v>4833</v>
      </c>
      <c r="H1804" s="661" t="s">
        <v>2238</v>
      </c>
      <c r="I1804" s="661" t="s">
        <v>3538</v>
      </c>
      <c r="J1804" s="661" t="s">
        <v>3539</v>
      </c>
      <c r="K1804" s="661" t="s">
        <v>4294</v>
      </c>
      <c r="L1804" s="662">
        <v>86.76</v>
      </c>
      <c r="M1804" s="662">
        <v>86.76</v>
      </c>
      <c r="N1804" s="661">
        <v>1</v>
      </c>
      <c r="O1804" s="742">
        <v>1</v>
      </c>
      <c r="P1804" s="662">
        <v>86.76</v>
      </c>
      <c r="Q1804" s="677">
        <v>1</v>
      </c>
      <c r="R1804" s="661">
        <v>1</v>
      </c>
      <c r="S1804" s="677">
        <v>1</v>
      </c>
      <c r="T1804" s="742">
        <v>1</v>
      </c>
      <c r="U1804" s="700">
        <v>1</v>
      </c>
    </row>
    <row r="1805" spans="1:21" ht="14.4" customHeight="1" x14ac:dyDescent="0.3">
      <c r="A1805" s="660">
        <v>21</v>
      </c>
      <c r="B1805" s="661" t="s">
        <v>589</v>
      </c>
      <c r="C1805" s="661">
        <v>89301212</v>
      </c>
      <c r="D1805" s="740" t="s">
        <v>6629</v>
      </c>
      <c r="E1805" s="741" t="s">
        <v>4373</v>
      </c>
      <c r="F1805" s="661" t="s">
        <v>4355</v>
      </c>
      <c r="G1805" s="661" t="s">
        <v>4413</v>
      </c>
      <c r="H1805" s="661" t="s">
        <v>590</v>
      </c>
      <c r="I1805" s="661" t="s">
        <v>1069</v>
      </c>
      <c r="J1805" s="661" t="s">
        <v>1070</v>
      </c>
      <c r="K1805" s="661" t="s">
        <v>1071</v>
      </c>
      <c r="L1805" s="662">
        <v>0</v>
      </c>
      <c r="M1805" s="662">
        <v>0</v>
      </c>
      <c r="N1805" s="661">
        <v>1</v>
      </c>
      <c r="O1805" s="742">
        <v>1</v>
      </c>
      <c r="P1805" s="662"/>
      <c r="Q1805" s="677"/>
      <c r="R1805" s="661"/>
      <c r="S1805" s="677">
        <v>0</v>
      </c>
      <c r="T1805" s="742"/>
      <c r="U1805" s="700">
        <v>0</v>
      </c>
    </row>
    <row r="1806" spans="1:21" ht="14.4" customHeight="1" x14ac:dyDescent="0.3">
      <c r="A1806" s="660">
        <v>21</v>
      </c>
      <c r="B1806" s="661" t="s">
        <v>589</v>
      </c>
      <c r="C1806" s="661">
        <v>89301212</v>
      </c>
      <c r="D1806" s="740" t="s">
        <v>6629</v>
      </c>
      <c r="E1806" s="741" t="s">
        <v>4373</v>
      </c>
      <c r="F1806" s="661" t="s">
        <v>4355</v>
      </c>
      <c r="G1806" s="661" t="s">
        <v>4413</v>
      </c>
      <c r="H1806" s="661" t="s">
        <v>590</v>
      </c>
      <c r="I1806" s="661" t="s">
        <v>5768</v>
      </c>
      <c r="J1806" s="661" t="s">
        <v>5159</v>
      </c>
      <c r="K1806" s="661" t="s">
        <v>1071</v>
      </c>
      <c r="L1806" s="662">
        <v>0</v>
      </c>
      <c r="M1806" s="662">
        <v>0</v>
      </c>
      <c r="N1806" s="661">
        <v>1</v>
      </c>
      <c r="O1806" s="742">
        <v>0.5</v>
      </c>
      <c r="P1806" s="662"/>
      <c r="Q1806" s="677"/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21</v>
      </c>
      <c r="B1807" s="661" t="s">
        <v>589</v>
      </c>
      <c r="C1807" s="661">
        <v>89301212</v>
      </c>
      <c r="D1807" s="740" t="s">
        <v>6629</v>
      </c>
      <c r="E1807" s="741" t="s">
        <v>4373</v>
      </c>
      <c r="F1807" s="661" t="s">
        <v>4355</v>
      </c>
      <c r="G1807" s="661" t="s">
        <v>4642</v>
      </c>
      <c r="H1807" s="661" t="s">
        <v>590</v>
      </c>
      <c r="I1807" s="661" t="s">
        <v>987</v>
      </c>
      <c r="J1807" s="661" t="s">
        <v>988</v>
      </c>
      <c r="K1807" s="661" t="s">
        <v>4643</v>
      </c>
      <c r="L1807" s="662">
        <v>242.93</v>
      </c>
      <c r="M1807" s="662">
        <v>1943.44</v>
      </c>
      <c r="N1807" s="661">
        <v>8</v>
      </c>
      <c r="O1807" s="742">
        <v>8</v>
      </c>
      <c r="P1807" s="662">
        <v>728.79</v>
      </c>
      <c r="Q1807" s="677">
        <v>0.37499999999999994</v>
      </c>
      <c r="R1807" s="661">
        <v>3</v>
      </c>
      <c r="S1807" s="677">
        <v>0.375</v>
      </c>
      <c r="T1807" s="742">
        <v>3</v>
      </c>
      <c r="U1807" s="700">
        <v>0.375</v>
      </c>
    </row>
    <row r="1808" spans="1:21" ht="14.4" customHeight="1" x14ac:dyDescent="0.3">
      <c r="A1808" s="660">
        <v>21</v>
      </c>
      <c r="B1808" s="661" t="s">
        <v>589</v>
      </c>
      <c r="C1808" s="661">
        <v>89301212</v>
      </c>
      <c r="D1808" s="740" t="s">
        <v>6629</v>
      </c>
      <c r="E1808" s="741" t="s">
        <v>4373</v>
      </c>
      <c r="F1808" s="661" t="s">
        <v>4355</v>
      </c>
      <c r="G1808" s="661" t="s">
        <v>5769</v>
      </c>
      <c r="H1808" s="661" t="s">
        <v>590</v>
      </c>
      <c r="I1808" s="661" t="s">
        <v>5770</v>
      </c>
      <c r="J1808" s="661" t="s">
        <v>5771</v>
      </c>
      <c r="K1808" s="661" t="s">
        <v>5772</v>
      </c>
      <c r="L1808" s="662">
        <v>108.98</v>
      </c>
      <c r="M1808" s="662">
        <v>108.98</v>
      </c>
      <c r="N1808" s="661">
        <v>1</v>
      </c>
      <c r="O1808" s="742">
        <v>1</v>
      </c>
      <c r="P1808" s="662">
        <v>108.98</v>
      </c>
      <c r="Q1808" s="677">
        <v>1</v>
      </c>
      <c r="R1808" s="661">
        <v>1</v>
      </c>
      <c r="S1808" s="677">
        <v>1</v>
      </c>
      <c r="T1808" s="742">
        <v>1</v>
      </c>
      <c r="U1808" s="700">
        <v>1</v>
      </c>
    </row>
    <row r="1809" spans="1:21" ht="14.4" customHeight="1" x14ac:dyDescent="0.3">
      <c r="A1809" s="660">
        <v>21</v>
      </c>
      <c r="B1809" s="661" t="s">
        <v>589</v>
      </c>
      <c r="C1809" s="661">
        <v>89301212</v>
      </c>
      <c r="D1809" s="740" t="s">
        <v>6629</v>
      </c>
      <c r="E1809" s="741" t="s">
        <v>4373</v>
      </c>
      <c r="F1809" s="661" t="s">
        <v>4355</v>
      </c>
      <c r="G1809" s="661" t="s">
        <v>4550</v>
      </c>
      <c r="H1809" s="661" t="s">
        <v>590</v>
      </c>
      <c r="I1809" s="661" t="s">
        <v>3377</v>
      </c>
      <c r="J1809" s="661" t="s">
        <v>3378</v>
      </c>
      <c r="K1809" s="661" t="s">
        <v>3379</v>
      </c>
      <c r="L1809" s="662">
        <v>1172.22</v>
      </c>
      <c r="M1809" s="662">
        <v>3516.66</v>
      </c>
      <c r="N1809" s="661">
        <v>3</v>
      </c>
      <c r="O1809" s="742">
        <v>1</v>
      </c>
      <c r="P1809" s="662">
        <v>3516.66</v>
      </c>
      <c r="Q1809" s="677">
        <v>1</v>
      </c>
      <c r="R1809" s="661">
        <v>3</v>
      </c>
      <c r="S1809" s="677">
        <v>1</v>
      </c>
      <c r="T1809" s="742">
        <v>1</v>
      </c>
      <c r="U1809" s="700">
        <v>1</v>
      </c>
    </row>
    <row r="1810" spans="1:21" ht="14.4" customHeight="1" x14ac:dyDescent="0.3">
      <c r="A1810" s="660">
        <v>21</v>
      </c>
      <c r="B1810" s="661" t="s">
        <v>589</v>
      </c>
      <c r="C1810" s="661">
        <v>89301212</v>
      </c>
      <c r="D1810" s="740" t="s">
        <v>6629</v>
      </c>
      <c r="E1810" s="741" t="s">
        <v>4373</v>
      </c>
      <c r="F1810" s="661" t="s">
        <v>4355</v>
      </c>
      <c r="G1810" s="661" t="s">
        <v>5591</v>
      </c>
      <c r="H1810" s="661" t="s">
        <v>590</v>
      </c>
      <c r="I1810" s="661" t="s">
        <v>5594</v>
      </c>
      <c r="J1810" s="661" t="s">
        <v>5595</v>
      </c>
      <c r="K1810" s="661" t="s">
        <v>5562</v>
      </c>
      <c r="L1810" s="662">
        <v>47.71</v>
      </c>
      <c r="M1810" s="662">
        <v>95.42</v>
      </c>
      <c r="N1810" s="661">
        <v>2</v>
      </c>
      <c r="O1810" s="742">
        <v>2</v>
      </c>
      <c r="P1810" s="662">
        <v>95.42</v>
      </c>
      <c r="Q1810" s="677">
        <v>1</v>
      </c>
      <c r="R1810" s="661">
        <v>2</v>
      </c>
      <c r="S1810" s="677">
        <v>1</v>
      </c>
      <c r="T1810" s="742">
        <v>2</v>
      </c>
      <c r="U1810" s="700">
        <v>1</v>
      </c>
    </row>
    <row r="1811" spans="1:21" ht="14.4" customHeight="1" x14ac:dyDescent="0.3">
      <c r="A1811" s="660">
        <v>21</v>
      </c>
      <c r="B1811" s="661" t="s">
        <v>589</v>
      </c>
      <c r="C1811" s="661">
        <v>89301212</v>
      </c>
      <c r="D1811" s="740" t="s">
        <v>6629</v>
      </c>
      <c r="E1811" s="741" t="s">
        <v>4373</v>
      </c>
      <c r="F1811" s="661" t="s">
        <v>4355</v>
      </c>
      <c r="G1811" s="661" t="s">
        <v>5591</v>
      </c>
      <c r="H1811" s="661" t="s">
        <v>590</v>
      </c>
      <c r="I1811" s="661" t="s">
        <v>5773</v>
      </c>
      <c r="J1811" s="661" t="s">
        <v>5774</v>
      </c>
      <c r="K1811" s="661" t="s">
        <v>1204</v>
      </c>
      <c r="L1811" s="662">
        <v>47.71</v>
      </c>
      <c r="M1811" s="662">
        <v>47.71</v>
      </c>
      <c r="N1811" s="661">
        <v>1</v>
      </c>
      <c r="O1811" s="742">
        <v>1</v>
      </c>
      <c r="P1811" s="662"/>
      <c r="Q1811" s="677">
        <v>0</v>
      </c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21</v>
      </c>
      <c r="B1812" s="661" t="s">
        <v>589</v>
      </c>
      <c r="C1812" s="661">
        <v>89301212</v>
      </c>
      <c r="D1812" s="740" t="s">
        <v>6629</v>
      </c>
      <c r="E1812" s="741" t="s">
        <v>4373</v>
      </c>
      <c r="F1812" s="661" t="s">
        <v>4355</v>
      </c>
      <c r="G1812" s="661" t="s">
        <v>4432</v>
      </c>
      <c r="H1812" s="661" t="s">
        <v>590</v>
      </c>
      <c r="I1812" s="661" t="s">
        <v>1073</v>
      </c>
      <c r="J1812" s="661" t="s">
        <v>4433</v>
      </c>
      <c r="K1812" s="661" t="s">
        <v>4434</v>
      </c>
      <c r="L1812" s="662">
        <v>56.01</v>
      </c>
      <c r="M1812" s="662">
        <v>56.01</v>
      </c>
      <c r="N1812" s="661">
        <v>1</v>
      </c>
      <c r="O1812" s="742">
        <v>1</v>
      </c>
      <c r="P1812" s="662"/>
      <c r="Q1812" s="677">
        <v>0</v>
      </c>
      <c r="R1812" s="661"/>
      <c r="S1812" s="677">
        <v>0</v>
      </c>
      <c r="T1812" s="742"/>
      <c r="U1812" s="700">
        <v>0</v>
      </c>
    </row>
    <row r="1813" spans="1:21" ht="14.4" customHeight="1" x14ac:dyDescent="0.3">
      <c r="A1813" s="660">
        <v>21</v>
      </c>
      <c r="B1813" s="661" t="s">
        <v>589</v>
      </c>
      <c r="C1813" s="661">
        <v>89301212</v>
      </c>
      <c r="D1813" s="740" t="s">
        <v>6629</v>
      </c>
      <c r="E1813" s="741" t="s">
        <v>4373</v>
      </c>
      <c r="F1813" s="661" t="s">
        <v>4355</v>
      </c>
      <c r="G1813" s="661" t="s">
        <v>4645</v>
      </c>
      <c r="H1813" s="661" t="s">
        <v>590</v>
      </c>
      <c r="I1813" s="661" t="s">
        <v>5775</v>
      </c>
      <c r="J1813" s="661" t="s">
        <v>5776</v>
      </c>
      <c r="K1813" s="661" t="s">
        <v>5088</v>
      </c>
      <c r="L1813" s="662">
        <v>0</v>
      </c>
      <c r="M1813" s="662">
        <v>0</v>
      </c>
      <c r="N1813" s="661">
        <v>1</v>
      </c>
      <c r="O1813" s="742">
        <v>1</v>
      </c>
      <c r="P1813" s="662">
        <v>0</v>
      </c>
      <c r="Q1813" s="677"/>
      <c r="R1813" s="661">
        <v>1</v>
      </c>
      <c r="S1813" s="677">
        <v>1</v>
      </c>
      <c r="T1813" s="742">
        <v>1</v>
      </c>
      <c r="U1813" s="700">
        <v>1</v>
      </c>
    </row>
    <row r="1814" spans="1:21" ht="14.4" customHeight="1" x14ac:dyDescent="0.3">
      <c r="A1814" s="660">
        <v>21</v>
      </c>
      <c r="B1814" s="661" t="s">
        <v>589</v>
      </c>
      <c r="C1814" s="661">
        <v>89301212</v>
      </c>
      <c r="D1814" s="740" t="s">
        <v>6629</v>
      </c>
      <c r="E1814" s="741" t="s">
        <v>4373</v>
      </c>
      <c r="F1814" s="661" t="s">
        <v>4355</v>
      </c>
      <c r="G1814" s="661" t="s">
        <v>4855</v>
      </c>
      <c r="H1814" s="661" t="s">
        <v>590</v>
      </c>
      <c r="I1814" s="661" t="s">
        <v>2700</v>
      </c>
      <c r="J1814" s="661" t="s">
        <v>2701</v>
      </c>
      <c r="K1814" s="661" t="s">
        <v>2702</v>
      </c>
      <c r="L1814" s="662">
        <v>120.37</v>
      </c>
      <c r="M1814" s="662">
        <v>240.74</v>
      </c>
      <c r="N1814" s="661">
        <v>2</v>
      </c>
      <c r="O1814" s="742">
        <v>2</v>
      </c>
      <c r="P1814" s="662">
        <v>120.37</v>
      </c>
      <c r="Q1814" s="677">
        <v>0.5</v>
      </c>
      <c r="R1814" s="661">
        <v>1</v>
      </c>
      <c r="S1814" s="677">
        <v>0.5</v>
      </c>
      <c r="T1814" s="742">
        <v>1</v>
      </c>
      <c r="U1814" s="700">
        <v>0.5</v>
      </c>
    </row>
    <row r="1815" spans="1:21" ht="14.4" customHeight="1" x14ac:dyDescent="0.3">
      <c r="A1815" s="660">
        <v>21</v>
      </c>
      <c r="B1815" s="661" t="s">
        <v>589</v>
      </c>
      <c r="C1815" s="661">
        <v>89301212</v>
      </c>
      <c r="D1815" s="740" t="s">
        <v>6629</v>
      </c>
      <c r="E1815" s="741" t="s">
        <v>4373</v>
      </c>
      <c r="F1815" s="661" t="s">
        <v>4355</v>
      </c>
      <c r="G1815" s="661" t="s">
        <v>4398</v>
      </c>
      <c r="H1815" s="661" t="s">
        <v>2238</v>
      </c>
      <c r="I1815" s="661" t="s">
        <v>2288</v>
      </c>
      <c r="J1815" s="661" t="s">
        <v>2285</v>
      </c>
      <c r="K1815" s="661" t="s">
        <v>2289</v>
      </c>
      <c r="L1815" s="662">
        <v>1166.47</v>
      </c>
      <c r="M1815" s="662">
        <v>2332.94</v>
      </c>
      <c r="N1815" s="661">
        <v>2</v>
      </c>
      <c r="O1815" s="742">
        <v>2</v>
      </c>
      <c r="P1815" s="662"/>
      <c r="Q1815" s="677">
        <v>0</v>
      </c>
      <c r="R1815" s="661"/>
      <c r="S1815" s="677">
        <v>0</v>
      </c>
      <c r="T1815" s="742"/>
      <c r="U1815" s="700">
        <v>0</v>
      </c>
    </row>
    <row r="1816" spans="1:21" ht="14.4" customHeight="1" x14ac:dyDescent="0.3">
      <c r="A1816" s="660">
        <v>21</v>
      </c>
      <c r="B1816" s="661" t="s">
        <v>589</v>
      </c>
      <c r="C1816" s="661">
        <v>89301212</v>
      </c>
      <c r="D1816" s="740" t="s">
        <v>6629</v>
      </c>
      <c r="E1816" s="741" t="s">
        <v>4373</v>
      </c>
      <c r="F1816" s="661" t="s">
        <v>4355</v>
      </c>
      <c r="G1816" s="661" t="s">
        <v>4398</v>
      </c>
      <c r="H1816" s="661" t="s">
        <v>2238</v>
      </c>
      <c r="I1816" s="661" t="s">
        <v>2362</v>
      </c>
      <c r="J1816" s="661" t="s">
        <v>2359</v>
      </c>
      <c r="K1816" s="661" t="s">
        <v>2289</v>
      </c>
      <c r="L1816" s="662">
        <v>2332.92</v>
      </c>
      <c r="M1816" s="662">
        <v>4665.84</v>
      </c>
      <c r="N1816" s="661">
        <v>2</v>
      </c>
      <c r="O1816" s="742">
        <v>1</v>
      </c>
      <c r="P1816" s="662"/>
      <c r="Q1816" s="677">
        <v>0</v>
      </c>
      <c r="R1816" s="661"/>
      <c r="S1816" s="677">
        <v>0</v>
      </c>
      <c r="T1816" s="742"/>
      <c r="U1816" s="700">
        <v>0</v>
      </c>
    </row>
    <row r="1817" spans="1:21" ht="14.4" customHeight="1" x14ac:dyDescent="0.3">
      <c r="A1817" s="660">
        <v>21</v>
      </c>
      <c r="B1817" s="661" t="s">
        <v>589</v>
      </c>
      <c r="C1817" s="661">
        <v>89301212</v>
      </c>
      <c r="D1817" s="740" t="s">
        <v>6629</v>
      </c>
      <c r="E1817" s="741" t="s">
        <v>4373</v>
      </c>
      <c r="F1817" s="661" t="s">
        <v>4355</v>
      </c>
      <c r="G1817" s="661" t="s">
        <v>4435</v>
      </c>
      <c r="H1817" s="661" t="s">
        <v>2238</v>
      </c>
      <c r="I1817" s="661" t="s">
        <v>2250</v>
      </c>
      <c r="J1817" s="661" t="s">
        <v>2251</v>
      </c>
      <c r="K1817" s="661" t="s">
        <v>2109</v>
      </c>
      <c r="L1817" s="662">
        <v>50.62</v>
      </c>
      <c r="M1817" s="662">
        <v>50.62</v>
      </c>
      <c r="N1817" s="661">
        <v>1</v>
      </c>
      <c r="O1817" s="742">
        <v>0.5</v>
      </c>
      <c r="P1817" s="662">
        <v>50.62</v>
      </c>
      <c r="Q1817" s="677">
        <v>1</v>
      </c>
      <c r="R1817" s="661">
        <v>1</v>
      </c>
      <c r="S1817" s="677">
        <v>1</v>
      </c>
      <c r="T1817" s="742">
        <v>0.5</v>
      </c>
      <c r="U1817" s="700">
        <v>1</v>
      </c>
    </row>
    <row r="1818" spans="1:21" ht="14.4" customHeight="1" x14ac:dyDescent="0.3">
      <c r="A1818" s="660">
        <v>21</v>
      </c>
      <c r="B1818" s="661" t="s">
        <v>589</v>
      </c>
      <c r="C1818" s="661">
        <v>89301212</v>
      </c>
      <c r="D1818" s="740" t="s">
        <v>6629</v>
      </c>
      <c r="E1818" s="741" t="s">
        <v>4373</v>
      </c>
      <c r="F1818" s="661" t="s">
        <v>4355</v>
      </c>
      <c r="G1818" s="661" t="s">
        <v>4435</v>
      </c>
      <c r="H1818" s="661" t="s">
        <v>2238</v>
      </c>
      <c r="I1818" s="661" t="s">
        <v>5612</v>
      </c>
      <c r="J1818" s="661" t="s">
        <v>2251</v>
      </c>
      <c r="K1818" s="661" t="s">
        <v>5613</v>
      </c>
      <c r="L1818" s="662">
        <v>193.26</v>
      </c>
      <c r="M1818" s="662">
        <v>386.52</v>
      </c>
      <c r="N1818" s="661">
        <v>2</v>
      </c>
      <c r="O1818" s="742">
        <v>1.5</v>
      </c>
      <c r="P1818" s="662">
        <v>386.52</v>
      </c>
      <c r="Q1818" s="677">
        <v>1</v>
      </c>
      <c r="R1818" s="661">
        <v>2</v>
      </c>
      <c r="S1818" s="677">
        <v>1</v>
      </c>
      <c r="T1818" s="742">
        <v>1.5</v>
      </c>
      <c r="U1818" s="700">
        <v>1</v>
      </c>
    </row>
    <row r="1819" spans="1:21" ht="14.4" customHeight="1" x14ac:dyDescent="0.3">
      <c r="A1819" s="660">
        <v>21</v>
      </c>
      <c r="B1819" s="661" t="s">
        <v>589</v>
      </c>
      <c r="C1819" s="661">
        <v>89301212</v>
      </c>
      <c r="D1819" s="740" t="s">
        <v>6629</v>
      </c>
      <c r="E1819" s="741" t="s">
        <v>4373</v>
      </c>
      <c r="F1819" s="661" t="s">
        <v>4355</v>
      </c>
      <c r="G1819" s="661" t="s">
        <v>4435</v>
      </c>
      <c r="H1819" s="661" t="s">
        <v>590</v>
      </c>
      <c r="I1819" s="661" t="s">
        <v>5777</v>
      </c>
      <c r="J1819" s="661" t="s">
        <v>2251</v>
      </c>
      <c r="K1819" s="661" t="s">
        <v>5778</v>
      </c>
      <c r="L1819" s="662">
        <v>29.78</v>
      </c>
      <c r="M1819" s="662">
        <v>29.78</v>
      </c>
      <c r="N1819" s="661">
        <v>1</v>
      </c>
      <c r="O1819" s="742">
        <v>0.5</v>
      </c>
      <c r="P1819" s="662">
        <v>29.78</v>
      </c>
      <c r="Q1819" s="677">
        <v>1</v>
      </c>
      <c r="R1819" s="661">
        <v>1</v>
      </c>
      <c r="S1819" s="677">
        <v>1</v>
      </c>
      <c r="T1819" s="742">
        <v>0.5</v>
      </c>
      <c r="U1819" s="700">
        <v>1</v>
      </c>
    </row>
    <row r="1820" spans="1:21" ht="14.4" customHeight="1" x14ac:dyDescent="0.3">
      <c r="A1820" s="660">
        <v>21</v>
      </c>
      <c r="B1820" s="661" t="s">
        <v>589</v>
      </c>
      <c r="C1820" s="661">
        <v>89301212</v>
      </c>
      <c r="D1820" s="740" t="s">
        <v>6629</v>
      </c>
      <c r="E1820" s="741" t="s">
        <v>4373</v>
      </c>
      <c r="F1820" s="661" t="s">
        <v>4355</v>
      </c>
      <c r="G1820" s="661" t="s">
        <v>4561</v>
      </c>
      <c r="H1820" s="661" t="s">
        <v>2238</v>
      </c>
      <c r="I1820" s="661" t="s">
        <v>2778</v>
      </c>
      <c r="J1820" s="661" t="s">
        <v>2779</v>
      </c>
      <c r="K1820" s="661" t="s">
        <v>4179</v>
      </c>
      <c r="L1820" s="662">
        <v>69.86</v>
      </c>
      <c r="M1820" s="662">
        <v>628.74</v>
      </c>
      <c r="N1820" s="661">
        <v>9</v>
      </c>
      <c r="O1820" s="742">
        <v>9</v>
      </c>
      <c r="P1820" s="662">
        <v>558.88</v>
      </c>
      <c r="Q1820" s="677">
        <v>0.88888888888888884</v>
      </c>
      <c r="R1820" s="661">
        <v>8</v>
      </c>
      <c r="S1820" s="677">
        <v>0.88888888888888884</v>
      </c>
      <c r="T1820" s="742">
        <v>8</v>
      </c>
      <c r="U1820" s="700">
        <v>0.88888888888888884</v>
      </c>
    </row>
    <row r="1821" spans="1:21" ht="14.4" customHeight="1" x14ac:dyDescent="0.3">
      <c r="A1821" s="660">
        <v>21</v>
      </c>
      <c r="B1821" s="661" t="s">
        <v>589</v>
      </c>
      <c r="C1821" s="661">
        <v>89301212</v>
      </c>
      <c r="D1821" s="740" t="s">
        <v>6629</v>
      </c>
      <c r="E1821" s="741" t="s">
        <v>4373</v>
      </c>
      <c r="F1821" s="661" t="s">
        <v>4355</v>
      </c>
      <c r="G1821" s="661" t="s">
        <v>4414</v>
      </c>
      <c r="H1821" s="661" t="s">
        <v>590</v>
      </c>
      <c r="I1821" s="661" t="s">
        <v>5779</v>
      </c>
      <c r="J1821" s="661" t="s">
        <v>854</v>
      </c>
      <c r="K1821" s="661" t="s">
        <v>5780</v>
      </c>
      <c r="L1821" s="662">
        <v>0</v>
      </c>
      <c r="M1821" s="662">
        <v>0</v>
      </c>
      <c r="N1821" s="661">
        <v>3</v>
      </c>
      <c r="O1821" s="742">
        <v>2.5</v>
      </c>
      <c r="P1821" s="662">
        <v>0</v>
      </c>
      <c r="Q1821" s="677"/>
      <c r="R1821" s="661">
        <v>1</v>
      </c>
      <c r="S1821" s="677">
        <v>0.33333333333333331</v>
      </c>
      <c r="T1821" s="742">
        <v>1</v>
      </c>
      <c r="U1821" s="700">
        <v>0.4</v>
      </c>
    </row>
    <row r="1822" spans="1:21" ht="14.4" customHeight="1" x14ac:dyDescent="0.3">
      <c r="A1822" s="660">
        <v>21</v>
      </c>
      <c r="B1822" s="661" t="s">
        <v>589</v>
      </c>
      <c r="C1822" s="661">
        <v>89301212</v>
      </c>
      <c r="D1822" s="740" t="s">
        <v>6629</v>
      </c>
      <c r="E1822" s="741" t="s">
        <v>4373</v>
      </c>
      <c r="F1822" s="661" t="s">
        <v>4355</v>
      </c>
      <c r="G1822" s="661" t="s">
        <v>4414</v>
      </c>
      <c r="H1822" s="661" t="s">
        <v>590</v>
      </c>
      <c r="I1822" s="661" t="s">
        <v>4568</v>
      </c>
      <c r="J1822" s="661" t="s">
        <v>4416</v>
      </c>
      <c r="K1822" s="661" t="s">
        <v>855</v>
      </c>
      <c r="L1822" s="662">
        <v>97.97</v>
      </c>
      <c r="M1822" s="662">
        <v>195.94</v>
      </c>
      <c r="N1822" s="661">
        <v>2</v>
      </c>
      <c r="O1822" s="742">
        <v>2</v>
      </c>
      <c r="P1822" s="662">
        <v>97.97</v>
      </c>
      <c r="Q1822" s="677">
        <v>0.5</v>
      </c>
      <c r="R1822" s="661">
        <v>1</v>
      </c>
      <c r="S1822" s="677">
        <v>0.5</v>
      </c>
      <c r="T1822" s="742">
        <v>1</v>
      </c>
      <c r="U1822" s="700">
        <v>0.5</v>
      </c>
    </row>
    <row r="1823" spans="1:21" ht="14.4" customHeight="1" x14ac:dyDescent="0.3">
      <c r="A1823" s="660">
        <v>21</v>
      </c>
      <c r="B1823" s="661" t="s">
        <v>589</v>
      </c>
      <c r="C1823" s="661">
        <v>89301212</v>
      </c>
      <c r="D1823" s="740" t="s">
        <v>6629</v>
      </c>
      <c r="E1823" s="741" t="s">
        <v>4373</v>
      </c>
      <c r="F1823" s="661" t="s">
        <v>4355</v>
      </c>
      <c r="G1823" s="661" t="s">
        <v>4414</v>
      </c>
      <c r="H1823" s="661" t="s">
        <v>590</v>
      </c>
      <c r="I1823" s="661" t="s">
        <v>4415</v>
      </c>
      <c r="J1823" s="661" t="s">
        <v>4416</v>
      </c>
      <c r="K1823" s="661" t="s">
        <v>858</v>
      </c>
      <c r="L1823" s="662">
        <v>314.89999999999998</v>
      </c>
      <c r="M1823" s="662">
        <v>314.89999999999998</v>
      </c>
      <c r="N1823" s="661">
        <v>1</v>
      </c>
      <c r="O1823" s="742">
        <v>1</v>
      </c>
      <c r="P1823" s="662"/>
      <c r="Q1823" s="677">
        <v>0</v>
      </c>
      <c r="R1823" s="661"/>
      <c r="S1823" s="677">
        <v>0</v>
      </c>
      <c r="T1823" s="742"/>
      <c r="U1823" s="700">
        <v>0</v>
      </c>
    </row>
    <row r="1824" spans="1:21" ht="14.4" customHeight="1" x14ac:dyDescent="0.3">
      <c r="A1824" s="660">
        <v>21</v>
      </c>
      <c r="B1824" s="661" t="s">
        <v>589</v>
      </c>
      <c r="C1824" s="661">
        <v>89301212</v>
      </c>
      <c r="D1824" s="740" t="s">
        <v>6629</v>
      </c>
      <c r="E1824" s="741" t="s">
        <v>4373</v>
      </c>
      <c r="F1824" s="661" t="s">
        <v>4355</v>
      </c>
      <c r="G1824" s="661" t="s">
        <v>4414</v>
      </c>
      <c r="H1824" s="661" t="s">
        <v>590</v>
      </c>
      <c r="I1824" s="661" t="s">
        <v>5781</v>
      </c>
      <c r="J1824" s="661" t="s">
        <v>5782</v>
      </c>
      <c r="K1824" s="661" t="s">
        <v>5783</v>
      </c>
      <c r="L1824" s="662">
        <v>0</v>
      </c>
      <c r="M1824" s="662">
        <v>0</v>
      </c>
      <c r="N1824" s="661">
        <v>1</v>
      </c>
      <c r="O1824" s="742">
        <v>0.5</v>
      </c>
      <c r="P1824" s="662">
        <v>0</v>
      </c>
      <c r="Q1824" s="677"/>
      <c r="R1824" s="661">
        <v>1</v>
      </c>
      <c r="S1824" s="677">
        <v>1</v>
      </c>
      <c r="T1824" s="742">
        <v>0.5</v>
      </c>
      <c r="U1824" s="700">
        <v>1</v>
      </c>
    </row>
    <row r="1825" spans="1:21" ht="14.4" customHeight="1" x14ac:dyDescent="0.3">
      <c r="A1825" s="660">
        <v>21</v>
      </c>
      <c r="B1825" s="661" t="s">
        <v>589</v>
      </c>
      <c r="C1825" s="661">
        <v>89301212</v>
      </c>
      <c r="D1825" s="740" t="s">
        <v>6629</v>
      </c>
      <c r="E1825" s="741" t="s">
        <v>4373</v>
      </c>
      <c r="F1825" s="661" t="s">
        <v>4355</v>
      </c>
      <c r="G1825" s="661" t="s">
        <v>4414</v>
      </c>
      <c r="H1825" s="661" t="s">
        <v>590</v>
      </c>
      <c r="I1825" s="661" t="s">
        <v>853</v>
      </c>
      <c r="J1825" s="661" t="s">
        <v>854</v>
      </c>
      <c r="K1825" s="661" t="s">
        <v>4437</v>
      </c>
      <c r="L1825" s="662">
        <v>97.97</v>
      </c>
      <c r="M1825" s="662">
        <v>293.90999999999997</v>
      </c>
      <c r="N1825" s="661">
        <v>3</v>
      </c>
      <c r="O1825" s="742">
        <v>2.5</v>
      </c>
      <c r="P1825" s="662">
        <v>97.97</v>
      </c>
      <c r="Q1825" s="677">
        <v>0.33333333333333337</v>
      </c>
      <c r="R1825" s="661">
        <v>1</v>
      </c>
      <c r="S1825" s="677">
        <v>0.33333333333333331</v>
      </c>
      <c r="T1825" s="742">
        <v>0.5</v>
      </c>
      <c r="U1825" s="700">
        <v>0.2</v>
      </c>
    </row>
    <row r="1826" spans="1:21" ht="14.4" customHeight="1" x14ac:dyDescent="0.3">
      <c r="A1826" s="660">
        <v>21</v>
      </c>
      <c r="B1826" s="661" t="s">
        <v>589</v>
      </c>
      <c r="C1826" s="661">
        <v>89301212</v>
      </c>
      <c r="D1826" s="740" t="s">
        <v>6629</v>
      </c>
      <c r="E1826" s="741" t="s">
        <v>4373</v>
      </c>
      <c r="F1826" s="661" t="s">
        <v>4355</v>
      </c>
      <c r="G1826" s="661" t="s">
        <v>4414</v>
      </c>
      <c r="H1826" s="661" t="s">
        <v>590</v>
      </c>
      <c r="I1826" s="661" t="s">
        <v>857</v>
      </c>
      <c r="J1826" s="661" t="s">
        <v>854</v>
      </c>
      <c r="K1826" s="661" t="s">
        <v>4438</v>
      </c>
      <c r="L1826" s="662">
        <v>314.89999999999998</v>
      </c>
      <c r="M1826" s="662">
        <v>2204.3000000000002</v>
      </c>
      <c r="N1826" s="661">
        <v>7</v>
      </c>
      <c r="O1826" s="742">
        <v>4.5</v>
      </c>
      <c r="P1826" s="662">
        <v>629.79999999999995</v>
      </c>
      <c r="Q1826" s="677">
        <v>0.28571428571428564</v>
      </c>
      <c r="R1826" s="661">
        <v>2</v>
      </c>
      <c r="S1826" s="677">
        <v>0.2857142857142857</v>
      </c>
      <c r="T1826" s="742">
        <v>1.5</v>
      </c>
      <c r="U1826" s="700">
        <v>0.33333333333333331</v>
      </c>
    </row>
    <row r="1827" spans="1:21" ht="14.4" customHeight="1" x14ac:dyDescent="0.3">
      <c r="A1827" s="660">
        <v>21</v>
      </c>
      <c r="B1827" s="661" t="s">
        <v>589</v>
      </c>
      <c r="C1827" s="661">
        <v>89301212</v>
      </c>
      <c r="D1827" s="740" t="s">
        <v>6629</v>
      </c>
      <c r="E1827" s="741" t="s">
        <v>4373</v>
      </c>
      <c r="F1827" s="661" t="s">
        <v>4355</v>
      </c>
      <c r="G1827" s="661" t="s">
        <v>4410</v>
      </c>
      <c r="H1827" s="661" t="s">
        <v>2238</v>
      </c>
      <c r="I1827" s="661" t="s">
        <v>4569</v>
      </c>
      <c r="J1827" s="661" t="s">
        <v>2497</v>
      </c>
      <c r="K1827" s="661" t="s">
        <v>4570</v>
      </c>
      <c r="L1827" s="662">
        <v>248.7</v>
      </c>
      <c r="M1827" s="662">
        <v>248.7</v>
      </c>
      <c r="N1827" s="661">
        <v>1</v>
      </c>
      <c r="O1827" s="742">
        <v>0.5</v>
      </c>
      <c r="P1827" s="662">
        <v>248.7</v>
      </c>
      <c r="Q1827" s="677">
        <v>1</v>
      </c>
      <c r="R1827" s="661">
        <v>1</v>
      </c>
      <c r="S1827" s="677">
        <v>1</v>
      </c>
      <c r="T1827" s="742">
        <v>0.5</v>
      </c>
      <c r="U1827" s="700">
        <v>1</v>
      </c>
    </row>
    <row r="1828" spans="1:21" ht="14.4" customHeight="1" x14ac:dyDescent="0.3">
      <c r="A1828" s="660">
        <v>21</v>
      </c>
      <c r="B1828" s="661" t="s">
        <v>589</v>
      </c>
      <c r="C1828" s="661">
        <v>89301212</v>
      </c>
      <c r="D1828" s="740" t="s">
        <v>6629</v>
      </c>
      <c r="E1828" s="741" t="s">
        <v>4373</v>
      </c>
      <c r="F1828" s="661" t="s">
        <v>4355</v>
      </c>
      <c r="G1828" s="661" t="s">
        <v>4410</v>
      </c>
      <c r="H1828" s="661" t="s">
        <v>2238</v>
      </c>
      <c r="I1828" s="661" t="s">
        <v>2496</v>
      </c>
      <c r="J1828" s="661" t="s">
        <v>2497</v>
      </c>
      <c r="K1828" s="661" t="s">
        <v>2498</v>
      </c>
      <c r="L1828" s="662">
        <v>497.4</v>
      </c>
      <c r="M1828" s="662">
        <v>67149.000000000073</v>
      </c>
      <c r="N1828" s="661">
        <v>135</v>
      </c>
      <c r="O1828" s="742">
        <v>58.5</v>
      </c>
      <c r="P1828" s="662">
        <v>49740.000000000073</v>
      </c>
      <c r="Q1828" s="677">
        <v>0.74074074074074103</v>
      </c>
      <c r="R1828" s="661">
        <v>100</v>
      </c>
      <c r="S1828" s="677">
        <v>0.7407407407407407</v>
      </c>
      <c r="T1828" s="742">
        <v>43</v>
      </c>
      <c r="U1828" s="700">
        <v>0.7350427350427351</v>
      </c>
    </row>
    <row r="1829" spans="1:21" ht="14.4" customHeight="1" x14ac:dyDescent="0.3">
      <c r="A1829" s="660">
        <v>21</v>
      </c>
      <c r="B1829" s="661" t="s">
        <v>589</v>
      </c>
      <c r="C1829" s="661">
        <v>89301212</v>
      </c>
      <c r="D1829" s="740" t="s">
        <v>6629</v>
      </c>
      <c r="E1829" s="741" t="s">
        <v>4373</v>
      </c>
      <c r="F1829" s="661" t="s">
        <v>4355</v>
      </c>
      <c r="G1829" s="661" t="s">
        <v>4410</v>
      </c>
      <c r="H1829" s="661" t="s">
        <v>2238</v>
      </c>
      <c r="I1829" s="661" t="s">
        <v>2514</v>
      </c>
      <c r="J1829" s="661" t="s">
        <v>2515</v>
      </c>
      <c r="K1829" s="661" t="s">
        <v>4121</v>
      </c>
      <c r="L1829" s="662">
        <v>1359.61</v>
      </c>
      <c r="M1829" s="662">
        <v>131882.17000000004</v>
      </c>
      <c r="N1829" s="661">
        <v>97</v>
      </c>
      <c r="O1829" s="742">
        <v>29.5</v>
      </c>
      <c r="P1829" s="662">
        <v>106049.58000000003</v>
      </c>
      <c r="Q1829" s="677">
        <v>0.80412371134020622</v>
      </c>
      <c r="R1829" s="661">
        <v>78</v>
      </c>
      <c r="S1829" s="677">
        <v>0.80412371134020622</v>
      </c>
      <c r="T1829" s="742">
        <v>25</v>
      </c>
      <c r="U1829" s="700">
        <v>0.84745762711864403</v>
      </c>
    </row>
    <row r="1830" spans="1:21" ht="14.4" customHeight="1" x14ac:dyDescent="0.3">
      <c r="A1830" s="660">
        <v>21</v>
      </c>
      <c r="B1830" s="661" t="s">
        <v>589</v>
      </c>
      <c r="C1830" s="661">
        <v>89301212</v>
      </c>
      <c r="D1830" s="740" t="s">
        <v>6629</v>
      </c>
      <c r="E1830" s="741" t="s">
        <v>4373</v>
      </c>
      <c r="F1830" s="661" t="s">
        <v>4355</v>
      </c>
      <c r="G1830" s="661" t="s">
        <v>4410</v>
      </c>
      <c r="H1830" s="661" t="s">
        <v>2238</v>
      </c>
      <c r="I1830" s="661" t="s">
        <v>4457</v>
      </c>
      <c r="J1830" s="661" t="s">
        <v>4458</v>
      </c>
      <c r="K1830" s="661" t="s">
        <v>4459</v>
      </c>
      <c r="L1830" s="662">
        <v>1359.61</v>
      </c>
      <c r="M1830" s="662">
        <v>14955.709999999997</v>
      </c>
      <c r="N1830" s="661">
        <v>11</v>
      </c>
      <c r="O1830" s="742">
        <v>3.5</v>
      </c>
      <c r="P1830" s="662">
        <v>14955.709999999997</v>
      </c>
      <c r="Q1830" s="677">
        <v>1</v>
      </c>
      <c r="R1830" s="661">
        <v>11</v>
      </c>
      <c r="S1830" s="677">
        <v>1</v>
      </c>
      <c r="T1830" s="742">
        <v>3.5</v>
      </c>
      <c r="U1830" s="700">
        <v>1</v>
      </c>
    </row>
    <row r="1831" spans="1:21" ht="14.4" customHeight="1" x14ac:dyDescent="0.3">
      <c r="A1831" s="660">
        <v>21</v>
      </c>
      <c r="B1831" s="661" t="s">
        <v>589</v>
      </c>
      <c r="C1831" s="661">
        <v>89301212</v>
      </c>
      <c r="D1831" s="740" t="s">
        <v>6629</v>
      </c>
      <c r="E1831" s="741" t="s">
        <v>4373</v>
      </c>
      <c r="F1831" s="661" t="s">
        <v>4355</v>
      </c>
      <c r="G1831" s="661" t="s">
        <v>4571</v>
      </c>
      <c r="H1831" s="661" t="s">
        <v>590</v>
      </c>
      <c r="I1831" s="661" t="s">
        <v>771</v>
      </c>
      <c r="J1831" s="661" t="s">
        <v>4572</v>
      </c>
      <c r="K1831" s="661" t="s">
        <v>2809</v>
      </c>
      <c r="L1831" s="662">
        <v>0</v>
      </c>
      <c r="M1831" s="662">
        <v>0</v>
      </c>
      <c r="N1831" s="661">
        <v>1</v>
      </c>
      <c r="O1831" s="742">
        <v>1</v>
      </c>
      <c r="P1831" s="662"/>
      <c r="Q1831" s="677"/>
      <c r="R1831" s="661"/>
      <c r="S1831" s="677">
        <v>0</v>
      </c>
      <c r="T1831" s="742"/>
      <c r="U1831" s="700">
        <v>0</v>
      </c>
    </row>
    <row r="1832" spans="1:21" ht="14.4" customHeight="1" x14ac:dyDescent="0.3">
      <c r="A1832" s="660">
        <v>21</v>
      </c>
      <c r="B1832" s="661" t="s">
        <v>589</v>
      </c>
      <c r="C1832" s="661">
        <v>89301212</v>
      </c>
      <c r="D1832" s="740" t="s">
        <v>6629</v>
      </c>
      <c r="E1832" s="741" t="s">
        <v>4373</v>
      </c>
      <c r="F1832" s="661" t="s">
        <v>4355</v>
      </c>
      <c r="G1832" s="661" t="s">
        <v>4657</v>
      </c>
      <c r="H1832" s="661" t="s">
        <v>590</v>
      </c>
      <c r="I1832" s="661" t="s">
        <v>5173</v>
      </c>
      <c r="J1832" s="661" t="s">
        <v>5174</v>
      </c>
      <c r="K1832" s="661" t="s">
        <v>4659</v>
      </c>
      <c r="L1832" s="662">
        <v>1044.3599999999999</v>
      </c>
      <c r="M1832" s="662">
        <v>4177.4399999999996</v>
      </c>
      <c r="N1832" s="661">
        <v>4</v>
      </c>
      <c r="O1832" s="742">
        <v>0.5</v>
      </c>
      <c r="P1832" s="662">
        <v>4177.4399999999996</v>
      </c>
      <c r="Q1832" s="677">
        <v>1</v>
      </c>
      <c r="R1832" s="661">
        <v>4</v>
      </c>
      <c r="S1832" s="677">
        <v>1</v>
      </c>
      <c r="T1832" s="742">
        <v>0.5</v>
      </c>
      <c r="U1832" s="700">
        <v>1</v>
      </c>
    </row>
    <row r="1833" spans="1:21" ht="14.4" customHeight="1" x14ac:dyDescent="0.3">
      <c r="A1833" s="660">
        <v>21</v>
      </c>
      <c r="B1833" s="661" t="s">
        <v>589</v>
      </c>
      <c r="C1833" s="661">
        <v>89301212</v>
      </c>
      <c r="D1833" s="740" t="s">
        <v>6629</v>
      </c>
      <c r="E1833" s="741" t="s">
        <v>4373</v>
      </c>
      <c r="F1833" s="661" t="s">
        <v>4355</v>
      </c>
      <c r="G1833" s="661" t="s">
        <v>4657</v>
      </c>
      <c r="H1833" s="661" t="s">
        <v>590</v>
      </c>
      <c r="I1833" s="661" t="s">
        <v>1962</v>
      </c>
      <c r="J1833" s="661" t="s">
        <v>5174</v>
      </c>
      <c r="K1833" s="661" t="s">
        <v>4659</v>
      </c>
      <c r="L1833" s="662">
        <v>1044.3599999999999</v>
      </c>
      <c r="M1833" s="662">
        <v>2088.7199999999998</v>
      </c>
      <c r="N1833" s="661">
        <v>2</v>
      </c>
      <c r="O1833" s="742">
        <v>0.5</v>
      </c>
      <c r="P1833" s="662">
        <v>2088.7199999999998</v>
      </c>
      <c r="Q1833" s="677">
        <v>1</v>
      </c>
      <c r="R1833" s="661">
        <v>2</v>
      </c>
      <c r="S1833" s="677">
        <v>1</v>
      </c>
      <c r="T1833" s="742">
        <v>0.5</v>
      </c>
      <c r="U1833" s="700">
        <v>1</v>
      </c>
    </row>
    <row r="1834" spans="1:21" ht="14.4" customHeight="1" x14ac:dyDescent="0.3">
      <c r="A1834" s="660">
        <v>21</v>
      </c>
      <c r="B1834" s="661" t="s">
        <v>589</v>
      </c>
      <c r="C1834" s="661">
        <v>89301212</v>
      </c>
      <c r="D1834" s="740" t="s">
        <v>6629</v>
      </c>
      <c r="E1834" s="741" t="s">
        <v>4373</v>
      </c>
      <c r="F1834" s="661" t="s">
        <v>4355</v>
      </c>
      <c r="G1834" s="661" t="s">
        <v>4657</v>
      </c>
      <c r="H1834" s="661" t="s">
        <v>590</v>
      </c>
      <c r="I1834" s="661" t="s">
        <v>5629</v>
      </c>
      <c r="J1834" s="661" t="s">
        <v>5630</v>
      </c>
      <c r="K1834" s="661" t="s">
        <v>5631</v>
      </c>
      <c r="L1834" s="662">
        <v>1359.61</v>
      </c>
      <c r="M1834" s="662">
        <v>5438.44</v>
      </c>
      <c r="N1834" s="661">
        <v>4</v>
      </c>
      <c r="O1834" s="742">
        <v>1.5</v>
      </c>
      <c r="P1834" s="662">
        <v>5438.44</v>
      </c>
      <c r="Q1834" s="677">
        <v>1</v>
      </c>
      <c r="R1834" s="661">
        <v>4</v>
      </c>
      <c r="S1834" s="677">
        <v>1</v>
      </c>
      <c r="T1834" s="742">
        <v>1.5</v>
      </c>
      <c r="U1834" s="700">
        <v>1</v>
      </c>
    </row>
    <row r="1835" spans="1:21" ht="14.4" customHeight="1" x14ac:dyDescent="0.3">
      <c r="A1835" s="660">
        <v>21</v>
      </c>
      <c r="B1835" s="661" t="s">
        <v>589</v>
      </c>
      <c r="C1835" s="661">
        <v>89301212</v>
      </c>
      <c r="D1835" s="740" t="s">
        <v>6629</v>
      </c>
      <c r="E1835" s="741" t="s">
        <v>4373</v>
      </c>
      <c r="F1835" s="661" t="s">
        <v>4355</v>
      </c>
      <c r="G1835" s="661" t="s">
        <v>4657</v>
      </c>
      <c r="H1835" s="661" t="s">
        <v>590</v>
      </c>
      <c r="I1835" s="661" t="s">
        <v>5629</v>
      </c>
      <c r="J1835" s="661" t="s">
        <v>5784</v>
      </c>
      <c r="K1835" s="661" t="s">
        <v>5631</v>
      </c>
      <c r="L1835" s="662">
        <v>1359.61</v>
      </c>
      <c r="M1835" s="662">
        <v>4078.83</v>
      </c>
      <c r="N1835" s="661">
        <v>3</v>
      </c>
      <c r="O1835" s="742">
        <v>1</v>
      </c>
      <c r="P1835" s="662">
        <v>4078.83</v>
      </c>
      <c r="Q1835" s="677">
        <v>1</v>
      </c>
      <c r="R1835" s="661">
        <v>3</v>
      </c>
      <c r="S1835" s="677">
        <v>1</v>
      </c>
      <c r="T1835" s="742">
        <v>1</v>
      </c>
      <c r="U1835" s="700">
        <v>1</v>
      </c>
    </row>
    <row r="1836" spans="1:21" ht="14.4" customHeight="1" x14ac:dyDescent="0.3">
      <c r="A1836" s="660">
        <v>21</v>
      </c>
      <c r="B1836" s="661" t="s">
        <v>589</v>
      </c>
      <c r="C1836" s="661">
        <v>89301212</v>
      </c>
      <c r="D1836" s="740" t="s">
        <v>6629</v>
      </c>
      <c r="E1836" s="741" t="s">
        <v>4373</v>
      </c>
      <c r="F1836" s="661" t="s">
        <v>4355</v>
      </c>
      <c r="G1836" s="661" t="s">
        <v>4439</v>
      </c>
      <c r="H1836" s="661" t="s">
        <v>590</v>
      </c>
      <c r="I1836" s="661" t="s">
        <v>2125</v>
      </c>
      <c r="J1836" s="661" t="s">
        <v>935</v>
      </c>
      <c r="K1836" s="661" t="s">
        <v>1329</v>
      </c>
      <c r="L1836" s="662">
        <v>113.37</v>
      </c>
      <c r="M1836" s="662">
        <v>340.11</v>
      </c>
      <c r="N1836" s="661">
        <v>3</v>
      </c>
      <c r="O1836" s="742">
        <v>2.5</v>
      </c>
      <c r="P1836" s="662"/>
      <c r="Q1836" s="677">
        <v>0</v>
      </c>
      <c r="R1836" s="661"/>
      <c r="S1836" s="677">
        <v>0</v>
      </c>
      <c r="T1836" s="742"/>
      <c r="U1836" s="700">
        <v>0</v>
      </c>
    </row>
    <row r="1837" spans="1:21" ht="14.4" customHeight="1" x14ac:dyDescent="0.3">
      <c r="A1837" s="660">
        <v>21</v>
      </c>
      <c r="B1837" s="661" t="s">
        <v>589</v>
      </c>
      <c r="C1837" s="661">
        <v>89301212</v>
      </c>
      <c r="D1837" s="740" t="s">
        <v>6629</v>
      </c>
      <c r="E1837" s="741" t="s">
        <v>4373</v>
      </c>
      <c r="F1837" s="661" t="s">
        <v>4355</v>
      </c>
      <c r="G1837" s="661" t="s">
        <v>4439</v>
      </c>
      <c r="H1837" s="661" t="s">
        <v>590</v>
      </c>
      <c r="I1837" s="661" t="s">
        <v>934</v>
      </c>
      <c r="J1837" s="661" t="s">
        <v>935</v>
      </c>
      <c r="K1837" s="661" t="s">
        <v>936</v>
      </c>
      <c r="L1837" s="662">
        <v>56.69</v>
      </c>
      <c r="M1837" s="662">
        <v>113.38</v>
      </c>
      <c r="N1837" s="661">
        <v>2</v>
      </c>
      <c r="O1837" s="742">
        <v>2</v>
      </c>
      <c r="P1837" s="662"/>
      <c r="Q1837" s="677">
        <v>0</v>
      </c>
      <c r="R1837" s="661"/>
      <c r="S1837" s="677">
        <v>0</v>
      </c>
      <c r="T1837" s="742"/>
      <c r="U1837" s="700">
        <v>0</v>
      </c>
    </row>
    <row r="1838" spans="1:21" ht="14.4" customHeight="1" x14ac:dyDescent="0.3">
      <c r="A1838" s="660">
        <v>21</v>
      </c>
      <c r="B1838" s="661" t="s">
        <v>589</v>
      </c>
      <c r="C1838" s="661">
        <v>89301212</v>
      </c>
      <c r="D1838" s="740" t="s">
        <v>6629</v>
      </c>
      <c r="E1838" s="741" t="s">
        <v>4373</v>
      </c>
      <c r="F1838" s="661" t="s">
        <v>4355</v>
      </c>
      <c r="G1838" s="661" t="s">
        <v>4582</v>
      </c>
      <c r="H1838" s="661" t="s">
        <v>590</v>
      </c>
      <c r="I1838" s="661" t="s">
        <v>673</v>
      </c>
      <c r="J1838" s="661" t="s">
        <v>4583</v>
      </c>
      <c r="K1838" s="661" t="s">
        <v>4584</v>
      </c>
      <c r="L1838" s="662">
        <v>25.91</v>
      </c>
      <c r="M1838" s="662">
        <v>181.37</v>
      </c>
      <c r="N1838" s="661">
        <v>7</v>
      </c>
      <c r="O1838" s="742">
        <v>2.5</v>
      </c>
      <c r="P1838" s="662">
        <v>25.91</v>
      </c>
      <c r="Q1838" s="677">
        <v>0.14285714285714285</v>
      </c>
      <c r="R1838" s="661">
        <v>1</v>
      </c>
      <c r="S1838" s="677">
        <v>0.14285714285714285</v>
      </c>
      <c r="T1838" s="742">
        <v>0.5</v>
      </c>
      <c r="U1838" s="700">
        <v>0.2</v>
      </c>
    </row>
    <row r="1839" spans="1:21" ht="14.4" customHeight="1" x14ac:dyDescent="0.3">
      <c r="A1839" s="660">
        <v>21</v>
      </c>
      <c r="B1839" s="661" t="s">
        <v>589</v>
      </c>
      <c r="C1839" s="661">
        <v>89301212</v>
      </c>
      <c r="D1839" s="740" t="s">
        <v>6629</v>
      </c>
      <c r="E1839" s="741" t="s">
        <v>4373</v>
      </c>
      <c r="F1839" s="661" t="s">
        <v>4355</v>
      </c>
      <c r="G1839" s="661" t="s">
        <v>4582</v>
      </c>
      <c r="H1839" s="661" t="s">
        <v>590</v>
      </c>
      <c r="I1839" s="661" t="s">
        <v>1467</v>
      </c>
      <c r="J1839" s="661" t="s">
        <v>4585</v>
      </c>
      <c r="K1839" s="661" t="s">
        <v>4586</v>
      </c>
      <c r="L1839" s="662">
        <v>91.52</v>
      </c>
      <c r="M1839" s="662">
        <v>1006.72</v>
      </c>
      <c r="N1839" s="661">
        <v>11</v>
      </c>
      <c r="O1839" s="742">
        <v>2.5</v>
      </c>
      <c r="P1839" s="662">
        <v>732.16</v>
      </c>
      <c r="Q1839" s="677">
        <v>0.72727272727272718</v>
      </c>
      <c r="R1839" s="661">
        <v>8</v>
      </c>
      <c r="S1839" s="677">
        <v>0.72727272727272729</v>
      </c>
      <c r="T1839" s="742">
        <v>2</v>
      </c>
      <c r="U1839" s="700">
        <v>0.8</v>
      </c>
    </row>
    <row r="1840" spans="1:21" ht="14.4" customHeight="1" x14ac:dyDescent="0.3">
      <c r="A1840" s="660">
        <v>21</v>
      </c>
      <c r="B1840" s="661" t="s">
        <v>589</v>
      </c>
      <c r="C1840" s="661">
        <v>89301212</v>
      </c>
      <c r="D1840" s="740" t="s">
        <v>6629</v>
      </c>
      <c r="E1840" s="741" t="s">
        <v>4373</v>
      </c>
      <c r="F1840" s="661" t="s">
        <v>4355</v>
      </c>
      <c r="G1840" s="661" t="s">
        <v>4582</v>
      </c>
      <c r="H1840" s="661" t="s">
        <v>590</v>
      </c>
      <c r="I1840" s="661" t="s">
        <v>1467</v>
      </c>
      <c r="J1840" s="661" t="s">
        <v>4585</v>
      </c>
      <c r="K1840" s="661" t="s">
        <v>4586</v>
      </c>
      <c r="L1840" s="662">
        <v>103.62</v>
      </c>
      <c r="M1840" s="662">
        <v>103.62</v>
      </c>
      <c r="N1840" s="661">
        <v>1</v>
      </c>
      <c r="O1840" s="742">
        <v>0.5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21</v>
      </c>
      <c r="B1841" s="661" t="s">
        <v>589</v>
      </c>
      <c r="C1841" s="661">
        <v>89301212</v>
      </c>
      <c r="D1841" s="740" t="s">
        <v>6629</v>
      </c>
      <c r="E1841" s="741" t="s">
        <v>4373</v>
      </c>
      <c r="F1841" s="661" t="s">
        <v>4355</v>
      </c>
      <c r="G1841" s="661" t="s">
        <v>4937</v>
      </c>
      <c r="H1841" s="661" t="s">
        <v>2238</v>
      </c>
      <c r="I1841" s="661" t="s">
        <v>2280</v>
      </c>
      <c r="J1841" s="661" t="s">
        <v>2281</v>
      </c>
      <c r="K1841" s="661" t="s">
        <v>4237</v>
      </c>
      <c r="L1841" s="662">
        <v>448.37</v>
      </c>
      <c r="M1841" s="662">
        <v>448.37</v>
      </c>
      <c r="N1841" s="661">
        <v>1</v>
      </c>
      <c r="O1841" s="742">
        <v>1</v>
      </c>
      <c r="P1841" s="662"/>
      <c r="Q1841" s="677">
        <v>0</v>
      </c>
      <c r="R1841" s="661"/>
      <c r="S1841" s="677">
        <v>0</v>
      </c>
      <c r="T1841" s="742"/>
      <c r="U1841" s="700">
        <v>0</v>
      </c>
    </row>
    <row r="1842" spans="1:21" ht="14.4" customHeight="1" x14ac:dyDescent="0.3">
      <c r="A1842" s="660">
        <v>21</v>
      </c>
      <c r="B1842" s="661" t="s">
        <v>589</v>
      </c>
      <c r="C1842" s="661">
        <v>89301212</v>
      </c>
      <c r="D1842" s="740" t="s">
        <v>6629</v>
      </c>
      <c r="E1842" s="741" t="s">
        <v>4373</v>
      </c>
      <c r="F1842" s="661" t="s">
        <v>4355</v>
      </c>
      <c r="G1842" s="661" t="s">
        <v>4937</v>
      </c>
      <c r="H1842" s="661" t="s">
        <v>2238</v>
      </c>
      <c r="I1842" s="661" t="s">
        <v>4938</v>
      </c>
      <c r="J1842" s="661" t="s">
        <v>2281</v>
      </c>
      <c r="K1842" s="661" t="s">
        <v>4939</v>
      </c>
      <c r="L1842" s="662">
        <v>1793.46</v>
      </c>
      <c r="M1842" s="662">
        <v>26901.9</v>
      </c>
      <c r="N1842" s="661">
        <v>15</v>
      </c>
      <c r="O1842" s="742">
        <v>11</v>
      </c>
      <c r="P1842" s="662">
        <v>16141.14</v>
      </c>
      <c r="Q1842" s="677">
        <v>0.6</v>
      </c>
      <c r="R1842" s="661">
        <v>9</v>
      </c>
      <c r="S1842" s="677">
        <v>0.6</v>
      </c>
      <c r="T1842" s="742">
        <v>6.5</v>
      </c>
      <c r="U1842" s="700">
        <v>0.59090909090909094</v>
      </c>
    </row>
    <row r="1843" spans="1:21" ht="14.4" customHeight="1" x14ac:dyDescent="0.3">
      <c r="A1843" s="660">
        <v>21</v>
      </c>
      <c r="B1843" s="661" t="s">
        <v>589</v>
      </c>
      <c r="C1843" s="661">
        <v>89301212</v>
      </c>
      <c r="D1843" s="740" t="s">
        <v>6629</v>
      </c>
      <c r="E1843" s="741" t="s">
        <v>4373</v>
      </c>
      <c r="F1843" s="661" t="s">
        <v>4355</v>
      </c>
      <c r="G1843" s="661" t="s">
        <v>4940</v>
      </c>
      <c r="H1843" s="661" t="s">
        <v>2238</v>
      </c>
      <c r="I1843" s="661" t="s">
        <v>2344</v>
      </c>
      <c r="J1843" s="661" t="s">
        <v>4146</v>
      </c>
      <c r="K1843" s="661" t="s">
        <v>1221</v>
      </c>
      <c r="L1843" s="662">
        <v>67.42</v>
      </c>
      <c r="M1843" s="662">
        <v>67.42</v>
      </c>
      <c r="N1843" s="661">
        <v>1</v>
      </c>
      <c r="O1843" s="742">
        <v>1</v>
      </c>
      <c r="P1843" s="662">
        <v>67.42</v>
      </c>
      <c r="Q1843" s="677">
        <v>1</v>
      </c>
      <c r="R1843" s="661">
        <v>1</v>
      </c>
      <c r="S1843" s="677">
        <v>1</v>
      </c>
      <c r="T1843" s="742">
        <v>1</v>
      </c>
      <c r="U1843" s="700">
        <v>1</v>
      </c>
    </row>
    <row r="1844" spans="1:21" ht="14.4" customHeight="1" x14ac:dyDescent="0.3">
      <c r="A1844" s="660">
        <v>21</v>
      </c>
      <c r="B1844" s="661" t="s">
        <v>589</v>
      </c>
      <c r="C1844" s="661">
        <v>89301212</v>
      </c>
      <c r="D1844" s="740" t="s">
        <v>6629</v>
      </c>
      <c r="E1844" s="741" t="s">
        <v>4373</v>
      </c>
      <c r="F1844" s="661" t="s">
        <v>4355</v>
      </c>
      <c r="G1844" s="661" t="s">
        <v>4588</v>
      </c>
      <c r="H1844" s="661" t="s">
        <v>2238</v>
      </c>
      <c r="I1844" s="661" t="s">
        <v>2384</v>
      </c>
      <c r="J1844" s="661" t="s">
        <v>4108</v>
      </c>
      <c r="K1844" s="661" t="s">
        <v>4109</v>
      </c>
      <c r="L1844" s="662">
        <v>32.630000000000003</v>
      </c>
      <c r="M1844" s="662">
        <v>65.260000000000005</v>
      </c>
      <c r="N1844" s="661">
        <v>2</v>
      </c>
      <c r="O1844" s="742">
        <v>0.5</v>
      </c>
      <c r="P1844" s="662">
        <v>65.260000000000005</v>
      </c>
      <c r="Q1844" s="677">
        <v>1</v>
      </c>
      <c r="R1844" s="661">
        <v>2</v>
      </c>
      <c r="S1844" s="677">
        <v>1</v>
      </c>
      <c r="T1844" s="742">
        <v>0.5</v>
      </c>
      <c r="U1844" s="700">
        <v>1</v>
      </c>
    </row>
    <row r="1845" spans="1:21" ht="14.4" customHeight="1" x14ac:dyDescent="0.3">
      <c r="A1845" s="660">
        <v>21</v>
      </c>
      <c r="B1845" s="661" t="s">
        <v>589</v>
      </c>
      <c r="C1845" s="661">
        <v>89301212</v>
      </c>
      <c r="D1845" s="740" t="s">
        <v>6629</v>
      </c>
      <c r="E1845" s="741" t="s">
        <v>4373</v>
      </c>
      <c r="F1845" s="661" t="s">
        <v>4355</v>
      </c>
      <c r="G1845" s="661" t="s">
        <v>4884</v>
      </c>
      <c r="H1845" s="661" t="s">
        <v>590</v>
      </c>
      <c r="I1845" s="661" t="s">
        <v>5785</v>
      </c>
      <c r="J1845" s="661" t="s">
        <v>2982</v>
      </c>
      <c r="K1845" s="661" t="s">
        <v>5717</v>
      </c>
      <c r="L1845" s="662">
        <v>0</v>
      </c>
      <c r="M1845" s="662">
        <v>0</v>
      </c>
      <c r="N1845" s="661">
        <v>11</v>
      </c>
      <c r="O1845" s="742">
        <v>10</v>
      </c>
      <c r="P1845" s="662">
        <v>0</v>
      </c>
      <c r="Q1845" s="677"/>
      <c r="R1845" s="661">
        <v>7</v>
      </c>
      <c r="S1845" s="677">
        <v>0.63636363636363635</v>
      </c>
      <c r="T1845" s="742">
        <v>6</v>
      </c>
      <c r="U1845" s="700">
        <v>0.6</v>
      </c>
    </row>
    <row r="1846" spans="1:21" ht="14.4" customHeight="1" x14ac:dyDescent="0.3">
      <c r="A1846" s="660">
        <v>21</v>
      </c>
      <c r="B1846" s="661" t="s">
        <v>589</v>
      </c>
      <c r="C1846" s="661">
        <v>89301212</v>
      </c>
      <c r="D1846" s="740" t="s">
        <v>6629</v>
      </c>
      <c r="E1846" s="741" t="s">
        <v>4373</v>
      </c>
      <c r="F1846" s="661" t="s">
        <v>4355</v>
      </c>
      <c r="G1846" s="661" t="s">
        <v>4884</v>
      </c>
      <c r="H1846" s="661" t="s">
        <v>590</v>
      </c>
      <c r="I1846" s="661" t="s">
        <v>2981</v>
      </c>
      <c r="J1846" s="661" t="s">
        <v>2982</v>
      </c>
      <c r="K1846" s="661" t="s">
        <v>4670</v>
      </c>
      <c r="L1846" s="662">
        <v>112.13</v>
      </c>
      <c r="M1846" s="662">
        <v>224.26</v>
      </c>
      <c r="N1846" s="661">
        <v>2</v>
      </c>
      <c r="O1846" s="742">
        <v>1</v>
      </c>
      <c r="P1846" s="662"/>
      <c r="Q1846" s="677">
        <v>0</v>
      </c>
      <c r="R1846" s="661"/>
      <c r="S1846" s="677">
        <v>0</v>
      </c>
      <c r="T1846" s="742"/>
      <c r="U1846" s="700">
        <v>0</v>
      </c>
    </row>
    <row r="1847" spans="1:21" ht="14.4" customHeight="1" x14ac:dyDescent="0.3">
      <c r="A1847" s="660">
        <v>21</v>
      </c>
      <c r="B1847" s="661" t="s">
        <v>589</v>
      </c>
      <c r="C1847" s="661">
        <v>89301212</v>
      </c>
      <c r="D1847" s="740" t="s">
        <v>6629</v>
      </c>
      <c r="E1847" s="741" t="s">
        <v>4373</v>
      </c>
      <c r="F1847" s="661" t="s">
        <v>4355</v>
      </c>
      <c r="G1847" s="661" t="s">
        <v>5648</v>
      </c>
      <c r="H1847" s="661" t="s">
        <v>2238</v>
      </c>
      <c r="I1847" s="661" t="s">
        <v>2438</v>
      </c>
      <c r="J1847" s="661" t="s">
        <v>2439</v>
      </c>
      <c r="K1847" s="661" t="s">
        <v>4259</v>
      </c>
      <c r="L1847" s="662">
        <v>94.8</v>
      </c>
      <c r="M1847" s="662">
        <v>94.8</v>
      </c>
      <c r="N1847" s="661">
        <v>1</v>
      </c>
      <c r="O1847" s="742">
        <v>0.5</v>
      </c>
      <c r="P1847" s="662">
        <v>94.8</v>
      </c>
      <c r="Q1847" s="677">
        <v>1</v>
      </c>
      <c r="R1847" s="661">
        <v>1</v>
      </c>
      <c r="S1847" s="677">
        <v>1</v>
      </c>
      <c r="T1847" s="742">
        <v>0.5</v>
      </c>
      <c r="U1847" s="700">
        <v>1</v>
      </c>
    </row>
    <row r="1848" spans="1:21" ht="14.4" customHeight="1" x14ac:dyDescent="0.3">
      <c r="A1848" s="660">
        <v>21</v>
      </c>
      <c r="B1848" s="661" t="s">
        <v>589</v>
      </c>
      <c r="C1848" s="661">
        <v>89301212</v>
      </c>
      <c r="D1848" s="740" t="s">
        <v>6629</v>
      </c>
      <c r="E1848" s="741" t="s">
        <v>4373</v>
      </c>
      <c r="F1848" s="661" t="s">
        <v>4355</v>
      </c>
      <c r="G1848" s="661" t="s">
        <v>4718</v>
      </c>
      <c r="H1848" s="661" t="s">
        <v>2238</v>
      </c>
      <c r="I1848" s="661" t="s">
        <v>3598</v>
      </c>
      <c r="J1848" s="661" t="s">
        <v>4310</v>
      </c>
      <c r="K1848" s="661" t="s">
        <v>4311</v>
      </c>
      <c r="L1848" s="662">
        <v>257.58999999999997</v>
      </c>
      <c r="M1848" s="662">
        <v>257.58999999999997</v>
      </c>
      <c r="N1848" s="661">
        <v>1</v>
      </c>
      <c r="O1848" s="742">
        <v>1</v>
      </c>
      <c r="P1848" s="662"/>
      <c r="Q1848" s="677">
        <v>0</v>
      </c>
      <c r="R1848" s="661"/>
      <c r="S1848" s="677">
        <v>0</v>
      </c>
      <c r="T1848" s="742"/>
      <c r="U1848" s="700">
        <v>0</v>
      </c>
    </row>
    <row r="1849" spans="1:21" ht="14.4" customHeight="1" x14ac:dyDescent="0.3">
      <c r="A1849" s="660">
        <v>21</v>
      </c>
      <c r="B1849" s="661" t="s">
        <v>589</v>
      </c>
      <c r="C1849" s="661">
        <v>89301212</v>
      </c>
      <c r="D1849" s="740" t="s">
        <v>6629</v>
      </c>
      <c r="E1849" s="741" t="s">
        <v>4373</v>
      </c>
      <c r="F1849" s="661" t="s">
        <v>4355</v>
      </c>
      <c r="G1849" s="661" t="s">
        <v>4440</v>
      </c>
      <c r="H1849" s="661" t="s">
        <v>590</v>
      </c>
      <c r="I1849" s="661" t="s">
        <v>4594</v>
      </c>
      <c r="J1849" s="661" t="s">
        <v>976</v>
      </c>
      <c r="K1849" s="661" t="s">
        <v>4595</v>
      </c>
      <c r="L1849" s="662">
        <v>0</v>
      </c>
      <c r="M1849" s="662">
        <v>0</v>
      </c>
      <c r="N1849" s="661">
        <v>1</v>
      </c>
      <c r="O1849" s="742">
        <v>1</v>
      </c>
      <c r="P1849" s="662"/>
      <c r="Q1849" s="677"/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21</v>
      </c>
      <c r="B1850" s="661" t="s">
        <v>589</v>
      </c>
      <c r="C1850" s="661">
        <v>89301212</v>
      </c>
      <c r="D1850" s="740" t="s">
        <v>6629</v>
      </c>
      <c r="E1850" s="741" t="s">
        <v>4373</v>
      </c>
      <c r="F1850" s="661" t="s">
        <v>4355</v>
      </c>
      <c r="G1850" s="661" t="s">
        <v>4719</v>
      </c>
      <c r="H1850" s="661" t="s">
        <v>590</v>
      </c>
      <c r="I1850" s="661" t="s">
        <v>5786</v>
      </c>
      <c r="J1850" s="661" t="s">
        <v>1868</v>
      </c>
      <c r="K1850" s="661" t="s">
        <v>5787</v>
      </c>
      <c r="L1850" s="662">
        <v>116.52</v>
      </c>
      <c r="M1850" s="662">
        <v>349.56</v>
      </c>
      <c r="N1850" s="661">
        <v>3</v>
      </c>
      <c r="O1850" s="742">
        <v>3</v>
      </c>
      <c r="P1850" s="662">
        <v>116.52</v>
      </c>
      <c r="Q1850" s="677">
        <v>0.33333333333333331</v>
      </c>
      <c r="R1850" s="661">
        <v>1</v>
      </c>
      <c r="S1850" s="677">
        <v>0.33333333333333331</v>
      </c>
      <c r="T1850" s="742">
        <v>1</v>
      </c>
      <c r="U1850" s="700">
        <v>0.33333333333333331</v>
      </c>
    </row>
    <row r="1851" spans="1:21" ht="14.4" customHeight="1" x14ac:dyDescent="0.3">
      <c r="A1851" s="660">
        <v>21</v>
      </c>
      <c r="B1851" s="661" t="s">
        <v>589</v>
      </c>
      <c r="C1851" s="661">
        <v>89301212</v>
      </c>
      <c r="D1851" s="740" t="s">
        <v>6629</v>
      </c>
      <c r="E1851" s="741" t="s">
        <v>4373</v>
      </c>
      <c r="F1851" s="661" t="s">
        <v>4355</v>
      </c>
      <c r="G1851" s="661" t="s">
        <v>4442</v>
      </c>
      <c r="H1851" s="661" t="s">
        <v>590</v>
      </c>
      <c r="I1851" s="661" t="s">
        <v>946</v>
      </c>
      <c r="J1851" s="661" t="s">
        <v>4443</v>
      </c>
      <c r="K1851" s="661" t="s">
        <v>4444</v>
      </c>
      <c r="L1851" s="662">
        <v>0</v>
      </c>
      <c r="M1851" s="662">
        <v>0</v>
      </c>
      <c r="N1851" s="661">
        <v>18</v>
      </c>
      <c r="O1851" s="742">
        <v>9.5</v>
      </c>
      <c r="P1851" s="662">
        <v>0</v>
      </c>
      <c r="Q1851" s="677"/>
      <c r="R1851" s="661">
        <v>14</v>
      </c>
      <c r="S1851" s="677">
        <v>0.77777777777777779</v>
      </c>
      <c r="T1851" s="742">
        <v>7</v>
      </c>
      <c r="U1851" s="700">
        <v>0.73684210526315785</v>
      </c>
    </row>
    <row r="1852" spans="1:21" ht="14.4" customHeight="1" x14ac:dyDescent="0.3">
      <c r="A1852" s="660">
        <v>21</v>
      </c>
      <c r="B1852" s="661" t="s">
        <v>589</v>
      </c>
      <c r="C1852" s="661">
        <v>89301212</v>
      </c>
      <c r="D1852" s="740" t="s">
        <v>6629</v>
      </c>
      <c r="E1852" s="741" t="s">
        <v>4373</v>
      </c>
      <c r="F1852" s="661" t="s">
        <v>4355</v>
      </c>
      <c r="G1852" s="661" t="s">
        <v>4445</v>
      </c>
      <c r="H1852" s="661" t="s">
        <v>590</v>
      </c>
      <c r="I1852" s="661" t="s">
        <v>872</v>
      </c>
      <c r="J1852" s="661" t="s">
        <v>769</v>
      </c>
      <c r="K1852" s="661" t="s">
        <v>4446</v>
      </c>
      <c r="L1852" s="662">
        <v>219.94</v>
      </c>
      <c r="M1852" s="662">
        <v>439.88</v>
      </c>
      <c r="N1852" s="661">
        <v>2</v>
      </c>
      <c r="O1852" s="742">
        <v>2</v>
      </c>
      <c r="P1852" s="662">
        <v>219.94</v>
      </c>
      <c r="Q1852" s="677">
        <v>0.5</v>
      </c>
      <c r="R1852" s="661">
        <v>1</v>
      </c>
      <c r="S1852" s="677">
        <v>0.5</v>
      </c>
      <c r="T1852" s="742">
        <v>1</v>
      </c>
      <c r="U1852" s="700">
        <v>0.5</v>
      </c>
    </row>
    <row r="1853" spans="1:21" ht="14.4" customHeight="1" x14ac:dyDescent="0.3">
      <c r="A1853" s="660">
        <v>21</v>
      </c>
      <c r="B1853" s="661" t="s">
        <v>589</v>
      </c>
      <c r="C1853" s="661">
        <v>89301212</v>
      </c>
      <c r="D1853" s="740" t="s">
        <v>6629</v>
      </c>
      <c r="E1853" s="741" t="s">
        <v>4373</v>
      </c>
      <c r="F1853" s="661" t="s">
        <v>4355</v>
      </c>
      <c r="G1853" s="661" t="s">
        <v>4445</v>
      </c>
      <c r="H1853" s="661" t="s">
        <v>590</v>
      </c>
      <c r="I1853" s="661" t="s">
        <v>768</v>
      </c>
      <c r="J1853" s="661" t="s">
        <v>769</v>
      </c>
      <c r="K1853" s="661" t="s">
        <v>4447</v>
      </c>
      <c r="L1853" s="662">
        <v>43.99</v>
      </c>
      <c r="M1853" s="662">
        <v>263.94</v>
      </c>
      <c r="N1853" s="661">
        <v>6</v>
      </c>
      <c r="O1853" s="742">
        <v>3</v>
      </c>
      <c r="P1853" s="662"/>
      <c r="Q1853" s="677">
        <v>0</v>
      </c>
      <c r="R1853" s="661"/>
      <c r="S1853" s="677">
        <v>0</v>
      </c>
      <c r="T1853" s="742"/>
      <c r="U1853" s="700">
        <v>0</v>
      </c>
    </row>
    <row r="1854" spans="1:21" ht="14.4" customHeight="1" x14ac:dyDescent="0.3">
      <c r="A1854" s="660">
        <v>21</v>
      </c>
      <c r="B1854" s="661" t="s">
        <v>589</v>
      </c>
      <c r="C1854" s="661">
        <v>89301212</v>
      </c>
      <c r="D1854" s="740" t="s">
        <v>6629</v>
      </c>
      <c r="E1854" s="741" t="s">
        <v>4373</v>
      </c>
      <c r="F1854" s="661" t="s">
        <v>4355</v>
      </c>
      <c r="G1854" s="661" t="s">
        <v>4596</v>
      </c>
      <c r="H1854" s="661" t="s">
        <v>590</v>
      </c>
      <c r="I1854" s="661" t="s">
        <v>4597</v>
      </c>
      <c r="J1854" s="661" t="s">
        <v>2737</v>
      </c>
      <c r="K1854" s="661" t="s">
        <v>4598</v>
      </c>
      <c r="L1854" s="662">
        <v>23.46</v>
      </c>
      <c r="M1854" s="662">
        <v>23.46</v>
      </c>
      <c r="N1854" s="661">
        <v>1</v>
      </c>
      <c r="O1854" s="742">
        <v>1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21</v>
      </c>
      <c r="B1855" s="661" t="s">
        <v>589</v>
      </c>
      <c r="C1855" s="661">
        <v>89301212</v>
      </c>
      <c r="D1855" s="740" t="s">
        <v>6629</v>
      </c>
      <c r="E1855" s="741" t="s">
        <v>4373</v>
      </c>
      <c r="F1855" s="661" t="s">
        <v>4355</v>
      </c>
      <c r="G1855" s="661" t="s">
        <v>5788</v>
      </c>
      <c r="H1855" s="661" t="s">
        <v>590</v>
      </c>
      <c r="I1855" s="661" t="s">
        <v>5789</v>
      </c>
      <c r="J1855" s="661" t="s">
        <v>5790</v>
      </c>
      <c r="K1855" s="661" t="s">
        <v>3172</v>
      </c>
      <c r="L1855" s="662">
        <v>0</v>
      </c>
      <c r="M1855" s="662">
        <v>0</v>
      </c>
      <c r="N1855" s="661">
        <v>1</v>
      </c>
      <c r="O1855" s="742">
        <v>0.5</v>
      </c>
      <c r="P1855" s="662">
        <v>0</v>
      </c>
      <c r="Q1855" s="677"/>
      <c r="R1855" s="661">
        <v>1</v>
      </c>
      <c r="S1855" s="677">
        <v>1</v>
      </c>
      <c r="T1855" s="742">
        <v>0.5</v>
      </c>
      <c r="U1855" s="700">
        <v>1</v>
      </c>
    </row>
    <row r="1856" spans="1:21" ht="14.4" customHeight="1" x14ac:dyDescent="0.3">
      <c r="A1856" s="660">
        <v>21</v>
      </c>
      <c r="B1856" s="661" t="s">
        <v>589</v>
      </c>
      <c r="C1856" s="661">
        <v>89301212</v>
      </c>
      <c r="D1856" s="740" t="s">
        <v>6629</v>
      </c>
      <c r="E1856" s="741" t="s">
        <v>4373</v>
      </c>
      <c r="F1856" s="661" t="s">
        <v>4355</v>
      </c>
      <c r="G1856" s="661" t="s">
        <v>4963</v>
      </c>
      <c r="H1856" s="661" t="s">
        <v>2238</v>
      </c>
      <c r="I1856" s="661" t="s">
        <v>4964</v>
      </c>
      <c r="J1856" s="661" t="s">
        <v>4300</v>
      </c>
      <c r="K1856" s="661" t="s">
        <v>2472</v>
      </c>
      <c r="L1856" s="662">
        <v>0</v>
      </c>
      <c r="M1856" s="662">
        <v>0</v>
      </c>
      <c r="N1856" s="661">
        <v>1</v>
      </c>
      <c r="O1856" s="742">
        <v>1</v>
      </c>
      <c r="P1856" s="662"/>
      <c r="Q1856" s="677"/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21</v>
      </c>
      <c r="B1857" s="661" t="s">
        <v>589</v>
      </c>
      <c r="C1857" s="661">
        <v>89301212</v>
      </c>
      <c r="D1857" s="740" t="s">
        <v>6629</v>
      </c>
      <c r="E1857" s="741" t="s">
        <v>4373</v>
      </c>
      <c r="F1857" s="661" t="s">
        <v>4355</v>
      </c>
      <c r="G1857" s="661" t="s">
        <v>4963</v>
      </c>
      <c r="H1857" s="661" t="s">
        <v>2238</v>
      </c>
      <c r="I1857" s="661" t="s">
        <v>3655</v>
      </c>
      <c r="J1857" s="661" t="s">
        <v>4299</v>
      </c>
      <c r="K1857" s="661" t="s">
        <v>1225</v>
      </c>
      <c r="L1857" s="662">
        <v>257.35000000000002</v>
      </c>
      <c r="M1857" s="662">
        <v>257.35000000000002</v>
      </c>
      <c r="N1857" s="661">
        <v>1</v>
      </c>
      <c r="O1857" s="742">
        <v>1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21</v>
      </c>
      <c r="B1858" s="661" t="s">
        <v>589</v>
      </c>
      <c r="C1858" s="661">
        <v>89301212</v>
      </c>
      <c r="D1858" s="740" t="s">
        <v>6629</v>
      </c>
      <c r="E1858" s="741" t="s">
        <v>4373</v>
      </c>
      <c r="F1858" s="661" t="s">
        <v>4355</v>
      </c>
      <c r="G1858" s="661" t="s">
        <v>4963</v>
      </c>
      <c r="H1858" s="661" t="s">
        <v>2238</v>
      </c>
      <c r="I1858" s="661" t="s">
        <v>3652</v>
      </c>
      <c r="J1858" s="661" t="s">
        <v>4300</v>
      </c>
      <c r="K1858" s="661" t="s">
        <v>2543</v>
      </c>
      <c r="L1858" s="662">
        <v>514.67999999999995</v>
      </c>
      <c r="M1858" s="662">
        <v>176535.23999999944</v>
      </c>
      <c r="N1858" s="661">
        <v>343</v>
      </c>
      <c r="O1858" s="742">
        <v>338.5</v>
      </c>
      <c r="P1858" s="662">
        <v>93157.079999999653</v>
      </c>
      <c r="Q1858" s="677">
        <v>0.52769679300291517</v>
      </c>
      <c r="R1858" s="661">
        <v>181</v>
      </c>
      <c r="S1858" s="677">
        <v>0.5276967930029155</v>
      </c>
      <c r="T1858" s="742">
        <v>179</v>
      </c>
      <c r="U1858" s="700">
        <v>0.52880354505169869</v>
      </c>
    </row>
    <row r="1859" spans="1:21" ht="14.4" customHeight="1" x14ac:dyDescent="0.3">
      <c r="A1859" s="660">
        <v>21</v>
      </c>
      <c r="B1859" s="661" t="s">
        <v>589</v>
      </c>
      <c r="C1859" s="661">
        <v>89301212</v>
      </c>
      <c r="D1859" s="740" t="s">
        <v>6629</v>
      </c>
      <c r="E1859" s="741" t="s">
        <v>4373</v>
      </c>
      <c r="F1859" s="661" t="s">
        <v>4355</v>
      </c>
      <c r="G1859" s="661" t="s">
        <v>4411</v>
      </c>
      <c r="H1859" s="661" t="s">
        <v>590</v>
      </c>
      <c r="I1859" s="661" t="s">
        <v>1268</v>
      </c>
      <c r="J1859" s="661" t="s">
        <v>1059</v>
      </c>
      <c r="K1859" s="661" t="s">
        <v>4412</v>
      </c>
      <c r="L1859" s="662">
        <v>96.72</v>
      </c>
      <c r="M1859" s="662">
        <v>96.72</v>
      </c>
      <c r="N1859" s="661">
        <v>1</v>
      </c>
      <c r="O1859" s="742">
        <v>1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21</v>
      </c>
      <c r="B1860" s="661" t="s">
        <v>589</v>
      </c>
      <c r="C1860" s="661">
        <v>89301212</v>
      </c>
      <c r="D1860" s="740" t="s">
        <v>6629</v>
      </c>
      <c r="E1860" s="741" t="s">
        <v>4373</v>
      </c>
      <c r="F1860" s="661" t="s">
        <v>4355</v>
      </c>
      <c r="G1860" s="661" t="s">
        <v>4411</v>
      </c>
      <c r="H1860" s="661" t="s">
        <v>590</v>
      </c>
      <c r="I1860" s="661" t="s">
        <v>1268</v>
      </c>
      <c r="J1860" s="661" t="s">
        <v>1059</v>
      </c>
      <c r="K1860" s="661" t="s">
        <v>4412</v>
      </c>
      <c r="L1860" s="662">
        <v>89.66</v>
      </c>
      <c r="M1860" s="662">
        <v>358.64</v>
      </c>
      <c r="N1860" s="661">
        <v>4</v>
      </c>
      <c r="O1860" s="742">
        <v>2.5</v>
      </c>
      <c r="P1860" s="662">
        <v>268.98</v>
      </c>
      <c r="Q1860" s="677">
        <v>0.75000000000000011</v>
      </c>
      <c r="R1860" s="661">
        <v>3</v>
      </c>
      <c r="S1860" s="677">
        <v>0.75</v>
      </c>
      <c r="T1860" s="742">
        <v>2</v>
      </c>
      <c r="U1860" s="700">
        <v>0.8</v>
      </c>
    </row>
    <row r="1861" spans="1:21" ht="14.4" customHeight="1" x14ac:dyDescent="0.3">
      <c r="A1861" s="660">
        <v>21</v>
      </c>
      <c r="B1861" s="661" t="s">
        <v>589</v>
      </c>
      <c r="C1861" s="661">
        <v>89301212</v>
      </c>
      <c r="D1861" s="740" t="s">
        <v>6629</v>
      </c>
      <c r="E1861" s="741" t="s">
        <v>4373</v>
      </c>
      <c r="F1861" s="661" t="s">
        <v>4355</v>
      </c>
      <c r="G1861" s="661" t="s">
        <v>4411</v>
      </c>
      <c r="H1861" s="661" t="s">
        <v>590</v>
      </c>
      <c r="I1861" s="661" t="s">
        <v>2902</v>
      </c>
      <c r="J1861" s="661" t="s">
        <v>1059</v>
      </c>
      <c r="K1861" s="661" t="s">
        <v>4666</v>
      </c>
      <c r="L1861" s="662">
        <v>57.85</v>
      </c>
      <c r="M1861" s="662">
        <v>636.35</v>
      </c>
      <c r="N1861" s="661">
        <v>11</v>
      </c>
      <c r="O1861" s="742">
        <v>5</v>
      </c>
      <c r="P1861" s="662">
        <v>347.1</v>
      </c>
      <c r="Q1861" s="677">
        <v>0.54545454545454553</v>
      </c>
      <c r="R1861" s="661">
        <v>6</v>
      </c>
      <c r="S1861" s="677">
        <v>0.54545454545454541</v>
      </c>
      <c r="T1861" s="742">
        <v>2.5</v>
      </c>
      <c r="U1861" s="700">
        <v>0.5</v>
      </c>
    </row>
    <row r="1862" spans="1:21" ht="14.4" customHeight="1" x14ac:dyDescent="0.3">
      <c r="A1862" s="660">
        <v>21</v>
      </c>
      <c r="B1862" s="661" t="s">
        <v>589</v>
      </c>
      <c r="C1862" s="661">
        <v>89301212</v>
      </c>
      <c r="D1862" s="740" t="s">
        <v>6629</v>
      </c>
      <c r="E1862" s="741" t="s">
        <v>4373</v>
      </c>
      <c r="F1862" s="661" t="s">
        <v>4355</v>
      </c>
      <c r="G1862" s="661" t="s">
        <v>4599</v>
      </c>
      <c r="H1862" s="661" t="s">
        <v>2238</v>
      </c>
      <c r="I1862" s="661" t="s">
        <v>2507</v>
      </c>
      <c r="J1862" s="661" t="s">
        <v>2508</v>
      </c>
      <c r="K1862" s="661" t="s">
        <v>4223</v>
      </c>
      <c r="L1862" s="662">
        <v>32.74</v>
      </c>
      <c r="M1862" s="662">
        <v>32.74</v>
      </c>
      <c r="N1862" s="661">
        <v>1</v>
      </c>
      <c r="O1862" s="742">
        <v>1</v>
      </c>
      <c r="P1862" s="662">
        <v>32.74</v>
      </c>
      <c r="Q1862" s="677">
        <v>1</v>
      </c>
      <c r="R1862" s="661">
        <v>1</v>
      </c>
      <c r="S1862" s="677">
        <v>1</v>
      </c>
      <c r="T1862" s="742">
        <v>1</v>
      </c>
      <c r="U1862" s="700">
        <v>1</v>
      </c>
    </row>
    <row r="1863" spans="1:21" ht="14.4" customHeight="1" x14ac:dyDescent="0.3">
      <c r="A1863" s="660">
        <v>21</v>
      </c>
      <c r="B1863" s="661" t="s">
        <v>589</v>
      </c>
      <c r="C1863" s="661">
        <v>89301212</v>
      </c>
      <c r="D1863" s="740" t="s">
        <v>6629</v>
      </c>
      <c r="E1863" s="741" t="s">
        <v>4373</v>
      </c>
      <c r="F1863" s="661" t="s">
        <v>4355</v>
      </c>
      <c r="G1863" s="661" t="s">
        <v>4599</v>
      </c>
      <c r="H1863" s="661" t="s">
        <v>2238</v>
      </c>
      <c r="I1863" s="661" t="s">
        <v>2291</v>
      </c>
      <c r="J1863" s="661" t="s">
        <v>2292</v>
      </c>
      <c r="K1863" s="661" t="s">
        <v>2293</v>
      </c>
      <c r="L1863" s="662">
        <v>32.74</v>
      </c>
      <c r="M1863" s="662">
        <v>32.74</v>
      </c>
      <c r="N1863" s="661">
        <v>1</v>
      </c>
      <c r="O1863" s="742">
        <v>1</v>
      </c>
      <c r="P1863" s="662"/>
      <c r="Q1863" s="677">
        <v>0</v>
      </c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21</v>
      </c>
      <c r="B1864" s="661" t="s">
        <v>589</v>
      </c>
      <c r="C1864" s="661">
        <v>89301212</v>
      </c>
      <c r="D1864" s="740" t="s">
        <v>6629</v>
      </c>
      <c r="E1864" s="741" t="s">
        <v>4373</v>
      </c>
      <c r="F1864" s="661" t="s">
        <v>4355</v>
      </c>
      <c r="G1864" s="661" t="s">
        <v>4599</v>
      </c>
      <c r="H1864" s="661" t="s">
        <v>2238</v>
      </c>
      <c r="I1864" s="661" t="s">
        <v>4965</v>
      </c>
      <c r="J1864" s="661" t="s">
        <v>2508</v>
      </c>
      <c r="K1864" s="661" t="s">
        <v>4966</v>
      </c>
      <c r="L1864" s="662">
        <v>314.33999999999997</v>
      </c>
      <c r="M1864" s="662">
        <v>628.67999999999995</v>
      </c>
      <c r="N1864" s="661">
        <v>2</v>
      </c>
      <c r="O1864" s="742">
        <v>0.5</v>
      </c>
      <c r="P1864" s="662"/>
      <c r="Q1864" s="677">
        <v>0</v>
      </c>
      <c r="R1864" s="661"/>
      <c r="S1864" s="677">
        <v>0</v>
      </c>
      <c r="T1864" s="742"/>
      <c r="U1864" s="700">
        <v>0</v>
      </c>
    </row>
    <row r="1865" spans="1:21" ht="14.4" customHeight="1" x14ac:dyDescent="0.3">
      <c r="A1865" s="660">
        <v>21</v>
      </c>
      <c r="B1865" s="661" t="s">
        <v>589</v>
      </c>
      <c r="C1865" s="661">
        <v>89301212</v>
      </c>
      <c r="D1865" s="740" t="s">
        <v>6629</v>
      </c>
      <c r="E1865" s="741" t="s">
        <v>4373</v>
      </c>
      <c r="F1865" s="661" t="s">
        <v>4355</v>
      </c>
      <c r="G1865" s="661" t="s">
        <v>4448</v>
      </c>
      <c r="H1865" s="661" t="s">
        <v>590</v>
      </c>
      <c r="I1865" s="661" t="s">
        <v>4725</v>
      </c>
      <c r="J1865" s="661" t="s">
        <v>4601</v>
      </c>
      <c r="K1865" s="661" t="s">
        <v>1394</v>
      </c>
      <c r="L1865" s="662">
        <v>154.33000000000001</v>
      </c>
      <c r="M1865" s="662">
        <v>462.99</v>
      </c>
      <c r="N1865" s="661">
        <v>3</v>
      </c>
      <c r="O1865" s="742">
        <v>0.5</v>
      </c>
      <c r="P1865" s="662"/>
      <c r="Q1865" s="677">
        <v>0</v>
      </c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21</v>
      </c>
      <c r="B1866" s="661" t="s">
        <v>589</v>
      </c>
      <c r="C1866" s="661">
        <v>89301212</v>
      </c>
      <c r="D1866" s="740" t="s">
        <v>6629</v>
      </c>
      <c r="E1866" s="741" t="s">
        <v>4373</v>
      </c>
      <c r="F1866" s="661" t="s">
        <v>4355</v>
      </c>
      <c r="G1866" s="661" t="s">
        <v>4448</v>
      </c>
      <c r="H1866" s="661" t="s">
        <v>590</v>
      </c>
      <c r="I1866" s="661" t="s">
        <v>5672</v>
      </c>
      <c r="J1866" s="661" t="s">
        <v>4601</v>
      </c>
      <c r="K1866" s="661" t="s">
        <v>812</v>
      </c>
      <c r="L1866" s="662">
        <v>0</v>
      </c>
      <c r="M1866" s="662">
        <v>0</v>
      </c>
      <c r="N1866" s="661">
        <v>3</v>
      </c>
      <c r="O1866" s="742">
        <v>1</v>
      </c>
      <c r="P1866" s="662">
        <v>0</v>
      </c>
      <c r="Q1866" s="677"/>
      <c r="R1866" s="661">
        <v>1</v>
      </c>
      <c r="S1866" s="677">
        <v>0.33333333333333331</v>
      </c>
      <c r="T1866" s="742">
        <v>0.5</v>
      </c>
      <c r="U1866" s="700">
        <v>0.5</v>
      </c>
    </row>
    <row r="1867" spans="1:21" ht="14.4" customHeight="1" x14ac:dyDescent="0.3">
      <c r="A1867" s="660">
        <v>21</v>
      </c>
      <c r="B1867" s="661" t="s">
        <v>589</v>
      </c>
      <c r="C1867" s="661">
        <v>89301212</v>
      </c>
      <c r="D1867" s="740" t="s">
        <v>6629</v>
      </c>
      <c r="E1867" s="741" t="s">
        <v>4373</v>
      </c>
      <c r="F1867" s="661" t="s">
        <v>4355</v>
      </c>
      <c r="G1867" s="661" t="s">
        <v>5791</v>
      </c>
      <c r="H1867" s="661" t="s">
        <v>590</v>
      </c>
      <c r="I1867" s="661" t="s">
        <v>5792</v>
      </c>
      <c r="J1867" s="661" t="s">
        <v>5793</v>
      </c>
      <c r="K1867" s="661" t="s">
        <v>5794</v>
      </c>
      <c r="L1867" s="662">
        <v>0</v>
      </c>
      <c r="M1867" s="662">
        <v>0</v>
      </c>
      <c r="N1867" s="661">
        <v>1</v>
      </c>
      <c r="O1867" s="742">
        <v>1</v>
      </c>
      <c r="P1867" s="662"/>
      <c r="Q1867" s="677"/>
      <c r="R1867" s="661"/>
      <c r="S1867" s="677">
        <v>0</v>
      </c>
      <c r="T1867" s="742"/>
      <c r="U1867" s="700">
        <v>0</v>
      </c>
    </row>
    <row r="1868" spans="1:21" ht="14.4" customHeight="1" x14ac:dyDescent="0.3">
      <c r="A1868" s="660">
        <v>21</v>
      </c>
      <c r="B1868" s="661" t="s">
        <v>589</v>
      </c>
      <c r="C1868" s="661">
        <v>89301212</v>
      </c>
      <c r="D1868" s="740" t="s">
        <v>6629</v>
      </c>
      <c r="E1868" s="741" t="s">
        <v>4373</v>
      </c>
      <c r="F1868" s="661" t="s">
        <v>4355</v>
      </c>
      <c r="G1868" s="661" t="s">
        <v>5679</v>
      </c>
      <c r="H1868" s="661" t="s">
        <v>590</v>
      </c>
      <c r="I1868" s="661" t="s">
        <v>5680</v>
      </c>
      <c r="J1868" s="661" t="s">
        <v>5681</v>
      </c>
      <c r="K1868" s="661" t="s">
        <v>5682</v>
      </c>
      <c r="L1868" s="662">
        <v>82.67</v>
      </c>
      <c r="M1868" s="662">
        <v>82.67</v>
      </c>
      <c r="N1868" s="661">
        <v>1</v>
      </c>
      <c r="O1868" s="742">
        <v>1</v>
      </c>
      <c r="P1868" s="662"/>
      <c r="Q1868" s="677">
        <v>0</v>
      </c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21</v>
      </c>
      <c r="B1869" s="661" t="s">
        <v>589</v>
      </c>
      <c r="C1869" s="661">
        <v>89301212</v>
      </c>
      <c r="D1869" s="740" t="s">
        <v>6629</v>
      </c>
      <c r="E1869" s="741" t="s">
        <v>4373</v>
      </c>
      <c r="F1869" s="661" t="s">
        <v>4355</v>
      </c>
      <c r="G1869" s="661" t="s">
        <v>5049</v>
      </c>
      <c r="H1869" s="661" t="s">
        <v>590</v>
      </c>
      <c r="I1869" s="661" t="s">
        <v>3051</v>
      </c>
      <c r="J1869" s="661" t="s">
        <v>3052</v>
      </c>
      <c r="K1869" s="661" t="s">
        <v>1377</v>
      </c>
      <c r="L1869" s="662">
        <v>286.63</v>
      </c>
      <c r="M1869" s="662">
        <v>573.26</v>
      </c>
      <c r="N1869" s="661">
        <v>2</v>
      </c>
      <c r="O1869" s="742">
        <v>1</v>
      </c>
      <c r="P1869" s="662">
        <v>573.26</v>
      </c>
      <c r="Q1869" s="677">
        <v>1</v>
      </c>
      <c r="R1869" s="661">
        <v>2</v>
      </c>
      <c r="S1869" s="677">
        <v>1</v>
      </c>
      <c r="T1869" s="742">
        <v>1</v>
      </c>
      <c r="U1869" s="700">
        <v>1</v>
      </c>
    </row>
    <row r="1870" spans="1:21" ht="14.4" customHeight="1" x14ac:dyDescent="0.3">
      <c r="A1870" s="660">
        <v>21</v>
      </c>
      <c r="B1870" s="661" t="s">
        <v>589</v>
      </c>
      <c r="C1870" s="661">
        <v>89301212</v>
      </c>
      <c r="D1870" s="740" t="s">
        <v>6629</v>
      </c>
      <c r="E1870" s="741" t="s">
        <v>4373</v>
      </c>
      <c r="F1870" s="661" t="s">
        <v>4355</v>
      </c>
      <c r="G1870" s="661" t="s">
        <v>5049</v>
      </c>
      <c r="H1870" s="661" t="s">
        <v>590</v>
      </c>
      <c r="I1870" s="661" t="s">
        <v>2959</v>
      </c>
      <c r="J1870" s="661" t="s">
        <v>2960</v>
      </c>
      <c r="K1870" s="661" t="s">
        <v>2961</v>
      </c>
      <c r="L1870" s="662">
        <v>167.42</v>
      </c>
      <c r="M1870" s="662">
        <v>5859.7000000000007</v>
      </c>
      <c r="N1870" s="661">
        <v>35</v>
      </c>
      <c r="O1870" s="742">
        <v>19</v>
      </c>
      <c r="P1870" s="662">
        <v>2343.88</v>
      </c>
      <c r="Q1870" s="677">
        <v>0.39999999999999997</v>
      </c>
      <c r="R1870" s="661">
        <v>14</v>
      </c>
      <c r="S1870" s="677">
        <v>0.4</v>
      </c>
      <c r="T1870" s="742">
        <v>7.5</v>
      </c>
      <c r="U1870" s="700">
        <v>0.39473684210526316</v>
      </c>
    </row>
    <row r="1871" spans="1:21" ht="14.4" customHeight="1" x14ac:dyDescent="0.3">
      <c r="A1871" s="660">
        <v>21</v>
      </c>
      <c r="B1871" s="661" t="s">
        <v>589</v>
      </c>
      <c r="C1871" s="661">
        <v>89301212</v>
      </c>
      <c r="D1871" s="740" t="s">
        <v>6629</v>
      </c>
      <c r="E1871" s="741" t="s">
        <v>4373</v>
      </c>
      <c r="F1871" s="661" t="s">
        <v>4355</v>
      </c>
      <c r="G1871" s="661" t="s">
        <v>5049</v>
      </c>
      <c r="H1871" s="661" t="s">
        <v>590</v>
      </c>
      <c r="I1871" s="661" t="s">
        <v>5684</v>
      </c>
      <c r="J1871" s="661" t="s">
        <v>2960</v>
      </c>
      <c r="K1871" s="661" t="s">
        <v>5685</v>
      </c>
      <c r="L1871" s="662">
        <v>0</v>
      </c>
      <c r="M1871" s="662">
        <v>0</v>
      </c>
      <c r="N1871" s="661">
        <v>48</v>
      </c>
      <c r="O1871" s="742">
        <v>31</v>
      </c>
      <c r="P1871" s="662">
        <v>0</v>
      </c>
      <c r="Q1871" s="677"/>
      <c r="R1871" s="661">
        <v>18</v>
      </c>
      <c r="S1871" s="677">
        <v>0.375</v>
      </c>
      <c r="T1871" s="742">
        <v>13.5</v>
      </c>
      <c r="U1871" s="700">
        <v>0.43548387096774194</v>
      </c>
    </row>
    <row r="1872" spans="1:21" ht="14.4" customHeight="1" x14ac:dyDescent="0.3">
      <c r="A1872" s="660">
        <v>21</v>
      </c>
      <c r="B1872" s="661" t="s">
        <v>589</v>
      </c>
      <c r="C1872" s="661">
        <v>89301212</v>
      </c>
      <c r="D1872" s="740" t="s">
        <v>6629</v>
      </c>
      <c r="E1872" s="741" t="s">
        <v>4373</v>
      </c>
      <c r="F1872" s="661" t="s">
        <v>4355</v>
      </c>
      <c r="G1872" s="661" t="s">
        <v>5049</v>
      </c>
      <c r="H1872" s="661" t="s">
        <v>590</v>
      </c>
      <c r="I1872" s="661" t="s">
        <v>5795</v>
      </c>
      <c r="J1872" s="661" t="s">
        <v>2960</v>
      </c>
      <c r="K1872" s="661" t="s">
        <v>5685</v>
      </c>
      <c r="L1872" s="662">
        <v>0</v>
      </c>
      <c r="M1872" s="662">
        <v>0</v>
      </c>
      <c r="N1872" s="661">
        <v>3</v>
      </c>
      <c r="O1872" s="742">
        <v>2</v>
      </c>
      <c r="P1872" s="662"/>
      <c r="Q1872" s="677"/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21</v>
      </c>
      <c r="B1873" s="661" t="s">
        <v>589</v>
      </c>
      <c r="C1873" s="661">
        <v>89301212</v>
      </c>
      <c r="D1873" s="740" t="s">
        <v>6629</v>
      </c>
      <c r="E1873" s="741" t="s">
        <v>4373</v>
      </c>
      <c r="F1873" s="661" t="s">
        <v>4355</v>
      </c>
      <c r="G1873" s="661" t="s">
        <v>5049</v>
      </c>
      <c r="H1873" s="661" t="s">
        <v>590</v>
      </c>
      <c r="I1873" s="661" t="s">
        <v>5796</v>
      </c>
      <c r="J1873" s="661" t="s">
        <v>2960</v>
      </c>
      <c r="K1873" s="661" t="s">
        <v>5797</v>
      </c>
      <c r="L1873" s="662">
        <v>0</v>
      </c>
      <c r="M1873" s="662">
        <v>0</v>
      </c>
      <c r="N1873" s="661">
        <v>1</v>
      </c>
      <c r="O1873" s="742">
        <v>1</v>
      </c>
      <c r="P1873" s="662"/>
      <c r="Q1873" s="677"/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21</v>
      </c>
      <c r="B1874" s="661" t="s">
        <v>589</v>
      </c>
      <c r="C1874" s="661">
        <v>89301212</v>
      </c>
      <c r="D1874" s="740" t="s">
        <v>6629</v>
      </c>
      <c r="E1874" s="741" t="s">
        <v>4373</v>
      </c>
      <c r="F1874" s="661" t="s">
        <v>4355</v>
      </c>
      <c r="G1874" s="661" t="s">
        <v>5798</v>
      </c>
      <c r="H1874" s="661" t="s">
        <v>2238</v>
      </c>
      <c r="I1874" s="661" t="s">
        <v>5799</v>
      </c>
      <c r="J1874" s="661" t="s">
        <v>5800</v>
      </c>
      <c r="K1874" s="661" t="s">
        <v>3650</v>
      </c>
      <c r="L1874" s="662">
        <v>0</v>
      </c>
      <c r="M1874" s="662">
        <v>0</v>
      </c>
      <c r="N1874" s="661">
        <v>19</v>
      </c>
      <c r="O1874" s="742">
        <v>16</v>
      </c>
      <c r="P1874" s="662">
        <v>0</v>
      </c>
      <c r="Q1874" s="677"/>
      <c r="R1874" s="661">
        <v>8</v>
      </c>
      <c r="S1874" s="677">
        <v>0.42105263157894735</v>
      </c>
      <c r="T1874" s="742">
        <v>6.5</v>
      </c>
      <c r="U1874" s="700">
        <v>0.40625</v>
      </c>
    </row>
    <row r="1875" spans="1:21" ht="14.4" customHeight="1" x14ac:dyDescent="0.3">
      <c r="A1875" s="660">
        <v>21</v>
      </c>
      <c r="B1875" s="661" t="s">
        <v>589</v>
      </c>
      <c r="C1875" s="661">
        <v>89301212</v>
      </c>
      <c r="D1875" s="740" t="s">
        <v>6629</v>
      </c>
      <c r="E1875" s="741" t="s">
        <v>4373</v>
      </c>
      <c r="F1875" s="661" t="s">
        <v>4355</v>
      </c>
      <c r="G1875" s="661" t="s">
        <v>4452</v>
      </c>
      <c r="H1875" s="661" t="s">
        <v>590</v>
      </c>
      <c r="I1875" s="661" t="s">
        <v>4677</v>
      </c>
      <c r="J1875" s="661" t="s">
        <v>4607</v>
      </c>
      <c r="K1875" s="661" t="s">
        <v>1094</v>
      </c>
      <c r="L1875" s="662">
        <v>0</v>
      </c>
      <c r="M1875" s="662">
        <v>0</v>
      </c>
      <c r="N1875" s="661">
        <v>1</v>
      </c>
      <c r="O1875" s="742">
        <v>1</v>
      </c>
      <c r="P1875" s="662"/>
      <c r="Q1875" s="677"/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21</v>
      </c>
      <c r="B1876" s="661" t="s">
        <v>589</v>
      </c>
      <c r="C1876" s="661">
        <v>89301212</v>
      </c>
      <c r="D1876" s="740" t="s">
        <v>6629</v>
      </c>
      <c r="E1876" s="741" t="s">
        <v>4373</v>
      </c>
      <c r="F1876" s="661" t="s">
        <v>4355</v>
      </c>
      <c r="G1876" s="661" t="s">
        <v>4452</v>
      </c>
      <c r="H1876" s="661" t="s">
        <v>590</v>
      </c>
      <c r="I1876" s="661" t="s">
        <v>4606</v>
      </c>
      <c r="J1876" s="661" t="s">
        <v>4607</v>
      </c>
      <c r="K1876" s="661" t="s">
        <v>1097</v>
      </c>
      <c r="L1876" s="662">
        <v>0</v>
      </c>
      <c r="M1876" s="662">
        <v>0</v>
      </c>
      <c r="N1876" s="661">
        <v>6</v>
      </c>
      <c r="O1876" s="742">
        <v>2.5</v>
      </c>
      <c r="P1876" s="662">
        <v>0</v>
      </c>
      <c r="Q1876" s="677"/>
      <c r="R1876" s="661">
        <v>2</v>
      </c>
      <c r="S1876" s="677">
        <v>0.33333333333333331</v>
      </c>
      <c r="T1876" s="742">
        <v>0.5</v>
      </c>
      <c r="U1876" s="700">
        <v>0.2</v>
      </c>
    </row>
    <row r="1877" spans="1:21" ht="14.4" customHeight="1" x14ac:dyDescent="0.3">
      <c r="A1877" s="660">
        <v>21</v>
      </c>
      <c r="B1877" s="661" t="s">
        <v>589</v>
      </c>
      <c r="C1877" s="661">
        <v>89301212</v>
      </c>
      <c r="D1877" s="740" t="s">
        <v>6629</v>
      </c>
      <c r="E1877" s="741" t="s">
        <v>4373</v>
      </c>
      <c r="F1877" s="661" t="s">
        <v>4355</v>
      </c>
      <c r="G1877" s="661" t="s">
        <v>4452</v>
      </c>
      <c r="H1877" s="661" t="s">
        <v>590</v>
      </c>
      <c r="I1877" s="661" t="s">
        <v>2048</v>
      </c>
      <c r="J1877" s="661" t="s">
        <v>4607</v>
      </c>
      <c r="K1877" s="661" t="s">
        <v>1097</v>
      </c>
      <c r="L1877" s="662">
        <v>0</v>
      </c>
      <c r="M1877" s="662">
        <v>0</v>
      </c>
      <c r="N1877" s="661">
        <v>1</v>
      </c>
      <c r="O1877" s="742">
        <v>1</v>
      </c>
      <c r="P1877" s="662">
        <v>0</v>
      </c>
      <c r="Q1877" s="677"/>
      <c r="R1877" s="661">
        <v>1</v>
      </c>
      <c r="S1877" s="677">
        <v>1</v>
      </c>
      <c r="T1877" s="742">
        <v>1</v>
      </c>
      <c r="U1877" s="700">
        <v>1</v>
      </c>
    </row>
    <row r="1878" spans="1:21" ht="14.4" customHeight="1" x14ac:dyDescent="0.3">
      <c r="A1878" s="660">
        <v>21</v>
      </c>
      <c r="B1878" s="661" t="s">
        <v>589</v>
      </c>
      <c r="C1878" s="661">
        <v>89301212</v>
      </c>
      <c r="D1878" s="740" t="s">
        <v>6629</v>
      </c>
      <c r="E1878" s="741" t="s">
        <v>4373</v>
      </c>
      <c r="F1878" s="661" t="s">
        <v>4355</v>
      </c>
      <c r="G1878" s="661" t="s">
        <v>4452</v>
      </c>
      <c r="H1878" s="661" t="s">
        <v>590</v>
      </c>
      <c r="I1878" s="661" t="s">
        <v>5052</v>
      </c>
      <c r="J1878" s="661" t="s">
        <v>2049</v>
      </c>
      <c r="K1878" s="661" t="s">
        <v>996</v>
      </c>
      <c r="L1878" s="662">
        <v>0</v>
      </c>
      <c r="M1878" s="662">
        <v>0</v>
      </c>
      <c r="N1878" s="661">
        <v>1</v>
      </c>
      <c r="O1878" s="742">
        <v>0.5</v>
      </c>
      <c r="P1878" s="662"/>
      <c r="Q1878" s="677"/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21</v>
      </c>
      <c r="B1879" s="661" t="s">
        <v>589</v>
      </c>
      <c r="C1879" s="661">
        <v>89301212</v>
      </c>
      <c r="D1879" s="740" t="s">
        <v>6629</v>
      </c>
      <c r="E1879" s="741" t="s">
        <v>4373</v>
      </c>
      <c r="F1879" s="661" t="s">
        <v>4355</v>
      </c>
      <c r="G1879" s="661" t="s">
        <v>4452</v>
      </c>
      <c r="H1879" s="661" t="s">
        <v>590</v>
      </c>
      <c r="I1879" s="661" t="s">
        <v>5270</v>
      </c>
      <c r="J1879" s="661" t="s">
        <v>5271</v>
      </c>
      <c r="K1879" s="661" t="s">
        <v>1094</v>
      </c>
      <c r="L1879" s="662">
        <v>0</v>
      </c>
      <c r="M1879" s="662">
        <v>0</v>
      </c>
      <c r="N1879" s="661">
        <v>2</v>
      </c>
      <c r="O1879" s="742">
        <v>1.5</v>
      </c>
      <c r="P1879" s="662">
        <v>0</v>
      </c>
      <c r="Q1879" s="677"/>
      <c r="R1879" s="661">
        <v>2</v>
      </c>
      <c r="S1879" s="677">
        <v>1</v>
      </c>
      <c r="T1879" s="742">
        <v>1.5</v>
      </c>
      <c r="U1879" s="700">
        <v>1</v>
      </c>
    </row>
    <row r="1880" spans="1:21" ht="14.4" customHeight="1" x14ac:dyDescent="0.3">
      <c r="A1880" s="660">
        <v>21</v>
      </c>
      <c r="B1880" s="661" t="s">
        <v>589</v>
      </c>
      <c r="C1880" s="661">
        <v>89301212</v>
      </c>
      <c r="D1880" s="740" t="s">
        <v>6629</v>
      </c>
      <c r="E1880" s="741" t="s">
        <v>4373</v>
      </c>
      <c r="F1880" s="661" t="s">
        <v>4355</v>
      </c>
      <c r="G1880" s="661" t="s">
        <v>4452</v>
      </c>
      <c r="H1880" s="661" t="s">
        <v>590</v>
      </c>
      <c r="I1880" s="661" t="s">
        <v>5272</v>
      </c>
      <c r="J1880" s="661" t="s">
        <v>5271</v>
      </c>
      <c r="K1880" s="661" t="s">
        <v>1097</v>
      </c>
      <c r="L1880" s="662">
        <v>0</v>
      </c>
      <c r="M1880" s="662">
        <v>0</v>
      </c>
      <c r="N1880" s="661">
        <v>11</v>
      </c>
      <c r="O1880" s="742">
        <v>7.5</v>
      </c>
      <c r="P1880" s="662">
        <v>0</v>
      </c>
      <c r="Q1880" s="677"/>
      <c r="R1880" s="661">
        <v>8</v>
      </c>
      <c r="S1880" s="677">
        <v>0.72727272727272729</v>
      </c>
      <c r="T1880" s="742">
        <v>4.5</v>
      </c>
      <c r="U1880" s="700">
        <v>0.6</v>
      </c>
    </row>
    <row r="1881" spans="1:21" ht="14.4" customHeight="1" x14ac:dyDescent="0.3">
      <c r="A1881" s="660">
        <v>21</v>
      </c>
      <c r="B1881" s="661" t="s">
        <v>589</v>
      </c>
      <c r="C1881" s="661">
        <v>89301212</v>
      </c>
      <c r="D1881" s="740" t="s">
        <v>6629</v>
      </c>
      <c r="E1881" s="741" t="s">
        <v>4373</v>
      </c>
      <c r="F1881" s="661" t="s">
        <v>4355</v>
      </c>
      <c r="G1881" s="661" t="s">
        <v>4452</v>
      </c>
      <c r="H1881" s="661" t="s">
        <v>590</v>
      </c>
      <c r="I1881" s="661" t="s">
        <v>5357</v>
      </c>
      <c r="J1881" s="661" t="s">
        <v>5271</v>
      </c>
      <c r="K1881" s="661" t="s">
        <v>1097</v>
      </c>
      <c r="L1881" s="662">
        <v>0</v>
      </c>
      <c r="M1881" s="662">
        <v>0</v>
      </c>
      <c r="N1881" s="661">
        <v>3</v>
      </c>
      <c r="O1881" s="742">
        <v>2</v>
      </c>
      <c r="P1881" s="662">
        <v>0</v>
      </c>
      <c r="Q1881" s="677"/>
      <c r="R1881" s="661">
        <v>1</v>
      </c>
      <c r="S1881" s="677">
        <v>0.33333333333333331</v>
      </c>
      <c r="T1881" s="742">
        <v>1</v>
      </c>
      <c r="U1881" s="700">
        <v>0.5</v>
      </c>
    </row>
    <row r="1882" spans="1:21" ht="14.4" customHeight="1" x14ac:dyDescent="0.3">
      <c r="A1882" s="660">
        <v>21</v>
      </c>
      <c r="B1882" s="661" t="s">
        <v>589</v>
      </c>
      <c r="C1882" s="661">
        <v>89301212</v>
      </c>
      <c r="D1882" s="740" t="s">
        <v>6629</v>
      </c>
      <c r="E1882" s="741" t="s">
        <v>4373</v>
      </c>
      <c r="F1882" s="661" t="s">
        <v>4355</v>
      </c>
      <c r="G1882" s="661" t="s">
        <v>4452</v>
      </c>
      <c r="H1882" s="661" t="s">
        <v>590</v>
      </c>
      <c r="I1882" s="661" t="s">
        <v>5801</v>
      </c>
      <c r="J1882" s="661" t="s">
        <v>2181</v>
      </c>
      <c r="K1882" s="661" t="s">
        <v>996</v>
      </c>
      <c r="L1882" s="662">
        <v>0</v>
      </c>
      <c r="M1882" s="662">
        <v>0</v>
      </c>
      <c r="N1882" s="661">
        <v>2</v>
      </c>
      <c r="O1882" s="742">
        <v>0.5</v>
      </c>
      <c r="P1882" s="662">
        <v>0</v>
      </c>
      <c r="Q1882" s="677"/>
      <c r="R1882" s="661">
        <v>2</v>
      </c>
      <c r="S1882" s="677">
        <v>1</v>
      </c>
      <c r="T1882" s="742">
        <v>0.5</v>
      </c>
      <c r="U1882" s="700">
        <v>1</v>
      </c>
    </row>
    <row r="1883" spans="1:21" ht="14.4" customHeight="1" x14ac:dyDescent="0.3">
      <c r="A1883" s="660">
        <v>21</v>
      </c>
      <c r="B1883" s="661" t="s">
        <v>589</v>
      </c>
      <c r="C1883" s="661">
        <v>89301212</v>
      </c>
      <c r="D1883" s="740" t="s">
        <v>6629</v>
      </c>
      <c r="E1883" s="741" t="s">
        <v>4373</v>
      </c>
      <c r="F1883" s="661" t="s">
        <v>4355</v>
      </c>
      <c r="G1883" s="661" t="s">
        <v>4452</v>
      </c>
      <c r="H1883" s="661" t="s">
        <v>590</v>
      </c>
      <c r="I1883" s="661" t="s">
        <v>5358</v>
      </c>
      <c r="J1883" s="661" t="s">
        <v>5271</v>
      </c>
      <c r="K1883" s="661" t="s">
        <v>1097</v>
      </c>
      <c r="L1883" s="662">
        <v>0</v>
      </c>
      <c r="M1883" s="662">
        <v>0</v>
      </c>
      <c r="N1883" s="661">
        <v>2</v>
      </c>
      <c r="O1883" s="742">
        <v>1</v>
      </c>
      <c r="P1883" s="662">
        <v>0</v>
      </c>
      <c r="Q1883" s="677"/>
      <c r="R1883" s="661">
        <v>2</v>
      </c>
      <c r="S1883" s="677">
        <v>1</v>
      </c>
      <c r="T1883" s="742">
        <v>1</v>
      </c>
      <c r="U1883" s="700">
        <v>1</v>
      </c>
    </row>
    <row r="1884" spans="1:21" ht="14.4" customHeight="1" x14ac:dyDescent="0.3">
      <c r="A1884" s="660">
        <v>21</v>
      </c>
      <c r="B1884" s="661" t="s">
        <v>589</v>
      </c>
      <c r="C1884" s="661">
        <v>89301212</v>
      </c>
      <c r="D1884" s="740" t="s">
        <v>6629</v>
      </c>
      <c r="E1884" s="741" t="s">
        <v>4373</v>
      </c>
      <c r="F1884" s="661" t="s">
        <v>4355</v>
      </c>
      <c r="G1884" s="661" t="s">
        <v>4452</v>
      </c>
      <c r="H1884" s="661" t="s">
        <v>590</v>
      </c>
      <c r="I1884" s="661" t="s">
        <v>5802</v>
      </c>
      <c r="J1884" s="661" t="s">
        <v>5271</v>
      </c>
      <c r="K1884" s="661" t="s">
        <v>1097</v>
      </c>
      <c r="L1884" s="662">
        <v>0</v>
      </c>
      <c r="M1884" s="662">
        <v>0</v>
      </c>
      <c r="N1884" s="661">
        <v>1</v>
      </c>
      <c r="O1884" s="742">
        <v>0.5</v>
      </c>
      <c r="P1884" s="662">
        <v>0</v>
      </c>
      <c r="Q1884" s="677"/>
      <c r="R1884" s="661">
        <v>1</v>
      </c>
      <c r="S1884" s="677">
        <v>1</v>
      </c>
      <c r="T1884" s="742">
        <v>0.5</v>
      </c>
      <c r="U1884" s="700">
        <v>1</v>
      </c>
    </row>
    <row r="1885" spans="1:21" ht="14.4" customHeight="1" x14ac:dyDescent="0.3">
      <c r="A1885" s="660">
        <v>21</v>
      </c>
      <c r="B1885" s="661" t="s">
        <v>589</v>
      </c>
      <c r="C1885" s="661">
        <v>89301212</v>
      </c>
      <c r="D1885" s="740" t="s">
        <v>6629</v>
      </c>
      <c r="E1885" s="741" t="s">
        <v>4373</v>
      </c>
      <c r="F1885" s="661" t="s">
        <v>4357</v>
      </c>
      <c r="G1885" s="661" t="s">
        <v>4612</v>
      </c>
      <c r="H1885" s="661" t="s">
        <v>590</v>
      </c>
      <c r="I1885" s="661" t="s">
        <v>5122</v>
      </c>
      <c r="J1885" s="661" t="s">
        <v>4370</v>
      </c>
      <c r="K1885" s="661"/>
      <c r="L1885" s="662">
        <v>0</v>
      </c>
      <c r="M1885" s="662">
        <v>0</v>
      </c>
      <c r="N1885" s="661">
        <v>5</v>
      </c>
      <c r="O1885" s="742">
        <v>4</v>
      </c>
      <c r="P1885" s="662">
        <v>0</v>
      </c>
      <c r="Q1885" s="677"/>
      <c r="R1885" s="661">
        <v>5</v>
      </c>
      <c r="S1885" s="677">
        <v>1</v>
      </c>
      <c r="T1885" s="742">
        <v>4</v>
      </c>
      <c r="U1885" s="700">
        <v>1</v>
      </c>
    </row>
    <row r="1886" spans="1:21" ht="14.4" customHeight="1" x14ac:dyDescent="0.3">
      <c r="A1886" s="660">
        <v>21</v>
      </c>
      <c r="B1886" s="661" t="s">
        <v>589</v>
      </c>
      <c r="C1886" s="661">
        <v>89301212</v>
      </c>
      <c r="D1886" s="740" t="s">
        <v>6629</v>
      </c>
      <c r="E1886" s="741" t="s">
        <v>4373</v>
      </c>
      <c r="F1886" s="661" t="s">
        <v>4357</v>
      </c>
      <c r="G1886" s="661" t="s">
        <v>4615</v>
      </c>
      <c r="H1886" s="661" t="s">
        <v>590</v>
      </c>
      <c r="I1886" s="661" t="s">
        <v>4681</v>
      </c>
      <c r="J1886" s="661" t="s">
        <v>4682</v>
      </c>
      <c r="K1886" s="661" t="s">
        <v>4683</v>
      </c>
      <c r="L1886" s="662">
        <v>1000</v>
      </c>
      <c r="M1886" s="662">
        <v>28000</v>
      </c>
      <c r="N1886" s="661">
        <v>28</v>
      </c>
      <c r="O1886" s="742">
        <v>28</v>
      </c>
      <c r="P1886" s="662"/>
      <c r="Q1886" s="677">
        <v>0</v>
      </c>
      <c r="R1886" s="661"/>
      <c r="S1886" s="677">
        <v>0</v>
      </c>
      <c r="T1886" s="742"/>
      <c r="U1886" s="700">
        <v>0</v>
      </c>
    </row>
    <row r="1887" spans="1:21" ht="14.4" customHeight="1" x14ac:dyDescent="0.3">
      <c r="A1887" s="660">
        <v>21</v>
      </c>
      <c r="B1887" s="661" t="s">
        <v>589</v>
      </c>
      <c r="C1887" s="661">
        <v>89301212</v>
      </c>
      <c r="D1887" s="740" t="s">
        <v>6629</v>
      </c>
      <c r="E1887" s="741" t="s">
        <v>4373</v>
      </c>
      <c r="F1887" s="661" t="s">
        <v>4357</v>
      </c>
      <c r="G1887" s="661" t="s">
        <v>5281</v>
      </c>
      <c r="H1887" s="661" t="s">
        <v>590</v>
      </c>
      <c r="I1887" s="661" t="s">
        <v>5803</v>
      </c>
      <c r="J1887" s="661" t="s">
        <v>5804</v>
      </c>
      <c r="K1887" s="661" t="s">
        <v>5805</v>
      </c>
      <c r="L1887" s="662">
        <v>1300</v>
      </c>
      <c r="M1887" s="662">
        <v>1300</v>
      </c>
      <c r="N1887" s="661">
        <v>1</v>
      </c>
      <c r="O1887" s="742">
        <v>1</v>
      </c>
      <c r="P1887" s="662"/>
      <c r="Q1887" s="677">
        <v>0</v>
      </c>
      <c r="R1887" s="661"/>
      <c r="S1887" s="677">
        <v>0</v>
      </c>
      <c r="T1887" s="742"/>
      <c r="U1887" s="700">
        <v>0</v>
      </c>
    </row>
    <row r="1888" spans="1:21" ht="14.4" customHeight="1" x14ac:dyDescent="0.3">
      <c r="A1888" s="660">
        <v>21</v>
      </c>
      <c r="B1888" s="661" t="s">
        <v>589</v>
      </c>
      <c r="C1888" s="661">
        <v>89301212</v>
      </c>
      <c r="D1888" s="740" t="s">
        <v>6629</v>
      </c>
      <c r="E1888" s="741" t="s">
        <v>4373</v>
      </c>
      <c r="F1888" s="661" t="s">
        <v>4357</v>
      </c>
      <c r="G1888" s="661" t="s">
        <v>5281</v>
      </c>
      <c r="H1888" s="661" t="s">
        <v>590</v>
      </c>
      <c r="I1888" s="661" t="s">
        <v>5282</v>
      </c>
      <c r="J1888" s="661" t="s">
        <v>5283</v>
      </c>
      <c r="K1888" s="661" t="s">
        <v>5284</v>
      </c>
      <c r="L1888" s="662">
        <v>1800</v>
      </c>
      <c r="M1888" s="662">
        <v>118800</v>
      </c>
      <c r="N1888" s="661">
        <v>66</v>
      </c>
      <c r="O1888" s="742">
        <v>63</v>
      </c>
      <c r="P1888" s="662">
        <v>52200</v>
      </c>
      <c r="Q1888" s="677">
        <v>0.43939393939393939</v>
      </c>
      <c r="R1888" s="661">
        <v>29</v>
      </c>
      <c r="S1888" s="677">
        <v>0.43939393939393939</v>
      </c>
      <c r="T1888" s="742">
        <v>28</v>
      </c>
      <c r="U1888" s="700">
        <v>0.44444444444444442</v>
      </c>
    </row>
    <row r="1889" spans="1:21" ht="14.4" customHeight="1" x14ac:dyDescent="0.3">
      <c r="A1889" s="660">
        <v>21</v>
      </c>
      <c r="B1889" s="661" t="s">
        <v>589</v>
      </c>
      <c r="C1889" s="661">
        <v>89301212</v>
      </c>
      <c r="D1889" s="740" t="s">
        <v>6629</v>
      </c>
      <c r="E1889" s="741" t="s">
        <v>4373</v>
      </c>
      <c r="F1889" s="661" t="s">
        <v>4357</v>
      </c>
      <c r="G1889" s="661" t="s">
        <v>5281</v>
      </c>
      <c r="H1889" s="661" t="s">
        <v>590</v>
      </c>
      <c r="I1889" s="661" t="s">
        <v>5285</v>
      </c>
      <c r="J1889" s="661" t="s">
        <v>5286</v>
      </c>
      <c r="K1889" s="661" t="s">
        <v>5287</v>
      </c>
      <c r="L1889" s="662">
        <v>1800</v>
      </c>
      <c r="M1889" s="662">
        <v>9000</v>
      </c>
      <c r="N1889" s="661">
        <v>5</v>
      </c>
      <c r="O1889" s="742">
        <v>5</v>
      </c>
      <c r="P1889" s="662">
        <v>3600</v>
      </c>
      <c r="Q1889" s="677">
        <v>0.4</v>
      </c>
      <c r="R1889" s="661">
        <v>2</v>
      </c>
      <c r="S1889" s="677">
        <v>0.4</v>
      </c>
      <c r="T1889" s="742">
        <v>2</v>
      </c>
      <c r="U1889" s="700">
        <v>0.4</v>
      </c>
    </row>
    <row r="1890" spans="1:21" ht="14.4" customHeight="1" x14ac:dyDescent="0.3">
      <c r="A1890" s="660">
        <v>21</v>
      </c>
      <c r="B1890" s="661" t="s">
        <v>589</v>
      </c>
      <c r="C1890" s="661">
        <v>89301212</v>
      </c>
      <c r="D1890" s="740" t="s">
        <v>6629</v>
      </c>
      <c r="E1890" s="741" t="s">
        <v>4373</v>
      </c>
      <c r="F1890" s="661" t="s">
        <v>4357</v>
      </c>
      <c r="G1890" s="661" t="s">
        <v>5281</v>
      </c>
      <c r="H1890" s="661" t="s">
        <v>590</v>
      </c>
      <c r="I1890" s="661" t="s">
        <v>5806</v>
      </c>
      <c r="J1890" s="661" t="s">
        <v>5807</v>
      </c>
      <c r="K1890" s="661" t="s">
        <v>5808</v>
      </c>
      <c r="L1890" s="662">
        <v>3000</v>
      </c>
      <c r="M1890" s="662">
        <v>3000</v>
      </c>
      <c r="N1890" s="661">
        <v>1</v>
      </c>
      <c r="O1890" s="742">
        <v>1</v>
      </c>
      <c r="P1890" s="662">
        <v>3000</v>
      </c>
      <c r="Q1890" s="677">
        <v>1</v>
      </c>
      <c r="R1890" s="661">
        <v>1</v>
      </c>
      <c r="S1890" s="677">
        <v>1</v>
      </c>
      <c r="T1890" s="742">
        <v>1</v>
      </c>
      <c r="U1890" s="700">
        <v>1</v>
      </c>
    </row>
    <row r="1891" spans="1:21" ht="14.4" customHeight="1" x14ac:dyDescent="0.3">
      <c r="A1891" s="660">
        <v>21</v>
      </c>
      <c r="B1891" s="661" t="s">
        <v>589</v>
      </c>
      <c r="C1891" s="661">
        <v>89301212</v>
      </c>
      <c r="D1891" s="740" t="s">
        <v>6629</v>
      </c>
      <c r="E1891" s="741" t="s">
        <v>4373</v>
      </c>
      <c r="F1891" s="661" t="s">
        <v>4357</v>
      </c>
      <c r="G1891" s="661" t="s">
        <v>5288</v>
      </c>
      <c r="H1891" s="661" t="s">
        <v>590</v>
      </c>
      <c r="I1891" s="661" t="s">
        <v>5282</v>
      </c>
      <c r="J1891" s="661" t="s">
        <v>5283</v>
      </c>
      <c r="K1891" s="661" t="s">
        <v>5284</v>
      </c>
      <c r="L1891" s="662">
        <v>1800</v>
      </c>
      <c r="M1891" s="662">
        <v>37800</v>
      </c>
      <c r="N1891" s="661">
        <v>21</v>
      </c>
      <c r="O1891" s="742">
        <v>20</v>
      </c>
      <c r="P1891" s="662">
        <v>10800</v>
      </c>
      <c r="Q1891" s="677">
        <v>0.2857142857142857</v>
      </c>
      <c r="R1891" s="661">
        <v>6</v>
      </c>
      <c r="S1891" s="677">
        <v>0.2857142857142857</v>
      </c>
      <c r="T1891" s="742">
        <v>6</v>
      </c>
      <c r="U1891" s="700">
        <v>0.3</v>
      </c>
    </row>
    <row r="1892" spans="1:21" ht="14.4" customHeight="1" x14ac:dyDescent="0.3">
      <c r="A1892" s="660">
        <v>21</v>
      </c>
      <c r="B1892" s="661" t="s">
        <v>589</v>
      </c>
      <c r="C1892" s="661">
        <v>89301212</v>
      </c>
      <c r="D1892" s="740" t="s">
        <v>6629</v>
      </c>
      <c r="E1892" s="741" t="s">
        <v>4373</v>
      </c>
      <c r="F1892" s="661" t="s">
        <v>4357</v>
      </c>
      <c r="G1892" s="661" t="s">
        <v>4684</v>
      </c>
      <c r="H1892" s="661" t="s">
        <v>590</v>
      </c>
      <c r="I1892" s="661" t="s">
        <v>4681</v>
      </c>
      <c r="J1892" s="661" t="s">
        <v>4682</v>
      </c>
      <c r="K1892" s="661" t="s">
        <v>4683</v>
      </c>
      <c r="L1892" s="662">
        <v>1000</v>
      </c>
      <c r="M1892" s="662">
        <v>4000</v>
      </c>
      <c r="N1892" s="661">
        <v>4</v>
      </c>
      <c r="O1892" s="742">
        <v>4</v>
      </c>
      <c r="P1892" s="662">
        <v>1000</v>
      </c>
      <c r="Q1892" s="677">
        <v>0.25</v>
      </c>
      <c r="R1892" s="661">
        <v>1</v>
      </c>
      <c r="S1892" s="677">
        <v>0.25</v>
      </c>
      <c r="T1892" s="742">
        <v>1</v>
      </c>
      <c r="U1892" s="700">
        <v>0.25</v>
      </c>
    </row>
    <row r="1893" spans="1:21" ht="14.4" customHeight="1" x14ac:dyDescent="0.3">
      <c r="A1893" s="660">
        <v>21</v>
      </c>
      <c r="B1893" s="661" t="s">
        <v>589</v>
      </c>
      <c r="C1893" s="661">
        <v>89301212</v>
      </c>
      <c r="D1893" s="740" t="s">
        <v>6629</v>
      </c>
      <c r="E1893" s="741" t="s">
        <v>4375</v>
      </c>
      <c r="F1893" s="661" t="s">
        <v>4355</v>
      </c>
      <c r="G1893" s="661" t="s">
        <v>4970</v>
      </c>
      <c r="H1893" s="661" t="s">
        <v>590</v>
      </c>
      <c r="I1893" s="661" t="s">
        <v>968</v>
      </c>
      <c r="J1893" s="661" t="s">
        <v>965</v>
      </c>
      <c r="K1893" s="661" t="s">
        <v>5809</v>
      </c>
      <c r="L1893" s="662">
        <v>0</v>
      </c>
      <c r="M1893" s="662">
        <v>0</v>
      </c>
      <c r="N1893" s="661">
        <v>1</v>
      </c>
      <c r="O1893" s="742">
        <v>1</v>
      </c>
      <c r="P1893" s="662"/>
      <c r="Q1893" s="677"/>
      <c r="R1893" s="661"/>
      <c r="S1893" s="677">
        <v>0</v>
      </c>
      <c r="T1893" s="742"/>
      <c r="U1893" s="700">
        <v>0</v>
      </c>
    </row>
    <row r="1894" spans="1:21" ht="14.4" customHeight="1" x14ac:dyDescent="0.3">
      <c r="A1894" s="660">
        <v>21</v>
      </c>
      <c r="B1894" s="661" t="s">
        <v>589</v>
      </c>
      <c r="C1894" s="661">
        <v>89301212</v>
      </c>
      <c r="D1894" s="740" t="s">
        <v>6629</v>
      </c>
      <c r="E1894" s="741" t="s">
        <v>4375</v>
      </c>
      <c r="F1894" s="661" t="s">
        <v>4355</v>
      </c>
      <c r="G1894" s="661" t="s">
        <v>4970</v>
      </c>
      <c r="H1894" s="661" t="s">
        <v>590</v>
      </c>
      <c r="I1894" s="661" t="s">
        <v>5810</v>
      </c>
      <c r="J1894" s="661" t="s">
        <v>5811</v>
      </c>
      <c r="K1894" s="661" t="s">
        <v>5812</v>
      </c>
      <c r="L1894" s="662">
        <v>0</v>
      </c>
      <c r="M1894" s="662">
        <v>0</v>
      </c>
      <c r="N1894" s="661">
        <v>1</v>
      </c>
      <c r="O1894" s="742">
        <v>1</v>
      </c>
      <c r="P1894" s="662">
        <v>0</v>
      </c>
      <c r="Q1894" s="677"/>
      <c r="R1894" s="661">
        <v>1</v>
      </c>
      <c r="S1894" s="677">
        <v>1</v>
      </c>
      <c r="T1894" s="742">
        <v>1</v>
      </c>
      <c r="U1894" s="700">
        <v>1</v>
      </c>
    </row>
    <row r="1895" spans="1:21" ht="14.4" customHeight="1" x14ac:dyDescent="0.3">
      <c r="A1895" s="660">
        <v>21</v>
      </c>
      <c r="B1895" s="661" t="s">
        <v>589</v>
      </c>
      <c r="C1895" s="661">
        <v>89301212</v>
      </c>
      <c r="D1895" s="740" t="s">
        <v>6629</v>
      </c>
      <c r="E1895" s="741" t="s">
        <v>4375</v>
      </c>
      <c r="F1895" s="661" t="s">
        <v>4355</v>
      </c>
      <c r="G1895" s="661" t="s">
        <v>4395</v>
      </c>
      <c r="H1895" s="661" t="s">
        <v>590</v>
      </c>
      <c r="I1895" s="661" t="s">
        <v>1190</v>
      </c>
      <c r="J1895" s="661" t="s">
        <v>1191</v>
      </c>
      <c r="K1895" s="661" t="s">
        <v>1192</v>
      </c>
      <c r="L1895" s="662">
        <v>95.25</v>
      </c>
      <c r="M1895" s="662">
        <v>381</v>
      </c>
      <c r="N1895" s="661">
        <v>4</v>
      </c>
      <c r="O1895" s="742">
        <v>1.5</v>
      </c>
      <c r="P1895" s="662">
        <v>190.5</v>
      </c>
      <c r="Q1895" s="677">
        <v>0.5</v>
      </c>
      <c r="R1895" s="661">
        <v>2</v>
      </c>
      <c r="S1895" s="677">
        <v>0.5</v>
      </c>
      <c r="T1895" s="742">
        <v>1</v>
      </c>
      <c r="U1895" s="700">
        <v>0.66666666666666663</v>
      </c>
    </row>
    <row r="1896" spans="1:21" ht="14.4" customHeight="1" x14ac:dyDescent="0.3">
      <c r="A1896" s="660">
        <v>21</v>
      </c>
      <c r="B1896" s="661" t="s">
        <v>589</v>
      </c>
      <c r="C1896" s="661">
        <v>89301212</v>
      </c>
      <c r="D1896" s="740" t="s">
        <v>6629</v>
      </c>
      <c r="E1896" s="741" t="s">
        <v>4375</v>
      </c>
      <c r="F1896" s="661" t="s">
        <v>4355</v>
      </c>
      <c r="G1896" s="661" t="s">
        <v>4395</v>
      </c>
      <c r="H1896" s="661" t="s">
        <v>590</v>
      </c>
      <c r="I1896" s="661" t="s">
        <v>726</v>
      </c>
      <c r="J1896" s="661" t="s">
        <v>727</v>
      </c>
      <c r="K1896" s="661" t="s">
        <v>4396</v>
      </c>
      <c r="L1896" s="662">
        <v>42.42</v>
      </c>
      <c r="M1896" s="662">
        <v>42.42</v>
      </c>
      <c r="N1896" s="661">
        <v>1</v>
      </c>
      <c r="O1896" s="742">
        <v>1</v>
      </c>
      <c r="P1896" s="662"/>
      <c r="Q1896" s="677">
        <v>0</v>
      </c>
      <c r="R1896" s="661"/>
      <c r="S1896" s="677">
        <v>0</v>
      </c>
      <c r="T1896" s="742"/>
      <c r="U1896" s="700">
        <v>0</v>
      </c>
    </row>
    <row r="1897" spans="1:21" ht="14.4" customHeight="1" x14ac:dyDescent="0.3">
      <c r="A1897" s="660">
        <v>21</v>
      </c>
      <c r="B1897" s="661" t="s">
        <v>589</v>
      </c>
      <c r="C1897" s="661">
        <v>89301212</v>
      </c>
      <c r="D1897" s="740" t="s">
        <v>6629</v>
      </c>
      <c r="E1897" s="741" t="s">
        <v>4375</v>
      </c>
      <c r="F1897" s="661" t="s">
        <v>4355</v>
      </c>
      <c r="G1897" s="661" t="s">
        <v>4395</v>
      </c>
      <c r="H1897" s="661" t="s">
        <v>590</v>
      </c>
      <c r="I1897" s="661" t="s">
        <v>726</v>
      </c>
      <c r="J1897" s="661" t="s">
        <v>727</v>
      </c>
      <c r="K1897" s="661" t="s">
        <v>4396</v>
      </c>
      <c r="L1897" s="662">
        <v>85.72</v>
      </c>
      <c r="M1897" s="662">
        <v>171.44</v>
      </c>
      <c r="N1897" s="661">
        <v>2</v>
      </c>
      <c r="O1897" s="742">
        <v>0.5</v>
      </c>
      <c r="P1897" s="662"/>
      <c r="Q1897" s="677">
        <v>0</v>
      </c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21</v>
      </c>
      <c r="B1898" s="661" t="s">
        <v>589</v>
      </c>
      <c r="C1898" s="661">
        <v>89301212</v>
      </c>
      <c r="D1898" s="740" t="s">
        <v>6629</v>
      </c>
      <c r="E1898" s="741" t="s">
        <v>4375</v>
      </c>
      <c r="F1898" s="661" t="s">
        <v>4355</v>
      </c>
      <c r="G1898" s="661" t="s">
        <v>4395</v>
      </c>
      <c r="H1898" s="661" t="s">
        <v>590</v>
      </c>
      <c r="I1898" s="661" t="s">
        <v>756</v>
      </c>
      <c r="J1898" s="661" t="s">
        <v>4464</v>
      </c>
      <c r="K1898" s="661" t="s">
        <v>3080</v>
      </c>
      <c r="L1898" s="662">
        <v>44.8</v>
      </c>
      <c r="M1898" s="662">
        <v>89.6</v>
      </c>
      <c r="N1898" s="661">
        <v>2</v>
      </c>
      <c r="O1898" s="742">
        <v>1</v>
      </c>
      <c r="P1898" s="662"/>
      <c r="Q1898" s="677">
        <v>0</v>
      </c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21</v>
      </c>
      <c r="B1899" s="661" t="s">
        <v>589</v>
      </c>
      <c r="C1899" s="661">
        <v>89301212</v>
      </c>
      <c r="D1899" s="740" t="s">
        <v>6629</v>
      </c>
      <c r="E1899" s="741" t="s">
        <v>4375</v>
      </c>
      <c r="F1899" s="661" t="s">
        <v>4355</v>
      </c>
      <c r="G1899" s="661" t="s">
        <v>4395</v>
      </c>
      <c r="H1899" s="661" t="s">
        <v>590</v>
      </c>
      <c r="I1899" s="661" t="s">
        <v>4465</v>
      </c>
      <c r="J1899" s="661" t="s">
        <v>4464</v>
      </c>
      <c r="K1899" s="661" t="s">
        <v>3080</v>
      </c>
      <c r="L1899" s="662">
        <v>44.8</v>
      </c>
      <c r="M1899" s="662">
        <v>44.8</v>
      </c>
      <c r="N1899" s="661">
        <v>1</v>
      </c>
      <c r="O1899" s="742">
        <v>1</v>
      </c>
      <c r="P1899" s="662">
        <v>44.8</v>
      </c>
      <c r="Q1899" s="677">
        <v>1</v>
      </c>
      <c r="R1899" s="661">
        <v>1</v>
      </c>
      <c r="S1899" s="677">
        <v>1</v>
      </c>
      <c r="T1899" s="742">
        <v>1</v>
      </c>
      <c r="U1899" s="700">
        <v>1</v>
      </c>
    </row>
    <row r="1900" spans="1:21" ht="14.4" customHeight="1" x14ac:dyDescent="0.3">
      <c r="A1900" s="660">
        <v>21</v>
      </c>
      <c r="B1900" s="661" t="s">
        <v>589</v>
      </c>
      <c r="C1900" s="661">
        <v>89301212</v>
      </c>
      <c r="D1900" s="740" t="s">
        <v>6629</v>
      </c>
      <c r="E1900" s="741" t="s">
        <v>4375</v>
      </c>
      <c r="F1900" s="661" t="s">
        <v>4355</v>
      </c>
      <c r="G1900" s="661" t="s">
        <v>4399</v>
      </c>
      <c r="H1900" s="661" t="s">
        <v>2238</v>
      </c>
      <c r="I1900" s="661" t="s">
        <v>3638</v>
      </c>
      <c r="J1900" s="661" t="s">
        <v>4305</v>
      </c>
      <c r="K1900" s="661" t="s">
        <v>4306</v>
      </c>
      <c r="L1900" s="662">
        <v>25.03</v>
      </c>
      <c r="M1900" s="662">
        <v>25.03</v>
      </c>
      <c r="N1900" s="661">
        <v>1</v>
      </c>
      <c r="O1900" s="742">
        <v>1</v>
      </c>
      <c r="P1900" s="662">
        <v>25.03</v>
      </c>
      <c r="Q1900" s="677">
        <v>1</v>
      </c>
      <c r="R1900" s="661">
        <v>1</v>
      </c>
      <c r="S1900" s="677">
        <v>1</v>
      </c>
      <c r="T1900" s="742">
        <v>1</v>
      </c>
      <c r="U1900" s="700">
        <v>1</v>
      </c>
    </row>
    <row r="1901" spans="1:21" ht="14.4" customHeight="1" x14ac:dyDescent="0.3">
      <c r="A1901" s="660">
        <v>21</v>
      </c>
      <c r="B1901" s="661" t="s">
        <v>589</v>
      </c>
      <c r="C1901" s="661">
        <v>89301212</v>
      </c>
      <c r="D1901" s="740" t="s">
        <v>6629</v>
      </c>
      <c r="E1901" s="741" t="s">
        <v>4375</v>
      </c>
      <c r="F1901" s="661" t="s">
        <v>4355</v>
      </c>
      <c r="G1901" s="661" t="s">
        <v>4399</v>
      </c>
      <c r="H1901" s="661" t="s">
        <v>590</v>
      </c>
      <c r="I1901" s="661" t="s">
        <v>5813</v>
      </c>
      <c r="J1901" s="661" t="s">
        <v>5814</v>
      </c>
      <c r="K1901" s="661" t="s">
        <v>2075</v>
      </c>
      <c r="L1901" s="662">
        <v>17.690000000000001</v>
      </c>
      <c r="M1901" s="662">
        <v>17.690000000000001</v>
      </c>
      <c r="N1901" s="661">
        <v>1</v>
      </c>
      <c r="O1901" s="742">
        <v>1</v>
      </c>
      <c r="P1901" s="662">
        <v>17.690000000000001</v>
      </c>
      <c r="Q1901" s="677">
        <v>1</v>
      </c>
      <c r="R1901" s="661">
        <v>1</v>
      </c>
      <c r="S1901" s="677">
        <v>1</v>
      </c>
      <c r="T1901" s="742">
        <v>1</v>
      </c>
      <c r="U1901" s="700">
        <v>1</v>
      </c>
    </row>
    <row r="1902" spans="1:21" ht="14.4" customHeight="1" x14ac:dyDescent="0.3">
      <c r="A1902" s="660">
        <v>21</v>
      </c>
      <c r="B1902" s="661" t="s">
        <v>589</v>
      </c>
      <c r="C1902" s="661">
        <v>89301212</v>
      </c>
      <c r="D1902" s="740" t="s">
        <v>6629</v>
      </c>
      <c r="E1902" s="741" t="s">
        <v>4375</v>
      </c>
      <c r="F1902" s="661" t="s">
        <v>4355</v>
      </c>
      <c r="G1902" s="661" t="s">
        <v>4399</v>
      </c>
      <c r="H1902" s="661" t="s">
        <v>2238</v>
      </c>
      <c r="I1902" s="661" t="s">
        <v>2381</v>
      </c>
      <c r="J1902" s="661" t="s">
        <v>4242</v>
      </c>
      <c r="K1902" s="661" t="s">
        <v>4243</v>
      </c>
      <c r="L1902" s="662">
        <v>6.98</v>
      </c>
      <c r="M1902" s="662">
        <v>27.92</v>
      </c>
      <c r="N1902" s="661">
        <v>4</v>
      </c>
      <c r="O1902" s="742">
        <v>3</v>
      </c>
      <c r="P1902" s="662">
        <v>13.96</v>
      </c>
      <c r="Q1902" s="677">
        <v>0.5</v>
      </c>
      <c r="R1902" s="661">
        <v>2</v>
      </c>
      <c r="S1902" s="677">
        <v>0.5</v>
      </c>
      <c r="T1902" s="742">
        <v>1.5</v>
      </c>
      <c r="U1902" s="700">
        <v>0.5</v>
      </c>
    </row>
    <row r="1903" spans="1:21" ht="14.4" customHeight="1" x14ac:dyDescent="0.3">
      <c r="A1903" s="660">
        <v>21</v>
      </c>
      <c r="B1903" s="661" t="s">
        <v>589</v>
      </c>
      <c r="C1903" s="661">
        <v>89301212</v>
      </c>
      <c r="D1903" s="740" t="s">
        <v>6629</v>
      </c>
      <c r="E1903" s="741" t="s">
        <v>4375</v>
      </c>
      <c r="F1903" s="661" t="s">
        <v>4355</v>
      </c>
      <c r="G1903" s="661" t="s">
        <v>4399</v>
      </c>
      <c r="H1903" s="661" t="s">
        <v>2238</v>
      </c>
      <c r="I1903" s="661" t="s">
        <v>2500</v>
      </c>
      <c r="J1903" s="661" t="s">
        <v>4244</v>
      </c>
      <c r="K1903" s="661" t="s">
        <v>4245</v>
      </c>
      <c r="L1903" s="662">
        <v>10.73</v>
      </c>
      <c r="M1903" s="662">
        <v>32.19</v>
      </c>
      <c r="N1903" s="661">
        <v>3</v>
      </c>
      <c r="O1903" s="742">
        <v>2.5</v>
      </c>
      <c r="P1903" s="662">
        <v>21.46</v>
      </c>
      <c r="Q1903" s="677">
        <v>0.66666666666666674</v>
      </c>
      <c r="R1903" s="661">
        <v>2</v>
      </c>
      <c r="S1903" s="677">
        <v>0.66666666666666663</v>
      </c>
      <c r="T1903" s="742">
        <v>2</v>
      </c>
      <c r="U1903" s="700">
        <v>0.8</v>
      </c>
    </row>
    <row r="1904" spans="1:21" ht="14.4" customHeight="1" x14ac:dyDescent="0.3">
      <c r="A1904" s="660">
        <v>21</v>
      </c>
      <c r="B1904" s="661" t="s">
        <v>589</v>
      </c>
      <c r="C1904" s="661">
        <v>89301212</v>
      </c>
      <c r="D1904" s="740" t="s">
        <v>6629</v>
      </c>
      <c r="E1904" s="741" t="s">
        <v>4375</v>
      </c>
      <c r="F1904" s="661" t="s">
        <v>4355</v>
      </c>
      <c r="G1904" s="661" t="s">
        <v>4737</v>
      </c>
      <c r="H1904" s="661" t="s">
        <v>590</v>
      </c>
      <c r="I1904" s="661" t="s">
        <v>5815</v>
      </c>
      <c r="J1904" s="661" t="s">
        <v>1151</v>
      </c>
      <c r="K1904" s="661" t="s">
        <v>5816</v>
      </c>
      <c r="L1904" s="662">
        <v>0</v>
      </c>
      <c r="M1904" s="662">
        <v>0</v>
      </c>
      <c r="N1904" s="661">
        <v>4</v>
      </c>
      <c r="O1904" s="742">
        <v>3</v>
      </c>
      <c r="P1904" s="662">
        <v>0</v>
      </c>
      <c r="Q1904" s="677"/>
      <c r="R1904" s="661">
        <v>1</v>
      </c>
      <c r="S1904" s="677">
        <v>0.25</v>
      </c>
      <c r="T1904" s="742">
        <v>1</v>
      </c>
      <c r="U1904" s="700">
        <v>0.33333333333333331</v>
      </c>
    </row>
    <row r="1905" spans="1:21" ht="14.4" customHeight="1" x14ac:dyDescent="0.3">
      <c r="A1905" s="660">
        <v>21</v>
      </c>
      <c r="B1905" s="661" t="s">
        <v>589</v>
      </c>
      <c r="C1905" s="661">
        <v>89301212</v>
      </c>
      <c r="D1905" s="740" t="s">
        <v>6629</v>
      </c>
      <c r="E1905" s="741" t="s">
        <v>4375</v>
      </c>
      <c r="F1905" s="661" t="s">
        <v>4355</v>
      </c>
      <c r="G1905" s="661" t="s">
        <v>4737</v>
      </c>
      <c r="H1905" s="661" t="s">
        <v>590</v>
      </c>
      <c r="I1905" s="661" t="s">
        <v>5817</v>
      </c>
      <c r="J1905" s="661" t="s">
        <v>1151</v>
      </c>
      <c r="K1905" s="661" t="s">
        <v>5818</v>
      </c>
      <c r="L1905" s="662">
        <v>0</v>
      </c>
      <c r="M1905" s="662">
        <v>0</v>
      </c>
      <c r="N1905" s="661">
        <v>1</v>
      </c>
      <c r="O1905" s="742">
        <v>1</v>
      </c>
      <c r="P1905" s="662"/>
      <c r="Q1905" s="677"/>
      <c r="R1905" s="661"/>
      <c r="S1905" s="677">
        <v>0</v>
      </c>
      <c r="T1905" s="742"/>
      <c r="U1905" s="700">
        <v>0</v>
      </c>
    </row>
    <row r="1906" spans="1:21" ht="14.4" customHeight="1" x14ac:dyDescent="0.3">
      <c r="A1906" s="660">
        <v>21</v>
      </c>
      <c r="B1906" s="661" t="s">
        <v>589</v>
      </c>
      <c r="C1906" s="661">
        <v>89301212</v>
      </c>
      <c r="D1906" s="740" t="s">
        <v>6629</v>
      </c>
      <c r="E1906" s="741" t="s">
        <v>4375</v>
      </c>
      <c r="F1906" s="661" t="s">
        <v>4355</v>
      </c>
      <c r="G1906" s="661" t="s">
        <v>4685</v>
      </c>
      <c r="H1906" s="661" t="s">
        <v>590</v>
      </c>
      <c r="I1906" s="661" t="s">
        <v>4686</v>
      </c>
      <c r="J1906" s="661" t="s">
        <v>4687</v>
      </c>
      <c r="K1906" s="661" t="s">
        <v>4688</v>
      </c>
      <c r="L1906" s="662">
        <v>0</v>
      </c>
      <c r="M1906" s="662">
        <v>0</v>
      </c>
      <c r="N1906" s="661">
        <v>2</v>
      </c>
      <c r="O1906" s="742">
        <v>2</v>
      </c>
      <c r="P1906" s="662">
        <v>0</v>
      </c>
      <c r="Q1906" s="677"/>
      <c r="R1906" s="661">
        <v>2</v>
      </c>
      <c r="S1906" s="677">
        <v>1</v>
      </c>
      <c r="T1906" s="742">
        <v>2</v>
      </c>
      <c r="U1906" s="700">
        <v>1</v>
      </c>
    </row>
    <row r="1907" spans="1:21" ht="14.4" customHeight="1" x14ac:dyDescent="0.3">
      <c r="A1907" s="660">
        <v>21</v>
      </c>
      <c r="B1907" s="661" t="s">
        <v>589</v>
      </c>
      <c r="C1907" s="661">
        <v>89301212</v>
      </c>
      <c r="D1907" s="740" t="s">
        <v>6629</v>
      </c>
      <c r="E1907" s="741" t="s">
        <v>4375</v>
      </c>
      <c r="F1907" s="661" t="s">
        <v>4355</v>
      </c>
      <c r="G1907" s="661" t="s">
        <v>4466</v>
      </c>
      <c r="H1907" s="661" t="s">
        <v>590</v>
      </c>
      <c r="I1907" s="661" t="s">
        <v>4468</v>
      </c>
      <c r="J1907" s="661" t="s">
        <v>1220</v>
      </c>
      <c r="K1907" s="661" t="s">
        <v>1221</v>
      </c>
      <c r="L1907" s="662">
        <v>0</v>
      </c>
      <c r="M1907" s="662">
        <v>0</v>
      </c>
      <c r="N1907" s="661">
        <v>9</v>
      </c>
      <c r="O1907" s="742">
        <v>2</v>
      </c>
      <c r="P1907" s="662">
        <v>0</v>
      </c>
      <c r="Q1907" s="677"/>
      <c r="R1907" s="661">
        <v>4</v>
      </c>
      <c r="S1907" s="677">
        <v>0.44444444444444442</v>
      </c>
      <c r="T1907" s="742">
        <v>1</v>
      </c>
      <c r="U1907" s="700">
        <v>0.5</v>
      </c>
    </row>
    <row r="1908" spans="1:21" ht="14.4" customHeight="1" x14ac:dyDescent="0.3">
      <c r="A1908" s="660">
        <v>21</v>
      </c>
      <c r="B1908" s="661" t="s">
        <v>589</v>
      </c>
      <c r="C1908" s="661">
        <v>89301212</v>
      </c>
      <c r="D1908" s="740" t="s">
        <v>6629</v>
      </c>
      <c r="E1908" s="741" t="s">
        <v>4375</v>
      </c>
      <c r="F1908" s="661" t="s">
        <v>4355</v>
      </c>
      <c r="G1908" s="661" t="s">
        <v>4466</v>
      </c>
      <c r="H1908" s="661" t="s">
        <v>590</v>
      </c>
      <c r="I1908" s="661" t="s">
        <v>1219</v>
      </c>
      <c r="J1908" s="661" t="s">
        <v>1220</v>
      </c>
      <c r="K1908" s="661" t="s">
        <v>1221</v>
      </c>
      <c r="L1908" s="662">
        <v>60.92</v>
      </c>
      <c r="M1908" s="662">
        <v>60.92</v>
      </c>
      <c r="N1908" s="661">
        <v>1</v>
      </c>
      <c r="O1908" s="742">
        <v>1</v>
      </c>
      <c r="P1908" s="662"/>
      <c r="Q1908" s="677">
        <v>0</v>
      </c>
      <c r="R1908" s="661"/>
      <c r="S1908" s="677">
        <v>0</v>
      </c>
      <c r="T1908" s="742"/>
      <c r="U1908" s="700">
        <v>0</v>
      </c>
    </row>
    <row r="1909" spans="1:21" ht="14.4" customHeight="1" x14ac:dyDescent="0.3">
      <c r="A1909" s="660">
        <v>21</v>
      </c>
      <c r="B1909" s="661" t="s">
        <v>589</v>
      </c>
      <c r="C1909" s="661">
        <v>89301212</v>
      </c>
      <c r="D1909" s="740" t="s">
        <v>6629</v>
      </c>
      <c r="E1909" s="741" t="s">
        <v>4375</v>
      </c>
      <c r="F1909" s="661" t="s">
        <v>4355</v>
      </c>
      <c r="G1909" s="661" t="s">
        <v>4466</v>
      </c>
      <c r="H1909" s="661" t="s">
        <v>590</v>
      </c>
      <c r="I1909" s="661" t="s">
        <v>5819</v>
      </c>
      <c r="J1909" s="661" t="s">
        <v>5820</v>
      </c>
      <c r="K1909" s="661" t="s">
        <v>1221</v>
      </c>
      <c r="L1909" s="662">
        <v>60.92</v>
      </c>
      <c r="M1909" s="662">
        <v>60.92</v>
      </c>
      <c r="N1909" s="661">
        <v>1</v>
      </c>
      <c r="O1909" s="742">
        <v>0.5</v>
      </c>
      <c r="P1909" s="662"/>
      <c r="Q1909" s="677">
        <v>0</v>
      </c>
      <c r="R1909" s="661"/>
      <c r="S1909" s="677">
        <v>0</v>
      </c>
      <c r="T1909" s="742"/>
      <c r="U1909" s="700">
        <v>0</v>
      </c>
    </row>
    <row r="1910" spans="1:21" ht="14.4" customHeight="1" x14ac:dyDescent="0.3">
      <c r="A1910" s="660">
        <v>21</v>
      </c>
      <c r="B1910" s="661" t="s">
        <v>589</v>
      </c>
      <c r="C1910" s="661">
        <v>89301212</v>
      </c>
      <c r="D1910" s="740" t="s">
        <v>6629</v>
      </c>
      <c r="E1910" s="741" t="s">
        <v>4375</v>
      </c>
      <c r="F1910" s="661" t="s">
        <v>4355</v>
      </c>
      <c r="G1910" s="661" t="s">
        <v>4466</v>
      </c>
      <c r="H1910" s="661" t="s">
        <v>590</v>
      </c>
      <c r="I1910" s="661" t="s">
        <v>5821</v>
      </c>
      <c r="J1910" s="661" t="s">
        <v>1220</v>
      </c>
      <c r="K1910" s="661" t="s">
        <v>5822</v>
      </c>
      <c r="L1910" s="662">
        <v>0</v>
      </c>
      <c r="M1910" s="662">
        <v>0</v>
      </c>
      <c r="N1910" s="661">
        <v>1</v>
      </c>
      <c r="O1910" s="742">
        <v>1</v>
      </c>
      <c r="P1910" s="662"/>
      <c r="Q1910" s="677"/>
      <c r="R1910" s="661"/>
      <c r="S1910" s="677">
        <v>0</v>
      </c>
      <c r="T1910" s="742"/>
      <c r="U1910" s="700">
        <v>0</v>
      </c>
    </row>
    <row r="1911" spans="1:21" ht="14.4" customHeight="1" x14ac:dyDescent="0.3">
      <c r="A1911" s="660">
        <v>21</v>
      </c>
      <c r="B1911" s="661" t="s">
        <v>589</v>
      </c>
      <c r="C1911" s="661">
        <v>89301212</v>
      </c>
      <c r="D1911" s="740" t="s">
        <v>6629</v>
      </c>
      <c r="E1911" s="741" t="s">
        <v>4375</v>
      </c>
      <c r="F1911" s="661" t="s">
        <v>4355</v>
      </c>
      <c r="G1911" s="661" t="s">
        <v>4466</v>
      </c>
      <c r="H1911" s="661" t="s">
        <v>590</v>
      </c>
      <c r="I1911" s="661" t="s">
        <v>5823</v>
      </c>
      <c r="J1911" s="661" t="s">
        <v>5820</v>
      </c>
      <c r="K1911" s="661" t="s">
        <v>1221</v>
      </c>
      <c r="L1911" s="662">
        <v>60.92</v>
      </c>
      <c r="M1911" s="662">
        <v>243.68</v>
      </c>
      <c r="N1911" s="661">
        <v>4</v>
      </c>
      <c r="O1911" s="742">
        <v>1.5</v>
      </c>
      <c r="P1911" s="662"/>
      <c r="Q1911" s="677">
        <v>0</v>
      </c>
      <c r="R1911" s="661"/>
      <c r="S1911" s="677">
        <v>0</v>
      </c>
      <c r="T1911" s="742"/>
      <c r="U1911" s="700">
        <v>0</v>
      </c>
    </row>
    <row r="1912" spans="1:21" ht="14.4" customHeight="1" x14ac:dyDescent="0.3">
      <c r="A1912" s="660">
        <v>21</v>
      </c>
      <c r="B1912" s="661" t="s">
        <v>589</v>
      </c>
      <c r="C1912" s="661">
        <v>89301212</v>
      </c>
      <c r="D1912" s="740" t="s">
        <v>6629</v>
      </c>
      <c r="E1912" s="741" t="s">
        <v>4375</v>
      </c>
      <c r="F1912" s="661" t="s">
        <v>4355</v>
      </c>
      <c r="G1912" s="661" t="s">
        <v>4471</v>
      </c>
      <c r="H1912" s="661" t="s">
        <v>590</v>
      </c>
      <c r="I1912" s="661" t="s">
        <v>5060</v>
      </c>
      <c r="J1912" s="661" t="s">
        <v>5061</v>
      </c>
      <c r="K1912" s="661" t="s">
        <v>4169</v>
      </c>
      <c r="L1912" s="662">
        <v>156.86000000000001</v>
      </c>
      <c r="M1912" s="662">
        <v>156.86000000000001</v>
      </c>
      <c r="N1912" s="661">
        <v>1</v>
      </c>
      <c r="O1912" s="742">
        <v>1</v>
      </c>
      <c r="P1912" s="662"/>
      <c r="Q1912" s="677">
        <v>0</v>
      </c>
      <c r="R1912" s="661"/>
      <c r="S1912" s="677">
        <v>0</v>
      </c>
      <c r="T1912" s="742"/>
      <c r="U1912" s="700">
        <v>0</v>
      </c>
    </row>
    <row r="1913" spans="1:21" ht="14.4" customHeight="1" x14ac:dyDescent="0.3">
      <c r="A1913" s="660">
        <v>21</v>
      </c>
      <c r="B1913" s="661" t="s">
        <v>589</v>
      </c>
      <c r="C1913" s="661">
        <v>89301212</v>
      </c>
      <c r="D1913" s="740" t="s">
        <v>6629</v>
      </c>
      <c r="E1913" s="741" t="s">
        <v>4375</v>
      </c>
      <c r="F1913" s="661" t="s">
        <v>4355</v>
      </c>
      <c r="G1913" s="661" t="s">
        <v>4471</v>
      </c>
      <c r="H1913" s="661" t="s">
        <v>590</v>
      </c>
      <c r="I1913" s="661" t="s">
        <v>2669</v>
      </c>
      <c r="J1913" s="661" t="s">
        <v>4168</v>
      </c>
      <c r="K1913" s="661" t="s">
        <v>4169</v>
      </c>
      <c r="L1913" s="662">
        <v>333.31</v>
      </c>
      <c r="M1913" s="662">
        <v>666.62</v>
      </c>
      <c r="N1913" s="661">
        <v>2</v>
      </c>
      <c r="O1913" s="742">
        <v>0.5</v>
      </c>
      <c r="P1913" s="662">
        <v>666.62</v>
      </c>
      <c r="Q1913" s="677">
        <v>1</v>
      </c>
      <c r="R1913" s="661">
        <v>2</v>
      </c>
      <c r="S1913" s="677">
        <v>1</v>
      </c>
      <c r="T1913" s="742">
        <v>0.5</v>
      </c>
      <c r="U1913" s="700">
        <v>1</v>
      </c>
    </row>
    <row r="1914" spans="1:21" ht="14.4" customHeight="1" x14ac:dyDescent="0.3">
      <c r="A1914" s="660">
        <v>21</v>
      </c>
      <c r="B1914" s="661" t="s">
        <v>589</v>
      </c>
      <c r="C1914" s="661">
        <v>89301212</v>
      </c>
      <c r="D1914" s="740" t="s">
        <v>6629</v>
      </c>
      <c r="E1914" s="741" t="s">
        <v>4375</v>
      </c>
      <c r="F1914" s="661" t="s">
        <v>4355</v>
      </c>
      <c r="G1914" s="661" t="s">
        <v>4471</v>
      </c>
      <c r="H1914" s="661" t="s">
        <v>590</v>
      </c>
      <c r="I1914" s="661" t="s">
        <v>2669</v>
      </c>
      <c r="J1914" s="661" t="s">
        <v>4168</v>
      </c>
      <c r="K1914" s="661" t="s">
        <v>4169</v>
      </c>
      <c r="L1914" s="662">
        <v>156.86000000000001</v>
      </c>
      <c r="M1914" s="662">
        <v>3921.5000000000005</v>
      </c>
      <c r="N1914" s="661">
        <v>25</v>
      </c>
      <c r="O1914" s="742">
        <v>10</v>
      </c>
      <c r="P1914" s="662">
        <v>3294.0600000000004</v>
      </c>
      <c r="Q1914" s="677">
        <v>0.84</v>
      </c>
      <c r="R1914" s="661">
        <v>21</v>
      </c>
      <c r="S1914" s="677">
        <v>0.84</v>
      </c>
      <c r="T1914" s="742">
        <v>8.5</v>
      </c>
      <c r="U1914" s="700">
        <v>0.85</v>
      </c>
    </row>
    <row r="1915" spans="1:21" ht="14.4" customHeight="1" x14ac:dyDescent="0.3">
      <c r="A1915" s="660">
        <v>21</v>
      </c>
      <c r="B1915" s="661" t="s">
        <v>589</v>
      </c>
      <c r="C1915" s="661">
        <v>89301212</v>
      </c>
      <c r="D1915" s="740" t="s">
        <v>6629</v>
      </c>
      <c r="E1915" s="741" t="s">
        <v>4375</v>
      </c>
      <c r="F1915" s="661" t="s">
        <v>4355</v>
      </c>
      <c r="G1915" s="661" t="s">
        <v>4471</v>
      </c>
      <c r="H1915" s="661" t="s">
        <v>590</v>
      </c>
      <c r="I1915" s="661" t="s">
        <v>3708</v>
      </c>
      <c r="J1915" s="661" t="s">
        <v>4295</v>
      </c>
      <c r="K1915" s="661" t="s">
        <v>4296</v>
      </c>
      <c r="L1915" s="662">
        <v>333.31</v>
      </c>
      <c r="M1915" s="662">
        <v>666.62</v>
      </c>
      <c r="N1915" s="661">
        <v>2</v>
      </c>
      <c r="O1915" s="742">
        <v>0.5</v>
      </c>
      <c r="P1915" s="662">
        <v>666.62</v>
      </c>
      <c r="Q1915" s="677">
        <v>1</v>
      </c>
      <c r="R1915" s="661">
        <v>2</v>
      </c>
      <c r="S1915" s="677">
        <v>1</v>
      </c>
      <c r="T1915" s="742">
        <v>0.5</v>
      </c>
      <c r="U1915" s="700">
        <v>1</v>
      </c>
    </row>
    <row r="1916" spans="1:21" ht="14.4" customHeight="1" x14ac:dyDescent="0.3">
      <c r="A1916" s="660">
        <v>21</v>
      </c>
      <c r="B1916" s="661" t="s">
        <v>589</v>
      </c>
      <c r="C1916" s="661">
        <v>89301212</v>
      </c>
      <c r="D1916" s="740" t="s">
        <v>6629</v>
      </c>
      <c r="E1916" s="741" t="s">
        <v>4375</v>
      </c>
      <c r="F1916" s="661" t="s">
        <v>4355</v>
      </c>
      <c r="G1916" s="661" t="s">
        <v>4471</v>
      </c>
      <c r="H1916" s="661" t="s">
        <v>590</v>
      </c>
      <c r="I1916" s="661" t="s">
        <v>3708</v>
      </c>
      <c r="J1916" s="661" t="s">
        <v>4295</v>
      </c>
      <c r="K1916" s="661" t="s">
        <v>4296</v>
      </c>
      <c r="L1916" s="662">
        <v>151.61000000000001</v>
      </c>
      <c r="M1916" s="662">
        <v>303.22000000000003</v>
      </c>
      <c r="N1916" s="661">
        <v>2</v>
      </c>
      <c r="O1916" s="742">
        <v>0.5</v>
      </c>
      <c r="P1916" s="662">
        <v>303.22000000000003</v>
      </c>
      <c r="Q1916" s="677">
        <v>1</v>
      </c>
      <c r="R1916" s="661">
        <v>2</v>
      </c>
      <c r="S1916" s="677">
        <v>1</v>
      </c>
      <c r="T1916" s="742">
        <v>0.5</v>
      </c>
      <c r="U1916" s="700">
        <v>1</v>
      </c>
    </row>
    <row r="1917" spans="1:21" ht="14.4" customHeight="1" x14ac:dyDescent="0.3">
      <c r="A1917" s="660">
        <v>21</v>
      </c>
      <c r="B1917" s="661" t="s">
        <v>589</v>
      </c>
      <c r="C1917" s="661">
        <v>89301212</v>
      </c>
      <c r="D1917" s="740" t="s">
        <v>6629</v>
      </c>
      <c r="E1917" s="741" t="s">
        <v>4375</v>
      </c>
      <c r="F1917" s="661" t="s">
        <v>4355</v>
      </c>
      <c r="G1917" s="661" t="s">
        <v>5065</v>
      </c>
      <c r="H1917" s="661" t="s">
        <v>590</v>
      </c>
      <c r="I1917" s="661" t="s">
        <v>5069</v>
      </c>
      <c r="J1917" s="661" t="s">
        <v>5070</v>
      </c>
      <c r="K1917" s="661" t="s">
        <v>5071</v>
      </c>
      <c r="L1917" s="662">
        <v>750.95</v>
      </c>
      <c r="M1917" s="662">
        <v>2252.8500000000004</v>
      </c>
      <c r="N1917" s="661">
        <v>3</v>
      </c>
      <c r="O1917" s="742">
        <v>1</v>
      </c>
      <c r="P1917" s="662">
        <v>2252.8500000000004</v>
      </c>
      <c r="Q1917" s="677">
        <v>1</v>
      </c>
      <c r="R1917" s="661">
        <v>3</v>
      </c>
      <c r="S1917" s="677">
        <v>1</v>
      </c>
      <c r="T1917" s="742">
        <v>1</v>
      </c>
      <c r="U1917" s="700">
        <v>1</v>
      </c>
    </row>
    <row r="1918" spans="1:21" ht="14.4" customHeight="1" x14ac:dyDescent="0.3">
      <c r="A1918" s="660">
        <v>21</v>
      </c>
      <c r="B1918" s="661" t="s">
        <v>589</v>
      </c>
      <c r="C1918" s="661">
        <v>89301212</v>
      </c>
      <c r="D1918" s="740" t="s">
        <v>6629</v>
      </c>
      <c r="E1918" s="741" t="s">
        <v>4375</v>
      </c>
      <c r="F1918" s="661" t="s">
        <v>4355</v>
      </c>
      <c r="G1918" s="661" t="s">
        <v>4453</v>
      </c>
      <c r="H1918" s="661" t="s">
        <v>590</v>
      </c>
      <c r="I1918" s="661" t="s">
        <v>4454</v>
      </c>
      <c r="J1918" s="661" t="s">
        <v>4455</v>
      </c>
      <c r="K1918" s="661" t="s">
        <v>4456</v>
      </c>
      <c r="L1918" s="662">
        <v>1789.73</v>
      </c>
      <c r="M1918" s="662">
        <v>46532.98</v>
      </c>
      <c r="N1918" s="661">
        <v>26</v>
      </c>
      <c r="O1918" s="742">
        <v>4.5</v>
      </c>
      <c r="P1918" s="662">
        <v>44743.25</v>
      </c>
      <c r="Q1918" s="677">
        <v>0.96153846153846145</v>
      </c>
      <c r="R1918" s="661">
        <v>25</v>
      </c>
      <c r="S1918" s="677">
        <v>0.96153846153846156</v>
      </c>
      <c r="T1918" s="742">
        <v>4</v>
      </c>
      <c r="U1918" s="700">
        <v>0.88888888888888884</v>
      </c>
    </row>
    <row r="1919" spans="1:21" ht="14.4" customHeight="1" x14ac:dyDescent="0.3">
      <c r="A1919" s="660">
        <v>21</v>
      </c>
      <c r="B1919" s="661" t="s">
        <v>589</v>
      </c>
      <c r="C1919" s="661">
        <v>89301212</v>
      </c>
      <c r="D1919" s="740" t="s">
        <v>6629</v>
      </c>
      <c r="E1919" s="741" t="s">
        <v>4375</v>
      </c>
      <c r="F1919" s="661" t="s">
        <v>4355</v>
      </c>
      <c r="G1919" s="661" t="s">
        <v>4453</v>
      </c>
      <c r="H1919" s="661" t="s">
        <v>590</v>
      </c>
      <c r="I1919" s="661" t="s">
        <v>4454</v>
      </c>
      <c r="J1919" s="661" t="s">
        <v>4455</v>
      </c>
      <c r="K1919" s="661" t="s">
        <v>4456</v>
      </c>
      <c r="L1919" s="662">
        <v>1610.86</v>
      </c>
      <c r="M1919" s="662">
        <v>11276.019999999999</v>
      </c>
      <c r="N1919" s="661">
        <v>7</v>
      </c>
      <c r="O1919" s="742">
        <v>2.5</v>
      </c>
      <c r="P1919" s="662">
        <v>11276.019999999999</v>
      </c>
      <c r="Q1919" s="677">
        <v>1</v>
      </c>
      <c r="R1919" s="661">
        <v>7</v>
      </c>
      <c r="S1919" s="677">
        <v>1</v>
      </c>
      <c r="T1919" s="742">
        <v>2.5</v>
      </c>
      <c r="U1919" s="700">
        <v>1</v>
      </c>
    </row>
    <row r="1920" spans="1:21" ht="14.4" customHeight="1" x14ac:dyDescent="0.3">
      <c r="A1920" s="660">
        <v>21</v>
      </c>
      <c r="B1920" s="661" t="s">
        <v>589</v>
      </c>
      <c r="C1920" s="661">
        <v>89301212</v>
      </c>
      <c r="D1920" s="740" t="s">
        <v>6629</v>
      </c>
      <c r="E1920" s="741" t="s">
        <v>4375</v>
      </c>
      <c r="F1920" s="661" t="s">
        <v>4355</v>
      </c>
      <c r="G1920" s="661" t="s">
        <v>5299</v>
      </c>
      <c r="H1920" s="661" t="s">
        <v>590</v>
      </c>
      <c r="I1920" s="661" t="s">
        <v>5824</v>
      </c>
      <c r="J1920" s="661" t="s">
        <v>1720</v>
      </c>
      <c r="K1920" s="661" t="s">
        <v>3205</v>
      </c>
      <c r="L1920" s="662">
        <v>56.21</v>
      </c>
      <c r="M1920" s="662">
        <v>56.21</v>
      </c>
      <c r="N1920" s="661">
        <v>1</v>
      </c>
      <c r="O1920" s="742">
        <v>0.5</v>
      </c>
      <c r="P1920" s="662"/>
      <c r="Q1920" s="677">
        <v>0</v>
      </c>
      <c r="R1920" s="661"/>
      <c r="S1920" s="677">
        <v>0</v>
      </c>
      <c r="T1920" s="742"/>
      <c r="U1920" s="700">
        <v>0</v>
      </c>
    </row>
    <row r="1921" spans="1:21" ht="14.4" customHeight="1" x14ac:dyDescent="0.3">
      <c r="A1921" s="660">
        <v>21</v>
      </c>
      <c r="B1921" s="661" t="s">
        <v>589</v>
      </c>
      <c r="C1921" s="661">
        <v>89301212</v>
      </c>
      <c r="D1921" s="740" t="s">
        <v>6629</v>
      </c>
      <c r="E1921" s="741" t="s">
        <v>4375</v>
      </c>
      <c r="F1921" s="661" t="s">
        <v>4355</v>
      </c>
      <c r="G1921" s="661" t="s">
        <v>4744</v>
      </c>
      <c r="H1921" s="661" t="s">
        <v>590</v>
      </c>
      <c r="I1921" s="661" t="s">
        <v>5825</v>
      </c>
      <c r="J1921" s="661" t="s">
        <v>5826</v>
      </c>
      <c r="K1921" s="661" t="s">
        <v>4316</v>
      </c>
      <c r="L1921" s="662">
        <v>0</v>
      </c>
      <c r="M1921" s="662">
        <v>0</v>
      </c>
      <c r="N1921" s="661">
        <v>1</v>
      </c>
      <c r="O1921" s="742">
        <v>0.5</v>
      </c>
      <c r="P1921" s="662"/>
      <c r="Q1921" s="677"/>
      <c r="R1921" s="661"/>
      <c r="S1921" s="677">
        <v>0</v>
      </c>
      <c r="T1921" s="742"/>
      <c r="U1921" s="700">
        <v>0</v>
      </c>
    </row>
    <row r="1922" spans="1:21" ht="14.4" customHeight="1" x14ac:dyDescent="0.3">
      <c r="A1922" s="660">
        <v>21</v>
      </c>
      <c r="B1922" s="661" t="s">
        <v>589</v>
      </c>
      <c r="C1922" s="661">
        <v>89301212</v>
      </c>
      <c r="D1922" s="740" t="s">
        <v>6629</v>
      </c>
      <c r="E1922" s="741" t="s">
        <v>4375</v>
      </c>
      <c r="F1922" s="661" t="s">
        <v>4355</v>
      </c>
      <c r="G1922" s="661" t="s">
        <v>4746</v>
      </c>
      <c r="H1922" s="661" t="s">
        <v>590</v>
      </c>
      <c r="I1922" s="661" t="s">
        <v>3415</v>
      </c>
      <c r="J1922" s="661" t="s">
        <v>3336</v>
      </c>
      <c r="K1922" s="661" t="s">
        <v>5827</v>
      </c>
      <c r="L1922" s="662">
        <v>0</v>
      </c>
      <c r="M1922" s="662">
        <v>0</v>
      </c>
      <c r="N1922" s="661">
        <v>1</v>
      </c>
      <c r="O1922" s="742">
        <v>0.5</v>
      </c>
      <c r="P1922" s="662">
        <v>0</v>
      </c>
      <c r="Q1922" s="677"/>
      <c r="R1922" s="661">
        <v>1</v>
      </c>
      <c r="S1922" s="677">
        <v>1</v>
      </c>
      <c r="T1922" s="742">
        <v>0.5</v>
      </c>
      <c r="U1922" s="700">
        <v>1</v>
      </c>
    </row>
    <row r="1923" spans="1:21" ht="14.4" customHeight="1" x14ac:dyDescent="0.3">
      <c r="A1923" s="660">
        <v>21</v>
      </c>
      <c r="B1923" s="661" t="s">
        <v>589</v>
      </c>
      <c r="C1923" s="661">
        <v>89301212</v>
      </c>
      <c r="D1923" s="740" t="s">
        <v>6629</v>
      </c>
      <c r="E1923" s="741" t="s">
        <v>4375</v>
      </c>
      <c r="F1923" s="661" t="s">
        <v>4355</v>
      </c>
      <c r="G1923" s="661" t="s">
        <v>4746</v>
      </c>
      <c r="H1923" s="661" t="s">
        <v>590</v>
      </c>
      <c r="I1923" s="661" t="s">
        <v>5828</v>
      </c>
      <c r="J1923" s="661" t="s">
        <v>1135</v>
      </c>
      <c r="K1923" s="661" t="s">
        <v>5829</v>
      </c>
      <c r="L1923" s="662">
        <v>0</v>
      </c>
      <c r="M1923" s="662">
        <v>0</v>
      </c>
      <c r="N1923" s="661">
        <v>10</v>
      </c>
      <c r="O1923" s="742">
        <v>5.5</v>
      </c>
      <c r="P1923" s="662">
        <v>0</v>
      </c>
      <c r="Q1923" s="677"/>
      <c r="R1923" s="661">
        <v>8</v>
      </c>
      <c r="S1923" s="677">
        <v>0.8</v>
      </c>
      <c r="T1923" s="742">
        <v>3.5</v>
      </c>
      <c r="U1923" s="700">
        <v>0.63636363636363635</v>
      </c>
    </row>
    <row r="1924" spans="1:21" ht="14.4" customHeight="1" x14ac:dyDescent="0.3">
      <c r="A1924" s="660">
        <v>21</v>
      </c>
      <c r="B1924" s="661" t="s">
        <v>589</v>
      </c>
      <c r="C1924" s="661">
        <v>89301212</v>
      </c>
      <c r="D1924" s="740" t="s">
        <v>6629</v>
      </c>
      <c r="E1924" s="741" t="s">
        <v>4375</v>
      </c>
      <c r="F1924" s="661" t="s">
        <v>4355</v>
      </c>
      <c r="G1924" s="661" t="s">
        <v>4746</v>
      </c>
      <c r="H1924" s="661" t="s">
        <v>590</v>
      </c>
      <c r="I1924" s="661" t="s">
        <v>5830</v>
      </c>
      <c r="J1924" s="661" t="s">
        <v>1135</v>
      </c>
      <c r="K1924" s="661" t="s">
        <v>5831</v>
      </c>
      <c r="L1924" s="662">
        <v>0</v>
      </c>
      <c r="M1924" s="662">
        <v>0</v>
      </c>
      <c r="N1924" s="661">
        <v>6</v>
      </c>
      <c r="O1924" s="742">
        <v>3</v>
      </c>
      <c r="P1924" s="662">
        <v>0</v>
      </c>
      <c r="Q1924" s="677"/>
      <c r="R1924" s="661">
        <v>1</v>
      </c>
      <c r="S1924" s="677">
        <v>0.16666666666666666</v>
      </c>
      <c r="T1924" s="742">
        <v>0.5</v>
      </c>
      <c r="U1924" s="700">
        <v>0.16666666666666666</v>
      </c>
    </row>
    <row r="1925" spans="1:21" ht="14.4" customHeight="1" x14ac:dyDescent="0.3">
      <c r="A1925" s="660">
        <v>21</v>
      </c>
      <c r="B1925" s="661" t="s">
        <v>589</v>
      </c>
      <c r="C1925" s="661">
        <v>89301212</v>
      </c>
      <c r="D1925" s="740" t="s">
        <v>6629</v>
      </c>
      <c r="E1925" s="741" t="s">
        <v>4375</v>
      </c>
      <c r="F1925" s="661" t="s">
        <v>4355</v>
      </c>
      <c r="G1925" s="661" t="s">
        <v>4746</v>
      </c>
      <c r="H1925" s="661" t="s">
        <v>590</v>
      </c>
      <c r="I1925" s="661" t="s">
        <v>1134</v>
      </c>
      <c r="J1925" s="661" t="s">
        <v>1135</v>
      </c>
      <c r="K1925" s="661" t="s">
        <v>5832</v>
      </c>
      <c r="L1925" s="662">
        <v>0</v>
      </c>
      <c r="M1925" s="662">
        <v>0</v>
      </c>
      <c r="N1925" s="661">
        <v>6</v>
      </c>
      <c r="O1925" s="742">
        <v>3</v>
      </c>
      <c r="P1925" s="662">
        <v>0</v>
      </c>
      <c r="Q1925" s="677"/>
      <c r="R1925" s="661">
        <v>3</v>
      </c>
      <c r="S1925" s="677">
        <v>0.5</v>
      </c>
      <c r="T1925" s="742">
        <v>2</v>
      </c>
      <c r="U1925" s="700">
        <v>0.66666666666666663</v>
      </c>
    </row>
    <row r="1926" spans="1:21" ht="14.4" customHeight="1" x14ac:dyDescent="0.3">
      <c r="A1926" s="660">
        <v>21</v>
      </c>
      <c r="B1926" s="661" t="s">
        <v>589</v>
      </c>
      <c r="C1926" s="661">
        <v>89301212</v>
      </c>
      <c r="D1926" s="740" t="s">
        <v>6629</v>
      </c>
      <c r="E1926" s="741" t="s">
        <v>4375</v>
      </c>
      <c r="F1926" s="661" t="s">
        <v>4355</v>
      </c>
      <c r="G1926" s="661" t="s">
        <v>4746</v>
      </c>
      <c r="H1926" s="661" t="s">
        <v>590</v>
      </c>
      <c r="I1926" s="661" t="s">
        <v>5833</v>
      </c>
      <c r="J1926" s="661" t="s">
        <v>1135</v>
      </c>
      <c r="K1926" s="661" t="s">
        <v>5834</v>
      </c>
      <c r="L1926" s="662">
        <v>0</v>
      </c>
      <c r="M1926" s="662">
        <v>0</v>
      </c>
      <c r="N1926" s="661">
        <v>1</v>
      </c>
      <c r="O1926" s="742">
        <v>0.5</v>
      </c>
      <c r="P1926" s="662"/>
      <c r="Q1926" s="677"/>
      <c r="R1926" s="661"/>
      <c r="S1926" s="677">
        <v>0</v>
      </c>
      <c r="T1926" s="742"/>
      <c r="U1926" s="700">
        <v>0</v>
      </c>
    </row>
    <row r="1927" spans="1:21" ht="14.4" customHeight="1" x14ac:dyDescent="0.3">
      <c r="A1927" s="660">
        <v>21</v>
      </c>
      <c r="B1927" s="661" t="s">
        <v>589</v>
      </c>
      <c r="C1927" s="661">
        <v>89301212</v>
      </c>
      <c r="D1927" s="740" t="s">
        <v>6629</v>
      </c>
      <c r="E1927" s="741" t="s">
        <v>4375</v>
      </c>
      <c r="F1927" s="661" t="s">
        <v>4355</v>
      </c>
      <c r="G1927" s="661" t="s">
        <v>4749</v>
      </c>
      <c r="H1927" s="661" t="s">
        <v>2238</v>
      </c>
      <c r="I1927" s="661" t="s">
        <v>3659</v>
      </c>
      <c r="J1927" s="661" t="s">
        <v>3660</v>
      </c>
      <c r="K1927" s="661" t="s">
        <v>3661</v>
      </c>
      <c r="L1927" s="662">
        <v>216.29</v>
      </c>
      <c r="M1927" s="662">
        <v>2162.9</v>
      </c>
      <c r="N1927" s="661">
        <v>10</v>
      </c>
      <c r="O1927" s="742">
        <v>5.5</v>
      </c>
      <c r="P1927" s="662">
        <v>432.58</v>
      </c>
      <c r="Q1927" s="677">
        <v>0.19999999999999998</v>
      </c>
      <c r="R1927" s="661">
        <v>2</v>
      </c>
      <c r="S1927" s="677">
        <v>0.2</v>
      </c>
      <c r="T1927" s="742">
        <v>1</v>
      </c>
      <c r="U1927" s="700">
        <v>0.18181818181818182</v>
      </c>
    </row>
    <row r="1928" spans="1:21" ht="14.4" customHeight="1" x14ac:dyDescent="0.3">
      <c r="A1928" s="660">
        <v>21</v>
      </c>
      <c r="B1928" s="661" t="s">
        <v>589</v>
      </c>
      <c r="C1928" s="661">
        <v>89301212</v>
      </c>
      <c r="D1928" s="740" t="s">
        <v>6629</v>
      </c>
      <c r="E1928" s="741" t="s">
        <v>4375</v>
      </c>
      <c r="F1928" s="661" t="s">
        <v>4355</v>
      </c>
      <c r="G1928" s="661" t="s">
        <v>5036</v>
      </c>
      <c r="H1928" s="661" t="s">
        <v>2238</v>
      </c>
      <c r="I1928" s="661" t="s">
        <v>2318</v>
      </c>
      <c r="J1928" s="661" t="s">
        <v>2319</v>
      </c>
      <c r="K1928" s="661" t="s">
        <v>996</v>
      </c>
      <c r="L1928" s="662">
        <v>60.02</v>
      </c>
      <c r="M1928" s="662">
        <v>60.02</v>
      </c>
      <c r="N1928" s="661">
        <v>1</v>
      </c>
      <c r="O1928" s="742">
        <v>0.5</v>
      </c>
      <c r="P1928" s="662">
        <v>60.02</v>
      </c>
      <c r="Q1928" s="677">
        <v>1</v>
      </c>
      <c r="R1928" s="661">
        <v>1</v>
      </c>
      <c r="S1928" s="677">
        <v>1</v>
      </c>
      <c r="T1928" s="742">
        <v>0.5</v>
      </c>
      <c r="U1928" s="700">
        <v>1</v>
      </c>
    </row>
    <row r="1929" spans="1:21" ht="14.4" customHeight="1" x14ac:dyDescent="0.3">
      <c r="A1929" s="660">
        <v>21</v>
      </c>
      <c r="B1929" s="661" t="s">
        <v>589</v>
      </c>
      <c r="C1929" s="661">
        <v>89301212</v>
      </c>
      <c r="D1929" s="740" t="s">
        <v>6629</v>
      </c>
      <c r="E1929" s="741" t="s">
        <v>4375</v>
      </c>
      <c r="F1929" s="661" t="s">
        <v>4355</v>
      </c>
      <c r="G1929" s="661" t="s">
        <v>4400</v>
      </c>
      <c r="H1929" s="661" t="s">
        <v>590</v>
      </c>
      <c r="I1929" s="661" t="s">
        <v>1043</v>
      </c>
      <c r="J1929" s="661" t="s">
        <v>4401</v>
      </c>
      <c r="K1929" s="661" t="s">
        <v>4402</v>
      </c>
      <c r="L1929" s="662">
        <v>0</v>
      </c>
      <c r="M1929" s="662">
        <v>0</v>
      </c>
      <c r="N1929" s="661">
        <v>19</v>
      </c>
      <c r="O1929" s="742">
        <v>14</v>
      </c>
      <c r="P1929" s="662">
        <v>0</v>
      </c>
      <c r="Q1929" s="677"/>
      <c r="R1929" s="661">
        <v>10</v>
      </c>
      <c r="S1929" s="677">
        <v>0.52631578947368418</v>
      </c>
      <c r="T1929" s="742">
        <v>7</v>
      </c>
      <c r="U1929" s="700">
        <v>0.5</v>
      </c>
    </row>
    <row r="1930" spans="1:21" ht="14.4" customHeight="1" x14ac:dyDescent="0.3">
      <c r="A1930" s="660">
        <v>21</v>
      </c>
      <c r="B1930" s="661" t="s">
        <v>589</v>
      </c>
      <c r="C1930" s="661">
        <v>89301212</v>
      </c>
      <c r="D1930" s="740" t="s">
        <v>6629</v>
      </c>
      <c r="E1930" s="741" t="s">
        <v>4375</v>
      </c>
      <c r="F1930" s="661" t="s">
        <v>4355</v>
      </c>
      <c r="G1930" s="661" t="s">
        <v>4400</v>
      </c>
      <c r="H1930" s="661" t="s">
        <v>590</v>
      </c>
      <c r="I1930" s="661" t="s">
        <v>1047</v>
      </c>
      <c r="J1930" s="661" t="s">
        <v>4475</v>
      </c>
      <c r="K1930" s="661" t="s">
        <v>2410</v>
      </c>
      <c r="L1930" s="662">
        <v>0</v>
      </c>
      <c r="M1930" s="662">
        <v>0</v>
      </c>
      <c r="N1930" s="661">
        <v>4</v>
      </c>
      <c r="O1930" s="742">
        <v>1.5</v>
      </c>
      <c r="P1930" s="662">
        <v>0</v>
      </c>
      <c r="Q1930" s="677"/>
      <c r="R1930" s="661">
        <v>3</v>
      </c>
      <c r="S1930" s="677">
        <v>0.75</v>
      </c>
      <c r="T1930" s="742">
        <v>1</v>
      </c>
      <c r="U1930" s="700">
        <v>0.66666666666666663</v>
      </c>
    </row>
    <row r="1931" spans="1:21" ht="14.4" customHeight="1" x14ac:dyDescent="0.3">
      <c r="A1931" s="660">
        <v>21</v>
      </c>
      <c r="B1931" s="661" t="s">
        <v>589</v>
      </c>
      <c r="C1931" s="661">
        <v>89301212</v>
      </c>
      <c r="D1931" s="740" t="s">
        <v>6629</v>
      </c>
      <c r="E1931" s="741" t="s">
        <v>4375</v>
      </c>
      <c r="F1931" s="661" t="s">
        <v>4355</v>
      </c>
      <c r="G1931" s="661" t="s">
        <v>4400</v>
      </c>
      <c r="H1931" s="661" t="s">
        <v>590</v>
      </c>
      <c r="I1931" s="661" t="s">
        <v>5300</v>
      </c>
      <c r="J1931" s="661" t="s">
        <v>4401</v>
      </c>
      <c r="K1931" s="661" t="s">
        <v>4402</v>
      </c>
      <c r="L1931" s="662">
        <v>0</v>
      </c>
      <c r="M1931" s="662">
        <v>0</v>
      </c>
      <c r="N1931" s="661">
        <v>1</v>
      </c>
      <c r="O1931" s="742">
        <v>0.5</v>
      </c>
      <c r="P1931" s="662">
        <v>0</v>
      </c>
      <c r="Q1931" s="677"/>
      <c r="R1931" s="661">
        <v>1</v>
      </c>
      <c r="S1931" s="677">
        <v>1</v>
      </c>
      <c r="T1931" s="742">
        <v>0.5</v>
      </c>
      <c r="U1931" s="700">
        <v>1</v>
      </c>
    </row>
    <row r="1932" spans="1:21" ht="14.4" customHeight="1" x14ac:dyDescent="0.3">
      <c r="A1932" s="660">
        <v>21</v>
      </c>
      <c r="B1932" s="661" t="s">
        <v>589</v>
      </c>
      <c r="C1932" s="661">
        <v>89301212</v>
      </c>
      <c r="D1932" s="740" t="s">
        <v>6629</v>
      </c>
      <c r="E1932" s="741" t="s">
        <v>4375</v>
      </c>
      <c r="F1932" s="661" t="s">
        <v>4355</v>
      </c>
      <c r="G1932" s="661" t="s">
        <v>4690</v>
      </c>
      <c r="H1932" s="661" t="s">
        <v>2238</v>
      </c>
      <c r="I1932" s="661" t="s">
        <v>5835</v>
      </c>
      <c r="J1932" s="661" t="s">
        <v>2369</v>
      </c>
      <c r="K1932" s="661" t="s">
        <v>4679</v>
      </c>
      <c r="L1932" s="662">
        <v>0</v>
      </c>
      <c r="M1932" s="662">
        <v>0</v>
      </c>
      <c r="N1932" s="661">
        <v>1</v>
      </c>
      <c r="O1932" s="742">
        <v>0.5</v>
      </c>
      <c r="P1932" s="662">
        <v>0</v>
      </c>
      <c r="Q1932" s="677"/>
      <c r="R1932" s="661">
        <v>1</v>
      </c>
      <c r="S1932" s="677">
        <v>1</v>
      </c>
      <c r="T1932" s="742">
        <v>0.5</v>
      </c>
      <c r="U1932" s="700">
        <v>1</v>
      </c>
    </row>
    <row r="1933" spans="1:21" ht="14.4" customHeight="1" x14ac:dyDescent="0.3">
      <c r="A1933" s="660">
        <v>21</v>
      </c>
      <c r="B1933" s="661" t="s">
        <v>589</v>
      </c>
      <c r="C1933" s="661">
        <v>89301212</v>
      </c>
      <c r="D1933" s="740" t="s">
        <v>6629</v>
      </c>
      <c r="E1933" s="741" t="s">
        <v>4375</v>
      </c>
      <c r="F1933" s="661" t="s">
        <v>4355</v>
      </c>
      <c r="G1933" s="661" t="s">
        <v>4690</v>
      </c>
      <c r="H1933" s="661" t="s">
        <v>2238</v>
      </c>
      <c r="I1933" s="661" t="s">
        <v>2368</v>
      </c>
      <c r="J1933" s="661" t="s">
        <v>2369</v>
      </c>
      <c r="K1933" s="661" t="s">
        <v>1094</v>
      </c>
      <c r="L1933" s="662">
        <v>0</v>
      </c>
      <c r="M1933" s="662">
        <v>0</v>
      </c>
      <c r="N1933" s="661">
        <v>1</v>
      </c>
      <c r="O1933" s="742">
        <v>1</v>
      </c>
      <c r="P1933" s="662"/>
      <c r="Q1933" s="677"/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21</v>
      </c>
      <c r="B1934" s="661" t="s">
        <v>589</v>
      </c>
      <c r="C1934" s="661">
        <v>89301212</v>
      </c>
      <c r="D1934" s="740" t="s">
        <v>6629</v>
      </c>
      <c r="E1934" s="741" t="s">
        <v>4375</v>
      </c>
      <c r="F1934" s="661" t="s">
        <v>4355</v>
      </c>
      <c r="G1934" s="661" t="s">
        <v>4690</v>
      </c>
      <c r="H1934" s="661" t="s">
        <v>2238</v>
      </c>
      <c r="I1934" s="661" t="s">
        <v>2372</v>
      </c>
      <c r="J1934" s="661" t="s">
        <v>2369</v>
      </c>
      <c r="K1934" s="661" t="s">
        <v>996</v>
      </c>
      <c r="L1934" s="662">
        <v>137.74</v>
      </c>
      <c r="M1934" s="662">
        <v>275.48</v>
      </c>
      <c r="N1934" s="661">
        <v>2</v>
      </c>
      <c r="O1934" s="742">
        <v>1.5</v>
      </c>
      <c r="P1934" s="662"/>
      <c r="Q1934" s="677">
        <v>0</v>
      </c>
      <c r="R1934" s="661"/>
      <c r="S1934" s="677">
        <v>0</v>
      </c>
      <c r="T1934" s="742"/>
      <c r="U1934" s="700">
        <v>0</v>
      </c>
    </row>
    <row r="1935" spans="1:21" ht="14.4" customHeight="1" x14ac:dyDescent="0.3">
      <c r="A1935" s="660">
        <v>21</v>
      </c>
      <c r="B1935" s="661" t="s">
        <v>589</v>
      </c>
      <c r="C1935" s="661">
        <v>89301212</v>
      </c>
      <c r="D1935" s="740" t="s">
        <v>6629</v>
      </c>
      <c r="E1935" s="741" t="s">
        <v>4375</v>
      </c>
      <c r="F1935" s="661" t="s">
        <v>4355</v>
      </c>
      <c r="G1935" s="661" t="s">
        <v>4690</v>
      </c>
      <c r="H1935" s="661" t="s">
        <v>2238</v>
      </c>
      <c r="I1935" s="661" t="s">
        <v>2372</v>
      </c>
      <c r="J1935" s="661" t="s">
        <v>2369</v>
      </c>
      <c r="K1935" s="661" t="s">
        <v>996</v>
      </c>
      <c r="L1935" s="662">
        <v>118.82</v>
      </c>
      <c r="M1935" s="662">
        <v>475.28</v>
      </c>
      <c r="N1935" s="661">
        <v>4</v>
      </c>
      <c r="O1935" s="742">
        <v>2.5</v>
      </c>
      <c r="P1935" s="662">
        <v>356.46</v>
      </c>
      <c r="Q1935" s="677">
        <v>0.75</v>
      </c>
      <c r="R1935" s="661">
        <v>3</v>
      </c>
      <c r="S1935" s="677">
        <v>0.75</v>
      </c>
      <c r="T1935" s="742">
        <v>2</v>
      </c>
      <c r="U1935" s="700">
        <v>0.8</v>
      </c>
    </row>
    <row r="1936" spans="1:21" ht="14.4" customHeight="1" x14ac:dyDescent="0.3">
      <c r="A1936" s="660">
        <v>21</v>
      </c>
      <c r="B1936" s="661" t="s">
        <v>589</v>
      </c>
      <c r="C1936" s="661">
        <v>89301212</v>
      </c>
      <c r="D1936" s="740" t="s">
        <v>6629</v>
      </c>
      <c r="E1936" s="741" t="s">
        <v>4375</v>
      </c>
      <c r="F1936" s="661" t="s">
        <v>4355</v>
      </c>
      <c r="G1936" s="661" t="s">
        <v>5836</v>
      </c>
      <c r="H1936" s="661" t="s">
        <v>590</v>
      </c>
      <c r="I1936" s="661" t="s">
        <v>3299</v>
      </c>
      <c r="J1936" s="661" t="s">
        <v>3300</v>
      </c>
      <c r="K1936" s="661" t="s">
        <v>3301</v>
      </c>
      <c r="L1936" s="662">
        <v>7164.65</v>
      </c>
      <c r="M1936" s="662">
        <v>57317.2</v>
      </c>
      <c r="N1936" s="661">
        <v>8</v>
      </c>
      <c r="O1936" s="742">
        <v>4</v>
      </c>
      <c r="P1936" s="662">
        <v>57317.2</v>
      </c>
      <c r="Q1936" s="677">
        <v>1</v>
      </c>
      <c r="R1936" s="661">
        <v>8</v>
      </c>
      <c r="S1936" s="677">
        <v>1</v>
      </c>
      <c r="T1936" s="742">
        <v>4</v>
      </c>
      <c r="U1936" s="700">
        <v>1</v>
      </c>
    </row>
    <row r="1937" spans="1:21" ht="14.4" customHeight="1" x14ac:dyDescent="0.3">
      <c r="A1937" s="660">
        <v>21</v>
      </c>
      <c r="B1937" s="661" t="s">
        <v>589</v>
      </c>
      <c r="C1937" s="661">
        <v>89301212</v>
      </c>
      <c r="D1937" s="740" t="s">
        <v>6629</v>
      </c>
      <c r="E1937" s="741" t="s">
        <v>4375</v>
      </c>
      <c r="F1937" s="661" t="s">
        <v>4355</v>
      </c>
      <c r="G1937" s="661" t="s">
        <v>4479</v>
      </c>
      <c r="H1937" s="661" t="s">
        <v>2238</v>
      </c>
      <c r="I1937" s="661" t="s">
        <v>4760</v>
      </c>
      <c r="J1937" s="661" t="s">
        <v>2504</v>
      </c>
      <c r="K1937" s="661" t="s">
        <v>620</v>
      </c>
      <c r="L1937" s="662">
        <v>216.16</v>
      </c>
      <c r="M1937" s="662">
        <v>216.16</v>
      </c>
      <c r="N1937" s="661">
        <v>1</v>
      </c>
      <c r="O1937" s="742">
        <v>0.5</v>
      </c>
      <c r="P1937" s="662">
        <v>216.16</v>
      </c>
      <c r="Q1937" s="677">
        <v>1</v>
      </c>
      <c r="R1937" s="661">
        <v>1</v>
      </c>
      <c r="S1937" s="677">
        <v>1</v>
      </c>
      <c r="T1937" s="742">
        <v>0.5</v>
      </c>
      <c r="U1937" s="700">
        <v>1</v>
      </c>
    </row>
    <row r="1938" spans="1:21" ht="14.4" customHeight="1" x14ac:dyDescent="0.3">
      <c r="A1938" s="660">
        <v>21</v>
      </c>
      <c r="B1938" s="661" t="s">
        <v>589</v>
      </c>
      <c r="C1938" s="661">
        <v>89301212</v>
      </c>
      <c r="D1938" s="740" t="s">
        <v>6629</v>
      </c>
      <c r="E1938" s="741" t="s">
        <v>4375</v>
      </c>
      <c r="F1938" s="661" t="s">
        <v>4355</v>
      </c>
      <c r="G1938" s="661" t="s">
        <v>4479</v>
      </c>
      <c r="H1938" s="661" t="s">
        <v>2238</v>
      </c>
      <c r="I1938" s="661" t="s">
        <v>2427</v>
      </c>
      <c r="J1938" s="661" t="s">
        <v>2428</v>
      </c>
      <c r="K1938" s="661" t="s">
        <v>4250</v>
      </c>
      <c r="L1938" s="662">
        <v>162.13</v>
      </c>
      <c r="M1938" s="662">
        <v>162.13</v>
      </c>
      <c r="N1938" s="661">
        <v>1</v>
      </c>
      <c r="O1938" s="742">
        <v>1</v>
      </c>
      <c r="P1938" s="662"/>
      <c r="Q1938" s="677">
        <v>0</v>
      </c>
      <c r="R1938" s="661"/>
      <c r="S1938" s="677">
        <v>0</v>
      </c>
      <c r="T1938" s="742"/>
      <c r="U1938" s="700">
        <v>0</v>
      </c>
    </row>
    <row r="1939" spans="1:21" ht="14.4" customHeight="1" x14ac:dyDescent="0.3">
      <c r="A1939" s="660">
        <v>21</v>
      </c>
      <c r="B1939" s="661" t="s">
        <v>589</v>
      </c>
      <c r="C1939" s="661">
        <v>89301212</v>
      </c>
      <c r="D1939" s="740" t="s">
        <v>6629</v>
      </c>
      <c r="E1939" s="741" t="s">
        <v>4375</v>
      </c>
      <c r="F1939" s="661" t="s">
        <v>4355</v>
      </c>
      <c r="G1939" s="661" t="s">
        <v>4479</v>
      </c>
      <c r="H1939" s="661" t="s">
        <v>2238</v>
      </c>
      <c r="I1939" s="661" t="s">
        <v>2427</v>
      </c>
      <c r="J1939" s="661" t="s">
        <v>2428</v>
      </c>
      <c r="K1939" s="661" t="s">
        <v>4250</v>
      </c>
      <c r="L1939" s="662">
        <v>68.989999999999995</v>
      </c>
      <c r="M1939" s="662">
        <v>68.989999999999995</v>
      </c>
      <c r="N1939" s="661">
        <v>1</v>
      </c>
      <c r="O1939" s="742">
        <v>0.5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21</v>
      </c>
      <c r="B1940" s="661" t="s">
        <v>589</v>
      </c>
      <c r="C1940" s="661">
        <v>89301212</v>
      </c>
      <c r="D1940" s="740" t="s">
        <v>6629</v>
      </c>
      <c r="E1940" s="741" t="s">
        <v>4375</v>
      </c>
      <c r="F1940" s="661" t="s">
        <v>4355</v>
      </c>
      <c r="G1940" s="661" t="s">
        <v>4479</v>
      </c>
      <c r="H1940" s="661" t="s">
        <v>2238</v>
      </c>
      <c r="I1940" s="661" t="s">
        <v>2503</v>
      </c>
      <c r="J1940" s="661" t="s">
        <v>2504</v>
      </c>
      <c r="K1940" s="661" t="s">
        <v>4251</v>
      </c>
      <c r="L1940" s="662">
        <v>216.16</v>
      </c>
      <c r="M1940" s="662">
        <v>432.32</v>
      </c>
      <c r="N1940" s="661">
        <v>2</v>
      </c>
      <c r="O1940" s="742">
        <v>1</v>
      </c>
      <c r="P1940" s="662">
        <v>216.16</v>
      </c>
      <c r="Q1940" s="677">
        <v>0.5</v>
      </c>
      <c r="R1940" s="661">
        <v>1</v>
      </c>
      <c r="S1940" s="677">
        <v>0.5</v>
      </c>
      <c r="T1940" s="742">
        <v>0.5</v>
      </c>
      <c r="U1940" s="700">
        <v>0.5</v>
      </c>
    </row>
    <row r="1941" spans="1:21" ht="14.4" customHeight="1" x14ac:dyDescent="0.3">
      <c r="A1941" s="660">
        <v>21</v>
      </c>
      <c r="B1941" s="661" t="s">
        <v>589</v>
      </c>
      <c r="C1941" s="661">
        <v>89301212</v>
      </c>
      <c r="D1941" s="740" t="s">
        <v>6629</v>
      </c>
      <c r="E1941" s="741" t="s">
        <v>4375</v>
      </c>
      <c r="F1941" s="661" t="s">
        <v>4355</v>
      </c>
      <c r="G1941" s="661" t="s">
        <v>4479</v>
      </c>
      <c r="H1941" s="661" t="s">
        <v>2238</v>
      </c>
      <c r="I1941" s="661" t="s">
        <v>2503</v>
      </c>
      <c r="J1941" s="661" t="s">
        <v>2504</v>
      </c>
      <c r="K1941" s="661" t="s">
        <v>4251</v>
      </c>
      <c r="L1941" s="662">
        <v>138</v>
      </c>
      <c r="M1941" s="662">
        <v>276</v>
      </c>
      <c r="N1941" s="661">
        <v>2</v>
      </c>
      <c r="O1941" s="742">
        <v>1</v>
      </c>
      <c r="P1941" s="662">
        <v>138</v>
      </c>
      <c r="Q1941" s="677">
        <v>0.5</v>
      </c>
      <c r="R1941" s="661">
        <v>1</v>
      </c>
      <c r="S1941" s="677">
        <v>0.5</v>
      </c>
      <c r="T1941" s="742">
        <v>0.5</v>
      </c>
      <c r="U1941" s="700">
        <v>0.5</v>
      </c>
    </row>
    <row r="1942" spans="1:21" ht="14.4" customHeight="1" x14ac:dyDescent="0.3">
      <c r="A1942" s="660">
        <v>21</v>
      </c>
      <c r="B1942" s="661" t="s">
        <v>589</v>
      </c>
      <c r="C1942" s="661">
        <v>89301212</v>
      </c>
      <c r="D1942" s="740" t="s">
        <v>6629</v>
      </c>
      <c r="E1942" s="741" t="s">
        <v>4375</v>
      </c>
      <c r="F1942" s="661" t="s">
        <v>4355</v>
      </c>
      <c r="G1942" s="661" t="s">
        <v>4479</v>
      </c>
      <c r="H1942" s="661" t="s">
        <v>2238</v>
      </c>
      <c r="I1942" s="661" t="s">
        <v>3525</v>
      </c>
      <c r="J1942" s="661" t="s">
        <v>2504</v>
      </c>
      <c r="K1942" s="661" t="s">
        <v>4309</v>
      </c>
      <c r="L1942" s="662">
        <v>432.32</v>
      </c>
      <c r="M1942" s="662">
        <v>432.32</v>
      </c>
      <c r="N1942" s="661">
        <v>1</v>
      </c>
      <c r="O1942" s="742">
        <v>0.5</v>
      </c>
      <c r="P1942" s="662"/>
      <c r="Q1942" s="677">
        <v>0</v>
      </c>
      <c r="R1942" s="661"/>
      <c r="S1942" s="677">
        <v>0</v>
      </c>
      <c r="T1942" s="742"/>
      <c r="U1942" s="700">
        <v>0</v>
      </c>
    </row>
    <row r="1943" spans="1:21" ht="14.4" customHeight="1" x14ac:dyDescent="0.3">
      <c r="A1943" s="660">
        <v>21</v>
      </c>
      <c r="B1943" s="661" t="s">
        <v>589</v>
      </c>
      <c r="C1943" s="661">
        <v>89301212</v>
      </c>
      <c r="D1943" s="740" t="s">
        <v>6629</v>
      </c>
      <c r="E1943" s="741" t="s">
        <v>4375</v>
      </c>
      <c r="F1943" s="661" t="s">
        <v>4355</v>
      </c>
      <c r="G1943" s="661" t="s">
        <v>4479</v>
      </c>
      <c r="H1943" s="661" t="s">
        <v>2238</v>
      </c>
      <c r="I1943" s="661" t="s">
        <v>3525</v>
      </c>
      <c r="J1943" s="661" t="s">
        <v>2504</v>
      </c>
      <c r="K1943" s="661" t="s">
        <v>4309</v>
      </c>
      <c r="L1943" s="662">
        <v>276</v>
      </c>
      <c r="M1943" s="662">
        <v>276</v>
      </c>
      <c r="N1943" s="661">
        <v>1</v>
      </c>
      <c r="O1943" s="742">
        <v>1</v>
      </c>
      <c r="P1943" s="662">
        <v>276</v>
      </c>
      <c r="Q1943" s="677">
        <v>1</v>
      </c>
      <c r="R1943" s="661">
        <v>1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21</v>
      </c>
      <c r="B1944" s="661" t="s">
        <v>589</v>
      </c>
      <c r="C1944" s="661">
        <v>89301212</v>
      </c>
      <c r="D1944" s="740" t="s">
        <v>6629</v>
      </c>
      <c r="E1944" s="741" t="s">
        <v>4375</v>
      </c>
      <c r="F1944" s="661" t="s">
        <v>4355</v>
      </c>
      <c r="G1944" s="661" t="s">
        <v>5471</v>
      </c>
      <c r="H1944" s="661" t="s">
        <v>590</v>
      </c>
      <c r="I1944" s="661" t="s">
        <v>5837</v>
      </c>
      <c r="J1944" s="661" t="s">
        <v>5838</v>
      </c>
      <c r="K1944" s="661" t="s">
        <v>5839</v>
      </c>
      <c r="L1944" s="662">
        <v>1242.49</v>
      </c>
      <c r="M1944" s="662">
        <v>2484.98</v>
      </c>
      <c r="N1944" s="661">
        <v>2</v>
      </c>
      <c r="O1944" s="742">
        <v>0.5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21</v>
      </c>
      <c r="B1945" s="661" t="s">
        <v>589</v>
      </c>
      <c r="C1945" s="661">
        <v>89301212</v>
      </c>
      <c r="D1945" s="740" t="s">
        <v>6629</v>
      </c>
      <c r="E1945" s="741" t="s">
        <v>4375</v>
      </c>
      <c r="F1945" s="661" t="s">
        <v>4355</v>
      </c>
      <c r="G1945" s="661" t="s">
        <v>4480</v>
      </c>
      <c r="H1945" s="661" t="s">
        <v>590</v>
      </c>
      <c r="I1945" s="661" t="s">
        <v>1283</v>
      </c>
      <c r="J1945" s="661" t="s">
        <v>869</v>
      </c>
      <c r="K1945" s="661" t="s">
        <v>1161</v>
      </c>
      <c r="L1945" s="662">
        <v>118.82</v>
      </c>
      <c r="M1945" s="662">
        <v>118.82</v>
      </c>
      <c r="N1945" s="661">
        <v>1</v>
      </c>
      <c r="O1945" s="742">
        <v>0.5</v>
      </c>
      <c r="P1945" s="662"/>
      <c r="Q1945" s="677">
        <v>0</v>
      </c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21</v>
      </c>
      <c r="B1946" s="661" t="s">
        <v>589</v>
      </c>
      <c r="C1946" s="661">
        <v>89301212</v>
      </c>
      <c r="D1946" s="740" t="s">
        <v>6629</v>
      </c>
      <c r="E1946" s="741" t="s">
        <v>4375</v>
      </c>
      <c r="F1946" s="661" t="s">
        <v>4355</v>
      </c>
      <c r="G1946" s="661" t="s">
        <v>4480</v>
      </c>
      <c r="H1946" s="661" t="s">
        <v>590</v>
      </c>
      <c r="I1946" s="661" t="s">
        <v>5840</v>
      </c>
      <c r="J1946" s="661" t="s">
        <v>5841</v>
      </c>
      <c r="K1946" s="661" t="s">
        <v>5842</v>
      </c>
      <c r="L1946" s="662">
        <v>0</v>
      </c>
      <c r="M1946" s="662">
        <v>0</v>
      </c>
      <c r="N1946" s="661">
        <v>1</v>
      </c>
      <c r="O1946" s="742">
        <v>1</v>
      </c>
      <c r="P1946" s="662"/>
      <c r="Q1946" s="677"/>
      <c r="R1946" s="661"/>
      <c r="S1946" s="677">
        <v>0</v>
      </c>
      <c r="T1946" s="742"/>
      <c r="U1946" s="700">
        <v>0</v>
      </c>
    </row>
    <row r="1947" spans="1:21" ht="14.4" customHeight="1" x14ac:dyDescent="0.3">
      <c r="A1947" s="660">
        <v>21</v>
      </c>
      <c r="B1947" s="661" t="s">
        <v>589</v>
      </c>
      <c r="C1947" s="661">
        <v>89301212</v>
      </c>
      <c r="D1947" s="740" t="s">
        <v>6629</v>
      </c>
      <c r="E1947" s="741" t="s">
        <v>4375</v>
      </c>
      <c r="F1947" s="661" t="s">
        <v>4355</v>
      </c>
      <c r="G1947" s="661" t="s">
        <v>4480</v>
      </c>
      <c r="H1947" s="661" t="s">
        <v>590</v>
      </c>
      <c r="I1947" s="661" t="s">
        <v>5843</v>
      </c>
      <c r="J1947" s="661" t="s">
        <v>5844</v>
      </c>
      <c r="K1947" s="661" t="s">
        <v>5845</v>
      </c>
      <c r="L1947" s="662">
        <v>0</v>
      </c>
      <c r="M1947" s="662">
        <v>0</v>
      </c>
      <c r="N1947" s="661">
        <v>1</v>
      </c>
      <c r="O1947" s="742">
        <v>0.5</v>
      </c>
      <c r="P1947" s="662">
        <v>0</v>
      </c>
      <c r="Q1947" s="677"/>
      <c r="R1947" s="661">
        <v>1</v>
      </c>
      <c r="S1947" s="677">
        <v>1</v>
      </c>
      <c r="T1947" s="742">
        <v>0.5</v>
      </c>
      <c r="U1947" s="700">
        <v>1</v>
      </c>
    </row>
    <row r="1948" spans="1:21" ht="14.4" customHeight="1" x14ac:dyDescent="0.3">
      <c r="A1948" s="660">
        <v>21</v>
      </c>
      <c r="B1948" s="661" t="s">
        <v>589</v>
      </c>
      <c r="C1948" s="661">
        <v>89301212</v>
      </c>
      <c r="D1948" s="740" t="s">
        <v>6629</v>
      </c>
      <c r="E1948" s="741" t="s">
        <v>4375</v>
      </c>
      <c r="F1948" s="661" t="s">
        <v>4355</v>
      </c>
      <c r="G1948" s="661" t="s">
        <v>4485</v>
      </c>
      <c r="H1948" s="661" t="s">
        <v>590</v>
      </c>
      <c r="I1948" s="661" t="s">
        <v>1518</v>
      </c>
      <c r="J1948" s="661" t="s">
        <v>1519</v>
      </c>
      <c r="K1948" s="661" t="s">
        <v>1520</v>
      </c>
      <c r="L1948" s="662">
        <v>400.21</v>
      </c>
      <c r="M1948" s="662">
        <v>400.21</v>
      </c>
      <c r="N1948" s="661">
        <v>1</v>
      </c>
      <c r="O1948" s="742">
        <v>0.5</v>
      </c>
      <c r="P1948" s="662">
        <v>400.21</v>
      </c>
      <c r="Q1948" s="677">
        <v>1</v>
      </c>
      <c r="R1948" s="661">
        <v>1</v>
      </c>
      <c r="S1948" s="677">
        <v>1</v>
      </c>
      <c r="T1948" s="742">
        <v>0.5</v>
      </c>
      <c r="U1948" s="700">
        <v>1</v>
      </c>
    </row>
    <row r="1949" spans="1:21" ht="14.4" customHeight="1" x14ac:dyDescent="0.3">
      <c r="A1949" s="660">
        <v>21</v>
      </c>
      <c r="B1949" s="661" t="s">
        <v>589</v>
      </c>
      <c r="C1949" s="661">
        <v>89301212</v>
      </c>
      <c r="D1949" s="740" t="s">
        <v>6629</v>
      </c>
      <c r="E1949" s="741" t="s">
        <v>4375</v>
      </c>
      <c r="F1949" s="661" t="s">
        <v>4355</v>
      </c>
      <c r="G1949" s="661" t="s">
        <v>4485</v>
      </c>
      <c r="H1949" s="661" t="s">
        <v>590</v>
      </c>
      <c r="I1949" s="661" t="s">
        <v>1518</v>
      </c>
      <c r="J1949" s="661" t="s">
        <v>1519</v>
      </c>
      <c r="K1949" s="661" t="s">
        <v>1520</v>
      </c>
      <c r="L1949" s="662">
        <v>359.63</v>
      </c>
      <c r="M1949" s="662">
        <v>5754.08</v>
      </c>
      <c r="N1949" s="661">
        <v>16</v>
      </c>
      <c r="O1949" s="742">
        <v>11</v>
      </c>
      <c r="P1949" s="662">
        <v>4675.1900000000005</v>
      </c>
      <c r="Q1949" s="677">
        <v>0.81250000000000011</v>
      </c>
      <c r="R1949" s="661">
        <v>13</v>
      </c>
      <c r="S1949" s="677">
        <v>0.8125</v>
      </c>
      <c r="T1949" s="742">
        <v>8.5</v>
      </c>
      <c r="U1949" s="700">
        <v>0.77272727272727271</v>
      </c>
    </row>
    <row r="1950" spans="1:21" ht="14.4" customHeight="1" x14ac:dyDescent="0.3">
      <c r="A1950" s="660">
        <v>21</v>
      </c>
      <c r="B1950" s="661" t="s">
        <v>589</v>
      </c>
      <c r="C1950" s="661">
        <v>89301212</v>
      </c>
      <c r="D1950" s="740" t="s">
        <v>6629</v>
      </c>
      <c r="E1950" s="741" t="s">
        <v>4375</v>
      </c>
      <c r="F1950" s="661" t="s">
        <v>4355</v>
      </c>
      <c r="G1950" s="661" t="s">
        <v>4485</v>
      </c>
      <c r="H1950" s="661" t="s">
        <v>590</v>
      </c>
      <c r="I1950" s="661" t="s">
        <v>4486</v>
      </c>
      <c r="J1950" s="661" t="s">
        <v>1519</v>
      </c>
      <c r="K1950" s="661" t="s">
        <v>2422</v>
      </c>
      <c r="L1950" s="662">
        <v>0</v>
      </c>
      <c r="M1950" s="662">
        <v>0</v>
      </c>
      <c r="N1950" s="661">
        <v>3</v>
      </c>
      <c r="O1950" s="742">
        <v>2</v>
      </c>
      <c r="P1950" s="662">
        <v>0</v>
      </c>
      <c r="Q1950" s="677"/>
      <c r="R1950" s="661">
        <v>2</v>
      </c>
      <c r="S1950" s="677">
        <v>0.66666666666666663</v>
      </c>
      <c r="T1950" s="742">
        <v>1.5</v>
      </c>
      <c r="U1950" s="700">
        <v>0.75</v>
      </c>
    </row>
    <row r="1951" spans="1:21" ht="14.4" customHeight="1" x14ac:dyDescent="0.3">
      <c r="A1951" s="660">
        <v>21</v>
      </c>
      <c r="B1951" s="661" t="s">
        <v>589</v>
      </c>
      <c r="C1951" s="661">
        <v>89301212</v>
      </c>
      <c r="D1951" s="740" t="s">
        <v>6629</v>
      </c>
      <c r="E1951" s="741" t="s">
        <v>4375</v>
      </c>
      <c r="F1951" s="661" t="s">
        <v>4355</v>
      </c>
      <c r="G1951" s="661" t="s">
        <v>5376</v>
      </c>
      <c r="H1951" s="661" t="s">
        <v>590</v>
      </c>
      <c r="I1951" s="661" t="s">
        <v>5846</v>
      </c>
      <c r="J1951" s="661" t="s">
        <v>5378</v>
      </c>
      <c r="K1951" s="661" t="s">
        <v>5847</v>
      </c>
      <c r="L1951" s="662">
        <v>45.75</v>
      </c>
      <c r="M1951" s="662">
        <v>45.75</v>
      </c>
      <c r="N1951" s="661">
        <v>1</v>
      </c>
      <c r="O1951" s="742">
        <v>0.5</v>
      </c>
      <c r="P1951" s="662">
        <v>45.75</v>
      </c>
      <c r="Q1951" s="677">
        <v>1</v>
      </c>
      <c r="R1951" s="661">
        <v>1</v>
      </c>
      <c r="S1951" s="677">
        <v>1</v>
      </c>
      <c r="T1951" s="742">
        <v>0.5</v>
      </c>
      <c r="U1951" s="700">
        <v>1</v>
      </c>
    </row>
    <row r="1952" spans="1:21" ht="14.4" customHeight="1" x14ac:dyDescent="0.3">
      <c r="A1952" s="660">
        <v>21</v>
      </c>
      <c r="B1952" s="661" t="s">
        <v>589</v>
      </c>
      <c r="C1952" s="661">
        <v>89301212</v>
      </c>
      <c r="D1952" s="740" t="s">
        <v>6629</v>
      </c>
      <c r="E1952" s="741" t="s">
        <v>4375</v>
      </c>
      <c r="F1952" s="661" t="s">
        <v>4355</v>
      </c>
      <c r="G1952" s="661" t="s">
        <v>4421</v>
      </c>
      <c r="H1952" s="661" t="s">
        <v>590</v>
      </c>
      <c r="I1952" s="661" t="s">
        <v>738</v>
      </c>
      <c r="J1952" s="661" t="s">
        <v>5310</v>
      </c>
      <c r="K1952" s="661" t="s">
        <v>4584</v>
      </c>
      <c r="L1952" s="662">
        <v>14.2</v>
      </c>
      <c r="M1952" s="662">
        <v>42.599999999999994</v>
      </c>
      <c r="N1952" s="661">
        <v>3</v>
      </c>
      <c r="O1952" s="742">
        <v>2</v>
      </c>
      <c r="P1952" s="662">
        <v>28.4</v>
      </c>
      <c r="Q1952" s="677">
        <v>0.66666666666666674</v>
      </c>
      <c r="R1952" s="661">
        <v>2</v>
      </c>
      <c r="S1952" s="677">
        <v>0.66666666666666663</v>
      </c>
      <c r="T1952" s="742">
        <v>1.5</v>
      </c>
      <c r="U1952" s="700">
        <v>0.75</v>
      </c>
    </row>
    <row r="1953" spans="1:21" ht="14.4" customHeight="1" x14ac:dyDescent="0.3">
      <c r="A1953" s="660">
        <v>21</v>
      </c>
      <c r="B1953" s="661" t="s">
        <v>589</v>
      </c>
      <c r="C1953" s="661">
        <v>89301212</v>
      </c>
      <c r="D1953" s="740" t="s">
        <v>6629</v>
      </c>
      <c r="E1953" s="741" t="s">
        <v>4375</v>
      </c>
      <c r="F1953" s="661" t="s">
        <v>4355</v>
      </c>
      <c r="G1953" s="661" t="s">
        <v>4491</v>
      </c>
      <c r="H1953" s="661" t="s">
        <v>590</v>
      </c>
      <c r="I1953" s="661" t="s">
        <v>5848</v>
      </c>
      <c r="J1953" s="661" t="s">
        <v>5849</v>
      </c>
      <c r="K1953" s="661" t="s">
        <v>5850</v>
      </c>
      <c r="L1953" s="662">
        <v>0</v>
      </c>
      <c r="M1953" s="662">
        <v>0</v>
      </c>
      <c r="N1953" s="661">
        <v>2</v>
      </c>
      <c r="O1953" s="742">
        <v>0.5</v>
      </c>
      <c r="P1953" s="662">
        <v>0</v>
      </c>
      <c r="Q1953" s="677"/>
      <c r="R1953" s="661">
        <v>2</v>
      </c>
      <c r="S1953" s="677">
        <v>1</v>
      </c>
      <c r="T1953" s="742">
        <v>0.5</v>
      </c>
      <c r="U1953" s="700">
        <v>1</v>
      </c>
    </row>
    <row r="1954" spans="1:21" ht="14.4" customHeight="1" x14ac:dyDescent="0.3">
      <c r="A1954" s="660">
        <v>21</v>
      </c>
      <c r="B1954" s="661" t="s">
        <v>589</v>
      </c>
      <c r="C1954" s="661">
        <v>89301212</v>
      </c>
      <c r="D1954" s="740" t="s">
        <v>6629</v>
      </c>
      <c r="E1954" s="741" t="s">
        <v>4375</v>
      </c>
      <c r="F1954" s="661" t="s">
        <v>4355</v>
      </c>
      <c r="G1954" s="661" t="s">
        <v>4491</v>
      </c>
      <c r="H1954" s="661" t="s">
        <v>590</v>
      </c>
      <c r="I1954" s="661" t="s">
        <v>5851</v>
      </c>
      <c r="J1954" s="661" t="s">
        <v>5852</v>
      </c>
      <c r="K1954" s="661" t="s">
        <v>2088</v>
      </c>
      <c r="L1954" s="662">
        <v>0</v>
      </c>
      <c r="M1954" s="662">
        <v>0</v>
      </c>
      <c r="N1954" s="661">
        <v>2</v>
      </c>
      <c r="O1954" s="742">
        <v>0.5</v>
      </c>
      <c r="P1954" s="662">
        <v>0</v>
      </c>
      <c r="Q1954" s="677"/>
      <c r="R1954" s="661">
        <v>2</v>
      </c>
      <c r="S1954" s="677">
        <v>1</v>
      </c>
      <c r="T1954" s="742">
        <v>0.5</v>
      </c>
      <c r="U1954" s="700">
        <v>1</v>
      </c>
    </row>
    <row r="1955" spans="1:21" ht="14.4" customHeight="1" x14ac:dyDescent="0.3">
      <c r="A1955" s="660">
        <v>21</v>
      </c>
      <c r="B1955" s="661" t="s">
        <v>589</v>
      </c>
      <c r="C1955" s="661">
        <v>89301212</v>
      </c>
      <c r="D1955" s="740" t="s">
        <v>6629</v>
      </c>
      <c r="E1955" s="741" t="s">
        <v>4375</v>
      </c>
      <c r="F1955" s="661" t="s">
        <v>4355</v>
      </c>
      <c r="G1955" s="661" t="s">
        <v>4491</v>
      </c>
      <c r="H1955" s="661" t="s">
        <v>590</v>
      </c>
      <c r="I1955" s="661" t="s">
        <v>983</v>
      </c>
      <c r="J1955" s="661" t="s">
        <v>984</v>
      </c>
      <c r="K1955" s="661" t="s">
        <v>2088</v>
      </c>
      <c r="L1955" s="662">
        <v>56.52</v>
      </c>
      <c r="M1955" s="662">
        <v>113.04</v>
      </c>
      <c r="N1955" s="661">
        <v>2</v>
      </c>
      <c r="O1955" s="742">
        <v>0.5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21</v>
      </c>
      <c r="B1956" s="661" t="s">
        <v>589</v>
      </c>
      <c r="C1956" s="661">
        <v>89301212</v>
      </c>
      <c r="D1956" s="740" t="s">
        <v>6629</v>
      </c>
      <c r="E1956" s="741" t="s">
        <v>4375</v>
      </c>
      <c r="F1956" s="661" t="s">
        <v>4355</v>
      </c>
      <c r="G1956" s="661" t="s">
        <v>4491</v>
      </c>
      <c r="H1956" s="661" t="s">
        <v>590</v>
      </c>
      <c r="I1956" s="661" t="s">
        <v>983</v>
      </c>
      <c r="J1956" s="661" t="s">
        <v>984</v>
      </c>
      <c r="K1956" s="661" t="s">
        <v>2088</v>
      </c>
      <c r="L1956" s="662">
        <v>59.55</v>
      </c>
      <c r="M1956" s="662">
        <v>59.55</v>
      </c>
      <c r="N1956" s="661">
        <v>1</v>
      </c>
      <c r="O1956" s="742">
        <v>0.5</v>
      </c>
      <c r="P1956" s="662"/>
      <c r="Q1956" s="677">
        <v>0</v>
      </c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21</v>
      </c>
      <c r="B1957" s="661" t="s">
        <v>589</v>
      </c>
      <c r="C1957" s="661">
        <v>89301212</v>
      </c>
      <c r="D1957" s="740" t="s">
        <v>6629</v>
      </c>
      <c r="E1957" s="741" t="s">
        <v>4375</v>
      </c>
      <c r="F1957" s="661" t="s">
        <v>4355</v>
      </c>
      <c r="G1957" s="661" t="s">
        <v>4491</v>
      </c>
      <c r="H1957" s="661" t="s">
        <v>590</v>
      </c>
      <c r="I1957" s="661" t="s">
        <v>5853</v>
      </c>
      <c r="J1957" s="661" t="s">
        <v>5852</v>
      </c>
      <c r="K1957" s="661" t="s">
        <v>5233</v>
      </c>
      <c r="L1957" s="662">
        <v>188.41</v>
      </c>
      <c r="M1957" s="662">
        <v>376.82</v>
      </c>
      <c r="N1957" s="661">
        <v>2</v>
      </c>
      <c r="O1957" s="742">
        <v>0.5</v>
      </c>
      <c r="P1957" s="662">
        <v>376.82</v>
      </c>
      <c r="Q1957" s="677">
        <v>1</v>
      </c>
      <c r="R1957" s="661">
        <v>2</v>
      </c>
      <c r="S1957" s="677">
        <v>1</v>
      </c>
      <c r="T1957" s="742">
        <v>0.5</v>
      </c>
      <c r="U1957" s="700">
        <v>1</v>
      </c>
    </row>
    <row r="1958" spans="1:21" ht="14.4" customHeight="1" x14ac:dyDescent="0.3">
      <c r="A1958" s="660">
        <v>21</v>
      </c>
      <c r="B1958" s="661" t="s">
        <v>589</v>
      </c>
      <c r="C1958" s="661">
        <v>89301212</v>
      </c>
      <c r="D1958" s="740" t="s">
        <v>6629</v>
      </c>
      <c r="E1958" s="741" t="s">
        <v>4375</v>
      </c>
      <c r="F1958" s="661" t="s">
        <v>4355</v>
      </c>
      <c r="G1958" s="661" t="s">
        <v>5854</v>
      </c>
      <c r="H1958" s="661" t="s">
        <v>590</v>
      </c>
      <c r="I1958" s="661" t="s">
        <v>826</v>
      </c>
      <c r="J1958" s="661" t="s">
        <v>827</v>
      </c>
      <c r="K1958" s="661" t="s">
        <v>828</v>
      </c>
      <c r="L1958" s="662">
        <v>0</v>
      </c>
      <c r="M1958" s="662">
        <v>0</v>
      </c>
      <c r="N1958" s="661">
        <v>3</v>
      </c>
      <c r="O1958" s="742">
        <v>2</v>
      </c>
      <c r="P1958" s="662"/>
      <c r="Q1958" s="677"/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21</v>
      </c>
      <c r="B1959" s="661" t="s">
        <v>589</v>
      </c>
      <c r="C1959" s="661">
        <v>89301212</v>
      </c>
      <c r="D1959" s="740" t="s">
        <v>6629</v>
      </c>
      <c r="E1959" s="741" t="s">
        <v>4375</v>
      </c>
      <c r="F1959" s="661" t="s">
        <v>4355</v>
      </c>
      <c r="G1959" s="661" t="s">
        <v>4397</v>
      </c>
      <c r="H1959" s="661" t="s">
        <v>590</v>
      </c>
      <c r="I1959" s="661" t="s">
        <v>810</v>
      </c>
      <c r="J1959" s="661" t="s">
        <v>811</v>
      </c>
      <c r="K1959" s="661" t="s">
        <v>4129</v>
      </c>
      <c r="L1959" s="662">
        <v>115.3</v>
      </c>
      <c r="M1959" s="662">
        <v>807.09999999999991</v>
      </c>
      <c r="N1959" s="661">
        <v>7</v>
      </c>
      <c r="O1959" s="742">
        <v>1.5</v>
      </c>
      <c r="P1959" s="662">
        <v>345.9</v>
      </c>
      <c r="Q1959" s="677">
        <v>0.4285714285714286</v>
      </c>
      <c r="R1959" s="661">
        <v>3</v>
      </c>
      <c r="S1959" s="677">
        <v>0.42857142857142855</v>
      </c>
      <c r="T1959" s="742">
        <v>0.5</v>
      </c>
      <c r="U1959" s="700">
        <v>0.33333333333333331</v>
      </c>
    </row>
    <row r="1960" spans="1:21" ht="14.4" customHeight="1" x14ac:dyDescent="0.3">
      <c r="A1960" s="660">
        <v>21</v>
      </c>
      <c r="B1960" s="661" t="s">
        <v>589</v>
      </c>
      <c r="C1960" s="661">
        <v>89301212</v>
      </c>
      <c r="D1960" s="740" t="s">
        <v>6629</v>
      </c>
      <c r="E1960" s="741" t="s">
        <v>4375</v>
      </c>
      <c r="F1960" s="661" t="s">
        <v>4355</v>
      </c>
      <c r="G1960" s="661" t="s">
        <v>4913</v>
      </c>
      <c r="H1960" s="661" t="s">
        <v>590</v>
      </c>
      <c r="I1960" s="661" t="s">
        <v>3227</v>
      </c>
      <c r="J1960" s="661" t="s">
        <v>3228</v>
      </c>
      <c r="K1960" s="661" t="s">
        <v>4914</v>
      </c>
      <c r="L1960" s="662">
        <v>120.46</v>
      </c>
      <c r="M1960" s="662">
        <v>481.84</v>
      </c>
      <c r="N1960" s="661">
        <v>4</v>
      </c>
      <c r="O1960" s="742">
        <v>3.5</v>
      </c>
      <c r="P1960" s="662">
        <v>120.46</v>
      </c>
      <c r="Q1960" s="677">
        <v>0.25</v>
      </c>
      <c r="R1960" s="661">
        <v>1</v>
      </c>
      <c r="S1960" s="677">
        <v>0.25</v>
      </c>
      <c r="T1960" s="742">
        <v>1</v>
      </c>
      <c r="U1960" s="700">
        <v>0.2857142857142857</v>
      </c>
    </row>
    <row r="1961" spans="1:21" ht="14.4" customHeight="1" x14ac:dyDescent="0.3">
      <c r="A1961" s="660">
        <v>21</v>
      </c>
      <c r="B1961" s="661" t="s">
        <v>589</v>
      </c>
      <c r="C1961" s="661">
        <v>89301212</v>
      </c>
      <c r="D1961" s="740" t="s">
        <v>6629</v>
      </c>
      <c r="E1961" s="741" t="s">
        <v>4375</v>
      </c>
      <c r="F1961" s="661" t="s">
        <v>4355</v>
      </c>
      <c r="G1961" s="661" t="s">
        <v>4503</v>
      </c>
      <c r="H1961" s="661" t="s">
        <v>590</v>
      </c>
      <c r="I1961" s="661" t="s">
        <v>5494</v>
      </c>
      <c r="J1961" s="661" t="s">
        <v>5495</v>
      </c>
      <c r="K1961" s="661" t="s">
        <v>5496</v>
      </c>
      <c r="L1961" s="662">
        <v>201.75</v>
      </c>
      <c r="M1961" s="662">
        <v>605.25</v>
      </c>
      <c r="N1961" s="661">
        <v>3</v>
      </c>
      <c r="O1961" s="742">
        <v>0.5</v>
      </c>
      <c r="P1961" s="662"/>
      <c r="Q1961" s="677">
        <v>0</v>
      </c>
      <c r="R1961" s="661"/>
      <c r="S1961" s="677">
        <v>0</v>
      </c>
      <c r="T1961" s="742"/>
      <c r="U1961" s="700">
        <v>0</v>
      </c>
    </row>
    <row r="1962" spans="1:21" ht="14.4" customHeight="1" x14ac:dyDescent="0.3">
      <c r="A1962" s="660">
        <v>21</v>
      </c>
      <c r="B1962" s="661" t="s">
        <v>589</v>
      </c>
      <c r="C1962" s="661">
        <v>89301212</v>
      </c>
      <c r="D1962" s="740" t="s">
        <v>6629</v>
      </c>
      <c r="E1962" s="741" t="s">
        <v>4375</v>
      </c>
      <c r="F1962" s="661" t="s">
        <v>4355</v>
      </c>
      <c r="G1962" s="661" t="s">
        <v>5497</v>
      </c>
      <c r="H1962" s="661" t="s">
        <v>2238</v>
      </c>
      <c r="I1962" s="661" t="s">
        <v>5498</v>
      </c>
      <c r="J1962" s="661" t="s">
        <v>5499</v>
      </c>
      <c r="K1962" s="661" t="s">
        <v>2478</v>
      </c>
      <c r="L1962" s="662">
        <v>804.58</v>
      </c>
      <c r="M1962" s="662">
        <v>5632.06</v>
      </c>
      <c r="N1962" s="661">
        <v>7</v>
      </c>
      <c r="O1962" s="742">
        <v>2.5</v>
      </c>
      <c r="P1962" s="662">
        <v>5632.06</v>
      </c>
      <c r="Q1962" s="677">
        <v>1</v>
      </c>
      <c r="R1962" s="661">
        <v>7</v>
      </c>
      <c r="S1962" s="677">
        <v>1</v>
      </c>
      <c r="T1962" s="742">
        <v>2.5</v>
      </c>
      <c r="U1962" s="700">
        <v>1</v>
      </c>
    </row>
    <row r="1963" spans="1:21" ht="14.4" customHeight="1" x14ac:dyDescent="0.3">
      <c r="A1963" s="660">
        <v>21</v>
      </c>
      <c r="B1963" s="661" t="s">
        <v>589</v>
      </c>
      <c r="C1963" s="661">
        <v>89301212</v>
      </c>
      <c r="D1963" s="740" t="s">
        <v>6629</v>
      </c>
      <c r="E1963" s="741" t="s">
        <v>4375</v>
      </c>
      <c r="F1963" s="661" t="s">
        <v>4355</v>
      </c>
      <c r="G1963" s="661" t="s">
        <v>5497</v>
      </c>
      <c r="H1963" s="661" t="s">
        <v>2238</v>
      </c>
      <c r="I1963" s="661" t="s">
        <v>5738</v>
      </c>
      <c r="J1963" s="661" t="s">
        <v>5499</v>
      </c>
      <c r="K1963" s="661" t="s">
        <v>5739</v>
      </c>
      <c r="L1963" s="662">
        <v>2413.7600000000002</v>
      </c>
      <c r="M1963" s="662">
        <v>9655.0400000000009</v>
      </c>
      <c r="N1963" s="661">
        <v>4</v>
      </c>
      <c r="O1963" s="742">
        <v>2.5</v>
      </c>
      <c r="P1963" s="662">
        <v>4827.5200000000004</v>
      </c>
      <c r="Q1963" s="677">
        <v>0.5</v>
      </c>
      <c r="R1963" s="661">
        <v>2</v>
      </c>
      <c r="S1963" s="677">
        <v>0.5</v>
      </c>
      <c r="T1963" s="742">
        <v>1.5</v>
      </c>
      <c r="U1963" s="700">
        <v>0.6</v>
      </c>
    </row>
    <row r="1964" spans="1:21" ht="14.4" customHeight="1" x14ac:dyDescent="0.3">
      <c r="A1964" s="660">
        <v>21</v>
      </c>
      <c r="B1964" s="661" t="s">
        <v>589</v>
      </c>
      <c r="C1964" s="661">
        <v>89301212</v>
      </c>
      <c r="D1964" s="740" t="s">
        <v>6629</v>
      </c>
      <c r="E1964" s="741" t="s">
        <v>4375</v>
      </c>
      <c r="F1964" s="661" t="s">
        <v>4355</v>
      </c>
      <c r="G1964" s="661" t="s">
        <v>4508</v>
      </c>
      <c r="H1964" s="661" t="s">
        <v>2238</v>
      </c>
      <c r="I1964" s="661" t="s">
        <v>2840</v>
      </c>
      <c r="J1964" s="661" t="s">
        <v>2841</v>
      </c>
      <c r="K1964" s="661" t="s">
        <v>4190</v>
      </c>
      <c r="L1964" s="662">
        <v>3127.19</v>
      </c>
      <c r="M1964" s="662">
        <v>6254.38</v>
      </c>
      <c r="N1964" s="661">
        <v>2</v>
      </c>
      <c r="O1964" s="742">
        <v>1.5</v>
      </c>
      <c r="P1964" s="662">
        <v>3127.19</v>
      </c>
      <c r="Q1964" s="677">
        <v>0.5</v>
      </c>
      <c r="R1964" s="661">
        <v>1</v>
      </c>
      <c r="S1964" s="677">
        <v>0.5</v>
      </c>
      <c r="T1964" s="742">
        <v>1</v>
      </c>
      <c r="U1964" s="700">
        <v>0.66666666666666663</v>
      </c>
    </row>
    <row r="1965" spans="1:21" ht="14.4" customHeight="1" x14ac:dyDescent="0.3">
      <c r="A1965" s="660">
        <v>21</v>
      </c>
      <c r="B1965" s="661" t="s">
        <v>589</v>
      </c>
      <c r="C1965" s="661">
        <v>89301212</v>
      </c>
      <c r="D1965" s="740" t="s">
        <v>6629</v>
      </c>
      <c r="E1965" s="741" t="s">
        <v>4375</v>
      </c>
      <c r="F1965" s="661" t="s">
        <v>4355</v>
      </c>
      <c r="G1965" s="661" t="s">
        <v>4509</v>
      </c>
      <c r="H1965" s="661" t="s">
        <v>590</v>
      </c>
      <c r="I1965" s="661" t="s">
        <v>4513</v>
      </c>
      <c r="J1965" s="661" t="s">
        <v>4514</v>
      </c>
      <c r="K1965" s="661" t="s">
        <v>4512</v>
      </c>
      <c r="L1965" s="662">
        <v>0</v>
      </c>
      <c r="M1965" s="662">
        <v>0</v>
      </c>
      <c r="N1965" s="661">
        <v>6</v>
      </c>
      <c r="O1965" s="742">
        <v>2</v>
      </c>
      <c r="P1965" s="662">
        <v>0</v>
      </c>
      <c r="Q1965" s="677"/>
      <c r="R1965" s="661">
        <v>5</v>
      </c>
      <c r="S1965" s="677">
        <v>0.83333333333333337</v>
      </c>
      <c r="T1965" s="742">
        <v>1</v>
      </c>
      <c r="U1965" s="700">
        <v>0.5</v>
      </c>
    </row>
    <row r="1966" spans="1:21" ht="14.4" customHeight="1" x14ac:dyDescent="0.3">
      <c r="A1966" s="660">
        <v>21</v>
      </c>
      <c r="B1966" s="661" t="s">
        <v>589</v>
      </c>
      <c r="C1966" s="661">
        <v>89301212</v>
      </c>
      <c r="D1966" s="740" t="s">
        <v>6629</v>
      </c>
      <c r="E1966" s="741" t="s">
        <v>4375</v>
      </c>
      <c r="F1966" s="661" t="s">
        <v>4355</v>
      </c>
      <c r="G1966" s="661" t="s">
        <v>4509</v>
      </c>
      <c r="H1966" s="661" t="s">
        <v>590</v>
      </c>
      <c r="I1966" s="661" t="s">
        <v>1126</v>
      </c>
      <c r="J1966" s="661" t="s">
        <v>4514</v>
      </c>
      <c r="K1966" s="661" t="s">
        <v>4515</v>
      </c>
      <c r="L1966" s="662">
        <v>66.599999999999994</v>
      </c>
      <c r="M1966" s="662">
        <v>199.79999999999998</v>
      </c>
      <c r="N1966" s="661">
        <v>3</v>
      </c>
      <c r="O1966" s="742">
        <v>2</v>
      </c>
      <c r="P1966" s="662">
        <v>199.79999999999998</v>
      </c>
      <c r="Q1966" s="677">
        <v>1</v>
      </c>
      <c r="R1966" s="661">
        <v>3</v>
      </c>
      <c r="S1966" s="677">
        <v>1</v>
      </c>
      <c r="T1966" s="742">
        <v>2</v>
      </c>
      <c r="U1966" s="700">
        <v>1</v>
      </c>
    </row>
    <row r="1967" spans="1:21" ht="14.4" customHeight="1" x14ac:dyDescent="0.3">
      <c r="A1967" s="660">
        <v>21</v>
      </c>
      <c r="B1967" s="661" t="s">
        <v>589</v>
      </c>
      <c r="C1967" s="661">
        <v>89301212</v>
      </c>
      <c r="D1967" s="740" t="s">
        <v>6629</v>
      </c>
      <c r="E1967" s="741" t="s">
        <v>4375</v>
      </c>
      <c r="F1967" s="661" t="s">
        <v>4355</v>
      </c>
      <c r="G1967" s="661" t="s">
        <v>4406</v>
      </c>
      <c r="H1967" s="661" t="s">
        <v>2238</v>
      </c>
      <c r="I1967" s="661" t="s">
        <v>3613</v>
      </c>
      <c r="J1967" s="661" t="s">
        <v>4302</v>
      </c>
      <c r="K1967" s="661" t="s">
        <v>4303</v>
      </c>
      <c r="L1967" s="662">
        <v>112.31</v>
      </c>
      <c r="M1967" s="662">
        <v>673.86</v>
      </c>
      <c r="N1967" s="661">
        <v>6</v>
      </c>
      <c r="O1967" s="742">
        <v>1.5</v>
      </c>
      <c r="P1967" s="662">
        <v>336.93</v>
      </c>
      <c r="Q1967" s="677">
        <v>0.5</v>
      </c>
      <c r="R1967" s="661">
        <v>3</v>
      </c>
      <c r="S1967" s="677">
        <v>0.5</v>
      </c>
      <c r="T1967" s="742">
        <v>1</v>
      </c>
      <c r="U1967" s="700">
        <v>0.66666666666666663</v>
      </c>
    </row>
    <row r="1968" spans="1:21" ht="14.4" customHeight="1" x14ac:dyDescent="0.3">
      <c r="A1968" s="660">
        <v>21</v>
      </c>
      <c r="B1968" s="661" t="s">
        <v>589</v>
      </c>
      <c r="C1968" s="661">
        <v>89301212</v>
      </c>
      <c r="D1968" s="740" t="s">
        <v>6629</v>
      </c>
      <c r="E1968" s="741" t="s">
        <v>4375</v>
      </c>
      <c r="F1968" s="661" t="s">
        <v>4355</v>
      </c>
      <c r="G1968" s="661" t="s">
        <v>4427</v>
      </c>
      <c r="H1968" s="661" t="s">
        <v>590</v>
      </c>
      <c r="I1968" s="661" t="s">
        <v>991</v>
      </c>
      <c r="J1968" s="661" t="s">
        <v>992</v>
      </c>
      <c r="K1968" s="661" t="s">
        <v>4428</v>
      </c>
      <c r="L1968" s="662">
        <v>163.9</v>
      </c>
      <c r="M1968" s="662">
        <v>327.8</v>
      </c>
      <c r="N1968" s="661">
        <v>2</v>
      </c>
      <c r="O1968" s="742">
        <v>1</v>
      </c>
      <c r="P1968" s="662"/>
      <c r="Q1968" s="677">
        <v>0</v>
      </c>
      <c r="R1968" s="661"/>
      <c r="S1968" s="677">
        <v>0</v>
      </c>
      <c r="T1968" s="742"/>
      <c r="U1968" s="700">
        <v>0</v>
      </c>
    </row>
    <row r="1969" spans="1:21" ht="14.4" customHeight="1" x14ac:dyDescent="0.3">
      <c r="A1969" s="660">
        <v>21</v>
      </c>
      <c r="B1969" s="661" t="s">
        <v>589</v>
      </c>
      <c r="C1969" s="661">
        <v>89301212</v>
      </c>
      <c r="D1969" s="740" t="s">
        <v>6629</v>
      </c>
      <c r="E1969" s="741" t="s">
        <v>4375</v>
      </c>
      <c r="F1969" s="661" t="s">
        <v>4355</v>
      </c>
      <c r="G1969" s="661" t="s">
        <v>5100</v>
      </c>
      <c r="H1969" s="661" t="s">
        <v>590</v>
      </c>
      <c r="I1969" s="661" t="s">
        <v>1475</v>
      </c>
      <c r="J1969" s="661" t="s">
        <v>5101</v>
      </c>
      <c r="K1969" s="661" t="s">
        <v>5102</v>
      </c>
      <c r="L1969" s="662">
        <v>0</v>
      </c>
      <c r="M1969" s="662">
        <v>0</v>
      </c>
      <c r="N1969" s="661">
        <v>6</v>
      </c>
      <c r="O1969" s="742">
        <v>5</v>
      </c>
      <c r="P1969" s="662">
        <v>0</v>
      </c>
      <c r="Q1969" s="677"/>
      <c r="R1969" s="661">
        <v>4</v>
      </c>
      <c r="S1969" s="677">
        <v>0.66666666666666663</v>
      </c>
      <c r="T1969" s="742">
        <v>3.5</v>
      </c>
      <c r="U1969" s="700">
        <v>0.7</v>
      </c>
    </row>
    <row r="1970" spans="1:21" ht="14.4" customHeight="1" x14ac:dyDescent="0.3">
      <c r="A1970" s="660">
        <v>21</v>
      </c>
      <c r="B1970" s="661" t="s">
        <v>589</v>
      </c>
      <c r="C1970" s="661">
        <v>89301212</v>
      </c>
      <c r="D1970" s="740" t="s">
        <v>6629</v>
      </c>
      <c r="E1970" s="741" t="s">
        <v>4375</v>
      </c>
      <c r="F1970" s="661" t="s">
        <v>4355</v>
      </c>
      <c r="G1970" s="661" t="s">
        <v>4419</v>
      </c>
      <c r="H1970" s="661" t="s">
        <v>590</v>
      </c>
      <c r="I1970" s="661" t="s">
        <v>834</v>
      </c>
      <c r="J1970" s="661" t="s">
        <v>835</v>
      </c>
      <c r="K1970" s="661" t="s">
        <v>2573</v>
      </c>
      <c r="L1970" s="662">
        <v>40.36</v>
      </c>
      <c r="M1970" s="662">
        <v>40.36</v>
      </c>
      <c r="N1970" s="661">
        <v>1</v>
      </c>
      <c r="O1970" s="742">
        <v>0.5</v>
      </c>
      <c r="P1970" s="662"/>
      <c r="Q1970" s="677">
        <v>0</v>
      </c>
      <c r="R1970" s="661"/>
      <c r="S1970" s="677">
        <v>0</v>
      </c>
      <c r="T1970" s="742"/>
      <c r="U1970" s="700">
        <v>0</v>
      </c>
    </row>
    <row r="1971" spans="1:21" ht="14.4" customHeight="1" x14ac:dyDescent="0.3">
      <c r="A1971" s="660">
        <v>21</v>
      </c>
      <c r="B1971" s="661" t="s">
        <v>589</v>
      </c>
      <c r="C1971" s="661">
        <v>89301212</v>
      </c>
      <c r="D1971" s="740" t="s">
        <v>6629</v>
      </c>
      <c r="E1971" s="741" t="s">
        <v>4375</v>
      </c>
      <c r="F1971" s="661" t="s">
        <v>4355</v>
      </c>
      <c r="G1971" s="661" t="s">
        <v>4630</v>
      </c>
      <c r="H1971" s="661" t="s">
        <v>590</v>
      </c>
      <c r="I1971" s="661" t="s">
        <v>5855</v>
      </c>
      <c r="J1971" s="661" t="s">
        <v>4632</v>
      </c>
      <c r="K1971" s="661" t="s">
        <v>2998</v>
      </c>
      <c r="L1971" s="662">
        <v>0</v>
      </c>
      <c r="M1971" s="662">
        <v>0</v>
      </c>
      <c r="N1971" s="661">
        <v>1</v>
      </c>
      <c r="O1971" s="742">
        <v>1</v>
      </c>
      <c r="P1971" s="662"/>
      <c r="Q1971" s="677"/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21</v>
      </c>
      <c r="B1972" s="661" t="s">
        <v>589</v>
      </c>
      <c r="C1972" s="661">
        <v>89301212</v>
      </c>
      <c r="D1972" s="740" t="s">
        <v>6629</v>
      </c>
      <c r="E1972" s="741" t="s">
        <v>4375</v>
      </c>
      <c r="F1972" s="661" t="s">
        <v>4355</v>
      </c>
      <c r="G1972" s="661" t="s">
        <v>4919</v>
      </c>
      <c r="H1972" s="661" t="s">
        <v>590</v>
      </c>
      <c r="I1972" s="661" t="s">
        <v>1334</v>
      </c>
      <c r="J1972" s="661" t="s">
        <v>1335</v>
      </c>
      <c r="K1972" s="661" t="s">
        <v>4920</v>
      </c>
      <c r="L1972" s="662">
        <v>63.67</v>
      </c>
      <c r="M1972" s="662">
        <v>127.34</v>
      </c>
      <c r="N1972" s="661">
        <v>2</v>
      </c>
      <c r="O1972" s="742">
        <v>0.5</v>
      </c>
      <c r="P1972" s="662">
        <v>127.34</v>
      </c>
      <c r="Q1972" s="677">
        <v>1</v>
      </c>
      <c r="R1972" s="661">
        <v>2</v>
      </c>
      <c r="S1972" s="677">
        <v>1</v>
      </c>
      <c r="T1972" s="742">
        <v>0.5</v>
      </c>
      <c r="U1972" s="700">
        <v>1</v>
      </c>
    </row>
    <row r="1973" spans="1:21" ht="14.4" customHeight="1" x14ac:dyDescent="0.3">
      <c r="A1973" s="660">
        <v>21</v>
      </c>
      <c r="B1973" s="661" t="s">
        <v>589</v>
      </c>
      <c r="C1973" s="661">
        <v>89301212</v>
      </c>
      <c r="D1973" s="740" t="s">
        <v>6629</v>
      </c>
      <c r="E1973" s="741" t="s">
        <v>4375</v>
      </c>
      <c r="F1973" s="661" t="s">
        <v>4355</v>
      </c>
      <c r="G1973" s="661" t="s">
        <v>4417</v>
      </c>
      <c r="H1973" s="661" t="s">
        <v>590</v>
      </c>
      <c r="I1973" s="661" t="s">
        <v>2658</v>
      </c>
      <c r="J1973" s="661" t="s">
        <v>2659</v>
      </c>
      <c r="K1973" s="661" t="s">
        <v>4418</v>
      </c>
      <c r="L1973" s="662">
        <v>50.27</v>
      </c>
      <c r="M1973" s="662">
        <v>301.62</v>
      </c>
      <c r="N1973" s="661">
        <v>6</v>
      </c>
      <c r="O1973" s="742">
        <v>2.5</v>
      </c>
      <c r="P1973" s="662"/>
      <c r="Q1973" s="677">
        <v>0</v>
      </c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21</v>
      </c>
      <c r="B1974" s="661" t="s">
        <v>589</v>
      </c>
      <c r="C1974" s="661">
        <v>89301212</v>
      </c>
      <c r="D1974" s="740" t="s">
        <v>6629</v>
      </c>
      <c r="E1974" s="741" t="s">
        <v>4375</v>
      </c>
      <c r="F1974" s="661" t="s">
        <v>4355</v>
      </c>
      <c r="G1974" s="661" t="s">
        <v>4700</v>
      </c>
      <c r="H1974" s="661" t="s">
        <v>590</v>
      </c>
      <c r="I1974" s="661" t="s">
        <v>744</v>
      </c>
      <c r="J1974" s="661" t="s">
        <v>745</v>
      </c>
      <c r="K1974" s="661" t="s">
        <v>4701</v>
      </c>
      <c r="L1974" s="662">
        <v>28.52</v>
      </c>
      <c r="M1974" s="662">
        <v>57.04</v>
      </c>
      <c r="N1974" s="661">
        <v>2</v>
      </c>
      <c r="O1974" s="742">
        <v>2</v>
      </c>
      <c r="P1974" s="662">
        <v>57.04</v>
      </c>
      <c r="Q1974" s="677">
        <v>1</v>
      </c>
      <c r="R1974" s="661">
        <v>2</v>
      </c>
      <c r="S1974" s="677">
        <v>1</v>
      </c>
      <c r="T1974" s="742">
        <v>2</v>
      </c>
      <c r="U1974" s="700">
        <v>1</v>
      </c>
    </row>
    <row r="1975" spans="1:21" ht="14.4" customHeight="1" x14ac:dyDescent="0.3">
      <c r="A1975" s="660">
        <v>21</v>
      </c>
      <c r="B1975" s="661" t="s">
        <v>589</v>
      </c>
      <c r="C1975" s="661">
        <v>89301212</v>
      </c>
      <c r="D1975" s="740" t="s">
        <v>6629</v>
      </c>
      <c r="E1975" s="741" t="s">
        <v>4375</v>
      </c>
      <c r="F1975" s="661" t="s">
        <v>4355</v>
      </c>
      <c r="G1975" s="661" t="s">
        <v>4635</v>
      </c>
      <c r="H1975" s="661" t="s">
        <v>590</v>
      </c>
      <c r="I1975" s="661" t="s">
        <v>4636</v>
      </c>
      <c r="J1975" s="661" t="s">
        <v>4637</v>
      </c>
      <c r="K1975" s="661" t="s">
        <v>2884</v>
      </c>
      <c r="L1975" s="662">
        <v>10256.77</v>
      </c>
      <c r="M1975" s="662">
        <v>61540.62000000001</v>
      </c>
      <c r="N1975" s="661">
        <v>6</v>
      </c>
      <c r="O1975" s="742">
        <v>5</v>
      </c>
      <c r="P1975" s="662">
        <v>61540.62000000001</v>
      </c>
      <c r="Q1975" s="677">
        <v>1</v>
      </c>
      <c r="R1975" s="661">
        <v>6</v>
      </c>
      <c r="S1975" s="677">
        <v>1</v>
      </c>
      <c r="T1975" s="742">
        <v>5</v>
      </c>
      <c r="U1975" s="700">
        <v>1</v>
      </c>
    </row>
    <row r="1976" spans="1:21" ht="14.4" customHeight="1" x14ac:dyDescent="0.3">
      <c r="A1976" s="660">
        <v>21</v>
      </c>
      <c r="B1976" s="661" t="s">
        <v>589</v>
      </c>
      <c r="C1976" s="661">
        <v>89301212</v>
      </c>
      <c r="D1976" s="740" t="s">
        <v>6629</v>
      </c>
      <c r="E1976" s="741" t="s">
        <v>4375</v>
      </c>
      <c r="F1976" s="661" t="s">
        <v>4355</v>
      </c>
      <c r="G1976" s="661" t="s">
        <v>4635</v>
      </c>
      <c r="H1976" s="661" t="s">
        <v>2238</v>
      </c>
      <c r="I1976" s="661" t="s">
        <v>5128</v>
      </c>
      <c r="J1976" s="661" t="s">
        <v>5129</v>
      </c>
      <c r="K1976" s="661" t="s">
        <v>2884</v>
      </c>
      <c r="L1976" s="662">
        <v>10256.77</v>
      </c>
      <c r="M1976" s="662">
        <v>10256.77</v>
      </c>
      <c r="N1976" s="661">
        <v>1</v>
      </c>
      <c r="O1976" s="742">
        <v>1</v>
      </c>
      <c r="P1976" s="662">
        <v>10256.77</v>
      </c>
      <c r="Q1976" s="677">
        <v>1</v>
      </c>
      <c r="R1976" s="661">
        <v>1</v>
      </c>
      <c r="S1976" s="677">
        <v>1</v>
      </c>
      <c r="T1976" s="742">
        <v>1</v>
      </c>
      <c r="U1976" s="700">
        <v>1</v>
      </c>
    </row>
    <row r="1977" spans="1:21" ht="14.4" customHeight="1" x14ac:dyDescent="0.3">
      <c r="A1977" s="660">
        <v>21</v>
      </c>
      <c r="B1977" s="661" t="s">
        <v>589</v>
      </c>
      <c r="C1977" s="661">
        <v>89301212</v>
      </c>
      <c r="D1977" s="740" t="s">
        <v>6629</v>
      </c>
      <c r="E1977" s="741" t="s">
        <v>4375</v>
      </c>
      <c r="F1977" s="661" t="s">
        <v>4355</v>
      </c>
      <c r="G1977" s="661" t="s">
        <v>5137</v>
      </c>
      <c r="H1977" s="661" t="s">
        <v>2238</v>
      </c>
      <c r="I1977" s="661" t="s">
        <v>5138</v>
      </c>
      <c r="J1977" s="661" t="s">
        <v>5139</v>
      </c>
      <c r="K1977" s="661" t="s">
        <v>5140</v>
      </c>
      <c r="L1977" s="662">
        <v>87.6</v>
      </c>
      <c r="M1977" s="662">
        <v>87.6</v>
      </c>
      <c r="N1977" s="661">
        <v>1</v>
      </c>
      <c r="O1977" s="742">
        <v>1</v>
      </c>
      <c r="P1977" s="662">
        <v>87.6</v>
      </c>
      <c r="Q1977" s="677">
        <v>1</v>
      </c>
      <c r="R1977" s="661">
        <v>1</v>
      </c>
      <c r="S1977" s="677">
        <v>1</v>
      </c>
      <c r="T1977" s="742">
        <v>1</v>
      </c>
      <c r="U1977" s="700">
        <v>1</v>
      </c>
    </row>
    <row r="1978" spans="1:21" ht="14.4" customHeight="1" x14ac:dyDescent="0.3">
      <c r="A1978" s="660">
        <v>21</v>
      </c>
      <c r="B1978" s="661" t="s">
        <v>589</v>
      </c>
      <c r="C1978" s="661">
        <v>89301212</v>
      </c>
      <c r="D1978" s="740" t="s">
        <v>6629</v>
      </c>
      <c r="E1978" s="741" t="s">
        <v>4375</v>
      </c>
      <c r="F1978" s="661" t="s">
        <v>4355</v>
      </c>
      <c r="G1978" s="661" t="s">
        <v>5565</v>
      </c>
      <c r="H1978" s="661" t="s">
        <v>590</v>
      </c>
      <c r="I1978" s="661" t="s">
        <v>2803</v>
      </c>
      <c r="J1978" s="661" t="s">
        <v>2804</v>
      </c>
      <c r="K1978" s="661" t="s">
        <v>5468</v>
      </c>
      <c r="L1978" s="662">
        <v>0</v>
      </c>
      <c r="M1978" s="662">
        <v>0</v>
      </c>
      <c r="N1978" s="661">
        <v>1</v>
      </c>
      <c r="O1978" s="742">
        <v>0.5</v>
      </c>
      <c r="P1978" s="662"/>
      <c r="Q1978" s="677"/>
      <c r="R1978" s="661"/>
      <c r="S1978" s="677">
        <v>0</v>
      </c>
      <c r="T1978" s="742"/>
      <c r="U1978" s="700">
        <v>0</v>
      </c>
    </row>
    <row r="1979" spans="1:21" ht="14.4" customHeight="1" x14ac:dyDescent="0.3">
      <c r="A1979" s="660">
        <v>21</v>
      </c>
      <c r="B1979" s="661" t="s">
        <v>589</v>
      </c>
      <c r="C1979" s="661">
        <v>89301212</v>
      </c>
      <c r="D1979" s="740" t="s">
        <v>6629</v>
      </c>
      <c r="E1979" s="741" t="s">
        <v>4375</v>
      </c>
      <c r="F1979" s="661" t="s">
        <v>4355</v>
      </c>
      <c r="G1979" s="661" t="s">
        <v>4531</v>
      </c>
      <c r="H1979" s="661" t="s">
        <v>590</v>
      </c>
      <c r="I1979" s="661" t="s">
        <v>960</v>
      </c>
      <c r="J1979" s="661" t="s">
        <v>4532</v>
      </c>
      <c r="K1979" s="661" t="s">
        <v>4533</v>
      </c>
      <c r="L1979" s="662">
        <v>77.36</v>
      </c>
      <c r="M1979" s="662">
        <v>77.36</v>
      </c>
      <c r="N1979" s="661">
        <v>1</v>
      </c>
      <c r="O1979" s="742">
        <v>0.5</v>
      </c>
      <c r="P1979" s="662">
        <v>77.36</v>
      </c>
      <c r="Q1979" s="677">
        <v>1</v>
      </c>
      <c r="R1979" s="661">
        <v>1</v>
      </c>
      <c r="S1979" s="677">
        <v>1</v>
      </c>
      <c r="T1979" s="742">
        <v>0.5</v>
      </c>
      <c r="U1979" s="700">
        <v>1</v>
      </c>
    </row>
    <row r="1980" spans="1:21" ht="14.4" customHeight="1" x14ac:dyDescent="0.3">
      <c r="A1980" s="660">
        <v>21</v>
      </c>
      <c r="B1980" s="661" t="s">
        <v>589</v>
      </c>
      <c r="C1980" s="661">
        <v>89301212</v>
      </c>
      <c r="D1980" s="740" t="s">
        <v>6629</v>
      </c>
      <c r="E1980" s="741" t="s">
        <v>4375</v>
      </c>
      <c r="F1980" s="661" t="s">
        <v>4355</v>
      </c>
      <c r="G1980" s="661" t="s">
        <v>4531</v>
      </c>
      <c r="H1980" s="661" t="s">
        <v>590</v>
      </c>
      <c r="I1980" s="661" t="s">
        <v>4818</v>
      </c>
      <c r="J1980" s="661" t="s">
        <v>4819</v>
      </c>
      <c r="K1980" s="661" t="s">
        <v>4820</v>
      </c>
      <c r="L1980" s="662">
        <v>0</v>
      </c>
      <c r="M1980" s="662">
        <v>0</v>
      </c>
      <c r="N1980" s="661">
        <v>4</v>
      </c>
      <c r="O1980" s="742">
        <v>1</v>
      </c>
      <c r="P1980" s="662">
        <v>0</v>
      </c>
      <c r="Q1980" s="677"/>
      <c r="R1980" s="661">
        <v>4</v>
      </c>
      <c r="S1980" s="677">
        <v>1</v>
      </c>
      <c r="T1980" s="742">
        <v>1</v>
      </c>
      <c r="U1980" s="700">
        <v>1</v>
      </c>
    </row>
    <row r="1981" spans="1:21" ht="14.4" customHeight="1" x14ac:dyDescent="0.3">
      <c r="A1981" s="660">
        <v>21</v>
      </c>
      <c r="B1981" s="661" t="s">
        <v>589</v>
      </c>
      <c r="C1981" s="661">
        <v>89301212</v>
      </c>
      <c r="D1981" s="740" t="s">
        <v>6629</v>
      </c>
      <c r="E1981" s="741" t="s">
        <v>4375</v>
      </c>
      <c r="F1981" s="661" t="s">
        <v>4355</v>
      </c>
      <c r="G1981" s="661" t="s">
        <v>4535</v>
      </c>
      <c r="H1981" s="661" t="s">
        <v>590</v>
      </c>
      <c r="I1981" s="661" t="s">
        <v>2992</v>
      </c>
      <c r="J1981" s="661" t="s">
        <v>4538</v>
      </c>
      <c r="K1981" s="661" t="s">
        <v>5856</v>
      </c>
      <c r="L1981" s="662">
        <v>36.78</v>
      </c>
      <c r="M1981" s="662">
        <v>36.78</v>
      </c>
      <c r="N1981" s="661">
        <v>1</v>
      </c>
      <c r="O1981" s="742">
        <v>0.5</v>
      </c>
      <c r="P1981" s="662">
        <v>36.78</v>
      </c>
      <c r="Q1981" s="677">
        <v>1</v>
      </c>
      <c r="R1981" s="661">
        <v>1</v>
      </c>
      <c r="S1981" s="677">
        <v>1</v>
      </c>
      <c r="T1981" s="742">
        <v>0.5</v>
      </c>
      <c r="U1981" s="700">
        <v>1</v>
      </c>
    </row>
    <row r="1982" spans="1:21" ht="14.4" customHeight="1" x14ac:dyDescent="0.3">
      <c r="A1982" s="660">
        <v>21</v>
      </c>
      <c r="B1982" s="661" t="s">
        <v>589</v>
      </c>
      <c r="C1982" s="661">
        <v>89301212</v>
      </c>
      <c r="D1982" s="740" t="s">
        <v>6629</v>
      </c>
      <c r="E1982" s="741" t="s">
        <v>4375</v>
      </c>
      <c r="F1982" s="661" t="s">
        <v>4355</v>
      </c>
      <c r="G1982" s="661" t="s">
        <v>4535</v>
      </c>
      <c r="H1982" s="661" t="s">
        <v>590</v>
      </c>
      <c r="I1982" s="661" t="s">
        <v>4921</v>
      </c>
      <c r="J1982" s="661" t="s">
        <v>4538</v>
      </c>
      <c r="K1982" s="661" t="s">
        <v>2109</v>
      </c>
      <c r="L1982" s="662">
        <v>0</v>
      </c>
      <c r="M1982" s="662">
        <v>0</v>
      </c>
      <c r="N1982" s="661">
        <v>3</v>
      </c>
      <c r="O1982" s="742">
        <v>0.5</v>
      </c>
      <c r="P1982" s="662">
        <v>0</v>
      </c>
      <c r="Q1982" s="677"/>
      <c r="R1982" s="661">
        <v>3</v>
      </c>
      <c r="S1982" s="677">
        <v>1</v>
      </c>
      <c r="T1982" s="742">
        <v>0.5</v>
      </c>
      <c r="U1982" s="700">
        <v>1</v>
      </c>
    </row>
    <row r="1983" spans="1:21" ht="14.4" customHeight="1" x14ac:dyDescent="0.3">
      <c r="A1983" s="660">
        <v>21</v>
      </c>
      <c r="B1983" s="661" t="s">
        <v>589</v>
      </c>
      <c r="C1983" s="661">
        <v>89301212</v>
      </c>
      <c r="D1983" s="740" t="s">
        <v>6629</v>
      </c>
      <c r="E1983" s="741" t="s">
        <v>4375</v>
      </c>
      <c r="F1983" s="661" t="s">
        <v>4355</v>
      </c>
      <c r="G1983" s="661" t="s">
        <v>4829</v>
      </c>
      <c r="H1983" s="661" t="s">
        <v>590</v>
      </c>
      <c r="I1983" s="661" t="s">
        <v>4830</v>
      </c>
      <c r="J1983" s="661" t="s">
        <v>4831</v>
      </c>
      <c r="K1983" s="661" t="s">
        <v>4832</v>
      </c>
      <c r="L1983" s="662">
        <v>3586.04</v>
      </c>
      <c r="M1983" s="662">
        <v>32274.359999999997</v>
      </c>
      <c r="N1983" s="661">
        <v>9</v>
      </c>
      <c r="O1983" s="742">
        <v>1.5</v>
      </c>
      <c r="P1983" s="662">
        <v>32274.359999999997</v>
      </c>
      <c r="Q1983" s="677">
        <v>1</v>
      </c>
      <c r="R1983" s="661">
        <v>9</v>
      </c>
      <c r="S1983" s="677">
        <v>1</v>
      </c>
      <c r="T1983" s="742">
        <v>1.5</v>
      </c>
      <c r="U1983" s="700">
        <v>1</v>
      </c>
    </row>
    <row r="1984" spans="1:21" ht="14.4" customHeight="1" x14ac:dyDescent="0.3">
      <c r="A1984" s="660">
        <v>21</v>
      </c>
      <c r="B1984" s="661" t="s">
        <v>589</v>
      </c>
      <c r="C1984" s="661">
        <v>89301212</v>
      </c>
      <c r="D1984" s="740" t="s">
        <v>6629</v>
      </c>
      <c r="E1984" s="741" t="s">
        <v>4375</v>
      </c>
      <c r="F1984" s="661" t="s">
        <v>4355</v>
      </c>
      <c r="G1984" s="661" t="s">
        <v>4829</v>
      </c>
      <c r="H1984" s="661" t="s">
        <v>590</v>
      </c>
      <c r="I1984" s="661" t="s">
        <v>5426</v>
      </c>
      <c r="J1984" s="661" t="s">
        <v>4831</v>
      </c>
      <c r="K1984" s="661" t="s">
        <v>5427</v>
      </c>
      <c r="L1984" s="662">
        <v>0</v>
      </c>
      <c r="M1984" s="662">
        <v>0</v>
      </c>
      <c r="N1984" s="661">
        <v>2</v>
      </c>
      <c r="O1984" s="742">
        <v>1.5</v>
      </c>
      <c r="P1984" s="662">
        <v>0</v>
      </c>
      <c r="Q1984" s="677"/>
      <c r="R1984" s="661">
        <v>1</v>
      </c>
      <c r="S1984" s="677">
        <v>0.5</v>
      </c>
      <c r="T1984" s="742">
        <v>0.5</v>
      </c>
      <c r="U1984" s="700">
        <v>0.33333333333333331</v>
      </c>
    </row>
    <row r="1985" spans="1:21" ht="14.4" customHeight="1" x14ac:dyDescent="0.3">
      <c r="A1985" s="660">
        <v>21</v>
      </c>
      <c r="B1985" s="661" t="s">
        <v>589</v>
      </c>
      <c r="C1985" s="661">
        <v>89301212</v>
      </c>
      <c r="D1985" s="740" t="s">
        <v>6629</v>
      </c>
      <c r="E1985" s="741" t="s">
        <v>4375</v>
      </c>
      <c r="F1985" s="661" t="s">
        <v>4355</v>
      </c>
      <c r="G1985" s="661" t="s">
        <v>4430</v>
      </c>
      <c r="H1985" s="661" t="s">
        <v>590</v>
      </c>
      <c r="I1985" s="661" t="s">
        <v>4638</v>
      </c>
      <c r="J1985" s="661" t="s">
        <v>807</v>
      </c>
      <c r="K1985" s="661" t="s">
        <v>4639</v>
      </c>
      <c r="L1985" s="662">
        <v>0</v>
      </c>
      <c r="M1985" s="662">
        <v>0</v>
      </c>
      <c r="N1985" s="661">
        <v>1</v>
      </c>
      <c r="O1985" s="742">
        <v>0.5</v>
      </c>
      <c r="P1985" s="662">
        <v>0</v>
      </c>
      <c r="Q1985" s="677"/>
      <c r="R1985" s="661">
        <v>1</v>
      </c>
      <c r="S1985" s="677">
        <v>1</v>
      </c>
      <c r="T1985" s="742">
        <v>0.5</v>
      </c>
      <c r="U1985" s="700">
        <v>1</v>
      </c>
    </row>
    <row r="1986" spans="1:21" ht="14.4" customHeight="1" x14ac:dyDescent="0.3">
      <c r="A1986" s="660">
        <v>21</v>
      </c>
      <c r="B1986" s="661" t="s">
        <v>589</v>
      </c>
      <c r="C1986" s="661">
        <v>89301212</v>
      </c>
      <c r="D1986" s="740" t="s">
        <v>6629</v>
      </c>
      <c r="E1986" s="741" t="s">
        <v>4375</v>
      </c>
      <c r="F1986" s="661" t="s">
        <v>4355</v>
      </c>
      <c r="G1986" s="661" t="s">
        <v>4544</v>
      </c>
      <c r="H1986" s="661" t="s">
        <v>2238</v>
      </c>
      <c r="I1986" s="661" t="s">
        <v>2442</v>
      </c>
      <c r="J1986" s="661" t="s">
        <v>2308</v>
      </c>
      <c r="K1986" s="661" t="s">
        <v>2443</v>
      </c>
      <c r="L1986" s="662">
        <v>0</v>
      </c>
      <c r="M1986" s="662">
        <v>0</v>
      </c>
      <c r="N1986" s="661">
        <v>18</v>
      </c>
      <c r="O1986" s="742">
        <v>12.5</v>
      </c>
      <c r="P1986" s="662">
        <v>0</v>
      </c>
      <c r="Q1986" s="677"/>
      <c r="R1986" s="661">
        <v>10</v>
      </c>
      <c r="S1986" s="677">
        <v>0.55555555555555558</v>
      </c>
      <c r="T1986" s="742">
        <v>6.5</v>
      </c>
      <c r="U1986" s="700">
        <v>0.52</v>
      </c>
    </row>
    <row r="1987" spans="1:21" ht="14.4" customHeight="1" x14ac:dyDescent="0.3">
      <c r="A1987" s="660">
        <v>21</v>
      </c>
      <c r="B1987" s="661" t="s">
        <v>589</v>
      </c>
      <c r="C1987" s="661">
        <v>89301212</v>
      </c>
      <c r="D1987" s="740" t="s">
        <v>6629</v>
      </c>
      <c r="E1987" s="741" t="s">
        <v>4375</v>
      </c>
      <c r="F1987" s="661" t="s">
        <v>4355</v>
      </c>
      <c r="G1987" s="661" t="s">
        <v>4544</v>
      </c>
      <c r="H1987" s="661" t="s">
        <v>2238</v>
      </c>
      <c r="I1987" s="661" t="s">
        <v>2307</v>
      </c>
      <c r="J1987" s="661" t="s">
        <v>2308</v>
      </c>
      <c r="K1987" s="661" t="s">
        <v>2309</v>
      </c>
      <c r="L1987" s="662">
        <v>0</v>
      </c>
      <c r="M1987" s="662">
        <v>0</v>
      </c>
      <c r="N1987" s="661">
        <v>8</v>
      </c>
      <c r="O1987" s="742">
        <v>4.5</v>
      </c>
      <c r="P1987" s="662">
        <v>0</v>
      </c>
      <c r="Q1987" s="677"/>
      <c r="R1987" s="661">
        <v>7</v>
      </c>
      <c r="S1987" s="677">
        <v>0.875</v>
      </c>
      <c r="T1987" s="742">
        <v>4</v>
      </c>
      <c r="U1987" s="700">
        <v>0.88888888888888884</v>
      </c>
    </row>
    <row r="1988" spans="1:21" ht="14.4" customHeight="1" x14ac:dyDescent="0.3">
      <c r="A1988" s="660">
        <v>21</v>
      </c>
      <c r="B1988" s="661" t="s">
        <v>589</v>
      </c>
      <c r="C1988" s="661">
        <v>89301212</v>
      </c>
      <c r="D1988" s="740" t="s">
        <v>6629</v>
      </c>
      <c r="E1988" s="741" t="s">
        <v>4375</v>
      </c>
      <c r="F1988" s="661" t="s">
        <v>4355</v>
      </c>
      <c r="G1988" s="661" t="s">
        <v>4704</v>
      </c>
      <c r="H1988" s="661" t="s">
        <v>590</v>
      </c>
      <c r="I1988" s="661" t="s">
        <v>5320</v>
      </c>
      <c r="J1988" s="661" t="s">
        <v>1391</v>
      </c>
      <c r="K1988" s="661" t="s">
        <v>5321</v>
      </c>
      <c r="L1988" s="662">
        <v>0</v>
      </c>
      <c r="M1988" s="662">
        <v>0</v>
      </c>
      <c r="N1988" s="661">
        <v>3</v>
      </c>
      <c r="O1988" s="742">
        <v>1.5</v>
      </c>
      <c r="P1988" s="662"/>
      <c r="Q1988" s="677"/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21</v>
      </c>
      <c r="B1989" s="661" t="s">
        <v>589</v>
      </c>
      <c r="C1989" s="661">
        <v>89301212</v>
      </c>
      <c r="D1989" s="740" t="s">
        <v>6629</v>
      </c>
      <c r="E1989" s="741" t="s">
        <v>4375</v>
      </c>
      <c r="F1989" s="661" t="s">
        <v>4355</v>
      </c>
      <c r="G1989" s="661" t="s">
        <v>4545</v>
      </c>
      <c r="H1989" s="661" t="s">
        <v>2238</v>
      </c>
      <c r="I1989" s="661" t="s">
        <v>2601</v>
      </c>
      <c r="J1989" s="661" t="s">
        <v>2602</v>
      </c>
      <c r="K1989" s="661" t="s">
        <v>4215</v>
      </c>
      <c r="L1989" s="662">
        <v>804.58</v>
      </c>
      <c r="M1989" s="662">
        <v>123905.31999999998</v>
      </c>
      <c r="N1989" s="661">
        <v>154</v>
      </c>
      <c r="O1989" s="742">
        <v>52.5</v>
      </c>
      <c r="P1989" s="662">
        <v>57929.759999999987</v>
      </c>
      <c r="Q1989" s="677">
        <v>0.46753246753246752</v>
      </c>
      <c r="R1989" s="661">
        <v>72</v>
      </c>
      <c r="S1989" s="677">
        <v>0.46753246753246752</v>
      </c>
      <c r="T1989" s="742">
        <v>23</v>
      </c>
      <c r="U1989" s="700">
        <v>0.43809523809523809</v>
      </c>
    </row>
    <row r="1990" spans="1:21" ht="14.4" customHeight="1" x14ac:dyDescent="0.3">
      <c r="A1990" s="660">
        <v>21</v>
      </c>
      <c r="B1990" s="661" t="s">
        <v>589</v>
      </c>
      <c r="C1990" s="661">
        <v>89301212</v>
      </c>
      <c r="D1990" s="740" t="s">
        <v>6629</v>
      </c>
      <c r="E1990" s="741" t="s">
        <v>4375</v>
      </c>
      <c r="F1990" s="661" t="s">
        <v>4355</v>
      </c>
      <c r="G1990" s="661" t="s">
        <v>4990</v>
      </c>
      <c r="H1990" s="661" t="s">
        <v>2238</v>
      </c>
      <c r="I1990" s="661" t="s">
        <v>2402</v>
      </c>
      <c r="J1990" s="661" t="s">
        <v>2403</v>
      </c>
      <c r="K1990" s="661" t="s">
        <v>1161</v>
      </c>
      <c r="L1990" s="662">
        <v>118.82</v>
      </c>
      <c r="M1990" s="662">
        <v>356.46</v>
      </c>
      <c r="N1990" s="661">
        <v>3</v>
      </c>
      <c r="O1990" s="742">
        <v>1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21</v>
      </c>
      <c r="B1991" s="661" t="s">
        <v>589</v>
      </c>
      <c r="C1991" s="661">
        <v>89301212</v>
      </c>
      <c r="D1991" s="740" t="s">
        <v>6629</v>
      </c>
      <c r="E1991" s="741" t="s">
        <v>4375</v>
      </c>
      <c r="F1991" s="661" t="s">
        <v>4355</v>
      </c>
      <c r="G1991" s="661" t="s">
        <v>4833</v>
      </c>
      <c r="H1991" s="661" t="s">
        <v>2238</v>
      </c>
      <c r="I1991" s="661" t="s">
        <v>5322</v>
      </c>
      <c r="J1991" s="661" t="s">
        <v>629</v>
      </c>
      <c r="K1991" s="661" t="s">
        <v>5323</v>
      </c>
      <c r="L1991" s="662">
        <v>65.069999999999993</v>
      </c>
      <c r="M1991" s="662">
        <v>65.069999999999993</v>
      </c>
      <c r="N1991" s="661">
        <v>1</v>
      </c>
      <c r="O1991" s="742">
        <v>0.5</v>
      </c>
      <c r="P1991" s="662"/>
      <c r="Q1991" s="677">
        <v>0</v>
      </c>
      <c r="R1991" s="661"/>
      <c r="S1991" s="677">
        <v>0</v>
      </c>
      <c r="T1991" s="742"/>
      <c r="U1991" s="700">
        <v>0</v>
      </c>
    </row>
    <row r="1992" spans="1:21" ht="14.4" customHeight="1" x14ac:dyDescent="0.3">
      <c r="A1992" s="660">
        <v>21</v>
      </c>
      <c r="B1992" s="661" t="s">
        <v>589</v>
      </c>
      <c r="C1992" s="661">
        <v>89301212</v>
      </c>
      <c r="D1992" s="740" t="s">
        <v>6629</v>
      </c>
      <c r="E1992" s="741" t="s">
        <v>4375</v>
      </c>
      <c r="F1992" s="661" t="s">
        <v>4355</v>
      </c>
      <c r="G1992" s="661" t="s">
        <v>5857</v>
      </c>
      <c r="H1992" s="661" t="s">
        <v>2238</v>
      </c>
      <c r="I1992" s="661" t="s">
        <v>2569</v>
      </c>
      <c r="J1992" s="661" t="s">
        <v>2570</v>
      </c>
      <c r="K1992" s="661" t="s">
        <v>1025</v>
      </c>
      <c r="L1992" s="662">
        <v>219.05</v>
      </c>
      <c r="M1992" s="662">
        <v>219.05</v>
      </c>
      <c r="N1992" s="661">
        <v>1</v>
      </c>
      <c r="O1992" s="742">
        <v>1</v>
      </c>
      <c r="P1992" s="662"/>
      <c r="Q1992" s="677">
        <v>0</v>
      </c>
      <c r="R1992" s="661"/>
      <c r="S1992" s="677">
        <v>0</v>
      </c>
      <c r="T1992" s="742"/>
      <c r="U1992" s="700">
        <v>0</v>
      </c>
    </row>
    <row r="1993" spans="1:21" ht="14.4" customHeight="1" x14ac:dyDescent="0.3">
      <c r="A1993" s="660">
        <v>21</v>
      </c>
      <c r="B1993" s="661" t="s">
        <v>589</v>
      </c>
      <c r="C1993" s="661">
        <v>89301212</v>
      </c>
      <c r="D1993" s="740" t="s">
        <v>6629</v>
      </c>
      <c r="E1993" s="741" t="s">
        <v>4375</v>
      </c>
      <c r="F1993" s="661" t="s">
        <v>4355</v>
      </c>
      <c r="G1993" s="661" t="s">
        <v>4413</v>
      </c>
      <c r="H1993" s="661" t="s">
        <v>590</v>
      </c>
      <c r="I1993" s="661" t="s">
        <v>2905</v>
      </c>
      <c r="J1993" s="661" t="s">
        <v>1070</v>
      </c>
      <c r="K1993" s="661" t="s">
        <v>2906</v>
      </c>
      <c r="L1993" s="662">
        <v>0</v>
      </c>
      <c r="M1993" s="662">
        <v>0</v>
      </c>
      <c r="N1993" s="661">
        <v>15</v>
      </c>
      <c r="O1993" s="742">
        <v>7.5</v>
      </c>
      <c r="P1993" s="662">
        <v>0</v>
      </c>
      <c r="Q1993" s="677"/>
      <c r="R1993" s="661">
        <v>7</v>
      </c>
      <c r="S1993" s="677">
        <v>0.46666666666666667</v>
      </c>
      <c r="T1993" s="742">
        <v>3.5</v>
      </c>
      <c r="U1993" s="700">
        <v>0.46666666666666667</v>
      </c>
    </row>
    <row r="1994" spans="1:21" ht="14.4" customHeight="1" x14ac:dyDescent="0.3">
      <c r="A1994" s="660">
        <v>21</v>
      </c>
      <c r="B1994" s="661" t="s">
        <v>589</v>
      </c>
      <c r="C1994" s="661">
        <v>89301212</v>
      </c>
      <c r="D1994" s="740" t="s">
        <v>6629</v>
      </c>
      <c r="E1994" s="741" t="s">
        <v>4375</v>
      </c>
      <c r="F1994" s="661" t="s">
        <v>4355</v>
      </c>
      <c r="G1994" s="661" t="s">
        <v>4413</v>
      </c>
      <c r="H1994" s="661" t="s">
        <v>590</v>
      </c>
      <c r="I1994" s="661" t="s">
        <v>1069</v>
      </c>
      <c r="J1994" s="661" t="s">
        <v>1070</v>
      </c>
      <c r="K1994" s="661" t="s">
        <v>1071</v>
      </c>
      <c r="L1994" s="662">
        <v>0</v>
      </c>
      <c r="M1994" s="662">
        <v>0</v>
      </c>
      <c r="N1994" s="661">
        <v>15</v>
      </c>
      <c r="O1994" s="742">
        <v>6</v>
      </c>
      <c r="P1994" s="662">
        <v>0</v>
      </c>
      <c r="Q1994" s="677"/>
      <c r="R1994" s="661">
        <v>13</v>
      </c>
      <c r="S1994" s="677">
        <v>0.8666666666666667</v>
      </c>
      <c r="T1994" s="742">
        <v>4.5</v>
      </c>
      <c r="U1994" s="700">
        <v>0.75</v>
      </c>
    </row>
    <row r="1995" spans="1:21" ht="14.4" customHeight="1" x14ac:dyDescent="0.3">
      <c r="A1995" s="660">
        <v>21</v>
      </c>
      <c r="B1995" s="661" t="s">
        <v>589</v>
      </c>
      <c r="C1995" s="661">
        <v>89301212</v>
      </c>
      <c r="D1995" s="740" t="s">
        <v>6629</v>
      </c>
      <c r="E1995" s="741" t="s">
        <v>4375</v>
      </c>
      <c r="F1995" s="661" t="s">
        <v>4355</v>
      </c>
      <c r="G1995" s="661" t="s">
        <v>4642</v>
      </c>
      <c r="H1995" s="661" t="s">
        <v>590</v>
      </c>
      <c r="I1995" s="661" t="s">
        <v>987</v>
      </c>
      <c r="J1995" s="661" t="s">
        <v>988</v>
      </c>
      <c r="K1995" s="661" t="s">
        <v>4643</v>
      </c>
      <c r="L1995" s="662">
        <v>242.93</v>
      </c>
      <c r="M1995" s="662">
        <v>2429.3000000000002</v>
      </c>
      <c r="N1995" s="661">
        <v>10</v>
      </c>
      <c r="O1995" s="742">
        <v>9.5</v>
      </c>
      <c r="P1995" s="662">
        <v>728.79</v>
      </c>
      <c r="Q1995" s="677">
        <v>0.3</v>
      </c>
      <c r="R1995" s="661">
        <v>3</v>
      </c>
      <c r="S1995" s="677">
        <v>0.3</v>
      </c>
      <c r="T1995" s="742">
        <v>3</v>
      </c>
      <c r="U1995" s="700">
        <v>0.31578947368421051</v>
      </c>
    </row>
    <row r="1996" spans="1:21" ht="14.4" customHeight="1" x14ac:dyDescent="0.3">
      <c r="A1996" s="660">
        <v>21</v>
      </c>
      <c r="B1996" s="661" t="s">
        <v>589</v>
      </c>
      <c r="C1996" s="661">
        <v>89301212</v>
      </c>
      <c r="D1996" s="740" t="s">
        <v>6629</v>
      </c>
      <c r="E1996" s="741" t="s">
        <v>4375</v>
      </c>
      <c r="F1996" s="661" t="s">
        <v>4355</v>
      </c>
      <c r="G1996" s="661" t="s">
        <v>5858</v>
      </c>
      <c r="H1996" s="661" t="s">
        <v>590</v>
      </c>
      <c r="I1996" s="661" t="s">
        <v>3485</v>
      </c>
      <c r="J1996" s="661" t="s">
        <v>3486</v>
      </c>
      <c r="K1996" s="661" t="s">
        <v>3487</v>
      </c>
      <c r="L1996" s="662">
        <v>224.9</v>
      </c>
      <c r="M1996" s="662">
        <v>224.9</v>
      </c>
      <c r="N1996" s="661">
        <v>1</v>
      </c>
      <c r="O1996" s="742">
        <v>1</v>
      </c>
      <c r="P1996" s="662"/>
      <c r="Q1996" s="677">
        <v>0</v>
      </c>
      <c r="R1996" s="661"/>
      <c r="S1996" s="677">
        <v>0</v>
      </c>
      <c r="T1996" s="742"/>
      <c r="U1996" s="700">
        <v>0</v>
      </c>
    </row>
    <row r="1997" spans="1:21" ht="14.4" customHeight="1" x14ac:dyDescent="0.3">
      <c r="A1997" s="660">
        <v>21</v>
      </c>
      <c r="B1997" s="661" t="s">
        <v>589</v>
      </c>
      <c r="C1997" s="661">
        <v>89301212</v>
      </c>
      <c r="D1997" s="740" t="s">
        <v>6629</v>
      </c>
      <c r="E1997" s="741" t="s">
        <v>4375</v>
      </c>
      <c r="F1997" s="661" t="s">
        <v>4355</v>
      </c>
      <c r="G1997" s="661" t="s">
        <v>4550</v>
      </c>
      <c r="H1997" s="661" t="s">
        <v>590</v>
      </c>
      <c r="I1997" s="661" t="s">
        <v>3377</v>
      </c>
      <c r="J1997" s="661" t="s">
        <v>3378</v>
      </c>
      <c r="K1997" s="661" t="s">
        <v>3379</v>
      </c>
      <c r="L1997" s="662">
        <v>1172.22</v>
      </c>
      <c r="M1997" s="662">
        <v>45716.579999999994</v>
      </c>
      <c r="N1997" s="661">
        <v>39</v>
      </c>
      <c r="O1997" s="742">
        <v>13.5</v>
      </c>
      <c r="P1997" s="662">
        <v>32822.159999999996</v>
      </c>
      <c r="Q1997" s="677">
        <v>0.71794871794871795</v>
      </c>
      <c r="R1997" s="661">
        <v>28</v>
      </c>
      <c r="S1997" s="677">
        <v>0.71794871794871795</v>
      </c>
      <c r="T1997" s="742">
        <v>9.5</v>
      </c>
      <c r="U1997" s="700">
        <v>0.70370370370370372</v>
      </c>
    </row>
    <row r="1998" spans="1:21" ht="14.4" customHeight="1" x14ac:dyDescent="0.3">
      <c r="A1998" s="660">
        <v>21</v>
      </c>
      <c r="B1998" s="661" t="s">
        <v>589</v>
      </c>
      <c r="C1998" s="661">
        <v>89301212</v>
      </c>
      <c r="D1998" s="740" t="s">
        <v>6629</v>
      </c>
      <c r="E1998" s="741" t="s">
        <v>4375</v>
      </c>
      <c r="F1998" s="661" t="s">
        <v>4355</v>
      </c>
      <c r="G1998" s="661" t="s">
        <v>4550</v>
      </c>
      <c r="H1998" s="661" t="s">
        <v>590</v>
      </c>
      <c r="I1998" s="661" t="s">
        <v>4837</v>
      </c>
      <c r="J1998" s="661" t="s">
        <v>2201</v>
      </c>
      <c r="K1998" s="661" t="s">
        <v>4838</v>
      </c>
      <c r="L1998" s="662">
        <v>0</v>
      </c>
      <c r="M1998" s="662">
        <v>0</v>
      </c>
      <c r="N1998" s="661">
        <v>1</v>
      </c>
      <c r="O1998" s="742">
        <v>0.5</v>
      </c>
      <c r="P1998" s="662"/>
      <c r="Q1998" s="677"/>
      <c r="R1998" s="661"/>
      <c r="S1998" s="677">
        <v>0</v>
      </c>
      <c r="T1998" s="742"/>
      <c r="U1998" s="700">
        <v>0</v>
      </c>
    </row>
    <row r="1999" spans="1:21" ht="14.4" customHeight="1" x14ac:dyDescent="0.3">
      <c r="A1999" s="660">
        <v>21</v>
      </c>
      <c r="B1999" s="661" t="s">
        <v>589</v>
      </c>
      <c r="C1999" s="661">
        <v>89301212</v>
      </c>
      <c r="D1999" s="740" t="s">
        <v>6629</v>
      </c>
      <c r="E1999" s="741" t="s">
        <v>4375</v>
      </c>
      <c r="F1999" s="661" t="s">
        <v>4355</v>
      </c>
      <c r="G1999" s="661" t="s">
        <v>4550</v>
      </c>
      <c r="H1999" s="661" t="s">
        <v>590</v>
      </c>
      <c r="I1999" s="661" t="s">
        <v>5328</v>
      </c>
      <c r="J1999" s="661" t="s">
        <v>3378</v>
      </c>
      <c r="K1999" s="661" t="s">
        <v>3379</v>
      </c>
      <c r="L1999" s="662">
        <v>1172.22</v>
      </c>
      <c r="M1999" s="662">
        <v>2344.44</v>
      </c>
      <c r="N1999" s="661">
        <v>2</v>
      </c>
      <c r="O1999" s="742">
        <v>0.5</v>
      </c>
      <c r="P1999" s="662">
        <v>2344.44</v>
      </c>
      <c r="Q1999" s="677">
        <v>1</v>
      </c>
      <c r="R1999" s="661">
        <v>2</v>
      </c>
      <c r="S1999" s="677">
        <v>1</v>
      </c>
      <c r="T1999" s="742">
        <v>0.5</v>
      </c>
      <c r="U1999" s="700">
        <v>1</v>
      </c>
    </row>
    <row r="2000" spans="1:21" ht="14.4" customHeight="1" x14ac:dyDescent="0.3">
      <c r="A2000" s="660">
        <v>21</v>
      </c>
      <c r="B2000" s="661" t="s">
        <v>589</v>
      </c>
      <c r="C2000" s="661">
        <v>89301212</v>
      </c>
      <c r="D2000" s="740" t="s">
        <v>6629</v>
      </c>
      <c r="E2000" s="741" t="s">
        <v>4375</v>
      </c>
      <c r="F2000" s="661" t="s">
        <v>4355</v>
      </c>
      <c r="G2000" s="661" t="s">
        <v>5599</v>
      </c>
      <c r="H2000" s="661" t="s">
        <v>590</v>
      </c>
      <c r="I2000" s="661" t="s">
        <v>5859</v>
      </c>
      <c r="J2000" s="661" t="s">
        <v>5860</v>
      </c>
      <c r="K2000" s="661" t="s">
        <v>5861</v>
      </c>
      <c r="L2000" s="662">
        <v>0</v>
      </c>
      <c r="M2000" s="662">
        <v>0</v>
      </c>
      <c r="N2000" s="661">
        <v>1</v>
      </c>
      <c r="O2000" s="742">
        <v>1</v>
      </c>
      <c r="P2000" s="662"/>
      <c r="Q2000" s="677"/>
      <c r="R2000" s="661"/>
      <c r="S2000" s="677">
        <v>0</v>
      </c>
      <c r="T2000" s="742"/>
      <c r="U2000" s="700">
        <v>0</v>
      </c>
    </row>
    <row r="2001" spans="1:21" ht="14.4" customHeight="1" x14ac:dyDescent="0.3">
      <c r="A2001" s="660">
        <v>21</v>
      </c>
      <c r="B2001" s="661" t="s">
        <v>589</v>
      </c>
      <c r="C2001" s="661">
        <v>89301212</v>
      </c>
      <c r="D2001" s="740" t="s">
        <v>6629</v>
      </c>
      <c r="E2001" s="741" t="s">
        <v>4375</v>
      </c>
      <c r="F2001" s="661" t="s">
        <v>4355</v>
      </c>
      <c r="G2001" s="661" t="s">
        <v>4432</v>
      </c>
      <c r="H2001" s="661" t="s">
        <v>590</v>
      </c>
      <c r="I2001" s="661" t="s">
        <v>1073</v>
      </c>
      <c r="J2001" s="661" t="s">
        <v>4433</v>
      </c>
      <c r="K2001" s="661" t="s">
        <v>4434</v>
      </c>
      <c r="L2001" s="662">
        <v>56.01</v>
      </c>
      <c r="M2001" s="662">
        <v>9241.6500000000124</v>
      </c>
      <c r="N2001" s="661">
        <v>165</v>
      </c>
      <c r="O2001" s="742">
        <v>64</v>
      </c>
      <c r="P2001" s="662">
        <v>6777.210000000011</v>
      </c>
      <c r="Q2001" s="677">
        <v>0.7333333333333335</v>
      </c>
      <c r="R2001" s="661">
        <v>121</v>
      </c>
      <c r="S2001" s="677">
        <v>0.73333333333333328</v>
      </c>
      <c r="T2001" s="742">
        <v>49</v>
      </c>
      <c r="U2001" s="700">
        <v>0.765625</v>
      </c>
    </row>
    <row r="2002" spans="1:21" ht="14.4" customHeight="1" x14ac:dyDescent="0.3">
      <c r="A2002" s="660">
        <v>21</v>
      </c>
      <c r="B2002" s="661" t="s">
        <v>589</v>
      </c>
      <c r="C2002" s="661">
        <v>89301212</v>
      </c>
      <c r="D2002" s="740" t="s">
        <v>6629</v>
      </c>
      <c r="E2002" s="741" t="s">
        <v>4375</v>
      </c>
      <c r="F2002" s="661" t="s">
        <v>4355</v>
      </c>
      <c r="G2002" s="661" t="s">
        <v>4432</v>
      </c>
      <c r="H2002" s="661" t="s">
        <v>590</v>
      </c>
      <c r="I2002" s="661" t="s">
        <v>3238</v>
      </c>
      <c r="J2002" s="661" t="s">
        <v>3239</v>
      </c>
      <c r="K2002" s="661" t="s">
        <v>3240</v>
      </c>
      <c r="L2002" s="662">
        <v>70.02</v>
      </c>
      <c r="M2002" s="662">
        <v>70.02</v>
      </c>
      <c r="N2002" s="661">
        <v>1</v>
      </c>
      <c r="O2002" s="742">
        <v>0.5</v>
      </c>
      <c r="P2002" s="662"/>
      <c r="Q2002" s="677">
        <v>0</v>
      </c>
      <c r="R2002" s="661"/>
      <c r="S2002" s="677">
        <v>0</v>
      </c>
      <c r="T2002" s="742"/>
      <c r="U2002" s="700">
        <v>0</v>
      </c>
    </row>
    <row r="2003" spans="1:21" ht="14.4" customHeight="1" x14ac:dyDescent="0.3">
      <c r="A2003" s="660">
        <v>21</v>
      </c>
      <c r="B2003" s="661" t="s">
        <v>589</v>
      </c>
      <c r="C2003" s="661">
        <v>89301212</v>
      </c>
      <c r="D2003" s="740" t="s">
        <v>6629</v>
      </c>
      <c r="E2003" s="741" t="s">
        <v>4375</v>
      </c>
      <c r="F2003" s="661" t="s">
        <v>4355</v>
      </c>
      <c r="G2003" s="661" t="s">
        <v>4712</v>
      </c>
      <c r="H2003" s="661" t="s">
        <v>2238</v>
      </c>
      <c r="I2003" s="661" t="s">
        <v>2518</v>
      </c>
      <c r="J2003" s="661" t="s">
        <v>2519</v>
      </c>
      <c r="K2003" s="661" t="s">
        <v>2520</v>
      </c>
      <c r="L2003" s="662">
        <v>418.37</v>
      </c>
      <c r="M2003" s="662">
        <v>2510.2199999999998</v>
      </c>
      <c r="N2003" s="661">
        <v>6</v>
      </c>
      <c r="O2003" s="742">
        <v>5.5</v>
      </c>
      <c r="P2003" s="662">
        <v>2091.85</v>
      </c>
      <c r="Q2003" s="677">
        <v>0.83333333333333337</v>
      </c>
      <c r="R2003" s="661">
        <v>5</v>
      </c>
      <c r="S2003" s="677">
        <v>0.83333333333333337</v>
      </c>
      <c r="T2003" s="742">
        <v>4.5</v>
      </c>
      <c r="U2003" s="700">
        <v>0.81818181818181823</v>
      </c>
    </row>
    <row r="2004" spans="1:21" ht="14.4" customHeight="1" x14ac:dyDescent="0.3">
      <c r="A2004" s="660">
        <v>21</v>
      </c>
      <c r="B2004" s="661" t="s">
        <v>589</v>
      </c>
      <c r="C2004" s="661">
        <v>89301212</v>
      </c>
      <c r="D2004" s="740" t="s">
        <v>6629</v>
      </c>
      <c r="E2004" s="741" t="s">
        <v>4375</v>
      </c>
      <c r="F2004" s="661" t="s">
        <v>4355</v>
      </c>
      <c r="G2004" s="661" t="s">
        <v>4712</v>
      </c>
      <c r="H2004" s="661" t="s">
        <v>2238</v>
      </c>
      <c r="I2004" s="661" t="s">
        <v>4849</v>
      </c>
      <c r="J2004" s="661" t="s">
        <v>4850</v>
      </c>
      <c r="K2004" s="661" t="s">
        <v>4851</v>
      </c>
      <c r="L2004" s="662">
        <v>185.9</v>
      </c>
      <c r="M2004" s="662">
        <v>743.6</v>
      </c>
      <c r="N2004" s="661">
        <v>4</v>
      </c>
      <c r="O2004" s="742">
        <v>1.5</v>
      </c>
      <c r="P2004" s="662">
        <v>185.9</v>
      </c>
      <c r="Q2004" s="677">
        <v>0.25</v>
      </c>
      <c r="R2004" s="661">
        <v>1</v>
      </c>
      <c r="S2004" s="677">
        <v>0.25</v>
      </c>
      <c r="T2004" s="742">
        <v>0.5</v>
      </c>
      <c r="U2004" s="700">
        <v>0.33333333333333331</v>
      </c>
    </row>
    <row r="2005" spans="1:21" ht="14.4" customHeight="1" x14ac:dyDescent="0.3">
      <c r="A2005" s="660">
        <v>21</v>
      </c>
      <c r="B2005" s="661" t="s">
        <v>589</v>
      </c>
      <c r="C2005" s="661">
        <v>89301212</v>
      </c>
      <c r="D2005" s="740" t="s">
        <v>6629</v>
      </c>
      <c r="E2005" s="741" t="s">
        <v>4375</v>
      </c>
      <c r="F2005" s="661" t="s">
        <v>4355</v>
      </c>
      <c r="G2005" s="661" t="s">
        <v>4407</v>
      </c>
      <c r="H2005" s="661" t="s">
        <v>590</v>
      </c>
      <c r="I2005" s="661" t="s">
        <v>814</v>
      </c>
      <c r="J2005" s="661" t="s">
        <v>815</v>
      </c>
      <c r="K2005" s="661" t="s">
        <v>2179</v>
      </c>
      <c r="L2005" s="662">
        <v>391.83</v>
      </c>
      <c r="M2005" s="662">
        <v>11754.9</v>
      </c>
      <c r="N2005" s="661">
        <v>30</v>
      </c>
      <c r="O2005" s="742">
        <v>6</v>
      </c>
      <c r="P2005" s="662">
        <v>4701.96</v>
      </c>
      <c r="Q2005" s="677">
        <v>0.4</v>
      </c>
      <c r="R2005" s="661">
        <v>12</v>
      </c>
      <c r="S2005" s="677">
        <v>0.4</v>
      </c>
      <c r="T2005" s="742">
        <v>2</v>
      </c>
      <c r="U2005" s="700">
        <v>0.33333333333333331</v>
      </c>
    </row>
    <row r="2006" spans="1:21" ht="14.4" customHeight="1" x14ac:dyDescent="0.3">
      <c r="A2006" s="660">
        <v>21</v>
      </c>
      <c r="B2006" s="661" t="s">
        <v>589</v>
      </c>
      <c r="C2006" s="661">
        <v>89301212</v>
      </c>
      <c r="D2006" s="740" t="s">
        <v>6629</v>
      </c>
      <c r="E2006" s="741" t="s">
        <v>4375</v>
      </c>
      <c r="F2006" s="661" t="s">
        <v>4355</v>
      </c>
      <c r="G2006" s="661" t="s">
        <v>4407</v>
      </c>
      <c r="H2006" s="661" t="s">
        <v>590</v>
      </c>
      <c r="I2006" s="661" t="s">
        <v>5163</v>
      </c>
      <c r="J2006" s="661" t="s">
        <v>815</v>
      </c>
      <c r="K2006" s="661" t="s">
        <v>4854</v>
      </c>
      <c r="L2006" s="662">
        <v>0</v>
      </c>
      <c r="M2006" s="662">
        <v>0</v>
      </c>
      <c r="N2006" s="661">
        <v>9</v>
      </c>
      <c r="O2006" s="742">
        <v>2.5</v>
      </c>
      <c r="P2006" s="662">
        <v>0</v>
      </c>
      <c r="Q2006" s="677"/>
      <c r="R2006" s="661">
        <v>9</v>
      </c>
      <c r="S2006" s="677">
        <v>1</v>
      </c>
      <c r="T2006" s="742">
        <v>2.5</v>
      </c>
      <c r="U2006" s="700">
        <v>1</v>
      </c>
    </row>
    <row r="2007" spans="1:21" ht="14.4" customHeight="1" x14ac:dyDescent="0.3">
      <c r="A2007" s="660">
        <v>21</v>
      </c>
      <c r="B2007" s="661" t="s">
        <v>589</v>
      </c>
      <c r="C2007" s="661">
        <v>89301212</v>
      </c>
      <c r="D2007" s="740" t="s">
        <v>6629</v>
      </c>
      <c r="E2007" s="741" t="s">
        <v>4375</v>
      </c>
      <c r="F2007" s="661" t="s">
        <v>4355</v>
      </c>
      <c r="G2007" s="661" t="s">
        <v>4398</v>
      </c>
      <c r="H2007" s="661" t="s">
        <v>2238</v>
      </c>
      <c r="I2007" s="661" t="s">
        <v>2284</v>
      </c>
      <c r="J2007" s="661" t="s">
        <v>2285</v>
      </c>
      <c r="K2007" s="661" t="s">
        <v>2286</v>
      </c>
      <c r="L2007" s="662">
        <v>937.93</v>
      </c>
      <c r="M2007" s="662">
        <v>2813.79</v>
      </c>
      <c r="N2007" s="661">
        <v>3</v>
      </c>
      <c r="O2007" s="742">
        <v>0.5</v>
      </c>
      <c r="P2007" s="662">
        <v>2813.79</v>
      </c>
      <c r="Q2007" s="677">
        <v>1</v>
      </c>
      <c r="R2007" s="661">
        <v>3</v>
      </c>
      <c r="S2007" s="677">
        <v>1</v>
      </c>
      <c r="T2007" s="742">
        <v>0.5</v>
      </c>
      <c r="U2007" s="700">
        <v>1</v>
      </c>
    </row>
    <row r="2008" spans="1:21" ht="14.4" customHeight="1" x14ac:dyDescent="0.3">
      <c r="A2008" s="660">
        <v>21</v>
      </c>
      <c r="B2008" s="661" t="s">
        <v>589</v>
      </c>
      <c r="C2008" s="661">
        <v>89301212</v>
      </c>
      <c r="D2008" s="740" t="s">
        <v>6629</v>
      </c>
      <c r="E2008" s="741" t="s">
        <v>4375</v>
      </c>
      <c r="F2008" s="661" t="s">
        <v>4355</v>
      </c>
      <c r="G2008" s="661" t="s">
        <v>4398</v>
      </c>
      <c r="H2008" s="661" t="s">
        <v>2238</v>
      </c>
      <c r="I2008" s="661" t="s">
        <v>2358</v>
      </c>
      <c r="J2008" s="661" t="s">
        <v>2359</v>
      </c>
      <c r="K2008" s="661" t="s">
        <v>2286</v>
      </c>
      <c r="L2008" s="662">
        <v>1749.69</v>
      </c>
      <c r="M2008" s="662">
        <v>111980.16</v>
      </c>
      <c r="N2008" s="661">
        <v>64</v>
      </c>
      <c r="O2008" s="742">
        <v>14.5</v>
      </c>
      <c r="P2008" s="662">
        <v>106731.09</v>
      </c>
      <c r="Q2008" s="677">
        <v>0.95312499999999989</v>
      </c>
      <c r="R2008" s="661">
        <v>61</v>
      </c>
      <c r="S2008" s="677">
        <v>0.953125</v>
      </c>
      <c r="T2008" s="742">
        <v>13.5</v>
      </c>
      <c r="U2008" s="700">
        <v>0.93103448275862066</v>
      </c>
    </row>
    <row r="2009" spans="1:21" ht="14.4" customHeight="1" x14ac:dyDescent="0.3">
      <c r="A2009" s="660">
        <v>21</v>
      </c>
      <c r="B2009" s="661" t="s">
        <v>589</v>
      </c>
      <c r="C2009" s="661">
        <v>89301212</v>
      </c>
      <c r="D2009" s="740" t="s">
        <v>6629</v>
      </c>
      <c r="E2009" s="741" t="s">
        <v>4375</v>
      </c>
      <c r="F2009" s="661" t="s">
        <v>4355</v>
      </c>
      <c r="G2009" s="661" t="s">
        <v>4398</v>
      </c>
      <c r="H2009" s="661" t="s">
        <v>2238</v>
      </c>
      <c r="I2009" s="661" t="s">
        <v>2362</v>
      </c>
      <c r="J2009" s="661" t="s">
        <v>2359</v>
      </c>
      <c r="K2009" s="661" t="s">
        <v>2289</v>
      </c>
      <c r="L2009" s="662">
        <v>2332.92</v>
      </c>
      <c r="M2009" s="662">
        <v>34993.800000000003</v>
      </c>
      <c r="N2009" s="661">
        <v>15</v>
      </c>
      <c r="O2009" s="742">
        <v>5.5</v>
      </c>
      <c r="P2009" s="662">
        <v>25662.120000000003</v>
      </c>
      <c r="Q2009" s="677">
        <v>0.73333333333333339</v>
      </c>
      <c r="R2009" s="661">
        <v>11</v>
      </c>
      <c r="S2009" s="677">
        <v>0.73333333333333328</v>
      </c>
      <c r="T2009" s="742">
        <v>3.5</v>
      </c>
      <c r="U2009" s="700">
        <v>0.63636363636363635</v>
      </c>
    </row>
    <row r="2010" spans="1:21" ht="14.4" customHeight="1" x14ac:dyDescent="0.3">
      <c r="A2010" s="660">
        <v>21</v>
      </c>
      <c r="B2010" s="661" t="s">
        <v>589</v>
      </c>
      <c r="C2010" s="661">
        <v>89301212</v>
      </c>
      <c r="D2010" s="740" t="s">
        <v>6629</v>
      </c>
      <c r="E2010" s="741" t="s">
        <v>4375</v>
      </c>
      <c r="F2010" s="661" t="s">
        <v>4355</v>
      </c>
      <c r="G2010" s="661" t="s">
        <v>4398</v>
      </c>
      <c r="H2010" s="661" t="s">
        <v>2238</v>
      </c>
      <c r="I2010" s="661" t="s">
        <v>2365</v>
      </c>
      <c r="J2010" s="661" t="s">
        <v>2359</v>
      </c>
      <c r="K2010" s="661" t="s">
        <v>3529</v>
      </c>
      <c r="L2010" s="662">
        <v>2916.16</v>
      </c>
      <c r="M2010" s="662">
        <v>110814.08</v>
      </c>
      <c r="N2010" s="661">
        <v>38</v>
      </c>
      <c r="O2010" s="742">
        <v>9.5</v>
      </c>
      <c r="P2010" s="662">
        <v>75820.160000000003</v>
      </c>
      <c r="Q2010" s="677">
        <v>0.68421052631578949</v>
      </c>
      <c r="R2010" s="661">
        <v>26</v>
      </c>
      <c r="S2010" s="677">
        <v>0.68421052631578949</v>
      </c>
      <c r="T2010" s="742">
        <v>5.5</v>
      </c>
      <c r="U2010" s="700">
        <v>0.57894736842105265</v>
      </c>
    </row>
    <row r="2011" spans="1:21" ht="14.4" customHeight="1" x14ac:dyDescent="0.3">
      <c r="A2011" s="660">
        <v>21</v>
      </c>
      <c r="B2011" s="661" t="s">
        <v>589</v>
      </c>
      <c r="C2011" s="661">
        <v>89301212</v>
      </c>
      <c r="D2011" s="740" t="s">
        <v>6629</v>
      </c>
      <c r="E2011" s="741" t="s">
        <v>4375</v>
      </c>
      <c r="F2011" s="661" t="s">
        <v>4355</v>
      </c>
      <c r="G2011" s="661" t="s">
        <v>5862</v>
      </c>
      <c r="H2011" s="661" t="s">
        <v>590</v>
      </c>
      <c r="I2011" s="661" t="s">
        <v>5863</v>
      </c>
      <c r="J2011" s="661" t="s">
        <v>5864</v>
      </c>
      <c r="K2011" s="661" t="s">
        <v>5865</v>
      </c>
      <c r="L2011" s="662">
        <v>140.59</v>
      </c>
      <c r="M2011" s="662">
        <v>562.36</v>
      </c>
      <c r="N2011" s="661">
        <v>4</v>
      </c>
      <c r="O2011" s="742">
        <v>2</v>
      </c>
      <c r="P2011" s="662">
        <v>562.36</v>
      </c>
      <c r="Q2011" s="677">
        <v>1</v>
      </c>
      <c r="R2011" s="661">
        <v>4</v>
      </c>
      <c r="S2011" s="677">
        <v>1</v>
      </c>
      <c r="T2011" s="742">
        <v>2</v>
      </c>
      <c r="U2011" s="700">
        <v>1</v>
      </c>
    </row>
    <row r="2012" spans="1:21" ht="14.4" customHeight="1" x14ac:dyDescent="0.3">
      <c r="A2012" s="660">
        <v>21</v>
      </c>
      <c r="B2012" s="661" t="s">
        <v>589</v>
      </c>
      <c r="C2012" s="661">
        <v>89301212</v>
      </c>
      <c r="D2012" s="740" t="s">
        <v>6629</v>
      </c>
      <c r="E2012" s="741" t="s">
        <v>4375</v>
      </c>
      <c r="F2012" s="661" t="s">
        <v>4355</v>
      </c>
      <c r="G2012" s="661" t="s">
        <v>5862</v>
      </c>
      <c r="H2012" s="661" t="s">
        <v>590</v>
      </c>
      <c r="I2012" s="661" t="s">
        <v>1115</v>
      </c>
      <c r="J2012" s="661" t="s">
        <v>5864</v>
      </c>
      <c r="K2012" s="661" t="s">
        <v>4226</v>
      </c>
      <c r="L2012" s="662">
        <v>59.89</v>
      </c>
      <c r="M2012" s="662">
        <v>59.89</v>
      </c>
      <c r="N2012" s="661">
        <v>1</v>
      </c>
      <c r="O2012" s="742">
        <v>1</v>
      </c>
      <c r="P2012" s="662">
        <v>59.89</v>
      </c>
      <c r="Q2012" s="677">
        <v>1</v>
      </c>
      <c r="R2012" s="661">
        <v>1</v>
      </c>
      <c r="S2012" s="677">
        <v>1</v>
      </c>
      <c r="T2012" s="742">
        <v>1</v>
      </c>
      <c r="U2012" s="700">
        <v>1</v>
      </c>
    </row>
    <row r="2013" spans="1:21" ht="14.4" customHeight="1" x14ac:dyDescent="0.3">
      <c r="A2013" s="660">
        <v>21</v>
      </c>
      <c r="B2013" s="661" t="s">
        <v>589</v>
      </c>
      <c r="C2013" s="661">
        <v>89301212</v>
      </c>
      <c r="D2013" s="740" t="s">
        <v>6629</v>
      </c>
      <c r="E2013" s="741" t="s">
        <v>4375</v>
      </c>
      <c r="F2013" s="661" t="s">
        <v>4355</v>
      </c>
      <c r="G2013" s="661" t="s">
        <v>4435</v>
      </c>
      <c r="H2013" s="661" t="s">
        <v>2238</v>
      </c>
      <c r="I2013" s="661" t="s">
        <v>5612</v>
      </c>
      <c r="J2013" s="661" t="s">
        <v>2251</v>
      </c>
      <c r="K2013" s="661" t="s">
        <v>5613</v>
      </c>
      <c r="L2013" s="662">
        <v>193.26</v>
      </c>
      <c r="M2013" s="662">
        <v>193.26</v>
      </c>
      <c r="N2013" s="661">
        <v>1</v>
      </c>
      <c r="O2013" s="742">
        <v>1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21</v>
      </c>
      <c r="B2014" s="661" t="s">
        <v>589</v>
      </c>
      <c r="C2014" s="661">
        <v>89301212</v>
      </c>
      <c r="D2014" s="740" t="s">
        <v>6629</v>
      </c>
      <c r="E2014" s="741" t="s">
        <v>4375</v>
      </c>
      <c r="F2014" s="661" t="s">
        <v>4355</v>
      </c>
      <c r="G2014" s="661" t="s">
        <v>4560</v>
      </c>
      <c r="H2014" s="661" t="s">
        <v>590</v>
      </c>
      <c r="I2014" s="661" t="s">
        <v>2720</v>
      </c>
      <c r="J2014" s="661" t="s">
        <v>2721</v>
      </c>
      <c r="K2014" s="661" t="s">
        <v>2722</v>
      </c>
      <c r="L2014" s="662">
        <v>153.52000000000001</v>
      </c>
      <c r="M2014" s="662">
        <v>767.6</v>
      </c>
      <c r="N2014" s="661">
        <v>5</v>
      </c>
      <c r="O2014" s="742">
        <v>5</v>
      </c>
      <c r="P2014" s="662">
        <v>614.08000000000004</v>
      </c>
      <c r="Q2014" s="677">
        <v>0.8</v>
      </c>
      <c r="R2014" s="661">
        <v>4</v>
      </c>
      <c r="S2014" s="677">
        <v>0.8</v>
      </c>
      <c r="T2014" s="742">
        <v>4</v>
      </c>
      <c r="U2014" s="700">
        <v>0.8</v>
      </c>
    </row>
    <row r="2015" spans="1:21" ht="14.4" customHeight="1" x14ac:dyDescent="0.3">
      <c r="A2015" s="660">
        <v>21</v>
      </c>
      <c r="B2015" s="661" t="s">
        <v>589</v>
      </c>
      <c r="C2015" s="661">
        <v>89301212</v>
      </c>
      <c r="D2015" s="740" t="s">
        <v>6629</v>
      </c>
      <c r="E2015" s="741" t="s">
        <v>4375</v>
      </c>
      <c r="F2015" s="661" t="s">
        <v>4355</v>
      </c>
      <c r="G2015" s="661" t="s">
        <v>4561</v>
      </c>
      <c r="H2015" s="661" t="s">
        <v>2238</v>
      </c>
      <c r="I2015" s="661" t="s">
        <v>2778</v>
      </c>
      <c r="J2015" s="661" t="s">
        <v>2779</v>
      </c>
      <c r="K2015" s="661" t="s">
        <v>4179</v>
      </c>
      <c r="L2015" s="662">
        <v>69.86</v>
      </c>
      <c r="M2015" s="662">
        <v>698.6</v>
      </c>
      <c r="N2015" s="661">
        <v>10</v>
      </c>
      <c r="O2015" s="742">
        <v>9</v>
      </c>
      <c r="P2015" s="662">
        <v>558.88</v>
      </c>
      <c r="Q2015" s="677">
        <v>0.79999999999999993</v>
      </c>
      <c r="R2015" s="661">
        <v>8</v>
      </c>
      <c r="S2015" s="677">
        <v>0.8</v>
      </c>
      <c r="T2015" s="742">
        <v>7</v>
      </c>
      <c r="U2015" s="700">
        <v>0.77777777777777779</v>
      </c>
    </row>
    <row r="2016" spans="1:21" ht="14.4" customHeight="1" x14ac:dyDescent="0.3">
      <c r="A2016" s="660">
        <v>21</v>
      </c>
      <c r="B2016" s="661" t="s">
        <v>589</v>
      </c>
      <c r="C2016" s="661">
        <v>89301212</v>
      </c>
      <c r="D2016" s="740" t="s">
        <v>6629</v>
      </c>
      <c r="E2016" s="741" t="s">
        <v>4375</v>
      </c>
      <c r="F2016" s="661" t="s">
        <v>4355</v>
      </c>
      <c r="G2016" s="661" t="s">
        <v>4414</v>
      </c>
      <c r="H2016" s="661" t="s">
        <v>590</v>
      </c>
      <c r="I2016" s="661" t="s">
        <v>4568</v>
      </c>
      <c r="J2016" s="661" t="s">
        <v>4416</v>
      </c>
      <c r="K2016" s="661" t="s">
        <v>855</v>
      </c>
      <c r="L2016" s="662">
        <v>97.97</v>
      </c>
      <c r="M2016" s="662">
        <v>489.84999999999997</v>
      </c>
      <c r="N2016" s="661">
        <v>5</v>
      </c>
      <c r="O2016" s="742">
        <v>1</v>
      </c>
      <c r="P2016" s="662"/>
      <c r="Q2016" s="677">
        <v>0</v>
      </c>
      <c r="R2016" s="661"/>
      <c r="S2016" s="677">
        <v>0</v>
      </c>
      <c r="T2016" s="742"/>
      <c r="U2016" s="700">
        <v>0</v>
      </c>
    </row>
    <row r="2017" spans="1:21" ht="14.4" customHeight="1" x14ac:dyDescent="0.3">
      <c r="A2017" s="660">
        <v>21</v>
      </c>
      <c r="B2017" s="661" t="s">
        <v>589</v>
      </c>
      <c r="C2017" s="661">
        <v>89301212</v>
      </c>
      <c r="D2017" s="740" t="s">
        <v>6629</v>
      </c>
      <c r="E2017" s="741" t="s">
        <v>4375</v>
      </c>
      <c r="F2017" s="661" t="s">
        <v>4355</v>
      </c>
      <c r="G2017" s="661" t="s">
        <v>4414</v>
      </c>
      <c r="H2017" s="661" t="s">
        <v>590</v>
      </c>
      <c r="I2017" s="661" t="s">
        <v>4415</v>
      </c>
      <c r="J2017" s="661" t="s">
        <v>4416</v>
      </c>
      <c r="K2017" s="661" t="s">
        <v>858</v>
      </c>
      <c r="L2017" s="662">
        <v>314.89999999999998</v>
      </c>
      <c r="M2017" s="662">
        <v>944.69999999999993</v>
      </c>
      <c r="N2017" s="661">
        <v>3</v>
      </c>
      <c r="O2017" s="742">
        <v>2.5</v>
      </c>
      <c r="P2017" s="662">
        <v>944.69999999999993</v>
      </c>
      <c r="Q2017" s="677">
        <v>1</v>
      </c>
      <c r="R2017" s="661">
        <v>3</v>
      </c>
      <c r="S2017" s="677">
        <v>1</v>
      </c>
      <c r="T2017" s="742">
        <v>2.5</v>
      </c>
      <c r="U2017" s="700">
        <v>1</v>
      </c>
    </row>
    <row r="2018" spans="1:21" ht="14.4" customHeight="1" x14ac:dyDescent="0.3">
      <c r="A2018" s="660">
        <v>21</v>
      </c>
      <c r="B2018" s="661" t="s">
        <v>589</v>
      </c>
      <c r="C2018" s="661">
        <v>89301212</v>
      </c>
      <c r="D2018" s="740" t="s">
        <v>6629</v>
      </c>
      <c r="E2018" s="741" t="s">
        <v>4375</v>
      </c>
      <c r="F2018" s="661" t="s">
        <v>4355</v>
      </c>
      <c r="G2018" s="661" t="s">
        <v>4414</v>
      </c>
      <c r="H2018" s="661" t="s">
        <v>590</v>
      </c>
      <c r="I2018" s="661" t="s">
        <v>857</v>
      </c>
      <c r="J2018" s="661" t="s">
        <v>854</v>
      </c>
      <c r="K2018" s="661" t="s">
        <v>4438</v>
      </c>
      <c r="L2018" s="662">
        <v>314.89999999999998</v>
      </c>
      <c r="M2018" s="662">
        <v>314.89999999999998</v>
      </c>
      <c r="N2018" s="661">
        <v>1</v>
      </c>
      <c r="O2018" s="742">
        <v>0.5</v>
      </c>
      <c r="P2018" s="662">
        <v>314.89999999999998</v>
      </c>
      <c r="Q2018" s="677">
        <v>1</v>
      </c>
      <c r="R2018" s="661">
        <v>1</v>
      </c>
      <c r="S2018" s="677">
        <v>1</v>
      </c>
      <c r="T2018" s="742">
        <v>0.5</v>
      </c>
      <c r="U2018" s="700">
        <v>1</v>
      </c>
    </row>
    <row r="2019" spans="1:21" ht="14.4" customHeight="1" x14ac:dyDescent="0.3">
      <c r="A2019" s="660">
        <v>21</v>
      </c>
      <c r="B2019" s="661" t="s">
        <v>589</v>
      </c>
      <c r="C2019" s="661">
        <v>89301212</v>
      </c>
      <c r="D2019" s="740" t="s">
        <v>6629</v>
      </c>
      <c r="E2019" s="741" t="s">
        <v>4375</v>
      </c>
      <c r="F2019" s="661" t="s">
        <v>4355</v>
      </c>
      <c r="G2019" s="661" t="s">
        <v>4410</v>
      </c>
      <c r="H2019" s="661" t="s">
        <v>2238</v>
      </c>
      <c r="I2019" s="661" t="s">
        <v>4569</v>
      </c>
      <c r="J2019" s="661" t="s">
        <v>2497</v>
      </c>
      <c r="K2019" s="661" t="s">
        <v>4570</v>
      </c>
      <c r="L2019" s="662">
        <v>248.7</v>
      </c>
      <c r="M2019" s="662">
        <v>746.09999999999991</v>
      </c>
      <c r="N2019" s="661">
        <v>3</v>
      </c>
      <c r="O2019" s="742">
        <v>2</v>
      </c>
      <c r="P2019" s="662">
        <v>746.09999999999991</v>
      </c>
      <c r="Q2019" s="677">
        <v>1</v>
      </c>
      <c r="R2019" s="661">
        <v>3</v>
      </c>
      <c r="S2019" s="677">
        <v>1</v>
      </c>
      <c r="T2019" s="742">
        <v>2</v>
      </c>
      <c r="U2019" s="700">
        <v>1</v>
      </c>
    </row>
    <row r="2020" spans="1:21" ht="14.4" customHeight="1" x14ac:dyDescent="0.3">
      <c r="A2020" s="660">
        <v>21</v>
      </c>
      <c r="B2020" s="661" t="s">
        <v>589</v>
      </c>
      <c r="C2020" s="661">
        <v>89301212</v>
      </c>
      <c r="D2020" s="740" t="s">
        <v>6629</v>
      </c>
      <c r="E2020" s="741" t="s">
        <v>4375</v>
      </c>
      <c r="F2020" s="661" t="s">
        <v>4355</v>
      </c>
      <c r="G2020" s="661" t="s">
        <v>4410</v>
      </c>
      <c r="H2020" s="661" t="s">
        <v>2238</v>
      </c>
      <c r="I2020" s="661" t="s">
        <v>2496</v>
      </c>
      <c r="J2020" s="661" t="s">
        <v>2497</v>
      </c>
      <c r="K2020" s="661" t="s">
        <v>2498</v>
      </c>
      <c r="L2020" s="662">
        <v>497.4</v>
      </c>
      <c r="M2020" s="662">
        <v>49242.600000000049</v>
      </c>
      <c r="N2020" s="661">
        <v>99</v>
      </c>
      <c r="O2020" s="742">
        <v>69.5</v>
      </c>
      <c r="P2020" s="662">
        <v>39294.600000000057</v>
      </c>
      <c r="Q2020" s="677">
        <v>0.79797979797979834</v>
      </c>
      <c r="R2020" s="661">
        <v>79</v>
      </c>
      <c r="S2020" s="677">
        <v>0.79797979797979801</v>
      </c>
      <c r="T2020" s="742">
        <v>55</v>
      </c>
      <c r="U2020" s="700">
        <v>0.79136690647482011</v>
      </c>
    </row>
    <row r="2021" spans="1:21" ht="14.4" customHeight="1" x14ac:dyDescent="0.3">
      <c r="A2021" s="660">
        <v>21</v>
      </c>
      <c r="B2021" s="661" t="s">
        <v>589</v>
      </c>
      <c r="C2021" s="661">
        <v>89301212</v>
      </c>
      <c r="D2021" s="740" t="s">
        <v>6629</v>
      </c>
      <c r="E2021" s="741" t="s">
        <v>4375</v>
      </c>
      <c r="F2021" s="661" t="s">
        <v>4355</v>
      </c>
      <c r="G2021" s="661" t="s">
        <v>4410</v>
      </c>
      <c r="H2021" s="661" t="s">
        <v>2238</v>
      </c>
      <c r="I2021" s="661" t="s">
        <v>2514</v>
      </c>
      <c r="J2021" s="661" t="s">
        <v>2515</v>
      </c>
      <c r="K2021" s="661" t="s">
        <v>4121</v>
      </c>
      <c r="L2021" s="662">
        <v>1359.61</v>
      </c>
      <c r="M2021" s="662">
        <v>12236.489999999998</v>
      </c>
      <c r="N2021" s="661">
        <v>9</v>
      </c>
      <c r="O2021" s="742">
        <v>6.5</v>
      </c>
      <c r="P2021" s="662">
        <v>8157.6599999999989</v>
      </c>
      <c r="Q2021" s="677">
        <v>0.66666666666666674</v>
      </c>
      <c r="R2021" s="661">
        <v>6</v>
      </c>
      <c r="S2021" s="677">
        <v>0.66666666666666663</v>
      </c>
      <c r="T2021" s="742">
        <v>4</v>
      </c>
      <c r="U2021" s="700">
        <v>0.61538461538461542</v>
      </c>
    </row>
    <row r="2022" spans="1:21" ht="14.4" customHeight="1" x14ac:dyDescent="0.3">
      <c r="A2022" s="660">
        <v>21</v>
      </c>
      <c r="B2022" s="661" t="s">
        <v>589</v>
      </c>
      <c r="C2022" s="661">
        <v>89301212</v>
      </c>
      <c r="D2022" s="740" t="s">
        <v>6629</v>
      </c>
      <c r="E2022" s="741" t="s">
        <v>4375</v>
      </c>
      <c r="F2022" s="661" t="s">
        <v>4355</v>
      </c>
      <c r="G2022" s="661" t="s">
        <v>4410</v>
      </c>
      <c r="H2022" s="661" t="s">
        <v>2238</v>
      </c>
      <c r="I2022" s="661" t="s">
        <v>4457</v>
      </c>
      <c r="J2022" s="661" t="s">
        <v>4458</v>
      </c>
      <c r="K2022" s="661" t="s">
        <v>4459</v>
      </c>
      <c r="L2022" s="662">
        <v>1359.61</v>
      </c>
      <c r="M2022" s="662">
        <v>81576.60000000002</v>
      </c>
      <c r="N2022" s="661">
        <v>60</v>
      </c>
      <c r="O2022" s="742">
        <v>36.5</v>
      </c>
      <c r="P2022" s="662">
        <v>70699.720000000016</v>
      </c>
      <c r="Q2022" s="677">
        <v>0.8666666666666667</v>
      </c>
      <c r="R2022" s="661">
        <v>52</v>
      </c>
      <c r="S2022" s="677">
        <v>0.8666666666666667</v>
      </c>
      <c r="T2022" s="742">
        <v>31.5</v>
      </c>
      <c r="U2022" s="700">
        <v>0.86301369863013699</v>
      </c>
    </row>
    <row r="2023" spans="1:21" ht="14.4" customHeight="1" x14ac:dyDescent="0.3">
      <c r="A2023" s="660">
        <v>21</v>
      </c>
      <c r="B2023" s="661" t="s">
        <v>589</v>
      </c>
      <c r="C2023" s="661">
        <v>89301212</v>
      </c>
      <c r="D2023" s="740" t="s">
        <v>6629</v>
      </c>
      <c r="E2023" s="741" t="s">
        <v>4375</v>
      </c>
      <c r="F2023" s="661" t="s">
        <v>4355</v>
      </c>
      <c r="G2023" s="661" t="s">
        <v>4856</v>
      </c>
      <c r="H2023" s="661" t="s">
        <v>590</v>
      </c>
      <c r="I2023" s="661" t="s">
        <v>786</v>
      </c>
      <c r="J2023" s="661" t="s">
        <v>787</v>
      </c>
      <c r="K2023" s="661" t="s">
        <v>4857</v>
      </c>
      <c r="L2023" s="662">
        <v>0</v>
      </c>
      <c r="M2023" s="662">
        <v>0</v>
      </c>
      <c r="N2023" s="661">
        <v>2</v>
      </c>
      <c r="O2023" s="742">
        <v>1</v>
      </c>
      <c r="P2023" s="662">
        <v>0</v>
      </c>
      <c r="Q2023" s="677"/>
      <c r="R2023" s="661">
        <v>2</v>
      </c>
      <c r="S2023" s="677">
        <v>1</v>
      </c>
      <c r="T2023" s="742">
        <v>1</v>
      </c>
      <c r="U2023" s="700">
        <v>1</v>
      </c>
    </row>
    <row r="2024" spans="1:21" ht="14.4" customHeight="1" x14ac:dyDescent="0.3">
      <c r="A2024" s="660">
        <v>21</v>
      </c>
      <c r="B2024" s="661" t="s">
        <v>589</v>
      </c>
      <c r="C2024" s="661">
        <v>89301212</v>
      </c>
      <c r="D2024" s="740" t="s">
        <v>6629</v>
      </c>
      <c r="E2024" s="741" t="s">
        <v>4375</v>
      </c>
      <c r="F2024" s="661" t="s">
        <v>4355</v>
      </c>
      <c r="G2024" s="661" t="s">
        <v>4657</v>
      </c>
      <c r="H2024" s="661" t="s">
        <v>590</v>
      </c>
      <c r="I2024" s="661" t="s">
        <v>1962</v>
      </c>
      <c r="J2024" s="661" t="s">
        <v>5174</v>
      </c>
      <c r="K2024" s="661" t="s">
        <v>4659</v>
      </c>
      <c r="L2024" s="662">
        <v>1044.3599999999999</v>
      </c>
      <c r="M2024" s="662">
        <v>64750.320000000014</v>
      </c>
      <c r="N2024" s="661">
        <v>62</v>
      </c>
      <c r="O2024" s="742">
        <v>14</v>
      </c>
      <c r="P2024" s="662">
        <v>64750.320000000014</v>
      </c>
      <c r="Q2024" s="677">
        <v>1</v>
      </c>
      <c r="R2024" s="661">
        <v>62</v>
      </c>
      <c r="S2024" s="677">
        <v>1</v>
      </c>
      <c r="T2024" s="742">
        <v>14</v>
      </c>
      <c r="U2024" s="700">
        <v>1</v>
      </c>
    </row>
    <row r="2025" spans="1:21" ht="14.4" customHeight="1" x14ac:dyDescent="0.3">
      <c r="A2025" s="660">
        <v>21</v>
      </c>
      <c r="B2025" s="661" t="s">
        <v>589</v>
      </c>
      <c r="C2025" s="661">
        <v>89301212</v>
      </c>
      <c r="D2025" s="740" t="s">
        <v>6629</v>
      </c>
      <c r="E2025" s="741" t="s">
        <v>4375</v>
      </c>
      <c r="F2025" s="661" t="s">
        <v>4355</v>
      </c>
      <c r="G2025" s="661" t="s">
        <v>4657</v>
      </c>
      <c r="H2025" s="661" t="s">
        <v>590</v>
      </c>
      <c r="I2025" s="661" t="s">
        <v>1962</v>
      </c>
      <c r="J2025" s="661" t="s">
        <v>4658</v>
      </c>
      <c r="K2025" s="661" t="s">
        <v>4659</v>
      </c>
      <c r="L2025" s="662">
        <v>1044.3599999999999</v>
      </c>
      <c r="M2025" s="662">
        <v>4177.4399999999996</v>
      </c>
      <c r="N2025" s="661">
        <v>4</v>
      </c>
      <c r="O2025" s="742">
        <v>1</v>
      </c>
      <c r="P2025" s="662">
        <v>4177.4399999999996</v>
      </c>
      <c r="Q2025" s="677">
        <v>1</v>
      </c>
      <c r="R2025" s="661">
        <v>4</v>
      </c>
      <c r="S2025" s="677">
        <v>1</v>
      </c>
      <c r="T2025" s="742">
        <v>1</v>
      </c>
      <c r="U2025" s="700">
        <v>1</v>
      </c>
    </row>
    <row r="2026" spans="1:21" ht="14.4" customHeight="1" x14ac:dyDescent="0.3">
      <c r="A2026" s="660">
        <v>21</v>
      </c>
      <c r="B2026" s="661" t="s">
        <v>589</v>
      </c>
      <c r="C2026" s="661">
        <v>89301212</v>
      </c>
      <c r="D2026" s="740" t="s">
        <v>6629</v>
      </c>
      <c r="E2026" s="741" t="s">
        <v>4375</v>
      </c>
      <c r="F2026" s="661" t="s">
        <v>4355</v>
      </c>
      <c r="G2026" s="661" t="s">
        <v>4657</v>
      </c>
      <c r="H2026" s="661" t="s">
        <v>590</v>
      </c>
      <c r="I2026" s="661" t="s">
        <v>5629</v>
      </c>
      <c r="J2026" s="661" t="s">
        <v>5630</v>
      </c>
      <c r="K2026" s="661" t="s">
        <v>5631</v>
      </c>
      <c r="L2026" s="662">
        <v>1359.61</v>
      </c>
      <c r="M2026" s="662">
        <v>13596.099999999999</v>
      </c>
      <c r="N2026" s="661">
        <v>10</v>
      </c>
      <c r="O2026" s="742">
        <v>1.5</v>
      </c>
      <c r="P2026" s="662">
        <v>8157.66</v>
      </c>
      <c r="Q2026" s="677">
        <v>0.60000000000000009</v>
      </c>
      <c r="R2026" s="661">
        <v>6</v>
      </c>
      <c r="S2026" s="677">
        <v>0.6</v>
      </c>
      <c r="T2026" s="742">
        <v>1</v>
      </c>
      <c r="U2026" s="700">
        <v>0.66666666666666663</v>
      </c>
    </row>
    <row r="2027" spans="1:21" ht="14.4" customHeight="1" x14ac:dyDescent="0.3">
      <c r="A2027" s="660">
        <v>21</v>
      </c>
      <c r="B2027" s="661" t="s">
        <v>589</v>
      </c>
      <c r="C2027" s="661">
        <v>89301212</v>
      </c>
      <c r="D2027" s="740" t="s">
        <v>6629</v>
      </c>
      <c r="E2027" s="741" t="s">
        <v>4375</v>
      </c>
      <c r="F2027" s="661" t="s">
        <v>4355</v>
      </c>
      <c r="G2027" s="661" t="s">
        <v>4657</v>
      </c>
      <c r="H2027" s="661" t="s">
        <v>590</v>
      </c>
      <c r="I2027" s="661" t="s">
        <v>5629</v>
      </c>
      <c r="J2027" s="661" t="s">
        <v>5784</v>
      </c>
      <c r="K2027" s="661" t="s">
        <v>5631</v>
      </c>
      <c r="L2027" s="662">
        <v>1359.61</v>
      </c>
      <c r="M2027" s="662">
        <v>10876.88</v>
      </c>
      <c r="N2027" s="661">
        <v>8</v>
      </c>
      <c r="O2027" s="742">
        <v>1.5</v>
      </c>
      <c r="P2027" s="662">
        <v>10876.88</v>
      </c>
      <c r="Q2027" s="677">
        <v>1</v>
      </c>
      <c r="R2027" s="661">
        <v>8</v>
      </c>
      <c r="S2027" s="677">
        <v>1</v>
      </c>
      <c r="T2027" s="742">
        <v>1.5</v>
      </c>
      <c r="U2027" s="700">
        <v>1</v>
      </c>
    </row>
    <row r="2028" spans="1:21" ht="14.4" customHeight="1" x14ac:dyDescent="0.3">
      <c r="A2028" s="660">
        <v>21</v>
      </c>
      <c r="B2028" s="661" t="s">
        <v>589</v>
      </c>
      <c r="C2028" s="661">
        <v>89301212</v>
      </c>
      <c r="D2028" s="740" t="s">
        <v>6629</v>
      </c>
      <c r="E2028" s="741" t="s">
        <v>4375</v>
      </c>
      <c r="F2028" s="661" t="s">
        <v>4355</v>
      </c>
      <c r="G2028" s="661" t="s">
        <v>4657</v>
      </c>
      <c r="H2028" s="661" t="s">
        <v>590</v>
      </c>
      <c r="I2028" s="661" t="s">
        <v>5866</v>
      </c>
      <c r="J2028" s="661" t="s">
        <v>5630</v>
      </c>
      <c r="K2028" s="661" t="s">
        <v>5867</v>
      </c>
      <c r="L2028" s="662">
        <v>6798.03</v>
      </c>
      <c r="M2028" s="662">
        <v>13596.06</v>
      </c>
      <c r="N2028" s="661">
        <v>2</v>
      </c>
      <c r="O2028" s="742">
        <v>1.5</v>
      </c>
      <c r="P2028" s="662">
        <v>13596.06</v>
      </c>
      <c r="Q2028" s="677">
        <v>1</v>
      </c>
      <c r="R2028" s="661">
        <v>2</v>
      </c>
      <c r="S2028" s="677">
        <v>1</v>
      </c>
      <c r="T2028" s="742">
        <v>1.5</v>
      </c>
      <c r="U2028" s="700">
        <v>1</v>
      </c>
    </row>
    <row r="2029" spans="1:21" ht="14.4" customHeight="1" x14ac:dyDescent="0.3">
      <c r="A2029" s="660">
        <v>21</v>
      </c>
      <c r="B2029" s="661" t="s">
        <v>589</v>
      </c>
      <c r="C2029" s="661">
        <v>89301212</v>
      </c>
      <c r="D2029" s="740" t="s">
        <v>6629</v>
      </c>
      <c r="E2029" s="741" t="s">
        <v>4375</v>
      </c>
      <c r="F2029" s="661" t="s">
        <v>4355</v>
      </c>
      <c r="G2029" s="661" t="s">
        <v>4715</v>
      </c>
      <c r="H2029" s="661" t="s">
        <v>2238</v>
      </c>
      <c r="I2029" s="661" t="s">
        <v>3610</v>
      </c>
      <c r="J2029" s="661" t="s">
        <v>2322</v>
      </c>
      <c r="K2029" s="661" t="s">
        <v>4268</v>
      </c>
      <c r="L2029" s="662">
        <v>349.88</v>
      </c>
      <c r="M2029" s="662">
        <v>349.88</v>
      </c>
      <c r="N2029" s="661">
        <v>1</v>
      </c>
      <c r="O2029" s="742">
        <v>0.5</v>
      </c>
      <c r="P2029" s="662">
        <v>349.88</v>
      </c>
      <c r="Q2029" s="677">
        <v>1</v>
      </c>
      <c r="R2029" s="661">
        <v>1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21</v>
      </c>
      <c r="B2030" s="661" t="s">
        <v>589</v>
      </c>
      <c r="C2030" s="661">
        <v>89301212</v>
      </c>
      <c r="D2030" s="740" t="s">
        <v>6629</v>
      </c>
      <c r="E2030" s="741" t="s">
        <v>4375</v>
      </c>
      <c r="F2030" s="661" t="s">
        <v>4355</v>
      </c>
      <c r="G2030" s="661" t="s">
        <v>4715</v>
      </c>
      <c r="H2030" s="661" t="s">
        <v>2238</v>
      </c>
      <c r="I2030" s="661" t="s">
        <v>2321</v>
      </c>
      <c r="J2030" s="661" t="s">
        <v>2322</v>
      </c>
      <c r="K2030" s="661" t="s">
        <v>4115</v>
      </c>
      <c r="L2030" s="662">
        <v>97.97</v>
      </c>
      <c r="M2030" s="662">
        <v>293.90999999999997</v>
      </c>
      <c r="N2030" s="661">
        <v>3</v>
      </c>
      <c r="O2030" s="742">
        <v>0.5</v>
      </c>
      <c r="P2030" s="662"/>
      <c r="Q2030" s="677">
        <v>0</v>
      </c>
      <c r="R2030" s="661"/>
      <c r="S2030" s="677">
        <v>0</v>
      </c>
      <c r="T2030" s="742"/>
      <c r="U2030" s="700">
        <v>0</v>
      </c>
    </row>
    <row r="2031" spans="1:21" ht="14.4" customHeight="1" x14ac:dyDescent="0.3">
      <c r="A2031" s="660">
        <v>21</v>
      </c>
      <c r="B2031" s="661" t="s">
        <v>589</v>
      </c>
      <c r="C2031" s="661">
        <v>89301212</v>
      </c>
      <c r="D2031" s="740" t="s">
        <v>6629</v>
      </c>
      <c r="E2031" s="741" t="s">
        <v>4375</v>
      </c>
      <c r="F2031" s="661" t="s">
        <v>4355</v>
      </c>
      <c r="G2031" s="661" t="s">
        <v>4581</v>
      </c>
      <c r="H2031" s="661" t="s">
        <v>590</v>
      </c>
      <c r="I2031" s="661" t="s">
        <v>1159</v>
      </c>
      <c r="J2031" s="661" t="s">
        <v>1160</v>
      </c>
      <c r="K2031" s="661" t="s">
        <v>1161</v>
      </c>
      <c r="L2031" s="662">
        <v>67.42</v>
      </c>
      <c r="M2031" s="662">
        <v>134.84</v>
      </c>
      <c r="N2031" s="661">
        <v>2</v>
      </c>
      <c r="O2031" s="742">
        <v>2</v>
      </c>
      <c r="P2031" s="662">
        <v>134.84</v>
      </c>
      <c r="Q2031" s="677">
        <v>1</v>
      </c>
      <c r="R2031" s="661">
        <v>2</v>
      </c>
      <c r="S2031" s="677">
        <v>1</v>
      </c>
      <c r="T2031" s="742">
        <v>2</v>
      </c>
      <c r="U2031" s="700">
        <v>1</v>
      </c>
    </row>
    <row r="2032" spans="1:21" ht="14.4" customHeight="1" x14ac:dyDescent="0.3">
      <c r="A2032" s="660">
        <v>21</v>
      </c>
      <c r="B2032" s="661" t="s">
        <v>589</v>
      </c>
      <c r="C2032" s="661">
        <v>89301212</v>
      </c>
      <c r="D2032" s="740" t="s">
        <v>6629</v>
      </c>
      <c r="E2032" s="741" t="s">
        <v>4375</v>
      </c>
      <c r="F2032" s="661" t="s">
        <v>4355</v>
      </c>
      <c r="G2032" s="661" t="s">
        <v>4581</v>
      </c>
      <c r="H2032" s="661" t="s">
        <v>590</v>
      </c>
      <c r="I2032" s="661" t="s">
        <v>5868</v>
      </c>
      <c r="J2032" s="661" t="s">
        <v>1160</v>
      </c>
      <c r="K2032" s="661" t="s">
        <v>3140</v>
      </c>
      <c r="L2032" s="662">
        <v>202.25</v>
      </c>
      <c r="M2032" s="662">
        <v>404.5</v>
      </c>
      <c r="N2032" s="661">
        <v>2</v>
      </c>
      <c r="O2032" s="742">
        <v>1.5</v>
      </c>
      <c r="P2032" s="662"/>
      <c r="Q2032" s="677">
        <v>0</v>
      </c>
      <c r="R2032" s="661"/>
      <c r="S2032" s="677">
        <v>0</v>
      </c>
      <c r="T2032" s="742"/>
      <c r="U2032" s="700">
        <v>0</v>
      </c>
    </row>
    <row r="2033" spans="1:21" ht="14.4" customHeight="1" x14ac:dyDescent="0.3">
      <c r="A2033" s="660">
        <v>21</v>
      </c>
      <c r="B2033" s="661" t="s">
        <v>589</v>
      </c>
      <c r="C2033" s="661">
        <v>89301212</v>
      </c>
      <c r="D2033" s="740" t="s">
        <v>6629</v>
      </c>
      <c r="E2033" s="741" t="s">
        <v>4375</v>
      </c>
      <c r="F2033" s="661" t="s">
        <v>4355</v>
      </c>
      <c r="G2033" s="661" t="s">
        <v>4581</v>
      </c>
      <c r="H2033" s="661" t="s">
        <v>590</v>
      </c>
      <c r="I2033" s="661" t="s">
        <v>5868</v>
      </c>
      <c r="J2033" s="661" t="s">
        <v>1160</v>
      </c>
      <c r="K2033" s="661" t="s">
        <v>3140</v>
      </c>
      <c r="L2033" s="662">
        <v>151.38999999999999</v>
      </c>
      <c r="M2033" s="662">
        <v>151.38999999999999</v>
      </c>
      <c r="N2033" s="661">
        <v>1</v>
      </c>
      <c r="O2033" s="742">
        <v>1</v>
      </c>
      <c r="P2033" s="662"/>
      <c r="Q2033" s="677">
        <v>0</v>
      </c>
      <c r="R2033" s="661"/>
      <c r="S2033" s="677">
        <v>0</v>
      </c>
      <c r="T2033" s="742"/>
      <c r="U2033" s="700">
        <v>0</v>
      </c>
    </row>
    <row r="2034" spans="1:21" ht="14.4" customHeight="1" x14ac:dyDescent="0.3">
      <c r="A2034" s="660">
        <v>21</v>
      </c>
      <c r="B2034" s="661" t="s">
        <v>589</v>
      </c>
      <c r="C2034" s="661">
        <v>89301212</v>
      </c>
      <c r="D2034" s="740" t="s">
        <v>6629</v>
      </c>
      <c r="E2034" s="741" t="s">
        <v>4375</v>
      </c>
      <c r="F2034" s="661" t="s">
        <v>4355</v>
      </c>
      <c r="G2034" s="661" t="s">
        <v>4581</v>
      </c>
      <c r="H2034" s="661" t="s">
        <v>590</v>
      </c>
      <c r="I2034" s="661" t="s">
        <v>2989</v>
      </c>
      <c r="J2034" s="661" t="s">
        <v>2990</v>
      </c>
      <c r="K2034" s="661" t="s">
        <v>4250</v>
      </c>
      <c r="L2034" s="662">
        <v>100.92</v>
      </c>
      <c r="M2034" s="662">
        <v>504.6</v>
      </c>
      <c r="N2034" s="661">
        <v>5</v>
      </c>
      <c r="O2034" s="742">
        <v>1.5</v>
      </c>
      <c r="P2034" s="662"/>
      <c r="Q2034" s="677">
        <v>0</v>
      </c>
      <c r="R2034" s="661"/>
      <c r="S2034" s="677">
        <v>0</v>
      </c>
      <c r="T2034" s="742"/>
      <c r="U2034" s="700">
        <v>0</v>
      </c>
    </row>
    <row r="2035" spans="1:21" ht="14.4" customHeight="1" x14ac:dyDescent="0.3">
      <c r="A2035" s="660">
        <v>21</v>
      </c>
      <c r="B2035" s="661" t="s">
        <v>589</v>
      </c>
      <c r="C2035" s="661">
        <v>89301212</v>
      </c>
      <c r="D2035" s="740" t="s">
        <v>6629</v>
      </c>
      <c r="E2035" s="741" t="s">
        <v>4375</v>
      </c>
      <c r="F2035" s="661" t="s">
        <v>4355</v>
      </c>
      <c r="G2035" s="661" t="s">
        <v>4439</v>
      </c>
      <c r="H2035" s="661" t="s">
        <v>590</v>
      </c>
      <c r="I2035" s="661" t="s">
        <v>2125</v>
      </c>
      <c r="J2035" s="661" t="s">
        <v>935</v>
      </c>
      <c r="K2035" s="661" t="s">
        <v>1329</v>
      </c>
      <c r="L2035" s="662">
        <v>113.37</v>
      </c>
      <c r="M2035" s="662">
        <v>2607.5100000000002</v>
      </c>
      <c r="N2035" s="661">
        <v>23</v>
      </c>
      <c r="O2035" s="742">
        <v>8.5</v>
      </c>
      <c r="P2035" s="662">
        <v>1927.29</v>
      </c>
      <c r="Q2035" s="677">
        <v>0.73913043478260865</v>
      </c>
      <c r="R2035" s="661">
        <v>17</v>
      </c>
      <c r="S2035" s="677">
        <v>0.73913043478260865</v>
      </c>
      <c r="T2035" s="742">
        <v>6</v>
      </c>
      <c r="U2035" s="700">
        <v>0.70588235294117652</v>
      </c>
    </row>
    <row r="2036" spans="1:21" ht="14.4" customHeight="1" x14ac:dyDescent="0.3">
      <c r="A2036" s="660">
        <v>21</v>
      </c>
      <c r="B2036" s="661" t="s">
        <v>589</v>
      </c>
      <c r="C2036" s="661">
        <v>89301212</v>
      </c>
      <c r="D2036" s="740" t="s">
        <v>6629</v>
      </c>
      <c r="E2036" s="741" t="s">
        <v>4375</v>
      </c>
      <c r="F2036" s="661" t="s">
        <v>4355</v>
      </c>
      <c r="G2036" s="661" t="s">
        <v>4439</v>
      </c>
      <c r="H2036" s="661" t="s">
        <v>590</v>
      </c>
      <c r="I2036" s="661" t="s">
        <v>934</v>
      </c>
      <c r="J2036" s="661" t="s">
        <v>935</v>
      </c>
      <c r="K2036" s="661" t="s">
        <v>936</v>
      </c>
      <c r="L2036" s="662">
        <v>56.69</v>
      </c>
      <c r="M2036" s="662">
        <v>3628.16</v>
      </c>
      <c r="N2036" s="661">
        <v>64</v>
      </c>
      <c r="O2036" s="742">
        <v>25.5</v>
      </c>
      <c r="P2036" s="662">
        <v>1814.08</v>
      </c>
      <c r="Q2036" s="677">
        <v>0.5</v>
      </c>
      <c r="R2036" s="661">
        <v>32</v>
      </c>
      <c r="S2036" s="677">
        <v>0.5</v>
      </c>
      <c r="T2036" s="742">
        <v>11</v>
      </c>
      <c r="U2036" s="700">
        <v>0.43137254901960786</v>
      </c>
    </row>
    <row r="2037" spans="1:21" ht="14.4" customHeight="1" x14ac:dyDescent="0.3">
      <c r="A2037" s="660">
        <v>21</v>
      </c>
      <c r="B2037" s="661" t="s">
        <v>589</v>
      </c>
      <c r="C2037" s="661">
        <v>89301212</v>
      </c>
      <c r="D2037" s="740" t="s">
        <v>6629</v>
      </c>
      <c r="E2037" s="741" t="s">
        <v>4375</v>
      </c>
      <c r="F2037" s="661" t="s">
        <v>4355</v>
      </c>
      <c r="G2037" s="661" t="s">
        <v>4439</v>
      </c>
      <c r="H2037" s="661" t="s">
        <v>590</v>
      </c>
      <c r="I2037" s="661" t="s">
        <v>5643</v>
      </c>
      <c r="J2037" s="661" t="s">
        <v>5644</v>
      </c>
      <c r="K2037" s="661" t="s">
        <v>924</v>
      </c>
      <c r="L2037" s="662">
        <v>45.34</v>
      </c>
      <c r="M2037" s="662">
        <v>90.68</v>
      </c>
      <c r="N2037" s="661">
        <v>2</v>
      </c>
      <c r="O2037" s="742">
        <v>0.5</v>
      </c>
      <c r="P2037" s="662"/>
      <c r="Q2037" s="677">
        <v>0</v>
      </c>
      <c r="R2037" s="661"/>
      <c r="S2037" s="677">
        <v>0</v>
      </c>
      <c r="T2037" s="742"/>
      <c r="U2037" s="700">
        <v>0</v>
      </c>
    </row>
    <row r="2038" spans="1:21" ht="14.4" customHeight="1" x14ac:dyDescent="0.3">
      <c r="A2038" s="660">
        <v>21</v>
      </c>
      <c r="B2038" s="661" t="s">
        <v>589</v>
      </c>
      <c r="C2038" s="661">
        <v>89301212</v>
      </c>
      <c r="D2038" s="740" t="s">
        <v>6629</v>
      </c>
      <c r="E2038" s="741" t="s">
        <v>4375</v>
      </c>
      <c r="F2038" s="661" t="s">
        <v>4355</v>
      </c>
      <c r="G2038" s="661" t="s">
        <v>5869</v>
      </c>
      <c r="H2038" s="661" t="s">
        <v>590</v>
      </c>
      <c r="I2038" s="661" t="s">
        <v>5870</v>
      </c>
      <c r="J2038" s="661" t="s">
        <v>972</v>
      </c>
      <c r="K2038" s="661" t="s">
        <v>5871</v>
      </c>
      <c r="L2038" s="662">
        <v>0</v>
      </c>
      <c r="M2038" s="662">
        <v>0</v>
      </c>
      <c r="N2038" s="661">
        <v>1</v>
      </c>
      <c r="O2038" s="742">
        <v>1</v>
      </c>
      <c r="P2038" s="662"/>
      <c r="Q2038" s="677"/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21</v>
      </c>
      <c r="B2039" s="661" t="s">
        <v>589</v>
      </c>
      <c r="C2039" s="661">
        <v>89301212</v>
      </c>
      <c r="D2039" s="740" t="s">
        <v>6629</v>
      </c>
      <c r="E2039" s="741" t="s">
        <v>4375</v>
      </c>
      <c r="F2039" s="661" t="s">
        <v>4355</v>
      </c>
      <c r="G2039" s="661" t="s">
        <v>4873</v>
      </c>
      <c r="H2039" s="661" t="s">
        <v>2238</v>
      </c>
      <c r="I2039" s="661" t="s">
        <v>3680</v>
      </c>
      <c r="J2039" s="661" t="s">
        <v>3681</v>
      </c>
      <c r="K2039" s="661" t="s">
        <v>3682</v>
      </c>
      <c r="L2039" s="662">
        <v>194.26</v>
      </c>
      <c r="M2039" s="662">
        <v>582.78</v>
      </c>
      <c r="N2039" s="661">
        <v>3</v>
      </c>
      <c r="O2039" s="742">
        <v>2.5</v>
      </c>
      <c r="P2039" s="662">
        <v>194.26</v>
      </c>
      <c r="Q2039" s="677">
        <v>0.33333333333333331</v>
      </c>
      <c r="R2039" s="661">
        <v>1</v>
      </c>
      <c r="S2039" s="677">
        <v>0.33333333333333331</v>
      </c>
      <c r="T2039" s="742">
        <v>0.5</v>
      </c>
      <c r="U2039" s="700">
        <v>0.2</v>
      </c>
    </row>
    <row r="2040" spans="1:21" ht="14.4" customHeight="1" x14ac:dyDescent="0.3">
      <c r="A2040" s="660">
        <v>21</v>
      </c>
      <c r="B2040" s="661" t="s">
        <v>589</v>
      </c>
      <c r="C2040" s="661">
        <v>89301212</v>
      </c>
      <c r="D2040" s="740" t="s">
        <v>6629</v>
      </c>
      <c r="E2040" s="741" t="s">
        <v>4375</v>
      </c>
      <c r="F2040" s="661" t="s">
        <v>4355</v>
      </c>
      <c r="G2040" s="661" t="s">
        <v>4873</v>
      </c>
      <c r="H2040" s="661" t="s">
        <v>2238</v>
      </c>
      <c r="I2040" s="661" t="s">
        <v>5202</v>
      </c>
      <c r="J2040" s="661" t="s">
        <v>5203</v>
      </c>
      <c r="K2040" s="661" t="s">
        <v>2636</v>
      </c>
      <c r="L2040" s="662">
        <v>31.59</v>
      </c>
      <c r="M2040" s="662">
        <v>189.54</v>
      </c>
      <c r="N2040" s="661">
        <v>6</v>
      </c>
      <c r="O2040" s="742">
        <v>1</v>
      </c>
      <c r="P2040" s="662">
        <v>189.54</v>
      </c>
      <c r="Q2040" s="677">
        <v>1</v>
      </c>
      <c r="R2040" s="661">
        <v>6</v>
      </c>
      <c r="S2040" s="677">
        <v>1</v>
      </c>
      <c r="T2040" s="742">
        <v>1</v>
      </c>
      <c r="U2040" s="700">
        <v>1</v>
      </c>
    </row>
    <row r="2041" spans="1:21" ht="14.4" customHeight="1" x14ac:dyDescent="0.3">
      <c r="A2041" s="660">
        <v>21</v>
      </c>
      <c r="B2041" s="661" t="s">
        <v>589</v>
      </c>
      <c r="C2041" s="661">
        <v>89301212</v>
      </c>
      <c r="D2041" s="740" t="s">
        <v>6629</v>
      </c>
      <c r="E2041" s="741" t="s">
        <v>4375</v>
      </c>
      <c r="F2041" s="661" t="s">
        <v>4355</v>
      </c>
      <c r="G2041" s="661" t="s">
        <v>4873</v>
      </c>
      <c r="H2041" s="661" t="s">
        <v>2238</v>
      </c>
      <c r="I2041" s="661" t="s">
        <v>4874</v>
      </c>
      <c r="J2041" s="661" t="s">
        <v>4875</v>
      </c>
      <c r="K2041" s="661" t="s">
        <v>4876</v>
      </c>
      <c r="L2041" s="662">
        <v>82.04</v>
      </c>
      <c r="M2041" s="662">
        <v>328.16</v>
      </c>
      <c r="N2041" s="661">
        <v>4</v>
      </c>
      <c r="O2041" s="742">
        <v>2</v>
      </c>
      <c r="P2041" s="662">
        <v>164.08</v>
      </c>
      <c r="Q2041" s="677">
        <v>0.5</v>
      </c>
      <c r="R2041" s="661">
        <v>2</v>
      </c>
      <c r="S2041" s="677">
        <v>0.5</v>
      </c>
      <c r="T2041" s="742">
        <v>1</v>
      </c>
      <c r="U2041" s="700">
        <v>0.5</v>
      </c>
    </row>
    <row r="2042" spans="1:21" ht="14.4" customHeight="1" x14ac:dyDescent="0.3">
      <c r="A2042" s="660">
        <v>21</v>
      </c>
      <c r="B2042" s="661" t="s">
        <v>589</v>
      </c>
      <c r="C2042" s="661">
        <v>89301212</v>
      </c>
      <c r="D2042" s="740" t="s">
        <v>6629</v>
      </c>
      <c r="E2042" s="741" t="s">
        <v>4375</v>
      </c>
      <c r="F2042" s="661" t="s">
        <v>4355</v>
      </c>
      <c r="G2042" s="661" t="s">
        <v>4873</v>
      </c>
      <c r="H2042" s="661" t="s">
        <v>590</v>
      </c>
      <c r="I2042" s="661" t="s">
        <v>4879</v>
      </c>
      <c r="J2042" s="661" t="s">
        <v>4880</v>
      </c>
      <c r="K2042" s="661" t="s">
        <v>3682</v>
      </c>
      <c r="L2042" s="662">
        <v>194.26</v>
      </c>
      <c r="M2042" s="662">
        <v>388.52</v>
      </c>
      <c r="N2042" s="661">
        <v>2</v>
      </c>
      <c r="O2042" s="742">
        <v>1.5</v>
      </c>
      <c r="P2042" s="662">
        <v>194.26</v>
      </c>
      <c r="Q2042" s="677">
        <v>0.5</v>
      </c>
      <c r="R2042" s="661">
        <v>1</v>
      </c>
      <c r="S2042" s="677">
        <v>0.5</v>
      </c>
      <c r="T2042" s="742">
        <v>1</v>
      </c>
      <c r="U2042" s="700">
        <v>0.66666666666666663</v>
      </c>
    </row>
    <row r="2043" spans="1:21" ht="14.4" customHeight="1" x14ac:dyDescent="0.3">
      <c r="A2043" s="660">
        <v>21</v>
      </c>
      <c r="B2043" s="661" t="s">
        <v>589</v>
      </c>
      <c r="C2043" s="661">
        <v>89301212</v>
      </c>
      <c r="D2043" s="740" t="s">
        <v>6629</v>
      </c>
      <c r="E2043" s="741" t="s">
        <v>4375</v>
      </c>
      <c r="F2043" s="661" t="s">
        <v>4355</v>
      </c>
      <c r="G2043" s="661" t="s">
        <v>4881</v>
      </c>
      <c r="H2043" s="661" t="s">
        <v>590</v>
      </c>
      <c r="I2043" s="661" t="s">
        <v>3027</v>
      </c>
      <c r="J2043" s="661" t="s">
        <v>3028</v>
      </c>
      <c r="K2043" s="661" t="s">
        <v>3029</v>
      </c>
      <c r="L2043" s="662">
        <v>73.260000000000005</v>
      </c>
      <c r="M2043" s="662">
        <v>586.08000000000004</v>
      </c>
      <c r="N2043" s="661">
        <v>8</v>
      </c>
      <c r="O2043" s="742">
        <v>2</v>
      </c>
      <c r="P2043" s="662"/>
      <c r="Q2043" s="677">
        <v>0</v>
      </c>
      <c r="R2043" s="661"/>
      <c r="S2043" s="677">
        <v>0</v>
      </c>
      <c r="T2043" s="742"/>
      <c r="U2043" s="700">
        <v>0</v>
      </c>
    </row>
    <row r="2044" spans="1:21" ht="14.4" customHeight="1" x14ac:dyDescent="0.3">
      <c r="A2044" s="660">
        <v>21</v>
      </c>
      <c r="B2044" s="661" t="s">
        <v>589</v>
      </c>
      <c r="C2044" s="661">
        <v>89301212</v>
      </c>
      <c r="D2044" s="740" t="s">
        <v>6629</v>
      </c>
      <c r="E2044" s="741" t="s">
        <v>4375</v>
      </c>
      <c r="F2044" s="661" t="s">
        <v>4355</v>
      </c>
      <c r="G2044" s="661" t="s">
        <v>4582</v>
      </c>
      <c r="H2044" s="661" t="s">
        <v>590</v>
      </c>
      <c r="I2044" s="661" t="s">
        <v>673</v>
      </c>
      <c r="J2044" s="661" t="s">
        <v>4583</v>
      </c>
      <c r="K2044" s="661" t="s">
        <v>4584</v>
      </c>
      <c r="L2044" s="662">
        <v>22.88</v>
      </c>
      <c r="M2044" s="662">
        <v>22.88</v>
      </c>
      <c r="N2044" s="661">
        <v>1</v>
      </c>
      <c r="O2044" s="742">
        <v>0.5</v>
      </c>
      <c r="P2044" s="662">
        <v>22.88</v>
      </c>
      <c r="Q2044" s="677">
        <v>1</v>
      </c>
      <c r="R2044" s="661">
        <v>1</v>
      </c>
      <c r="S2044" s="677">
        <v>1</v>
      </c>
      <c r="T2044" s="742">
        <v>0.5</v>
      </c>
      <c r="U2044" s="700">
        <v>1</v>
      </c>
    </row>
    <row r="2045" spans="1:21" ht="14.4" customHeight="1" x14ac:dyDescent="0.3">
      <c r="A2045" s="660">
        <v>21</v>
      </c>
      <c r="B2045" s="661" t="s">
        <v>589</v>
      </c>
      <c r="C2045" s="661">
        <v>89301212</v>
      </c>
      <c r="D2045" s="740" t="s">
        <v>6629</v>
      </c>
      <c r="E2045" s="741" t="s">
        <v>4375</v>
      </c>
      <c r="F2045" s="661" t="s">
        <v>4355</v>
      </c>
      <c r="G2045" s="661" t="s">
        <v>4582</v>
      </c>
      <c r="H2045" s="661" t="s">
        <v>590</v>
      </c>
      <c r="I2045" s="661" t="s">
        <v>673</v>
      </c>
      <c r="J2045" s="661" t="s">
        <v>4583</v>
      </c>
      <c r="K2045" s="661" t="s">
        <v>4584</v>
      </c>
      <c r="L2045" s="662">
        <v>25.91</v>
      </c>
      <c r="M2045" s="662">
        <v>103.64</v>
      </c>
      <c r="N2045" s="661">
        <v>4</v>
      </c>
      <c r="O2045" s="742">
        <v>2.5</v>
      </c>
      <c r="P2045" s="662">
        <v>51.82</v>
      </c>
      <c r="Q2045" s="677">
        <v>0.5</v>
      </c>
      <c r="R2045" s="661">
        <v>2</v>
      </c>
      <c r="S2045" s="677">
        <v>0.5</v>
      </c>
      <c r="T2045" s="742">
        <v>2</v>
      </c>
      <c r="U2045" s="700">
        <v>0.8</v>
      </c>
    </row>
    <row r="2046" spans="1:21" ht="14.4" customHeight="1" x14ac:dyDescent="0.3">
      <c r="A2046" s="660">
        <v>21</v>
      </c>
      <c r="B2046" s="661" t="s">
        <v>589</v>
      </c>
      <c r="C2046" s="661">
        <v>89301212</v>
      </c>
      <c r="D2046" s="740" t="s">
        <v>6629</v>
      </c>
      <c r="E2046" s="741" t="s">
        <v>4375</v>
      </c>
      <c r="F2046" s="661" t="s">
        <v>4355</v>
      </c>
      <c r="G2046" s="661" t="s">
        <v>4582</v>
      </c>
      <c r="H2046" s="661" t="s">
        <v>590</v>
      </c>
      <c r="I2046" s="661" t="s">
        <v>1467</v>
      </c>
      <c r="J2046" s="661" t="s">
        <v>4585</v>
      </c>
      <c r="K2046" s="661" t="s">
        <v>4586</v>
      </c>
      <c r="L2046" s="662">
        <v>91.52</v>
      </c>
      <c r="M2046" s="662">
        <v>183.04</v>
      </c>
      <c r="N2046" s="661">
        <v>2</v>
      </c>
      <c r="O2046" s="742">
        <v>1</v>
      </c>
      <c r="P2046" s="662">
        <v>183.04</v>
      </c>
      <c r="Q2046" s="677">
        <v>1</v>
      </c>
      <c r="R2046" s="661">
        <v>2</v>
      </c>
      <c r="S2046" s="677">
        <v>1</v>
      </c>
      <c r="T2046" s="742">
        <v>1</v>
      </c>
      <c r="U2046" s="700">
        <v>1</v>
      </c>
    </row>
    <row r="2047" spans="1:21" ht="14.4" customHeight="1" x14ac:dyDescent="0.3">
      <c r="A2047" s="660">
        <v>21</v>
      </c>
      <c r="B2047" s="661" t="s">
        <v>589</v>
      </c>
      <c r="C2047" s="661">
        <v>89301212</v>
      </c>
      <c r="D2047" s="740" t="s">
        <v>6629</v>
      </c>
      <c r="E2047" s="741" t="s">
        <v>4375</v>
      </c>
      <c r="F2047" s="661" t="s">
        <v>4355</v>
      </c>
      <c r="G2047" s="661" t="s">
        <v>4582</v>
      </c>
      <c r="H2047" s="661" t="s">
        <v>590</v>
      </c>
      <c r="I2047" s="661" t="s">
        <v>1467</v>
      </c>
      <c r="J2047" s="661" t="s">
        <v>4585</v>
      </c>
      <c r="K2047" s="661" t="s">
        <v>4586</v>
      </c>
      <c r="L2047" s="662">
        <v>103.62</v>
      </c>
      <c r="M2047" s="662">
        <v>207.24</v>
      </c>
      <c r="N2047" s="661">
        <v>2</v>
      </c>
      <c r="O2047" s="742">
        <v>1.5</v>
      </c>
      <c r="P2047" s="662">
        <v>207.24</v>
      </c>
      <c r="Q2047" s="677">
        <v>1</v>
      </c>
      <c r="R2047" s="661">
        <v>2</v>
      </c>
      <c r="S2047" s="677">
        <v>1</v>
      </c>
      <c r="T2047" s="742">
        <v>1.5</v>
      </c>
      <c r="U2047" s="700">
        <v>1</v>
      </c>
    </row>
    <row r="2048" spans="1:21" ht="14.4" customHeight="1" x14ac:dyDescent="0.3">
      <c r="A2048" s="660">
        <v>21</v>
      </c>
      <c r="B2048" s="661" t="s">
        <v>589</v>
      </c>
      <c r="C2048" s="661">
        <v>89301212</v>
      </c>
      <c r="D2048" s="740" t="s">
        <v>6629</v>
      </c>
      <c r="E2048" s="741" t="s">
        <v>4375</v>
      </c>
      <c r="F2048" s="661" t="s">
        <v>4355</v>
      </c>
      <c r="G2048" s="661" t="s">
        <v>4937</v>
      </c>
      <c r="H2048" s="661" t="s">
        <v>2238</v>
      </c>
      <c r="I2048" s="661" t="s">
        <v>4938</v>
      </c>
      <c r="J2048" s="661" t="s">
        <v>2281</v>
      </c>
      <c r="K2048" s="661" t="s">
        <v>4939</v>
      </c>
      <c r="L2048" s="662">
        <v>1793.46</v>
      </c>
      <c r="M2048" s="662">
        <v>3586.92</v>
      </c>
      <c r="N2048" s="661">
        <v>2</v>
      </c>
      <c r="O2048" s="742">
        <v>1</v>
      </c>
      <c r="P2048" s="662"/>
      <c r="Q2048" s="677">
        <v>0</v>
      </c>
      <c r="R2048" s="661"/>
      <c r="S2048" s="677">
        <v>0</v>
      </c>
      <c r="T2048" s="742"/>
      <c r="U2048" s="700">
        <v>0</v>
      </c>
    </row>
    <row r="2049" spans="1:21" ht="14.4" customHeight="1" x14ac:dyDescent="0.3">
      <c r="A2049" s="660">
        <v>21</v>
      </c>
      <c r="B2049" s="661" t="s">
        <v>589</v>
      </c>
      <c r="C2049" s="661">
        <v>89301212</v>
      </c>
      <c r="D2049" s="740" t="s">
        <v>6629</v>
      </c>
      <c r="E2049" s="741" t="s">
        <v>4375</v>
      </c>
      <c r="F2049" s="661" t="s">
        <v>4355</v>
      </c>
      <c r="G2049" s="661" t="s">
        <v>5329</v>
      </c>
      <c r="H2049" s="661" t="s">
        <v>590</v>
      </c>
      <c r="I2049" s="661" t="s">
        <v>1174</v>
      </c>
      <c r="J2049" s="661" t="s">
        <v>5330</v>
      </c>
      <c r="K2049" s="661" t="s">
        <v>4586</v>
      </c>
      <c r="L2049" s="662">
        <v>0</v>
      </c>
      <c r="M2049" s="662">
        <v>0</v>
      </c>
      <c r="N2049" s="661">
        <v>19</v>
      </c>
      <c r="O2049" s="742">
        <v>13.5</v>
      </c>
      <c r="P2049" s="662">
        <v>0</v>
      </c>
      <c r="Q2049" s="677"/>
      <c r="R2049" s="661">
        <v>9</v>
      </c>
      <c r="S2049" s="677">
        <v>0.47368421052631576</v>
      </c>
      <c r="T2049" s="742">
        <v>7</v>
      </c>
      <c r="U2049" s="700">
        <v>0.51851851851851849</v>
      </c>
    </row>
    <row r="2050" spans="1:21" ht="14.4" customHeight="1" x14ac:dyDescent="0.3">
      <c r="A2050" s="660">
        <v>21</v>
      </c>
      <c r="B2050" s="661" t="s">
        <v>589</v>
      </c>
      <c r="C2050" s="661">
        <v>89301212</v>
      </c>
      <c r="D2050" s="740" t="s">
        <v>6629</v>
      </c>
      <c r="E2050" s="741" t="s">
        <v>4375</v>
      </c>
      <c r="F2050" s="661" t="s">
        <v>4355</v>
      </c>
      <c r="G2050" s="661" t="s">
        <v>4884</v>
      </c>
      <c r="H2050" s="661" t="s">
        <v>590</v>
      </c>
      <c r="I2050" s="661" t="s">
        <v>1845</v>
      </c>
      <c r="J2050" s="661" t="s">
        <v>1846</v>
      </c>
      <c r="K2050" s="661" t="s">
        <v>5872</v>
      </c>
      <c r="L2050" s="662">
        <v>29.97</v>
      </c>
      <c r="M2050" s="662">
        <v>29.97</v>
      </c>
      <c r="N2050" s="661">
        <v>1</v>
      </c>
      <c r="O2050" s="742">
        <v>1</v>
      </c>
      <c r="P2050" s="662"/>
      <c r="Q2050" s="677">
        <v>0</v>
      </c>
      <c r="R2050" s="661"/>
      <c r="S2050" s="677">
        <v>0</v>
      </c>
      <c r="T2050" s="742"/>
      <c r="U2050" s="700">
        <v>0</v>
      </c>
    </row>
    <row r="2051" spans="1:21" ht="14.4" customHeight="1" x14ac:dyDescent="0.3">
      <c r="A2051" s="660">
        <v>21</v>
      </c>
      <c r="B2051" s="661" t="s">
        <v>589</v>
      </c>
      <c r="C2051" s="661">
        <v>89301212</v>
      </c>
      <c r="D2051" s="740" t="s">
        <v>6629</v>
      </c>
      <c r="E2051" s="741" t="s">
        <v>4375</v>
      </c>
      <c r="F2051" s="661" t="s">
        <v>4355</v>
      </c>
      <c r="G2051" s="661" t="s">
        <v>4884</v>
      </c>
      <c r="H2051" s="661" t="s">
        <v>590</v>
      </c>
      <c r="I2051" s="661" t="s">
        <v>3062</v>
      </c>
      <c r="J2051" s="661" t="s">
        <v>1846</v>
      </c>
      <c r="K2051" s="661" t="s">
        <v>4885</v>
      </c>
      <c r="L2051" s="662">
        <v>74.930000000000007</v>
      </c>
      <c r="M2051" s="662">
        <v>374.65000000000003</v>
      </c>
      <c r="N2051" s="661">
        <v>5</v>
      </c>
      <c r="O2051" s="742">
        <v>3.5</v>
      </c>
      <c r="P2051" s="662">
        <v>224.79000000000002</v>
      </c>
      <c r="Q2051" s="677">
        <v>0.6</v>
      </c>
      <c r="R2051" s="661">
        <v>3</v>
      </c>
      <c r="S2051" s="677">
        <v>0.6</v>
      </c>
      <c r="T2051" s="742">
        <v>2</v>
      </c>
      <c r="U2051" s="700">
        <v>0.5714285714285714</v>
      </c>
    </row>
    <row r="2052" spans="1:21" ht="14.4" customHeight="1" x14ac:dyDescent="0.3">
      <c r="A2052" s="660">
        <v>21</v>
      </c>
      <c r="B2052" s="661" t="s">
        <v>589</v>
      </c>
      <c r="C2052" s="661">
        <v>89301212</v>
      </c>
      <c r="D2052" s="740" t="s">
        <v>6629</v>
      </c>
      <c r="E2052" s="741" t="s">
        <v>4375</v>
      </c>
      <c r="F2052" s="661" t="s">
        <v>4355</v>
      </c>
      <c r="G2052" s="661" t="s">
        <v>4960</v>
      </c>
      <c r="H2052" s="661" t="s">
        <v>590</v>
      </c>
      <c r="I2052" s="661" t="s">
        <v>794</v>
      </c>
      <c r="J2052" s="661" t="s">
        <v>795</v>
      </c>
      <c r="K2052" s="661" t="s">
        <v>5873</v>
      </c>
      <c r="L2052" s="662">
        <v>0</v>
      </c>
      <c r="M2052" s="662">
        <v>0</v>
      </c>
      <c r="N2052" s="661">
        <v>1</v>
      </c>
      <c r="O2052" s="742">
        <v>1</v>
      </c>
      <c r="P2052" s="662"/>
      <c r="Q2052" s="677"/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21</v>
      </c>
      <c r="B2053" s="661" t="s">
        <v>589</v>
      </c>
      <c r="C2053" s="661">
        <v>89301212</v>
      </c>
      <c r="D2053" s="740" t="s">
        <v>6629</v>
      </c>
      <c r="E2053" s="741" t="s">
        <v>4375</v>
      </c>
      <c r="F2053" s="661" t="s">
        <v>4355</v>
      </c>
      <c r="G2053" s="661" t="s">
        <v>4440</v>
      </c>
      <c r="H2053" s="661" t="s">
        <v>590</v>
      </c>
      <c r="I2053" s="661" t="s">
        <v>5245</v>
      </c>
      <c r="J2053" s="661" t="s">
        <v>976</v>
      </c>
      <c r="K2053" s="661" t="s">
        <v>5246</v>
      </c>
      <c r="L2053" s="662">
        <v>0</v>
      </c>
      <c r="M2053" s="662">
        <v>0</v>
      </c>
      <c r="N2053" s="661">
        <v>1</v>
      </c>
      <c r="O2053" s="742">
        <v>1</v>
      </c>
      <c r="P2053" s="662"/>
      <c r="Q2053" s="677"/>
      <c r="R2053" s="661"/>
      <c r="S2053" s="677">
        <v>0</v>
      </c>
      <c r="T2053" s="742"/>
      <c r="U2053" s="700">
        <v>0</v>
      </c>
    </row>
    <row r="2054" spans="1:21" ht="14.4" customHeight="1" x14ac:dyDescent="0.3">
      <c r="A2054" s="660">
        <v>21</v>
      </c>
      <c r="B2054" s="661" t="s">
        <v>589</v>
      </c>
      <c r="C2054" s="661">
        <v>89301212</v>
      </c>
      <c r="D2054" s="740" t="s">
        <v>6629</v>
      </c>
      <c r="E2054" s="741" t="s">
        <v>4375</v>
      </c>
      <c r="F2054" s="661" t="s">
        <v>4355</v>
      </c>
      <c r="G2054" s="661" t="s">
        <v>4664</v>
      </c>
      <c r="H2054" s="661" t="s">
        <v>590</v>
      </c>
      <c r="I2054" s="661" t="s">
        <v>3149</v>
      </c>
      <c r="J2054" s="661" t="s">
        <v>803</v>
      </c>
      <c r="K2054" s="661" t="s">
        <v>5874</v>
      </c>
      <c r="L2054" s="662">
        <v>637.5</v>
      </c>
      <c r="M2054" s="662">
        <v>637.5</v>
      </c>
      <c r="N2054" s="661">
        <v>1</v>
      </c>
      <c r="O2054" s="742">
        <v>0.5</v>
      </c>
      <c r="P2054" s="662">
        <v>637.5</v>
      </c>
      <c r="Q2054" s="677">
        <v>1</v>
      </c>
      <c r="R2054" s="661">
        <v>1</v>
      </c>
      <c r="S2054" s="677">
        <v>1</v>
      </c>
      <c r="T2054" s="742">
        <v>0.5</v>
      </c>
      <c r="U2054" s="700">
        <v>1</v>
      </c>
    </row>
    <row r="2055" spans="1:21" ht="14.4" customHeight="1" x14ac:dyDescent="0.3">
      <c r="A2055" s="660">
        <v>21</v>
      </c>
      <c r="B2055" s="661" t="s">
        <v>589</v>
      </c>
      <c r="C2055" s="661">
        <v>89301212</v>
      </c>
      <c r="D2055" s="740" t="s">
        <v>6629</v>
      </c>
      <c r="E2055" s="741" t="s">
        <v>4375</v>
      </c>
      <c r="F2055" s="661" t="s">
        <v>4355</v>
      </c>
      <c r="G2055" s="661" t="s">
        <v>4442</v>
      </c>
      <c r="H2055" s="661" t="s">
        <v>590</v>
      </c>
      <c r="I2055" s="661" t="s">
        <v>946</v>
      </c>
      <c r="J2055" s="661" t="s">
        <v>4443</v>
      </c>
      <c r="K2055" s="661" t="s">
        <v>4444</v>
      </c>
      <c r="L2055" s="662">
        <v>0</v>
      </c>
      <c r="M2055" s="662">
        <v>0</v>
      </c>
      <c r="N2055" s="661">
        <v>28</v>
      </c>
      <c r="O2055" s="742">
        <v>9.5</v>
      </c>
      <c r="P2055" s="662">
        <v>0</v>
      </c>
      <c r="Q2055" s="677"/>
      <c r="R2055" s="661">
        <v>18</v>
      </c>
      <c r="S2055" s="677">
        <v>0.6428571428571429</v>
      </c>
      <c r="T2055" s="742">
        <v>4.5</v>
      </c>
      <c r="U2055" s="700">
        <v>0.47368421052631576</v>
      </c>
    </row>
    <row r="2056" spans="1:21" ht="14.4" customHeight="1" x14ac:dyDescent="0.3">
      <c r="A2056" s="660">
        <v>21</v>
      </c>
      <c r="B2056" s="661" t="s">
        <v>589</v>
      </c>
      <c r="C2056" s="661">
        <v>89301212</v>
      </c>
      <c r="D2056" s="740" t="s">
        <v>6629</v>
      </c>
      <c r="E2056" s="741" t="s">
        <v>4375</v>
      </c>
      <c r="F2056" s="661" t="s">
        <v>4355</v>
      </c>
      <c r="G2056" s="661" t="s">
        <v>4445</v>
      </c>
      <c r="H2056" s="661" t="s">
        <v>590</v>
      </c>
      <c r="I2056" s="661" t="s">
        <v>872</v>
      </c>
      <c r="J2056" s="661" t="s">
        <v>769</v>
      </c>
      <c r="K2056" s="661" t="s">
        <v>4446</v>
      </c>
      <c r="L2056" s="662">
        <v>219.94</v>
      </c>
      <c r="M2056" s="662">
        <v>879.76</v>
      </c>
      <c r="N2056" s="661">
        <v>4</v>
      </c>
      <c r="O2056" s="742">
        <v>2.5</v>
      </c>
      <c r="P2056" s="662">
        <v>879.76</v>
      </c>
      <c r="Q2056" s="677">
        <v>1</v>
      </c>
      <c r="R2056" s="661">
        <v>4</v>
      </c>
      <c r="S2056" s="677">
        <v>1</v>
      </c>
      <c r="T2056" s="742">
        <v>2.5</v>
      </c>
      <c r="U2056" s="700">
        <v>1</v>
      </c>
    </row>
    <row r="2057" spans="1:21" ht="14.4" customHeight="1" x14ac:dyDescent="0.3">
      <c r="A2057" s="660">
        <v>21</v>
      </c>
      <c r="B2057" s="661" t="s">
        <v>589</v>
      </c>
      <c r="C2057" s="661">
        <v>89301212</v>
      </c>
      <c r="D2057" s="740" t="s">
        <v>6629</v>
      </c>
      <c r="E2057" s="741" t="s">
        <v>4375</v>
      </c>
      <c r="F2057" s="661" t="s">
        <v>4355</v>
      </c>
      <c r="G2057" s="661" t="s">
        <v>4596</v>
      </c>
      <c r="H2057" s="661" t="s">
        <v>590</v>
      </c>
      <c r="I2057" s="661" t="s">
        <v>5875</v>
      </c>
      <c r="J2057" s="661" t="s">
        <v>5653</v>
      </c>
      <c r="K2057" s="661" t="s">
        <v>5876</v>
      </c>
      <c r="L2057" s="662">
        <v>26.77</v>
      </c>
      <c r="M2057" s="662">
        <v>80.31</v>
      </c>
      <c r="N2057" s="661">
        <v>3</v>
      </c>
      <c r="O2057" s="742">
        <v>2</v>
      </c>
      <c r="P2057" s="662"/>
      <c r="Q2057" s="677">
        <v>0</v>
      </c>
      <c r="R2057" s="661"/>
      <c r="S2057" s="677">
        <v>0</v>
      </c>
      <c r="T2057" s="742"/>
      <c r="U2057" s="700">
        <v>0</v>
      </c>
    </row>
    <row r="2058" spans="1:21" ht="14.4" customHeight="1" x14ac:dyDescent="0.3">
      <c r="A2058" s="660">
        <v>21</v>
      </c>
      <c r="B2058" s="661" t="s">
        <v>589</v>
      </c>
      <c r="C2058" s="661">
        <v>89301212</v>
      </c>
      <c r="D2058" s="740" t="s">
        <v>6629</v>
      </c>
      <c r="E2058" s="741" t="s">
        <v>4375</v>
      </c>
      <c r="F2058" s="661" t="s">
        <v>4355</v>
      </c>
      <c r="G2058" s="661" t="s">
        <v>4963</v>
      </c>
      <c r="H2058" s="661" t="s">
        <v>2238</v>
      </c>
      <c r="I2058" s="661" t="s">
        <v>4964</v>
      </c>
      <c r="J2058" s="661" t="s">
        <v>4300</v>
      </c>
      <c r="K2058" s="661" t="s">
        <v>2472</v>
      </c>
      <c r="L2058" s="662">
        <v>0</v>
      </c>
      <c r="M2058" s="662">
        <v>0</v>
      </c>
      <c r="N2058" s="661">
        <v>20</v>
      </c>
      <c r="O2058" s="742">
        <v>7</v>
      </c>
      <c r="P2058" s="662">
        <v>0</v>
      </c>
      <c r="Q2058" s="677"/>
      <c r="R2058" s="661">
        <v>17</v>
      </c>
      <c r="S2058" s="677">
        <v>0.85</v>
      </c>
      <c r="T2058" s="742">
        <v>6</v>
      </c>
      <c r="U2058" s="700">
        <v>0.8571428571428571</v>
      </c>
    </row>
    <row r="2059" spans="1:21" ht="14.4" customHeight="1" x14ac:dyDescent="0.3">
      <c r="A2059" s="660">
        <v>21</v>
      </c>
      <c r="B2059" s="661" t="s">
        <v>589</v>
      </c>
      <c r="C2059" s="661">
        <v>89301212</v>
      </c>
      <c r="D2059" s="740" t="s">
        <v>6629</v>
      </c>
      <c r="E2059" s="741" t="s">
        <v>4375</v>
      </c>
      <c r="F2059" s="661" t="s">
        <v>4355</v>
      </c>
      <c r="G2059" s="661" t="s">
        <v>4963</v>
      </c>
      <c r="H2059" s="661" t="s">
        <v>2238</v>
      </c>
      <c r="I2059" s="661" t="s">
        <v>4964</v>
      </c>
      <c r="J2059" s="661" t="s">
        <v>4300</v>
      </c>
      <c r="K2059" s="661" t="s">
        <v>2472</v>
      </c>
      <c r="L2059" s="662">
        <v>154.4</v>
      </c>
      <c r="M2059" s="662">
        <v>4323.2000000000007</v>
      </c>
      <c r="N2059" s="661">
        <v>28</v>
      </c>
      <c r="O2059" s="742">
        <v>11</v>
      </c>
      <c r="P2059" s="662">
        <v>2933.6000000000004</v>
      </c>
      <c r="Q2059" s="677">
        <v>0.67857142857142849</v>
      </c>
      <c r="R2059" s="661">
        <v>19</v>
      </c>
      <c r="S2059" s="677">
        <v>0.6785714285714286</v>
      </c>
      <c r="T2059" s="742">
        <v>7</v>
      </c>
      <c r="U2059" s="700">
        <v>0.63636363636363635</v>
      </c>
    </row>
    <row r="2060" spans="1:21" ht="14.4" customHeight="1" x14ac:dyDescent="0.3">
      <c r="A2060" s="660">
        <v>21</v>
      </c>
      <c r="B2060" s="661" t="s">
        <v>589</v>
      </c>
      <c r="C2060" s="661">
        <v>89301212</v>
      </c>
      <c r="D2060" s="740" t="s">
        <v>6629</v>
      </c>
      <c r="E2060" s="741" t="s">
        <v>4375</v>
      </c>
      <c r="F2060" s="661" t="s">
        <v>4355</v>
      </c>
      <c r="G2060" s="661" t="s">
        <v>4963</v>
      </c>
      <c r="H2060" s="661" t="s">
        <v>2238</v>
      </c>
      <c r="I2060" s="661" t="s">
        <v>3652</v>
      </c>
      <c r="J2060" s="661" t="s">
        <v>4300</v>
      </c>
      <c r="K2060" s="661" t="s">
        <v>2543</v>
      </c>
      <c r="L2060" s="662">
        <v>514.67999999999995</v>
      </c>
      <c r="M2060" s="662">
        <v>6690.8400000000011</v>
      </c>
      <c r="N2060" s="661">
        <v>13</v>
      </c>
      <c r="O2060" s="742">
        <v>10</v>
      </c>
      <c r="P2060" s="662">
        <v>6176.1600000000008</v>
      </c>
      <c r="Q2060" s="677">
        <v>0.92307692307692302</v>
      </c>
      <c r="R2060" s="661">
        <v>12</v>
      </c>
      <c r="S2060" s="677">
        <v>0.92307692307692313</v>
      </c>
      <c r="T2060" s="742">
        <v>9</v>
      </c>
      <c r="U2060" s="700">
        <v>0.9</v>
      </c>
    </row>
    <row r="2061" spans="1:21" ht="14.4" customHeight="1" x14ac:dyDescent="0.3">
      <c r="A2061" s="660">
        <v>21</v>
      </c>
      <c r="B2061" s="661" t="s">
        <v>589</v>
      </c>
      <c r="C2061" s="661">
        <v>89301212</v>
      </c>
      <c r="D2061" s="740" t="s">
        <v>6629</v>
      </c>
      <c r="E2061" s="741" t="s">
        <v>4375</v>
      </c>
      <c r="F2061" s="661" t="s">
        <v>4355</v>
      </c>
      <c r="G2061" s="661" t="s">
        <v>5005</v>
      </c>
      <c r="H2061" s="661" t="s">
        <v>590</v>
      </c>
      <c r="I2061" s="661" t="s">
        <v>5877</v>
      </c>
      <c r="J2061" s="661" t="s">
        <v>5878</v>
      </c>
      <c r="K2061" s="661" t="s">
        <v>5879</v>
      </c>
      <c r="L2061" s="662">
        <v>7567.3</v>
      </c>
      <c r="M2061" s="662">
        <v>7567.3</v>
      </c>
      <c r="N2061" s="661">
        <v>1</v>
      </c>
      <c r="O2061" s="742">
        <v>0.5</v>
      </c>
      <c r="P2061" s="662">
        <v>7567.3</v>
      </c>
      <c r="Q2061" s="677">
        <v>1</v>
      </c>
      <c r="R2061" s="661">
        <v>1</v>
      </c>
      <c r="S2061" s="677">
        <v>1</v>
      </c>
      <c r="T2061" s="742">
        <v>0.5</v>
      </c>
      <c r="U2061" s="700">
        <v>1</v>
      </c>
    </row>
    <row r="2062" spans="1:21" ht="14.4" customHeight="1" x14ac:dyDescent="0.3">
      <c r="A2062" s="660">
        <v>21</v>
      </c>
      <c r="B2062" s="661" t="s">
        <v>589</v>
      </c>
      <c r="C2062" s="661">
        <v>89301212</v>
      </c>
      <c r="D2062" s="740" t="s">
        <v>6629</v>
      </c>
      <c r="E2062" s="741" t="s">
        <v>4375</v>
      </c>
      <c r="F2062" s="661" t="s">
        <v>4355</v>
      </c>
      <c r="G2062" s="661" t="s">
        <v>5005</v>
      </c>
      <c r="H2062" s="661" t="s">
        <v>590</v>
      </c>
      <c r="I2062" s="661" t="s">
        <v>5880</v>
      </c>
      <c r="J2062" s="661" t="s">
        <v>5881</v>
      </c>
      <c r="K2062" s="661" t="s">
        <v>5008</v>
      </c>
      <c r="L2062" s="662">
        <v>17706.39</v>
      </c>
      <c r="M2062" s="662">
        <v>35412.78</v>
      </c>
      <c r="N2062" s="661">
        <v>2</v>
      </c>
      <c r="O2062" s="742">
        <v>1</v>
      </c>
      <c r="P2062" s="662">
        <v>35412.78</v>
      </c>
      <c r="Q2062" s="677">
        <v>1</v>
      </c>
      <c r="R2062" s="661">
        <v>2</v>
      </c>
      <c r="S2062" s="677">
        <v>1</v>
      </c>
      <c r="T2062" s="742">
        <v>1</v>
      </c>
      <c r="U2062" s="700">
        <v>1</v>
      </c>
    </row>
    <row r="2063" spans="1:21" ht="14.4" customHeight="1" x14ac:dyDescent="0.3">
      <c r="A2063" s="660">
        <v>21</v>
      </c>
      <c r="B2063" s="661" t="s">
        <v>589</v>
      </c>
      <c r="C2063" s="661">
        <v>89301212</v>
      </c>
      <c r="D2063" s="740" t="s">
        <v>6629</v>
      </c>
      <c r="E2063" s="741" t="s">
        <v>4375</v>
      </c>
      <c r="F2063" s="661" t="s">
        <v>4355</v>
      </c>
      <c r="G2063" s="661" t="s">
        <v>4411</v>
      </c>
      <c r="H2063" s="661" t="s">
        <v>590</v>
      </c>
      <c r="I2063" s="661" t="s">
        <v>1268</v>
      </c>
      <c r="J2063" s="661" t="s">
        <v>1059</v>
      </c>
      <c r="K2063" s="661" t="s">
        <v>4412</v>
      </c>
      <c r="L2063" s="662">
        <v>96.72</v>
      </c>
      <c r="M2063" s="662">
        <v>773.7600000000001</v>
      </c>
      <c r="N2063" s="661">
        <v>8</v>
      </c>
      <c r="O2063" s="742">
        <v>4</v>
      </c>
      <c r="P2063" s="662">
        <v>773.7600000000001</v>
      </c>
      <c r="Q2063" s="677">
        <v>1</v>
      </c>
      <c r="R2063" s="661">
        <v>8</v>
      </c>
      <c r="S2063" s="677">
        <v>1</v>
      </c>
      <c r="T2063" s="742">
        <v>4</v>
      </c>
      <c r="U2063" s="700">
        <v>1</v>
      </c>
    </row>
    <row r="2064" spans="1:21" ht="14.4" customHeight="1" x14ac:dyDescent="0.3">
      <c r="A2064" s="660">
        <v>21</v>
      </c>
      <c r="B2064" s="661" t="s">
        <v>589</v>
      </c>
      <c r="C2064" s="661">
        <v>89301212</v>
      </c>
      <c r="D2064" s="740" t="s">
        <v>6629</v>
      </c>
      <c r="E2064" s="741" t="s">
        <v>4375</v>
      </c>
      <c r="F2064" s="661" t="s">
        <v>4355</v>
      </c>
      <c r="G2064" s="661" t="s">
        <v>4411</v>
      </c>
      <c r="H2064" s="661" t="s">
        <v>590</v>
      </c>
      <c r="I2064" s="661" t="s">
        <v>1268</v>
      </c>
      <c r="J2064" s="661" t="s">
        <v>1059</v>
      </c>
      <c r="K2064" s="661" t="s">
        <v>4412</v>
      </c>
      <c r="L2064" s="662">
        <v>89.66</v>
      </c>
      <c r="M2064" s="662">
        <v>179.32</v>
      </c>
      <c r="N2064" s="661">
        <v>2</v>
      </c>
      <c r="O2064" s="742">
        <v>1.5</v>
      </c>
      <c r="P2064" s="662">
        <v>89.66</v>
      </c>
      <c r="Q2064" s="677">
        <v>0.5</v>
      </c>
      <c r="R2064" s="661">
        <v>1</v>
      </c>
      <c r="S2064" s="677">
        <v>0.5</v>
      </c>
      <c r="T2064" s="742">
        <v>0.5</v>
      </c>
      <c r="U2064" s="700">
        <v>0.33333333333333331</v>
      </c>
    </row>
    <row r="2065" spans="1:21" ht="14.4" customHeight="1" x14ac:dyDescent="0.3">
      <c r="A2065" s="660">
        <v>21</v>
      </c>
      <c r="B2065" s="661" t="s">
        <v>589</v>
      </c>
      <c r="C2065" s="661">
        <v>89301212</v>
      </c>
      <c r="D2065" s="740" t="s">
        <v>6629</v>
      </c>
      <c r="E2065" s="741" t="s">
        <v>4375</v>
      </c>
      <c r="F2065" s="661" t="s">
        <v>4355</v>
      </c>
      <c r="G2065" s="661" t="s">
        <v>4411</v>
      </c>
      <c r="H2065" s="661" t="s">
        <v>590</v>
      </c>
      <c r="I2065" s="661" t="s">
        <v>2902</v>
      </c>
      <c r="J2065" s="661" t="s">
        <v>1059</v>
      </c>
      <c r="K2065" s="661" t="s">
        <v>4666</v>
      </c>
      <c r="L2065" s="662">
        <v>57.85</v>
      </c>
      <c r="M2065" s="662">
        <v>752.05000000000007</v>
      </c>
      <c r="N2065" s="661">
        <v>13</v>
      </c>
      <c r="O2065" s="742">
        <v>7</v>
      </c>
      <c r="P2065" s="662">
        <v>520.65000000000009</v>
      </c>
      <c r="Q2065" s="677">
        <v>0.6923076923076924</v>
      </c>
      <c r="R2065" s="661">
        <v>9</v>
      </c>
      <c r="S2065" s="677">
        <v>0.69230769230769229</v>
      </c>
      <c r="T2065" s="742">
        <v>5.5</v>
      </c>
      <c r="U2065" s="700">
        <v>0.7857142857142857</v>
      </c>
    </row>
    <row r="2066" spans="1:21" ht="14.4" customHeight="1" x14ac:dyDescent="0.3">
      <c r="A2066" s="660">
        <v>21</v>
      </c>
      <c r="B2066" s="661" t="s">
        <v>589</v>
      </c>
      <c r="C2066" s="661">
        <v>89301212</v>
      </c>
      <c r="D2066" s="740" t="s">
        <v>6629</v>
      </c>
      <c r="E2066" s="741" t="s">
        <v>4375</v>
      </c>
      <c r="F2066" s="661" t="s">
        <v>4355</v>
      </c>
      <c r="G2066" s="661" t="s">
        <v>4411</v>
      </c>
      <c r="H2066" s="661" t="s">
        <v>590</v>
      </c>
      <c r="I2066" s="661" t="s">
        <v>2902</v>
      </c>
      <c r="J2066" s="661" t="s">
        <v>1059</v>
      </c>
      <c r="K2066" s="661" t="s">
        <v>4666</v>
      </c>
      <c r="L2066" s="662">
        <v>57.66</v>
      </c>
      <c r="M2066" s="662">
        <v>403.61999999999995</v>
      </c>
      <c r="N2066" s="661">
        <v>7</v>
      </c>
      <c r="O2066" s="742">
        <v>4.5</v>
      </c>
      <c r="P2066" s="662">
        <v>288.29999999999995</v>
      </c>
      <c r="Q2066" s="677">
        <v>0.7142857142857143</v>
      </c>
      <c r="R2066" s="661">
        <v>5</v>
      </c>
      <c r="S2066" s="677">
        <v>0.7142857142857143</v>
      </c>
      <c r="T2066" s="742">
        <v>2.5</v>
      </c>
      <c r="U2066" s="700">
        <v>0.55555555555555558</v>
      </c>
    </row>
    <row r="2067" spans="1:21" ht="14.4" customHeight="1" x14ac:dyDescent="0.3">
      <c r="A2067" s="660">
        <v>21</v>
      </c>
      <c r="B2067" s="661" t="s">
        <v>589</v>
      </c>
      <c r="C2067" s="661">
        <v>89301212</v>
      </c>
      <c r="D2067" s="740" t="s">
        <v>6629</v>
      </c>
      <c r="E2067" s="741" t="s">
        <v>4375</v>
      </c>
      <c r="F2067" s="661" t="s">
        <v>4355</v>
      </c>
      <c r="G2067" s="661" t="s">
        <v>4599</v>
      </c>
      <c r="H2067" s="661" t="s">
        <v>2238</v>
      </c>
      <c r="I2067" s="661" t="s">
        <v>2507</v>
      </c>
      <c r="J2067" s="661" t="s">
        <v>2508</v>
      </c>
      <c r="K2067" s="661" t="s">
        <v>4223</v>
      </c>
      <c r="L2067" s="662">
        <v>32.74</v>
      </c>
      <c r="M2067" s="662">
        <v>163.69999999999999</v>
      </c>
      <c r="N2067" s="661">
        <v>5</v>
      </c>
      <c r="O2067" s="742">
        <v>3</v>
      </c>
      <c r="P2067" s="662">
        <v>65.48</v>
      </c>
      <c r="Q2067" s="677">
        <v>0.40000000000000008</v>
      </c>
      <c r="R2067" s="661">
        <v>2</v>
      </c>
      <c r="S2067" s="677">
        <v>0.4</v>
      </c>
      <c r="T2067" s="742">
        <v>1.5</v>
      </c>
      <c r="U2067" s="700">
        <v>0.5</v>
      </c>
    </row>
    <row r="2068" spans="1:21" ht="14.4" customHeight="1" x14ac:dyDescent="0.3">
      <c r="A2068" s="660">
        <v>21</v>
      </c>
      <c r="B2068" s="661" t="s">
        <v>589</v>
      </c>
      <c r="C2068" s="661">
        <v>89301212</v>
      </c>
      <c r="D2068" s="740" t="s">
        <v>6629</v>
      </c>
      <c r="E2068" s="741" t="s">
        <v>4375</v>
      </c>
      <c r="F2068" s="661" t="s">
        <v>4355</v>
      </c>
      <c r="G2068" s="661" t="s">
        <v>4599</v>
      </c>
      <c r="H2068" s="661" t="s">
        <v>2238</v>
      </c>
      <c r="I2068" s="661" t="s">
        <v>2291</v>
      </c>
      <c r="J2068" s="661" t="s">
        <v>2292</v>
      </c>
      <c r="K2068" s="661" t="s">
        <v>2293</v>
      </c>
      <c r="L2068" s="662">
        <v>32.74</v>
      </c>
      <c r="M2068" s="662">
        <v>687.54</v>
      </c>
      <c r="N2068" s="661">
        <v>21</v>
      </c>
      <c r="O2068" s="742">
        <v>7</v>
      </c>
      <c r="P2068" s="662">
        <v>196.44</v>
      </c>
      <c r="Q2068" s="677">
        <v>0.2857142857142857</v>
      </c>
      <c r="R2068" s="661">
        <v>6</v>
      </c>
      <c r="S2068" s="677">
        <v>0.2857142857142857</v>
      </c>
      <c r="T2068" s="742">
        <v>1.5</v>
      </c>
      <c r="U2068" s="700">
        <v>0.21428571428571427</v>
      </c>
    </row>
    <row r="2069" spans="1:21" ht="14.4" customHeight="1" x14ac:dyDescent="0.3">
      <c r="A2069" s="660">
        <v>21</v>
      </c>
      <c r="B2069" s="661" t="s">
        <v>589</v>
      </c>
      <c r="C2069" s="661">
        <v>89301212</v>
      </c>
      <c r="D2069" s="740" t="s">
        <v>6629</v>
      </c>
      <c r="E2069" s="741" t="s">
        <v>4375</v>
      </c>
      <c r="F2069" s="661" t="s">
        <v>4355</v>
      </c>
      <c r="G2069" s="661" t="s">
        <v>4599</v>
      </c>
      <c r="H2069" s="661" t="s">
        <v>2238</v>
      </c>
      <c r="I2069" s="661" t="s">
        <v>2311</v>
      </c>
      <c r="J2069" s="661" t="s">
        <v>2312</v>
      </c>
      <c r="K2069" s="661" t="s">
        <v>4224</v>
      </c>
      <c r="L2069" s="662">
        <v>147.36000000000001</v>
      </c>
      <c r="M2069" s="662">
        <v>294.72000000000003</v>
      </c>
      <c r="N2069" s="661">
        <v>2</v>
      </c>
      <c r="O2069" s="742">
        <v>1</v>
      </c>
      <c r="P2069" s="662">
        <v>147.36000000000001</v>
      </c>
      <c r="Q2069" s="677">
        <v>0.5</v>
      </c>
      <c r="R2069" s="661">
        <v>1</v>
      </c>
      <c r="S2069" s="677">
        <v>0.5</v>
      </c>
      <c r="T2069" s="742">
        <v>0.5</v>
      </c>
      <c r="U2069" s="700">
        <v>0.5</v>
      </c>
    </row>
    <row r="2070" spans="1:21" ht="14.4" customHeight="1" x14ac:dyDescent="0.3">
      <c r="A2070" s="660">
        <v>21</v>
      </c>
      <c r="B2070" s="661" t="s">
        <v>589</v>
      </c>
      <c r="C2070" s="661">
        <v>89301212</v>
      </c>
      <c r="D2070" s="740" t="s">
        <v>6629</v>
      </c>
      <c r="E2070" s="741" t="s">
        <v>4375</v>
      </c>
      <c r="F2070" s="661" t="s">
        <v>4355</v>
      </c>
      <c r="G2070" s="661" t="s">
        <v>4599</v>
      </c>
      <c r="H2070" s="661" t="s">
        <v>2238</v>
      </c>
      <c r="I2070" s="661" t="s">
        <v>2348</v>
      </c>
      <c r="J2070" s="661" t="s">
        <v>2349</v>
      </c>
      <c r="K2070" s="661" t="s">
        <v>4225</v>
      </c>
      <c r="L2070" s="662">
        <v>32.74</v>
      </c>
      <c r="M2070" s="662">
        <v>32.74</v>
      </c>
      <c r="N2070" s="661">
        <v>1</v>
      </c>
      <c r="O2070" s="742">
        <v>0.5</v>
      </c>
      <c r="P2070" s="662">
        <v>32.74</v>
      </c>
      <c r="Q2070" s="677">
        <v>1</v>
      </c>
      <c r="R2070" s="661">
        <v>1</v>
      </c>
      <c r="S2070" s="677">
        <v>1</v>
      </c>
      <c r="T2070" s="742">
        <v>0.5</v>
      </c>
      <c r="U2070" s="700">
        <v>1</v>
      </c>
    </row>
    <row r="2071" spans="1:21" ht="14.4" customHeight="1" x14ac:dyDescent="0.3">
      <c r="A2071" s="660">
        <v>21</v>
      </c>
      <c r="B2071" s="661" t="s">
        <v>589</v>
      </c>
      <c r="C2071" s="661">
        <v>89301212</v>
      </c>
      <c r="D2071" s="740" t="s">
        <v>6629</v>
      </c>
      <c r="E2071" s="741" t="s">
        <v>4375</v>
      </c>
      <c r="F2071" s="661" t="s">
        <v>4355</v>
      </c>
      <c r="G2071" s="661" t="s">
        <v>4599</v>
      </c>
      <c r="H2071" s="661" t="s">
        <v>2238</v>
      </c>
      <c r="I2071" s="661" t="s">
        <v>2352</v>
      </c>
      <c r="J2071" s="661" t="s">
        <v>2349</v>
      </c>
      <c r="K2071" s="661" t="s">
        <v>3479</v>
      </c>
      <c r="L2071" s="662">
        <v>98.23</v>
      </c>
      <c r="M2071" s="662">
        <v>294.69</v>
      </c>
      <c r="N2071" s="661">
        <v>3</v>
      </c>
      <c r="O2071" s="742">
        <v>1</v>
      </c>
      <c r="P2071" s="662">
        <v>294.69</v>
      </c>
      <c r="Q2071" s="677">
        <v>1</v>
      </c>
      <c r="R2071" s="661">
        <v>3</v>
      </c>
      <c r="S2071" s="677">
        <v>1</v>
      </c>
      <c r="T2071" s="742">
        <v>1</v>
      </c>
      <c r="U2071" s="700">
        <v>1</v>
      </c>
    </row>
    <row r="2072" spans="1:21" ht="14.4" customHeight="1" x14ac:dyDescent="0.3">
      <c r="A2072" s="660">
        <v>21</v>
      </c>
      <c r="B2072" s="661" t="s">
        <v>589</v>
      </c>
      <c r="C2072" s="661">
        <v>89301212</v>
      </c>
      <c r="D2072" s="740" t="s">
        <v>6629</v>
      </c>
      <c r="E2072" s="741" t="s">
        <v>4375</v>
      </c>
      <c r="F2072" s="661" t="s">
        <v>4355</v>
      </c>
      <c r="G2072" s="661" t="s">
        <v>4599</v>
      </c>
      <c r="H2072" s="661" t="s">
        <v>2238</v>
      </c>
      <c r="I2072" s="661" t="s">
        <v>4965</v>
      </c>
      <c r="J2072" s="661" t="s">
        <v>2508</v>
      </c>
      <c r="K2072" s="661" t="s">
        <v>4966</v>
      </c>
      <c r="L2072" s="662">
        <v>314.33999999999997</v>
      </c>
      <c r="M2072" s="662">
        <v>628.67999999999995</v>
      </c>
      <c r="N2072" s="661">
        <v>2</v>
      </c>
      <c r="O2072" s="742">
        <v>1</v>
      </c>
      <c r="P2072" s="662">
        <v>314.33999999999997</v>
      </c>
      <c r="Q2072" s="677">
        <v>0.5</v>
      </c>
      <c r="R2072" s="661">
        <v>1</v>
      </c>
      <c r="S2072" s="677">
        <v>0.5</v>
      </c>
      <c r="T2072" s="742">
        <v>0.5</v>
      </c>
      <c r="U2072" s="700">
        <v>0.5</v>
      </c>
    </row>
    <row r="2073" spans="1:21" ht="14.4" customHeight="1" x14ac:dyDescent="0.3">
      <c r="A2073" s="660">
        <v>21</v>
      </c>
      <c r="B2073" s="661" t="s">
        <v>589</v>
      </c>
      <c r="C2073" s="661">
        <v>89301212</v>
      </c>
      <c r="D2073" s="740" t="s">
        <v>6629</v>
      </c>
      <c r="E2073" s="741" t="s">
        <v>4375</v>
      </c>
      <c r="F2073" s="661" t="s">
        <v>4355</v>
      </c>
      <c r="G2073" s="661" t="s">
        <v>4448</v>
      </c>
      <c r="H2073" s="661" t="s">
        <v>590</v>
      </c>
      <c r="I2073" s="661" t="s">
        <v>4725</v>
      </c>
      <c r="J2073" s="661" t="s">
        <v>4601</v>
      </c>
      <c r="K2073" s="661" t="s">
        <v>1394</v>
      </c>
      <c r="L2073" s="662">
        <v>78.64</v>
      </c>
      <c r="M2073" s="662">
        <v>157.28</v>
      </c>
      <c r="N2073" s="661">
        <v>2</v>
      </c>
      <c r="O2073" s="742">
        <v>1</v>
      </c>
      <c r="P2073" s="662">
        <v>157.28</v>
      </c>
      <c r="Q2073" s="677">
        <v>1</v>
      </c>
      <c r="R2073" s="661">
        <v>2</v>
      </c>
      <c r="S2073" s="677">
        <v>1</v>
      </c>
      <c r="T2073" s="742">
        <v>1</v>
      </c>
      <c r="U2073" s="700">
        <v>1</v>
      </c>
    </row>
    <row r="2074" spans="1:21" ht="14.4" customHeight="1" x14ac:dyDescent="0.3">
      <c r="A2074" s="660">
        <v>21</v>
      </c>
      <c r="B2074" s="661" t="s">
        <v>589</v>
      </c>
      <c r="C2074" s="661">
        <v>89301212</v>
      </c>
      <c r="D2074" s="740" t="s">
        <v>6629</v>
      </c>
      <c r="E2074" s="741" t="s">
        <v>4375</v>
      </c>
      <c r="F2074" s="661" t="s">
        <v>4355</v>
      </c>
      <c r="G2074" s="661" t="s">
        <v>4448</v>
      </c>
      <c r="H2074" s="661" t="s">
        <v>590</v>
      </c>
      <c r="I2074" s="661" t="s">
        <v>5672</v>
      </c>
      <c r="J2074" s="661" t="s">
        <v>4601</v>
      </c>
      <c r="K2074" s="661" t="s">
        <v>812</v>
      </c>
      <c r="L2074" s="662">
        <v>0</v>
      </c>
      <c r="M2074" s="662">
        <v>0</v>
      </c>
      <c r="N2074" s="661">
        <v>2</v>
      </c>
      <c r="O2074" s="742">
        <v>0.5</v>
      </c>
      <c r="P2074" s="662">
        <v>0</v>
      </c>
      <c r="Q2074" s="677"/>
      <c r="R2074" s="661">
        <v>2</v>
      </c>
      <c r="S2074" s="677">
        <v>1</v>
      </c>
      <c r="T2074" s="742">
        <v>0.5</v>
      </c>
      <c r="U2074" s="700">
        <v>1</v>
      </c>
    </row>
    <row r="2075" spans="1:21" ht="14.4" customHeight="1" x14ac:dyDescent="0.3">
      <c r="A2075" s="660">
        <v>21</v>
      </c>
      <c r="B2075" s="661" t="s">
        <v>589</v>
      </c>
      <c r="C2075" s="661">
        <v>89301212</v>
      </c>
      <c r="D2075" s="740" t="s">
        <v>6629</v>
      </c>
      <c r="E2075" s="741" t="s">
        <v>4375</v>
      </c>
      <c r="F2075" s="661" t="s">
        <v>4355</v>
      </c>
      <c r="G2075" s="661" t="s">
        <v>4449</v>
      </c>
      <c r="H2075" s="661" t="s">
        <v>590</v>
      </c>
      <c r="I2075" s="661" t="s">
        <v>4898</v>
      </c>
      <c r="J2075" s="661" t="s">
        <v>4899</v>
      </c>
      <c r="K2075" s="661" t="s">
        <v>4900</v>
      </c>
      <c r="L2075" s="662">
        <v>68.989999999999995</v>
      </c>
      <c r="M2075" s="662">
        <v>68.989999999999995</v>
      </c>
      <c r="N2075" s="661">
        <v>1</v>
      </c>
      <c r="O2075" s="742">
        <v>0.5</v>
      </c>
      <c r="P2075" s="662">
        <v>68.989999999999995</v>
      </c>
      <c r="Q2075" s="677">
        <v>1</v>
      </c>
      <c r="R2075" s="661">
        <v>1</v>
      </c>
      <c r="S2075" s="677">
        <v>1</v>
      </c>
      <c r="T2075" s="742">
        <v>0.5</v>
      </c>
      <c r="U2075" s="700">
        <v>1</v>
      </c>
    </row>
    <row r="2076" spans="1:21" ht="14.4" customHeight="1" x14ac:dyDescent="0.3">
      <c r="A2076" s="660">
        <v>21</v>
      </c>
      <c r="B2076" s="661" t="s">
        <v>589</v>
      </c>
      <c r="C2076" s="661">
        <v>89301212</v>
      </c>
      <c r="D2076" s="740" t="s">
        <v>6629</v>
      </c>
      <c r="E2076" s="741" t="s">
        <v>4375</v>
      </c>
      <c r="F2076" s="661" t="s">
        <v>4355</v>
      </c>
      <c r="G2076" s="661" t="s">
        <v>5264</v>
      </c>
      <c r="H2076" s="661" t="s">
        <v>590</v>
      </c>
      <c r="I2076" s="661" t="s">
        <v>1405</v>
      </c>
      <c r="J2076" s="661" t="s">
        <v>1406</v>
      </c>
      <c r="K2076" s="661" t="s">
        <v>1407</v>
      </c>
      <c r="L2076" s="662">
        <v>78.78</v>
      </c>
      <c r="M2076" s="662">
        <v>236.34</v>
      </c>
      <c r="N2076" s="661">
        <v>3</v>
      </c>
      <c r="O2076" s="742">
        <v>2.5</v>
      </c>
      <c r="P2076" s="662">
        <v>157.56</v>
      </c>
      <c r="Q2076" s="677">
        <v>0.66666666666666663</v>
      </c>
      <c r="R2076" s="661">
        <v>2</v>
      </c>
      <c r="S2076" s="677">
        <v>0.66666666666666663</v>
      </c>
      <c r="T2076" s="742">
        <v>1.5</v>
      </c>
      <c r="U2076" s="700">
        <v>0.6</v>
      </c>
    </row>
    <row r="2077" spans="1:21" ht="14.4" customHeight="1" x14ac:dyDescent="0.3">
      <c r="A2077" s="660">
        <v>21</v>
      </c>
      <c r="B2077" s="661" t="s">
        <v>589</v>
      </c>
      <c r="C2077" s="661">
        <v>89301212</v>
      </c>
      <c r="D2077" s="740" t="s">
        <v>6629</v>
      </c>
      <c r="E2077" s="741" t="s">
        <v>4375</v>
      </c>
      <c r="F2077" s="661" t="s">
        <v>4355</v>
      </c>
      <c r="G2077" s="661" t="s">
        <v>5264</v>
      </c>
      <c r="H2077" s="661" t="s">
        <v>590</v>
      </c>
      <c r="I2077" s="661" t="s">
        <v>5882</v>
      </c>
      <c r="J2077" s="661" t="s">
        <v>5883</v>
      </c>
      <c r="K2077" s="661" t="s">
        <v>5884</v>
      </c>
      <c r="L2077" s="662">
        <v>26.26</v>
      </c>
      <c r="M2077" s="662">
        <v>26.26</v>
      </c>
      <c r="N2077" s="661">
        <v>1</v>
      </c>
      <c r="O2077" s="742">
        <v>0.5</v>
      </c>
      <c r="P2077" s="662">
        <v>26.26</v>
      </c>
      <c r="Q2077" s="677">
        <v>1</v>
      </c>
      <c r="R2077" s="661">
        <v>1</v>
      </c>
      <c r="S2077" s="677">
        <v>1</v>
      </c>
      <c r="T2077" s="742">
        <v>0.5</v>
      </c>
      <c r="U2077" s="700">
        <v>1</v>
      </c>
    </row>
    <row r="2078" spans="1:21" ht="14.4" customHeight="1" x14ac:dyDescent="0.3">
      <c r="A2078" s="660">
        <v>21</v>
      </c>
      <c r="B2078" s="661" t="s">
        <v>589</v>
      </c>
      <c r="C2078" s="661">
        <v>89301212</v>
      </c>
      <c r="D2078" s="740" t="s">
        <v>6629</v>
      </c>
      <c r="E2078" s="741" t="s">
        <v>4375</v>
      </c>
      <c r="F2078" s="661" t="s">
        <v>4355</v>
      </c>
      <c r="G2078" s="661" t="s">
        <v>4673</v>
      </c>
      <c r="H2078" s="661" t="s">
        <v>590</v>
      </c>
      <c r="I2078" s="661" t="s">
        <v>1944</v>
      </c>
      <c r="J2078" s="661" t="s">
        <v>1406</v>
      </c>
      <c r="K2078" s="661" t="s">
        <v>1945</v>
      </c>
      <c r="L2078" s="662">
        <v>17.91</v>
      </c>
      <c r="M2078" s="662">
        <v>35.82</v>
      </c>
      <c r="N2078" s="661">
        <v>2</v>
      </c>
      <c r="O2078" s="742">
        <v>1</v>
      </c>
      <c r="P2078" s="662">
        <v>35.82</v>
      </c>
      <c r="Q2078" s="677">
        <v>1</v>
      </c>
      <c r="R2078" s="661">
        <v>2</v>
      </c>
      <c r="S2078" s="677">
        <v>1</v>
      </c>
      <c r="T2078" s="742">
        <v>1</v>
      </c>
      <c r="U2078" s="700">
        <v>1</v>
      </c>
    </row>
    <row r="2079" spans="1:21" ht="14.4" customHeight="1" x14ac:dyDescent="0.3">
      <c r="A2079" s="660">
        <v>21</v>
      </c>
      <c r="B2079" s="661" t="s">
        <v>589</v>
      </c>
      <c r="C2079" s="661">
        <v>89301212</v>
      </c>
      <c r="D2079" s="740" t="s">
        <v>6629</v>
      </c>
      <c r="E2079" s="741" t="s">
        <v>4375</v>
      </c>
      <c r="F2079" s="661" t="s">
        <v>4355</v>
      </c>
      <c r="G2079" s="661" t="s">
        <v>5885</v>
      </c>
      <c r="H2079" s="661" t="s">
        <v>590</v>
      </c>
      <c r="I2079" s="661" t="s">
        <v>5886</v>
      </c>
      <c r="J2079" s="661" t="s">
        <v>5887</v>
      </c>
      <c r="K2079" s="661" t="s">
        <v>5560</v>
      </c>
      <c r="L2079" s="662">
        <v>0</v>
      </c>
      <c r="M2079" s="662">
        <v>0</v>
      </c>
      <c r="N2079" s="661">
        <v>2</v>
      </c>
      <c r="O2079" s="742">
        <v>1.5</v>
      </c>
      <c r="P2079" s="662">
        <v>0</v>
      </c>
      <c r="Q2079" s="677"/>
      <c r="R2079" s="661">
        <v>2</v>
      </c>
      <c r="S2079" s="677">
        <v>1</v>
      </c>
      <c r="T2079" s="742">
        <v>1.5</v>
      </c>
      <c r="U2079" s="700">
        <v>1</v>
      </c>
    </row>
    <row r="2080" spans="1:21" ht="14.4" customHeight="1" x14ac:dyDescent="0.3">
      <c r="A2080" s="660">
        <v>21</v>
      </c>
      <c r="B2080" s="661" t="s">
        <v>589</v>
      </c>
      <c r="C2080" s="661">
        <v>89301212</v>
      </c>
      <c r="D2080" s="740" t="s">
        <v>6629</v>
      </c>
      <c r="E2080" s="741" t="s">
        <v>4375</v>
      </c>
      <c r="F2080" s="661" t="s">
        <v>4355</v>
      </c>
      <c r="G2080" s="661" t="s">
        <v>5049</v>
      </c>
      <c r="H2080" s="661" t="s">
        <v>590</v>
      </c>
      <c r="I2080" s="661" t="s">
        <v>5888</v>
      </c>
      <c r="J2080" s="661" t="s">
        <v>3052</v>
      </c>
      <c r="K2080" s="661" t="s">
        <v>1394</v>
      </c>
      <c r="L2080" s="662">
        <v>0</v>
      </c>
      <c r="M2080" s="662">
        <v>0</v>
      </c>
      <c r="N2080" s="661">
        <v>1</v>
      </c>
      <c r="O2080" s="742">
        <v>0.5</v>
      </c>
      <c r="P2080" s="662"/>
      <c r="Q2080" s="677"/>
      <c r="R2080" s="661"/>
      <c r="S2080" s="677">
        <v>0</v>
      </c>
      <c r="T2080" s="742"/>
      <c r="U2080" s="700">
        <v>0</v>
      </c>
    </row>
    <row r="2081" spans="1:21" ht="14.4" customHeight="1" x14ac:dyDescent="0.3">
      <c r="A2081" s="660">
        <v>21</v>
      </c>
      <c r="B2081" s="661" t="s">
        <v>589</v>
      </c>
      <c r="C2081" s="661">
        <v>89301212</v>
      </c>
      <c r="D2081" s="740" t="s">
        <v>6629</v>
      </c>
      <c r="E2081" s="741" t="s">
        <v>4375</v>
      </c>
      <c r="F2081" s="661" t="s">
        <v>4355</v>
      </c>
      <c r="G2081" s="661" t="s">
        <v>5049</v>
      </c>
      <c r="H2081" s="661" t="s">
        <v>590</v>
      </c>
      <c r="I2081" s="661" t="s">
        <v>5889</v>
      </c>
      <c r="J2081" s="661" t="s">
        <v>3052</v>
      </c>
      <c r="K2081" s="661" t="s">
        <v>812</v>
      </c>
      <c r="L2081" s="662">
        <v>0</v>
      </c>
      <c r="M2081" s="662">
        <v>0</v>
      </c>
      <c r="N2081" s="661">
        <v>2</v>
      </c>
      <c r="O2081" s="742">
        <v>1</v>
      </c>
      <c r="P2081" s="662">
        <v>0</v>
      </c>
      <c r="Q2081" s="677"/>
      <c r="R2081" s="661">
        <v>2</v>
      </c>
      <c r="S2081" s="677">
        <v>1</v>
      </c>
      <c r="T2081" s="742">
        <v>1</v>
      </c>
      <c r="U2081" s="700">
        <v>1</v>
      </c>
    </row>
    <row r="2082" spans="1:21" ht="14.4" customHeight="1" x14ac:dyDescent="0.3">
      <c r="A2082" s="660">
        <v>21</v>
      </c>
      <c r="B2082" s="661" t="s">
        <v>589</v>
      </c>
      <c r="C2082" s="661">
        <v>89301212</v>
      </c>
      <c r="D2082" s="740" t="s">
        <v>6629</v>
      </c>
      <c r="E2082" s="741" t="s">
        <v>4375</v>
      </c>
      <c r="F2082" s="661" t="s">
        <v>4355</v>
      </c>
      <c r="G2082" s="661" t="s">
        <v>5049</v>
      </c>
      <c r="H2082" s="661" t="s">
        <v>590</v>
      </c>
      <c r="I2082" s="661" t="s">
        <v>3011</v>
      </c>
      <c r="J2082" s="661" t="s">
        <v>3012</v>
      </c>
      <c r="K2082" s="661" t="s">
        <v>1394</v>
      </c>
      <c r="L2082" s="662">
        <v>0</v>
      </c>
      <c r="M2082" s="662">
        <v>0</v>
      </c>
      <c r="N2082" s="661">
        <v>1</v>
      </c>
      <c r="O2082" s="742">
        <v>1</v>
      </c>
      <c r="P2082" s="662">
        <v>0</v>
      </c>
      <c r="Q2082" s="677"/>
      <c r="R2082" s="661">
        <v>1</v>
      </c>
      <c r="S2082" s="677">
        <v>1</v>
      </c>
      <c r="T2082" s="742">
        <v>1</v>
      </c>
      <c r="U2082" s="700">
        <v>1</v>
      </c>
    </row>
    <row r="2083" spans="1:21" ht="14.4" customHeight="1" x14ac:dyDescent="0.3">
      <c r="A2083" s="660">
        <v>21</v>
      </c>
      <c r="B2083" s="661" t="s">
        <v>589</v>
      </c>
      <c r="C2083" s="661">
        <v>89301212</v>
      </c>
      <c r="D2083" s="740" t="s">
        <v>6629</v>
      </c>
      <c r="E2083" s="741" t="s">
        <v>4375</v>
      </c>
      <c r="F2083" s="661" t="s">
        <v>4355</v>
      </c>
      <c r="G2083" s="661" t="s">
        <v>5049</v>
      </c>
      <c r="H2083" s="661" t="s">
        <v>590</v>
      </c>
      <c r="I2083" s="661" t="s">
        <v>2959</v>
      </c>
      <c r="J2083" s="661" t="s">
        <v>2960</v>
      </c>
      <c r="K2083" s="661" t="s">
        <v>2961</v>
      </c>
      <c r="L2083" s="662">
        <v>167.42</v>
      </c>
      <c r="M2083" s="662">
        <v>1841.6200000000001</v>
      </c>
      <c r="N2083" s="661">
        <v>11</v>
      </c>
      <c r="O2083" s="742">
        <v>3.5</v>
      </c>
      <c r="P2083" s="662">
        <v>1339.3600000000001</v>
      </c>
      <c r="Q2083" s="677">
        <v>0.72727272727272729</v>
      </c>
      <c r="R2083" s="661">
        <v>8</v>
      </c>
      <c r="S2083" s="677">
        <v>0.72727272727272729</v>
      </c>
      <c r="T2083" s="742">
        <v>3</v>
      </c>
      <c r="U2083" s="700">
        <v>0.8571428571428571</v>
      </c>
    </row>
    <row r="2084" spans="1:21" ht="14.4" customHeight="1" x14ac:dyDescent="0.3">
      <c r="A2084" s="660">
        <v>21</v>
      </c>
      <c r="B2084" s="661" t="s">
        <v>589</v>
      </c>
      <c r="C2084" s="661">
        <v>89301212</v>
      </c>
      <c r="D2084" s="740" t="s">
        <v>6629</v>
      </c>
      <c r="E2084" s="741" t="s">
        <v>4375</v>
      </c>
      <c r="F2084" s="661" t="s">
        <v>4355</v>
      </c>
      <c r="G2084" s="661" t="s">
        <v>5049</v>
      </c>
      <c r="H2084" s="661" t="s">
        <v>590</v>
      </c>
      <c r="I2084" s="661" t="s">
        <v>2959</v>
      </c>
      <c r="J2084" s="661" t="s">
        <v>2960</v>
      </c>
      <c r="K2084" s="661" t="s">
        <v>2961</v>
      </c>
      <c r="L2084" s="662">
        <v>158.51</v>
      </c>
      <c r="M2084" s="662">
        <v>1109.57</v>
      </c>
      <c r="N2084" s="661">
        <v>7</v>
      </c>
      <c r="O2084" s="742">
        <v>2</v>
      </c>
      <c r="P2084" s="662">
        <v>634.04</v>
      </c>
      <c r="Q2084" s="677">
        <v>0.5714285714285714</v>
      </c>
      <c r="R2084" s="661">
        <v>4</v>
      </c>
      <c r="S2084" s="677">
        <v>0.5714285714285714</v>
      </c>
      <c r="T2084" s="742">
        <v>1</v>
      </c>
      <c r="U2084" s="700">
        <v>0.5</v>
      </c>
    </row>
    <row r="2085" spans="1:21" ht="14.4" customHeight="1" x14ac:dyDescent="0.3">
      <c r="A2085" s="660">
        <v>21</v>
      </c>
      <c r="B2085" s="661" t="s">
        <v>589</v>
      </c>
      <c r="C2085" s="661">
        <v>89301212</v>
      </c>
      <c r="D2085" s="740" t="s">
        <v>6629</v>
      </c>
      <c r="E2085" s="741" t="s">
        <v>4375</v>
      </c>
      <c r="F2085" s="661" t="s">
        <v>4355</v>
      </c>
      <c r="G2085" s="661" t="s">
        <v>5049</v>
      </c>
      <c r="H2085" s="661" t="s">
        <v>590</v>
      </c>
      <c r="I2085" s="661" t="s">
        <v>5890</v>
      </c>
      <c r="J2085" s="661" t="s">
        <v>2960</v>
      </c>
      <c r="K2085" s="661" t="s">
        <v>2961</v>
      </c>
      <c r="L2085" s="662">
        <v>0</v>
      </c>
      <c r="M2085" s="662">
        <v>0</v>
      </c>
      <c r="N2085" s="661">
        <v>3</v>
      </c>
      <c r="O2085" s="742">
        <v>1</v>
      </c>
      <c r="P2085" s="662">
        <v>0</v>
      </c>
      <c r="Q2085" s="677"/>
      <c r="R2085" s="661">
        <v>3</v>
      </c>
      <c r="S2085" s="677">
        <v>1</v>
      </c>
      <c r="T2085" s="742">
        <v>1</v>
      </c>
      <c r="U2085" s="700">
        <v>1</v>
      </c>
    </row>
    <row r="2086" spans="1:21" ht="14.4" customHeight="1" x14ac:dyDescent="0.3">
      <c r="A2086" s="660">
        <v>21</v>
      </c>
      <c r="B2086" s="661" t="s">
        <v>589</v>
      </c>
      <c r="C2086" s="661">
        <v>89301212</v>
      </c>
      <c r="D2086" s="740" t="s">
        <v>6629</v>
      </c>
      <c r="E2086" s="741" t="s">
        <v>4375</v>
      </c>
      <c r="F2086" s="661" t="s">
        <v>4355</v>
      </c>
      <c r="G2086" s="661" t="s">
        <v>5049</v>
      </c>
      <c r="H2086" s="661" t="s">
        <v>590</v>
      </c>
      <c r="I2086" s="661" t="s">
        <v>5891</v>
      </c>
      <c r="J2086" s="661" t="s">
        <v>5892</v>
      </c>
      <c r="K2086" s="661" t="s">
        <v>2961</v>
      </c>
      <c r="L2086" s="662">
        <v>334.7</v>
      </c>
      <c r="M2086" s="662">
        <v>1004.0999999999999</v>
      </c>
      <c r="N2086" s="661">
        <v>3</v>
      </c>
      <c r="O2086" s="742">
        <v>0.5</v>
      </c>
      <c r="P2086" s="662">
        <v>1004.0999999999999</v>
      </c>
      <c r="Q2086" s="677">
        <v>1</v>
      </c>
      <c r="R2086" s="661">
        <v>3</v>
      </c>
      <c r="S2086" s="677">
        <v>1</v>
      </c>
      <c r="T2086" s="742">
        <v>0.5</v>
      </c>
      <c r="U2086" s="700">
        <v>1</v>
      </c>
    </row>
    <row r="2087" spans="1:21" ht="14.4" customHeight="1" x14ac:dyDescent="0.3">
      <c r="A2087" s="660">
        <v>21</v>
      </c>
      <c r="B2087" s="661" t="s">
        <v>589</v>
      </c>
      <c r="C2087" s="661">
        <v>89301212</v>
      </c>
      <c r="D2087" s="740" t="s">
        <v>6629</v>
      </c>
      <c r="E2087" s="741" t="s">
        <v>4375</v>
      </c>
      <c r="F2087" s="661" t="s">
        <v>4355</v>
      </c>
      <c r="G2087" s="661" t="s">
        <v>5049</v>
      </c>
      <c r="H2087" s="661" t="s">
        <v>590</v>
      </c>
      <c r="I2087" s="661" t="s">
        <v>1614</v>
      </c>
      <c r="J2087" s="661" t="s">
        <v>5893</v>
      </c>
      <c r="K2087" s="661" t="s">
        <v>2961</v>
      </c>
      <c r="L2087" s="662">
        <v>0</v>
      </c>
      <c r="M2087" s="662">
        <v>0</v>
      </c>
      <c r="N2087" s="661">
        <v>11</v>
      </c>
      <c r="O2087" s="742">
        <v>4.5</v>
      </c>
      <c r="P2087" s="662">
        <v>0</v>
      </c>
      <c r="Q2087" s="677"/>
      <c r="R2087" s="661">
        <v>3</v>
      </c>
      <c r="S2087" s="677">
        <v>0.27272727272727271</v>
      </c>
      <c r="T2087" s="742">
        <v>1</v>
      </c>
      <c r="U2087" s="700">
        <v>0.22222222222222221</v>
      </c>
    </row>
    <row r="2088" spans="1:21" ht="14.4" customHeight="1" x14ac:dyDescent="0.3">
      <c r="A2088" s="660">
        <v>21</v>
      </c>
      <c r="B2088" s="661" t="s">
        <v>589</v>
      </c>
      <c r="C2088" s="661">
        <v>89301212</v>
      </c>
      <c r="D2088" s="740" t="s">
        <v>6629</v>
      </c>
      <c r="E2088" s="741" t="s">
        <v>4375</v>
      </c>
      <c r="F2088" s="661" t="s">
        <v>4355</v>
      </c>
      <c r="G2088" s="661" t="s">
        <v>4904</v>
      </c>
      <c r="H2088" s="661" t="s">
        <v>2238</v>
      </c>
      <c r="I2088" s="661" t="s">
        <v>3563</v>
      </c>
      <c r="J2088" s="661" t="s">
        <v>4274</v>
      </c>
      <c r="K2088" s="661" t="s">
        <v>3001</v>
      </c>
      <c r="L2088" s="662">
        <v>193.14</v>
      </c>
      <c r="M2088" s="662">
        <v>579.41999999999996</v>
      </c>
      <c r="N2088" s="661">
        <v>3</v>
      </c>
      <c r="O2088" s="742">
        <v>1</v>
      </c>
      <c r="P2088" s="662"/>
      <c r="Q2088" s="677">
        <v>0</v>
      </c>
      <c r="R2088" s="661"/>
      <c r="S2088" s="677">
        <v>0</v>
      </c>
      <c r="T2088" s="742"/>
      <c r="U2088" s="700">
        <v>0</v>
      </c>
    </row>
    <row r="2089" spans="1:21" ht="14.4" customHeight="1" x14ac:dyDescent="0.3">
      <c r="A2089" s="660">
        <v>21</v>
      </c>
      <c r="B2089" s="661" t="s">
        <v>589</v>
      </c>
      <c r="C2089" s="661">
        <v>89301212</v>
      </c>
      <c r="D2089" s="740" t="s">
        <v>6629</v>
      </c>
      <c r="E2089" s="741" t="s">
        <v>4375</v>
      </c>
      <c r="F2089" s="661" t="s">
        <v>4355</v>
      </c>
      <c r="G2089" s="661" t="s">
        <v>4452</v>
      </c>
      <c r="H2089" s="661" t="s">
        <v>590</v>
      </c>
      <c r="I2089" s="661" t="s">
        <v>5894</v>
      </c>
      <c r="J2089" s="661" t="s">
        <v>4947</v>
      </c>
      <c r="K2089" s="661" t="s">
        <v>1097</v>
      </c>
      <c r="L2089" s="662">
        <v>0</v>
      </c>
      <c r="M2089" s="662">
        <v>0</v>
      </c>
      <c r="N2089" s="661">
        <v>1</v>
      </c>
      <c r="O2089" s="742">
        <v>0.5</v>
      </c>
      <c r="P2089" s="662">
        <v>0</v>
      </c>
      <c r="Q2089" s="677"/>
      <c r="R2089" s="661">
        <v>1</v>
      </c>
      <c r="S2089" s="677">
        <v>1</v>
      </c>
      <c r="T2089" s="742">
        <v>0.5</v>
      </c>
      <c r="U2089" s="700">
        <v>1</v>
      </c>
    </row>
    <row r="2090" spans="1:21" ht="14.4" customHeight="1" x14ac:dyDescent="0.3">
      <c r="A2090" s="660">
        <v>21</v>
      </c>
      <c r="B2090" s="661" t="s">
        <v>589</v>
      </c>
      <c r="C2090" s="661">
        <v>89301212</v>
      </c>
      <c r="D2090" s="740" t="s">
        <v>6629</v>
      </c>
      <c r="E2090" s="741" t="s">
        <v>4375</v>
      </c>
      <c r="F2090" s="661" t="s">
        <v>4355</v>
      </c>
      <c r="G2090" s="661" t="s">
        <v>4452</v>
      </c>
      <c r="H2090" s="661" t="s">
        <v>590</v>
      </c>
      <c r="I2090" s="661" t="s">
        <v>4905</v>
      </c>
      <c r="J2090" s="661" t="s">
        <v>4607</v>
      </c>
      <c r="K2090" s="661" t="s">
        <v>1094</v>
      </c>
      <c r="L2090" s="662">
        <v>0</v>
      </c>
      <c r="M2090" s="662">
        <v>0</v>
      </c>
      <c r="N2090" s="661">
        <v>3</v>
      </c>
      <c r="O2090" s="742">
        <v>2.5</v>
      </c>
      <c r="P2090" s="662">
        <v>0</v>
      </c>
      <c r="Q2090" s="677"/>
      <c r="R2090" s="661">
        <v>3</v>
      </c>
      <c r="S2090" s="677">
        <v>1</v>
      </c>
      <c r="T2090" s="742">
        <v>2.5</v>
      </c>
      <c r="U2090" s="700">
        <v>1</v>
      </c>
    </row>
    <row r="2091" spans="1:21" ht="14.4" customHeight="1" x14ac:dyDescent="0.3">
      <c r="A2091" s="660">
        <v>21</v>
      </c>
      <c r="B2091" s="661" t="s">
        <v>589</v>
      </c>
      <c r="C2091" s="661">
        <v>89301212</v>
      </c>
      <c r="D2091" s="740" t="s">
        <v>6629</v>
      </c>
      <c r="E2091" s="741" t="s">
        <v>4375</v>
      </c>
      <c r="F2091" s="661" t="s">
        <v>4355</v>
      </c>
      <c r="G2091" s="661" t="s">
        <v>4452</v>
      </c>
      <c r="H2091" s="661" t="s">
        <v>590</v>
      </c>
      <c r="I2091" s="661" t="s">
        <v>4606</v>
      </c>
      <c r="J2091" s="661" t="s">
        <v>2049</v>
      </c>
      <c r="K2091" s="661" t="s">
        <v>1097</v>
      </c>
      <c r="L2091" s="662">
        <v>0</v>
      </c>
      <c r="M2091" s="662">
        <v>0</v>
      </c>
      <c r="N2091" s="661">
        <v>1</v>
      </c>
      <c r="O2091" s="742">
        <v>1</v>
      </c>
      <c r="P2091" s="662"/>
      <c r="Q2091" s="677"/>
      <c r="R2091" s="661"/>
      <c r="S2091" s="677">
        <v>0</v>
      </c>
      <c r="T2091" s="742"/>
      <c r="U2091" s="700">
        <v>0</v>
      </c>
    </row>
    <row r="2092" spans="1:21" ht="14.4" customHeight="1" x14ac:dyDescent="0.3">
      <c r="A2092" s="660">
        <v>21</v>
      </c>
      <c r="B2092" s="661" t="s">
        <v>589</v>
      </c>
      <c r="C2092" s="661">
        <v>89301212</v>
      </c>
      <c r="D2092" s="740" t="s">
        <v>6629</v>
      </c>
      <c r="E2092" s="741" t="s">
        <v>4375</v>
      </c>
      <c r="F2092" s="661" t="s">
        <v>4355</v>
      </c>
      <c r="G2092" s="661" t="s">
        <v>4452</v>
      </c>
      <c r="H2092" s="661" t="s">
        <v>590</v>
      </c>
      <c r="I2092" s="661" t="s">
        <v>4606</v>
      </c>
      <c r="J2092" s="661" t="s">
        <v>4607</v>
      </c>
      <c r="K2092" s="661" t="s">
        <v>1097</v>
      </c>
      <c r="L2092" s="662">
        <v>0</v>
      </c>
      <c r="M2092" s="662">
        <v>0</v>
      </c>
      <c r="N2092" s="661">
        <v>4</v>
      </c>
      <c r="O2092" s="742">
        <v>3</v>
      </c>
      <c r="P2092" s="662">
        <v>0</v>
      </c>
      <c r="Q2092" s="677"/>
      <c r="R2092" s="661">
        <v>3</v>
      </c>
      <c r="S2092" s="677">
        <v>0.75</v>
      </c>
      <c r="T2092" s="742">
        <v>2.5</v>
      </c>
      <c r="U2092" s="700">
        <v>0.83333333333333337</v>
      </c>
    </row>
    <row r="2093" spans="1:21" ht="14.4" customHeight="1" x14ac:dyDescent="0.3">
      <c r="A2093" s="660">
        <v>21</v>
      </c>
      <c r="B2093" s="661" t="s">
        <v>589</v>
      </c>
      <c r="C2093" s="661">
        <v>89301212</v>
      </c>
      <c r="D2093" s="740" t="s">
        <v>6629</v>
      </c>
      <c r="E2093" s="741" t="s">
        <v>4375</v>
      </c>
      <c r="F2093" s="661" t="s">
        <v>4355</v>
      </c>
      <c r="G2093" s="661" t="s">
        <v>4452</v>
      </c>
      <c r="H2093" s="661" t="s">
        <v>590</v>
      </c>
      <c r="I2093" s="661" t="s">
        <v>2048</v>
      </c>
      <c r="J2093" s="661" t="s">
        <v>4607</v>
      </c>
      <c r="K2093" s="661" t="s">
        <v>1097</v>
      </c>
      <c r="L2093" s="662">
        <v>0</v>
      </c>
      <c r="M2093" s="662">
        <v>0</v>
      </c>
      <c r="N2093" s="661">
        <v>1</v>
      </c>
      <c r="O2093" s="742">
        <v>0.5</v>
      </c>
      <c r="P2093" s="662"/>
      <c r="Q2093" s="677"/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21</v>
      </c>
      <c r="B2094" s="661" t="s">
        <v>589</v>
      </c>
      <c r="C2094" s="661">
        <v>89301212</v>
      </c>
      <c r="D2094" s="740" t="s">
        <v>6629</v>
      </c>
      <c r="E2094" s="741" t="s">
        <v>4375</v>
      </c>
      <c r="F2094" s="661" t="s">
        <v>4355</v>
      </c>
      <c r="G2094" s="661" t="s">
        <v>4452</v>
      </c>
      <c r="H2094" s="661" t="s">
        <v>590</v>
      </c>
      <c r="I2094" s="661" t="s">
        <v>4730</v>
      </c>
      <c r="J2094" s="661" t="s">
        <v>4607</v>
      </c>
      <c r="K2094" s="661" t="s">
        <v>3137</v>
      </c>
      <c r="L2094" s="662">
        <v>0</v>
      </c>
      <c r="M2094" s="662">
        <v>0</v>
      </c>
      <c r="N2094" s="661">
        <v>1</v>
      </c>
      <c r="O2094" s="742">
        <v>0.5</v>
      </c>
      <c r="P2094" s="662">
        <v>0</v>
      </c>
      <c r="Q2094" s="677"/>
      <c r="R2094" s="661">
        <v>1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21</v>
      </c>
      <c r="B2095" s="661" t="s">
        <v>589</v>
      </c>
      <c r="C2095" s="661">
        <v>89301212</v>
      </c>
      <c r="D2095" s="740" t="s">
        <v>6629</v>
      </c>
      <c r="E2095" s="741" t="s">
        <v>4375</v>
      </c>
      <c r="F2095" s="661" t="s">
        <v>4355</v>
      </c>
      <c r="G2095" s="661" t="s">
        <v>4452</v>
      </c>
      <c r="H2095" s="661" t="s">
        <v>590</v>
      </c>
      <c r="I2095" s="661" t="s">
        <v>5270</v>
      </c>
      <c r="J2095" s="661" t="s">
        <v>5271</v>
      </c>
      <c r="K2095" s="661" t="s">
        <v>1094</v>
      </c>
      <c r="L2095" s="662">
        <v>0</v>
      </c>
      <c r="M2095" s="662">
        <v>0</v>
      </c>
      <c r="N2095" s="661">
        <v>1</v>
      </c>
      <c r="O2095" s="742">
        <v>1</v>
      </c>
      <c r="P2095" s="662"/>
      <c r="Q2095" s="677"/>
      <c r="R2095" s="661"/>
      <c r="S2095" s="677">
        <v>0</v>
      </c>
      <c r="T2095" s="742"/>
      <c r="U2095" s="700">
        <v>0</v>
      </c>
    </row>
    <row r="2096" spans="1:21" ht="14.4" customHeight="1" x14ac:dyDescent="0.3">
      <c r="A2096" s="660">
        <v>21</v>
      </c>
      <c r="B2096" s="661" t="s">
        <v>589</v>
      </c>
      <c r="C2096" s="661">
        <v>89301212</v>
      </c>
      <c r="D2096" s="740" t="s">
        <v>6629</v>
      </c>
      <c r="E2096" s="741" t="s">
        <v>4375</v>
      </c>
      <c r="F2096" s="661" t="s">
        <v>4355</v>
      </c>
      <c r="G2096" s="661" t="s">
        <v>4452</v>
      </c>
      <c r="H2096" s="661" t="s">
        <v>590</v>
      </c>
      <c r="I2096" s="661" t="s">
        <v>5272</v>
      </c>
      <c r="J2096" s="661" t="s">
        <v>5271</v>
      </c>
      <c r="K2096" s="661" t="s">
        <v>1097</v>
      </c>
      <c r="L2096" s="662">
        <v>0</v>
      </c>
      <c r="M2096" s="662">
        <v>0</v>
      </c>
      <c r="N2096" s="661">
        <v>1</v>
      </c>
      <c r="O2096" s="742">
        <v>0.5</v>
      </c>
      <c r="P2096" s="662"/>
      <c r="Q2096" s="677"/>
      <c r="R2096" s="661"/>
      <c r="S2096" s="677">
        <v>0</v>
      </c>
      <c r="T2096" s="742"/>
      <c r="U2096" s="700">
        <v>0</v>
      </c>
    </row>
    <row r="2097" spans="1:21" ht="14.4" customHeight="1" x14ac:dyDescent="0.3">
      <c r="A2097" s="660">
        <v>21</v>
      </c>
      <c r="B2097" s="661" t="s">
        <v>589</v>
      </c>
      <c r="C2097" s="661">
        <v>89301212</v>
      </c>
      <c r="D2097" s="740" t="s">
        <v>6629</v>
      </c>
      <c r="E2097" s="741" t="s">
        <v>4375</v>
      </c>
      <c r="F2097" s="661" t="s">
        <v>4355</v>
      </c>
      <c r="G2097" s="661" t="s">
        <v>4452</v>
      </c>
      <c r="H2097" s="661" t="s">
        <v>590</v>
      </c>
      <c r="I2097" s="661" t="s">
        <v>4608</v>
      </c>
      <c r="J2097" s="661" t="s">
        <v>2049</v>
      </c>
      <c r="K2097" s="661" t="s">
        <v>4609</v>
      </c>
      <c r="L2097" s="662">
        <v>0</v>
      </c>
      <c r="M2097" s="662">
        <v>0</v>
      </c>
      <c r="N2097" s="661">
        <v>2</v>
      </c>
      <c r="O2097" s="742">
        <v>2</v>
      </c>
      <c r="P2097" s="662"/>
      <c r="Q2097" s="677"/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21</v>
      </c>
      <c r="B2098" s="661" t="s">
        <v>589</v>
      </c>
      <c r="C2098" s="661">
        <v>89301212</v>
      </c>
      <c r="D2098" s="740" t="s">
        <v>6629</v>
      </c>
      <c r="E2098" s="741" t="s">
        <v>4375</v>
      </c>
      <c r="F2098" s="661" t="s">
        <v>4355</v>
      </c>
      <c r="G2098" s="661" t="s">
        <v>4452</v>
      </c>
      <c r="H2098" s="661" t="s">
        <v>590</v>
      </c>
      <c r="I2098" s="661" t="s">
        <v>4610</v>
      </c>
      <c r="J2098" s="661" t="s">
        <v>4607</v>
      </c>
      <c r="K2098" s="661" t="s">
        <v>996</v>
      </c>
      <c r="L2098" s="662">
        <v>0</v>
      </c>
      <c r="M2098" s="662">
        <v>0</v>
      </c>
      <c r="N2098" s="661">
        <v>1</v>
      </c>
      <c r="O2098" s="742">
        <v>1</v>
      </c>
      <c r="P2098" s="662">
        <v>0</v>
      </c>
      <c r="Q2098" s="677"/>
      <c r="R2098" s="661">
        <v>1</v>
      </c>
      <c r="S2098" s="677">
        <v>1</v>
      </c>
      <c r="T2098" s="742">
        <v>1</v>
      </c>
      <c r="U2098" s="700">
        <v>1</v>
      </c>
    </row>
    <row r="2099" spans="1:21" ht="14.4" customHeight="1" x14ac:dyDescent="0.3">
      <c r="A2099" s="660">
        <v>21</v>
      </c>
      <c r="B2099" s="661" t="s">
        <v>589</v>
      </c>
      <c r="C2099" s="661">
        <v>89301212</v>
      </c>
      <c r="D2099" s="740" t="s">
        <v>6629</v>
      </c>
      <c r="E2099" s="741" t="s">
        <v>4375</v>
      </c>
      <c r="F2099" s="661" t="s">
        <v>4355</v>
      </c>
      <c r="G2099" s="661" t="s">
        <v>4452</v>
      </c>
      <c r="H2099" s="661" t="s">
        <v>590</v>
      </c>
      <c r="I2099" s="661" t="s">
        <v>5895</v>
      </c>
      <c r="J2099" s="661" t="s">
        <v>5356</v>
      </c>
      <c r="K2099" s="661" t="s">
        <v>4679</v>
      </c>
      <c r="L2099" s="662">
        <v>0</v>
      </c>
      <c r="M2099" s="662">
        <v>0</v>
      </c>
      <c r="N2099" s="661">
        <v>1</v>
      </c>
      <c r="O2099" s="742">
        <v>0.5</v>
      </c>
      <c r="P2099" s="662"/>
      <c r="Q2099" s="677"/>
      <c r="R2099" s="661"/>
      <c r="S2099" s="677">
        <v>0</v>
      </c>
      <c r="T2099" s="742"/>
      <c r="U2099" s="700">
        <v>0</v>
      </c>
    </row>
    <row r="2100" spans="1:21" ht="14.4" customHeight="1" x14ac:dyDescent="0.3">
      <c r="A2100" s="660">
        <v>21</v>
      </c>
      <c r="B2100" s="661" t="s">
        <v>589</v>
      </c>
      <c r="C2100" s="661">
        <v>89301212</v>
      </c>
      <c r="D2100" s="740" t="s">
        <v>6629</v>
      </c>
      <c r="E2100" s="741" t="s">
        <v>4375</v>
      </c>
      <c r="F2100" s="661" t="s">
        <v>4356</v>
      </c>
      <c r="G2100" s="661" t="s">
        <v>4612</v>
      </c>
      <c r="H2100" s="661" t="s">
        <v>590</v>
      </c>
      <c r="I2100" s="661" t="s">
        <v>4613</v>
      </c>
      <c r="J2100" s="661" t="s">
        <v>4370</v>
      </c>
      <c r="K2100" s="661"/>
      <c r="L2100" s="662">
        <v>0</v>
      </c>
      <c r="M2100" s="662">
        <v>0</v>
      </c>
      <c r="N2100" s="661">
        <v>3</v>
      </c>
      <c r="O2100" s="742">
        <v>3</v>
      </c>
      <c r="P2100" s="662">
        <v>0</v>
      </c>
      <c r="Q2100" s="677"/>
      <c r="R2100" s="661">
        <v>2</v>
      </c>
      <c r="S2100" s="677">
        <v>0.66666666666666663</v>
      </c>
      <c r="T2100" s="742">
        <v>2</v>
      </c>
      <c r="U2100" s="700">
        <v>0.66666666666666663</v>
      </c>
    </row>
    <row r="2101" spans="1:21" ht="14.4" customHeight="1" x14ac:dyDescent="0.3">
      <c r="A2101" s="660">
        <v>21</v>
      </c>
      <c r="B2101" s="661" t="s">
        <v>589</v>
      </c>
      <c r="C2101" s="661">
        <v>89301212</v>
      </c>
      <c r="D2101" s="740" t="s">
        <v>6629</v>
      </c>
      <c r="E2101" s="741" t="s">
        <v>4375</v>
      </c>
      <c r="F2101" s="661" t="s">
        <v>4356</v>
      </c>
      <c r="G2101" s="661" t="s">
        <v>4612</v>
      </c>
      <c r="H2101" s="661" t="s">
        <v>590</v>
      </c>
      <c r="I2101" s="661" t="s">
        <v>5280</v>
      </c>
      <c r="J2101" s="661" t="s">
        <v>4370</v>
      </c>
      <c r="K2101" s="661"/>
      <c r="L2101" s="662">
        <v>0</v>
      </c>
      <c r="M2101" s="662">
        <v>0</v>
      </c>
      <c r="N2101" s="661">
        <v>6</v>
      </c>
      <c r="O2101" s="742">
        <v>6</v>
      </c>
      <c r="P2101" s="662">
        <v>0</v>
      </c>
      <c r="Q2101" s="677"/>
      <c r="R2101" s="661">
        <v>3</v>
      </c>
      <c r="S2101" s="677">
        <v>0.5</v>
      </c>
      <c r="T2101" s="742">
        <v>3</v>
      </c>
      <c r="U2101" s="700">
        <v>0.5</v>
      </c>
    </row>
    <row r="2102" spans="1:21" ht="14.4" customHeight="1" x14ac:dyDescent="0.3">
      <c r="A2102" s="660">
        <v>21</v>
      </c>
      <c r="B2102" s="661" t="s">
        <v>589</v>
      </c>
      <c r="C2102" s="661">
        <v>89301212</v>
      </c>
      <c r="D2102" s="740" t="s">
        <v>6629</v>
      </c>
      <c r="E2102" s="741" t="s">
        <v>4375</v>
      </c>
      <c r="F2102" s="661" t="s">
        <v>4357</v>
      </c>
      <c r="G2102" s="661" t="s">
        <v>4612</v>
      </c>
      <c r="H2102" s="661" t="s">
        <v>590</v>
      </c>
      <c r="I2102" s="661" t="s">
        <v>5122</v>
      </c>
      <c r="J2102" s="661" t="s">
        <v>4370</v>
      </c>
      <c r="K2102" s="661"/>
      <c r="L2102" s="662">
        <v>0</v>
      </c>
      <c r="M2102" s="662">
        <v>0</v>
      </c>
      <c r="N2102" s="661">
        <v>3</v>
      </c>
      <c r="O2102" s="742">
        <v>3</v>
      </c>
      <c r="P2102" s="662">
        <v>0</v>
      </c>
      <c r="Q2102" s="677"/>
      <c r="R2102" s="661">
        <v>2</v>
      </c>
      <c r="S2102" s="677">
        <v>0.66666666666666663</v>
      </c>
      <c r="T2102" s="742">
        <v>2</v>
      </c>
      <c r="U2102" s="700">
        <v>0.66666666666666663</v>
      </c>
    </row>
    <row r="2103" spans="1:21" ht="14.4" customHeight="1" x14ac:dyDescent="0.3">
      <c r="A2103" s="660">
        <v>21</v>
      </c>
      <c r="B2103" s="661" t="s">
        <v>589</v>
      </c>
      <c r="C2103" s="661">
        <v>89301212</v>
      </c>
      <c r="D2103" s="740" t="s">
        <v>6629</v>
      </c>
      <c r="E2103" s="741" t="s">
        <v>4375</v>
      </c>
      <c r="F2103" s="661" t="s">
        <v>4357</v>
      </c>
      <c r="G2103" s="661" t="s">
        <v>4615</v>
      </c>
      <c r="H2103" s="661" t="s">
        <v>590</v>
      </c>
      <c r="I2103" s="661" t="s">
        <v>4681</v>
      </c>
      <c r="J2103" s="661" t="s">
        <v>4682</v>
      </c>
      <c r="K2103" s="661" t="s">
        <v>4683</v>
      </c>
      <c r="L2103" s="662">
        <v>1000</v>
      </c>
      <c r="M2103" s="662">
        <v>28000</v>
      </c>
      <c r="N2103" s="661">
        <v>28</v>
      </c>
      <c r="O2103" s="742">
        <v>28</v>
      </c>
      <c r="P2103" s="662"/>
      <c r="Q2103" s="677">
        <v>0</v>
      </c>
      <c r="R2103" s="661"/>
      <c r="S2103" s="677">
        <v>0</v>
      </c>
      <c r="T2103" s="742"/>
      <c r="U2103" s="700">
        <v>0</v>
      </c>
    </row>
    <row r="2104" spans="1:21" ht="14.4" customHeight="1" x14ac:dyDescent="0.3">
      <c r="A2104" s="660">
        <v>21</v>
      </c>
      <c r="B2104" s="661" t="s">
        <v>589</v>
      </c>
      <c r="C2104" s="661">
        <v>89301212</v>
      </c>
      <c r="D2104" s="740" t="s">
        <v>6629</v>
      </c>
      <c r="E2104" s="741" t="s">
        <v>4375</v>
      </c>
      <c r="F2104" s="661" t="s">
        <v>4357</v>
      </c>
      <c r="G2104" s="661" t="s">
        <v>5281</v>
      </c>
      <c r="H2104" s="661" t="s">
        <v>590</v>
      </c>
      <c r="I2104" s="661" t="s">
        <v>5282</v>
      </c>
      <c r="J2104" s="661" t="s">
        <v>5283</v>
      </c>
      <c r="K2104" s="661" t="s">
        <v>5284</v>
      </c>
      <c r="L2104" s="662">
        <v>1800</v>
      </c>
      <c r="M2104" s="662">
        <v>1800</v>
      </c>
      <c r="N2104" s="661">
        <v>1</v>
      </c>
      <c r="O2104" s="742">
        <v>1</v>
      </c>
      <c r="P2104" s="662"/>
      <c r="Q2104" s="677">
        <v>0</v>
      </c>
      <c r="R2104" s="661"/>
      <c r="S2104" s="677">
        <v>0</v>
      </c>
      <c r="T2104" s="742"/>
      <c r="U2104" s="700">
        <v>0</v>
      </c>
    </row>
    <row r="2105" spans="1:21" ht="14.4" customHeight="1" x14ac:dyDescent="0.3">
      <c r="A2105" s="660">
        <v>21</v>
      </c>
      <c r="B2105" s="661" t="s">
        <v>589</v>
      </c>
      <c r="C2105" s="661">
        <v>89301212</v>
      </c>
      <c r="D2105" s="740" t="s">
        <v>6629</v>
      </c>
      <c r="E2105" s="741" t="s">
        <v>4375</v>
      </c>
      <c r="F2105" s="661" t="s">
        <v>4357</v>
      </c>
      <c r="G2105" s="661" t="s">
        <v>5281</v>
      </c>
      <c r="H2105" s="661" t="s">
        <v>590</v>
      </c>
      <c r="I2105" s="661" t="s">
        <v>5896</v>
      </c>
      <c r="J2105" s="661" t="s">
        <v>5897</v>
      </c>
      <c r="K2105" s="661" t="s">
        <v>5898</v>
      </c>
      <c r="L2105" s="662">
        <v>1800</v>
      </c>
      <c r="M2105" s="662">
        <v>3600</v>
      </c>
      <c r="N2105" s="661">
        <v>2</v>
      </c>
      <c r="O2105" s="742">
        <v>2</v>
      </c>
      <c r="P2105" s="662"/>
      <c r="Q2105" s="677">
        <v>0</v>
      </c>
      <c r="R2105" s="661"/>
      <c r="S2105" s="677">
        <v>0</v>
      </c>
      <c r="T2105" s="742"/>
      <c r="U2105" s="700">
        <v>0</v>
      </c>
    </row>
    <row r="2106" spans="1:21" ht="14.4" customHeight="1" x14ac:dyDescent="0.3">
      <c r="A2106" s="660">
        <v>21</v>
      </c>
      <c r="B2106" s="661" t="s">
        <v>589</v>
      </c>
      <c r="C2106" s="661">
        <v>89301212</v>
      </c>
      <c r="D2106" s="740" t="s">
        <v>6629</v>
      </c>
      <c r="E2106" s="741" t="s">
        <v>4375</v>
      </c>
      <c r="F2106" s="661" t="s">
        <v>4357</v>
      </c>
      <c r="G2106" s="661" t="s">
        <v>5281</v>
      </c>
      <c r="H2106" s="661" t="s">
        <v>590</v>
      </c>
      <c r="I2106" s="661" t="s">
        <v>5899</v>
      </c>
      <c r="J2106" s="661" t="s">
        <v>5900</v>
      </c>
      <c r="K2106" s="661" t="s">
        <v>5901</v>
      </c>
      <c r="L2106" s="662">
        <v>1698.8</v>
      </c>
      <c r="M2106" s="662">
        <v>1698.8</v>
      </c>
      <c r="N2106" s="661">
        <v>1</v>
      </c>
      <c r="O2106" s="742">
        <v>1</v>
      </c>
      <c r="P2106" s="662">
        <v>1698.8</v>
      </c>
      <c r="Q2106" s="677">
        <v>1</v>
      </c>
      <c r="R2106" s="661">
        <v>1</v>
      </c>
      <c r="S2106" s="677">
        <v>1</v>
      </c>
      <c r="T2106" s="742">
        <v>1</v>
      </c>
      <c r="U2106" s="700">
        <v>1</v>
      </c>
    </row>
    <row r="2107" spans="1:21" ht="14.4" customHeight="1" x14ac:dyDescent="0.3">
      <c r="A2107" s="660">
        <v>21</v>
      </c>
      <c r="B2107" s="661" t="s">
        <v>589</v>
      </c>
      <c r="C2107" s="661">
        <v>89301212</v>
      </c>
      <c r="D2107" s="740" t="s">
        <v>6629</v>
      </c>
      <c r="E2107" s="741" t="s">
        <v>4375</v>
      </c>
      <c r="F2107" s="661" t="s">
        <v>4357</v>
      </c>
      <c r="G2107" s="661" t="s">
        <v>4684</v>
      </c>
      <c r="H2107" s="661" t="s">
        <v>590</v>
      </c>
      <c r="I2107" s="661" t="s">
        <v>4681</v>
      </c>
      <c r="J2107" s="661" t="s">
        <v>4682</v>
      </c>
      <c r="K2107" s="661" t="s">
        <v>4683</v>
      </c>
      <c r="L2107" s="662">
        <v>1000</v>
      </c>
      <c r="M2107" s="662">
        <v>7000</v>
      </c>
      <c r="N2107" s="661">
        <v>7</v>
      </c>
      <c r="O2107" s="742">
        <v>7</v>
      </c>
      <c r="P2107" s="662">
        <v>2000</v>
      </c>
      <c r="Q2107" s="677">
        <v>0.2857142857142857</v>
      </c>
      <c r="R2107" s="661">
        <v>2</v>
      </c>
      <c r="S2107" s="677">
        <v>0.2857142857142857</v>
      </c>
      <c r="T2107" s="742">
        <v>2</v>
      </c>
      <c r="U2107" s="700">
        <v>0.2857142857142857</v>
      </c>
    </row>
    <row r="2108" spans="1:21" ht="14.4" customHeight="1" x14ac:dyDescent="0.3">
      <c r="A2108" s="660">
        <v>21</v>
      </c>
      <c r="B2108" s="661" t="s">
        <v>589</v>
      </c>
      <c r="C2108" s="661">
        <v>89301212</v>
      </c>
      <c r="D2108" s="740" t="s">
        <v>6629</v>
      </c>
      <c r="E2108" s="741" t="s">
        <v>4376</v>
      </c>
      <c r="F2108" s="661" t="s">
        <v>4355</v>
      </c>
      <c r="G2108" s="661" t="s">
        <v>4395</v>
      </c>
      <c r="H2108" s="661" t="s">
        <v>590</v>
      </c>
      <c r="I2108" s="661" t="s">
        <v>756</v>
      </c>
      <c r="J2108" s="661" t="s">
        <v>4464</v>
      </c>
      <c r="K2108" s="661" t="s">
        <v>3080</v>
      </c>
      <c r="L2108" s="662">
        <v>44.8</v>
      </c>
      <c r="M2108" s="662">
        <v>44.8</v>
      </c>
      <c r="N2108" s="661">
        <v>1</v>
      </c>
      <c r="O2108" s="742">
        <v>1</v>
      </c>
      <c r="P2108" s="662"/>
      <c r="Q2108" s="677">
        <v>0</v>
      </c>
      <c r="R2108" s="661"/>
      <c r="S2108" s="677">
        <v>0</v>
      </c>
      <c r="T2108" s="742"/>
      <c r="U2108" s="700">
        <v>0</v>
      </c>
    </row>
    <row r="2109" spans="1:21" ht="14.4" customHeight="1" x14ac:dyDescent="0.3">
      <c r="A2109" s="660">
        <v>21</v>
      </c>
      <c r="B2109" s="661" t="s">
        <v>589</v>
      </c>
      <c r="C2109" s="661">
        <v>89301212</v>
      </c>
      <c r="D2109" s="740" t="s">
        <v>6629</v>
      </c>
      <c r="E2109" s="741" t="s">
        <v>4376</v>
      </c>
      <c r="F2109" s="661" t="s">
        <v>4355</v>
      </c>
      <c r="G2109" s="661" t="s">
        <v>4399</v>
      </c>
      <c r="H2109" s="661" t="s">
        <v>2238</v>
      </c>
      <c r="I2109" s="661" t="s">
        <v>2456</v>
      </c>
      <c r="J2109" s="661" t="s">
        <v>4240</v>
      </c>
      <c r="K2109" s="661" t="s">
        <v>4241</v>
      </c>
      <c r="L2109" s="662">
        <v>16.27</v>
      </c>
      <c r="M2109" s="662">
        <v>16.27</v>
      </c>
      <c r="N2109" s="661">
        <v>1</v>
      </c>
      <c r="O2109" s="742">
        <v>0.5</v>
      </c>
      <c r="P2109" s="662">
        <v>16.27</v>
      </c>
      <c r="Q2109" s="677">
        <v>1</v>
      </c>
      <c r="R2109" s="661">
        <v>1</v>
      </c>
      <c r="S2109" s="677">
        <v>1</v>
      </c>
      <c r="T2109" s="742">
        <v>0.5</v>
      </c>
      <c r="U2109" s="700">
        <v>1</v>
      </c>
    </row>
    <row r="2110" spans="1:21" ht="14.4" customHeight="1" x14ac:dyDescent="0.3">
      <c r="A2110" s="660">
        <v>21</v>
      </c>
      <c r="B2110" s="661" t="s">
        <v>589</v>
      </c>
      <c r="C2110" s="661">
        <v>89301212</v>
      </c>
      <c r="D2110" s="740" t="s">
        <v>6629</v>
      </c>
      <c r="E2110" s="741" t="s">
        <v>4376</v>
      </c>
      <c r="F2110" s="661" t="s">
        <v>4355</v>
      </c>
      <c r="G2110" s="661" t="s">
        <v>5074</v>
      </c>
      <c r="H2110" s="661" t="s">
        <v>2238</v>
      </c>
      <c r="I2110" s="661" t="s">
        <v>5902</v>
      </c>
      <c r="J2110" s="661" t="s">
        <v>2795</v>
      </c>
      <c r="K2110" s="661" t="s">
        <v>5903</v>
      </c>
      <c r="L2110" s="662">
        <v>0</v>
      </c>
      <c r="M2110" s="662">
        <v>0</v>
      </c>
      <c r="N2110" s="661">
        <v>1</v>
      </c>
      <c r="O2110" s="742">
        <v>0.5</v>
      </c>
      <c r="P2110" s="662"/>
      <c r="Q2110" s="677"/>
      <c r="R2110" s="661"/>
      <c r="S2110" s="677">
        <v>0</v>
      </c>
      <c r="T2110" s="742"/>
      <c r="U2110" s="700">
        <v>0</v>
      </c>
    </row>
    <row r="2111" spans="1:21" ht="14.4" customHeight="1" x14ac:dyDescent="0.3">
      <c r="A2111" s="660">
        <v>21</v>
      </c>
      <c r="B2111" s="661" t="s">
        <v>589</v>
      </c>
      <c r="C2111" s="661">
        <v>89301212</v>
      </c>
      <c r="D2111" s="740" t="s">
        <v>6629</v>
      </c>
      <c r="E2111" s="741" t="s">
        <v>4376</v>
      </c>
      <c r="F2111" s="661" t="s">
        <v>4355</v>
      </c>
      <c r="G2111" s="661" t="s">
        <v>4759</v>
      </c>
      <c r="H2111" s="661" t="s">
        <v>2238</v>
      </c>
      <c r="I2111" s="661" t="s">
        <v>2763</v>
      </c>
      <c r="J2111" s="661" t="s">
        <v>2764</v>
      </c>
      <c r="K2111" s="661" t="s">
        <v>4173</v>
      </c>
      <c r="L2111" s="662">
        <v>184.22</v>
      </c>
      <c r="M2111" s="662">
        <v>368.44</v>
      </c>
      <c r="N2111" s="661">
        <v>2</v>
      </c>
      <c r="O2111" s="742">
        <v>0.5</v>
      </c>
      <c r="P2111" s="662">
        <v>368.44</v>
      </c>
      <c r="Q2111" s="677">
        <v>1</v>
      </c>
      <c r="R2111" s="661">
        <v>2</v>
      </c>
      <c r="S2111" s="677">
        <v>1</v>
      </c>
      <c r="T2111" s="742">
        <v>0.5</v>
      </c>
      <c r="U2111" s="700">
        <v>1</v>
      </c>
    </row>
    <row r="2112" spans="1:21" ht="14.4" customHeight="1" x14ac:dyDescent="0.3">
      <c r="A2112" s="660">
        <v>21</v>
      </c>
      <c r="B2112" s="661" t="s">
        <v>589</v>
      </c>
      <c r="C2112" s="661">
        <v>89301212</v>
      </c>
      <c r="D2112" s="740" t="s">
        <v>6629</v>
      </c>
      <c r="E2112" s="741" t="s">
        <v>4376</v>
      </c>
      <c r="F2112" s="661" t="s">
        <v>4355</v>
      </c>
      <c r="G2112" s="661" t="s">
        <v>4690</v>
      </c>
      <c r="H2112" s="661" t="s">
        <v>2238</v>
      </c>
      <c r="I2112" s="661" t="s">
        <v>3514</v>
      </c>
      <c r="J2112" s="661" t="s">
        <v>2369</v>
      </c>
      <c r="K2112" s="661" t="s">
        <v>4316</v>
      </c>
      <c r="L2112" s="662">
        <v>275.48</v>
      </c>
      <c r="M2112" s="662">
        <v>275.48</v>
      </c>
      <c r="N2112" s="661">
        <v>1</v>
      </c>
      <c r="O2112" s="742">
        <v>1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21</v>
      </c>
      <c r="B2113" s="661" t="s">
        <v>589</v>
      </c>
      <c r="C2113" s="661">
        <v>89301212</v>
      </c>
      <c r="D2113" s="740" t="s">
        <v>6629</v>
      </c>
      <c r="E2113" s="741" t="s">
        <v>4376</v>
      </c>
      <c r="F2113" s="661" t="s">
        <v>4355</v>
      </c>
      <c r="G2113" s="661" t="s">
        <v>4476</v>
      </c>
      <c r="H2113" s="661" t="s">
        <v>2238</v>
      </c>
      <c r="I2113" s="661" t="s">
        <v>4477</v>
      </c>
      <c r="J2113" s="661" t="s">
        <v>4478</v>
      </c>
      <c r="K2113" s="661" t="s">
        <v>2188</v>
      </c>
      <c r="L2113" s="662">
        <v>52.4</v>
      </c>
      <c r="M2113" s="662">
        <v>104.8</v>
      </c>
      <c r="N2113" s="661">
        <v>2</v>
      </c>
      <c r="O2113" s="742">
        <v>1</v>
      </c>
      <c r="P2113" s="662"/>
      <c r="Q2113" s="677">
        <v>0</v>
      </c>
      <c r="R2113" s="661"/>
      <c r="S2113" s="677">
        <v>0</v>
      </c>
      <c r="T2113" s="742"/>
      <c r="U2113" s="700">
        <v>0</v>
      </c>
    </row>
    <row r="2114" spans="1:21" ht="14.4" customHeight="1" x14ac:dyDescent="0.3">
      <c r="A2114" s="660">
        <v>21</v>
      </c>
      <c r="B2114" s="661" t="s">
        <v>589</v>
      </c>
      <c r="C2114" s="661">
        <v>89301212</v>
      </c>
      <c r="D2114" s="740" t="s">
        <v>6629</v>
      </c>
      <c r="E2114" s="741" t="s">
        <v>4376</v>
      </c>
      <c r="F2114" s="661" t="s">
        <v>4355</v>
      </c>
      <c r="G2114" s="661" t="s">
        <v>5307</v>
      </c>
      <c r="H2114" s="661" t="s">
        <v>590</v>
      </c>
      <c r="I2114" s="661" t="s">
        <v>5308</v>
      </c>
      <c r="J2114" s="661" t="s">
        <v>5309</v>
      </c>
      <c r="K2114" s="661" t="s">
        <v>3080</v>
      </c>
      <c r="L2114" s="662">
        <v>2111.88</v>
      </c>
      <c r="M2114" s="662">
        <v>8447.52</v>
      </c>
      <c r="N2114" s="661">
        <v>4</v>
      </c>
      <c r="O2114" s="742">
        <v>2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21</v>
      </c>
      <c r="B2115" s="661" t="s">
        <v>589</v>
      </c>
      <c r="C2115" s="661">
        <v>89301212</v>
      </c>
      <c r="D2115" s="740" t="s">
        <v>6629</v>
      </c>
      <c r="E2115" s="741" t="s">
        <v>4376</v>
      </c>
      <c r="F2115" s="661" t="s">
        <v>4355</v>
      </c>
      <c r="G2115" s="661" t="s">
        <v>5307</v>
      </c>
      <c r="H2115" s="661" t="s">
        <v>590</v>
      </c>
      <c r="I2115" s="661" t="s">
        <v>5308</v>
      </c>
      <c r="J2115" s="661" t="s">
        <v>5309</v>
      </c>
      <c r="K2115" s="661" t="s">
        <v>3080</v>
      </c>
      <c r="L2115" s="662">
        <v>1452.05</v>
      </c>
      <c r="M2115" s="662">
        <v>4356.1499999999996</v>
      </c>
      <c r="N2115" s="661">
        <v>3</v>
      </c>
      <c r="O2115" s="742">
        <v>1</v>
      </c>
      <c r="P2115" s="662">
        <v>4356.1499999999996</v>
      </c>
      <c r="Q2115" s="677">
        <v>1</v>
      </c>
      <c r="R2115" s="661">
        <v>3</v>
      </c>
      <c r="S2115" s="677">
        <v>1</v>
      </c>
      <c r="T2115" s="742">
        <v>1</v>
      </c>
      <c r="U2115" s="700">
        <v>1</v>
      </c>
    </row>
    <row r="2116" spans="1:21" ht="14.4" customHeight="1" x14ac:dyDescent="0.3">
      <c r="A2116" s="660">
        <v>21</v>
      </c>
      <c r="B2116" s="661" t="s">
        <v>589</v>
      </c>
      <c r="C2116" s="661">
        <v>89301212</v>
      </c>
      <c r="D2116" s="740" t="s">
        <v>6629</v>
      </c>
      <c r="E2116" s="741" t="s">
        <v>4376</v>
      </c>
      <c r="F2116" s="661" t="s">
        <v>4355</v>
      </c>
      <c r="G2116" s="661" t="s">
        <v>4480</v>
      </c>
      <c r="H2116" s="661" t="s">
        <v>590</v>
      </c>
      <c r="I2116" s="661" t="s">
        <v>1283</v>
      </c>
      <c r="J2116" s="661" t="s">
        <v>869</v>
      </c>
      <c r="K2116" s="661" t="s">
        <v>1161</v>
      </c>
      <c r="L2116" s="662">
        <v>118.82</v>
      </c>
      <c r="M2116" s="662">
        <v>118.82</v>
      </c>
      <c r="N2116" s="661">
        <v>1</v>
      </c>
      <c r="O2116" s="742">
        <v>0.5</v>
      </c>
      <c r="P2116" s="662"/>
      <c r="Q2116" s="677">
        <v>0</v>
      </c>
      <c r="R2116" s="661"/>
      <c r="S2116" s="677">
        <v>0</v>
      </c>
      <c r="T2116" s="742"/>
      <c r="U2116" s="700">
        <v>0</v>
      </c>
    </row>
    <row r="2117" spans="1:21" ht="14.4" customHeight="1" x14ac:dyDescent="0.3">
      <c r="A2117" s="660">
        <v>21</v>
      </c>
      <c r="B2117" s="661" t="s">
        <v>589</v>
      </c>
      <c r="C2117" s="661">
        <v>89301212</v>
      </c>
      <c r="D2117" s="740" t="s">
        <v>6629</v>
      </c>
      <c r="E2117" s="741" t="s">
        <v>4376</v>
      </c>
      <c r="F2117" s="661" t="s">
        <v>4355</v>
      </c>
      <c r="G2117" s="661" t="s">
        <v>5904</v>
      </c>
      <c r="H2117" s="661" t="s">
        <v>590</v>
      </c>
      <c r="I2117" s="661" t="s">
        <v>5905</v>
      </c>
      <c r="J2117" s="661" t="s">
        <v>5906</v>
      </c>
      <c r="K2117" s="661" t="s">
        <v>5907</v>
      </c>
      <c r="L2117" s="662">
        <v>0</v>
      </c>
      <c r="M2117" s="662">
        <v>0</v>
      </c>
      <c r="N2117" s="661">
        <v>2</v>
      </c>
      <c r="O2117" s="742">
        <v>2</v>
      </c>
      <c r="P2117" s="662">
        <v>0</v>
      </c>
      <c r="Q2117" s="677"/>
      <c r="R2117" s="661">
        <v>1</v>
      </c>
      <c r="S2117" s="677">
        <v>0.5</v>
      </c>
      <c r="T2117" s="742">
        <v>1</v>
      </c>
      <c r="U2117" s="700">
        <v>0.5</v>
      </c>
    </row>
    <row r="2118" spans="1:21" ht="14.4" customHeight="1" x14ac:dyDescent="0.3">
      <c r="A2118" s="660">
        <v>21</v>
      </c>
      <c r="B2118" s="661" t="s">
        <v>589</v>
      </c>
      <c r="C2118" s="661">
        <v>89301212</v>
      </c>
      <c r="D2118" s="740" t="s">
        <v>6629</v>
      </c>
      <c r="E2118" s="741" t="s">
        <v>4376</v>
      </c>
      <c r="F2118" s="661" t="s">
        <v>4355</v>
      </c>
      <c r="G2118" s="661" t="s">
        <v>4397</v>
      </c>
      <c r="H2118" s="661" t="s">
        <v>590</v>
      </c>
      <c r="I2118" s="661" t="s">
        <v>4498</v>
      </c>
      <c r="J2118" s="661" t="s">
        <v>811</v>
      </c>
      <c r="K2118" s="661" t="s">
        <v>4129</v>
      </c>
      <c r="L2118" s="662">
        <v>115.3</v>
      </c>
      <c r="M2118" s="662">
        <v>115.3</v>
      </c>
      <c r="N2118" s="661">
        <v>1</v>
      </c>
      <c r="O2118" s="742">
        <v>1</v>
      </c>
      <c r="P2118" s="662"/>
      <c r="Q2118" s="677">
        <v>0</v>
      </c>
      <c r="R2118" s="661"/>
      <c r="S2118" s="677">
        <v>0</v>
      </c>
      <c r="T2118" s="742"/>
      <c r="U2118" s="700">
        <v>0</v>
      </c>
    </row>
    <row r="2119" spans="1:21" ht="14.4" customHeight="1" x14ac:dyDescent="0.3">
      <c r="A2119" s="660">
        <v>21</v>
      </c>
      <c r="B2119" s="661" t="s">
        <v>589</v>
      </c>
      <c r="C2119" s="661">
        <v>89301212</v>
      </c>
      <c r="D2119" s="740" t="s">
        <v>6629</v>
      </c>
      <c r="E2119" s="741" t="s">
        <v>4376</v>
      </c>
      <c r="F2119" s="661" t="s">
        <v>4355</v>
      </c>
      <c r="G2119" s="661" t="s">
        <v>4397</v>
      </c>
      <c r="H2119" s="661" t="s">
        <v>590</v>
      </c>
      <c r="I2119" s="661" t="s">
        <v>5737</v>
      </c>
      <c r="J2119" s="661" t="s">
        <v>811</v>
      </c>
      <c r="K2119" s="661" t="s">
        <v>4129</v>
      </c>
      <c r="L2119" s="662">
        <v>115.3</v>
      </c>
      <c r="M2119" s="662">
        <v>115.3</v>
      </c>
      <c r="N2119" s="661">
        <v>1</v>
      </c>
      <c r="O2119" s="742">
        <v>1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21</v>
      </c>
      <c r="B2120" s="661" t="s">
        <v>589</v>
      </c>
      <c r="C2120" s="661">
        <v>89301212</v>
      </c>
      <c r="D2120" s="740" t="s">
        <v>6629</v>
      </c>
      <c r="E2120" s="741" t="s">
        <v>4376</v>
      </c>
      <c r="F2120" s="661" t="s">
        <v>4355</v>
      </c>
      <c r="G2120" s="661" t="s">
        <v>4775</v>
      </c>
      <c r="H2120" s="661" t="s">
        <v>2238</v>
      </c>
      <c r="I2120" s="661" t="s">
        <v>3640</v>
      </c>
      <c r="J2120" s="661" t="s">
        <v>3641</v>
      </c>
      <c r="K2120" s="661" t="s">
        <v>3642</v>
      </c>
      <c r="L2120" s="662">
        <v>195.92</v>
      </c>
      <c r="M2120" s="662">
        <v>195.92</v>
      </c>
      <c r="N2120" s="661">
        <v>1</v>
      </c>
      <c r="O2120" s="742">
        <v>0.5</v>
      </c>
      <c r="P2120" s="662"/>
      <c r="Q2120" s="677">
        <v>0</v>
      </c>
      <c r="R2120" s="661"/>
      <c r="S2120" s="677">
        <v>0</v>
      </c>
      <c r="T2120" s="742"/>
      <c r="U2120" s="700">
        <v>0</v>
      </c>
    </row>
    <row r="2121" spans="1:21" ht="14.4" customHeight="1" x14ac:dyDescent="0.3">
      <c r="A2121" s="660">
        <v>21</v>
      </c>
      <c r="B2121" s="661" t="s">
        <v>589</v>
      </c>
      <c r="C2121" s="661">
        <v>89301212</v>
      </c>
      <c r="D2121" s="740" t="s">
        <v>6629</v>
      </c>
      <c r="E2121" s="741" t="s">
        <v>4376</v>
      </c>
      <c r="F2121" s="661" t="s">
        <v>4355</v>
      </c>
      <c r="G2121" s="661" t="s">
        <v>5090</v>
      </c>
      <c r="H2121" s="661" t="s">
        <v>590</v>
      </c>
      <c r="I2121" s="661" t="s">
        <v>5908</v>
      </c>
      <c r="J2121" s="661" t="s">
        <v>5091</v>
      </c>
      <c r="K2121" s="661" t="s">
        <v>5909</v>
      </c>
      <c r="L2121" s="662">
        <v>0</v>
      </c>
      <c r="M2121" s="662">
        <v>0</v>
      </c>
      <c r="N2121" s="661">
        <v>1</v>
      </c>
      <c r="O2121" s="742">
        <v>1</v>
      </c>
      <c r="P2121" s="662"/>
      <c r="Q2121" s="677"/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21</v>
      </c>
      <c r="B2122" s="661" t="s">
        <v>589</v>
      </c>
      <c r="C2122" s="661">
        <v>89301212</v>
      </c>
      <c r="D2122" s="740" t="s">
        <v>6629</v>
      </c>
      <c r="E2122" s="741" t="s">
        <v>4376</v>
      </c>
      <c r="F2122" s="661" t="s">
        <v>4355</v>
      </c>
      <c r="G2122" s="661" t="s">
        <v>4417</v>
      </c>
      <c r="H2122" s="661" t="s">
        <v>590</v>
      </c>
      <c r="I2122" s="661" t="s">
        <v>2658</v>
      </c>
      <c r="J2122" s="661" t="s">
        <v>2659</v>
      </c>
      <c r="K2122" s="661" t="s">
        <v>4418</v>
      </c>
      <c r="L2122" s="662">
        <v>50.27</v>
      </c>
      <c r="M2122" s="662">
        <v>100.54</v>
      </c>
      <c r="N2122" s="661">
        <v>2</v>
      </c>
      <c r="O2122" s="742">
        <v>1.5</v>
      </c>
      <c r="P2122" s="662">
        <v>50.27</v>
      </c>
      <c r="Q2122" s="677">
        <v>0.5</v>
      </c>
      <c r="R2122" s="661">
        <v>1</v>
      </c>
      <c r="S2122" s="677">
        <v>0.5</v>
      </c>
      <c r="T2122" s="742">
        <v>0.5</v>
      </c>
      <c r="U2122" s="700">
        <v>0.33333333333333331</v>
      </c>
    </row>
    <row r="2123" spans="1:21" ht="14.4" customHeight="1" x14ac:dyDescent="0.3">
      <c r="A2123" s="660">
        <v>21</v>
      </c>
      <c r="B2123" s="661" t="s">
        <v>589</v>
      </c>
      <c r="C2123" s="661">
        <v>89301212</v>
      </c>
      <c r="D2123" s="740" t="s">
        <v>6629</v>
      </c>
      <c r="E2123" s="741" t="s">
        <v>4376</v>
      </c>
      <c r="F2123" s="661" t="s">
        <v>4355</v>
      </c>
      <c r="G2123" s="661" t="s">
        <v>4702</v>
      </c>
      <c r="H2123" s="661" t="s">
        <v>590</v>
      </c>
      <c r="I2123" s="661" t="s">
        <v>1163</v>
      </c>
      <c r="J2123" s="661" t="s">
        <v>1164</v>
      </c>
      <c r="K2123" s="661" t="s">
        <v>4703</v>
      </c>
      <c r="L2123" s="662">
        <v>0</v>
      </c>
      <c r="M2123" s="662">
        <v>0</v>
      </c>
      <c r="N2123" s="661">
        <v>1</v>
      </c>
      <c r="O2123" s="742">
        <v>0.5</v>
      </c>
      <c r="P2123" s="662"/>
      <c r="Q2123" s="677"/>
      <c r="R2123" s="661"/>
      <c r="S2123" s="677">
        <v>0</v>
      </c>
      <c r="T2123" s="742"/>
      <c r="U2123" s="700">
        <v>0</v>
      </c>
    </row>
    <row r="2124" spans="1:21" ht="14.4" customHeight="1" x14ac:dyDescent="0.3">
      <c r="A2124" s="660">
        <v>21</v>
      </c>
      <c r="B2124" s="661" t="s">
        <v>589</v>
      </c>
      <c r="C2124" s="661">
        <v>89301212</v>
      </c>
      <c r="D2124" s="740" t="s">
        <v>6629</v>
      </c>
      <c r="E2124" s="741" t="s">
        <v>4376</v>
      </c>
      <c r="F2124" s="661" t="s">
        <v>4355</v>
      </c>
      <c r="G2124" s="661" t="s">
        <v>5565</v>
      </c>
      <c r="H2124" s="661" t="s">
        <v>590</v>
      </c>
      <c r="I2124" s="661" t="s">
        <v>5910</v>
      </c>
      <c r="J2124" s="661" t="s">
        <v>5911</v>
      </c>
      <c r="K2124" s="661" t="s">
        <v>5912</v>
      </c>
      <c r="L2124" s="662">
        <v>0</v>
      </c>
      <c r="M2124" s="662">
        <v>0</v>
      </c>
      <c r="N2124" s="661">
        <v>1</v>
      </c>
      <c r="O2124" s="742">
        <v>0.5</v>
      </c>
      <c r="P2124" s="662"/>
      <c r="Q2124" s="677"/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21</v>
      </c>
      <c r="B2125" s="661" t="s">
        <v>589</v>
      </c>
      <c r="C2125" s="661">
        <v>89301212</v>
      </c>
      <c r="D2125" s="740" t="s">
        <v>6629</v>
      </c>
      <c r="E2125" s="741" t="s">
        <v>4376</v>
      </c>
      <c r="F2125" s="661" t="s">
        <v>4355</v>
      </c>
      <c r="G2125" s="661" t="s">
        <v>5565</v>
      </c>
      <c r="H2125" s="661" t="s">
        <v>590</v>
      </c>
      <c r="I2125" s="661" t="s">
        <v>5913</v>
      </c>
      <c r="J2125" s="661" t="s">
        <v>5914</v>
      </c>
      <c r="K2125" s="661" t="s">
        <v>5915</v>
      </c>
      <c r="L2125" s="662">
        <v>0</v>
      </c>
      <c r="M2125" s="662">
        <v>0</v>
      </c>
      <c r="N2125" s="661">
        <v>2</v>
      </c>
      <c r="O2125" s="742">
        <v>0.5</v>
      </c>
      <c r="P2125" s="662"/>
      <c r="Q2125" s="677"/>
      <c r="R2125" s="661"/>
      <c r="S2125" s="677">
        <v>0</v>
      </c>
      <c r="T2125" s="742"/>
      <c r="U2125" s="700">
        <v>0</v>
      </c>
    </row>
    <row r="2126" spans="1:21" ht="14.4" customHeight="1" x14ac:dyDescent="0.3">
      <c r="A2126" s="660">
        <v>21</v>
      </c>
      <c r="B2126" s="661" t="s">
        <v>589</v>
      </c>
      <c r="C2126" s="661">
        <v>89301212</v>
      </c>
      <c r="D2126" s="740" t="s">
        <v>6629</v>
      </c>
      <c r="E2126" s="741" t="s">
        <v>4376</v>
      </c>
      <c r="F2126" s="661" t="s">
        <v>4355</v>
      </c>
      <c r="G2126" s="661" t="s">
        <v>4545</v>
      </c>
      <c r="H2126" s="661" t="s">
        <v>2238</v>
      </c>
      <c r="I2126" s="661" t="s">
        <v>2601</v>
      </c>
      <c r="J2126" s="661" t="s">
        <v>2602</v>
      </c>
      <c r="K2126" s="661" t="s">
        <v>4215</v>
      </c>
      <c r="L2126" s="662">
        <v>804.58</v>
      </c>
      <c r="M2126" s="662">
        <v>5632.06</v>
      </c>
      <c r="N2126" s="661">
        <v>7</v>
      </c>
      <c r="O2126" s="742">
        <v>4</v>
      </c>
      <c r="P2126" s="662"/>
      <c r="Q2126" s="677">
        <v>0</v>
      </c>
      <c r="R2126" s="661"/>
      <c r="S2126" s="677">
        <v>0</v>
      </c>
      <c r="T2126" s="742"/>
      <c r="U2126" s="700">
        <v>0</v>
      </c>
    </row>
    <row r="2127" spans="1:21" ht="14.4" customHeight="1" x14ac:dyDescent="0.3">
      <c r="A2127" s="660">
        <v>21</v>
      </c>
      <c r="B2127" s="661" t="s">
        <v>589</v>
      </c>
      <c r="C2127" s="661">
        <v>89301212</v>
      </c>
      <c r="D2127" s="740" t="s">
        <v>6629</v>
      </c>
      <c r="E2127" s="741" t="s">
        <v>4376</v>
      </c>
      <c r="F2127" s="661" t="s">
        <v>4355</v>
      </c>
      <c r="G2127" s="661" t="s">
        <v>5388</v>
      </c>
      <c r="H2127" s="661" t="s">
        <v>590</v>
      </c>
      <c r="I2127" s="661" t="s">
        <v>5916</v>
      </c>
      <c r="J2127" s="661" t="s">
        <v>3216</v>
      </c>
      <c r="K2127" s="661" t="s">
        <v>5917</v>
      </c>
      <c r="L2127" s="662">
        <v>0</v>
      </c>
      <c r="M2127" s="662">
        <v>0</v>
      </c>
      <c r="N2127" s="661">
        <v>1</v>
      </c>
      <c r="O2127" s="742">
        <v>0.5</v>
      </c>
      <c r="P2127" s="662"/>
      <c r="Q2127" s="677"/>
      <c r="R2127" s="661"/>
      <c r="S2127" s="677">
        <v>0</v>
      </c>
      <c r="T2127" s="742"/>
      <c r="U2127" s="700">
        <v>0</v>
      </c>
    </row>
    <row r="2128" spans="1:21" ht="14.4" customHeight="1" x14ac:dyDescent="0.3">
      <c r="A2128" s="660">
        <v>21</v>
      </c>
      <c r="B2128" s="661" t="s">
        <v>589</v>
      </c>
      <c r="C2128" s="661">
        <v>89301212</v>
      </c>
      <c r="D2128" s="740" t="s">
        <v>6629</v>
      </c>
      <c r="E2128" s="741" t="s">
        <v>4376</v>
      </c>
      <c r="F2128" s="661" t="s">
        <v>4355</v>
      </c>
      <c r="G2128" s="661" t="s">
        <v>4855</v>
      </c>
      <c r="H2128" s="661" t="s">
        <v>590</v>
      </c>
      <c r="I2128" s="661" t="s">
        <v>2700</v>
      </c>
      <c r="J2128" s="661" t="s">
        <v>2701</v>
      </c>
      <c r="K2128" s="661" t="s">
        <v>2702</v>
      </c>
      <c r="L2128" s="662">
        <v>120.37</v>
      </c>
      <c r="M2128" s="662">
        <v>120.37</v>
      </c>
      <c r="N2128" s="661">
        <v>1</v>
      </c>
      <c r="O2128" s="742">
        <v>0.5</v>
      </c>
      <c r="P2128" s="662">
        <v>120.37</v>
      </c>
      <c r="Q2128" s="677">
        <v>1</v>
      </c>
      <c r="R2128" s="661">
        <v>1</v>
      </c>
      <c r="S2128" s="677">
        <v>1</v>
      </c>
      <c r="T2128" s="742">
        <v>0.5</v>
      </c>
      <c r="U2128" s="700">
        <v>1</v>
      </c>
    </row>
    <row r="2129" spans="1:21" ht="14.4" customHeight="1" x14ac:dyDescent="0.3">
      <c r="A2129" s="660">
        <v>21</v>
      </c>
      <c r="B2129" s="661" t="s">
        <v>589</v>
      </c>
      <c r="C2129" s="661">
        <v>89301212</v>
      </c>
      <c r="D2129" s="740" t="s">
        <v>6629</v>
      </c>
      <c r="E2129" s="741" t="s">
        <v>4376</v>
      </c>
      <c r="F2129" s="661" t="s">
        <v>4355</v>
      </c>
      <c r="G2129" s="661" t="s">
        <v>4561</v>
      </c>
      <c r="H2129" s="661" t="s">
        <v>2238</v>
      </c>
      <c r="I2129" s="661" t="s">
        <v>2778</v>
      </c>
      <c r="J2129" s="661" t="s">
        <v>2779</v>
      </c>
      <c r="K2129" s="661" t="s">
        <v>4179</v>
      </c>
      <c r="L2129" s="662">
        <v>69.86</v>
      </c>
      <c r="M2129" s="662">
        <v>139.72</v>
      </c>
      <c r="N2129" s="661">
        <v>2</v>
      </c>
      <c r="O2129" s="742">
        <v>1</v>
      </c>
      <c r="P2129" s="662"/>
      <c r="Q2129" s="677">
        <v>0</v>
      </c>
      <c r="R2129" s="661"/>
      <c r="S2129" s="677">
        <v>0</v>
      </c>
      <c r="T2129" s="742"/>
      <c r="U2129" s="700">
        <v>0</v>
      </c>
    </row>
    <row r="2130" spans="1:21" ht="14.4" customHeight="1" x14ac:dyDescent="0.3">
      <c r="A2130" s="660">
        <v>21</v>
      </c>
      <c r="B2130" s="661" t="s">
        <v>589</v>
      </c>
      <c r="C2130" s="661">
        <v>89301212</v>
      </c>
      <c r="D2130" s="740" t="s">
        <v>6629</v>
      </c>
      <c r="E2130" s="741" t="s">
        <v>4376</v>
      </c>
      <c r="F2130" s="661" t="s">
        <v>4355</v>
      </c>
      <c r="G2130" s="661" t="s">
        <v>4414</v>
      </c>
      <c r="H2130" s="661" t="s">
        <v>590</v>
      </c>
      <c r="I2130" s="661" t="s">
        <v>4568</v>
      </c>
      <c r="J2130" s="661" t="s">
        <v>4416</v>
      </c>
      <c r="K2130" s="661" t="s">
        <v>855</v>
      </c>
      <c r="L2130" s="662">
        <v>97.97</v>
      </c>
      <c r="M2130" s="662">
        <v>97.97</v>
      </c>
      <c r="N2130" s="661">
        <v>1</v>
      </c>
      <c r="O2130" s="742">
        <v>1</v>
      </c>
      <c r="P2130" s="662"/>
      <c r="Q2130" s="677">
        <v>0</v>
      </c>
      <c r="R2130" s="661"/>
      <c r="S2130" s="677">
        <v>0</v>
      </c>
      <c r="T2130" s="742"/>
      <c r="U2130" s="700">
        <v>0</v>
      </c>
    </row>
    <row r="2131" spans="1:21" ht="14.4" customHeight="1" x14ac:dyDescent="0.3">
      <c r="A2131" s="660">
        <v>21</v>
      </c>
      <c r="B2131" s="661" t="s">
        <v>589</v>
      </c>
      <c r="C2131" s="661">
        <v>89301212</v>
      </c>
      <c r="D2131" s="740" t="s">
        <v>6629</v>
      </c>
      <c r="E2131" s="741" t="s">
        <v>4376</v>
      </c>
      <c r="F2131" s="661" t="s">
        <v>4355</v>
      </c>
      <c r="G2131" s="661" t="s">
        <v>4582</v>
      </c>
      <c r="H2131" s="661" t="s">
        <v>590</v>
      </c>
      <c r="I2131" s="661" t="s">
        <v>673</v>
      </c>
      <c r="J2131" s="661" t="s">
        <v>4583</v>
      </c>
      <c r="K2131" s="661" t="s">
        <v>4584</v>
      </c>
      <c r="L2131" s="662">
        <v>22.88</v>
      </c>
      <c r="M2131" s="662">
        <v>22.88</v>
      </c>
      <c r="N2131" s="661">
        <v>1</v>
      </c>
      <c r="O2131" s="742">
        <v>0.5</v>
      </c>
      <c r="P2131" s="662"/>
      <c r="Q2131" s="677">
        <v>0</v>
      </c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21</v>
      </c>
      <c r="B2132" s="661" t="s">
        <v>589</v>
      </c>
      <c r="C2132" s="661">
        <v>89301212</v>
      </c>
      <c r="D2132" s="740" t="s">
        <v>6629</v>
      </c>
      <c r="E2132" s="741" t="s">
        <v>4376</v>
      </c>
      <c r="F2132" s="661" t="s">
        <v>4355</v>
      </c>
      <c r="G2132" s="661" t="s">
        <v>4582</v>
      </c>
      <c r="H2132" s="661" t="s">
        <v>590</v>
      </c>
      <c r="I2132" s="661" t="s">
        <v>1467</v>
      </c>
      <c r="J2132" s="661" t="s">
        <v>4585</v>
      </c>
      <c r="K2132" s="661" t="s">
        <v>4586</v>
      </c>
      <c r="L2132" s="662">
        <v>91.52</v>
      </c>
      <c r="M2132" s="662">
        <v>183.04</v>
      </c>
      <c r="N2132" s="661">
        <v>2</v>
      </c>
      <c r="O2132" s="742">
        <v>0.5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21</v>
      </c>
      <c r="B2133" s="661" t="s">
        <v>589</v>
      </c>
      <c r="C2133" s="661">
        <v>89301212</v>
      </c>
      <c r="D2133" s="740" t="s">
        <v>6629</v>
      </c>
      <c r="E2133" s="741" t="s">
        <v>4376</v>
      </c>
      <c r="F2133" s="661" t="s">
        <v>4355</v>
      </c>
      <c r="G2133" s="661" t="s">
        <v>5918</v>
      </c>
      <c r="H2133" s="661" t="s">
        <v>590</v>
      </c>
      <c r="I2133" s="661" t="s">
        <v>5919</v>
      </c>
      <c r="J2133" s="661" t="s">
        <v>5920</v>
      </c>
      <c r="K2133" s="661" t="s">
        <v>5921</v>
      </c>
      <c r="L2133" s="662">
        <v>0</v>
      </c>
      <c r="M2133" s="662">
        <v>0</v>
      </c>
      <c r="N2133" s="661">
        <v>1</v>
      </c>
      <c r="O2133" s="742">
        <v>1</v>
      </c>
      <c r="P2133" s="662">
        <v>0</v>
      </c>
      <c r="Q2133" s="677"/>
      <c r="R2133" s="661">
        <v>1</v>
      </c>
      <c r="S2133" s="677">
        <v>1</v>
      </c>
      <c r="T2133" s="742">
        <v>1</v>
      </c>
      <c r="U2133" s="700">
        <v>1</v>
      </c>
    </row>
    <row r="2134" spans="1:21" ht="14.4" customHeight="1" x14ac:dyDescent="0.3">
      <c r="A2134" s="660">
        <v>21</v>
      </c>
      <c r="B2134" s="661" t="s">
        <v>589</v>
      </c>
      <c r="C2134" s="661">
        <v>89301212</v>
      </c>
      <c r="D2134" s="740" t="s">
        <v>6629</v>
      </c>
      <c r="E2134" s="741" t="s">
        <v>4376</v>
      </c>
      <c r="F2134" s="661" t="s">
        <v>4355</v>
      </c>
      <c r="G2134" s="661" t="s">
        <v>4589</v>
      </c>
      <c r="H2134" s="661" t="s">
        <v>590</v>
      </c>
      <c r="I2134" s="661" t="s">
        <v>4958</v>
      </c>
      <c r="J2134" s="661" t="s">
        <v>2725</v>
      </c>
      <c r="K2134" s="661" t="s">
        <v>4959</v>
      </c>
      <c r="L2134" s="662">
        <v>0</v>
      </c>
      <c r="M2134" s="662">
        <v>0</v>
      </c>
      <c r="N2134" s="661">
        <v>1</v>
      </c>
      <c r="O2134" s="742">
        <v>1</v>
      </c>
      <c r="P2134" s="662"/>
      <c r="Q2134" s="677"/>
      <c r="R2134" s="661"/>
      <c r="S2134" s="677">
        <v>0</v>
      </c>
      <c r="T2134" s="742"/>
      <c r="U2134" s="700">
        <v>0</v>
      </c>
    </row>
    <row r="2135" spans="1:21" ht="14.4" customHeight="1" x14ac:dyDescent="0.3">
      <c r="A2135" s="660">
        <v>21</v>
      </c>
      <c r="B2135" s="661" t="s">
        <v>589</v>
      </c>
      <c r="C2135" s="661">
        <v>89301212</v>
      </c>
      <c r="D2135" s="740" t="s">
        <v>6629</v>
      </c>
      <c r="E2135" s="741" t="s">
        <v>4376</v>
      </c>
      <c r="F2135" s="661" t="s">
        <v>4355</v>
      </c>
      <c r="G2135" s="661" t="s">
        <v>4963</v>
      </c>
      <c r="H2135" s="661" t="s">
        <v>2238</v>
      </c>
      <c r="I2135" s="661" t="s">
        <v>3652</v>
      </c>
      <c r="J2135" s="661" t="s">
        <v>4300</v>
      </c>
      <c r="K2135" s="661" t="s">
        <v>2543</v>
      </c>
      <c r="L2135" s="662">
        <v>514.67999999999995</v>
      </c>
      <c r="M2135" s="662">
        <v>514.67999999999995</v>
      </c>
      <c r="N2135" s="661">
        <v>1</v>
      </c>
      <c r="O2135" s="742">
        <v>0.5</v>
      </c>
      <c r="P2135" s="662">
        <v>514.67999999999995</v>
      </c>
      <c r="Q2135" s="677">
        <v>1</v>
      </c>
      <c r="R2135" s="661">
        <v>1</v>
      </c>
      <c r="S2135" s="677">
        <v>1</v>
      </c>
      <c r="T2135" s="742">
        <v>0.5</v>
      </c>
      <c r="U2135" s="700">
        <v>1</v>
      </c>
    </row>
    <row r="2136" spans="1:21" ht="14.4" customHeight="1" x14ac:dyDescent="0.3">
      <c r="A2136" s="660">
        <v>21</v>
      </c>
      <c r="B2136" s="661" t="s">
        <v>589</v>
      </c>
      <c r="C2136" s="661">
        <v>89301212</v>
      </c>
      <c r="D2136" s="740" t="s">
        <v>6629</v>
      </c>
      <c r="E2136" s="741" t="s">
        <v>4376</v>
      </c>
      <c r="F2136" s="661" t="s">
        <v>4355</v>
      </c>
      <c r="G2136" s="661" t="s">
        <v>4599</v>
      </c>
      <c r="H2136" s="661" t="s">
        <v>2238</v>
      </c>
      <c r="I2136" s="661" t="s">
        <v>2352</v>
      </c>
      <c r="J2136" s="661" t="s">
        <v>2349</v>
      </c>
      <c r="K2136" s="661" t="s">
        <v>3479</v>
      </c>
      <c r="L2136" s="662">
        <v>98.23</v>
      </c>
      <c r="M2136" s="662">
        <v>196.46</v>
      </c>
      <c r="N2136" s="661">
        <v>2</v>
      </c>
      <c r="O2136" s="742">
        <v>1.5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21</v>
      </c>
      <c r="B2137" s="661" t="s">
        <v>589</v>
      </c>
      <c r="C2137" s="661">
        <v>89301212</v>
      </c>
      <c r="D2137" s="740" t="s">
        <v>6629</v>
      </c>
      <c r="E2137" s="741" t="s">
        <v>4376</v>
      </c>
      <c r="F2137" s="661" t="s">
        <v>4355</v>
      </c>
      <c r="G2137" s="661" t="s">
        <v>4448</v>
      </c>
      <c r="H2137" s="661" t="s">
        <v>590</v>
      </c>
      <c r="I2137" s="661" t="s">
        <v>5922</v>
      </c>
      <c r="J2137" s="661" t="s">
        <v>4897</v>
      </c>
      <c r="K2137" s="661" t="s">
        <v>1403</v>
      </c>
      <c r="L2137" s="662">
        <v>95.44</v>
      </c>
      <c r="M2137" s="662">
        <v>95.44</v>
      </c>
      <c r="N2137" s="661">
        <v>1</v>
      </c>
      <c r="O2137" s="742">
        <v>1</v>
      </c>
      <c r="P2137" s="662"/>
      <c r="Q2137" s="677">
        <v>0</v>
      </c>
      <c r="R2137" s="661"/>
      <c r="S2137" s="677">
        <v>0</v>
      </c>
      <c r="T2137" s="742"/>
      <c r="U2137" s="700">
        <v>0</v>
      </c>
    </row>
    <row r="2138" spans="1:21" ht="14.4" customHeight="1" x14ac:dyDescent="0.3">
      <c r="A2138" s="660">
        <v>21</v>
      </c>
      <c r="B2138" s="661" t="s">
        <v>589</v>
      </c>
      <c r="C2138" s="661">
        <v>89301212</v>
      </c>
      <c r="D2138" s="740" t="s">
        <v>6629</v>
      </c>
      <c r="E2138" s="741" t="s">
        <v>4376</v>
      </c>
      <c r="F2138" s="661" t="s">
        <v>4355</v>
      </c>
      <c r="G2138" s="661" t="s">
        <v>5791</v>
      </c>
      <c r="H2138" s="661" t="s">
        <v>590</v>
      </c>
      <c r="I2138" s="661" t="s">
        <v>5923</v>
      </c>
      <c r="J2138" s="661" t="s">
        <v>5793</v>
      </c>
      <c r="K2138" s="661" t="s">
        <v>5794</v>
      </c>
      <c r="L2138" s="662">
        <v>0</v>
      </c>
      <c r="M2138" s="662">
        <v>0</v>
      </c>
      <c r="N2138" s="661">
        <v>1</v>
      </c>
      <c r="O2138" s="742">
        <v>1</v>
      </c>
      <c r="P2138" s="662"/>
      <c r="Q2138" s="677"/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21</v>
      </c>
      <c r="B2139" s="661" t="s">
        <v>589</v>
      </c>
      <c r="C2139" s="661">
        <v>89301212</v>
      </c>
      <c r="D2139" s="740" t="s">
        <v>6629</v>
      </c>
      <c r="E2139" s="741" t="s">
        <v>4376</v>
      </c>
      <c r="F2139" s="661" t="s">
        <v>4355</v>
      </c>
      <c r="G2139" s="661" t="s">
        <v>4452</v>
      </c>
      <c r="H2139" s="661" t="s">
        <v>590</v>
      </c>
      <c r="I2139" s="661" t="s">
        <v>2048</v>
      </c>
      <c r="J2139" s="661" t="s">
        <v>2049</v>
      </c>
      <c r="K2139" s="661" t="s">
        <v>1097</v>
      </c>
      <c r="L2139" s="662">
        <v>0</v>
      </c>
      <c r="M2139" s="662">
        <v>0</v>
      </c>
      <c r="N2139" s="661">
        <v>2</v>
      </c>
      <c r="O2139" s="742">
        <v>1.5</v>
      </c>
      <c r="P2139" s="662">
        <v>0</v>
      </c>
      <c r="Q2139" s="677"/>
      <c r="R2139" s="661">
        <v>1</v>
      </c>
      <c r="S2139" s="677">
        <v>0.5</v>
      </c>
      <c r="T2139" s="742">
        <v>0.5</v>
      </c>
      <c r="U2139" s="700">
        <v>0.33333333333333331</v>
      </c>
    </row>
    <row r="2140" spans="1:21" ht="14.4" customHeight="1" x14ac:dyDescent="0.3">
      <c r="A2140" s="660">
        <v>21</v>
      </c>
      <c r="B2140" s="661" t="s">
        <v>589</v>
      </c>
      <c r="C2140" s="661">
        <v>89301212</v>
      </c>
      <c r="D2140" s="740" t="s">
        <v>6629</v>
      </c>
      <c r="E2140" s="741" t="s">
        <v>4376</v>
      </c>
      <c r="F2140" s="661" t="s">
        <v>4355</v>
      </c>
      <c r="G2140" s="661" t="s">
        <v>4452</v>
      </c>
      <c r="H2140" s="661" t="s">
        <v>590</v>
      </c>
      <c r="I2140" s="661" t="s">
        <v>4608</v>
      </c>
      <c r="J2140" s="661" t="s">
        <v>2049</v>
      </c>
      <c r="K2140" s="661" t="s">
        <v>4609</v>
      </c>
      <c r="L2140" s="662">
        <v>0</v>
      </c>
      <c r="M2140" s="662">
        <v>0</v>
      </c>
      <c r="N2140" s="661">
        <v>1</v>
      </c>
      <c r="O2140" s="742">
        <v>1</v>
      </c>
      <c r="P2140" s="662"/>
      <c r="Q2140" s="677"/>
      <c r="R2140" s="661"/>
      <c r="S2140" s="677">
        <v>0</v>
      </c>
      <c r="T2140" s="742"/>
      <c r="U2140" s="700">
        <v>0</v>
      </c>
    </row>
    <row r="2141" spans="1:21" ht="14.4" customHeight="1" x14ac:dyDescent="0.3">
      <c r="A2141" s="660">
        <v>21</v>
      </c>
      <c r="B2141" s="661" t="s">
        <v>589</v>
      </c>
      <c r="C2141" s="661">
        <v>89301212</v>
      </c>
      <c r="D2141" s="740" t="s">
        <v>6629</v>
      </c>
      <c r="E2141" s="741" t="s">
        <v>4376</v>
      </c>
      <c r="F2141" s="661" t="s">
        <v>4355</v>
      </c>
      <c r="G2141" s="661" t="s">
        <v>4452</v>
      </c>
      <c r="H2141" s="661" t="s">
        <v>590</v>
      </c>
      <c r="I2141" s="661" t="s">
        <v>4610</v>
      </c>
      <c r="J2141" s="661" t="s">
        <v>4607</v>
      </c>
      <c r="K2141" s="661" t="s">
        <v>996</v>
      </c>
      <c r="L2141" s="662">
        <v>0</v>
      </c>
      <c r="M2141" s="662">
        <v>0</v>
      </c>
      <c r="N2141" s="661">
        <v>1</v>
      </c>
      <c r="O2141" s="742">
        <v>1</v>
      </c>
      <c r="P2141" s="662"/>
      <c r="Q2141" s="677"/>
      <c r="R2141" s="661"/>
      <c r="S2141" s="677">
        <v>0</v>
      </c>
      <c r="T2141" s="742"/>
      <c r="U2141" s="700">
        <v>0</v>
      </c>
    </row>
    <row r="2142" spans="1:21" ht="14.4" customHeight="1" x14ac:dyDescent="0.3">
      <c r="A2142" s="660">
        <v>21</v>
      </c>
      <c r="B2142" s="661" t="s">
        <v>589</v>
      </c>
      <c r="C2142" s="661">
        <v>89301212</v>
      </c>
      <c r="D2142" s="740" t="s">
        <v>6629</v>
      </c>
      <c r="E2142" s="741" t="s">
        <v>4376</v>
      </c>
      <c r="F2142" s="661" t="s">
        <v>4355</v>
      </c>
      <c r="G2142" s="661" t="s">
        <v>5924</v>
      </c>
      <c r="H2142" s="661" t="s">
        <v>590</v>
      </c>
      <c r="I2142" s="661" t="s">
        <v>5925</v>
      </c>
      <c r="J2142" s="661" t="s">
        <v>5926</v>
      </c>
      <c r="K2142" s="661" t="s">
        <v>5927</v>
      </c>
      <c r="L2142" s="662">
        <v>0</v>
      </c>
      <c r="M2142" s="662">
        <v>0</v>
      </c>
      <c r="N2142" s="661">
        <v>1</v>
      </c>
      <c r="O2142" s="742">
        <v>1</v>
      </c>
      <c r="P2142" s="662">
        <v>0</v>
      </c>
      <c r="Q2142" s="677"/>
      <c r="R2142" s="661">
        <v>1</v>
      </c>
      <c r="S2142" s="677">
        <v>1</v>
      </c>
      <c r="T2142" s="742">
        <v>1</v>
      </c>
      <c r="U2142" s="700">
        <v>1</v>
      </c>
    </row>
    <row r="2143" spans="1:21" ht="14.4" customHeight="1" x14ac:dyDescent="0.3">
      <c r="A2143" s="660">
        <v>21</v>
      </c>
      <c r="B2143" s="661" t="s">
        <v>589</v>
      </c>
      <c r="C2143" s="661">
        <v>89301212</v>
      </c>
      <c r="D2143" s="740" t="s">
        <v>6629</v>
      </c>
      <c r="E2143" s="741" t="s">
        <v>4377</v>
      </c>
      <c r="F2143" s="661" t="s">
        <v>4355</v>
      </c>
      <c r="G2143" s="661" t="s">
        <v>4759</v>
      </c>
      <c r="H2143" s="661" t="s">
        <v>590</v>
      </c>
      <c r="I2143" s="661" t="s">
        <v>5928</v>
      </c>
      <c r="J2143" s="661" t="s">
        <v>2764</v>
      </c>
      <c r="K2143" s="661" t="s">
        <v>4173</v>
      </c>
      <c r="L2143" s="662">
        <v>184.22</v>
      </c>
      <c r="M2143" s="662">
        <v>184.22</v>
      </c>
      <c r="N2143" s="661">
        <v>1</v>
      </c>
      <c r="O2143" s="742">
        <v>1</v>
      </c>
      <c r="P2143" s="662">
        <v>184.22</v>
      </c>
      <c r="Q2143" s="677">
        <v>1</v>
      </c>
      <c r="R2143" s="661">
        <v>1</v>
      </c>
      <c r="S2143" s="677">
        <v>1</v>
      </c>
      <c r="T2143" s="742">
        <v>1</v>
      </c>
      <c r="U2143" s="700">
        <v>1</v>
      </c>
    </row>
    <row r="2144" spans="1:21" ht="14.4" customHeight="1" x14ac:dyDescent="0.3">
      <c r="A2144" s="660">
        <v>21</v>
      </c>
      <c r="B2144" s="661" t="s">
        <v>589</v>
      </c>
      <c r="C2144" s="661">
        <v>89301212</v>
      </c>
      <c r="D2144" s="740" t="s">
        <v>6629</v>
      </c>
      <c r="E2144" s="741" t="s">
        <v>4377</v>
      </c>
      <c r="F2144" s="661" t="s">
        <v>4355</v>
      </c>
      <c r="G2144" s="661" t="s">
        <v>4421</v>
      </c>
      <c r="H2144" s="661" t="s">
        <v>590</v>
      </c>
      <c r="I2144" s="661" t="s">
        <v>738</v>
      </c>
      <c r="J2144" s="661" t="s">
        <v>5310</v>
      </c>
      <c r="K2144" s="661" t="s">
        <v>4584</v>
      </c>
      <c r="L2144" s="662">
        <v>14.2</v>
      </c>
      <c r="M2144" s="662">
        <v>14.2</v>
      </c>
      <c r="N2144" s="661">
        <v>1</v>
      </c>
      <c r="O2144" s="742">
        <v>0.5</v>
      </c>
      <c r="P2144" s="662"/>
      <c r="Q2144" s="677">
        <v>0</v>
      </c>
      <c r="R2144" s="661"/>
      <c r="S2144" s="677">
        <v>0</v>
      </c>
      <c r="T2144" s="742"/>
      <c r="U2144" s="700">
        <v>0</v>
      </c>
    </row>
    <row r="2145" spans="1:21" ht="14.4" customHeight="1" x14ac:dyDescent="0.3">
      <c r="A2145" s="660">
        <v>21</v>
      </c>
      <c r="B2145" s="661" t="s">
        <v>589</v>
      </c>
      <c r="C2145" s="661">
        <v>89301212</v>
      </c>
      <c r="D2145" s="740" t="s">
        <v>6629</v>
      </c>
      <c r="E2145" s="741" t="s">
        <v>4377</v>
      </c>
      <c r="F2145" s="661" t="s">
        <v>4355</v>
      </c>
      <c r="G2145" s="661" t="s">
        <v>4775</v>
      </c>
      <c r="H2145" s="661" t="s">
        <v>590</v>
      </c>
      <c r="I2145" s="661" t="s">
        <v>5929</v>
      </c>
      <c r="J2145" s="661" t="s">
        <v>5930</v>
      </c>
      <c r="K2145" s="661" t="s">
        <v>2176</v>
      </c>
      <c r="L2145" s="662">
        <v>0</v>
      </c>
      <c r="M2145" s="662">
        <v>0</v>
      </c>
      <c r="N2145" s="661">
        <v>1</v>
      </c>
      <c r="O2145" s="742">
        <v>0.5</v>
      </c>
      <c r="P2145" s="662"/>
      <c r="Q2145" s="677"/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21</v>
      </c>
      <c r="B2146" s="661" t="s">
        <v>589</v>
      </c>
      <c r="C2146" s="661">
        <v>89301212</v>
      </c>
      <c r="D2146" s="740" t="s">
        <v>6629</v>
      </c>
      <c r="E2146" s="741" t="s">
        <v>4377</v>
      </c>
      <c r="F2146" s="661" t="s">
        <v>4355</v>
      </c>
      <c r="G2146" s="661" t="s">
        <v>5497</v>
      </c>
      <c r="H2146" s="661" t="s">
        <v>2238</v>
      </c>
      <c r="I2146" s="661" t="s">
        <v>5738</v>
      </c>
      <c r="J2146" s="661" t="s">
        <v>5499</v>
      </c>
      <c r="K2146" s="661" t="s">
        <v>5739</v>
      </c>
      <c r="L2146" s="662">
        <v>2413.7600000000002</v>
      </c>
      <c r="M2146" s="662">
        <v>4827.5200000000004</v>
      </c>
      <c r="N2146" s="661">
        <v>2</v>
      </c>
      <c r="O2146" s="742">
        <v>1.5</v>
      </c>
      <c r="P2146" s="662">
        <v>4827.5200000000004</v>
      </c>
      <c r="Q2146" s="677">
        <v>1</v>
      </c>
      <c r="R2146" s="661">
        <v>2</v>
      </c>
      <c r="S2146" s="677">
        <v>1</v>
      </c>
      <c r="T2146" s="742">
        <v>1.5</v>
      </c>
      <c r="U2146" s="700">
        <v>1</v>
      </c>
    </row>
    <row r="2147" spans="1:21" ht="14.4" customHeight="1" x14ac:dyDescent="0.3">
      <c r="A2147" s="660">
        <v>21</v>
      </c>
      <c r="B2147" s="661" t="s">
        <v>589</v>
      </c>
      <c r="C2147" s="661">
        <v>89301212</v>
      </c>
      <c r="D2147" s="740" t="s">
        <v>6629</v>
      </c>
      <c r="E2147" s="741" t="s">
        <v>4377</v>
      </c>
      <c r="F2147" s="661" t="s">
        <v>4355</v>
      </c>
      <c r="G2147" s="661" t="s">
        <v>5931</v>
      </c>
      <c r="H2147" s="661" t="s">
        <v>590</v>
      </c>
      <c r="I2147" s="661" t="s">
        <v>5932</v>
      </c>
      <c r="J2147" s="661" t="s">
        <v>5933</v>
      </c>
      <c r="K2147" s="661" t="s">
        <v>5934</v>
      </c>
      <c r="L2147" s="662">
        <v>19.66</v>
      </c>
      <c r="M2147" s="662">
        <v>58.980000000000004</v>
      </c>
      <c r="N2147" s="661">
        <v>3</v>
      </c>
      <c r="O2147" s="742">
        <v>1</v>
      </c>
      <c r="P2147" s="662">
        <v>58.980000000000004</v>
      </c>
      <c r="Q2147" s="677">
        <v>1</v>
      </c>
      <c r="R2147" s="661">
        <v>3</v>
      </c>
      <c r="S2147" s="677">
        <v>1</v>
      </c>
      <c r="T2147" s="742">
        <v>1</v>
      </c>
      <c r="U2147" s="700">
        <v>1</v>
      </c>
    </row>
    <row r="2148" spans="1:21" ht="14.4" customHeight="1" x14ac:dyDescent="0.3">
      <c r="A2148" s="660">
        <v>21</v>
      </c>
      <c r="B2148" s="661" t="s">
        <v>589</v>
      </c>
      <c r="C2148" s="661">
        <v>89301212</v>
      </c>
      <c r="D2148" s="740" t="s">
        <v>6629</v>
      </c>
      <c r="E2148" s="741" t="s">
        <v>4377</v>
      </c>
      <c r="F2148" s="661" t="s">
        <v>4355</v>
      </c>
      <c r="G2148" s="661" t="s">
        <v>4417</v>
      </c>
      <c r="H2148" s="661" t="s">
        <v>590</v>
      </c>
      <c r="I2148" s="661" t="s">
        <v>2658</v>
      </c>
      <c r="J2148" s="661" t="s">
        <v>2659</v>
      </c>
      <c r="K2148" s="661" t="s">
        <v>4418</v>
      </c>
      <c r="L2148" s="662">
        <v>50.27</v>
      </c>
      <c r="M2148" s="662">
        <v>100.54</v>
      </c>
      <c r="N2148" s="661">
        <v>2</v>
      </c>
      <c r="O2148" s="742">
        <v>1</v>
      </c>
      <c r="P2148" s="662"/>
      <c r="Q2148" s="677">
        <v>0</v>
      </c>
      <c r="R2148" s="661"/>
      <c r="S2148" s="677">
        <v>0</v>
      </c>
      <c r="T2148" s="742"/>
      <c r="U2148" s="700">
        <v>0</v>
      </c>
    </row>
    <row r="2149" spans="1:21" ht="14.4" customHeight="1" x14ac:dyDescent="0.3">
      <c r="A2149" s="660">
        <v>21</v>
      </c>
      <c r="B2149" s="661" t="s">
        <v>589</v>
      </c>
      <c r="C2149" s="661">
        <v>89301212</v>
      </c>
      <c r="D2149" s="740" t="s">
        <v>6629</v>
      </c>
      <c r="E2149" s="741" t="s">
        <v>4377</v>
      </c>
      <c r="F2149" s="661" t="s">
        <v>4355</v>
      </c>
      <c r="G2149" s="661" t="s">
        <v>4829</v>
      </c>
      <c r="H2149" s="661" t="s">
        <v>590</v>
      </c>
      <c r="I2149" s="661" t="s">
        <v>5424</v>
      </c>
      <c r="J2149" s="661" t="s">
        <v>4923</v>
      </c>
      <c r="K2149" s="661" t="s">
        <v>4924</v>
      </c>
      <c r="L2149" s="662">
        <v>6196.71</v>
      </c>
      <c r="M2149" s="662">
        <v>24786.84</v>
      </c>
      <c r="N2149" s="661">
        <v>4</v>
      </c>
      <c r="O2149" s="742">
        <v>1.5</v>
      </c>
      <c r="P2149" s="662">
        <v>24786.84</v>
      </c>
      <c r="Q2149" s="677">
        <v>1</v>
      </c>
      <c r="R2149" s="661">
        <v>4</v>
      </c>
      <c r="S2149" s="677">
        <v>1</v>
      </c>
      <c r="T2149" s="742">
        <v>1.5</v>
      </c>
      <c r="U2149" s="700">
        <v>1</v>
      </c>
    </row>
    <row r="2150" spans="1:21" ht="14.4" customHeight="1" x14ac:dyDescent="0.3">
      <c r="A2150" s="660">
        <v>21</v>
      </c>
      <c r="B2150" s="661" t="s">
        <v>589</v>
      </c>
      <c r="C2150" s="661">
        <v>89301212</v>
      </c>
      <c r="D2150" s="740" t="s">
        <v>6629</v>
      </c>
      <c r="E2150" s="741" t="s">
        <v>4377</v>
      </c>
      <c r="F2150" s="661" t="s">
        <v>4355</v>
      </c>
      <c r="G2150" s="661" t="s">
        <v>4545</v>
      </c>
      <c r="H2150" s="661" t="s">
        <v>2238</v>
      </c>
      <c r="I2150" s="661" t="s">
        <v>2601</v>
      </c>
      <c r="J2150" s="661" t="s">
        <v>2602</v>
      </c>
      <c r="K2150" s="661" t="s">
        <v>4215</v>
      </c>
      <c r="L2150" s="662">
        <v>804.58</v>
      </c>
      <c r="M2150" s="662">
        <v>2413.7400000000002</v>
      </c>
      <c r="N2150" s="661">
        <v>3</v>
      </c>
      <c r="O2150" s="742">
        <v>1</v>
      </c>
      <c r="P2150" s="662">
        <v>2413.7400000000002</v>
      </c>
      <c r="Q2150" s="677">
        <v>1</v>
      </c>
      <c r="R2150" s="661">
        <v>3</v>
      </c>
      <c r="S2150" s="677">
        <v>1</v>
      </c>
      <c r="T2150" s="742">
        <v>1</v>
      </c>
      <c r="U2150" s="700">
        <v>1</v>
      </c>
    </row>
    <row r="2151" spans="1:21" ht="14.4" customHeight="1" x14ac:dyDescent="0.3">
      <c r="A2151" s="660">
        <v>21</v>
      </c>
      <c r="B2151" s="661" t="s">
        <v>589</v>
      </c>
      <c r="C2151" s="661">
        <v>89301212</v>
      </c>
      <c r="D2151" s="740" t="s">
        <v>6629</v>
      </c>
      <c r="E2151" s="741" t="s">
        <v>4377</v>
      </c>
      <c r="F2151" s="661" t="s">
        <v>4355</v>
      </c>
      <c r="G2151" s="661" t="s">
        <v>4591</v>
      </c>
      <c r="H2151" s="661" t="s">
        <v>590</v>
      </c>
      <c r="I2151" s="661" t="s">
        <v>1103</v>
      </c>
      <c r="J2151" s="661" t="s">
        <v>4592</v>
      </c>
      <c r="K2151" s="661" t="s">
        <v>4593</v>
      </c>
      <c r="L2151" s="662">
        <v>0</v>
      </c>
      <c r="M2151" s="662">
        <v>0</v>
      </c>
      <c r="N2151" s="661">
        <v>2</v>
      </c>
      <c r="O2151" s="742">
        <v>0.5</v>
      </c>
      <c r="P2151" s="662"/>
      <c r="Q2151" s="677"/>
      <c r="R2151" s="661"/>
      <c r="S2151" s="677">
        <v>0</v>
      </c>
      <c r="T2151" s="742"/>
      <c r="U2151" s="700">
        <v>0</v>
      </c>
    </row>
    <row r="2152" spans="1:21" ht="14.4" customHeight="1" x14ac:dyDescent="0.3">
      <c r="A2152" s="660">
        <v>21</v>
      </c>
      <c r="B2152" s="661" t="s">
        <v>589</v>
      </c>
      <c r="C2152" s="661">
        <v>89301212</v>
      </c>
      <c r="D2152" s="740" t="s">
        <v>6629</v>
      </c>
      <c r="E2152" s="741" t="s">
        <v>4377</v>
      </c>
      <c r="F2152" s="661" t="s">
        <v>4355</v>
      </c>
      <c r="G2152" s="661" t="s">
        <v>5241</v>
      </c>
      <c r="H2152" s="661" t="s">
        <v>590</v>
      </c>
      <c r="I2152" s="661" t="s">
        <v>5935</v>
      </c>
      <c r="J2152" s="661" t="s">
        <v>5936</v>
      </c>
      <c r="K2152" s="661" t="s">
        <v>5937</v>
      </c>
      <c r="L2152" s="662">
        <v>0</v>
      </c>
      <c r="M2152" s="662">
        <v>0</v>
      </c>
      <c r="N2152" s="661">
        <v>2</v>
      </c>
      <c r="O2152" s="742">
        <v>1</v>
      </c>
      <c r="P2152" s="662"/>
      <c r="Q2152" s="677"/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21</v>
      </c>
      <c r="B2153" s="661" t="s">
        <v>589</v>
      </c>
      <c r="C2153" s="661">
        <v>89301212</v>
      </c>
      <c r="D2153" s="740" t="s">
        <v>6629</v>
      </c>
      <c r="E2153" s="741" t="s">
        <v>4377</v>
      </c>
      <c r="F2153" s="661" t="s">
        <v>4355</v>
      </c>
      <c r="G2153" s="661" t="s">
        <v>5241</v>
      </c>
      <c r="H2153" s="661" t="s">
        <v>590</v>
      </c>
      <c r="I2153" s="661" t="s">
        <v>5938</v>
      </c>
      <c r="J2153" s="661" t="s">
        <v>5936</v>
      </c>
      <c r="K2153" s="661" t="s">
        <v>5939</v>
      </c>
      <c r="L2153" s="662">
        <v>0</v>
      </c>
      <c r="M2153" s="662">
        <v>0</v>
      </c>
      <c r="N2153" s="661">
        <v>1</v>
      </c>
      <c r="O2153" s="742">
        <v>1</v>
      </c>
      <c r="P2153" s="662"/>
      <c r="Q2153" s="677"/>
      <c r="R2153" s="661"/>
      <c r="S2153" s="677">
        <v>0</v>
      </c>
      <c r="T2153" s="742"/>
      <c r="U2153" s="700">
        <v>0</v>
      </c>
    </row>
    <row r="2154" spans="1:21" ht="14.4" customHeight="1" x14ac:dyDescent="0.3">
      <c r="A2154" s="660">
        <v>21</v>
      </c>
      <c r="B2154" s="661" t="s">
        <v>589</v>
      </c>
      <c r="C2154" s="661">
        <v>89301212</v>
      </c>
      <c r="D2154" s="740" t="s">
        <v>6629</v>
      </c>
      <c r="E2154" s="741" t="s">
        <v>4377</v>
      </c>
      <c r="F2154" s="661" t="s">
        <v>4355</v>
      </c>
      <c r="G2154" s="661" t="s">
        <v>5241</v>
      </c>
      <c r="H2154" s="661" t="s">
        <v>590</v>
      </c>
      <c r="I2154" s="661" t="s">
        <v>5940</v>
      </c>
      <c r="J2154" s="661" t="s">
        <v>5941</v>
      </c>
      <c r="K2154" s="661" t="s">
        <v>5244</v>
      </c>
      <c r="L2154" s="662">
        <v>0</v>
      </c>
      <c r="M2154" s="662">
        <v>0</v>
      </c>
      <c r="N2154" s="661">
        <v>2</v>
      </c>
      <c r="O2154" s="742">
        <v>1</v>
      </c>
      <c r="P2154" s="662"/>
      <c r="Q2154" s="677"/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21</v>
      </c>
      <c r="B2155" s="661" t="s">
        <v>589</v>
      </c>
      <c r="C2155" s="661">
        <v>89301212</v>
      </c>
      <c r="D2155" s="740" t="s">
        <v>6629</v>
      </c>
      <c r="E2155" s="741" t="s">
        <v>4377</v>
      </c>
      <c r="F2155" s="661" t="s">
        <v>4355</v>
      </c>
      <c r="G2155" s="661" t="s">
        <v>5241</v>
      </c>
      <c r="H2155" s="661" t="s">
        <v>590</v>
      </c>
      <c r="I2155" s="661" t="s">
        <v>5942</v>
      </c>
      <c r="J2155" s="661" t="s">
        <v>5936</v>
      </c>
      <c r="K2155" s="661" t="s">
        <v>5937</v>
      </c>
      <c r="L2155" s="662">
        <v>0</v>
      </c>
      <c r="M2155" s="662">
        <v>0</v>
      </c>
      <c r="N2155" s="661">
        <v>2</v>
      </c>
      <c r="O2155" s="742">
        <v>1</v>
      </c>
      <c r="P2155" s="662"/>
      <c r="Q2155" s="677"/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21</v>
      </c>
      <c r="B2156" s="661" t="s">
        <v>589</v>
      </c>
      <c r="C2156" s="661">
        <v>89301212</v>
      </c>
      <c r="D2156" s="740" t="s">
        <v>6629</v>
      </c>
      <c r="E2156" s="741" t="s">
        <v>4377</v>
      </c>
      <c r="F2156" s="661" t="s">
        <v>4355</v>
      </c>
      <c r="G2156" s="661" t="s">
        <v>5241</v>
      </c>
      <c r="H2156" s="661" t="s">
        <v>590</v>
      </c>
      <c r="I2156" s="661" t="s">
        <v>5943</v>
      </c>
      <c r="J2156" s="661" t="s">
        <v>5936</v>
      </c>
      <c r="K2156" s="661" t="s">
        <v>5944</v>
      </c>
      <c r="L2156" s="662">
        <v>0</v>
      </c>
      <c r="M2156" s="662">
        <v>0</v>
      </c>
      <c r="N2156" s="661">
        <v>1</v>
      </c>
      <c r="O2156" s="742">
        <v>1</v>
      </c>
      <c r="P2156" s="662"/>
      <c r="Q2156" s="677"/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21</v>
      </c>
      <c r="B2157" s="661" t="s">
        <v>589</v>
      </c>
      <c r="C2157" s="661">
        <v>89301212</v>
      </c>
      <c r="D2157" s="740" t="s">
        <v>6629</v>
      </c>
      <c r="E2157" s="741" t="s">
        <v>4377</v>
      </c>
      <c r="F2157" s="661" t="s">
        <v>4355</v>
      </c>
      <c r="G2157" s="661" t="s">
        <v>4596</v>
      </c>
      <c r="H2157" s="661" t="s">
        <v>590</v>
      </c>
      <c r="I2157" s="661" t="s">
        <v>4597</v>
      </c>
      <c r="J2157" s="661" t="s">
        <v>2737</v>
      </c>
      <c r="K2157" s="661" t="s">
        <v>4598</v>
      </c>
      <c r="L2157" s="662">
        <v>23.46</v>
      </c>
      <c r="M2157" s="662">
        <v>46.92</v>
      </c>
      <c r="N2157" s="661">
        <v>2</v>
      </c>
      <c r="O2157" s="742">
        <v>1</v>
      </c>
      <c r="P2157" s="662">
        <v>46.92</v>
      </c>
      <c r="Q2157" s="677">
        <v>1</v>
      </c>
      <c r="R2157" s="661">
        <v>2</v>
      </c>
      <c r="S2157" s="677">
        <v>1</v>
      </c>
      <c r="T2157" s="742">
        <v>1</v>
      </c>
      <c r="U2157" s="700">
        <v>1</v>
      </c>
    </row>
    <row r="2158" spans="1:21" ht="14.4" customHeight="1" x14ac:dyDescent="0.3">
      <c r="A2158" s="660">
        <v>21</v>
      </c>
      <c r="B2158" s="661" t="s">
        <v>589</v>
      </c>
      <c r="C2158" s="661">
        <v>89301212</v>
      </c>
      <c r="D2158" s="740" t="s">
        <v>6629</v>
      </c>
      <c r="E2158" s="741" t="s">
        <v>4377</v>
      </c>
      <c r="F2158" s="661" t="s">
        <v>4355</v>
      </c>
      <c r="G2158" s="661" t="s">
        <v>4452</v>
      </c>
      <c r="H2158" s="661" t="s">
        <v>590</v>
      </c>
      <c r="I2158" s="661" t="s">
        <v>5272</v>
      </c>
      <c r="J2158" s="661" t="s">
        <v>5271</v>
      </c>
      <c r="K2158" s="661" t="s">
        <v>1097</v>
      </c>
      <c r="L2158" s="662">
        <v>0</v>
      </c>
      <c r="M2158" s="662">
        <v>0</v>
      </c>
      <c r="N2158" s="661">
        <v>2</v>
      </c>
      <c r="O2158" s="742">
        <v>0.5</v>
      </c>
      <c r="P2158" s="662"/>
      <c r="Q2158" s="677"/>
      <c r="R2158" s="661"/>
      <c r="S2158" s="677">
        <v>0</v>
      </c>
      <c r="T2158" s="742"/>
      <c r="U2158" s="700">
        <v>0</v>
      </c>
    </row>
    <row r="2159" spans="1:21" ht="14.4" customHeight="1" x14ac:dyDescent="0.3">
      <c r="A2159" s="660">
        <v>21</v>
      </c>
      <c r="B2159" s="661" t="s">
        <v>589</v>
      </c>
      <c r="C2159" s="661">
        <v>89301212</v>
      </c>
      <c r="D2159" s="740" t="s">
        <v>6629</v>
      </c>
      <c r="E2159" s="741" t="s">
        <v>4377</v>
      </c>
      <c r="F2159" s="661" t="s">
        <v>4357</v>
      </c>
      <c r="G2159" s="661" t="s">
        <v>5281</v>
      </c>
      <c r="H2159" s="661" t="s">
        <v>590</v>
      </c>
      <c r="I2159" s="661" t="s">
        <v>5282</v>
      </c>
      <c r="J2159" s="661" t="s">
        <v>5283</v>
      </c>
      <c r="K2159" s="661" t="s">
        <v>5284</v>
      </c>
      <c r="L2159" s="662">
        <v>1800</v>
      </c>
      <c r="M2159" s="662">
        <v>3600</v>
      </c>
      <c r="N2159" s="661">
        <v>2</v>
      </c>
      <c r="O2159" s="742">
        <v>1</v>
      </c>
      <c r="P2159" s="662"/>
      <c r="Q2159" s="677">
        <v>0</v>
      </c>
      <c r="R2159" s="661"/>
      <c r="S2159" s="677">
        <v>0</v>
      </c>
      <c r="T2159" s="742"/>
      <c r="U2159" s="700">
        <v>0</v>
      </c>
    </row>
    <row r="2160" spans="1:21" ht="14.4" customHeight="1" x14ac:dyDescent="0.3">
      <c r="A2160" s="660">
        <v>21</v>
      </c>
      <c r="B2160" s="661" t="s">
        <v>589</v>
      </c>
      <c r="C2160" s="661">
        <v>89301212</v>
      </c>
      <c r="D2160" s="740" t="s">
        <v>6629</v>
      </c>
      <c r="E2160" s="741" t="s">
        <v>4377</v>
      </c>
      <c r="F2160" s="661" t="s">
        <v>4357</v>
      </c>
      <c r="G2160" s="661" t="s">
        <v>5288</v>
      </c>
      <c r="H2160" s="661" t="s">
        <v>590</v>
      </c>
      <c r="I2160" s="661" t="s">
        <v>5285</v>
      </c>
      <c r="J2160" s="661" t="s">
        <v>5286</v>
      </c>
      <c r="K2160" s="661" t="s">
        <v>5287</v>
      </c>
      <c r="L2160" s="662">
        <v>1800</v>
      </c>
      <c r="M2160" s="662">
        <v>1800</v>
      </c>
      <c r="N2160" s="661">
        <v>1</v>
      </c>
      <c r="O2160" s="742">
        <v>1</v>
      </c>
      <c r="P2160" s="662">
        <v>1800</v>
      </c>
      <c r="Q2160" s="677">
        <v>1</v>
      </c>
      <c r="R2160" s="661">
        <v>1</v>
      </c>
      <c r="S2160" s="677">
        <v>1</v>
      </c>
      <c r="T2160" s="742">
        <v>1</v>
      </c>
      <c r="U2160" s="700">
        <v>1</v>
      </c>
    </row>
    <row r="2161" spans="1:21" ht="14.4" customHeight="1" x14ac:dyDescent="0.3">
      <c r="A2161" s="660">
        <v>21</v>
      </c>
      <c r="B2161" s="661" t="s">
        <v>589</v>
      </c>
      <c r="C2161" s="661">
        <v>89301212</v>
      </c>
      <c r="D2161" s="740" t="s">
        <v>6629</v>
      </c>
      <c r="E2161" s="741" t="s">
        <v>4378</v>
      </c>
      <c r="F2161" s="661" t="s">
        <v>4355</v>
      </c>
      <c r="G2161" s="661" t="s">
        <v>4731</v>
      </c>
      <c r="H2161" s="661" t="s">
        <v>590</v>
      </c>
      <c r="I2161" s="661" t="s">
        <v>5945</v>
      </c>
      <c r="J2161" s="661" t="s">
        <v>5720</v>
      </c>
      <c r="K2161" s="661" t="s">
        <v>4734</v>
      </c>
      <c r="L2161" s="662">
        <v>275.23</v>
      </c>
      <c r="M2161" s="662">
        <v>550.46</v>
      </c>
      <c r="N2161" s="661">
        <v>2</v>
      </c>
      <c r="O2161" s="742">
        <v>0.5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21</v>
      </c>
      <c r="B2162" s="661" t="s">
        <v>589</v>
      </c>
      <c r="C2162" s="661">
        <v>89301212</v>
      </c>
      <c r="D2162" s="740" t="s">
        <v>6629</v>
      </c>
      <c r="E2162" s="741" t="s">
        <v>4378</v>
      </c>
      <c r="F2162" s="661" t="s">
        <v>4355</v>
      </c>
      <c r="G2162" s="661" t="s">
        <v>4731</v>
      </c>
      <c r="H2162" s="661" t="s">
        <v>590</v>
      </c>
      <c r="I2162" s="661" t="s">
        <v>5946</v>
      </c>
      <c r="J2162" s="661" t="s">
        <v>5947</v>
      </c>
      <c r="K2162" s="661" t="s">
        <v>5948</v>
      </c>
      <c r="L2162" s="662">
        <v>0</v>
      </c>
      <c r="M2162" s="662">
        <v>0</v>
      </c>
      <c r="N2162" s="661">
        <v>1</v>
      </c>
      <c r="O2162" s="742">
        <v>0.5</v>
      </c>
      <c r="P2162" s="662"/>
      <c r="Q2162" s="677"/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21</v>
      </c>
      <c r="B2163" s="661" t="s">
        <v>589</v>
      </c>
      <c r="C2163" s="661">
        <v>89301212</v>
      </c>
      <c r="D2163" s="740" t="s">
        <v>6629</v>
      </c>
      <c r="E2163" s="741" t="s">
        <v>4378</v>
      </c>
      <c r="F2163" s="661" t="s">
        <v>4355</v>
      </c>
      <c r="G2163" s="661" t="s">
        <v>4395</v>
      </c>
      <c r="H2163" s="661" t="s">
        <v>590</v>
      </c>
      <c r="I2163" s="661" t="s">
        <v>726</v>
      </c>
      <c r="J2163" s="661" t="s">
        <v>727</v>
      </c>
      <c r="K2163" s="661" t="s">
        <v>4396</v>
      </c>
      <c r="L2163" s="662">
        <v>85.72</v>
      </c>
      <c r="M2163" s="662">
        <v>171.44</v>
      </c>
      <c r="N2163" s="661">
        <v>2</v>
      </c>
      <c r="O2163" s="742">
        <v>0.5</v>
      </c>
      <c r="P2163" s="662"/>
      <c r="Q2163" s="677">
        <v>0</v>
      </c>
      <c r="R2163" s="661"/>
      <c r="S2163" s="677">
        <v>0</v>
      </c>
      <c r="T2163" s="742"/>
      <c r="U2163" s="700">
        <v>0</v>
      </c>
    </row>
    <row r="2164" spans="1:21" ht="14.4" customHeight="1" x14ac:dyDescent="0.3">
      <c r="A2164" s="660">
        <v>21</v>
      </c>
      <c r="B2164" s="661" t="s">
        <v>589</v>
      </c>
      <c r="C2164" s="661">
        <v>89301212</v>
      </c>
      <c r="D2164" s="740" t="s">
        <v>6629</v>
      </c>
      <c r="E2164" s="741" t="s">
        <v>4378</v>
      </c>
      <c r="F2164" s="661" t="s">
        <v>4355</v>
      </c>
      <c r="G2164" s="661" t="s">
        <v>4395</v>
      </c>
      <c r="H2164" s="661" t="s">
        <v>590</v>
      </c>
      <c r="I2164" s="661" t="s">
        <v>4462</v>
      </c>
      <c r="J2164" s="661" t="s">
        <v>727</v>
      </c>
      <c r="K2164" s="661" t="s">
        <v>4463</v>
      </c>
      <c r="L2164" s="662">
        <v>141.38999999999999</v>
      </c>
      <c r="M2164" s="662">
        <v>282.77999999999997</v>
      </c>
      <c r="N2164" s="661">
        <v>2</v>
      </c>
      <c r="O2164" s="742">
        <v>1</v>
      </c>
      <c r="P2164" s="662"/>
      <c r="Q2164" s="677">
        <v>0</v>
      </c>
      <c r="R2164" s="661"/>
      <c r="S2164" s="677">
        <v>0</v>
      </c>
      <c r="T2164" s="742"/>
      <c r="U2164" s="700">
        <v>0</v>
      </c>
    </row>
    <row r="2165" spans="1:21" ht="14.4" customHeight="1" x14ac:dyDescent="0.3">
      <c r="A2165" s="660">
        <v>21</v>
      </c>
      <c r="B2165" s="661" t="s">
        <v>589</v>
      </c>
      <c r="C2165" s="661">
        <v>89301212</v>
      </c>
      <c r="D2165" s="740" t="s">
        <v>6629</v>
      </c>
      <c r="E2165" s="741" t="s">
        <v>4378</v>
      </c>
      <c r="F2165" s="661" t="s">
        <v>4355</v>
      </c>
      <c r="G2165" s="661" t="s">
        <v>5297</v>
      </c>
      <c r="H2165" s="661" t="s">
        <v>590</v>
      </c>
      <c r="I2165" s="661" t="s">
        <v>3730</v>
      </c>
      <c r="J2165" s="661" t="s">
        <v>5298</v>
      </c>
      <c r="K2165" s="661" t="s">
        <v>5375</v>
      </c>
      <c r="L2165" s="662">
        <v>45.75</v>
      </c>
      <c r="M2165" s="662">
        <v>45.75</v>
      </c>
      <c r="N2165" s="661">
        <v>1</v>
      </c>
      <c r="O2165" s="742">
        <v>0.5</v>
      </c>
      <c r="P2165" s="662">
        <v>45.75</v>
      </c>
      <c r="Q2165" s="677">
        <v>1</v>
      </c>
      <c r="R2165" s="661">
        <v>1</v>
      </c>
      <c r="S2165" s="677">
        <v>1</v>
      </c>
      <c r="T2165" s="742">
        <v>0.5</v>
      </c>
      <c r="U2165" s="700">
        <v>1</v>
      </c>
    </row>
    <row r="2166" spans="1:21" ht="14.4" customHeight="1" x14ac:dyDescent="0.3">
      <c r="A2166" s="660">
        <v>21</v>
      </c>
      <c r="B2166" s="661" t="s">
        <v>589</v>
      </c>
      <c r="C2166" s="661">
        <v>89301212</v>
      </c>
      <c r="D2166" s="740" t="s">
        <v>6629</v>
      </c>
      <c r="E2166" s="741" t="s">
        <v>4378</v>
      </c>
      <c r="F2166" s="661" t="s">
        <v>4355</v>
      </c>
      <c r="G2166" s="661" t="s">
        <v>4453</v>
      </c>
      <c r="H2166" s="661" t="s">
        <v>590</v>
      </c>
      <c r="I2166" s="661" t="s">
        <v>4454</v>
      </c>
      <c r="J2166" s="661" t="s">
        <v>4455</v>
      </c>
      <c r="K2166" s="661" t="s">
        <v>4456</v>
      </c>
      <c r="L2166" s="662">
        <v>1789.73</v>
      </c>
      <c r="M2166" s="662">
        <v>30425.41</v>
      </c>
      <c r="N2166" s="661">
        <v>17</v>
      </c>
      <c r="O2166" s="742">
        <v>6.5</v>
      </c>
      <c r="P2166" s="662">
        <v>21476.76</v>
      </c>
      <c r="Q2166" s="677">
        <v>0.70588235294117641</v>
      </c>
      <c r="R2166" s="661">
        <v>12</v>
      </c>
      <c r="S2166" s="677">
        <v>0.70588235294117652</v>
      </c>
      <c r="T2166" s="742">
        <v>5</v>
      </c>
      <c r="U2166" s="700">
        <v>0.76923076923076927</v>
      </c>
    </row>
    <row r="2167" spans="1:21" ht="14.4" customHeight="1" x14ac:dyDescent="0.3">
      <c r="A2167" s="660">
        <v>21</v>
      </c>
      <c r="B2167" s="661" t="s">
        <v>589</v>
      </c>
      <c r="C2167" s="661">
        <v>89301212</v>
      </c>
      <c r="D2167" s="740" t="s">
        <v>6629</v>
      </c>
      <c r="E2167" s="741" t="s">
        <v>4378</v>
      </c>
      <c r="F2167" s="661" t="s">
        <v>4355</v>
      </c>
      <c r="G2167" s="661" t="s">
        <v>4453</v>
      </c>
      <c r="H2167" s="661" t="s">
        <v>590</v>
      </c>
      <c r="I2167" s="661" t="s">
        <v>4454</v>
      </c>
      <c r="J2167" s="661" t="s">
        <v>4455</v>
      </c>
      <c r="K2167" s="661" t="s">
        <v>4456</v>
      </c>
      <c r="L2167" s="662">
        <v>1610.86</v>
      </c>
      <c r="M2167" s="662">
        <v>9665.16</v>
      </c>
      <c r="N2167" s="661">
        <v>6</v>
      </c>
      <c r="O2167" s="742">
        <v>3</v>
      </c>
      <c r="P2167" s="662">
        <v>9665.16</v>
      </c>
      <c r="Q2167" s="677">
        <v>1</v>
      </c>
      <c r="R2167" s="661">
        <v>6</v>
      </c>
      <c r="S2167" s="677">
        <v>1</v>
      </c>
      <c r="T2167" s="742">
        <v>3</v>
      </c>
      <c r="U2167" s="700">
        <v>1</v>
      </c>
    </row>
    <row r="2168" spans="1:21" ht="14.4" customHeight="1" x14ac:dyDescent="0.3">
      <c r="A2168" s="660">
        <v>21</v>
      </c>
      <c r="B2168" s="661" t="s">
        <v>589</v>
      </c>
      <c r="C2168" s="661">
        <v>89301212</v>
      </c>
      <c r="D2168" s="740" t="s">
        <v>6629</v>
      </c>
      <c r="E2168" s="741" t="s">
        <v>4378</v>
      </c>
      <c r="F2168" s="661" t="s">
        <v>4355</v>
      </c>
      <c r="G2168" s="661" t="s">
        <v>4748</v>
      </c>
      <c r="H2168" s="661" t="s">
        <v>590</v>
      </c>
      <c r="I2168" s="661" t="s">
        <v>2815</v>
      </c>
      <c r="J2168" s="661" t="s">
        <v>2816</v>
      </c>
      <c r="K2168" s="661" t="s">
        <v>944</v>
      </c>
      <c r="L2168" s="662">
        <v>67.040000000000006</v>
      </c>
      <c r="M2168" s="662">
        <v>268.16000000000003</v>
      </c>
      <c r="N2168" s="661">
        <v>4</v>
      </c>
      <c r="O2168" s="742">
        <v>2</v>
      </c>
      <c r="P2168" s="662">
        <v>201.12</v>
      </c>
      <c r="Q2168" s="677">
        <v>0.75</v>
      </c>
      <c r="R2168" s="661">
        <v>3</v>
      </c>
      <c r="S2168" s="677">
        <v>0.75</v>
      </c>
      <c r="T2168" s="742">
        <v>1</v>
      </c>
      <c r="U2168" s="700">
        <v>0.5</v>
      </c>
    </row>
    <row r="2169" spans="1:21" ht="14.4" customHeight="1" x14ac:dyDescent="0.3">
      <c r="A2169" s="660">
        <v>21</v>
      </c>
      <c r="B2169" s="661" t="s">
        <v>589</v>
      </c>
      <c r="C2169" s="661">
        <v>89301212</v>
      </c>
      <c r="D2169" s="740" t="s">
        <v>6629</v>
      </c>
      <c r="E2169" s="741" t="s">
        <v>4378</v>
      </c>
      <c r="F2169" s="661" t="s">
        <v>4355</v>
      </c>
      <c r="G2169" s="661" t="s">
        <v>4400</v>
      </c>
      <c r="H2169" s="661" t="s">
        <v>590</v>
      </c>
      <c r="I2169" s="661" t="s">
        <v>1043</v>
      </c>
      <c r="J2169" s="661" t="s">
        <v>4401</v>
      </c>
      <c r="K2169" s="661" t="s">
        <v>4402</v>
      </c>
      <c r="L2169" s="662">
        <v>0</v>
      </c>
      <c r="M2169" s="662">
        <v>0</v>
      </c>
      <c r="N2169" s="661">
        <v>2</v>
      </c>
      <c r="O2169" s="742">
        <v>1</v>
      </c>
      <c r="P2169" s="662"/>
      <c r="Q2169" s="677"/>
      <c r="R2169" s="661"/>
      <c r="S2169" s="677">
        <v>0</v>
      </c>
      <c r="T2169" s="742"/>
      <c r="U2169" s="700">
        <v>0</v>
      </c>
    </row>
    <row r="2170" spans="1:21" ht="14.4" customHeight="1" x14ac:dyDescent="0.3">
      <c r="A2170" s="660">
        <v>21</v>
      </c>
      <c r="B2170" s="661" t="s">
        <v>589</v>
      </c>
      <c r="C2170" s="661">
        <v>89301212</v>
      </c>
      <c r="D2170" s="740" t="s">
        <v>6629</v>
      </c>
      <c r="E2170" s="741" t="s">
        <v>4378</v>
      </c>
      <c r="F2170" s="661" t="s">
        <v>4355</v>
      </c>
      <c r="G2170" s="661" t="s">
        <v>4400</v>
      </c>
      <c r="H2170" s="661" t="s">
        <v>590</v>
      </c>
      <c r="I2170" s="661" t="s">
        <v>4907</v>
      </c>
      <c r="J2170" s="661" t="s">
        <v>4401</v>
      </c>
      <c r="K2170" s="661" t="s">
        <v>4402</v>
      </c>
      <c r="L2170" s="662">
        <v>0</v>
      </c>
      <c r="M2170" s="662">
        <v>0</v>
      </c>
      <c r="N2170" s="661">
        <v>2</v>
      </c>
      <c r="O2170" s="742">
        <v>2</v>
      </c>
      <c r="P2170" s="662">
        <v>0</v>
      </c>
      <c r="Q2170" s="677"/>
      <c r="R2170" s="661">
        <v>1</v>
      </c>
      <c r="S2170" s="677">
        <v>0.5</v>
      </c>
      <c r="T2170" s="742">
        <v>1</v>
      </c>
      <c r="U2170" s="700">
        <v>0.5</v>
      </c>
    </row>
    <row r="2171" spans="1:21" ht="14.4" customHeight="1" x14ac:dyDescent="0.3">
      <c r="A2171" s="660">
        <v>21</v>
      </c>
      <c r="B2171" s="661" t="s">
        <v>589</v>
      </c>
      <c r="C2171" s="661">
        <v>89301212</v>
      </c>
      <c r="D2171" s="740" t="s">
        <v>6629</v>
      </c>
      <c r="E2171" s="741" t="s">
        <v>4378</v>
      </c>
      <c r="F2171" s="661" t="s">
        <v>4355</v>
      </c>
      <c r="G2171" s="661" t="s">
        <v>4400</v>
      </c>
      <c r="H2171" s="661" t="s">
        <v>590</v>
      </c>
      <c r="I2171" s="661" t="s">
        <v>4908</v>
      </c>
      <c r="J2171" s="661" t="s">
        <v>4401</v>
      </c>
      <c r="K2171" s="661" t="s">
        <v>4402</v>
      </c>
      <c r="L2171" s="662">
        <v>0</v>
      </c>
      <c r="M2171" s="662">
        <v>0</v>
      </c>
      <c r="N2171" s="661">
        <v>1</v>
      </c>
      <c r="O2171" s="742">
        <v>0.5</v>
      </c>
      <c r="P2171" s="662">
        <v>0</v>
      </c>
      <c r="Q2171" s="677"/>
      <c r="R2171" s="661">
        <v>1</v>
      </c>
      <c r="S2171" s="677">
        <v>1</v>
      </c>
      <c r="T2171" s="742">
        <v>0.5</v>
      </c>
      <c r="U2171" s="700">
        <v>1</v>
      </c>
    </row>
    <row r="2172" spans="1:21" ht="14.4" customHeight="1" x14ac:dyDescent="0.3">
      <c r="A2172" s="660">
        <v>21</v>
      </c>
      <c r="B2172" s="661" t="s">
        <v>589</v>
      </c>
      <c r="C2172" s="661">
        <v>89301212</v>
      </c>
      <c r="D2172" s="740" t="s">
        <v>6629</v>
      </c>
      <c r="E2172" s="741" t="s">
        <v>4378</v>
      </c>
      <c r="F2172" s="661" t="s">
        <v>4355</v>
      </c>
      <c r="G2172" s="661" t="s">
        <v>4759</v>
      </c>
      <c r="H2172" s="661" t="s">
        <v>2238</v>
      </c>
      <c r="I2172" s="661" t="s">
        <v>2763</v>
      </c>
      <c r="J2172" s="661" t="s">
        <v>2764</v>
      </c>
      <c r="K2172" s="661" t="s">
        <v>4173</v>
      </c>
      <c r="L2172" s="662">
        <v>178.27</v>
      </c>
      <c r="M2172" s="662">
        <v>178.27</v>
      </c>
      <c r="N2172" s="661">
        <v>1</v>
      </c>
      <c r="O2172" s="742">
        <v>1</v>
      </c>
      <c r="P2172" s="662">
        <v>178.27</v>
      </c>
      <c r="Q2172" s="677">
        <v>1</v>
      </c>
      <c r="R2172" s="661">
        <v>1</v>
      </c>
      <c r="S2172" s="677">
        <v>1</v>
      </c>
      <c r="T2172" s="742">
        <v>1</v>
      </c>
      <c r="U2172" s="700">
        <v>1</v>
      </c>
    </row>
    <row r="2173" spans="1:21" ht="14.4" customHeight="1" x14ac:dyDescent="0.3">
      <c r="A2173" s="660">
        <v>21</v>
      </c>
      <c r="B2173" s="661" t="s">
        <v>589</v>
      </c>
      <c r="C2173" s="661">
        <v>89301212</v>
      </c>
      <c r="D2173" s="740" t="s">
        <v>6629</v>
      </c>
      <c r="E2173" s="741" t="s">
        <v>4378</v>
      </c>
      <c r="F2173" s="661" t="s">
        <v>4355</v>
      </c>
      <c r="G2173" s="661" t="s">
        <v>5469</v>
      </c>
      <c r="H2173" s="661" t="s">
        <v>590</v>
      </c>
      <c r="I2173" s="661" t="s">
        <v>1331</v>
      </c>
      <c r="J2173" s="661" t="s">
        <v>847</v>
      </c>
      <c r="K2173" s="661" t="s">
        <v>5470</v>
      </c>
      <c r="L2173" s="662">
        <v>0</v>
      </c>
      <c r="M2173" s="662">
        <v>0</v>
      </c>
      <c r="N2173" s="661">
        <v>1</v>
      </c>
      <c r="O2173" s="742">
        <v>1</v>
      </c>
      <c r="P2173" s="662">
        <v>0</v>
      </c>
      <c r="Q2173" s="677"/>
      <c r="R2173" s="661">
        <v>1</v>
      </c>
      <c r="S2173" s="677">
        <v>1</v>
      </c>
      <c r="T2173" s="742">
        <v>1</v>
      </c>
      <c r="U2173" s="700">
        <v>1</v>
      </c>
    </row>
    <row r="2174" spans="1:21" ht="14.4" customHeight="1" x14ac:dyDescent="0.3">
      <c r="A2174" s="660">
        <v>21</v>
      </c>
      <c r="B2174" s="661" t="s">
        <v>589</v>
      </c>
      <c r="C2174" s="661">
        <v>89301212</v>
      </c>
      <c r="D2174" s="740" t="s">
        <v>6629</v>
      </c>
      <c r="E2174" s="741" t="s">
        <v>4378</v>
      </c>
      <c r="F2174" s="661" t="s">
        <v>4355</v>
      </c>
      <c r="G2174" s="661" t="s">
        <v>4476</v>
      </c>
      <c r="H2174" s="661" t="s">
        <v>2238</v>
      </c>
      <c r="I2174" s="661" t="s">
        <v>4477</v>
      </c>
      <c r="J2174" s="661" t="s">
        <v>4478</v>
      </c>
      <c r="K2174" s="661" t="s">
        <v>2188</v>
      </c>
      <c r="L2174" s="662">
        <v>52.4</v>
      </c>
      <c r="M2174" s="662">
        <v>52.4</v>
      </c>
      <c r="N2174" s="661">
        <v>1</v>
      </c>
      <c r="O2174" s="742">
        <v>1</v>
      </c>
      <c r="P2174" s="662"/>
      <c r="Q2174" s="677">
        <v>0</v>
      </c>
      <c r="R2174" s="661"/>
      <c r="S2174" s="677">
        <v>0</v>
      </c>
      <c r="T2174" s="742"/>
      <c r="U2174" s="700">
        <v>0</v>
      </c>
    </row>
    <row r="2175" spans="1:21" ht="14.4" customHeight="1" x14ac:dyDescent="0.3">
      <c r="A2175" s="660">
        <v>21</v>
      </c>
      <c r="B2175" s="661" t="s">
        <v>589</v>
      </c>
      <c r="C2175" s="661">
        <v>89301212</v>
      </c>
      <c r="D2175" s="740" t="s">
        <v>6629</v>
      </c>
      <c r="E2175" s="741" t="s">
        <v>4378</v>
      </c>
      <c r="F2175" s="661" t="s">
        <v>4355</v>
      </c>
      <c r="G2175" s="661" t="s">
        <v>4479</v>
      </c>
      <c r="H2175" s="661" t="s">
        <v>2238</v>
      </c>
      <c r="I2175" s="661" t="s">
        <v>5949</v>
      </c>
      <c r="J2175" s="661" t="s">
        <v>2504</v>
      </c>
      <c r="K2175" s="661" t="s">
        <v>3526</v>
      </c>
      <c r="L2175" s="662">
        <v>432.32</v>
      </c>
      <c r="M2175" s="662">
        <v>432.32</v>
      </c>
      <c r="N2175" s="661">
        <v>1</v>
      </c>
      <c r="O2175" s="742">
        <v>0.5</v>
      </c>
      <c r="P2175" s="662"/>
      <c r="Q2175" s="677">
        <v>0</v>
      </c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21</v>
      </c>
      <c r="B2176" s="661" t="s">
        <v>589</v>
      </c>
      <c r="C2176" s="661">
        <v>89301212</v>
      </c>
      <c r="D2176" s="740" t="s">
        <v>6629</v>
      </c>
      <c r="E2176" s="741" t="s">
        <v>4378</v>
      </c>
      <c r="F2176" s="661" t="s">
        <v>4355</v>
      </c>
      <c r="G2176" s="661" t="s">
        <v>4479</v>
      </c>
      <c r="H2176" s="661" t="s">
        <v>2238</v>
      </c>
      <c r="I2176" s="661" t="s">
        <v>2503</v>
      </c>
      <c r="J2176" s="661" t="s">
        <v>2504</v>
      </c>
      <c r="K2176" s="661" t="s">
        <v>4251</v>
      </c>
      <c r="L2176" s="662">
        <v>216.16</v>
      </c>
      <c r="M2176" s="662">
        <v>864.64</v>
      </c>
      <c r="N2176" s="661">
        <v>4</v>
      </c>
      <c r="O2176" s="742">
        <v>1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21</v>
      </c>
      <c r="B2177" s="661" t="s">
        <v>589</v>
      </c>
      <c r="C2177" s="661">
        <v>89301212</v>
      </c>
      <c r="D2177" s="740" t="s">
        <v>6629</v>
      </c>
      <c r="E2177" s="741" t="s">
        <v>4378</v>
      </c>
      <c r="F2177" s="661" t="s">
        <v>4355</v>
      </c>
      <c r="G2177" s="661" t="s">
        <v>4485</v>
      </c>
      <c r="H2177" s="661" t="s">
        <v>590</v>
      </c>
      <c r="I2177" s="661" t="s">
        <v>1518</v>
      </c>
      <c r="J2177" s="661" t="s">
        <v>1519</v>
      </c>
      <c r="K2177" s="661" t="s">
        <v>1520</v>
      </c>
      <c r="L2177" s="662">
        <v>359.63</v>
      </c>
      <c r="M2177" s="662">
        <v>1798.15</v>
      </c>
      <c r="N2177" s="661">
        <v>5</v>
      </c>
      <c r="O2177" s="742">
        <v>1</v>
      </c>
      <c r="P2177" s="662"/>
      <c r="Q2177" s="677">
        <v>0</v>
      </c>
      <c r="R2177" s="661"/>
      <c r="S2177" s="677">
        <v>0</v>
      </c>
      <c r="T2177" s="742"/>
      <c r="U2177" s="700">
        <v>0</v>
      </c>
    </row>
    <row r="2178" spans="1:21" ht="14.4" customHeight="1" x14ac:dyDescent="0.3">
      <c r="A2178" s="660">
        <v>21</v>
      </c>
      <c r="B2178" s="661" t="s">
        <v>589</v>
      </c>
      <c r="C2178" s="661">
        <v>89301212</v>
      </c>
      <c r="D2178" s="740" t="s">
        <v>6629</v>
      </c>
      <c r="E2178" s="741" t="s">
        <v>4378</v>
      </c>
      <c r="F2178" s="661" t="s">
        <v>4355</v>
      </c>
      <c r="G2178" s="661" t="s">
        <v>4485</v>
      </c>
      <c r="H2178" s="661" t="s">
        <v>590</v>
      </c>
      <c r="I2178" s="661" t="s">
        <v>4486</v>
      </c>
      <c r="J2178" s="661" t="s">
        <v>1519</v>
      </c>
      <c r="K2178" s="661" t="s">
        <v>2422</v>
      </c>
      <c r="L2178" s="662">
        <v>0</v>
      </c>
      <c r="M2178" s="662">
        <v>0</v>
      </c>
      <c r="N2178" s="661">
        <v>2</v>
      </c>
      <c r="O2178" s="742">
        <v>0.5</v>
      </c>
      <c r="P2178" s="662">
        <v>0</v>
      </c>
      <c r="Q2178" s="677"/>
      <c r="R2178" s="661">
        <v>2</v>
      </c>
      <c r="S2178" s="677">
        <v>1</v>
      </c>
      <c r="T2178" s="742">
        <v>0.5</v>
      </c>
      <c r="U2178" s="700">
        <v>1</v>
      </c>
    </row>
    <row r="2179" spans="1:21" ht="14.4" customHeight="1" x14ac:dyDescent="0.3">
      <c r="A2179" s="660">
        <v>21</v>
      </c>
      <c r="B2179" s="661" t="s">
        <v>589</v>
      </c>
      <c r="C2179" s="661">
        <v>89301212</v>
      </c>
      <c r="D2179" s="740" t="s">
        <v>6629</v>
      </c>
      <c r="E2179" s="741" t="s">
        <v>4378</v>
      </c>
      <c r="F2179" s="661" t="s">
        <v>4355</v>
      </c>
      <c r="G2179" s="661" t="s">
        <v>4485</v>
      </c>
      <c r="H2179" s="661" t="s">
        <v>590</v>
      </c>
      <c r="I2179" s="661" t="s">
        <v>4487</v>
      </c>
      <c r="J2179" s="661" t="s">
        <v>1519</v>
      </c>
      <c r="K2179" s="661" t="s">
        <v>2494</v>
      </c>
      <c r="L2179" s="662">
        <v>0</v>
      </c>
      <c r="M2179" s="662">
        <v>0</v>
      </c>
      <c r="N2179" s="661">
        <v>3</v>
      </c>
      <c r="O2179" s="742">
        <v>1.5</v>
      </c>
      <c r="P2179" s="662">
        <v>0</v>
      </c>
      <c r="Q2179" s="677"/>
      <c r="R2179" s="661">
        <v>2</v>
      </c>
      <c r="S2179" s="677">
        <v>0.66666666666666663</v>
      </c>
      <c r="T2179" s="742">
        <v>1</v>
      </c>
      <c r="U2179" s="700">
        <v>0.66666666666666663</v>
      </c>
    </row>
    <row r="2180" spans="1:21" ht="14.4" customHeight="1" x14ac:dyDescent="0.3">
      <c r="A2180" s="660">
        <v>21</v>
      </c>
      <c r="B2180" s="661" t="s">
        <v>589</v>
      </c>
      <c r="C2180" s="661">
        <v>89301212</v>
      </c>
      <c r="D2180" s="740" t="s">
        <v>6629</v>
      </c>
      <c r="E2180" s="741" t="s">
        <v>4378</v>
      </c>
      <c r="F2180" s="661" t="s">
        <v>4355</v>
      </c>
      <c r="G2180" s="661" t="s">
        <v>4769</v>
      </c>
      <c r="H2180" s="661" t="s">
        <v>2238</v>
      </c>
      <c r="I2180" s="661" t="s">
        <v>5950</v>
      </c>
      <c r="J2180" s="661" t="s">
        <v>5951</v>
      </c>
      <c r="K2180" s="661" t="s">
        <v>5952</v>
      </c>
      <c r="L2180" s="662">
        <v>41.55</v>
      </c>
      <c r="M2180" s="662">
        <v>83.1</v>
      </c>
      <c r="N2180" s="661">
        <v>2</v>
      </c>
      <c r="O2180" s="742">
        <v>2</v>
      </c>
      <c r="P2180" s="662">
        <v>83.1</v>
      </c>
      <c r="Q2180" s="677">
        <v>1</v>
      </c>
      <c r="R2180" s="661">
        <v>2</v>
      </c>
      <c r="S2180" s="677">
        <v>1</v>
      </c>
      <c r="T2180" s="742">
        <v>2</v>
      </c>
      <c r="U2180" s="700">
        <v>1</v>
      </c>
    </row>
    <row r="2181" spans="1:21" ht="14.4" customHeight="1" x14ac:dyDescent="0.3">
      <c r="A2181" s="660">
        <v>21</v>
      </c>
      <c r="B2181" s="661" t="s">
        <v>589</v>
      </c>
      <c r="C2181" s="661">
        <v>89301212</v>
      </c>
      <c r="D2181" s="740" t="s">
        <v>6629</v>
      </c>
      <c r="E2181" s="741" t="s">
        <v>4378</v>
      </c>
      <c r="F2181" s="661" t="s">
        <v>4355</v>
      </c>
      <c r="G2181" s="661" t="s">
        <v>5497</v>
      </c>
      <c r="H2181" s="661" t="s">
        <v>2238</v>
      </c>
      <c r="I2181" s="661" t="s">
        <v>5498</v>
      </c>
      <c r="J2181" s="661" t="s">
        <v>5499</v>
      </c>
      <c r="K2181" s="661" t="s">
        <v>2478</v>
      </c>
      <c r="L2181" s="662">
        <v>804.58</v>
      </c>
      <c r="M2181" s="662">
        <v>8850.380000000001</v>
      </c>
      <c r="N2181" s="661">
        <v>11</v>
      </c>
      <c r="O2181" s="742">
        <v>4</v>
      </c>
      <c r="P2181" s="662">
        <v>8850.380000000001</v>
      </c>
      <c r="Q2181" s="677">
        <v>1</v>
      </c>
      <c r="R2181" s="661">
        <v>11</v>
      </c>
      <c r="S2181" s="677">
        <v>1</v>
      </c>
      <c r="T2181" s="742">
        <v>4</v>
      </c>
      <c r="U2181" s="700">
        <v>1</v>
      </c>
    </row>
    <row r="2182" spans="1:21" ht="14.4" customHeight="1" x14ac:dyDescent="0.3">
      <c r="A2182" s="660">
        <v>21</v>
      </c>
      <c r="B2182" s="661" t="s">
        <v>589</v>
      </c>
      <c r="C2182" s="661">
        <v>89301212</v>
      </c>
      <c r="D2182" s="740" t="s">
        <v>6629</v>
      </c>
      <c r="E2182" s="741" t="s">
        <v>4378</v>
      </c>
      <c r="F2182" s="661" t="s">
        <v>4355</v>
      </c>
      <c r="G2182" s="661" t="s">
        <v>4508</v>
      </c>
      <c r="H2182" s="661" t="s">
        <v>2238</v>
      </c>
      <c r="I2182" s="661" t="s">
        <v>5953</v>
      </c>
      <c r="J2182" s="661" t="s">
        <v>5954</v>
      </c>
      <c r="K2182" s="661" t="s">
        <v>5955</v>
      </c>
      <c r="L2182" s="662">
        <v>181.01</v>
      </c>
      <c r="M2182" s="662">
        <v>1991.11</v>
      </c>
      <c r="N2182" s="661">
        <v>11</v>
      </c>
      <c r="O2182" s="742">
        <v>1.5</v>
      </c>
      <c r="P2182" s="662">
        <v>1991.11</v>
      </c>
      <c r="Q2182" s="677">
        <v>1</v>
      </c>
      <c r="R2182" s="661">
        <v>11</v>
      </c>
      <c r="S2182" s="677">
        <v>1</v>
      </c>
      <c r="T2182" s="742">
        <v>1.5</v>
      </c>
      <c r="U2182" s="700">
        <v>1</v>
      </c>
    </row>
    <row r="2183" spans="1:21" ht="14.4" customHeight="1" x14ac:dyDescent="0.3">
      <c r="A2183" s="660">
        <v>21</v>
      </c>
      <c r="B2183" s="661" t="s">
        <v>589</v>
      </c>
      <c r="C2183" s="661">
        <v>89301212</v>
      </c>
      <c r="D2183" s="740" t="s">
        <v>6629</v>
      </c>
      <c r="E2183" s="741" t="s">
        <v>4378</v>
      </c>
      <c r="F2183" s="661" t="s">
        <v>4355</v>
      </c>
      <c r="G2183" s="661" t="s">
        <v>4509</v>
      </c>
      <c r="H2183" s="661" t="s">
        <v>590</v>
      </c>
      <c r="I2183" s="661" t="s">
        <v>1126</v>
      </c>
      <c r="J2183" s="661" t="s">
        <v>4514</v>
      </c>
      <c r="K2183" s="661" t="s">
        <v>4515</v>
      </c>
      <c r="L2183" s="662">
        <v>66.599999999999994</v>
      </c>
      <c r="M2183" s="662">
        <v>199.79999999999998</v>
      </c>
      <c r="N2183" s="661">
        <v>3</v>
      </c>
      <c r="O2183" s="742">
        <v>1.5</v>
      </c>
      <c r="P2183" s="662"/>
      <c r="Q2183" s="677">
        <v>0</v>
      </c>
      <c r="R2183" s="661"/>
      <c r="S2183" s="677">
        <v>0</v>
      </c>
      <c r="T2183" s="742"/>
      <c r="U2183" s="700">
        <v>0</v>
      </c>
    </row>
    <row r="2184" spans="1:21" ht="14.4" customHeight="1" x14ac:dyDescent="0.3">
      <c r="A2184" s="660">
        <v>21</v>
      </c>
      <c r="B2184" s="661" t="s">
        <v>589</v>
      </c>
      <c r="C2184" s="661">
        <v>89301212</v>
      </c>
      <c r="D2184" s="740" t="s">
        <v>6629</v>
      </c>
      <c r="E2184" s="741" t="s">
        <v>4378</v>
      </c>
      <c r="F2184" s="661" t="s">
        <v>4355</v>
      </c>
      <c r="G2184" s="661" t="s">
        <v>5096</v>
      </c>
      <c r="H2184" s="661" t="s">
        <v>2238</v>
      </c>
      <c r="I2184" s="661" t="s">
        <v>5097</v>
      </c>
      <c r="J2184" s="661" t="s">
        <v>5098</v>
      </c>
      <c r="K2184" s="661" t="s">
        <v>5099</v>
      </c>
      <c r="L2184" s="662">
        <v>1359.61</v>
      </c>
      <c r="M2184" s="662">
        <v>5438.44</v>
      </c>
      <c r="N2184" s="661">
        <v>4</v>
      </c>
      <c r="O2184" s="742">
        <v>3</v>
      </c>
      <c r="P2184" s="662">
        <v>2719.22</v>
      </c>
      <c r="Q2184" s="677">
        <v>0.5</v>
      </c>
      <c r="R2184" s="661">
        <v>2</v>
      </c>
      <c r="S2184" s="677">
        <v>0.5</v>
      </c>
      <c r="T2184" s="742">
        <v>1</v>
      </c>
      <c r="U2184" s="700">
        <v>0.33333333333333331</v>
      </c>
    </row>
    <row r="2185" spans="1:21" ht="14.4" customHeight="1" x14ac:dyDescent="0.3">
      <c r="A2185" s="660">
        <v>21</v>
      </c>
      <c r="B2185" s="661" t="s">
        <v>589</v>
      </c>
      <c r="C2185" s="661">
        <v>89301212</v>
      </c>
      <c r="D2185" s="740" t="s">
        <v>6629</v>
      </c>
      <c r="E2185" s="741" t="s">
        <v>4378</v>
      </c>
      <c r="F2185" s="661" t="s">
        <v>4355</v>
      </c>
      <c r="G2185" s="661" t="s">
        <v>4427</v>
      </c>
      <c r="H2185" s="661" t="s">
        <v>590</v>
      </c>
      <c r="I2185" s="661" t="s">
        <v>991</v>
      </c>
      <c r="J2185" s="661" t="s">
        <v>992</v>
      </c>
      <c r="K2185" s="661" t="s">
        <v>4428</v>
      </c>
      <c r="L2185" s="662">
        <v>163.9</v>
      </c>
      <c r="M2185" s="662">
        <v>327.8</v>
      </c>
      <c r="N2185" s="661">
        <v>2</v>
      </c>
      <c r="O2185" s="742">
        <v>1</v>
      </c>
      <c r="P2185" s="662"/>
      <c r="Q2185" s="677">
        <v>0</v>
      </c>
      <c r="R2185" s="661"/>
      <c r="S2185" s="677">
        <v>0</v>
      </c>
      <c r="T2185" s="742"/>
      <c r="U2185" s="700">
        <v>0</v>
      </c>
    </row>
    <row r="2186" spans="1:21" ht="14.4" customHeight="1" x14ac:dyDescent="0.3">
      <c r="A2186" s="660">
        <v>21</v>
      </c>
      <c r="B2186" s="661" t="s">
        <v>589</v>
      </c>
      <c r="C2186" s="661">
        <v>89301212</v>
      </c>
      <c r="D2186" s="740" t="s">
        <v>6629</v>
      </c>
      <c r="E2186" s="741" t="s">
        <v>4378</v>
      </c>
      <c r="F2186" s="661" t="s">
        <v>4355</v>
      </c>
      <c r="G2186" s="661" t="s">
        <v>4429</v>
      </c>
      <c r="H2186" s="661" t="s">
        <v>590</v>
      </c>
      <c r="I2186" s="661" t="s">
        <v>2919</v>
      </c>
      <c r="J2186" s="661" t="s">
        <v>2920</v>
      </c>
      <c r="K2186" s="661" t="s">
        <v>912</v>
      </c>
      <c r="L2186" s="662">
        <v>56.23</v>
      </c>
      <c r="M2186" s="662">
        <v>112.46</v>
      </c>
      <c r="N2186" s="661">
        <v>2</v>
      </c>
      <c r="O2186" s="742">
        <v>1.5</v>
      </c>
      <c r="P2186" s="662"/>
      <c r="Q2186" s="677">
        <v>0</v>
      </c>
      <c r="R2186" s="661"/>
      <c r="S2186" s="677">
        <v>0</v>
      </c>
      <c r="T2186" s="742"/>
      <c r="U2186" s="700">
        <v>0</v>
      </c>
    </row>
    <row r="2187" spans="1:21" ht="14.4" customHeight="1" x14ac:dyDescent="0.3">
      <c r="A2187" s="660">
        <v>21</v>
      </c>
      <c r="B2187" s="661" t="s">
        <v>589</v>
      </c>
      <c r="C2187" s="661">
        <v>89301212</v>
      </c>
      <c r="D2187" s="740" t="s">
        <v>6629</v>
      </c>
      <c r="E2187" s="741" t="s">
        <v>4378</v>
      </c>
      <c r="F2187" s="661" t="s">
        <v>4355</v>
      </c>
      <c r="G2187" s="661" t="s">
        <v>5100</v>
      </c>
      <c r="H2187" s="661" t="s">
        <v>590</v>
      </c>
      <c r="I2187" s="661" t="s">
        <v>5956</v>
      </c>
      <c r="J2187" s="661" t="s">
        <v>5957</v>
      </c>
      <c r="K2187" s="661" t="s">
        <v>4423</v>
      </c>
      <c r="L2187" s="662">
        <v>147.12</v>
      </c>
      <c r="M2187" s="662">
        <v>2059.6800000000003</v>
      </c>
      <c r="N2187" s="661">
        <v>14</v>
      </c>
      <c r="O2187" s="742">
        <v>1.5</v>
      </c>
      <c r="P2187" s="662"/>
      <c r="Q2187" s="677">
        <v>0</v>
      </c>
      <c r="R2187" s="661"/>
      <c r="S2187" s="677">
        <v>0</v>
      </c>
      <c r="T2187" s="742"/>
      <c r="U2187" s="700">
        <v>0</v>
      </c>
    </row>
    <row r="2188" spans="1:21" ht="14.4" customHeight="1" x14ac:dyDescent="0.3">
      <c r="A2188" s="660">
        <v>21</v>
      </c>
      <c r="B2188" s="661" t="s">
        <v>589</v>
      </c>
      <c r="C2188" s="661">
        <v>89301212</v>
      </c>
      <c r="D2188" s="740" t="s">
        <v>6629</v>
      </c>
      <c r="E2188" s="741" t="s">
        <v>4378</v>
      </c>
      <c r="F2188" s="661" t="s">
        <v>4355</v>
      </c>
      <c r="G2188" s="661" t="s">
        <v>5100</v>
      </c>
      <c r="H2188" s="661" t="s">
        <v>590</v>
      </c>
      <c r="I2188" s="661" t="s">
        <v>5958</v>
      </c>
      <c r="J2188" s="661" t="s">
        <v>5957</v>
      </c>
      <c r="K2188" s="661" t="s">
        <v>3240</v>
      </c>
      <c r="L2188" s="662">
        <v>0</v>
      </c>
      <c r="M2188" s="662">
        <v>0</v>
      </c>
      <c r="N2188" s="661">
        <v>1</v>
      </c>
      <c r="O2188" s="742">
        <v>1</v>
      </c>
      <c r="P2188" s="662"/>
      <c r="Q2188" s="677"/>
      <c r="R2188" s="661"/>
      <c r="S2188" s="677">
        <v>0</v>
      </c>
      <c r="T2188" s="742"/>
      <c r="U2188" s="700">
        <v>0</v>
      </c>
    </row>
    <row r="2189" spans="1:21" ht="14.4" customHeight="1" x14ac:dyDescent="0.3">
      <c r="A2189" s="660">
        <v>21</v>
      </c>
      <c r="B2189" s="661" t="s">
        <v>589</v>
      </c>
      <c r="C2189" s="661">
        <v>89301212</v>
      </c>
      <c r="D2189" s="740" t="s">
        <v>6629</v>
      </c>
      <c r="E2189" s="741" t="s">
        <v>4378</v>
      </c>
      <c r="F2189" s="661" t="s">
        <v>4355</v>
      </c>
      <c r="G2189" s="661" t="s">
        <v>5100</v>
      </c>
      <c r="H2189" s="661" t="s">
        <v>590</v>
      </c>
      <c r="I2189" s="661" t="s">
        <v>5959</v>
      </c>
      <c r="J2189" s="661" t="s">
        <v>5957</v>
      </c>
      <c r="K2189" s="661" t="s">
        <v>1225</v>
      </c>
      <c r="L2189" s="662">
        <v>0</v>
      </c>
      <c r="M2189" s="662">
        <v>0</v>
      </c>
      <c r="N2189" s="661">
        <v>13</v>
      </c>
      <c r="O2189" s="742">
        <v>2</v>
      </c>
      <c r="P2189" s="662"/>
      <c r="Q2189" s="677"/>
      <c r="R2189" s="661"/>
      <c r="S2189" s="677">
        <v>0</v>
      </c>
      <c r="T2189" s="742"/>
      <c r="U2189" s="700">
        <v>0</v>
      </c>
    </row>
    <row r="2190" spans="1:21" ht="14.4" customHeight="1" x14ac:dyDescent="0.3">
      <c r="A2190" s="660">
        <v>21</v>
      </c>
      <c r="B2190" s="661" t="s">
        <v>589</v>
      </c>
      <c r="C2190" s="661">
        <v>89301212</v>
      </c>
      <c r="D2190" s="740" t="s">
        <v>6629</v>
      </c>
      <c r="E2190" s="741" t="s">
        <v>4378</v>
      </c>
      <c r="F2190" s="661" t="s">
        <v>4355</v>
      </c>
      <c r="G2190" s="661" t="s">
        <v>4630</v>
      </c>
      <c r="H2190" s="661" t="s">
        <v>590</v>
      </c>
      <c r="I2190" s="661" t="s">
        <v>5960</v>
      </c>
      <c r="J2190" s="661" t="s">
        <v>5419</v>
      </c>
      <c r="K2190" s="661" t="s">
        <v>1200</v>
      </c>
      <c r="L2190" s="662">
        <v>0</v>
      </c>
      <c r="M2190" s="662">
        <v>0</v>
      </c>
      <c r="N2190" s="661">
        <v>2</v>
      </c>
      <c r="O2190" s="742">
        <v>0.5</v>
      </c>
      <c r="P2190" s="662"/>
      <c r="Q2190" s="677"/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21</v>
      </c>
      <c r="B2191" s="661" t="s">
        <v>589</v>
      </c>
      <c r="C2191" s="661">
        <v>89301212</v>
      </c>
      <c r="D2191" s="740" t="s">
        <v>6629</v>
      </c>
      <c r="E2191" s="741" t="s">
        <v>4378</v>
      </c>
      <c r="F2191" s="661" t="s">
        <v>4355</v>
      </c>
      <c r="G2191" s="661" t="s">
        <v>4919</v>
      </c>
      <c r="H2191" s="661" t="s">
        <v>590</v>
      </c>
      <c r="I2191" s="661" t="s">
        <v>1334</v>
      </c>
      <c r="J2191" s="661" t="s">
        <v>1335</v>
      </c>
      <c r="K2191" s="661" t="s">
        <v>4920</v>
      </c>
      <c r="L2191" s="662">
        <v>63.67</v>
      </c>
      <c r="M2191" s="662">
        <v>636.70000000000005</v>
      </c>
      <c r="N2191" s="661">
        <v>10</v>
      </c>
      <c r="O2191" s="742">
        <v>1</v>
      </c>
      <c r="P2191" s="662">
        <v>318.35000000000002</v>
      </c>
      <c r="Q2191" s="677">
        <v>0.5</v>
      </c>
      <c r="R2191" s="661">
        <v>5</v>
      </c>
      <c r="S2191" s="677">
        <v>0.5</v>
      </c>
      <c r="T2191" s="742">
        <v>0.5</v>
      </c>
      <c r="U2191" s="700">
        <v>0.5</v>
      </c>
    </row>
    <row r="2192" spans="1:21" ht="14.4" customHeight="1" x14ac:dyDescent="0.3">
      <c r="A2192" s="660">
        <v>21</v>
      </c>
      <c r="B2192" s="661" t="s">
        <v>589</v>
      </c>
      <c r="C2192" s="661">
        <v>89301212</v>
      </c>
      <c r="D2192" s="740" t="s">
        <v>6629</v>
      </c>
      <c r="E2192" s="741" t="s">
        <v>4378</v>
      </c>
      <c r="F2192" s="661" t="s">
        <v>4355</v>
      </c>
      <c r="G2192" s="661" t="s">
        <v>4417</v>
      </c>
      <c r="H2192" s="661" t="s">
        <v>590</v>
      </c>
      <c r="I2192" s="661" t="s">
        <v>2658</v>
      </c>
      <c r="J2192" s="661" t="s">
        <v>2659</v>
      </c>
      <c r="K2192" s="661" t="s">
        <v>4418</v>
      </c>
      <c r="L2192" s="662">
        <v>50.27</v>
      </c>
      <c r="M2192" s="662">
        <v>100.54</v>
      </c>
      <c r="N2192" s="661">
        <v>2</v>
      </c>
      <c r="O2192" s="742">
        <v>2</v>
      </c>
      <c r="P2192" s="662">
        <v>100.54</v>
      </c>
      <c r="Q2192" s="677">
        <v>1</v>
      </c>
      <c r="R2192" s="661">
        <v>2</v>
      </c>
      <c r="S2192" s="677">
        <v>1</v>
      </c>
      <c r="T2192" s="742">
        <v>2</v>
      </c>
      <c r="U2192" s="700">
        <v>1</v>
      </c>
    </row>
    <row r="2193" spans="1:21" ht="14.4" customHeight="1" x14ac:dyDescent="0.3">
      <c r="A2193" s="660">
        <v>21</v>
      </c>
      <c r="B2193" s="661" t="s">
        <v>589</v>
      </c>
      <c r="C2193" s="661">
        <v>89301212</v>
      </c>
      <c r="D2193" s="740" t="s">
        <v>6629</v>
      </c>
      <c r="E2193" s="741" t="s">
        <v>4378</v>
      </c>
      <c r="F2193" s="661" t="s">
        <v>4355</v>
      </c>
      <c r="G2193" s="661" t="s">
        <v>5123</v>
      </c>
      <c r="H2193" s="661" t="s">
        <v>590</v>
      </c>
      <c r="I2193" s="661" t="s">
        <v>700</v>
      </c>
      <c r="J2193" s="661" t="s">
        <v>701</v>
      </c>
      <c r="K2193" s="661" t="s">
        <v>5124</v>
      </c>
      <c r="L2193" s="662">
        <v>0</v>
      </c>
      <c r="M2193" s="662">
        <v>0</v>
      </c>
      <c r="N2193" s="661">
        <v>2</v>
      </c>
      <c r="O2193" s="742">
        <v>1</v>
      </c>
      <c r="P2193" s="662">
        <v>0</v>
      </c>
      <c r="Q2193" s="677"/>
      <c r="R2193" s="661">
        <v>2</v>
      </c>
      <c r="S2193" s="677">
        <v>1</v>
      </c>
      <c r="T2193" s="742">
        <v>1</v>
      </c>
      <c r="U2193" s="700">
        <v>1</v>
      </c>
    </row>
    <row r="2194" spans="1:21" ht="14.4" customHeight="1" x14ac:dyDescent="0.3">
      <c r="A2194" s="660">
        <v>21</v>
      </c>
      <c r="B2194" s="661" t="s">
        <v>589</v>
      </c>
      <c r="C2194" s="661">
        <v>89301212</v>
      </c>
      <c r="D2194" s="740" t="s">
        <v>6629</v>
      </c>
      <c r="E2194" s="741" t="s">
        <v>4378</v>
      </c>
      <c r="F2194" s="661" t="s">
        <v>4355</v>
      </c>
      <c r="G2194" s="661" t="s">
        <v>4635</v>
      </c>
      <c r="H2194" s="661" t="s">
        <v>590</v>
      </c>
      <c r="I2194" s="661" t="s">
        <v>4636</v>
      </c>
      <c r="J2194" s="661" t="s">
        <v>4637</v>
      </c>
      <c r="K2194" s="661" t="s">
        <v>2884</v>
      </c>
      <c r="L2194" s="662">
        <v>10256.77</v>
      </c>
      <c r="M2194" s="662">
        <v>51283.850000000006</v>
      </c>
      <c r="N2194" s="661">
        <v>5</v>
      </c>
      <c r="O2194" s="742">
        <v>4</v>
      </c>
      <c r="P2194" s="662">
        <v>51283.850000000006</v>
      </c>
      <c r="Q2194" s="677">
        <v>1</v>
      </c>
      <c r="R2194" s="661">
        <v>5</v>
      </c>
      <c r="S2194" s="677">
        <v>1</v>
      </c>
      <c r="T2194" s="742">
        <v>4</v>
      </c>
      <c r="U2194" s="700">
        <v>1</v>
      </c>
    </row>
    <row r="2195" spans="1:21" ht="14.4" customHeight="1" x14ac:dyDescent="0.3">
      <c r="A2195" s="660">
        <v>21</v>
      </c>
      <c r="B2195" s="661" t="s">
        <v>589</v>
      </c>
      <c r="C2195" s="661">
        <v>89301212</v>
      </c>
      <c r="D2195" s="740" t="s">
        <v>6629</v>
      </c>
      <c r="E2195" s="741" t="s">
        <v>4378</v>
      </c>
      <c r="F2195" s="661" t="s">
        <v>4355</v>
      </c>
      <c r="G2195" s="661" t="s">
        <v>4635</v>
      </c>
      <c r="H2195" s="661" t="s">
        <v>2238</v>
      </c>
      <c r="I2195" s="661" t="s">
        <v>5130</v>
      </c>
      <c r="J2195" s="661" t="s">
        <v>5129</v>
      </c>
      <c r="K2195" s="661" t="s">
        <v>2884</v>
      </c>
      <c r="L2195" s="662">
        <v>10256.77</v>
      </c>
      <c r="M2195" s="662">
        <v>51283.850000000006</v>
      </c>
      <c r="N2195" s="661">
        <v>5</v>
      </c>
      <c r="O2195" s="742">
        <v>3</v>
      </c>
      <c r="P2195" s="662">
        <v>51283.850000000006</v>
      </c>
      <c r="Q2195" s="677">
        <v>1</v>
      </c>
      <c r="R2195" s="661">
        <v>5</v>
      </c>
      <c r="S2195" s="677">
        <v>1</v>
      </c>
      <c r="T2195" s="742">
        <v>3</v>
      </c>
      <c r="U2195" s="700">
        <v>1</v>
      </c>
    </row>
    <row r="2196" spans="1:21" ht="14.4" customHeight="1" x14ac:dyDescent="0.3">
      <c r="A2196" s="660">
        <v>21</v>
      </c>
      <c r="B2196" s="661" t="s">
        <v>589</v>
      </c>
      <c r="C2196" s="661">
        <v>89301212</v>
      </c>
      <c r="D2196" s="740" t="s">
        <v>6629</v>
      </c>
      <c r="E2196" s="741" t="s">
        <v>4378</v>
      </c>
      <c r="F2196" s="661" t="s">
        <v>4355</v>
      </c>
      <c r="G2196" s="661" t="s">
        <v>4635</v>
      </c>
      <c r="H2196" s="661" t="s">
        <v>2238</v>
      </c>
      <c r="I2196" s="661" t="s">
        <v>5563</v>
      </c>
      <c r="J2196" s="661" t="s">
        <v>5132</v>
      </c>
      <c r="K2196" s="661" t="s">
        <v>5423</v>
      </c>
      <c r="L2196" s="662">
        <v>1538.51</v>
      </c>
      <c r="M2196" s="662">
        <v>3077.02</v>
      </c>
      <c r="N2196" s="661">
        <v>2</v>
      </c>
      <c r="O2196" s="742">
        <v>1</v>
      </c>
      <c r="P2196" s="662">
        <v>3077.02</v>
      </c>
      <c r="Q2196" s="677">
        <v>1</v>
      </c>
      <c r="R2196" s="661">
        <v>2</v>
      </c>
      <c r="S2196" s="677">
        <v>1</v>
      </c>
      <c r="T2196" s="742">
        <v>1</v>
      </c>
      <c r="U2196" s="700">
        <v>1</v>
      </c>
    </row>
    <row r="2197" spans="1:21" ht="14.4" customHeight="1" x14ac:dyDescent="0.3">
      <c r="A2197" s="660">
        <v>21</v>
      </c>
      <c r="B2197" s="661" t="s">
        <v>589</v>
      </c>
      <c r="C2197" s="661">
        <v>89301212</v>
      </c>
      <c r="D2197" s="740" t="s">
        <v>6629</v>
      </c>
      <c r="E2197" s="741" t="s">
        <v>4378</v>
      </c>
      <c r="F2197" s="661" t="s">
        <v>4355</v>
      </c>
      <c r="G2197" s="661" t="s">
        <v>4635</v>
      </c>
      <c r="H2197" s="661" t="s">
        <v>2238</v>
      </c>
      <c r="I2197" s="661" t="s">
        <v>5961</v>
      </c>
      <c r="J2197" s="661" t="s">
        <v>5962</v>
      </c>
      <c r="K2197" s="661" t="s">
        <v>5963</v>
      </c>
      <c r="L2197" s="662">
        <v>0</v>
      </c>
      <c r="M2197" s="662">
        <v>0</v>
      </c>
      <c r="N2197" s="661">
        <v>1</v>
      </c>
      <c r="O2197" s="742">
        <v>0.5</v>
      </c>
      <c r="P2197" s="662">
        <v>0</v>
      </c>
      <c r="Q2197" s="677"/>
      <c r="R2197" s="661">
        <v>1</v>
      </c>
      <c r="S2197" s="677">
        <v>1</v>
      </c>
      <c r="T2197" s="742">
        <v>0.5</v>
      </c>
      <c r="U2197" s="700">
        <v>1</v>
      </c>
    </row>
    <row r="2198" spans="1:21" ht="14.4" customHeight="1" x14ac:dyDescent="0.3">
      <c r="A2198" s="660">
        <v>21</v>
      </c>
      <c r="B2198" s="661" t="s">
        <v>589</v>
      </c>
      <c r="C2198" s="661">
        <v>89301212</v>
      </c>
      <c r="D2198" s="740" t="s">
        <v>6629</v>
      </c>
      <c r="E2198" s="741" t="s">
        <v>4378</v>
      </c>
      <c r="F2198" s="661" t="s">
        <v>4355</v>
      </c>
      <c r="G2198" s="661" t="s">
        <v>4531</v>
      </c>
      <c r="H2198" s="661" t="s">
        <v>590</v>
      </c>
      <c r="I2198" s="661" t="s">
        <v>4818</v>
      </c>
      <c r="J2198" s="661" t="s">
        <v>4819</v>
      </c>
      <c r="K2198" s="661" t="s">
        <v>4820</v>
      </c>
      <c r="L2198" s="662">
        <v>0</v>
      </c>
      <c r="M2198" s="662">
        <v>0</v>
      </c>
      <c r="N2198" s="661">
        <v>4</v>
      </c>
      <c r="O2198" s="742">
        <v>1.5</v>
      </c>
      <c r="P2198" s="662">
        <v>0</v>
      </c>
      <c r="Q2198" s="677"/>
      <c r="R2198" s="661">
        <v>2</v>
      </c>
      <c r="S2198" s="677">
        <v>0.5</v>
      </c>
      <c r="T2198" s="742">
        <v>0.5</v>
      </c>
      <c r="U2198" s="700">
        <v>0.33333333333333331</v>
      </c>
    </row>
    <row r="2199" spans="1:21" ht="14.4" customHeight="1" x14ac:dyDescent="0.3">
      <c r="A2199" s="660">
        <v>21</v>
      </c>
      <c r="B2199" s="661" t="s">
        <v>589</v>
      </c>
      <c r="C2199" s="661">
        <v>89301212</v>
      </c>
      <c r="D2199" s="740" t="s">
        <v>6629</v>
      </c>
      <c r="E2199" s="741" t="s">
        <v>4378</v>
      </c>
      <c r="F2199" s="661" t="s">
        <v>4355</v>
      </c>
      <c r="G2199" s="661" t="s">
        <v>5566</v>
      </c>
      <c r="H2199" s="661" t="s">
        <v>590</v>
      </c>
      <c r="I2199" s="661" t="s">
        <v>2662</v>
      </c>
      <c r="J2199" s="661" t="s">
        <v>2663</v>
      </c>
      <c r="K2199" s="661" t="s">
        <v>5375</v>
      </c>
      <c r="L2199" s="662">
        <v>38.65</v>
      </c>
      <c r="M2199" s="662">
        <v>77.3</v>
      </c>
      <c r="N2199" s="661">
        <v>2</v>
      </c>
      <c r="O2199" s="742">
        <v>1</v>
      </c>
      <c r="P2199" s="662">
        <v>77.3</v>
      </c>
      <c r="Q2199" s="677">
        <v>1</v>
      </c>
      <c r="R2199" s="661">
        <v>2</v>
      </c>
      <c r="S2199" s="677">
        <v>1</v>
      </c>
      <c r="T2199" s="742">
        <v>1</v>
      </c>
      <c r="U2199" s="700">
        <v>1</v>
      </c>
    </row>
    <row r="2200" spans="1:21" ht="14.4" customHeight="1" x14ac:dyDescent="0.3">
      <c r="A2200" s="660">
        <v>21</v>
      </c>
      <c r="B2200" s="661" t="s">
        <v>589</v>
      </c>
      <c r="C2200" s="661">
        <v>89301212</v>
      </c>
      <c r="D2200" s="740" t="s">
        <v>6629</v>
      </c>
      <c r="E2200" s="741" t="s">
        <v>4378</v>
      </c>
      <c r="F2200" s="661" t="s">
        <v>4355</v>
      </c>
      <c r="G2200" s="661" t="s">
        <v>4821</v>
      </c>
      <c r="H2200" s="661" t="s">
        <v>590</v>
      </c>
      <c r="I2200" s="661" t="s">
        <v>3031</v>
      </c>
      <c r="J2200" s="661" t="s">
        <v>3032</v>
      </c>
      <c r="K2200" s="661" t="s">
        <v>4822</v>
      </c>
      <c r="L2200" s="662">
        <v>80.650000000000006</v>
      </c>
      <c r="M2200" s="662">
        <v>80.650000000000006</v>
      </c>
      <c r="N2200" s="661">
        <v>1</v>
      </c>
      <c r="O2200" s="742">
        <v>0.5</v>
      </c>
      <c r="P2200" s="662"/>
      <c r="Q2200" s="677">
        <v>0</v>
      </c>
      <c r="R2200" s="661"/>
      <c r="S2200" s="677">
        <v>0</v>
      </c>
      <c r="T2200" s="742"/>
      <c r="U2200" s="700">
        <v>0</v>
      </c>
    </row>
    <row r="2201" spans="1:21" ht="14.4" customHeight="1" x14ac:dyDescent="0.3">
      <c r="A2201" s="660">
        <v>21</v>
      </c>
      <c r="B2201" s="661" t="s">
        <v>589</v>
      </c>
      <c r="C2201" s="661">
        <v>89301212</v>
      </c>
      <c r="D2201" s="740" t="s">
        <v>6629</v>
      </c>
      <c r="E2201" s="741" t="s">
        <v>4378</v>
      </c>
      <c r="F2201" s="661" t="s">
        <v>4355</v>
      </c>
      <c r="G2201" s="661" t="s">
        <v>5964</v>
      </c>
      <c r="H2201" s="661" t="s">
        <v>590</v>
      </c>
      <c r="I2201" s="661" t="s">
        <v>5965</v>
      </c>
      <c r="J2201" s="661" t="s">
        <v>5966</v>
      </c>
      <c r="K2201" s="661" t="s">
        <v>5967</v>
      </c>
      <c r="L2201" s="662">
        <v>37.68</v>
      </c>
      <c r="M2201" s="662">
        <v>113.03999999999999</v>
      </c>
      <c r="N2201" s="661">
        <v>3</v>
      </c>
      <c r="O2201" s="742">
        <v>1.5</v>
      </c>
      <c r="P2201" s="662"/>
      <c r="Q2201" s="677">
        <v>0</v>
      </c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21</v>
      </c>
      <c r="B2202" s="661" t="s">
        <v>589</v>
      </c>
      <c r="C2202" s="661">
        <v>89301212</v>
      </c>
      <c r="D2202" s="740" t="s">
        <v>6629</v>
      </c>
      <c r="E2202" s="741" t="s">
        <v>4378</v>
      </c>
      <c r="F2202" s="661" t="s">
        <v>4355</v>
      </c>
      <c r="G2202" s="661" t="s">
        <v>5968</v>
      </c>
      <c r="H2202" s="661" t="s">
        <v>590</v>
      </c>
      <c r="I2202" s="661" t="s">
        <v>914</v>
      </c>
      <c r="J2202" s="661" t="s">
        <v>915</v>
      </c>
      <c r="K2202" s="661" t="s">
        <v>916</v>
      </c>
      <c r="L2202" s="662">
        <v>51.69</v>
      </c>
      <c r="M2202" s="662">
        <v>51.69</v>
      </c>
      <c r="N2202" s="661">
        <v>1</v>
      </c>
      <c r="O2202" s="742">
        <v>0.5</v>
      </c>
      <c r="P2202" s="662">
        <v>51.69</v>
      </c>
      <c r="Q2202" s="677">
        <v>1</v>
      </c>
      <c r="R2202" s="661">
        <v>1</v>
      </c>
      <c r="S2202" s="677">
        <v>1</v>
      </c>
      <c r="T2202" s="742">
        <v>0.5</v>
      </c>
      <c r="U2202" s="700">
        <v>1</v>
      </c>
    </row>
    <row r="2203" spans="1:21" ht="14.4" customHeight="1" x14ac:dyDescent="0.3">
      <c r="A2203" s="660">
        <v>21</v>
      </c>
      <c r="B2203" s="661" t="s">
        <v>589</v>
      </c>
      <c r="C2203" s="661">
        <v>89301212</v>
      </c>
      <c r="D2203" s="740" t="s">
        <v>6629</v>
      </c>
      <c r="E2203" s="741" t="s">
        <v>4378</v>
      </c>
      <c r="F2203" s="661" t="s">
        <v>4355</v>
      </c>
      <c r="G2203" s="661" t="s">
        <v>4545</v>
      </c>
      <c r="H2203" s="661" t="s">
        <v>2238</v>
      </c>
      <c r="I2203" s="661" t="s">
        <v>2601</v>
      </c>
      <c r="J2203" s="661" t="s">
        <v>2602</v>
      </c>
      <c r="K2203" s="661" t="s">
        <v>4215</v>
      </c>
      <c r="L2203" s="662">
        <v>804.58</v>
      </c>
      <c r="M2203" s="662">
        <v>144824.4</v>
      </c>
      <c r="N2203" s="661">
        <v>180</v>
      </c>
      <c r="O2203" s="742">
        <v>61</v>
      </c>
      <c r="P2203" s="662">
        <v>79653.420000000013</v>
      </c>
      <c r="Q2203" s="677">
        <v>0.55000000000000016</v>
      </c>
      <c r="R2203" s="661">
        <v>99</v>
      </c>
      <c r="S2203" s="677">
        <v>0.55000000000000004</v>
      </c>
      <c r="T2203" s="742">
        <v>34</v>
      </c>
      <c r="U2203" s="700">
        <v>0.55737704918032782</v>
      </c>
    </row>
    <row r="2204" spans="1:21" ht="14.4" customHeight="1" x14ac:dyDescent="0.3">
      <c r="A2204" s="660">
        <v>21</v>
      </c>
      <c r="B2204" s="661" t="s">
        <v>589</v>
      </c>
      <c r="C2204" s="661">
        <v>89301212</v>
      </c>
      <c r="D2204" s="740" t="s">
        <v>6629</v>
      </c>
      <c r="E2204" s="741" t="s">
        <v>4378</v>
      </c>
      <c r="F2204" s="661" t="s">
        <v>4355</v>
      </c>
      <c r="G2204" s="661" t="s">
        <v>5969</v>
      </c>
      <c r="H2204" s="661" t="s">
        <v>2238</v>
      </c>
      <c r="I2204" s="661" t="s">
        <v>5970</v>
      </c>
      <c r="J2204" s="661" t="s">
        <v>5971</v>
      </c>
      <c r="K2204" s="661" t="s">
        <v>5972</v>
      </c>
      <c r="L2204" s="662">
        <v>1224.1500000000001</v>
      </c>
      <c r="M2204" s="662">
        <v>1224.1500000000001</v>
      </c>
      <c r="N2204" s="661">
        <v>1</v>
      </c>
      <c r="O2204" s="742">
        <v>1</v>
      </c>
      <c r="P2204" s="662">
        <v>1224.1500000000001</v>
      </c>
      <c r="Q2204" s="677">
        <v>1</v>
      </c>
      <c r="R2204" s="661">
        <v>1</v>
      </c>
      <c r="S2204" s="677">
        <v>1</v>
      </c>
      <c r="T2204" s="742">
        <v>1</v>
      </c>
      <c r="U2204" s="700">
        <v>1</v>
      </c>
    </row>
    <row r="2205" spans="1:21" ht="14.4" customHeight="1" x14ac:dyDescent="0.3">
      <c r="A2205" s="660">
        <v>21</v>
      </c>
      <c r="B2205" s="661" t="s">
        <v>589</v>
      </c>
      <c r="C2205" s="661">
        <v>89301212</v>
      </c>
      <c r="D2205" s="740" t="s">
        <v>6629</v>
      </c>
      <c r="E2205" s="741" t="s">
        <v>4378</v>
      </c>
      <c r="F2205" s="661" t="s">
        <v>4355</v>
      </c>
      <c r="G2205" s="661" t="s">
        <v>4833</v>
      </c>
      <c r="H2205" s="661" t="s">
        <v>2238</v>
      </c>
      <c r="I2205" s="661" t="s">
        <v>4992</v>
      </c>
      <c r="J2205" s="661" t="s">
        <v>626</v>
      </c>
      <c r="K2205" s="661" t="s">
        <v>4993</v>
      </c>
      <c r="L2205" s="662">
        <v>50.57</v>
      </c>
      <c r="M2205" s="662">
        <v>202.28</v>
      </c>
      <c r="N2205" s="661">
        <v>4</v>
      </c>
      <c r="O2205" s="742">
        <v>2</v>
      </c>
      <c r="P2205" s="662"/>
      <c r="Q2205" s="677">
        <v>0</v>
      </c>
      <c r="R2205" s="661"/>
      <c r="S2205" s="677">
        <v>0</v>
      </c>
      <c r="T2205" s="742"/>
      <c r="U2205" s="700">
        <v>0</v>
      </c>
    </row>
    <row r="2206" spans="1:21" ht="14.4" customHeight="1" x14ac:dyDescent="0.3">
      <c r="A2206" s="660">
        <v>21</v>
      </c>
      <c r="B2206" s="661" t="s">
        <v>589</v>
      </c>
      <c r="C2206" s="661">
        <v>89301212</v>
      </c>
      <c r="D2206" s="740" t="s">
        <v>6629</v>
      </c>
      <c r="E2206" s="741" t="s">
        <v>4378</v>
      </c>
      <c r="F2206" s="661" t="s">
        <v>4355</v>
      </c>
      <c r="G2206" s="661" t="s">
        <v>4833</v>
      </c>
      <c r="H2206" s="661" t="s">
        <v>590</v>
      </c>
      <c r="I2206" s="661" t="s">
        <v>1319</v>
      </c>
      <c r="J2206" s="661" t="s">
        <v>4834</v>
      </c>
      <c r="K2206" s="661" t="s">
        <v>4835</v>
      </c>
      <c r="L2206" s="662">
        <v>50.57</v>
      </c>
      <c r="M2206" s="662">
        <v>50.57</v>
      </c>
      <c r="N2206" s="661">
        <v>1</v>
      </c>
      <c r="O2206" s="742">
        <v>0.5</v>
      </c>
      <c r="P2206" s="662"/>
      <c r="Q2206" s="677">
        <v>0</v>
      </c>
      <c r="R2206" s="661"/>
      <c r="S2206" s="677">
        <v>0</v>
      </c>
      <c r="T2206" s="742"/>
      <c r="U2206" s="700">
        <v>0</v>
      </c>
    </row>
    <row r="2207" spans="1:21" ht="14.4" customHeight="1" x14ac:dyDescent="0.3">
      <c r="A2207" s="660">
        <v>21</v>
      </c>
      <c r="B2207" s="661" t="s">
        <v>589</v>
      </c>
      <c r="C2207" s="661">
        <v>89301212</v>
      </c>
      <c r="D2207" s="740" t="s">
        <v>6629</v>
      </c>
      <c r="E2207" s="741" t="s">
        <v>4378</v>
      </c>
      <c r="F2207" s="661" t="s">
        <v>4355</v>
      </c>
      <c r="G2207" s="661" t="s">
        <v>4413</v>
      </c>
      <c r="H2207" s="661" t="s">
        <v>590</v>
      </c>
      <c r="I2207" s="661" t="s">
        <v>5768</v>
      </c>
      <c r="J2207" s="661" t="s">
        <v>5159</v>
      </c>
      <c r="K2207" s="661" t="s">
        <v>1071</v>
      </c>
      <c r="L2207" s="662">
        <v>0</v>
      </c>
      <c r="M2207" s="662">
        <v>0</v>
      </c>
      <c r="N2207" s="661">
        <v>4</v>
      </c>
      <c r="O2207" s="742">
        <v>2.5</v>
      </c>
      <c r="P2207" s="662">
        <v>0</v>
      </c>
      <c r="Q2207" s="677"/>
      <c r="R2207" s="661">
        <v>2</v>
      </c>
      <c r="S2207" s="677">
        <v>0.5</v>
      </c>
      <c r="T2207" s="742">
        <v>2</v>
      </c>
      <c r="U2207" s="700">
        <v>0.8</v>
      </c>
    </row>
    <row r="2208" spans="1:21" ht="14.4" customHeight="1" x14ac:dyDescent="0.3">
      <c r="A2208" s="660">
        <v>21</v>
      </c>
      <c r="B2208" s="661" t="s">
        <v>589</v>
      </c>
      <c r="C2208" s="661">
        <v>89301212</v>
      </c>
      <c r="D2208" s="740" t="s">
        <v>6629</v>
      </c>
      <c r="E2208" s="741" t="s">
        <v>4378</v>
      </c>
      <c r="F2208" s="661" t="s">
        <v>4355</v>
      </c>
      <c r="G2208" s="661" t="s">
        <v>4642</v>
      </c>
      <c r="H2208" s="661" t="s">
        <v>590</v>
      </c>
      <c r="I2208" s="661" t="s">
        <v>987</v>
      </c>
      <c r="J2208" s="661" t="s">
        <v>988</v>
      </c>
      <c r="K2208" s="661" t="s">
        <v>4643</v>
      </c>
      <c r="L2208" s="662">
        <v>242.93</v>
      </c>
      <c r="M2208" s="662">
        <v>485.86</v>
      </c>
      <c r="N2208" s="661">
        <v>2</v>
      </c>
      <c r="O2208" s="742">
        <v>2</v>
      </c>
      <c r="P2208" s="662">
        <v>242.93</v>
      </c>
      <c r="Q2208" s="677">
        <v>0.5</v>
      </c>
      <c r="R2208" s="661">
        <v>1</v>
      </c>
      <c r="S2208" s="677">
        <v>0.5</v>
      </c>
      <c r="T2208" s="742">
        <v>1</v>
      </c>
      <c r="U2208" s="700">
        <v>0.5</v>
      </c>
    </row>
    <row r="2209" spans="1:21" ht="14.4" customHeight="1" x14ac:dyDescent="0.3">
      <c r="A2209" s="660">
        <v>21</v>
      </c>
      <c r="B2209" s="661" t="s">
        <v>589</v>
      </c>
      <c r="C2209" s="661">
        <v>89301212</v>
      </c>
      <c r="D2209" s="740" t="s">
        <v>6629</v>
      </c>
      <c r="E2209" s="741" t="s">
        <v>4378</v>
      </c>
      <c r="F2209" s="661" t="s">
        <v>4355</v>
      </c>
      <c r="G2209" s="661" t="s">
        <v>4550</v>
      </c>
      <c r="H2209" s="661" t="s">
        <v>590</v>
      </c>
      <c r="I2209" s="661" t="s">
        <v>3377</v>
      </c>
      <c r="J2209" s="661" t="s">
        <v>3378</v>
      </c>
      <c r="K2209" s="661" t="s">
        <v>3379</v>
      </c>
      <c r="L2209" s="662">
        <v>1172.22</v>
      </c>
      <c r="M2209" s="662">
        <v>31649.940000000002</v>
      </c>
      <c r="N2209" s="661">
        <v>27</v>
      </c>
      <c r="O2209" s="742">
        <v>13</v>
      </c>
      <c r="P2209" s="662">
        <v>16411.080000000002</v>
      </c>
      <c r="Q2209" s="677">
        <v>0.51851851851851849</v>
      </c>
      <c r="R2209" s="661">
        <v>14</v>
      </c>
      <c r="S2209" s="677">
        <v>0.51851851851851849</v>
      </c>
      <c r="T2209" s="742">
        <v>6</v>
      </c>
      <c r="U2209" s="700">
        <v>0.46153846153846156</v>
      </c>
    </row>
    <row r="2210" spans="1:21" ht="14.4" customHeight="1" x14ac:dyDescent="0.3">
      <c r="A2210" s="660">
        <v>21</v>
      </c>
      <c r="B2210" s="661" t="s">
        <v>589</v>
      </c>
      <c r="C2210" s="661">
        <v>89301212</v>
      </c>
      <c r="D2210" s="740" t="s">
        <v>6629</v>
      </c>
      <c r="E2210" s="741" t="s">
        <v>4378</v>
      </c>
      <c r="F2210" s="661" t="s">
        <v>4355</v>
      </c>
      <c r="G2210" s="661" t="s">
        <v>4550</v>
      </c>
      <c r="H2210" s="661" t="s">
        <v>590</v>
      </c>
      <c r="I2210" s="661" t="s">
        <v>5328</v>
      </c>
      <c r="J2210" s="661" t="s">
        <v>3378</v>
      </c>
      <c r="K2210" s="661" t="s">
        <v>3379</v>
      </c>
      <c r="L2210" s="662">
        <v>1172.22</v>
      </c>
      <c r="M2210" s="662">
        <v>5861.1</v>
      </c>
      <c r="N2210" s="661">
        <v>5</v>
      </c>
      <c r="O2210" s="742">
        <v>2</v>
      </c>
      <c r="P2210" s="662">
        <v>5861.1</v>
      </c>
      <c r="Q2210" s="677">
        <v>1</v>
      </c>
      <c r="R2210" s="661">
        <v>5</v>
      </c>
      <c r="S2210" s="677">
        <v>1</v>
      </c>
      <c r="T2210" s="742">
        <v>2</v>
      </c>
      <c r="U2210" s="700">
        <v>1</v>
      </c>
    </row>
    <row r="2211" spans="1:21" ht="14.4" customHeight="1" x14ac:dyDescent="0.3">
      <c r="A2211" s="660">
        <v>21</v>
      </c>
      <c r="B2211" s="661" t="s">
        <v>589</v>
      </c>
      <c r="C2211" s="661">
        <v>89301212</v>
      </c>
      <c r="D2211" s="740" t="s">
        <v>6629</v>
      </c>
      <c r="E2211" s="741" t="s">
        <v>4378</v>
      </c>
      <c r="F2211" s="661" t="s">
        <v>4355</v>
      </c>
      <c r="G2211" s="661" t="s">
        <v>5591</v>
      </c>
      <c r="H2211" s="661" t="s">
        <v>590</v>
      </c>
      <c r="I2211" s="661" t="s">
        <v>5594</v>
      </c>
      <c r="J2211" s="661" t="s">
        <v>5595</v>
      </c>
      <c r="K2211" s="661" t="s">
        <v>5562</v>
      </c>
      <c r="L2211" s="662">
        <v>47.71</v>
      </c>
      <c r="M2211" s="662">
        <v>143.13</v>
      </c>
      <c r="N2211" s="661">
        <v>3</v>
      </c>
      <c r="O2211" s="742">
        <v>2.5</v>
      </c>
      <c r="P2211" s="662">
        <v>47.71</v>
      </c>
      <c r="Q2211" s="677">
        <v>0.33333333333333337</v>
      </c>
      <c r="R2211" s="661">
        <v>1</v>
      </c>
      <c r="S2211" s="677">
        <v>0.33333333333333331</v>
      </c>
      <c r="T2211" s="742">
        <v>0.5</v>
      </c>
      <c r="U2211" s="700">
        <v>0.2</v>
      </c>
    </row>
    <row r="2212" spans="1:21" ht="14.4" customHeight="1" x14ac:dyDescent="0.3">
      <c r="A2212" s="660">
        <v>21</v>
      </c>
      <c r="B2212" s="661" t="s">
        <v>589</v>
      </c>
      <c r="C2212" s="661">
        <v>89301212</v>
      </c>
      <c r="D2212" s="740" t="s">
        <v>6629</v>
      </c>
      <c r="E2212" s="741" t="s">
        <v>4378</v>
      </c>
      <c r="F2212" s="661" t="s">
        <v>4355</v>
      </c>
      <c r="G2212" s="661" t="s">
        <v>4432</v>
      </c>
      <c r="H2212" s="661" t="s">
        <v>590</v>
      </c>
      <c r="I2212" s="661" t="s">
        <v>1073</v>
      </c>
      <c r="J2212" s="661" t="s">
        <v>4433</v>
      </c>
      <c r="K2212" s="661" t="s">
        <v>4434</v>
      </c>
      <c r="L2212" s="662">
        <v>56.01</v>
      </c>
      <c r="M2212" s="662">
        <v>448.08</v>
      </c>
      <c r="N2212" s="661">
        <v>8</v>
      </c>
      <c r="O2212" s="742">
        <v>3</v>
      </c>
      <c r="P2212" s="662">
        <v>224.04</v>
      </c>
      <c r="Q2212" s="677">
        <v>0.5</v>
      </c>
      <c r="R2212" s="661">
        <v>4</v>
      </c>
      <c r="S2212" s="677">
        <v>0.5</v>
      </c>
      <c r="T2212" s="742">
        <v>1</v>
      </c>
      <c r="U2212" s="700">
        <v>0.33333333333333331</v>
      </c>
    </row>
    <row r="2213" spans="1:21" ht="14.4" customHeight="1" x14ac:dyDescent="0.3">
      <c r="A2213" s="660">
        <v>21</v>
      </c>
      <c r="B2213" s="661" t="s">
        <v>589</v>
      </c>
      <c r="C2213" s="661">
        <v>89301212</v>
      </c>
      <c r="D2213" s="740" t="s">
        <v>6629</v>
      </c>
      <c r="E2213" s="741" t="s">
        <v>4378</v>
      </c>
      <c r="F2213" s="661" t="s">
        <v>4355</v>
      </c>
      <c r="G2213" s="661" t="s">
        <v>4398</v>
      </c>
      <c r="H2213" s="661" t="s">
        <v>2238</v>
      </c>
      <c r="I2213" s="661" t="s">
        <v>2484</v>
      </c>
      <c r="J2213" s="661" t="s">
        <v>2285</v>
      </c>
      <c r="K2213" s="661" t="s">
        <v>2485</v>
      </c>
      <c r="L2213" s="662">
        <v>468.96</v>
      </c>
      <c r="M2213" s="662">
        <v>937.92</v>
      </c>
      <c r="N2213" s="661">
        <v>2</v>
      </c>
      <c r="O2213" s="742">
        <v>1</v>
      </c>
      <c r="P2213" s="662"/>
      <c r="Q2213" s="677">
        <v>0</v>
      </c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21</v>
      </c>
      <c r="B2214" s="661" t="s">
        <v>589</v>
      </c>
      <c r="C2214" s="661">
        <v>89301212</v>
      </c>
      <c r="D2214" s="740" t="s">
        <v>6629</v>
      </c>
      <c r="E2214" s="741" t="s">
        <v>4378</v>
      </c>
      <c r="F2214" s="661" t="s">
        <v>4355</v>
      </c>
      <c r="G2214" s="661" t="s">
        <v>4398</v>
      </c>
      <c r="H2214" s="661" t="s">
        <v>2238</v>
      </c>
      <c r="I2214" s="661" t="s">
        <v>2284</v>
      </c>
      <c r="J2214" s="661" t="s">
        <v>2285</v>
      </c>
      <c r="K2214" s="661" t="s">
        <v>2286</v>
      </c>
      <c r="L2214" s="662">
        <v>937.93</v>
      </c>
      <c r="M2214" s="662">
        <v>1875.86</v>
      </c>
      <c r="N2214" s="661">
        <v>2</v>
      </c>
      <c r="O2214" s="742">
        <v>1</v>
      </c>
      <c r="P2214" s="662"/>
      <c r="Q2214" s="677">
        <v>0</v>
      </c>
      <c r="R2214" s="661"/>
      <c r="S2214" s="677">
        <v>0</v>
      </c>
      <c r="T2214" s="742"/>
      <c r="U2214" s="700">
        <v>0</v>
      </c>
    </row>
    <row r="2215" spans="1:21" ht="14.4" customHeight="1" x14ac:dyDescent="0.3">
      <c r="A2215" s="660">
        <v>21</v>
      </c>
      <c r="B2215" s="661" t="s">
        <v>589</v>
      </c>
      <c r="C2215" s="661">
        <v>89301212</v>
      </c>
      <c r="D2215" s="740" t="s">
        <v>6629</v>
      </c>
      <c r="E2215" s="741" t="s">
        <v>4378</v>
      </c>
      <c r="F2215" s="661" t="s">
        <v>4355</v>
      </c>
      <c r="G2215" s="661" t="s">
        <v>4398</v>
      </c>
      <c r="H2215" s="661" t="s">
        <v>2238</v>
      </c>
      <c r="I2215" s="661" t="s">
        <v>3528</v>
      </c>
      <c r="J2215" s="661" t="s">
        <v>2285</v>
      </c>
      <c r="K2215" s="661" t="s">
        <v>3529</v>
      </c>
      <c r="L2215" s="662">
        <v>1458.07</v>
      </c>
      <c r="M2215" s="662">
        <v>8748.42</v>
      </c>
      <c r="N2215" s="661">
        <v>6</v>
      </c>
      <c r="O2215" s="742">
        <v>2</v>
      </c>
      <c r="P2215" s="662">
        <v>8748.42</v>
      </c>
      <c r="Q2215" s="677">
        <v>1</v>
      </c>
      <c r="R2215" s="661">
        <v>6</v>
      </c>
      <c r="S2215" s="677">
        <v>1</v>
      </c>
      <c r="T2215" s="742">
        <v>2</v>
      </c>
      <c r="U2215" s="700">
        <v>1</v>
      </c>
    </row>
    <row r="2216" spans="1:21" ht="14.4" customHeight="1" x14ac:dyDescent="0.3">
      <c r="A2216" s="660">
        <v>21</v>
      </c>
      <c r="B2216" s="661" t="s">
        <v>589</v>
      </c>
      <c r="C2216" s="661">
        <v>89301212</v>
      </c>
      <c r="D2216" s="740" t="s">
        <v>6629</v>
      </c>
      <c r="E2216" s="741" t="s">
        <v>4378</v>
      </c>
      <c r="F2216" s="661" t="s">
        <v>4355</v>
      </c>
      <c r="G2216" s="661" t="s">
        <v>4398</v>
      </c>
      <c r="H2216" s="661" t="s">
        <v>2238</v>
      </c>
      <c r="I2216" s="661" t="s">
        <v>2358</v>
      </c>
      <c r="J2216" s="661" t="s">
        <v>2359</v>
      </c>
      <c r="K2216" s="661" t="s">
        <v>2286</v>
      </c>
      <c r="L2216" s="662">
        <v>1749.69</v>
      </c>
      <c r="M2216" s="662">
        <v>13997.52</v>
      </c>
      <c r="N2216" s="661">
        <v>8</v>
      </c>
      <c r="O2216" s="742">
        <v>2</v>
      </c>
      <c r="P2216" s="662">
        <v>5249.07</v>
      </c>
      <c r="Q2216" s="677">
        <v>0.37499999999999994</v>
      </c>
      <c r="R2216" s="661">
        <v>3</v>
      </c>
      <c r="S2216" s="677">
        <v>0.375</v>
      </c>
      <c r="T2216" s="742">
        <v>1</v>
      </c>
      <c r="U2216" s="700">
        <v>0.5</v>
      </c>
    </row>
    <row r="2217" spans="1:21" ht="14.4" customHeight="1" x14ac:dyDescent="0.3">
      <c r="A2217" s="660">
        <v>21</v>
      </c>
      <c r="B2217" s="661" t="s">
        <v>589</v>
      </c>
      <c r="C2217" s="661">
        <v>89301212</v>
      </c>
      <c r="D2217" s="740" t="s">
        <v>6629</v>
      </c>
      <c r="E2217" s="741" t="s">
        <v>4378</v>
      </c>
      <c r="F2217" s="661" t="s">
        <v>4355</v>
      </c>
      <c r="G2217" s="661" t="s">
        <v>4398</v>
      </c>
      <c r="H2217" s="661" t="s">
        <v>2238</v>
      </c>
      <c r="I2217" s="661" t="s">
        <v>2362</v>
      </c>
      <c r="J2217" s="661" t="s">
        <v>2359</v>
      </c>
      <c r="K2217" s="661" t="s">
        <v>2289</v>
      </c>
      <c r="L2217" s="662">
        <v>2332.92</v>
      </c>
      <c r="M2217" s="662">
        <v>27995.040000000001</v>
      </c>
      <c r="N2217" s="661">
        <v>12</v>
      </c>
      <c r="O2217" s="742">
        <v>3.5</v>
      </c>
      <c r="P2217" s="662">
        <v>27995.040000000001</v>
      </c>
      <c r="Q2217" s="677">
        <v>1</v>
      </c>
      <c r="R2217" s="661">
        <v>12</v>
      </c>
      <c r="S2217" s="677">
        <v>1</v>
      </c>
      <c r="T2217" s="742">
        <v>3.5</v>
      </c>
      <c r="U2217" s="700">
        <v>1</v>
      </c>
    </row>
    <row r="2218" spans="1:21" ht="14.4" customHeight="1" x14ac:dyDescent="0.3">
      <c r="A2218" s="660">
        <v>21</v>
      </c>
      <c r="B2218" s="661" t="s">
        <v>589</v>
      </c>
      <c r="C2218" s="661">
        <v>89301212</v>
      </c>
      <c r="D2218" s="740" t="s">
        <v>6629</v>
      </c>
      <c r="E2218" s="741" t="s">
        <v>4378</v>
      </c>
      <c r="F2218" s="661" t="s">
        <v>4355</v>
      </c>
      <c r="G2218" s="661" t="s">
        <v>5610</v>
      </c>
      <c r="H2218" s="661" t="s">
        <v>590</v>
      </c>
      <c r="I2218" s="661" t="s">
        <v>5973</v>
      </c>
      <c r="J2218" s="661" t="s">
        <v>1941</v>
      </c>
      <c r="K2218" s="661" t="s">
        <v>5974</v>
      </c>
      <c r="L2218" s="662">
        <v>0</v>
      </c>
      <c r="M2218" s="662">
        <v>0</v>
      </c>
      <c r="N2218" s="661">
        <v>4</v>
      </c>
      <c r="O2218" s="742">
        <v>2</v>
      </c>
      <c r="P2218" s="662">
        <v>0</v>
      </c>
      <c r="Q2218" s="677"/>
      <c r="R2218" s="661">
        <v>4</v>
      </c>
      <c r="S2218" s="677">
        <v>1</v>
      </c>
      <c r="T2218" s="742">
        <v>2</v>
      </c>
      <c r="U2218" s="700">
        <v>1</v>
      </c>
    </row>
    <row r="2219" spans="1:21" ht="14.4" customHeight="1" x14ac:dyDescent="0.3">
      <c r="A2219" s="660">
        <v>21</v>
      </c>
      <c r="B2219" s="661" t="s">
        <v>589</v>
      </c>
      <c r="C2219" s="661">
        <v>89301212</v>
      </c>
      <c r="D2219" s="740" t="s">
        <v>6629</v>
      </c>
      <c r="E2219" s="741" t="s">
        <v>4378</v>
      </c>
      <c r="F2219" s="661" t="s">
        <v>4355</v>
      </c>
      <c r="G2219" s="661" t="s">
        <v>5610</v>
      </c>
      <c r="H2219" s="661" t="s">
        <v>590</v>
      </c>
      <c r="I2219" s="661" t="s">
        <v>5975</v>
      </c>
      <c r="J2219" s="661" t="s">
        <v>1941</v>
      </c>
      <c r="K2219" s="661" t="s">
        <v>5976</v>
      </c>
      <c r="L2219" s="662">
        <v>0</v>
      </c>
      <c r="M2219" s="662">
        <v>0</v>
      </c>
      <c r="N2219" s="661">
        <v>2</v>
      </c>
      <c r="O2219" s="742">
        <v>1</v>
      </c>
      <c r="P2219" s="662"/>
      <c r="Q2219" s="677"/>
      <c r="R2219" s="661"/>
      <c r="S2219" s="677">
        <v>0</v>
      </c>
      <c r="T2219" s="742"/>
      <c r="U2219" s="700">
        <v>0</v>
      </c>
    </row>
    <row r="2220" spans="1:21" ht="14.4" customHeight="1" x14ac:dyDescent="0.3">
      <c r="A2220" s="660">
        <v>21</v>
      </c>
      <c r="B2220" s="661" t="s">
        <v>589</v>
      </c>
      <c r="C2220" s="661">
        <v>89301212</v>
      </c>
      <c r="D2220" s="740" t="s">
        <v>6629</v>
      </c>
      <c r="E2220" s="741" t="s">
        <v>4378</v>
      </c>
      <c r="F2220" s="661" t="s">
        <v>4355</v>
      </c>
      <c r="G2220" s="661" t="s">
        <v>4435</v>
      </c>
      <c r="H2220" s="661" t="s">
        <v>2238</v>
      </c>
      <c r="I2220" s="661" t="s">
        <v>5612</v>
      </c>
      <c r="J2220" s="661" t="s">
        <v>2251</v>
      </c>
      <c r="K2220" s="661" t="s">
        <v>5613</v>
      </c>
      <c r="L2220" s="662">
        <v>193.26</v>
      </c>
      <c r="M2220" s="662">
        <v>1159.56</v>
      </c>
      <c r="N2220" s="661">
        <v>6</v>
      </c>
      <c r="O2220" s="742">
        <v>1.5</v>
      </c>
      <c r="P2220" s="662"/>
      <c r="Q2220" s="677">
        <v>0</v>
      </c>
      <c r="R2220" s="661"/>
      <c r="S2220" s="677">
        <v>0</v>
      </c>
      <c r="T2220" s="742"/>
      <c r="U2220" s="700">
        <v>0</v>
      </c>
    </row>
    <row r="2221" spans="1:21" ht="14.4" customHeight="1" x14ac:dyDescent="0.3">
      <c r="A2221" s="660">
        <v>21</v>
      </c>
      <c r="B2221" s="661" t="s">
        <v>589</v>
      </c>
      <c r="C2221" s="661">
        <v>89301212</v>
      </c>
      <c r="D2221" s="740" t="s">
        <v>6629</v>
      </c>
      <c r="E2221" s="741" t="s">
        <v>4378</v>
      </c>
      <c r="F2221" s="661" t="s">
        <v>4355</v>
      </c>
      <c r="G2221" s="661" t="s">
        <v>4435</v>
      </c>
      <c r="H2221" s="661" t="s">
        <v>590</v>
      </c>
      <c r="I2221" s="661" t="s">
        <v>3360</v>
      </c>
      <c r="J2221" s="661" t="s">
        <v>2251</v>
      </c>
      <c r="K2221" s="661" t="s">
        <v>4436</v>
      </c>
      <c r="L2221" s="662">
        <v>96.63</v>
      </c>
      <c r="M2221" s="662">
        <v>289.89</v>
      </c>
      <c r="N2221" s="661">
        <v>3</v>
      </c>
      <c r="O2221" s="742">
        <v>1</v>
      </c>
      <c r="P2221" s="662">
        <v>289.89</v>
      </c>
      <c r="Q2221" s="677">
        <v>1</v>
      </c>
      <c r="R2221" s="661">
        <v>3</v>
      </c>
      <c r="S2221" s="677">
        <v>1</v>
      </c>
      <c r="T2221" s="742">
        <v>1</v>
      </c>
      <c r="U2221" s="700">
        <v>1</v>
      </c>
    </row>
    <row r="2222" spans="1:21" ht="14.4" customHeight="1" x14ac:dyDescent="0.3">
      <c r="A2222" s="660">
        <v>21</v>
      </c>
      <c r="B2222" s="661" t="s">
        <v>589</v>
      </c>
      <c r="C2222" s="661">
        <v>89301212</v>
      </c>
      <c r="D2222" s="740" t="s">
        <v>6629</v>
      </c>
      <c r="E2222" s="741" t="s">
        <v>4378</v>
      </c>
      <c r="F2222" s="661" t="s">
        <v>4355</v>
      </c>
      <c r="G2222" s="661" t="s">
        <v>4414</v>
      </c>
      <c r="H2222" s="661" t="s">
        <v>590</v>
      </c>
      <c r="I2222" s="661" t="s">
        <v>3626</v>
      </c>
      <c r="J2222" s="661" t="s">
        <v>854</v>
      </c>
      <c r="K2222" s="661" t="s">
        <v>4562</v>
      </c>
      <c r="L2222" s="662">
        <v>0</v>
      </c>
      <c r="M2222" s="662">
        <v>0</v>
      </c>
      <c r="N2222" s="661">
        <v>4</v>
      </c>
      <c r="O2222" s="742">
        <v>1</v>
      </c>
      <c r="P2222" s="662">
        <v>0</v>
      </c>
      <c r="Q2222" s="677"/>
      <c r="R2222" s="661">
        <v>4</v>
      </c>
      <c r="S2222" s="677">
        <v>1</v>
      </c>
      <c r="T2222" s="742">
        <v>1</v>
      </c>
      <c r="U2222" s="700">
        <v>1</v>
      </c>
    </row>
    <row r="2223" spans="1:21" ht="14.4" customHeight="1" x14ac:dyDescent="0.3">
      <c r="A2223" s="660">
        <v>21</v>
      </c>
      <c r="B2223" s="661" t="s">
        <v>589</v>
      </c>
      <c r="C2223" s="661">
        <v>89301212</v>
      </c>
      <c r="D2223" s="740" t="s">
        <v>6629</v>
      </c>
      <c r="E2223" s="741" t="s">
        <v>4378</v>
      </c>
      <c r="F2223" s="661" t="s">
        <v>4355</v>
      </c>
      <c r="G2223" s="661" t="s">
        <v>4414</v>
      </c>
      <c r="H2223" s="661" t="s">
        <v>590</v>
      </c>
      <c r="I2223" s="661" t="s">
        <v>4568</v>
      </c>
      <c r="J2223" s="661" t="s">
        <v>4416</v>
      </c>
      <c r="K2223" s="661" t="s">
        <v>855</v>
      </c>
      <c r="L2223" s="662">
        <v>97.97</v>
      </c>
      <c r="M2223" s="662">
        <v>783.76</v>
      </c>
      <c r="N2223" s="661">
        <v>8</v>
      </c>
      <c r="O2223" s="742">
        <v>1.5</v>
      </c>
      <c r="P2223" s="662">
        <v>783.76</v>
      </c>
      <c r="Q2223" s="677">
        <v>1</v>
      </c>
      <c r="R2223" s="661">
        <v>8</v>
      </c>
      <c r="S2223" s="677">
        <v>1</v>
      </c>
      <c r="T2223" s="742">
        <v>1.5</v>
      </c>
      <c r="U2223" s="700">
        <v>1</v>
      </c>
    </row>
    <row r="2224" spans="1:21" ht="14.4" customHeight="1" x14ac:dyDescent="0.3">
      <c r="A2224" s="660">
        <v>21</v>
      </c>
      <c r="B2224" s="661" t="s">
        <v>589</v>
      </c>
      <c r="C2224" s="661">
        <v>89301212</v>
      </c>
      <c r="D2224" s="740" t="s">
        <v>6629</v>
      </c>
      <c r="E2224" s="741" t="s">
        <v>4378</v>
      </c>
      <c r="F2224" s="661" t="s">
        <v>4355</v>
      </c>
      <c r="G2224" s="661" t="s">
        <v>4414</v>
      </c>
      <c r="H2224" s="661" t="s">
        <v>590</v>
      </c>
      <c r="I2224" s="661" t="s">
        <v>5170</v>
      </c>
      <c r="J2224" s="661" t="s">
        <v>4564</v>
      </c>
      <c r="K2224" s="661" t="s">
        <v>855</v>
      </c>
      <c r="L2224" s="662">
        <v>97.97</v>
      </c>
      <c r="M2224" s="662">
        <v>195.94</v>
      </c>
      <c r="N2224" s="661">
        <v>2</v>
      </c>
      <c r="O2224" s="742">
        <v>0.5</v>
      </c>
      <c r="P2224" s="662">
        <v>195.94</v>
      </c>
      <c r="Q2224" s="677">
        <v>1</v>
      </c>
      <c r="R2224" s="661">
        <v>2</v>
      </c>
      <c r="S2224" s="677">
        <v>1</v>
      </c>
      <c r="T2224" s="742">
        <v>0.5</v>
      </c>
      <c r="U2224" s="700">
        <v>1</v>
      </c>
    </row>
    <row r="2225" spans="1:21" ht="14.4" customHeight="1" x14ac:dyDescent="0.3">
      <c r="A2225" s="660">
        <v>21</v>
      </c>
      <c r="B2225" s="661" t="s">
        <v>589</v>
      </c>
      <c r="C2225" s="661">
        <v>89301212</v>
      </c>
      <c r="D2225" s="740" t="s">
        <v>6629</v>
      </c>
      <c r="E2225" s="741" t="s">
        <v>4378</v>
      </c>
      <c r="F2225" s="661" t="s">
        <v>4355</v>
      </c>
      <c r="G2225" s="661" t="s">
        <v>4414</v>
      </c>
      <c r="H2225" s="661" t="s">
        <v>590</v>
      </c>
      <c r="I2225" s="661" t="s">
        <v>853</v>
      </c>
      <c r="J2225" s="661" t="s">
        <v>854</v>
      </c>
      <c r="K2225" s="661" t="s">
        <v>4437</v>
      </c>
      <c r="L2225" s="662">
        <v>97.97</v>
      </c>
      <c r="M2225" s="662">
        <v>1175.6399999999999</v>
      </c>
      <c r="N2225" s="661">
        <v>12</v>
      </c>
      <c r="O2225" s="742">
        <v>4.5</v>
      </c>
      <c r="P2225" s="662">
        <v>783.76</v>
      </c>
      <c r="Q2225" s="677">
        <v>0.66666666666666674</v>
      </c>
      <c r="R2225" s="661">
        <v>8</v>
      </c>
      <c r="S2225" s="677">
        <v>0.66666666666666663</v>
      </c>
      <c r="T2225" s="742">
        <v>3</v>
      </c>
      <c r="U2225" s="700">
        <v>0.66666666666666663</v>
      </c>
    </row>
    <row r="2226" spans="1:21" ht="14.4" customHeight="1" x14ac:dyDescent="0.3">
      <c r="A2226" s="660">
        <v>21</v>
      </c>
      <c r="B2226" s="661" t="s">
        <v>589</v>
      </c>
      <c r="C2226" s="661">
        <v>89301212</v>
      </c>
      <c r="D2226" s="740" t="s">
        <v>6629</v>
      </c>
      <c r="E2226" s="741" t="s">
        <v>4378</v>
      </c>
      <c r="F2226" s="661" t="s">
        <v>4355</v>
      </c>
      <c r="G2226" s="661" t="s">
        <v>4410</v>
      </c>
      <c r="H2226" s="661" t="s">
        <v>2238</v>
      </c>
      <c r="I2226" s="661" t="s">
        <v>2496</v>
      </c>
      <c r="J2226" s="661" t="s">
        <v>2497</v>
      </c>
      <c r="K2226" s="661" t="s">
        <v>2498</v>
      </c>
      <c r="L2226" s="662">
        <v>497.4</v>
      </c>
      <c r="M2226" s="662">
        <v>28849.200000000019</v>
      </c>
      <c r="N2226" s="661">
        <v>58</v>
      </c>
      <c r="O2226" s="742">
        <v>42</v>
      </c>
      <c r="P2226" s="662">
        <v>24372.600000000017</v>
      </c>
      <c r="Q2226" s="677">
        <v>0.84482758620689657</v>
      </c>
      <c r="R2226" s="661">
        <v>49</v>
      </c>
      <c r="S2226" s="677">
        <v>0.84482758620689657</v>
      </c>
      <c r="T2226" s="742">
        <v>35</v>
      </c>
      <c r="U2226" s="700">
        <v>0.83333333333333337</v>
      </c>
    </row>
    <row r="2227" spans="1:21" ht="14.4" customHeight="1" x14ac:dyDescent="0.3">
      <c r="A2227" s="660">
        <v>21</v>
      </c>
      <c r="B2227" s="661" t="s">
        <v>589</v>
      </c>
      <c r="C2227" s="661">
        <v>89301212</v>
      </c>
      <c r="D2227" s="740" t="s">
        <v>6629</v>
      </c>
      <c r="E2227" s="741" t="s">
        <v>4378</v>
      </c>
      <c r="F2227" s="661" t="s">
        <v>4355</v>
      </c>
      <c r="G2227" s="661" t="s">
        <v>4410</v>
      </c>
      <c r="H2227" s="661" t="s">
        <v>2238</v>
      </c>
      <c r="I2227" s="661" t="s">
        <v>2514</v>
      </c>
      <c r="J2227" s="661" t="s">
        <v>2515</v>
      </c>
      <c r="K2227" s="661" t="s">
        <v>4121</v>
      </c>
      <c r="L2227" s="662">
        <v>1359.61</v>
      </c>
      <c r="M2227" s="662">
        <v>73418.94</v>
      </c>
      <c r="N2227" s="661">
        <v>54</v>
      </c>
      <c r="O2227" s="742">
        <v>14</v>
      </c>
      <c r="P2227" s="662">
        <v>59822.840000000011</v>
      </c>
      <c r="Q2227" s="677">
        <v>0.81481481481481499</v>
      </c>
      <c r="R2227" s="661">
        <v>44</v>
      </c>
      <c r="S2227" s="677">
        <v>0.81481481481481477</v>
      </c>
      <c r="T2227" s="742">
        <v>11.5</v>
      </c>
      <c r="U2227" s="700">
        <v>0.8214285714285714</v>
      </c>
    </row>
    <row r="2228" spans="1:21" ht="14.4" customHeight="1" x14ac:dyDescent="0.3">
      <c r="A2228" s="660">
        <v>21</v>
      </c>
      <c r="B2228" s="661" t="s">
        <v>589</v>
      </c>
      <c r="C2228" s="661">
        <v>89301212</v>
      </c>
      <c r="D2228" s="740" t="s">
        <v>6629</v>
      </c>
      <c r="E2228" s="741" t="s">
        <v>4378</v>
      </c>
      <c r="F2228" s="661" t="s">
        <v>4355</v>
      </c>
      <c r="G2228" s="661" t="s">
        <v>4410</v>
      </c>
      <c r="H2228" s="661" t="s">
        <v>2238</v>
      </c>
      <c r="I2228" s="661" t="s">
        <v>4457</v>
      </c>
      <c r="J2228" s="661" t="s">
        <v>4458</v>
      </c>
      <c r="K2228" s="661" t="s">
        <v>4459</v>
      </c>
      <c r="L2228" s="662">
        <v>1359.61</v>
      </c>
      <c r="M2228" s="662">
        <v>2719.22</v>
      </c>
      <c r="N2228" s="661">
        <v>2</v>
      </c>
      <c r="O2228" s="742">
        <v>1</v>
      </c>
      <c r="P2228" s="662">
        <v>2719.22</v>
      </c>
      <c r="Q2228" s="677">
        <v>1</v>
      </c>
      <c r="R2228" s="661">
        <v>2</v>
      </c>
      <c r="S2228" s="677">
        <v>1</v>
      </c>
      <c r="T2228" s="742">
        <v>1</v>
      </c>
      <c r="U2228" s="700">
        <v>1</v>
      </c>
    </row>
    <row r="2229" spans="1:21" ht="14.4" customHeight="1" x14ac:dyDescent="0.3">
      <c r="A2229" s="660">
        <v>21</v>
      </c>
      <c r="B2229" s="661" t="s">
        <v>589</v>
      </c>
      <c r="C2229" s="661">
        <v>89301212</v>
      </c>
      <c r="D2229" s="740" t="s">
        <v>6629</v>
      </c>
      <c r="E2229" s="741" t="s">
        <v>4378</v>
      </c>
      <c r="F2229" s="661" t="s">
        <v>4355</v>
      </c>
      <c r="G2229" s="661" t="s">
        <v>4653</v>
      </c>
      <c r="H2229" s="661" t="s">
        <v>590</v>
      </c>
      <c r="I2229" s="661" t="s">
        <v>5622</v>
      </c>
      <c r="J2229" s="661" t="s">
        <v>4935</v>
      </c>
      <c r="K2229" s="661" t="s">
        <v>5624</v>
      </c>
      <c r="L2229" s="662">
        <v>1163.02</v>
      </c>
      <c r="M2229" s="662">
        <v>2326.04</v>
      </c>
      <c r="N2229" s="661">
        <v>2</v>
      </c>
      <c r="O2229" s="742">
        <v>1</v>
      </c>
      <c r="P2229" s="662">
        <v>2326.04</v>
      </c>
      <c r="Q2229" s="677">
        <v>1</v>
      </c>
      <c r="R2229" s="661">
        <v>2</v>
      </c>
      <c r="S2229" s="677">
        <v>1</v>
      </c>
      <c r="T2229" s="742">
        <v>1</v>
      </c>
      <c r="U2229" s="700">
        <v>1</v>
      </c>
    </row>
    <row r="2230" spans="1:21" ht="14.4" customHeight="1" x14ac:dyDescent="0.3">
      <c r="A2230" s="660">
        <v>21</v>
      </c>
      <c r="B2230" s="661" t="s">
        <v>589</v>
      </c>
      <c r="C2230" s="661">
        <v>89301212</v>
      </c>
      <c r="D2230" s="740" t="s">
        <v>6629</v>
      </c>
      <c r="E2230" s="741" t="s">
        <v>4378</v>
      </c>
      <c r="F2230" s="661" t="s">
        <v>4355</v>
      </c>
      <c r="G2230" s="661" t="s">
        <v>4657</v>
      </c>
      <c r="H2230" s="661" t="s">
        <v>590</v>
      </c>
      <c r="I2230" s="661" t="s">
        <v>5173</v>
      </c>
      <c r="J2230" s="661" t="s">
        <v>5174</v>
      </c>
      <c r="K2230" s="661" t="s">
        <v>4659</v>
      </c>
      <c r="L2230" s="662">
        <v>1044.3599999999999</v>
      </c>
      <c r="M2230" s="662">
        <v>3133.08</v>
      </c>
      <c r="N2230" s="661">
        <v>3</v>
      </c>
      <c r="O2230" s="742">
        <v>1</v>
      </c>
      <c r="P2230" s="662">
        <v>3133.08</v>
      </c>
      <c r="Q2230" s="677">
        <v>1</v>
      </c>
      <c r="R2230" s="661">
        <v>3</v>
      </c>
      <c r="S2230" s="677">
        <v>1</v>
      </c>
      <c r="T2230" s="742">
        <v>1</v>
      </c>
      <c r="U2230" s="700">
        <v>1</v>
      </c>
    </row>
    <row r="2231" spans="1:21" ht="14.4" customHeight="1" x14ac:dyDescent="0.3">
      <c r="A2231" s="660">
        <v>21</v>
      </c>
      <c r="B2231" s="661" t="s">
        <v>589</v>
      </c>
      <c r="C2231" s="661">
        <v>89301212</v>
      </c>
      <c r="D2231" s="740" t="s">
        <v>6629</v>
      </c>
      <c r="E2231" s="741" t="s">
        <v>4378</v>
      </c>
      <c r="F2231" s="661" t="s">
        <v>4355</v>
      </c>
      <c r="G2231" s="661" t="s">
        <v>4439</v>
      </c>
      <c r="H2231" s="661" t="s">
        <v>590</v>
      </c>
      <c r="I2231" s="661" t="s">
        <v>2125</v>
      </c>
      <c r="J2231" s="661" t="s">
        <v>935</v>
      </c>
      <c r="K2231" s="661" t="s">
        <v>1329</v>
      </c>
      <c r="L2231" s="662">
        <v>113.37</v>
      </c>
      <c r="M2231" s="662">
        <v>1133.7</v>
      </c>
      <c r="N2231" s="661">
        <v>10</v>
      </c>
      <c r="O2231" s="742">
        <v>6</v>
      </c>
      <c r="P2231" s="662">
        <v>453.48</v>
      </c>
      <c r="Q2231" s="677">
        <v>0.4</v>
      </c>
      <c r="R2231" s="661">
        <v>4</v>
      </c>
      <c r="S2231" s="677">
        <v>0.4</v>
      </c>
      <c r="T2231" s="742">
        <v>2</v>
      </c>
      <c r="U2231" s="700">
        <v>0.33333333333333331</v>
      </c>
    </row>
    <row r="2232" spans="1:21" ht="14.4" customHeight="1" x14ac:dyDescent="0.3">
      <c r="A2232" s="660">
        <v>21</v>
      </c>
      <c r="B2232" s="661" t="s">
        <v>589</v>
      </c>
      <c r="C2232" s="661">
        <v>89301212</v>
      </c>
      <c r="D2232" s="740" t="s">
        <v>6629</v>
      </c>
      <c r="E2232" s="741" t="s">
        <v>4378</v>
      </c>
      <c r="F2232" s="661" t="s">
        <v>4355</v>
      </c>
      <c r="G2232" s="661" t="s">
        <v>4439</v>
      </c>
      <c r="H2232" s="661" t="s">
        <v>590</v>
      </c>
      <c r="I2232" s="661" t="s">
        <v>934</v>
      </c>
      <c r="J2232" s="661" t="s">
        <v>935</v>
      </c>
      <c r="K2232" s="661" t="s">
        <v>936</v>
      </c>
      <c r="L2232" s="662">
        <v>56.69</v>
      </c>
      <c r="M2232" s="662">
        <v>113.38</v>
      </c>
      <c r="N2232" s="661">
        <v>2</v>
      </c>
      <c r="O2232" s="742">
        <v>2</v>
      </c>
      <c r="P2232" s="662"/>
      <c r="Q2232" s="677">
        <v>0</v>
      </c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21</v>
      </c>
      <c r="B2233" s="661" t="s">
        <v>589</v>
      </c>
      <c r="C2233" s="661">
        <v>89301212</v>
      </c>
      <c r="D2233" s="740" t="s">
        <v>6629</v>
      </c>
      <c r="E2233" s="741" t="s">
        <v>4378</v>
      </c>
      <c r="F2233" s="661" t="s">
        <v>4355</v>
      </c>
      <c r="G2233" s="661" t="s">
        <v>4439</v>
      </c>
      <c r="H2233" s="661" t="s">
        <v>590</v>
      </c>
      <c r="I2233" s="661" t="s">
        <v>5643</v>
      </c>
      <c r="J2233" s="661" t="s">
        <v>5644</v>
      </c>
      <c r="K2233" s="661" t="s">
        <v>924</v>
      </c>
      <c r="L2233" s="662">
        <v>45.34</v>
      </c>
      <c r="M2233" s="662">
        <v>90.68</v>
      </c>
      <c r="N2233" s="661">
        <v>2</v>
      </c>
      <c r="O2233" s="742">
        <v>0.5</v>
      </c>
      <c r="P2233" s="662">
        <v>90.68</v>
      </c>
      <c r="Q2233" s="677">
        <v>1</v>
      </c>
      <c r="R2233" s="661">
        <v>2</v>
      </c>
      <c r="S2233" s="677">
        <v>1</v>
      </c>
      <c r="T2233" s="742">
        <v>0.5</v>
      </c>
      <c r="U2233" s="700">
        <v>1</v>
      </c>
    </row>
    <row r="2234" spans="1:21" ht="14.4" customHeight="1" x14ac:dyDescent="0.3">
      <c r="A2234" s="660">
        <v>21</v>
      </c>
      <c r="B2234" s="661" t="s">
        <v>589</v>
      </c>
      <c r="C2234" s="661">
        <v>89301212</v>
      </c>
      <c r="D2234" s="740" t="s">
        <v>6629</v>
      </c>
      <c r="E2234" s="741" t="s">
        <v>4378</v>
      </c>
      <c r="F2234" s="661" t="s">
        <v>4355</v>
      </c>
      <c r="G2234" s="661" t="s">
        <v>4582</v>
      </c>
      <c r="H2234" s="661" t="s">
        <v>590</v>
      </c>
      <c r="I2234" s="661" t="s">
        <v>1467</v>
      </c>
      <c r="J2234" s="661" t="s">
        <v>4585</v>
      </c>
      <c r="K2234" s="661" t="s">
        <v>4586</v>
      </c>
      <c r="L2234" s="662">
        <v>91.52</v>
      </c>
      <c r="M2234" s="662">
        <v>366.08</v>
      </c>
      <c r="N2234" s="661">
        <v>4</v>
      </c>
      <c r="O2234" s="742">
        <v>0.5</v>
      </c>
      <c r="P2234" s="662">
        <v>366.08</v>
      </c>
      <c r="Q2234" s="677">
        <v>1</v>
      </c>
      <c r="R2234" s="661">
        <v>4</v>
      </c>
      <c r="S2234" s="677">
        <v>1</v>
      </c>
      <c r="T2234" s="742">
        <v>0.5</v>
      </c>
      <c r="U2234" s="700">
        <v>1</v>
      </c>
    </row>
    <row r="2235" spans="1:21" ht="14.4" customHeight="1" x14ac:dyDescent="0.3">
      <c r="A2235" s="660">
        <v>21</v>
      </c>
      <c r="B2235" s="661" t="s">
        <v>589</v>
      </c>
      <c r="C2235" s="661">
        <v>89301212</v>
      </c>
      <c r="D2235" s="740" t="s">
        <v>6629</v>
      </c>
      <c r="E2235" s="741" t="s">
        <v>4378</v>
      </c>
      <c r="F2235" s="661" t="s">
        <v>4355</v>
      </c>
      <c r="G2235" s="661" t="s">
        <v>4582</v>
      </c>
      <c r="H2235" s="661" t="s">
        <v>590</v>
      </c>
      <c r="I2235" s="661" t="s">
        <v>1467</v>
      </c>
      <c r="J2235" s="661" t="s">
        <v>4585</v>
      </c>
      <c r="K2235" s="661" t="s">
        <v>4586</v>
      </c>
      <c r="L2235" s="662">
        <v>103.62</v>
      </c>
      <c r="M2235" s="662">
        <v>103.62</v>
      </c>
      <c r="N2235" s="661">
        <v>1</v>
      </c>
      <c r="O2235" s="742">
        <v>1</v>
      </c>
      <c r="P2235" s="662">
        <v>103.62</v>
      </c>
      <c r="Q2235" s="677">
        <v>1</v>
      </c>
      <c r="R2235" s="661">
        <v>1</v>
      </c>
      <c r="S2235" s="677">
        <v>1</v>
      </c>
      <c r="T2235" s="742">
        <v>1</v>
      </c>
      <c r="U2235" s="700">
        <v>1</v>
      </c>
    </row>
    <row r="2236" spans="1:21" ht="14.4" customHeight="1" x14ac:dyDescent="0.3">
      <c r="A2236" s="660">
        <v>21</v>
      </c>
      <c r="B2236" s="661" t="s">
        <v>589</v>
      </c>
      <c r="C2236" s="661">
        <v>89301212</v>
      </c>
      <c r="D2236" s="740" t="s">
        <v>6629</v>
      </c>
      <c r="E2236" s="741" t="s">
        <v>4378</v>
      </c>
      <c r="F2236" s="661" t="s">
        <v>4355</v>
      </c>
      <c r="G2236" s="661" t="s">
        <v>4940</v>
      </c>
      <c r="H2236" s="661" t="s">
        <v>2238</v>
      </c>
      <c r="I2236" s="661" t="s">
        <v>2265</v>
      </c>
      <c r="J2236" s="661" t="s">
        <v>4145</v>
      </c>
      <c r="K2236" s="661" t="s">
        <v>1228</v>
      </c>
      <c r="L2236" s="662">
        <v>134.83000000000001</v>
      </c>
      <c r="M2236" s="662">
        <v>134.83000000000001</v>
      </c>
      <c r="N2236" s="661">
        <v>1</v>
      </c>
      <c r="O2236" s="742">
        <v>0.5</v>
      </c>
      <c r="P2236" s="662">
        <v>134.83000000000001</v>
      </c>
      <c r="Q2236" s="677">
        <v>1</v>
      </c>
      <c r="R2236" s="661">
        <v>1</v>
      </c>
      <c r="S2236" s="677">
        <v>1</v>
      </c>
      <c r="T2236" s="742">
        <v>0.5</v>
      </c>
      <c r="U2236" s="700">
        <v>1</v>
      </c>
    </row>
    <row r="2237" spans="1:21" ht="14.4" customHeight="1" x14ac:dyDescent="0.3">
      <c r="A2237" s="660">
        <v>21</v>
      </c>
      <c r="B2237" s="661" t="s">
        <v>589</v>
      </c>
      <c r="C2237" s="661">
        <v>89301212</v>
      </c>
      <c r="D2237" s="740" t="s">
        <v>6629</v>
      </c>
      <c r="E2237" s="741" t="s">
        <v>4378</v>
      </c>
      <c r="F2237" s="661" t="s">
        <v>4355</v>
      </c>
      <c r="G2237" s="661" t="s">
        <v>4883</v>
      </c>
      <c r="H2237" s="661" t="s">
        <v>590</v>
      </c>
      <c r="I2237" s="661" t="s">
        <v>5977</v>
      </c>
      <c r="J2237" s="661" t="s">
        <v>5978</v>
      </c>
      <c r="K2237" s="661" t="s">
        <v>2075</v>
      </c>
      <c r="L2237" s="662">
        <v>110.25</v>
      </c>
      <c r="M2237" s="662">
        <v>220.5</v>
      </c>
      <c r="N2237" s="661">
        <v>2</v>
      </c>
      <c r="O2237" s="742">
        <v>1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21</v>
      </c>
      <c r="B2238" s="661" t="s">
        <v>589</v>
      </c>
      <c r="C2238" s="661">
        <v>89301212</v>
      </c>
      <c r="D2238" s="740" t="s">
        <v>6629</v>
      </c>
      <c r="E2238" s="741" t="s">
        <v>4378</v>
      </c>
      <c r="F2238" s="661" t="s">
        <v>4355</v>
      </c>
      <c r="G2238" s="661" t="s">
        <v>4883</v>
      </c>
      <c r="H2238" s="661" t="s">
        <v>590</v>
      </c>
      <c r="I2238" s="661" t="s">
        <v>5979</v>
      </c>
      <c r="J2238" s="661" t="s">
        <v>5978</v>
      </c>
      <c r="K2238" s="661" t="s">
        <v>5980</v>
      </c>
      <c r="L2238" s="662">
        <v>330.74</v>
      </c>
      <c r="M2238" s="662">
        <v>992.22</v>
      </c>
      <c r="N2238" s="661">
        <v>3</v>
      </c>
      <c r="O2238" s="742">
        <v>3</v>
      </c>
      <c r="P2238" s="662"/>
      <c r="Q2238" s="677">
        <v>0</v>
      </c>
      <c r="R2238" s="661"/>
      <c r="S2238" s="677">
        <v>0</v>
      </c>
      <c r="T2238" s="742"/>
      <c r="U2238" s="700">
        <v>0</v>
      </c>
    </row>
    <row r="2239" spans="1:21" ht="14.4" customHeight="1" x14ac:dyDescent="0.3">
      <c r="A2239" s="660">
        <v>21</v>
      </c>
      <c r="B2239" s="661" t="s">
        <v>589</v>
      </c>
      <c r="C2239" s="661">
        <v>89301212</v>
      </c>
      <c r="D2239" s="740" t="s">
        <v>6629</v>
      </c>
      <c r="E2239" s="741" t="s">
        <v>4378</v>
      </c>
      <c r="F2239" s="661" t="s">
        <v>4355</v>
      </c>
      <c r="G2239" s="661" t="s">
        <v>5331</v>
      </c>
      <c r="H2239" s="661" t="s">
        <v>2238</v>
      </c>
      <c r="I2239" s="661" t="s">
        <v>2464</v>
      </c>
      <c r="J2239" s="661" t="s">
        <v>2465</v>
      </c>
      <c r="K2239" s="661" t="s">
        <v>996</v>
      </c>
      <c r="L2239" s="662">
        <v>130.59</v>
      </c>
      <c r="M2239" s="662">
        <v>261.18</v>
      </c>
      <c r="N2239" s="661">
        <v>2</v>
      </c>
      <c r="O2239" s="742">
        <v>0.5</v>
      </c>
      <c r="P2239" s="662"/>
      <c r="Q2239" s="677">
        <v>0</v>
      </c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21</v>
      </c>
      <c r="B2240" s="661" t="s">
        <v>589</v>
      </c>
      <c r="C2240" s="661">
        <v>89301212</v>
      </c>
      <c r="D2240" s="740" t="s">
        <v>6629</v>
      </c>
      <c r="E2240" s="741" t="s">
        <v>4378</v>
      </c>
      <c r="F2240" s="661" t="s">
        <v>4355</v>
      </c>
      <c r="G2240" s="661" t="s">
        <v>5331</v>
      </c>
      <c r="H2240" s="661" t="s">
        <v>2238</v>
      </c>
      <c r="I2240" s="661" t="s">
        <v>3569</v>
      </c>
      <c r="J2240" s="661" t="s">
        <v>3570</v>
      </c>
      <c r="K2240" s="661" t="s">
        <v>620</v>
      </c>
      <c r="L2240" s="662">
        <v>201.88</v>
      </c>
      <c r="M2240" s="662">
        <v>403.76</v>
      </c>
      <c r="N2240" s="661">
        <v>2</v>
      </c>
      <c r="O2240" s="742">
        <v>1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21</v>
      </c>
      <c r="B2241" s="661" t="s">
        <v>589</v>
      </c>
      <c r="C2241" s="661">
        <v>89301212</v>
      </c>
      <c r="D2241" s="740" t="s">
        <v>6629</v>
      </c>
      <c r="E2241" s="741" t="s">
        <v>4378</v>
      </c>
      <c r="F2241" s="661" t="s">
        <v>4355</v>
      </c>
      <c r="G2241" s="661" t="s">
        <v>5331</v>
      </c>
      <c r="H2241" s="661" t="s">
        <v>2238</v>
      </c>
      <c r="I2241" s="661" t="s">
        <v>5332</v>
      </c>
      <c r="J2241" s="661" t="s">
        <v>3570</v>
      </c>
      <c r="K2241" s="661" t="s">
        <v>5333</v>
      </c>
      <c r="L2241" s="662">
        <v>605.65</v>
      </c>
      <c r="M2241" s="662">
        <v>605.65</v>
      </c>
      <c r="N2241" s="661">
        <v>1</v>
      </c>
      <c r="O2241" s="742">
        <v>0.5</v>
      </c>
      <c r="P2241" s="662"/>
      <c r="Q2241" s="677">
        <v>0</v>
      </c>
      <c r="R2241" s="661"/>
      <c r="S2241" s="677">
        <v>0</v>
      </c>
      <c r="T2241" s="742"/>
      <c r="U2241" s="700">
        <v>0</v>
      </c>
    </row>
    <row r="2242" spans="1:21" ht="14.4" customHeight="1" x14ac:dyDescent="0.3">
      <c r="A2242" s="660">
        <v>21</v>
      </c>
      <c r="B2242" s="661" t="s">
        <v>589</v>
      </c>
      <c r="C2242" s="661">
        <v>89301212</v>
      </c>
      <c r="D2242" s="740" t="s">
        <v>6629</v>
      </c>
      <c r="E2242" s="741" t="s">
        <v>4378</v>
      </c>
      <c r="F2242" s="661" t="s">
        <v>4355</v>
      </c>
      <c r="G2242" s="661" t="s">
        <v>4591</v>
      </c>
      <c r="H2242" s="661" t="s">
        <v>590</v>
      </c>
      <c r="I2242" s="661" t="s">
        <v>3290</v>
      </c>
      <c r="J2242" s="661" t="s">
        <v>3291</v>
      </c>
      <c r="K2242" s="661" t="s">
        <v>3499</v>
      </c>
      <c r="L2242" s="662">
        <v>0</v>
      </c>
      <c r="M2242" s="662">
        <v>0</v>
      </c>
      <c r="N2242" s="661">
        <v>2</v>
      </c>
      <c r="O2242" s="742">
        <v>1</v>
      </c>
      <c r="P2242" s="662"/>
      <c r="Q2242" s="677"/>
      <c r="R2242" s="661"/>
      <c r="S2242" s="677">
        <v>0</v>
      </c>
      <c r="T2242" s="742"/>
      <c r="U2242" s="700">
        <v>0</v>
      </c>
    </row>
    <row r="2243" spans="1:21" ht="14.4" customHeight="1" x14ac:dyDescent="0.3">
      <c r="A2243" s="660">
        <v>21</v>
      </c>
      <c r="B2243" s="661" t="s">
        <v>589</v>
      </c>
      <c r="C2243" s="661">
        <v>89301212</v>
      </c>
      <c r="D2243" s="740" t="s">
        <v>6629</v>
      </c>
      <c r="E2243" s="741" t="s">
        <v>4378</v>
      </c>
      <c r="F2243" s="661" t="s">
        <v>4355</v>
      </c>
      <c r="G2243" s="661" t="s">
        <v>4442</v>
      </c>
      <c r="H2243" s="661" t="s">
        <v>590</v>
      </c>
      <c r="I2243" s="661" t="s">
        <v>946</v>
      </c>
      <c r="J2243" s="661" t="s">
        <v>4443</v>
      </c>
      <c r="K2243" s="661" t="s">
        <v>4444</v>
      </c>
      <c r="L2243" s="662">
        <v>0</v>
      </c>
      <c r="M2243" s="662">
        <v>0</v>
      </c>
      <c r="N2243" s="661">
        <v>10</v>
      </c>
      <c r="O2243" s="742">
        <v>2.5</v>
      </c>
      <c r="P2243" s="662">
        <v>0</v>
      </c>
      <c r="Q2243" s="677"/>
      <c r="R2243" s="661">
        <v>6</v>
      </c>
      <c r="S2243" s="677">
        <v>0.6</v>
      </c>
      <c r="T2243" s="742">
        <v>1.5</v>
      </c>
      <c r="U2243" s="700">
        <v>0.6</v>
      </c>
    </row>
    <row r="2244" spans="1:21" ht="14.4" customHeight="1" x14ac:dyDescent="0.3">
      <c r="A2244" s="660">
        <v>21</v>
      </c>
      <c r="B2244" s="661" t="s">
        <v>589</v>
      </c>
      <c r="C2244" s="661">
        <v>89301212</v>
      </c>
      <c r="D2244" s="740" t="s">
        <v>6629</v>
      </c>
      <c r="E2244" s="741" t="s">
        <v>4378</v>
      </c>
      <c r="F2244" s="661" t="s">
        <v>4355</v>
      </c>
      <c r="G2244" s="661" t="s">
        <v>4445</v>
      </c>
      <c r="H2244" s="661" t="s">
        <v>590</v>
      </c>
      <c r="I2244" s="661" t="s">
        <v>872</v>
      </c>
      <c r="J2244" s="661" t="s">
        <v>769</v>
      </c>
      <c r="K2244" s="661" t="s">
        <v>4446</v>
      </c>
      <c r="L2244" s="662">
        <v>219.94</v>
      </c>
      <c r="M2244" s="662">
        <v>439.88</v>
      </c>
      <c r="N2244" s="661">
        <v>2</v>
      </c>
      <c r="O2244" s="742">
        <v>1.5</v>
      </c>
      <c r="P2244" s="662">
        <v>219.94</v>
      </c>
      <c r="Q2244" s="677">
        <v>0.5</v>
      </c>
      <c r="R2244" s="661">
        <v>1</v>
      </c>
      <c r="S2244" s="677">
        <v>0.5</v>
      </c>
      <c r="T2244" s="742">
        <v>0.5</v>
      </c>
      <c r="U2244" s="700">
        <v>0.33333333333333331</v>
      </c>
    </row>
    <row r="2245" spans="1:21" ht="14.4" customHeight="1" x14ac:dyDescent="0.3">
      <c r="A2245" s="660">
        <v>21</v>
      </c>
      <c r="B2245" s="661" t="s">
        <v>589</v>
      </c>
      <c r="C2245" s="661">
        <v>89301212</v>
      </c>
      <c r="D2245" s="740" t="s">
        <v>6629</v>
      </c>
      <c r="E2245" s="741" t="s">
        <v>4378</v>
      </c>
      <c r="F2245" s="661" t="s">
        <v>4355</v>
      </c>
      <c r="G2245" s="661" t="s">
        <v>5981</v>
      </c>
      <c r="H2245" s="661" t="s">
        <v>590</v>
      </c>
      <c r="I2245" s="661" t="s">
        <v>5982</v>
      </c>
      <c r="J2245" s="661" t="s">
        <v>5983</v>
      </c>
      <c r="K2245" s="661" t="s">
        <v>5984</v>
      </c>
      <c r="L2245" s="662">
        <v>79.349999999999994</v>
      </c>
      <c r="M2245" s="662">
        <v>158.69999999999999</v>
      </c>
      <c r="N2245" s="661">
        <v>2</v>
      </c>
      <c r="O2245" s="742">
        <v>1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21</v>
      </c>
      <c r="B2246" s="661" t="s">
        <v>589</v>
      </c>
      <c r="C2246" s="661">
        <v>89301212</v>
      </c>
      <c r="D2246" s="740" t="s">
        <v>6629</v>
      </c>
      <c r="E2246" s="741" t="s">
        <v>4378</v>
      </c>
      <c r="F2246" s="661" t="s">
        <v>4355</v>
      </c>
      <c r="G2246" s="661" t="s">
        <v>4963</v>
      </c>
      <c r="H2246" s="661" t="s">
        <v>2238</v>
      </c>
      <c r="I2246" s="661" t="s">
        <v>4964</v>
      </c>
      <c r="J2246" s="661" t="s">
        <v>4300</v>
      </c>
      <c r="K2246" s="661" t="s">
        <v>2472</v>
      </c>
      <c r="L2246" s="662">
        <v>0</v>
      </c>
      <c r="M2246" s="662">
        <v>0</v>
      </c>
      <c r="N2246" s="661">
        <v>21</v>
      </c>
      <c r="O2246" s="742">
        <v>7</v>
      </c>
      <c r="P2246" s="662">
        <v>0</v>
      </c>
      <c r="Q2246" s="677"/>
      <c r="R2246" s="661">
        <v>9</v>
      </c>
      <c r="S2246" s="677">
        <v>0.42857142857142855</v>
      </c>
      <c r="T2246" s="742">
        <v>3</v>
      </c>
      <c r="U2246" s="700">
        <v>0.42857142857142855</v>
      </c>
    </row>
    <row r="2247" spans="1:21" ht="14.4" customHeight="1" x14ac:dyDescent="0.3">
      <c r="A2247" s="660">
        <v>21</v>
      </c>
      <c r="B2247" s="661" t="s">
        <v>589</v>
      </c>
      <c r="C2247" s="661">
        <v>89301212</v>
      </c>
      <c r="D2247" s="740" t="s">
        <v>6629</v>
      </c>
      <c r="E2247" s="741" t="s">
        <v>4378</v>
      </c>
      <c r="F2247" s="661" t="s">
        <v>4355</v>
      </c>
      <c r="G2247" s="661" t="s">
        <v>4963</v>
      </c>
      <c r="H2247" s="661" t="s">
        <v>2238</v>
      </c>
      <c r="I2247" s="661" t="s">
        <v>4964</v>
      </c>
      <c r="J2247" s="661" t="s">
        <v>4300</v>
      </c>
      <c r="K2247" s="661" t="s">
        <v>2472</v>
      </c>
      <c r="L2247" s="662">
        <v>154.4</v>
      </c>
      <c r="M2247" s="662">
        <v>5404</v>
      </c>
      <c r="N2247" s="661">
        <v>35</v>
      </c>
      <c r="O2247" s="742">
        <v>12</v>
      </c>
      <c r="P2247" s="662">
        <v>2316</v>
      </c>
      <c r="Q2247" s="677">
        <v>0.42857142857142855</v>
      </c>
      <c r="R2247" s="661">
        <v>15</v>
      </c>
      <c r="S2247" s="677">
        <v>0.42857142857142855</v>
      </c>
      <c r="T2247" s="742">
        <v>5</v>
      </c>
      <c r="U2247" s="700">
        <v>0.41666666666666669</v>
      </c>
    </row>
    <row r="2248" spans="1:21" ht="14.4" customHeight="1" x14ac:dyDescent="0.3">
      <c r="A2248" s="660">
        <v>21</v>
      </c>
      <c r="B2248" s="661" t="s">
        <v>589</v>
      </c>
      <c r="C2248" s="661">
        <v>89301212</v>
      </c>
      <c r="D2248" s="740" t="s">
        <v>6629</v>
      </c>
      <c r="E2248" s="741" t="s">
        <v>4378</v>
      </c>
      <c r="F2248" s="661" t="s">
        <v>4355</v>
      </c>
      <c r="G2248" s="661" t="s">
        <v>4963</v>
      </c>
      <c r="H2248" s="661" t="s">
        <v>2238</v>
      </c>
      <c r="I2248" s="661" t="s">
        <v>3652</v>
      </c>
      <c r="J2248" s="661" t="s">
        <v>4300</v>
      </c>
      <c r="K2248" s="661" t="s">
        <v>2543</v>
      </c>
      <c r="L2248" s="662">
        <v>514.67999999999995</v>
      </c>
      <c r="M2248" s="662">
        <v>4632.119999999999</v>
      </c>
      <c r="N2248" s="661">
        <v>9</v>
      </c>
      <c r="O2248" s="742">
        <v>9</v>
      </c>
      <c r="P2248" s="662">
        <v>3088.0799999999995</v>
      </c>
      <c r="Q2248" s="677">
        <v>0.66666666666666674</v>
      </c>
      <c r="R2248" s="661">
        <v>6</v>
      </c>
      <c r="S2248" s="677">
        <v>0.66666666666666663</v>
      </c>
      <c r="T2248" s="742">
        <v>6</v>
      </c>
      <c r="U2248" s="700">
        <v>0.66666666666666663</v>
      </c>
    </row>
    <row r="2249" spans="1:21" ht="14.4" customHeight="1" x14ac:dyDescent="0.3">
      <c r="A2249" s="660">
        <v>21</v>
      </c>
      <c r="B2249" s="661" t="s">
        <v>589</v>
      </c>
      <c r="C2249" s="661">
        <v>89301212</v>
      </c>
      <c r="D2249" s="740" t="s">
        <v>6629</v>
      </c>
      <c r="E2249" s="741" t="s">
        <v>4378</v>
      </c>
      <c r="F2249" s="661" t="s">
        <v>4355</v>
      </c>
      <c r="G2249" s="661" t="s">
        <v>4411</v>
      </c>
      <c r="H2249" s="661" t="s">
        <v>590</v>
      </c>
      <c r="I2249" s="661" t="s">
        <v>1268</v>
      </c>
      <c r="J2249" s="661" t="s">
        <v>1059</v>
      </c>
      <c r="K2249" s="661" t="s">
        <v>4412</v>
      </c>
      <c r="L2249" s="662">
        <v>96.72</v>
      </c>
      <c r="M2249" s="662">
        <v>483.59999999999997</v>
      </c>
      <c r="N2249" s="661">
        <v>5</v>
      </c>
      <c r="O2249" s="742">
        <v>1.5</v>
      </c>
      <c r="P2249" s="662">
        <v>193.44</v>
      </c>
      <c r="Q2249" s="677">
        <v>0.4</v>
      </c>
      <c r="R2249" s="661">
        <v>2</v>
      </c>
      <c r="S2249" s="677">
        <v>0.4</v>
      </c>
      <c r="T2249" s="742">
        <v>0.5</v>
      </c>
      <c r="U2249" s="700">
        <v>0.33333333333333331</v>
      </c>
    </row>
    <row r="2250" spans="1:21" ht="14.4" customHeight="1" x14ac:dyDescent="0.3">
      <c r="A2250" s="660">
        <v>21</v>
      </c>
      <c r="B2250" s="661" t="s">
        <v>589</v>
      </c>
      <c r="C2250" s="661">
        <v>89301212</v>
      </c>
      <c r="D2250" s="740" t="s">
        <v>6629</v>
      </c>
      <c r="E2250" s="741" t="s">
        <v>4378</v>
      </c>
      <c r="F2250" s="661" t="s">
        <v>4355</v>
      </c>
      <c r="G2250" s="661" t="s">
        <v>4599</v>
      </c>
      <c r="H2250" s="661" t="s">
        <v>2238</v>
      </c>
      <c r="I2250" s="661" t="s">
        <v>4965</v>
      </c>
      <c r="J2250" s="661" t="s">
        <v>2508</v>
      </c>
      <c r="K2250" s="661" t="s">
        <v>4966</v>
      </c>
      <c r="L2250" s="662">
        <v>314.33999999999997</v>
      </c>
      <c r="M2250" s="662">
        <v>1257.3599999999999</v>
      </c>
      <c r="N2250" s="661">
        <v>4</v>
      </c>
      <c r="O2250" s="742">
        <v>1.5</v>
      </c>
      <c r="P2250" s="662">
        <v>628.67999999999995</v>
      </c>
      <c r="Q2250" s="677">
        <v>0.5</v>
      </c>
      <c r="R2250" s="661">
        <v>2</v>
      </c>
      <c r="S2250" s="677">
        <v>0.5</v>
      </c>
      <c r="T2250" s="742">
        <v>0.5</v>
      </c>
      <c r="U2250" s="700">
        <v>0.33333333333333331</v>
      </c>
    </row>
    <row r="2251" spans="1:21" ht="14.4" customHeight="1" x14ac:dyDescent="0.3">
      <c r="A2251" s="660">
        <v>21</v>
      </c>
      <c r="B2251" s="661" t="s">
        <v>589</v>
      </c>
      <c r="C2251" s="661">
        <v>89301212</v>
      </c>
      <c r="D2251" s="740" t="s">
        <v>6629</v>
      </c>
      <c r="E2251" s="741" t="s">
        <v>4378</v>
      </c>
      <c r="F2251" s="661" t="s">
        <v>4355</v>
      </c>
      <c r="G2251" s="661" t="s">
        <v>4448</v>
      </c>
      <c r="H2251" s="661" t="s">
        <v>590</v>
      </c>
      <c r="I2251" s="661" t="s">
        <v>4895</v>
      </c>
      <c r="J2251" s="661" t="s">
        <v>1286</v>
      </c>
      <c r="K2251" s="661" t="s">
        <v>812</v>
      </c>
      <c r="L2251" s="662">
        <v>0</v>
      </c>
      <c r="M2251" s="662">
        <v>0</v>
      </c>
      <c r="N2251" s="661">
        <v>2</v>
      </c>
      <c r="O2251" s="742">
        <v>0.5</v>
      </c>
      <c r="P2251" s="662"/>
      <c r="Q2251" s="677"/>
      <c r="R2251" s="661"/>
      <c r="S2251" s="677">
        <v>0</v>
      </c>
      <c r="T2251" s="742"/>
      <c r="U2251" s="700">
        <v>0</v>
      </c>
    </row>
    <row r="2252" spans="1:21" ht="14.4" customHeight="1" x14ac:dyDescent="0.3">
      <c r="A2252" s="660">
        <v>21</v>
      </c>
      <c r="B2252" s="661" t="s">
        <v>589</v>
      </c>
      <c r="C2252" s="661">
        <v>89301212</v>
      </c>
      <c r="D2252" s="740" t="s">
        <v>6629</v>
      </c>
      <c r="E2252" s="741" t="s">
        <v>4378</v>
      </c>
      <c r="F2252" s="661" t="s">
        <v>4355</v>
      </c>
      <c r="G2252" s="661" t="s">
        <v>4448</v>
      </c>
      <c r="H2252" s="661" t="s">
        <v>590</v>
      </c>
      <c r="I2252" s="661" t="s">
        <v>4725</v>
      </c>
      <c r="J2252" s="661" t="s">
        <v>4601</v>
      </c>
      <c r="K2252" s="661" t="s">
        <v>1394</v>
      </c>
      <c r="L2252" s="662">
        <v>154.33000000000001</v>
      </c>
      <c r="M2252" s="662">
        <v>308.66000000000003</v>
      </c>
      <c r="N2252" s="661">
        <v>2</v>
      </c>
      <c r="O2252" s="742">
        <v>1</v>
      </c>
      <c r="P2252" s="662">
        <v>308.66000000000003</v>
      </c>
      <c r="Q2252" s="677">
        <v>1</v>
      </c>
      <c r="R2252" s="661">
        <v>2</v>
      </c>
      <c r="S2252" s="677">
        <v>1</v>
      </c>
      <c r="T2252" s="742">
        <v>1</v>
      </c>
      <c r="U2252" s="700">
        <v>1</v>
      </c>
    </row>
    <row r="2253" spans="1:21" ht="14.4" customHeight="1" x14ac:dyDescent="0.3">
      <c r="A2253" s="660">
        <v>21</v>
      </c>
      <c r="B2253" s="661" t="s">
        <v>589</v>
      </c>
      <c r="C2253" s="661">
        <v>89301212</v>
      </c>
      <c r="D2253" s="740" t="s">
        <v>6629</v>
      </c>
      <c r="E2253" s="741" t="s">
        <v>4378</v>
      </c>
      <c r="F2253" s="661" t="s">
        <v>4355</v>
      </c>
      <c r="G2253" s="661" t="s">
        <v>4448</v>
      </c>
      <c r="H2253" s="661" t="s">
        <v>590</v>
      </c>
      <c r="I2253" s="661" t="s">
        <v>4725</v>
      </c>
      <c r="J2253" s="661" t="s">
        <v>4601</v>
      </c>
      <c r="K2253" s="661" t="s">
        <v>1394</v>
      </c>
      <c r="L2253" s="662">
        <v>78.64</v>
      </c>
      <c r="M2253" s="662">
        <v>235.92000000000002</v>
      </c>
      <c r="N2253" s="661">
        <v>3</v>
      </c>
      <c r="O2253" s="742">
        <v>1</v>
      </c>
      <c r="P2253" s="662">
        <v>235.92000000000002</v>
      </c>
      <c r="Q2253" s="677">
        <v>1</v>
      </c>
      <c r="R2253" s="661">
        <v>3</v>
      </c>
      <c r="S2253" s="677">
        <v>1</v>
      </c>
      <c r="T2253" s="742">
        <v>1</v>
      </c>
      <c r="U2253" s="700">
        <v>1</v>
      </c>
    </row>
    <row r="2254" spans="1:21" ht="14.4" customHeight="1" x14ac:dyDescent="0.3">
      <c r="A2254" s="660">
        <v>21</v>
      </c>
      <c r="B2254" s="661" t="s">
        <v>589</v>
      </c>
      <c r="C2254" s="661">
        <v>89301212</v>
      </c>
      <c r="D2254" s="740" t="s">
        <v>6629</v>
      </c>
      <c r="E2254" s="741" t="s">
        <v>4378</v>
      </c>
      <c r="F2254" s="661" t="s">
        <v>4355</v>
      </c>
      <c r="G2254" s="661" t="s">
        <v>4448</v>
      </c>
      <c r="H2254" s="661" t="s">
        <v>590</v>
      </c>
      <c r="I2254" s="661" t="s">
        <v>5672</v>
      </c>
      <c r="J2254" s="661" t="s">
        <v>4601</v>
      </c>
      <c r="K2254" s="661" t="s">
        <v>812</v>
      </c>
      <c r="L2254" s="662">
        <v>157.27000000000001</v>
      </c>
      <c r="M2254" s="662">
        <v>314.54000000000002</v>
      </c>
      <c r="N2254" s="661">
        <v>2</v>
      </c>
      <c r="O2254" s="742">
        <v>1</v>
      </c>
      <c r="P2254" s="662">
        <v>314.54000000000002</v>
      </c>
      <c r="Q2254" s="677">
        <v>1</v>
      </c>
      <c r="R2254" s="661">
        <v>2</v>
      </c>
      <c r="S2254" s="677">
        <v>1</v>
      </c>
      <c r="T2254" s="742">
        <v>1</v>
      </c>
      <c r="U2254" s="700">
        <v>1</v>
      </c>
    </row>
    <row r="2255" spans="1:21" ht="14.4" customHeight="1" x14ac:dyDescent="0.3">
      <c r="A2255" s="660">
        <v>21</v>
      </c>
      <c r="B2255" s="661" t="s">
        <v>589</v>
      </c>
      <c r="C2255" s="661">
        <v>89301212</v>
      </c>
      <c r="D2255" s="740" t="s">
        <v>6629</v>
      </c>
      <c r="E2255" s="741" t="s">
        <v>4378</v>
      </c>
      <c r="F2255" s="661" t="s">
        <v>4355</v>
      </c>
      <c r="G2255" s="661" t="s">
        <v>4901</v>
      </c>
      <c r="H2255" s="661" t="s">
        <v>590</v>
      </c>
      <c r="I2255" s="661" t="s">
        <v>5985</v>
      </c>
      <c r="J2255" s="661" t="s">
        <v>5986</v>
      </c>
      <c r="K2255" s="661" t="s">
        <v>4903</v>
      </c>
      <c r="L2255" s="662">
        <v>0</v>
      </c>
      <c r="M2255" s="662">
        <v>0</v>
      </c>
      <c r="N2255" s="661">
        <v>2</v>
      </c>
      <c r="O2255" s="742">
        <v>1</v>
      </c>
      <c r="P2255" s="662"/>
      <c r="Q2255" s="677"/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21</v>
      </c>
      <c r="B2256" s="661" t="s">
        <v>589</v>
      </c>
      <c r="C2256" s="661">
        <v>89301212</v>
      </c>
      <c r="D2256" s="740" t="s">
        <v>6629</v>
      </c>
      <c r="E2256" s="741" t="s">
        <v>4378</v>
      </c>
      <c r="F2256" s="661" t="s">
        <v>4355</v>
      </c>
      <c r="G2256" s="661" t="s">
        <v>4901</v>
      </c>
      <c r="H2256" s="661" t="s">
        <v>590</v>
      </c>
      <c r="I2256" s="661" t="s">
        <v>5987</v>
      </c>
      <c r="J2256" s="661" t="s">
        <v>5986</v>
      </c>
      <c r="K2256" s="661" t="s">
        <v>885</v>
      </c>
      <c r="L2256" s="662">
        <v>157.01</v>
      </c>
      <c r="M2256" s="662">
        <v>157.01</v>
      </c>
      <c r="N2256" s="661">
        <v>1</v>
      </c>
      <c r="O2256" s="742">
        <v>1</v>
      </c>
      <c r="P2256" s="662"/>
      <c r="Q2256" s="677">
        <v>0</v>
      </c>
      <c r="R2256" s="661"/>
      <c r="S2256" s="677">
        <v>0</v>
      </c>
      <c r="T2256" s="742"/>
      <c r="U2256" s="700">
        <v>0</v>
      </c>
    </row>
    <row r="2257" spans="1:21" ht="14.4" customHeight="1" x14ac:dyDescent="0.3">
      <c r="A2257" s="660">
        <v>21</v>
      </c>
      <c r="B2257" s="661" t="s">
        <v>589</v>
      </c>
      <c r="C2257" s="661">
        <v>89301212</v>
      </c>
      <c r="D2257" s="740" t="s">
        <v>6629</v>
      </c>
      <c r="E2257" s="741" t="s">
        <v>4378</v>
      </c>
      <c r="F2257" s="661" t="s">
        <v>4355</v>
      </c>
      <c r="G2257" s="661" t="s">
        <v>4452</v>
      </c>
      <c r="H2257" s="661" t="s">
        <v>590</v>
      </c>
      <c r="I2257" s="661" t="s">
        <v>4610</v>
      </c>
      <c r="J2257" s="661" t="s">
        <v>4607</v>
      </c>
      <c r="K2257" s="661" t="s">
        <v>996</v>
      </c>
      <c r="L2257" s="662">
        <v>0</v>
      </c>
      <c r="M2257" s="662">
        <v>0</v>
      </c>
      <c r="N2257" s="661">
        <v>2</v>
      </c>
      <c r="O2257" s="742">
        <v>0.5</v>
      </c>
      <c r="P2257" s="662"/>
      <c r="Q2257" s="677"/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21</v>
      </c>
      <c r="B2258" s="661" t="s">
        <v>589</v>
      </c>
      <c r="C2258" s="661">
        <v>89301212</v>
      </c>
      <c r="D2258" s="740" t="s">
        <v>6629</v>
      </c>
      <c r="E2258" s="741" t="s">
        <v>4378</v>
      </c>
      <c r="F2258" s="661" t="s">
        <v>4355</v>
      </c>
      <c r="G2258" s="661" t="s">
        <v>4452</v>
      </c>
      <c r="H2258" s="661" t="s">
        <v>590</v>
      </c>
      <c r="I2258" s="661" t="s">
        <v>5988</v>
      </c>
      <c r="J2258" s="661" t="s">
        <v>5274</v>
      </c>
      <c r="K2258" s="661" t="s">
        <v>5989</v>
      </c>
      <c r="L2258" s="662">
        <v>0</v>
      </c>
      <c r="M2258" s="662">
        <v>0</v>
      </c>
      <c r="N2258" s="661">
        <v>1</v>
      </c>
      <c r="O2258" s="742">
        <v>1</v>
      </c>
      <c r="P2258" s="662"/>
      <c r="Q2258" s="677"/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21</v>
      </c>
      <c r="B2259" s="661" t="s">
        <v>589</v>
      </c>
      <c r="C2259" s="661">
        <v>89301212</v>
      </c>
      <c r="D2259" s="740" t="s">
        <v>6629</v>
      </c>
      <c r="E2259" s="741" t="s">
        <v>4378</v>
      </c>
      <c r="F2259" s="661" t="s">
        <v>4356</v>
      </c>
      <c r="G2259" s="661" t="s">
        <v>4612</v>
      </c>
      <c r="H2259" s="661" t="s">
        <v>590</v>
      </c>
      <c r="I2259" s="661" t="s">
        <v>4613</v>
      </c>
      <c r="J2259" s="661" t="s">
        <v>4370</v>
      </c>
      <c r="K2259" s="661"/>
      <c r="L2259" s="662">
        <v>0</v>
      </c>
      <c r="M2259" s="662">
        <v>0</v>
      </c>
      <c r="N2259" s="661">
        <v>1</v>
      </c>
      <c r="O2259" s="742">
        <v>1</v>
      </c>
      <c r="P2259" s="662">
        <v>0</v>
      </c>
      <c r="Q2259" s="677"/>
      <c r="R2259" s="661">
        <v>1</v>
      </c>
      <c r="S2259" s="677">
        <v>1</v>
      </c>
      <c r="T2259" s="742">
        <v>1</v>
      </c>
      <c r="U2259" s="700">
        <v>1</v>
      </c>
    </row>
    <row r="2260" spans="1:21" ht="14.4" customHeight="1" x14ac:dyDescent="0.3">
      <c r="A2260" s="660">
        <v>21</v>
      </c>
      <c r="B2260" s="661" t="s">
        <v>589</v>
      </c>
      <c r="C2260" s="661">
        <v>89301212</v>
      </c>
      <c r="D2260" s="740" t="s">
        <v>6629</v>
      </c>
      <c r="E2260" s="741" t="s">
        <v>4378</v>
      </c>
      <c r="F2260" s="661" t="s">
        <v>4356</v>
      </c>
      <c r="G2260" s="661" t="s">
        <v>4612</v>
      </c>
      <c r="H2260" s="661" t="s">
        <v>590</v>
      </c>
      <c r="I2260" s="661" t="s">
        <v>4614</v>
      </c>
      <c r="J2260" s="661" t="s">
        <v>4370</v>
      </c>
      <c r="K2260" s="661"/>
      <c r="L2260" s="662">
        <v>0</v>
      </c>
      <c r="M2260" s="662">
        <v>0</v>
      </c>
      <c r="N2260" s="661">
        <v>1</v>
      </c>
      <c r="O2260" s="742">
        <v>1</v>
      </c>
      <c r="P2260" s="662"/>
      <c r="Q2260" s="677"/>
      <c r="R2260" s="661"/>
      <c r="S2260" s="677">
        <v>0</v>
      </c>
      <c r="T2260" s="742"/>
      <c r="U2260" s="700">
        <v>0</v>
      </c>
    </row>
    <row r="2261" spans="1:21" ht="14.4" customHeight="1" x14ac:dyDescent="0.3">
      <c r="A2261" s="660">
        <v>21</v>
      </c>
      <c r="B2261" s="661" t="s">
        <v>589</v>
      </c>
      <c r="C2261" s="661">
        <v>89301212</v>
      </c>
      <c r="D2261" s="740" t="s">
        <v>6629</v>
      </c>
      <c r="E2261" s="741" t="s">
        <v>4378</v>
      </c>
      <c r="F2261" s="661" t="s">
        <v>4357</v>
      </c>
      <c r="G2261" s="661" t="s">
        <v>4615</v>
      </c>
      <c r="H2261" s="661" t="s">
        <v>590</v>
      </c>
      <c r="I2261" s="661" t="s">
        <v>4681</v>
      </c>
      <c r="J2261" s="661" t="s">
        <v>4682</v>
      </c>
      <c r="K2261" s="661" t="s">
        <v>4683</v>
      </c>
      <c r="L2261" s="662">
        <v>1000</v>
      </c>
      <c r="M2261" s="662">
        <v>3000</v>
      </c>
      <c r="N2261" s="661">
        <v>3</v>
      </c>
      <c r="O2261" s="742">
        <v>3</v>
      </c>
      <c r="P2261" s="662"/>
      <c r="Q2261" s="677">
        <v>0</v>
      </c>
      <c r="R2261" s="661"/>
      <c r="S2261" s="677">
        <v>0</v>
      </c>
      <c r="T2261" s="742"/>
      <c r="U2261" s="700">
        <v>0</v>
      </c>
    </row>
    <row r="2262" spans="1:21" ht="14.4" customHeight="1" x14ac:dyDescent="0.3">
      <c r="A2262" s="660">
        <v>21</v>
      </c>
      <c r="B2262" s="661" t="s">
        <v>589</v>
      </c>
      <c r="C2262" s="661">
        <v>89301212</v>
      </c>
      <c r="D2262" s="740" t="s">
        <v>6629</v>
      </c>
      <c r="E2262" s="741" t="s">
        <v>4378</v>
      </c>
      <c r="F2262" s="661" t="s">
        <v>4357</v>
      </c>
      <c r="G2262" s="661" t="s">
        <v>5281</v>
      </c>
      <c r="H2262" s="661" t="s">
        <v>590</v>
      </c>
      <c r="I2262" s="661" t="s">
        <v>5282</v>
      </c>
      <c r="J2262" s="661" t="s">
        <v>5283</v>
      </c>
      <c r="K2262" s="661" t="s">
        <v>5284</v>
      </c>
      <c r="L2262" s="662">
        <v>1800</v>
      </c>
      <c r="M2262" s="662">
        <v>1800</v>
      </c>
      <c r="N2262" s="661">
        <v>1</v>
      </c>
      <c r="O2262" s="742">
        <v>1</v>
      </c>
      <c r="P2262" s="662">
        <v>1800</v>
      </c>
      <c r="Q2262" s="677">
        <v>1</v>
      </c>
      <c r="R2262" s="661">
        <v>1</v>
      </c>
      <c r="S2262" s="677">
        <v>1</v>
      </c>
      <c r="T2262" s="742">
        <v>1</v>
      </c>
      <c r="U2262" s="700">
        <v>1</v>
      </c>
    </row>
    <row r="2263" spans="1:21" ht="14.4" customHeight="1" x14ac:dyDescent="0.3">
      <c r="A2263" s="660">
        <v>21</v>
      </c>
      <c r="B2263" s="661" t="s">
        <v>589</v>
      </c>
      <c r="C2263" s="661">
        <v>89301212</v>
      </c>
      <c r="D2263" s="740" t="s">
        <v>6629</v>
      </c>
      <c r="E2263" s="741" t="s">
        <v>4378</v>
      </c>
      <c r="F2263" s="661" t="s">
        <v>4357</v>
      </c>
      <c r="G2263" s="661" t="s">
        <v>5288</v>
      </c>
      <c r="H2263" s="661" t="s">
        <v>590</v>
      </c>
      <c r="I2263" s="661" t="s">
        <v>5282</v>
      </c>
      <c r="J2263" s="661" t="s">
        <v>5283</v>
      </c>
      <c r="K2263" s="661" t="s">
        <v>5284</v>
      </c>
      <c r="L2263" s="662">
        <v>1800</v>
      </c>
      <c r="M2263" s="662">
        <v>1800</v>
      </c>
      <c r="N2263" s="661">
        <v>1</v>
      </c>
      <c r="O2263" s="742">
        <v>1</v>
      </c>
      <c r="P2263" s="662"/>
      <c r="Q2263" s="677">
        <v>0</v>
      </c>
      <c r="R2263" s="661"/>
      <c r="S2263" s="677">
        <v>0</v>
      </c>
      <c r="T2263" s="742"/>
      <c r="U2263" s="700">
        <v>0</v>
      </c>
    </row>
    <row r="2264" spans="1:21" ht="14.4" customHeight="1" x14ac:dyDescent="0.3">
      <c r="A2264" s="660">
        <v>21</v>
      </c>
      <c r="B2264" s="661" t="s">
        <v>589</v>
      </c>
      <c r="C2264" s="661">
        <v>89301212</v>
      </c>
      <c r="D2264" s="740" t="s">
        <v>6629</v>
      </c>
      <c r="E2264" s="741" t="s">
        <v>4378</v>
      </c>
      <c r="F2264" s="661" t="s">
        <v>4357</v>
      </c>
      <c r="G2264" s="661" t="s">
        <v>4684</v>
      </c>
      <c r="H2264" s="661" t="s">
        <v>590</v>
      </c>
      <c r="I2264" s="661" t="s">
        <v>4681</v>
      </c>
      <c r="J2264" s="661" t="s">
        <v>4682</v>
      </c>
      <c r="K2264" s="661" t="s">
        <v>4683</v>
      </c>
      <c r="L2264" s="662">
        <v>1000</v>
      </c>
      <c r="M2264" s="662">
        <v>5000</v>
      </c>
      <c r="N2264" s="661">
        <v>5</v>
      </c>
      <c r="O2264" s="742">
        <v>5</v>
      </c>
      <c r="P2264" s="662">
        <v>1000</v>
      </c>
      <c r="Q2264" s="677">
        <v>0.2</v>
      </c>
      <c r="R2264" s="661">
        <v>1</v>
      </c>
      <c r="S2264" s="677">
        <v>0.2</v>
      </c>
      <c r="T2264" s="742">
        <v>1</v>
      </c>
      <c r="U2264" s="700">
        <v>0.2</v>
      </c>
    </row>
    <row r="2265" spans="1:21" ht="14.4" customHeight="1" x14ac:dyDescent="0.3">
      <c r="A2265" s="660">
        <v>21</v>
      </c>
      <c r="B2265" s="661" t="s">
        <v>589</v>
      </c>
      <c r="C2265" s="661">
        <v>89301212</v>
      </c>
      <c r="D2265" s="740" t="s">
        <v>6629</v>
      </c>
      <c r="E2265" s="741" t="s">
        <v>4379</v>
      </c>
      <c r="F2265" s="661" t="s">
        <v>4355</v>
      </c>
      <c r="G2265" s="661" t="s">
        <v>4471</v>
      </c>
      <c r="H2265" s="661" t="s">
        <v>590</v>
      </c>
      <c r="I2265" s="661" t="s">
        <v>2669</v>
      </c>
      <c r="J2265" s="661" t="s">
        <v>4168</v>
      </c>
      <c r="K2265" s="661" t="s">
        <v>4169</v>
      </c>
      <c r="L2265" s="662">
        <v>156.86000000000001</v>
      </c>
      <c r="M2265" s="662">
        <v>156.86000000000001</v>
      </c>
      <c r="N2265" s="661">
        <v>1</v>
      </c>
      <c r="O2265" s="742">
        <v>1</v>
      </c>
      <c r="P2265" s="662">
        <v>156.86000000000001</v>
      </c>
      <c r="Q2265" s="677">
        <v>1</v>
      </c>
      <c r="R2265" s="661">
        <v>1</v>
      </c>
      <c r="S2265" s="677">
        <v>1</v>
      </c>
      <c r="T2265" s="742">
        <v>1</v>
      </c>
      <c r="U2265" s="700">
        <v>1</v>
      </c>
    </row>
    <row r="2266" spans="1:21" ht="14.4" customHeight="1" x14ac:dyDescent="0.3">
      <c r="A2266" s="660">
        <v>21</v>
      </c>
      <c r="B2266" s="661" t="s">
        <v>589</v>
      </c>
      <c r="C2266" s="661">
        <v>89301212</v>
      </c>
      <c r="D2266" s="740" t="s">
        <v>6629</v>
      </c>
      <c r="E2266" s="741" t="s">
        <v>4379</v>
      </c>
      <c r="F2266" s="661" t="s">
        <v>4355</v>
      </c>
      <c r="G2266" s="661" t="s">
        <v>5990</v>
      </c>
      <c r="H2266" s="661" t="s">
        <v>590</v>
      </c>
      <c r="I2266" s="661" t="s">
        <v>1252</v>
      </c>
      <c r="J2266" s="661" t="s">
        <v>1253</v>
      </c>
      <c r="K2266" s="661" t="s">
        <v>5991</v>
      </c>
      <c r="L2266" s="662">
        <v>0</v>
      </c>
      <c r="M2266" s="662">
        <v>0</v>
      </c>
      <c r="N2266" s="661">
        <v>1</v>
      </c>
      <c r="O2266" s="742">
        <v>1</v>
      </c>
      <c r="P2266" s="662"/>
      <c r="Q2266" s="677"/>
      <c r="R2266" s="661"/>
      <c r="S2266" s="677">
        <v>0</v>
      </c>
      <c r="T2266" s="742"/>
      <c r="U2266" s="700">
        <v>0</v>
      </c>
    </row>
    <row r="2267" spans="1:21" ht="14.4" customHeight="1" x14ac:dyDescent="0.3">
      <c r="A2267" s="660">
        <v>21</v>
      </c>
      <c r="B2267" s="661" t="s">
        <v>589</v>
      </c>
      <c r="C2267" s="661">
        <v>89301212</v>
      </c>
      <c r="D2267" s="740" t="s">
        <v>6629</v>
      </c>
      <c r="E2267" s="741" t="s">
        <v>4379</v>
      </c>
      <c r="F2267" s="661" t="s">
        <v>4355</v>
      </c>
      <c r="G2267" s="661" t="s">
        <v>5143</v>
      </c>
      <c r="H2267" s="661" t="s">
        <v>590</v>
      </c>
      <c r="I2267" s="661" t="s">
        <v>5756</v>
      </c>
      <c r="J2267" s="661" t="s">
        <v>5144</v>
      </c>
      <c r="K2267" s="661" t="s">
        <v>5757</v>
      </c>
      <c r="L2267" s="662">
        <v>0</v>
      </c>
      <c r="M2267" s="662">
        <v>0</v>
      </c>
      <c r="N2267" s="661">
        <v>1</v>
      </c>
      <c r="O2267" s="742">
        <v>1</v>
      </c>
      <c r="P2267" s="662"/>
      <c r="Q2267" s="677"/>
      <c r="R2267" s="661"/>
      <c r="S2267" s="677">
        <v>0</v>
      </c>
      <c r="T2267" s="742"/>
      <c r="U2267" s="700">
        <v>0</v>
      </c>
    </row>
    <row r="2268" spans="1:21" ht="14.4" customHeight="1" x14ac:dyDescent="0.3">
      <c r="A2268" s="660">
        <v>21</v>
      </c>
      <c r="B2268" s="661" t="s">
        <v>589</v>
      </c>
      <c r="C2268" s="661">
        <v>89301212</v>
      </c>
      <c r="D2268" s="740" t="s">
        <v>6629</v>
      </c>
      <c r="E2268" s="741" t="s">
        <v>4379</v>
      </c>
      <c r="F2268" s="661" t="s">
        <v>4355</v>
      </c>
      <c r="G2268" s="661" t="s">
        <v>4414</v>
      </c>
      <c r="H2268" s="661" t="s">
        <v>590</v>
      </c>
      <c r="I2268" s="661" t="s">
        <v>5992</v>
      </c>
      <c r="J2268" s="661" t="s">
        <v>5782</v>
      </c>
      <c r="K2268" s="661" t="s">
        <v>5993</v>
      </c>
      <c r="L2268" s="662">
        <v>0</v>
      </c>
      <c r="M2268" s="662">
        <v>0</v>
      </c>
      <c r="N2268" s="661">
        <v>1</v>
      </c>
      <c r="O2268" s="742">
        <v>1</v>
      </c>
      <c r="P2268" s="662"/>
      <c r="Q2268" s="677"/>
      <c r="R2268" s="661"/>
      <c r="S2268" s="677">
        <v>0</v>
      </c>
      <c r="T2268" s="742"/>
      <c r="U2268" s="700">
        <v>0</v>
      </c>
    </row>
    <row r="2269" spans="1:21" ht="14.4" customHeight="1" x14ac:dyDescent="0.3">
      <c r="A2269" s="660">
        <v>21</v>
      </c>
      <c r="B2269" s="661" t="s">
        <v>589</v>
      </c>
      <c r="C2269" s="661">
        <v>89301212</v>
      </c>
      <c r="D2269" s="740" t="s">
        <v>6629</v>
      </c>
      <c r="E2269" s="741" t="s">
        <v>4380</v>
      </c>
      <c r="F2269" s="661" t="s">
        <v>4355</v>
      </c>
      <c r="G2269" s="661" t="s">
        <v>4395</v>
      </c>
      <c r="H2269" s="661" t="s">
        <v>590</v>
      </c>
      <c r="I2269" s="661" t="s">
        <v>726</v>
      </c>
      <c r="J2269" s="661" t="s">
        <v>727</v>
      </c>
      <c r="K2269" s="661" t="s">
        <v>4396</v>
      </c>
      <c r="L2269" s="662">
        <v>42.42</v>
      </c>
      <c r="M2269" s="662">
        <v>42.42</v>
      </c>
      <c r="N2269" s="661">
        <v>1</v>
      </c>
      <c r="O2269" s="742">
        <v>1</v>
      </c>
      <c r="P2269" s="662"/>
      <c r="Q2269" s="677">
        <v>0</v>
      </c>
      <c r="R2269" s="661"/>
      <c r="S2269" s="677">
        <v>0</v>
      </c>
      <c r="T2269" s="742"/>
      <c r="U2269" s="700">
        <v>0</v>
      </c>
    </row>
    <row r="2270" spans="1:21" ht="14.4" customHeight="1" x14ac:dyDescent="0.3">
      <c r="A2270" s="660">
        <v>21</v>
      </c>
      <c r="B2270" s="661" t="s">
        <v>589</v>
      </c>
      <c r="C2270" s="661">
        <v>89301212</v>
      </c>
      <c r="D2270" s="740" t="s">
        <v>6629</v>
      </c>
      <c r="E2270" s="741" t="s">
        <v>4380</v>
      </c>
      <c r="F2270" s="661" t="s">
        <v>4355</v>
      </c>
      <c r="G2270" s="661" t="s">
        <v>4395</v>
      </c>
      <c r="H2270" s="661" t="s">
        <v>590</v>
      </c>
      <c r="I2270" s="661" t="s">
        <v>726</v>
      </c>
      <c r="J2270" s="661" t="s">
        <v>727</v>
      </c>
      <c r="K2270" s="661" t="s">
        <v>4396</v>
      </c>
      <c r="L2270" s="662">
        <v>85.72</v>
      </c>
      <c r="M2270" s="662">
        <v>85.72</v>
      </c>
      <c r="N2270" s="661">
        <v>1</v>
      </c>
      <c r="O2270" s="742">
        <v>1</v>
      </c>
      <c r="P2270" s="662"/>
      <c r="Q2270" s="677">
        <v>0</v>
      </c>
      <c r="R2270" s="661"/>
      <c r="S2270" s="677">
        <v>0</v>
      </c>
      <c r="T2270" s="742"/>
      <c r="U2270" s="700">
        <v>0</v>
      </c>
    </row>
    <row r="2271" spans="1:21" ht="14.4" customHeight="1" x14ac:dyDescent="0.3">
      <c r="A2271" s="660">
        <v>21</v>
      </c>
      <c r="B2271" s="661" t="s">
        <v>589</v>
      </c>
      <c r="C2271" s="661">
        <v>89301212</v>
      </c>
      <c r="D2271" s="740" t="s">
        <v>6629</v>
      </c>
      <c r="E2271" s="741" t="s">
        <v>4380</v>
      </c>
      <c r="F2271" s="661" t="s">
        <v>4355</v>
      </c>
      <c r="G2271" s="661" t="s">
        <v>4399</v>
      </c>
      <c r="H2271" s="661" t="s">
        <v>2238</v>
      </c>
      <c r="I2271" s="661" t="s">
        <v>2500</v>
      </c>
      <c r="J2271" s="661" t="s">
        <v>4244</v>
      </c>
      <c r="K2271" s="661" t="s">
        <v>4245</v>
      </c>
      <c r="L2271" s="662">
        <v>10.73</v>
      </c>
      <c r="M2271" s="662">
        <v>21.46</v>
      </c>
      <c r="N2271" s="661">
        <v>2</v>
      </c>
      <c r="O2271" s="742">
        <v>1</v>
      </c>
      <c r="P2271" s="662">
        <v>10.73</v>
      </c>
      <c r="Q2271" s="677">
        <v>0.5</v>
      </c>
      <c r="R2271" s="661">
        <v>1</v>
      </c>
      <c r="S2271" s="677">
        <v>0.5</v>
      </c>
      <c r="T2271" s="742">
        <v>0.5</v>
      </c>
      <c r="U2271" s="700">
        <v>0.5</v>
      </c>
    </row>
    <row r="2272" spans="1:21" ht="14.4" customHeight="1" x14ac:dyDescent="0.3">
      <c r="A2272" s="660">
        <v>21</v>
      </c>
      <c r="B2272" s="661" t="s">
        <v>589</v>
      </c>
      <c r="C2272" s="661">
        <v>89301212</v>
      </c>
      <c r="D2272" s="740" t="s">
        <v>6629</v>
      </c>
      <c r="E2272" s="741" t="s">
        <v>4380</v>
      </c>
      <c r="F2272" s="661" t="s">
        <v>4355</v>
      </c>
      <c r="G2272" s="661" t="s">
        <v>5074</v>
      </c>
      <c r="H2272" s="661" t="s">
        <v>2238</v>
      </c>
      <c r="I2272" s="661" t="s">
        <v>2794</v>
      </c>
      <c r="J2272" s="661" t="s">
        <v>2795</v>
      </c>
      <c r="K2272" s="661" t="s">
        <v>2796</v>
      </c>
      <c r="L2272" s="662">
        <v>125.14</v>
      </c>
      <c r="M2272" s="662">
        <v>125.14</v>
      </c>
      <c r="N2272" s="661">
        <v>1</v>
      </c>
      <c r="O2272" s="742">
        <v>1</v>
      </c>
      <c r="P2272" s="662"/>
      <c r="Q2272" s="677">
        <v>0</v>
      </c>
      <c r="R2272" s="661"/>
      <c r="S2272" s="677">
        <v>0</v>
      </c>
      <c r="T2272" s="742"/>
      <c r="U2272" s="700">
        <v>0</v>
      </c>
    </row>
    <row r="2273" spans="1:21" ht="14.4" customHeight="1" x14ac:dyDescent="0.3">
      <c r="A2273" s="660">
        <v>21</v>
      </c>
      <c r="B2273" s="661" t="s">
        <v>589</v>
      </c>
      <c r="C2273" s="661">
        <v>89301212</v>
      </c>
      <c r="D2273" s="740" t="s">
        <v>6629</v>
      </c>
      <c r="E2273" s="741" t="s">
        <v>4380</v>
      </c>
      <c r="F2273" s="661" t="s">
        <v>4355</v>
      </c>
      <c r="G2273" s="661" t="s">
        <v>5994</v>
      </c>
      <c r="H2273" s="661" t="s">
        <v>590</v>
      </c>
      <c r="I2273" s="661" t="s">
        <v>5995</v>
      </c>
      <c r="J2273" s="661" t="s">
        <v>5996</v>
      </c>
      <c r="K2273" s="661" t="s">
        <v>5997</v>
      </c>
      <c r="L2273" s="662">
        <v>42.18</v>
      </c>
      <c r="M2273" s="662">
        <v>42.18</v>
      </c>
      <c r="N2273" s="661">
        <v>1</v>
      </c>
      <c r="O2273" s="742">
        <v>1</v>
      </c>
      <c r="P2273" s="662"/>
      <c r="Q2273" s="677">
        <v>0</v>
      </c>
      <c r="R2273" s="661"/>
      <c r="S2273" s="677">
        <v>0</v>
      </c>
      <c r="T2273" s="742"/>
      <c r="U2273" s="700">
        <v>0</v>
      </c>
    </row>
    <row r="2274" spans="1:21" ht="14.4" customHeight="1" x14ac:dyDescent="0.3">
      <c r="A2274" s="660">
        <v>21</v>
      </c>
      <c r="B2274" s="661" t="s">
        <v>589</v>
      </c>
      <c r="C2274" s="661">
        <v>89301212</v>
      </c>
      <c r="D2274" s="740" t="s">
        <v>6629</v>
      </c>
      <c r="E2274" s="741" t="s">
        <v>4380</v>
      </c>
      <c r="F2274" s="661" t="s">
        <v>4355</v>
      </c>
      <c r="G2274" s="661" t="s">
        <v>4759</v>
      </c>
      <c r="H2274" s="661" t="s">
        <v>2238</v>
      </c>
      <c r="I2274" s="661" t="s">
        <v>5998</v>
      </c>
      <c r="J2274" s="661" t="s">
        <v>5999</v>
      </c>
      <c r="K2274" s="661" t="s">
        <v>6000</v>
      </c>
      <c r="L2274" s="662">
        <v>46.05</v>
      </c>
      <c r="M2274" s="662">
        <v>46.05</v>
      </c>
      <c r="N2274" s="661">
        <v>1</v>
      </c>
      <c r="O2274" s="742">
        <v>1</v>
      </c>
      <c r="P2274" s="662"/>
      <c r="Q2274" s="677">
        <v>0</v>
      </c>
      <c r="R2274" s="661"/>
      <c r="S2274" s="677">
        <v>0</v>
      </c>
      <c r="T2274" s="742"/>
      <c r="U2274" s="700">
        <v>0</v>
      </c>
    </row>
    <row r="2275" spans="1:21" ht="14.4" customHeight="1" x14ac:dyDescent="0.3">
      <c r="A2275" s="660">
        <v>21</v>
      </c>
      <c r="B2275" s="661" t="s">
        <v>589</v>
      </c>
      <c r="C2275" s="661">
        <v>89301212</v>
      </c>
      <c r="D2275" s="740" t="s">
        <v>6629</v>
      </c>
      <c r="E2275" s="741" t="s">
        <v>4380</v>
      </c>
      <c r="F2275" s="661" t="s">
        <v>4355</v>
      </c>
      <c r="G2275" s="661" t="s">
        <v>4759</v>
      </c>
      <c r="H2275" s="661" t="s">
        <v>2238</v>
      </c>
      <c r="I2275" s="661" t="s">
        <v>6001</v>
      </c>
      <c r="J2275" s="661" t="s">
        <v>6002</v>
      </c>
      <c r="K2275" s="661" t="s">
        <v>6003</v>
      </c>
      <c r="L2275" s="662">
        <v>71.22</v>
      </c>
      <c r="M2275" s="662">
        <v>71.22</v>
      </c>
      <c r="N2275" s="661">
        <v>1</v>
      </c>
      <c r="O2275" s="742">
        <v>1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21</v>
      </c>
      <c r="B2276" s="661" t="s">
        <v>589</v>
      </c>
      <c r="C2276" s="661">
        <v>89301212</v>
      </c>
      <c r="D2276" s="740" t="s">
        <v>6629</v>
      </c>
      <c r="E2276" s="741" t="s">
        <v>4380</v>
      </c>
      <c r="F2276" s="661" t="s">
        <v>4355</v>
      </c>
      <c r="G2276" s="661" t="s">
        <v>4690</v>
      </c>
      <c r="H2276" s="661" t="s">
        <v>2238</v>
      </c>
      <c r="I2276" s="661" t="s">
        <v>6004</v>
      </c>
      <c r="J2276" s="661" t="s">
        <v>6005</v>
      </c>
      <c r="K2276" s="661" t="s">
        <v>1803</v>
      </c>
      <c r="L2276" s="662">
        <v>0</v>
      </c>
      <c r="M2276" s="662">
        <v>0</v>
      </c>
      <c r="N2276" s="661">
        <v>1</v>
      </c>
      <c r="O2276" s="742">
        <v>0.5</v>
      </c>
      <c r="P2276" s="662"/>
      <c r="Q2276" s="677"/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21</v>
      </c>
      <c r="B2277" s="661" t="s">
        <v>589</v>
      </c>
      <c r="C2277" s="661">
        <v>89301212</v>
      </c>
      <c r="D2277" s="740" t="s">
        <v>6629</v>
      </c>
      <c r="E2277" s="741" t="s">
        <v>4380</v>
      </c>
      <c r="F2277" s="661" t="s">
        <v>4355</v>
      </c>
      <c r="G2277" s="661" t="s">
        <v>4480</v>
      </c>
      <c r="H2277" s="661" t="s">
        <v>590</v>
      </c>
      <c r="I2277" s="661" t="s">
        <v>6006</v>
      </c>
      <c r="J2277" s="661" t="s">
        <v>4694</v>
      </c>
      <c r="K2277" s="661" t="s">
        <v>6007</v>
      </c>
      <c r="L2277" s="662">
        <v>396.08</v>
      </c>
      <c r="M2277" s="662">
        <v>396.08</v>
      </c>
      <c r="N2277" s="661">
        <v>1</v>
      </c>
      <c r="O2277" s="742">
        <v>1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21</v>
      </c>
      <c r="B2278" s="661" t="s">
        <v>589</v>
      </c>
      <c r="C2278" s="661">
        <v>89301212</v>
      </c>
      <c r="D2278" s="740" t="s">
        <v>6629</v>
      </c>
      <c r="E2278" s="741" t="s">
        <v>4380</v>
      </c>
      <c r="F2278" s="661" t="s">
        <v>4355</v>
      </c>
      <c r="G2278" s="661" t="s">
        <v>4485</v>
      </c>
      <c r="H2278" s="661" t="s">
        <v>590</v>
      </c>
      <c r="I2278" s="661" t="s">
        <v>1518</v>
      </c>
      <c r="J2278" s="661" t="s">
        <v>1519</v>
      </c>
      <c r="K2278" s="661" t="s">
        <v>1520</v>
      </c>
      <c r="L2278" s="662">
        <v>359.63</v>
      </c>
      <c r="M2278" s="662">
        <v>359.63</v>
      </c>
      <c r="N2278" s="661">
        <v>1</v>
      </c>
      <c r="O2278" s="742">
        <v>0.5</v>
      </c>
      <c r="P2278" s="662">
        <v>359.63</v>
      </c>
      <c r="Q2278" s="677">
        <v>1</v>
      </c>
      <c r="R2278" s="661">
        <v>1</v>
      </c>
      <c r="S2278" s="677">
        <v>1</v>
      </c>
      <c r="T2278" s="742">
        <v>0.5</v>
      </c>
      <c r="U2278" s="700">
        <v>1</v>
      </c>
    </row>
    <row r="2279" spans="1:21" ht="14.4" customHeight="1" x14ac:dyDescent="0.3">
      <c r="A2279" s="660">
        <v>21</v>
      </c>
      <c r="B2279" s="661" t="s">
        <v>589</v>
      </c>
      <c r="C2279" s="661">
        <v>89301212</v>
      </c>
      <c r="D2279" s="740" t="s">
        <v>6629</v>
      </c>
      <c r="E2279" s="741" t="s">
        <v>4380</v>
      </c>
      <c r="F2279" s="661" t="s">
        <v>4355</v>
      </c>
      <c r="G2279" s="661" t="s">
        <v>5376</v>
      </c>
      <c r="H2279" s="661" t="s">
        <v>590</v>
      </c>
      <c r="I2279" s="661" t="s">
        <v>5377</v>
      </c>
      <c r="J2279" s="661" t="s">
        <v>5378</v>
      </c>
      <c r="K2279" s="661" t="s">
        <v>3329</v>
      </c>
      <c r="L2279" s="662">
        <v>45.75</v>
      </c>
      <c r="M2279" s="662">
        <v>91.5</v>
      </c>
      <c r="N2279" s="661">
        <v>2</v>
      </c>
      <c r="O2279" s="742">
        <v>1.5</v>
      </c>
      <c r="P2279" s="662">
        <v>45.75</v>
      </c>
      <c r="Q2279" s="677">
        <v>0.5</v>
      </c>
      <c r="R2279" s="661">
        <v>1</v>
      </c>
      <c r="S2279" s="677">
        <v>0.5</v>
      </c>
      <c r="T2279" s="742">
        <v>1</v>
      </c>
      <c r="U2279" s="700">
        <v>0.66666666666666663</v>
      </c>
    </row>
    <row r="2280" spans="1:21" ht="14.4" customHeight="1" x14ac:dyDescent="0.3">
      <c r="A2280" s="660">
        <v>21</v>
      </c>
      <c r="B2280" s="661" t="s">
        <v>589</v>
      </c>
      <c r="C2280" s="661">
        <v>89301212</v>
      </c>
      <c r="D2280" s="740" t="s">
        <v>6629</v>
      </c>
      <c r="E2280" s="741" t="s">
        <v>4380</v>
      </c>
      <c r="F2280" s="661" t="s">
        <v>4355</v>
      </c>
      <c r="G2280" s="661" t="s">
        <v>5376</v>
      </c>
      <c r="H2280" s="661" t="s">
        <v>590</v>
      </c>
      <c r="I2280" s="661" t="s">
        <v>5846</v>
      </c>
      <c r="J2280" s="661" t="s">
        <v>5378</v>
      </c>
      <c r="K2280" s="661" t="s">
        <v>5847</v>
      </c>
      <c r="L2280" s="662">
        <v>45.75</v>
      </c>
      <c r="M2280" s="662">
        <v>45.75</v>
      </c>
      <c r="N2280" s="661">
        <v>1</v>
      </c>
      <c r="O2280" s="742">
        <v>0.5</v>
      </c>
      <c r="P2280" s="662"/>
      <c r="Q2280" s="677">
        <v>0</v>
      </c>
      <c r="R2280" s="661"/>
      <c r="S2280" s="677">
        <v>0</v>
      </c>
      <c r="T2280" s="742"/>
      <c r="U2280" s="700">
        <v>0</v>
      </c>
    </row>
    <row r="2281" spans="1:21" ht="14.4" customHeight="1" x14ac:dyDescent="0.3">
      <c r="A2281" s="660">
        <v>21</v>
      </c>
      <c r="B2281" s="661" t="s">
        <v>589</v>
      </c>
      <c r="C2281" s="661">
        <v>89301212</v>
      </c>
      <c r="D2281" s="740" t="s">
        <v>6629</v>
      </c>
      <c r="E2281" s="741" t="s">
        <v>4380</v>
      </c>
      <c r="F2281" s="661" t="s">
        <v>4355</v>
      </c>
      <c r="G2281" s="661" t="s">
        <v>5379</v>
      </c>
      <c r="H2281" s="661" t="s">
        <v>590</v>
      </c>
      <c r="I2281" s="661" t="s">
        <v>2984</v>
      </c>
      <c r="J2281" s="661" t="s">
        <v>1472</v>
      </c>
      <c r="K2281" s="661" t="s">
        <v>2985</v>
      </c>
      <c r="L2281" s="662">
        <v>386.72</v>
      </c>
      <c r="M2281" s="662">
        <v>386.72</v>
      </c>
      <c r="N2281" s="661">
        <v>1</v>
      </c>
      <c r="O2281" s="742">
        <v>1</v>
      </c>
      <c r="P2281" s="662"/>
      <c r="Q2281" s="677">
        <v>0</v>
      </c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21</v>
      </c>
      <c r="B2282" s="661" t="s">
        <v>589</v>
      </c>
      <c r="C2282" s="661">
        <v>89301212</v>
      </c>
      <c r="D2282" s="740" t="s">
        <v>6629</v>
      </c>
      <c r="E2282" s="741" t="s">
        <v>4380</v>
      </c>
      <c r="F2282" s="661" t="s">
        <v>4355</v>
      </c>
      <c r="G2282" s="661" t="s">
        <v>6008</v>
      </c>
      <c r="H2282" s="661" t="s">
        <v>590</v>
      </c>
      <c r="I2282" s="661" t="s">
        <v>6009</v>
      </c>
      <c r="J2282" s="661" t="s">
        <v>1760</v>
      </c>
      <c r="K2282" s="661" t="s">
        <v>6010</v>
      </c>
      <c r="L2282" s="662">
        <v>84.31</v>
      </c>
      <c r="M2282" s="662">
        <v>168.62</v>
      </c>
      <c r="N2282" s="661">
        <v>2</v>
      </c>
      <c r="O2282" s="742">
        <v>1.5</v>
      </c>
      <c r="P2282" s="662">
        <v>84.31</v>
      </c>
      <c r="Q2282" s="677">
        <v>0.5</v>
      </c>
      <c r="R2282" s="661">
        <v>1</v>
      </c>
      <c r="S2282" s="677">
        <v>0.5</v>
      </c>
      <c r="T2282" s="742">
        <v>0.5</v>
      </c>
      <c r="U2282" s="700">
        <v>0.33333333333333331</v>
      </c>
    </row>
    <row r="2283" spans="1:21" ht="14.4" customHeight="1" x14ac:dyDescent="0.3">
      <c r="A2283" s="660">
        <v>21</v>
      </c>
      <c r="B2283" s="661" t="s">
        <v>589</v>
      </c>
      <c r="C2283" s="661">
        <v>89301212</v>
      </c>
      <c r="D2283" s="740" t="s">
        <v>6629</v>
      </c>
      <c r="E2283" s="741" t="s">
        <v>4380</v>
      </c>
      <c r="F2283" s="661" t="s">
        <v>4355</v>
      </c>
      <c r="G2283" s="661" t="s">
        <v>6008</v>
      </c>
      <c r="H2283" s="661" t="s">
        <v>590</v>
      </c>
      <c r="I2283" s="661" t="s">
        <v>1759</v>
      </c>
      <c r="J2283" s="661" t="s">
        <v>1760</v>
      </c>
      <c r="K2283" s="661" t="s">
        <v>6011</v>
      </c>
      <c r="L2283" s="662">
        <v>36.130000000000003</v>
      </c>
      <c r="M2283" s="662">
        <v>36.130000000000003</v>
      </c>
      <c r="N2283" s="661">
        <v>1</v>
      </c>
      <c r="O2283" s="742">
        <v>1</v>
      </c>
      <c r="P2283" s="662"/>
      <c r="Q2283" s="677">
        <v>0</v>
      </c>
      <c r="R2283" s="661"/>
      <c r="S2283" s="677">
        <v>0</v>
      </c>
      <c r="T2283" s="742"/>
      <c r="U2283" s="700">
        <v>0</v>
      </c>
    </row>
    <row r="2284" spans="1:21" ht="14.4" customHeight="1" x14ac:dyDescent="0.3">
      <c r="A2284" s="660">
        <v>21</v>
      </c>
      <c r="B2284" s="661" t="s">
        <v>589</v>
      </c>
      <c r="C2284" s="661">
        <v>89301212</v>
      </c>
      <c r="D2284" s="740" t="s">
        <v>6629</v>
      </c>
      <c r="E2284" s="741" t="s">
        <v>4380</v>
      </c>
      <c r="F2284" s="661" t="s">
        <v>4355</v>
      </c>
      <c r="G2284" s="661" t="s">
        <v>6008</v>
      </c>
      <c r="H2284" s="661" t="s">
        <v>590</v>
      </c>
      <c r="I2284" s="661" t="s">
        <v>6012</v>
      </c>
      <c r="J2284" s="661" t="s">
        <v>1760</v>
      </c>
      <c r="K2284" s="661" t="s">
        <v>6013</v>
      </c>
      <c r="L2284" s="662">
        <v>0</v>
      </c>
      <c r="M2284" s="662">
        <v>0</v>
      </c>
      <c r="N2284" s="661">
        <v>1</v>
      </c>
      <c r="O2284" s="742">
        <v>0.5</v>
      </c>
      <c r="P2284" s="662">
        <v>0</v>
      </c>
      <c r="Q2284" s="677"/>
      <c r="R2284" s="661">
        <v>1</v>
      </c>
      <c r="S2284" s="677">
        <v>1</v>
      </c>
      <c r="T2284" s="742">
        <v>0.5</v>
      </c>
      <c r="U2284" s="700">
        <v>1</v>
      </c>
    </row>
    <row r="2285" spans="1:21" ht="14.4" customHeight="1" x14ac:dyDescent="0.3">
      <c r="A2285" s="660">
        <v>21</v>
      </c>
      <c r="B2285" s="661" t="s">
        <v>589</v>
      </c>
      <c r="C2285" s="661">
        <v>89301212</v>
      </c>
      <c r="D2285" s="740" t="s">
        <v>6629</v>
      </c>
      <c r="E2285" s="741" t="s">
        <v>4380</v>
      </c>
      <c r="F2285" s="661" t="s">
        <v>4355</v>
      </c>
      <c r="G2285" s="661" t="s">
        <v>4417</v>
      </c>
      <c r="H2285" s="661" t="s">
        <v>590</v>
      </c>
      <c r="I2285" s="661" t="s">
        <v>2658</v>
      </c>
      <c r="J2285" s="661" t="s">
        <v>2659</v>
      </c>
      <c r="K2285" s="661" t="s">
        <v>4418</v>
      </c>
      <c r="L2285" s="662">
        <v>50.27</v>
      </c>
      <c r="M2285" s="662">
        <v>50.27</v>
      </c>
      <c r="N2285" s="661">
        <v>1</v>
      </c>
      <c r="O2285" s="742">
        <v>1</v>
      </c>
      <c r="P2285" s="662"/>
      <c r="Q2285" s="677">
        <v>0</v>
      </c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21</v>
      </c>
      <c r="B2286" s="661" t="s">
        <v>589</v>
      </c>
      <c r="C2286" s="661">
        <v>89301212</v>
      </c>
      <c r="D2286" s="740" t="s">
        <v>6629</v>
      </c>
      <c r="E2286" s="741" t="s">
        <v>4380</v>
      </c>
      <c r="F2286" s="661" t="s">
        <v>4355</v>
      </c>
      <c r="G2286" s="661" t="s">
        <v>4700</v>
      </c>
      <c r="H2286" s="661" t="s">
        <v>590</v>
      </c>
      <c r="I2286" s="661" t="s">
        <v>744</v>
      </c>
      <c r="J2286" s="661" t="s">
        <v>745</v>
      </c>
      <c r="K2286" s="661" t="s">
        <v>4701</v>
      </c>
      <c r="L2286" s="662">
        <v>28.52</v>
      </c>
      <c r="M2286" s="662">
        <v>28.52</v>
      </c>
      <c r="N2286" s="661">
        <v>1</v>
      </c>
      <c r="O2286" s="742">
        <v>1</v>
      </c>
      <c r="P2286" s="662">
        <v>28.52</v>
      </c>
      <c r="Q2286" s="677">
        <v>1</v>
      </c>
      <c r="R2286" s="661">
        <v>1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21</v>
      </c>
      <c r="B2287" s="661" t="s">
        <v>589</v>
      </c>
      <c r="C2287" s="661">
        <v>89301212</v>
      </c>
      <c r="D2287" s="740" t="s">
        <v>6629</v>
      </c>
      <c r="E2287" s="741" t="s">
        <v>4380</v>
      </c>
      <c r="F2287" s="661" t="s">
        <v>4355</v>
      </c>
      <c r="G2287" s="661" t="s">
        <v>5137</v>
      </c>
      <c r="H2287" s="661" t="s">
        <v>2238</v>
      </c>
      <c r="I2287" s="661" t="s">
        <v>6014</v>
      </c>
      <c r="J2287" s="661" t="s">
        <v>6015</v>
      </c>
      <c r="K2287" s="661" t="s">
        <v>1473</v>
      </c>
      <c r="L2287" s="662">
        <v>68.83</v>
      </c>
      <c r="M2287" s="662">
        <v>137.66</v>
      </c>
      <c r="N2287" s="661">
        <v>2</v>
      </c>
      <c r="O2287" s="742">
        <v>0.5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21</v>
      </c>
      <c r="B2288" s="661" t="s">
        <v>589</v>
      </c>
      <c r="C2288" s="661">
        <v>89301212</v>
      </c>
      <c r="D2288" s="740" t="s">
        <v>6629</v>
      </c>
      <c r="E2288" s="741" t="s">
        <v>4380</v>
      </c>
      <c r="F2288" s="661" t="s">
        <v>4355</v>
      </c>
      <c r="G2288" s="661" t="s">
        <v>4531</v>
      </c>
      <c r="H2288" s="661" t="s">
        <v>590</v>
      </c>
      <c r="I2288" s="661" t="s">
        <v>4818</v>
      </c>
      <c r="J2288" s="661" t="s">
        <v>4819</v>
      </c>
      <c r="K2288" s="661" t="s">
        <v>4820</v>
      </c>
      <c r="L2288" s="662">
        <v>0</v>
      </c>
      <c r="M2288" s="662">
        <v>0</v>
      </c>
      <c r="N2288" s="661">
        <v>1</v>
      </c>
      <c r="O2288" s="742">
        <v>1</v>
      </c>
      <c r="P2288" s="662"/>
      <c r="Q2288" s="677"/>
      <c r="R2288" s="661"/>
      <c r="S2288" s="677">
        <v>0</v>
      </c>
      <c r="T2288" s="742"/>
      <c r="U2288" s="700">
        <v>0</v>
      </c>
    </row>
    <row r="2289" spans="1:21" ht="14.4" customHeight="1" x14ac:dyDescent="0.3">
      <c r="A2289" s="660">
        <v>21</v>
      </c>
      <c r="B2289" s="661" t="s">
        <v>589</v>
      </c>
      <c r="C2289" s="661">
        <v>89301212</v>
      </c>
      <c r="D2289" s="740" t="s">
        <v>6629</v>
      </c>
      <c r="E2289" s="741" t="s">
        <v>4380</v>
      </c>
      <c r="F2289" s="661" t="s">
        <v>4355</v>
      </c>
      <c r="G2289" s="661" t="s">
        <v>4990</v>
      </c>
      <c r="H2289" s="661" t="s">
        <v>2238</v>
      </c>
      <c r="I2289" s="661" t="s">
        <v>2402</v>
      </c>
      <c r="J2289" s="661" t="s">
        <v>2403</v>
      </c>
      <c r="K2289" s="661" t="s">
        <v>1161</v>
      </c>
      <c r="L2289" s="662">
        <v>118.82</v>
      </c>
      <c r="M2289" s="662">
        <v>118.82</v>
      </c>
      <c r="N2289" s="661">
        <v>1</v>
      </c>
      <c r="O2289" s="742">
        <v>1</v>
      </c>
      <c r="P2289" s="662">
        <v>118.82</v>
      </c>
      <c r="Q2289" s="677">
        <v>1</v>
      </c>
      <c r="R2289" s="661">
        <v>1</v>
      </c>
      <c r="S2289" s="677">
        <v>1</v>
      </c>
      <c r="T2289" s="742">
        <v>1</v>
      </c>
      <c r="U2289" s="700">
        <v>1</v>
      </c>
    </row>
    <row r="2290" spans="1:21" ht="14.4" customHeight="1" x14ac:dyDescent="0.3">
      <c r="A2290" s="660">
        <v>21</v>
      </c>
      <c r="B2290" s="661" t="s">
        <v>589</v>
      </c>
      <c r="C2290" s="661">
        <v>89301212</v>
      </c>
      <c r="D2290" s="740" t="s">
        <v>6629</v>
      </c>
      <c r="E2290" s="741" t="s">
        <v>4380</v>
      </c>
      <c r="F2290" s="661" t="s">
        <v>4355</v>
      </c>
      <c r="G2290" s="661" t="s">
        <v>5591</v>
      </c>
      <c r="H2290" s="661" t="s">
        <v>590</v>
      </c>
      <c r="I2290" s="661" t="s">
        <v>6016</v>
      </c>
      <c r="J2290" s="661" t="s">
        <v>6017</v>
      </c>
      <c r="K2290" s="661" t="s">
        <v>6018</v>
      </c>
      <c r="L2290" s="662">
        <v>0</v>
      </c>
      <c r="M2290" s="662">
        <v>0</v>
      </c>
      <c r="N2290" s="661">
        <v>1</v>
      </c>
      <c r="O2290" s="742">
        <v>0.5</v>
      </c>
      <c r="P2290" s="662">
        <v>0</v>
      </c>
      <c r="Q2290" s="677"/>
      <c r="R2290" s="661">
        <v>1</v>
      </c>
      <c r="S2290" s="677">
        <v>1</v>
      </c>
      <c r="T2290" s="742">
        <v>0.5</v>
      </c>
      <c r="U2290" s="700">
        <v>1</v>
      </c>
    </row>
    <row r="2291" spans="1:21" ht="14.4" customHeight="1" x14ac:dyDescent="0.3">
      <c r="A2291" s="660">
        <v>21</v>
      </c>
      <c r="B2291" s="661" t="s">
        <v>589</v>
      </c>
      <c r="C2291" s="661">
        <v>89301212</v>
      </c>
      <c r="D2291" s="740" t="s">
        <v>6629</v>
      </c>
      <c r="E2291" s="741" t="s">
        <v>4380</v>
      </c>
      <c r="F2291" s="661" t="s">
        <v>4355</v>
      </c>
      <c r="G2291" s="661" t="s">
        <v>4432</v>
      </c>
      <c r="H2291" s="661" t="s">
        <v>590</v>
      </c>
      <c r="I2291" s="661" t="s">
        <v>1073</v>
      </c>
      <c r="J2291" s="661" t="s">
        <v>4433</v>
      </c>
      <c r="K2291" s="661" t="s">
        <v>4434</v>
      </c>
      <c r="L2291" s="662">
        <v>56.01</v>
      </c>
      <c r="M2291" s="662">
        <v>56.01</v>
      </c>
      <c r="N2291" s="661">
        <v>1</v>
      </c>
      <c r="O2291" s="742">
        <v>1</v>
      </c>
      <c r="P2291" s="662">
        <v>56.01</v>
      </c>
      <c r="Q2291" s="677">
        <v>1</v>
      </c>
      <c r="R2291" s="661">
        <v>1</v>
      </c>
      <c r="S2291" s="677">
        <v>1</v>
      </c>
      <c r="T2291" s="742">
        <v>1</v>
      </c>
      <c r="U2291" s="700">
        <v>1</v>
      </c>
    </row>
    <row r="2292" spans="1:21" ht="14.4" customHeight="1" x14ac:dyDescent="0.3">
      <c r="A2292" s="660">
        <v>21</v>
      </c>
      <c r="B2292" s="661" t="s">
        <v>589</v>
      </c>
      <c r="C2292" s="661">
        <v>89301212</v>
      </c>
      <c r="D2292" s="740" t="s">
        <v>6629</v>
      </c>
      <c r="E2292" s="741" t="s">
        <v>4380</v>
      </c>
      <c r="F2292" s="661" t="s">
        <v>4355</v>
      </c>
      <c r="G2292" s="661" t="s">
        <v>4398</v>
      </c>
      <c r="H2292" s="661" t="s">
        <v>2238</v>
      </c>
      <c r="I2292" s="661" t="s">
        <v>2365</v>
      </c>
      <c r="J2292" s="661" t="s">
        <v>2359</v>
      </c>
      <c r="K2292" s="661" t="s">
        <v>3529</v>
      </c>
      <c r="L2292" s="662">
        <v>2916.16</v>
      </c>
      <c r="M2292" s="662">
        <v>8748.48</v>
      </c>
      <c r="N2292" s="661">
        <v>3</v>
      </c>
      <c r="O2292" s="742">
        <v>1</v>
      </c>
      <c r="P2292" s="662">
        <v>8748.48</v>
      </c>
      <c r="Q2292" s="677">
        <v>1</v>
      </c>
      <c r="R2292" s="661">
        <v>3</v>
      </c>
      <c r="S2292" s="677">
        <v>1</v>
      </c>
      <c r="T2292" s="742">
        <v>1</v>
      </c>
      <c r="U2292" s="700">
        <v>1</v>
      </c>
    </row>
    <row r="2293" spans="1:21" ht="14.4" customHeight="1" x14ac:dyDescent="0.3">
      <c r="A2293" s="660">
        <v>21</v>
      </c>
      <c r="B2293" s="661" t="s">
        <v>589</v>
      </c>
      <c r="C2293" s="661">
        <v>89301212</v>
      </c>
      <c r="D2293" s="740" t="s">
        <v>6629</v>
      </c>
      <c r="E2293" s="741" t="s">
        <v>4380</v>
      </c>
      <c r="F2293" s="661" t="s">
        <v>4355</v>
      </c>
      <c r="G2293" s="661" t="s">
        <v>6019</v>
      </c>
      <c r="H2293" s="661" t="s">
        <v>590</v>
      </c>
      <c r="I2293" s="661" t="s">
        <v>6020</v>
      </c>
      <c r="J2293" s="661" t="s">
        <v>6021</v>
      </c>
      <c r="K2293" s="661" t="s">
        <v>6022</v>
      </c>
      <c r="L2293" s="662">
        <v>228.89</v>
      </c>
      <c r="M2293" s="662">
        <v>228.89</v>
      </c>
      <c r="N2293" s="661">
        <v>1</v>
      </c>
      <c r="O2293" s="742">
        <v>0.5</v>
      </c>
      <c r="P2293" s="662">
        <v>228.89</v>
      </c>
      <c r="Q2293" s="677">
        <v>1</v>
      </c>
      <c r="R2293" s="661">
        <v>1</v>
      </c>
      <c r="S2293" s="677">
        <v>1</v>
      </c>
      <c r="T2293" s="742">
        <v>0.5</v>
      </c>
      <c r="U2293" s="700">
        <v>1</v>
      </c>
    </row>
    <row r="2294" spans="1:21" ht="14.4" customHeight="1" x14ac:dyDescent="0.3">
      <c r="A2294" s="660">
        <v>21</v>
      </c>
      <c r="B2294" s="661" t="s">
        <v>589</v>
      </c>
      <c r="C2294" s="661">
        <v>89301212</v>
      </c>
      <c r="D2294" s="740" t="s">
        <v>6629</v>
      </c>
      <c r="E2294" s="741" t="s">
        <v>4380</v>
      </c>
      <c r="F2294" s="661" t="s">
        <v>4355</v>
      </c>
      <c r="G2294" s="661" t="s">
        <v>4414</v>
      </c>
      <c r="H2294" s="661" t="s">
        <v>590</v>
      </c>
      <c r="I2294" s="661" t="s">
        <v>4415</v>
      </c>
      <c r="J2294" s="661" t="s">
        <v>4416</v>
      </c>
      <c r="K2294" s="661" t="s">
        <v>858</v>
      </c>
      <c r="L2294" s="662">
        <v>314.89999999999998</v>
      </c>
      <c r="M2294" s="662">
        <v>629.79999999999995</v>
      </c>
      <c r="N2294" s="661">
        <v>2</v>
      </c>
      <c r="O2294" s="742">
        <v>1</v>
      </c>
      <c r="P2294" s="662"/>
      <c r="Q2294" s="677">
        <v>0</v>
      </c>
      <c r="R2294" s="661"/>
      <c r="S2294" s="677">
        <v>0</v>
      </c>
      <c r="T2294" s="742"/>
      <c r="U2294" s="700">
        <v>0</v>
      </c>
    </row>
    <row r="2295" spans="1:21" ht="14.4" customHeight="1" x14ac:dyDescent="0.3">
      <c r="A2295" s="660">
        <v>21</v>
      </c>
      <c r="B2295" s="661" t="s">
        <v>589</v>
      </c>
      <c r="C2295" s="661">
        <v>89301212</v>
      </c>
      <c r="D2295" s="740" t="s">
        <v>6629</v>
      </c>
      <c r="E2295" s="741" t="s">
        <v>4380</v>
      </c>
      <c r="F2295" s="661" t="s">
        <v>4355</v>
      </c>
      <c r="G2295" s="661" t="s">
        <v>4410</v>
      </c>
      <c r="H2295" s="661" t="s">
        <v>2238</v>
      </c>
      <c r="I2295" s="661" t="s">
        <v>2496</v>
      </c>
      <c r="J2295" s="661" t="s">
        <v>2497</v>
      </c>
      <c r="K2295" s="661" t="s">
        <v>2498</v>
      </c>
      <c r="L2295" s="662">
        <v>497.4</v>
      </c>
      <c r="M2295" s="662">
        <v>5471.4</v>
      </c>
      <c r="N2295" s="661">
        <v>11</v>
      </c>
      <c r="O2295" s="742">
        <v>7.5</v>
      </c>
      <c r="P2295" s="662">
        <v>4974</v>
      </c>
      <c r="Q2295" s="677">
        <v>0.90909090909090917</v>
      </c>
      <c r="R2295" s="661">
        <v>10</v>
      </c>
      <c r="S2295" s="677">
        <v>0.90909090909090906</v>
      </c>
      <c r="T2295" s="742">
        <v>7</v>
      </c>
      <c r="U2295" s="700">
        <v>0.93333333333333335</v>
      </c>
    </row>
    <row r="2296" spans="1:21" ht="14.4" customHeight="1" x14ac:dyDescent="0.3">
      <c r="A2296" s="660">
        <v>21</v>
      </c>
      <c r="B2296" s="661" t="s">
        <v>589</v>
      </c>
      <c r="C2296" s="661">
        <v>89301212</v>
      </c>
      <c r="D2296" s="740" t="s">
        <v>6629</v>
      </c>
      <c r="E2296" s="741" t="s">
        <v>4380</v>
      </c>
      <c r="F2296" s="661" t="s">
        <v>4355</v>
      </c>
      <c r="G2296" s="661" t="s">
        <v>4410</v>
      </c>
      <c r="H2296" s="661" t="s">
        <v>2238</v>
      </c>
      <c r="I2296" s="661" t="s">
        <v>4457</v>
      </c>
      <c r="J2296" s="661" t="s">
        <v>4458</v>
      </c>
      <c r="K2296" s="661" t="s">
        <v>4459</v>
      </c>
      <c r="L2296" s="662">
        <v>1359.61</v>
      </c>
      <c r="M2296" s="662">
        <v>6798.0499999999993</v>
      </c>
      <c r="N2296" s="661">
        <v>5</v>
      </c>
      <c r="O2296" s="742">
        <v>2.5</v>
      </c>
      <c r="P2296" s="662">
        <v>6798.0499999999993</v>
      </c>
      <c r="Q2296" s="677">
        <v>1</v>
      </c>
      <c r="R2296" s="661">
        <v>5</v>
      </c>
      <c r="S2296" s="677">
        <v>1</v>
      </c>
      <c r="T2296" s="742">
        <v>2.5</v>
      </c>
      <c r="U2296" s="700">
        <v>1</v>
      </c>
    </row>
    <row r="2297" spans="1:21" ht="14.4" customHeight="1" x14ac:dyDescent="0.3">
      <c r="A2297" s="660">
        <v>21</v>
      </c>
      <c r="B2297" s="661" t="s">
        <v>589</v>
      </c>
      <c r="C2297" s="661">
        <v>89301212</v>
      </c>
      <c r="D2297" s="740" t="s">
        <v>6629</v>
      </c>
      <c r="E2297" s="741" t="s">
        <v>4380</v>
      </c>
      <c r="F2297" s="661" t="s">
        <v>4355</v>
      </c>
      <c r="G2297" s="661" t="s">
        <v>4573</v>
      </c>
      <c r="H2297" s="661" t="s">
        <v>590</v>
      </c>
      <c r="I2297" s="661" t="s">
        <v>4574</v>
      </c>
      <c r="J2297" s="661" t="s">
        <v>1599</v>
      </c>
      <c r="K2297" s="661" t="s">
        <v>4575</v>
      </c>
      <c r="L2297" s="662">
        <v>0</v>
      </c>
      <c r="M2297" s="662">
        <v>0</v>
      </c>
      <c r="N2297" s="661">
        <v>1</v>
      </c>
      <c r="O2297" s="742">
        <v>1</v>
      </c>
      <c r="P2297" s="662">
        <v>0</v>
      </c>
      <c r="Q2297" s="677"/>
      <c r="R2297" s="661">
        <v>1</v>
      </c>
      <c r="S2297" s="677">
        <v>1</v>
      </c>
      <c r="T2297" s="742">
        <v>1</v>
      </c>
      <c r="U2297" s="700">
        <v>1</v>
      </c>
    </row>
    <row r="2298" spans="1:21" ht="14.4" customHeight="1" x14ac:dyDescent="0.3">
      <c r="A2298" s="660">
        <v>21</v>
      </c>
      <c r="B2298" s="661" t="s">
        <v>589</v>
      </c>
      <c r="C2298" s="661">
        <v>89301212</v>
      </c>
      <c r="D2298" s="740" t="s">
        <v>6629</v>
      </c>
      <c r="E2298" s="741" t="s">
        <v>4380</v>
      </c>
      <c r="F2298" s="661" t="s">
        <v>4355</v>
      </c>
      <c r="G2298" s="661" t="s">
        <v>4719</v>
      </c>
      <c r="H2298" s="661" t="s">
        <v>590</v>
      </c>
      <c r="I2298" s="661" t="s">
        <v>1396</v>
      </c>
      <c r="J2298" s="661" t="s">
        <v>1397</v>
      </c>
      <c r="K2298" s="661" t="s">
        <v>1398</v>
      </c>
      <c r="L2298" s="662">
        <v>0</v>
      </c>
      <c r="M2298" s="662">
        <v>0</v>
      </c>
      <c r="N2298" s="661">
        <v>3</v>
      </c>
      <c r="O2298" s="742">
        <v>2.5</v>
      </c>
      <c r="P2298" s="662"/>
      <c r="Q2298" s="677"/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21</v>
      </c>
      <c r="B2299" s="661" t="s">
        <v>589</v>
      </c>
      <c r="C2299" s="661">
        <v>89301212</v>
      </c>
      <c r="D2299" s="740" t="s">
        <v>6629</v>
      </c>
      <c r="E2299" s="741" t="s">
        <v>4380</v>
      </c>
      <c r="F2299" s="661" t="s">
        <v>4355</v>
      </c>
      <c r="G2299" s="661" t="s">
        <v>4442</v>
      </c>
      <c r="H2299" s="661" t="s">
        <v>590</v>
      </c>
      <c r="I2299" s="661" t="s">
        <v>946</v>
      </c>
      <c r="J2299" s="661" t="s">
        <v>4443</v>
      </c>
      <c r="K2299" s="661" t="s">
        <v>4444</v>
      </c>
      <c r="L2299" s="662">
        <v>0</v>
      </c>
      <c r="M2299" s="662">
        <v>0</v>
      </c>
      <c r="N2299" s="661">
        <v>1</v>
      </c>
      <c r="O2299" s="742">
        <v>0.5</v>
      </c>
      <c r="P2299" s="662"/>
      <c r="Q2299" s="677"/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21</v>
      </c>
      <c r="B2300" s="661" t="s">
        <v>589</v>
      </c>
      <c r="C2300" s="661">
        <v>89301212</v>
      </c>
      <c r="D2300" s="740" t="s">
        <v>6629</v>
      </c>
      <c r="E2300" s="741" t="s">
        <v>4380</v>
      </c>
      <c r="F2300" s="661" t="s">
        <v>4355</v>
      </c>
      <c r="G2300" s="661" t="s">
        <v>4596</v>
      </c>
      <c r="H2300" s="661" t="s">
        <v>590</v>
      </c>
      <c r="I2300" s="661" t="s">
        <v>4597</v>
      </c>
      <c r="J2300" s="661" t="s">
        <v>2737</v>
      </c>
      <c r="K2300" s="661" t="s">
        <v>4598</v>
      </c>
      <c r="L2300" s="662">
        <v>23.46</v>
      </c>
      <c r="M2300" s="662">
        <v>23.46</v>
      </c>
      <c r="N2300" s="661">
        <v>1</v>
      </c>
      <c r="O2300" s="742">
        <v>1</v>
      </c>
      <c r="P2300" s="662">
        <v>23.46</v>
      </c>
      <c r="Q2300" s="677">
        <v>1</v>
      </c>
      <c r="R2300" s="661">
        <v>1</v>
      </c>
      <c r="S2300" s="677">
        <v>1</v>
      </c>
      <c r="T2300" s="742">
        <v>1</v>
      </c>
      <c r="U2300" s="700">
        <v>1</v>
      </c>
    </row>
    <row r="2301" spans="1:21" ht="14.4" customHeight="1" x14ac:dyDescent="0.3">
      <c r="A2301" s="660">
        <v>21</v>
      </c>
      <c r="B2301" s="661" t="s">
        <v>589</v>
      </c>
      <c r="C2301" s="661">
        <v>89301212</v>
      </c>
      <c r="D2301" s="740" t="s">
        <v>6629</v>
      </c>
      <c r="E2301" s="741" t="s">
        <v>4380</v>
      </c>
      <c r="F2301" s="661" t="s">
        <v>4355</v>
      </c>
      <c r="G2301" s="661" t="s">
        <v>4599</v>
      </c>
      <c r="H2301" s="661" t="s">
        <v>2238</v>
      </c>
      <c r="I2301" s="661" t="s">
        <v>2291</v>
      </c>
      <c r="J2301" s="661" t="s">
        <v>2292</v>
      </c>
      <c r="K2301" s="661" t="s">
        <v>2293</v>
      </c>
      <c r="L2301" s="662">
        <v>32.74</v>
      </c>
      <c r="M2301" s="662">
        <v>32.74</v>
      </c>
      <c r="N2301" s="661">
        <v>1</v>
      </c>
      <c r="O2301" s="742">
        <v>1</v>
      </c>
      <c r="P2301" s="662"/>
      <c r="Q2301" s="677">
        <v>0</v>
      </c>
      <c r="R2301" s="661"/>
      <c r="S2301" s="677">
        <v>0</v>
      </c>
      <c r="T2301" s="742"/>
      <c r="U2301" s="700">
        <v>0</v>
      </c>
    </row>
    <row r="2302" spans="1:21" ht="14.4" customHeight="1" x14ac:dyDescent="0.3">
      <c r="A2302" s="660">
        <v>21</v>
      </c>
      <c r="B2302" s="661" t="s">
        <v>589</v>
      </c>
      <c r="C2302" s="661">
        <v>89301212</v>
      </c>
      <c r="D2302" s="740" t="s">
        <v>6629</v>
      </c>
      <c r="E2302" s="741" t="s">
        <v>4380</v>
      </c>
      <c r="F2302" s="661" t="s">
        <v>4355</v>
      </c>
      <c r="G2302" s="661" t="s">
        <v>4599</v>
      </c>
      <c r="H2302" s="661" t="s">
        <v>2238</v>
      </c>
      <c r="I2302" s="661" t="s">
        <v>2352</v>
      </c>
      <c r="J2302" s="661" t="s">
        <v>2349</v>
      </c>
      <c r="K2302" s="661" t="s">
        <v>3479</v>
      </c>
      <c r="L2302" s="662">
        <v>98.23</v>
      </c>
      <c r="M2302" s="662">
        <v>196.46</v>
      </c>
      <c r="N2302" s="661">
        <v>2</v>
      </c>
      <c r="O2302" s="742">
        <v>1</v>
      </c>
      <c r="P2302" s="662">
        <v>98.23</v>
      </c>
      <c r="Q2302" s="677">
        <v>0.5</v>
      </c>
      <c r="R2302" s="661">
        <v>1</v>
      </c>
      <c r="S2302" s="677">
        <v>0.5</v>
      </c>
      <c r="T2302" s="742">
        <v>0.5</v>
      </c>
      <c r="U2302" s="700">
        <v>0.5</v>
      </c>
    </row>
    <row r="2303" spans="1:21" ht="14.4" customHeight="1" x14ac:dyDescent="0.3">
      <c r="A2303" s="660">
        <v>21</v>
      </c>
      <c r="B2303" s="661" t="s">
        <v>589</v>
      </c>
      <c r="C2303" s="661">
        <v>89301212</v>
      </c>
      <c r="D2303" s="740" t="s">
        <v>6629</v>
      </c>
      <c r="E2303" s="741" t="s">
        <v>4380</v>
      </c>
      <c r="F2303" s="661" t="s">
        <v>4355</v>
      </c>
      <c r="G2303" s="661" t="s">
        <v>4599</v>
      </c>
      <c r="H2303" s="661" t="s">
        <v>2238</v>
      </c>
      <c r="I2303" s="661" t="s">
        <v>4965</v>
      </c>
      <c r="J2303" s="661" t="s">
        <v>2508</v>
      </c>
      <c r="K2303" s="661" t="s">
        <v>4966</v>
      </c>
      <c r="L2303" s="662">
        <v>314.33999999999997</v>
      </c>
      <c r="M2303" s="662">
        <v>314.33999999999997</v>
      </c>
      <c r="N2303" s="661">
        <v>1</v>
      </c>
      <c r="O2303" s="742">
        <v>0.5</v>
      </c>
      <c r="P2303" s="662"/>
      <c r="Q2303" s="677">
        <v>0</v>
      </c>
      <c r="R2303" s="661"/>
      <c r="S2303" s="677">
        <v>0</v>
      </c>
      <c r="T2303" s="742"/>
      <c r="U2303" s="700">
        <v>0</v>
      </c>
    </row>
    <row r="2304" spans="1:21" ht="14.4" customHeight="1" x14ac:dyDescent="0.3">
      <c r="A2304" s="660">
        <v>21</v>
      </c>
      <c r="B2304" s="661" t="s">
        <v>589</v>
      </c>
      <c r="C2304" s="661">
        <v>89301212</v>
      </c>
      <c r="D2304" s="740" t="s">
        <v>6629</v>
      </c>
      <c r="E2304" s="741" t="s">
        <v>4380</v>
      </c>
      <c r="F2304" s="661" t="s">
        <v>4355</v>
      </c>
      <c r="G2304" s="661" t="s">
        <v>4452</v>
      </c>
      <c r="H2304" s="661" t="s">
        <v>590</v>
      </c>
      <c r="I2304" s="661" t="s">
        <v>5358</v>
      </c>
      <c r="J2304" s="661" t="s">
        <v>5271</v>
      </c>
      <c r="K2304" s="661" t="s">
        <v>1097</v>
      </c>
      <c r="L2304" s="662">
        <v>0</v>
      </c>
      <c r="M2304" s="662">
        <v>0</v>
      </c>
      <c r="N2304" s="661">
        <v>1</v>
      </c>
      <c r="O2304" s="742">
        <v>1</v>
      </c>
      <c r="P2304" s="662"/>
      <c r="Q2304" s="677"/>
      <c r="R2304" s="661"/>
      <c r="S2304" s="677">
        <v>0</v>
      </c>
      <c r="T2304" s="742"/>
      <c r="U2304" s="700">
        <v>0</v>
      </c>
    </row>
    <row r="2305" spans="1:21" ht="14.4" customHeight="1" x14ac:dyDescent="0.3">
      <c r="A2305" s="660">
        <v>21</v>
      </c>
      <c r="B2305" s="661" t="s">
        <v>589</v>
      </c>
      <c r="C2305" s="661">
        <v>89301212</v>
      </c>
      <c r="D2305" s="740" t="s">
        <v>6629</v>
      </c>
      <c r="E2305" s="741" t="s">
        <v>4380</v>
      </c>
      <c r="F2305" s="661" t="s">
        <v>4356</v>
      </c>
      <c r="G2305" s="661" t="s">
        <v>4612</v>
      </c>
      <c r="H2305" s="661" t="s">
        <v>590</v>
      </c>
      <c r="I2305" s="661" t="s">
        <v>4614</v>
      </c>
      <c r="J2305" s="661" t="s">
        <v>4370</v>
      </c>
      <c r="K2305" s="661"/>
      <c r="L2305" s="662">
        <v>0</v>
      </c>
      <c r="M2305" s="662">
        <v>0</v>
      </c>
      <c r="N2305" s="661">
        <v>1</v>
      </c>
      <c r="O2305" s="742">
        <v>1</v>
      </c>
      <c r="P2305" s="662"/>
      <c r="Q2305" s="677"/>
      <c r="R2305" s="661"/>
      <c r="S2305" s="677">
        <v>0</v>
      </c>
      <c r="T2305" s="742"/>
      <c r="U2305" s="700">
        <v>0</v>
      </c>
    </row>
    <row r="2306" spans="1:21" ht="14.4" customHeight="1" x14ac:dyDescent="0.3">
      <c r="A2306" s="660">
        <v>21</v>
      </c>
      <c r="B2306" s="661" t="s">
        <v>589</v>
      </c>
      <c r="C2306" s="661">
        <v>89301212</v>
      </c>
      <c r="D2306" s="740" t="s">
        <v>6629</v>
      </c>
      <c r="E2306" s="741" t="s">
        <v>4380</v>
      </c>
      <c r="F2306" s="661" t="s">
        <v>4357</v>
      </c>
      <c r="G2306" s="661" t="s">
        <v>4615</v>
      </c>
      <c r="H2306" s="661" t="s">
        <v>590</v>
      </c>
      <c r="I2306" s="661" t="s">
        <v>4681</v>
      </c>
      <c r="J2306" s="661" t="s">
        <v>4682</v>
      </c>
      <c r="K2306" s="661" t="s">
        <v>4683</v>
      </c>
      <c r="L2306" s="662">
        <v>1000</v>
      </c>
      <c r="M2306" s="662">
        <v>1000</v>
      </c>
      <c r="N2306" s="661">
        <v>1</v>
      </c>
      <c r="O2306" s="742">
        <v>1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21</v>
      </c>
      <c r="B2307" s="661" t="s">
        <v>589</v>
      </c>
      <c r="C2307" s="661">
        <v>89301212</v>
      </c>
      <c r="D2307" s="740" t="s">
        <v>6629</v>
      </c>
      <c r="E2307" s="741" t="s">
        <v>4380</v>
      </c>
      <c r="F2307" s="661" t="s">
        <v>4357</v>
      </c>
      <c r="G2307" s="661" t="s">
        <v>4684</v>
      </c>
      <c r="H2307" s="661" t="s">
        <v>590</v>
      </c>
      <c r="I2307" s="661" t="s">
        <v>4681</v>
      </c>
      <c r="J2307" s="661" t="s">
        <v>4682</v>
      </c>
      <c r="K2307" s="661" t="s">
        <v>4683</v>
      </c>
      <c r="L2307" s="662">
        <v>1000</v>
      </c>
      <c r="M2307" s="662">
        <v>1000</v>
      </c>
      <c r="N2307" s="661">
        <v>1</v>
      </c>
      <c r="O2307" s="742">
        <v>1</v>
      </c>
      <c r="P2307" s="662"/>
      <c r="Q2307" s="677">
        <v>0</v>
      </c>
      <c r="R2307" s="661"/>
      <c r="S2307" s="677">
        <v>0</v>
      </c>
      <c r="T2307" s="742"/>
      <c r="U2307" s="700">
        <v>0</v>
      </c>
    </row>
    <row r="2308" spans="1:21" ht="14.4" customHeight="1" x14ac:dyDescent="0.3">
      <c r="A2308" s="660">
        <v>21</v>
      </c>
      <c r="B2308" s="661" t="s">
        <v>589</v>
      </c>
      <c r="C2308" s="661">
        <v>89301212</v>
      </c>
      <c r="D2308" s="740" t="s">
        <v>6629</v>
      </c>
      <c r="E2308" s="741" t="s">
        <v>4381</v>
      </c>
      <c r="F2308" s="661" t="s">
        <v>4355</v>
      </c>
      <c r="G2308" s="661" t="s">
        <v>4731</v>
      </c>
      <c r="H2308" s="661" t="s">
        <v>590</v>
      </c>
      <c r="I2308" s="661" t="s">
        <v>5289</v>
      </c>
      <c r="J2308" s="661" t="s">
        <v>5290</v>
      </c>
      <c r="K2308" s="661" t="s">
        <v>5291</v>
      </c>
      <c r="L2308" s="662">
        <v>1354.54</v>
      </c>
      <c r="M2308" s="662">
        <v>1354.54</v>
      </c>
      <c r="N2308" s="661">
        <v>1</v>
      </c>
      <c r="O2308" s="742">
        <v>0.5</v>
      </c>
      <c r="P2308" s="662">
        <v>1354.54</v>
      </c>
      <c r="Q2308" s="677">
        <v>1</v>
      </c>
      <c r="R2308" s="661">
        <v>1</v>
      </c>
      <c r="S2308" s="677">
        <v>1</v>
      </c>
      <c r="T2308" s="742">
        <v>0.5</v>
      </c>
      <c r="U2308" s="700">
        <v>1</v>
      </c>
    </row>
    <row r="2309" spans="1:21" ht="14.4" customHeight="1" x14ac:dyDescent="0.3">
      <c r="A2309" s="660">
        <v>21</v>
      </c>
      <c r="B2309" s="661" t="s">
        <v>589</v>
      </c>
      <c r="C2309" s="661">
        <v>89301212</v>
      </c>
      <c r="D2309" s="740" t="s">
        <v>6629</v>
      </c>
      <c r="E2309" s="741" t="s">
        <v>4381</v>
      </c>
      <c r="F2309" s="661" t="s">
        <v>4355</v>
      </c>
      <c r="G2309" s="661" t="s">
        <v>4395</v>
      </c>
      <c r="H2309" s="661" t="s">
        <v>590</v>
      </c>
      <c r="I2309" s="661" t="s">
        <v>726</v>
      </c>
      <c r="J2309" s="661" t="s">
        <v>727</v>
      </c>
      <c r="K2309" s="661" t="s">
        <v>4396</v>
      </c>
      <c r="L2309" s="662">
        <v>42.42</v>
      </c>
      <c r="M2309" s="662">
        <v>42.42</v>
      </c>
      <c r="N2309" s="661">
        <v>1</v>
      </c>
      <c r="O2309" s="742">
        <v>1</v>
      </c>
      <c r="P2309" s="662"/>
      <c r="Q2309" s="677">
        <v>0</v>
      </c>
      <c r="R2309" s="661"/>
      <c r="S2309" s="677">
        <v>0</v>
      </c>
      <c r="T2309" s="742"/>
      <c r="U2309" s="700">
        <v>0</v>
      </c>
    </row>
    <row r="2310" spans="1:21" ht="14.4" customHeight="1" x14ac:dyDescent="0.3">
      <c r="A2310" s="660">
        <v>21</v>
      </c>
      <c r="B2310" s="661" t="s">
        <v>589</v>
      </c>
      <c r="C2310" s="661">
        <v>89301212</v>
      </c>
      <c r="D2310" s="740" t="s">
        <v>6629</v>
      </c>
      <c r="E2310" s="741" t="s">
        <v>4381</v>
      </c>
      <c r="F2310" s="661" t="s">
        <v>4355</v>
      </c>
      <c r="G2310" s="661" t="s">
        <v>4399</v>
      </c>
      <c r="H2310" s="661" t="s">
        <v>2238</v>
      </c>
      <c r="I2310" s="661" t="s">
        <v>2381</v>
      </c>
      <c r="J2310" s="661" t="s">
        <v>4242</v>
      </c>
      <c r="K2310" s="661" t="s">
        <v>4243</v>
      </c>
      <c r="L2310" s="662">
        <v>6.98</v>
      </c>
      <c r="M2310" s="662">
        <v>27.92</v>
      </c>
      <c r="N2310" s="661">
        <v>4</v>
      </c>
      <c r="O2310" s="742">
        <v>2</v>
      </c>
      <c r="P2310" s="662">
        <v>6.98</v>
      </c>
      <c r="Q2310" s="677">
        <v>0.25</v>
      </c>
      <c r="R2310" s="661">
        <v>1</v>
      </c>
      <c r="S2310" s="677">
        <v>0.25</v>
      </c>
      <c r="T2310" s="742">
        <v>0.5</v>
      </c>
      <c r="U2310" s="700">
        <v>0.25</v>
      </c>
    </row>
    <row r="2311" spans="1:21" ht="14.4" customHeight="1" x14ac:dyDescent="0.3">
      <c r="A2311" s="660">
        <v>21</v>
      </c>
      <c r="B2311" s="661" t="s">
        <v>589</v>
      </c>
      <c r="C2311" s="661">
        <v>89301212</v>
      </c>
      <c r="D2311" s="740" t="s">
        <v>6629</v>
      </c>
      <c r="E2311" s="741" t="s">
        <v>4381</v>
      </c>
      <c r="F2311" s="661" t="s">
        <v>4355</v>
      </c>
      <c r="G2311" s="661" t="s">
        <v>4453</v>
      </c>
      <c r="H2311" s="661" t="s">
        <v>590</v>
      </c>
      <c r="I2311" s="661" t="s">
        <v>4454</v>
      </c>
      <c r="J2311" s="661" t="s">
        <v>4455</v>
      </c>
      <c r="K2311" s="661" t="s">
        <v>4456</v>
      </c>
      <c r="L2311" s="662">
        <v>1789.73</v>
      </c>
      <c r="M2311" s="662">
        <v>1789.73</v>
      </c>
      <c r="N2311" s="661">
        <v>1</v>
      </c>
      <c r="O2311" s="742">
        <v>1</v>
      </c>
      <c r="P2311" s="662">
        <v>1789.73</v>
      </c>
      <c r="Q2311" s="677">
        <v>1</v>
      </c>
      <c r="R2311" s="661">
        <v>1</v>
      </c>
      <c r="S2311" s="677">
        <v>1</v>
      </c>
      <c r="T2311" s="742">
        <v>1</v>
      </c>
      <c r="U2311" s="700">
        <v>1</v>
      </c>
    </row>
    <row r="2312" spans="1:21" ht="14.4" customHeight="1" x14ac:dyDescent="0.3">
      <c r="A2312" s="660">
        <v>21</v>
      </c>
      <c r="B2312" s="661" t="s">
        <v>589</v>
      </c>
      <c r="C2312" s="661">
        <v>89301212</v>
      </c>
      <c r="D2312" s="740" t="s">
        <v>6629</v>
      </c>
      <c r="E2312" s="741" t="s">
        <v>4381</v>
      </c>
      <c r="F2312" s="661" t="s">
        <v>4355</v>
      </c>
      <c r="G2312" s="661" t="s">
        <v>4759</v>
      </c>
      <c r="H2312" s="661" t="s">
        <v>2238</v>
      </c>
      <c r="I2312" s="661" t="s">
        <v>2763</v>
      </c>
      <c r="J2312" s="661" t="s">
        <v>2764</v>
      </c>
      <c r="K2312" s="661" t="s">
        <v>4173</v>
      </c>
      <c r="L2312" s="662">
        <v>184.22</v>
      </c>
      <c r="M2312" s="662">
        <v>184.22</v>
      </c>
      <c r="N2312" s="661">
        <v>1</v>
      </c>
      <c r="O2312" s="742">
        <v>1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21</v>
      </c>
      <c r="B2313" s="661" t="s">
        <v>589</v>
      </c>
      <c r="C2313" s="661">
        <v>89301212</v>
      </c>
      <c r="D2313" s="740" t="s">
        <v>6629</v>
      </c>
      <c r="E2313" s="741" t="s">
        <v>4381</v>
      </c>
      <c r="F2313" s="661" t="s">
        <v>4355</v>
      </c>
      <c r="G2313" s="661" t="s">
        <v>4690</v>
      </c>
      <c r="H2313" s="661" t="s">
        <v>2238</v>
      </c>
      <c r="I2313" s="661" t="s">
        <v>2372</v>
      </c>
      <c r="J2313" s="661" t="s">
        <v>2369</v>
      </c>
      <c r="K2313" s="661" t="s">
        <v>996</v>
      </c>
      <c r="L2313" s="662">
        <v>137.74</v>
      </c>
      <c r="M2313" s="662">
        <v>137.74</v>
      </c>
      <c r="N2313" s="661">
        <v>1</v>
      </c>
      <c r="O2313" s="742">
        <v>1</v>
      </c>
      <c r="P2313" s="662"/>
      <c r="Q2313" s="677">
        <v>0</v>
      </c>
      <c r="R2313" s="661"/>
      <c r="S2313" s="677">
        <v>0</v>
      </c>
      <c r="T2313" s="742"/>
      <c r="U2313" s="700">
        <v>0</v>
      </c>
    </row>
    <row r="2314" spans="1:21" ht="14.4" customHeight="1" x14ac:dyDescent="0.3">
      <c r="A2314" s="660">
        <v>21</v>
      </c>
      <c r="B2314" s="661" t="s">
        <v>589</v>
      </c>
      <c r="C2314" s="661">
        <v>89301212</v>
      </c>
      <c r="D2314" s="740" t="s">
        <v>6629</v>
      </c>
      <c r="E2314" s="741" t="s">
        <v>4381</v>
      </c>
      <c r="F2314" s="661" t="s">
        <v>4355</v>
      </c>
      <c r="G2314" s="661" t="s">
        <v>4690</v>
      </c>
      <c r="H2314" s="661" t="s">
        <v>2238</v>
      </c>
      <c r="I2314" s="661" t="s">
        <v>2372</v>
      </c>
      <c r="J2314" s="661" t="s">
        <v>2369</v>
      </c>
      <c r="K2314" s="661" t="s">
        <v>996</v>
      </c>
      <c r="L2314" s="662">
        <v>118.82</v>
      </c>
      <c r="M2314" s="662">
        <v>118.82</v>
      </c>
      <c r="N2314" s="661">
        <v>1</v>
      </c>
      <c r="O2314" s="742">
        <v>0.5</v>
      </c>
      <c r="P2314" s="662">
        <v>118.82</v>
      </c>
      <c r="Q2314" s="677">
        <v>1</v>
      </c>
      <c r="R2314" s="661">
        <v>1</v>
      </c>
      <c r="S2314" s="677">
        <v>1</v>
      </c>
      <c r="T2314" s="742">
        <v>0.5</v>
      </c>
      <c r="U2314" s="700">
        <v>1</v>
      </c>
    </row>
    <row r="2315" spans="1:21" ht="14.4" customHeight="1" x14ac:dyDescent="0.3">
      <c r="A2315" s="660">
        <v>21</v>
      </c>
      <c r="B2315" s="661" t="s">
        <v>589</v>
      </c>
      <c r="C2315" s="661">
        <v>89301212</v>
      </c>
      <c r="D2315" s="740" t="s">
        <v>6629</v>
      </c>
      <c r="E2315" s="741" t="s">
        <v>4381</v>
      </c>
      <c r="F2315" s="661" t="s">
        <v>4355</v>
      </c>
      <c r="G2315" s="661" t="s">
        <v>4479</v>
      </c>
      <c r="H2315" s="661" t="s">
        <v>2238</v>
      </c>
      <c r="I2315" s="661" t="s">
        <v>3525</v>
      </c>
      <c r="J2315" s="661" t="s">
        <v>2504</v>
      </c>
      <c r="K2315" s="661" t="s">
        <v>4309</v>
      </c>
      <c r="L2315" s="662">
        <v>432.32</v>
      </c>
      <c r="M2315" s="662">
        <v>432.32</v>
      </c>
      <c r="N2315" s="661">
        <v>1</v>
      </c>
      <c r="O2315" s="742">
        <v>0.5</v>
      </c>
      <c r="P2315" s="662"/>
      <c r="Q2315" s="677">
        <v>0</v>
      </c>
      <c r="R2315" s="661"/>
      <c r="S2315" s="677">
        <v>0</v>
      </c>
      <c r="T2315" s="742"/>
      <c r="U2315" s="700">
        <v>0</v>
      </c>
    </row>
    <row r="2316" spans="1:21" ht="14.4" customHeight="1" x14ac:dyDescent="0.3">
      <c r="A2316" s="660">
        <v>21</v>
      </c>
      <c r="B2316" s="661" t="s">
        <v>589</v>
      </c>
      <c r="C2316" s="661">
        <v>89301212</v>
      </c>
      <c r="D2316" s="740" t="s">
        <v>6629</v>
      </c>
      <c r="E2316" s="741" t="s">
        <v>4381</v>
      </c>
      <c r="F2316" s="661" t="s">
        <v>4355</v>
      </c>
      <c r="G2316" s="661" t="s">
        <v>4479</v>
      </c>
      <c r="H2316" s="661" t="s">
        <v>2238</v>
      </c>
      <c r="I2316" s="661" t="s">
        <v>3525</v>
      </c>
      <c r="J2316" s="661" t="s">
        <v>2504</v>
      </c>
      <c r="K2316" s="661" t="s">
        <v>4309</v>
      </c>
      <c r="L2316" s="662">
        <v>276</v>
      </c>
      <c r="M2316" s="662">
        <v>552</v>
      </c>
      <c r="N2316" s="661">
        <v>2</v>
      </c>
      <c r="O2316" s="742">
        <v>1</v>
      </c>
      <c r="P2316" s="662">
        <v>552</v>
      </c>
      <c r="Q2316" s="677">
        <v>1</v>
      </c>
      <c r="R2316" s="661">
        <v>2</v>
      </c>
      <c r="S2316" s="677">
        <v>1</v>
      </c>
      <c r="T2316" s="742">
        <v>1</v>
      </c>
      <c r="U2316" s="700">
        <v>1</v>
      </c>
    </row>
    <row r="2317" spans="1:21" ht="14.4" customHeight="1" x14ac:dyDescent="0.3">
      <c r="A2317" s="660">
        <v>21</v>
      </c>
      <c r="B2317" s="661" t="s">
        <v>589</v>
      </c>
      <c r="C2317" s="661">
        <v>89301212</v>
      </c>
      <c r="D2317" s="740" t="s">
        <v>6629</v>
      </c>
      <c r="E2317" s="741" t="s">
        <v>4381</v>
      </c>
      <c r="F2317" s="661" t="s">
        <v>4355</v>
      </c>
      <c r="G2317" s="661" t="s">
        <v>4485</v>
      </c>
      <c r="H2317" s="661" t="s">
        <v>590</v>
      </c>
      <c r="I2317" s="661" t="s">
        <v>1518</v>
      </c>
      <c r="J2317" s="661" t="s">
        <v>1519</v>
      </c>
      <c r="K2317" s="661" t="s">
        <v>1520</v>
      </c>
      <c r="L2317" s="662">
        <v>359.63</v>
      </c>
      <c r="M2317" s="662">
        <v>719.26</v>
      </c>
      <c r="N2317" s="661">
        <v>2</v>
      </c>
      <c r="O2317" s="742">
        <v>0.5</v>
      </c>
      <c r="P2317" s="662">
        <v>719.26</v>
      </c>
      <c r="Q2317" s="677">
        <v>1</v>
      </c>
      <c r="R2317" s="661">
        <v>2</v>
      </c>
      <c r="S2317" s="677">
        <v>1</v>
      </c>
      <c r="T2317" s="742">
        <v>0.5</v>
      </c>
      <c r="U2317" s="700">
        <v>1</v>
      </c>
    </row>
    <row r="2318" spans="1:21" ht="14.4" customHeight="1" x14ac:dyDescent="0.3">
      <c r="A2318" s="660">
        <v>21</v>
      </c>
      <c r="B2318" s="661" t="s">
        <v>589</v>
      </c>
      <c r="C2318" s="661">
        <v>89301212</v>
      </c>
      <c r="D2318" s="740" t="s">
        <v>6629</v>
      </c>
      <c r="E2318" s="741" t="s">
        <v>4381</v>
      </c>
      <c r="F2318" s="661" t="s">
        <v>4355</v>
      </c>
      <c r="G2318" s="661" t="s">
        <v>4485</v>
      </c>
      <c r="H2318" s="661" t="s">
        <v>590</v>
      </c>
      <c r="I2318" s="661" t="s">
        <v>4487</v>
      </c>
      <c r="J2318" s="661" t="s">
        <v>1519</v>
      </c>
      <c r="K2318" s="661" t="s">
        <v>2494</v>
      </c>
      <c r="L2318" s="662">
        <v>0</v>
      </c>
      <c r="M2318" s="662">
        <v>0</v>
      </c>
      <c r="N2318" s="661">
        <v>2</v>
      </c>
      <c r="O2318" s="742">
        <v>1</v>
      </c>
      <c r="P2318" s="662"/>
      <c r="Q2318" s="677"/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21</v>
      </c>
      <c r="B2319" s="661" t="s">
        <v>589</v>
      </c>
      <c r="C2319" s="661">
        <v>89301212</v>
      </c>
      <c r="D2319" s="740" t="s">
        <v>6629</v>
      </c>
      <c r="E2319" s="741" t="s">
        <v>4381</v>
      </c>
      <c r="F2319" s="661" t="s">
        <v>4355</v>
      </c>
      <c r="G2319" s="661" t="s">
        <v>4491</v>
      </c>
      <c r="H2319" s="661" t="s">
        <v>590</v>
      </c>
      <c r="I2319" s="661" t="s">
        <v>6023</v>
      </c>
      <c r="J2319" s="661" t="s">
        <v>4624</v>
      </c>
      <c r="K2319" s="661" t="s">
        <v>6024</v>
      </c>
      <c r="L2319" s="662">
        <v>397.02</v>
      </c>
      <c r="M2319" s="662">
        <v>794.04</v>
      </c>
      <c r="N2319" s="661">
        <v>2</v>
      </c>
      <c r="O2319" s="742">
        <v>1</v>
      </c>
      <c r="P2319" s="662">
        <v>794.04</v>
      </c>
      <c r="Q2319" s="677">
        <v>1</v>
      </c>
      <c r="R2319" s="661">
        <v>2</v>
      </c>
      <c r="S2319" s="677">
        <v>1</v>
      </c>
      <c r="T2319" s="742">
        <v>1</v>
      </c>
      <c r="U2319" s="700">
        <v>1</v>
      </c>
    </row>
    <row r="2320" spans="1:21" ht="14.4" customHeight="1" x14ac:dyDescent="0.3">
      <c r="A2320" s="660">
        <v>21</v>
      </c>
      <c r="B2320" s="661" t="s">
        <v>589</v>
      </c>
      <c r="C2320" s="661">
        <v>89301212</v>
      </c>
      <c r="D2320" s="740" t="s">
        <v>6629</v>
      </c>
      <c r="E2320" s="741" t="s">
        <v>4381</v>
      </c>
      <c r="F2320" s="661" t="s">
        <v>4355</v>
      </c>
      <c r="G2320" s="661" t="s">
        <v>4500</v>
      </c>
      <c r="H2320" s="661" t="s">
        <v>590</v>
      </c>
      <c r="I2320" s="661" t="s">
        <v>1487</v>
      </c>
      <c r="J2320" s="661" t="s">
        <v>4501</v>
      </c>
      <c r="K2320" s="661" t="s">
        <v>4502</v>
      </c>
      <c r="L2320" s="662">
        <v>25.8</v>
      </c>
      <c r="M2320" s="662">
        <v>103.2</v>
      </c>
      <c r="N2320" s="661">
        <v>4</v>
      </c>
      <c r="O2320" s="742">
        <v>1</v>
      </c>
      <c r="P2320" s="662">
        <v>103.2</v>
      </c>
      <c r="Q2320" s="677">
        <v>1</v>
      </c>
      <c r="R2320" s="661">
        <v>4</v>
      </c>
      <c r="S2320" s="677">
        <v>1</v>
      </c>
      <c r="T2320" s="742">
        <v>1</v>
      </c>
      <c r="U2320" s="700">
        <v>1</v>
      </c>
    </row>
    <row r="2321" spans="1:21" ht="14.4" customHeight="1" x14ac:dyDescent="0.3">
      <c r="A2321" s="660">
        <v>21</v>
      </c>
      <c r="B2321" s="661" t="s">
        <v>589</v>
      </c>
      <c r="C2321" s="661">
        <v>89301212</v>
      </c>
      <c r="D2321" s="740" t="s">
        <v>6629</v>
      </c>
      <c r="E2321" s="741" t="s">
        <v>4381</v>
      </c>
      <c r="F2321" s="661" t="s">
        <v>4355</v>
      </c>
      <c r="G2321" s="661" t="s">
        <v>4424</v>
      </c>
      <c r="H2321" s="661" t="s">
        <v>590</v>
      </c>
      <c r="I2321" s="661" t="s">
        <v>4782</v>
      </c>
      <c r="J2321" s="661" t="s">
        <v>4783</v>
      </c>
      <c r="K2321" s="661" t="s">
        <v>4784</v>
      </c>
      <c r="L2321" s="662">
        <v>4351.1099999999997</v>
      </c>
      <c r="M2321" s="662">
        <v>4351.1099999999997</v>
      </c>
      <c r="N2321" s="661">
        <v>1</v>
      </c>
      <c r="O2321" s="742">
        <v>1</v>
      </c>
      <c r="P2321" s="662">
        <v>4351.1099999999997</v>
      </c>
      <c r="Q2321" s="677">
        <v>1</v>
      </c>
      <c r="R2321" s="661">
        <v>1</v>
      </c>
      <c r="S2321" s="677">
        <v>1</v>
      </c>
      <c r="T2321" s="742">
        <v>1</v>
      </c>
      <c r="U2321" s="700">
        <v>1</v>
      </c>
    </row>
    <row r="2322" spans="1:21" ht="14.4" customHeight="1" x14ac:dyDescent="0.3">
      <c r="A2322" s="660">
        <v>21</v>
      </c>
      <c r="B2322" s="661" t="s">
        <v>589</v>
      </c>
      <c r="C2322" s="661">
        <v>89301212</v>
      </c>
      <c r="D2322" s="740" t="s">
        <v>6629</v>
      </c>
      <c r="E2322" s="741" t="s">
        <v>4381</v>
      </c>
      <c r="F2322" s="661" t="s">
        <v>4355</v>
      </c>
      <c r="G2322" s="661" t="s">
        <v>4424</v>
      </c>
      <c r="H2322" s="661" t="s">
        <v>590</v>
      </c>
      <c r="I2322" s="661" t="s">
        <v>1669</v>
      </c>
      <c r="J2322" s="661" t="s">
        <v>4626</v>
      </c>
      <c r="K2322" s="661" t="s">
        <v>4627</v>
      </c>
      <c r="L2322" s="662">
        <v>1520.33</v>
      </c>
      <c r="M2322" s="662">
        <v>4560.99</v>
      </c>
      <c r="N2322" s="661">
        <v>3</v>
      </c>
      <c r="O2322" s="742">
        <v>1</v>
      </c>
      <c r="P2322" s="662">
        <v>4560.99</v>
      </c>
      <c r="Q2322" s="677">
        <v>1</v>
      </c>
      <c r="R2322" s="661">
        <v>3</v>
      </c>
      <c r="S2322" s="677">
        <v>1</v>
      </c>
      <c r="T2322" s="742">
        <v>1</v>
      </c>
      <c r="U2322" s="700">
        <v>1</v>
      </c>
    </row>
    <row r="2323" spans="1:21" ht="14.4" customHeight="1" x14ac:dyDescent="0.3">
      <c r="A2323" s="660">
        <v>21</v>
      </c>
      <c r="B2323" s="661" t="s">
        <v>589</v>
      </c>
      <c r="C2323" s="661">
        <v>89301212</v>
      </c>
      <c r="D2323" s="740" t="s">
        <v>6629</v>
      </c>
      <c r="E2323" s="741" t="s">
        <v>4381</v>
      </c>
      <c r="F2323" s="661" t="s">
        <v>4355</v>
      </c>
      <c r="G2323" s="661" t="s">
        <v>4424</v>
      </c>
      <c r="H2323" s="661" t="s">
        <v>590</v>
      </c>
      <c r="I2323" s="661" t="s">
        <v>5413</v>
      </c>
      <c r="J2323" s="661" t="s">
        <v>4792</v>
      </c>
      <c r="K2323" s="661" t="s">
        <v>5414</v>
      </c>
      <c r="L2323" s="662">
        <v>0</v>
      </c>
      <c r="M2323" s="662">
        <v>0</v>
      </c>
      <c r="N2323" s="661">
        <v>1</v>
      </c>
      <c r="O2323" s="742">
        <v>1</v>
      </c>
      <c r="P2323" s="662">
        <v>0</v>
      </c>
      <c r="Q2323" s="677"/>
      <c r="R2323" s="661">
        <v>1</v>
      </c>
      <c r="S2323" s="677">
        <v>1</v>
      </c>
      <c r="T2323" s="742">
        <v>1</v>
      </c>
      <c r="U2323" s="700">
        <v>1</v>
      </c>
    </row>
    <row r="2324" spans="1:21" ht="14.4" customHeight="1" x14ac:dyDescent="0.3">
      <c r="A2324" s="660">
        <v>21</v>
      </c>
      <c r="B2324" s="661" t="s">
        <v>589</v>
      </c>
      <c r="C2324" s="661">
        <v>89301212</v>
      </c>
      <c r="D2324" s="740" t="s">
        <v>6629</v>
      </c>
      <c r="E2324" s="741" t="s">
        <v>4381</v>
      </c>
      <c r="F2324" s="661" t="s">
        <v>4355</v>
      </c>
      <c r="G2324" s="661" t="s">
        <v>4508</v>
      </c>
      <c r="H2324" s="661" t="s">
        <v>2238</v>
      </c>
      <c r="I2324" s="661" t="s">
        <v>2840</v>
      </c>
      <c r="J2324" s="661" t="s">
        <v>2841</v>
      </c>
      <c r="K2324" s="661" t="s">
        <v>4190</v>
      </c>
      <c r="L2324" s="662">
        <v>3127.19</v>
      </c>
      <c r="M2324" s="662">
        <v>3127.19</v>
      </c>
      <c r="N2324" s="661">
        <v>1</v>
      </c>
      <c r="O2324" s="742">
        <v>1</v>
      </c>
      <c r="P2324" s="662">
        <v>3127.19</v>
      </c>
      <c r="Q2324" s="677">
        <v>1</v>
      </c>
      <c r="R2324" s="661">
        <v>1</v>
      </c>
      <c r="S2324" s="677">
        <v>1</v>
      </c>
      <c r="T2324" s="742">
        <v>1</v>
      </c>
      <c r="U2324" s="700">
        <v>1</v>
      </c>
    </row>
    <row r="2325" spans="1:21" ht="14.4" customHeight="1" x14ac:dyDescent="0.3">
      <c r="A2325" s="660">
        <v>21</v>
      </c>
      <c r="B2325" s="661" t="s">
        <v>589</v>
      </c>
      <c r="C2325" s="661">
        <v>89301212</v>
      </c>
      <c r="D2325" s="740" t="s">
        <v>6629</v>
      </c>
      <c r="E2325" s="741" t="s">
        <v>4381</v>
      </c>
      <c r="F2325" s="661" t="s">
        <v>4355</v>
      </c>
      <c r="G2325" s="661" t="s">
        <v>4509</v>
      </c>
      <c r="H2325" s="661" t="s">
        <v>590</v>
      </c>
      <c r="I2325" s="661" t="s">
        <v>4513</v>
      </c>
      <c r="J2325" s="661" t="s">
        <v>4514</v>
      </c>
      <c r="K2325" s="661" t="s">
        <v>4512</v>
      </c>
      <c r="L2325" s="662">
        <v>0</v>
      </c>
      <c r="M2325" s="662">
        <v>0</v>
      </c>
      <c r="N2325" s="661">
        <v>1</v>
      </c>
      <c r="O2325" s="742">
        <v>0.5</v>
      </c>
      <c r="P2325" s="662"/>
      <c r="Q2325" s="677"/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21</v>
      </c>
      <c r="B2326" s="661" t="s">
        <v>589</v>
      </c>
      <c r="C2326" s="661">
        <v>89301212</v>
      </c>
      <c r="D2326" s="740" t="s">
        <v>6629</v>
      </c>
      <c r="E2326" s="741" t="s">
        <v>4381</v>
      </c>
      <c r="F2326" s="661" t="s">
        <v>4355</v>
      </c>
      <c r="G2326" s="661" t="s">
        <v>4509</v>
      </c>
      <c r="H2326" s="661" t="s">
        <v>590</v>
      </c>
      <c r="I2326" s="661" t="s">
        <v>1126</v>
      </c>
      <c r="J2326" s="661" t="s">
        <v>4514</v>
      </c>
      <c r="K2326" s="661" t="s">
        <v>4515</v>
      </c>
      <c r="L2326" s="662">
        <v>66.599999999999994</v>
      </c>
      <c r="M2326" s="662">
        <v>66.599999999999994</v>
      </c>
      <c r="N2326" s="661">
        <v>1</v>
      </c>
      <c r="O2326" s="742">
        <v>0.5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21</v>
      </c>
      <c r="B2327" s="661" t="s">
        <v>589</v>
      </c>
      <c r="C2327" s="661">
        <v>89301212</v>
      </c>
      <c r="D2327" s="740" t="s">
        <v>6629</v>
      </c>
      <c r="E2327" s="741" t="s">
        <v>4381</v>
      </c>
      <c r="F2327" s="661" t="s">
        <v>4355</v>
      </c>
      <c r="G2327" s="661" t="s">
        <v>5096</v>
      </c>
      <c r="H2327" s="661" t="s">
        <v>2238</v>
      </c>
      <c r="I2327" s="661" t="s">
        <v>2549</v>
      </c>
      <c r="J2327" s="661" t="s">
        <v>2550</v>
      </c>
      <c r="K2327" s="661" t="s">
        <v>4123</v>
      </c>
      <c r="L2327" s="662">
        <v>664.23</v>
      </c>
      <c r="M2327" s="662">
        <v>664.23</v>
      </c>
      <c r="N2327" s="661">
        <v>1</v>
      </c>
      <c r="O2327" s="742">
        <v>1</v>
      </c>
      <c r="P2327" s="662">
        <v>664.23</v>
      </c>
      <c r="Q2327" s="677">
        <v>1</v>
      </c>
      <c r="R2327" s="661">
        <v>1</v>
      </c>
      <c r="S2327" s="677">
        <v>1</v>
      </c>
      <c r="T2327" s="742">
        <v>1</v>
      </c>
      <c r="U2327" s="700">
        <v>1</v>
      </c>
    </row>
    <row r="2328" spans="1:21" ht="14.4" customHeight="1" x14ac:dyDescent="0.3">
      <c r="A2328" s="660">
        <v>21</v>
      </c>
      <c r="B2328" s="661" t="s">
        <v>589</v>
      </c>
      <c r="C2328" s="661">
        <v>89301212</v>
      </c>
      <c r="D2328" s="740" t="s">
        <v>6629</v>
      </c>
      <c r="E2328" s="741" t="s">
        <v>4381</v>
      </c>
      <c r="F2328" s="661" t="s">
        <v>4355</v>
      </c>
      <c r="G2328" s="661" t="s">
        <v>4419</v>
      </c>
      <c r="H2328" s="661" t="s">
        <v>590</v>
      </c>
      <c r="I2328" s="661" t="s">
        <v>1170</v>
      </c>
      <c r="J2328" s="661" t="s">
        <v>1171</v>
      </c>
      <c r="K2328" s="661" t="s">
        <v>1172</v>
      </c>
      <c r="L2328" s="662">
        <v>24.22</v>
      </c>
      <c r="M2328" s="662">
        <v>24.22</v>
      </c>
      <c r="N2328" s="661">
        <v>1</v>
      </c>
      <c r="O2328" s="742">
        <v>0.5</v>
      </c>
      <c r="P2328" s="662">
        <v>24.22</v>
      </c>
      <c r="Q2328" s="677">
        <v>1</v>
      </c>
      <c r="R2328" s="661">
        <v>1</v>
      </c>
      <c r="S2328" s="677">
        <v>1</v>
      </c>
      <c r="T2328" s="742">
        <v>0.5</v>
      </c>
      <c r="U2328" s="700">
        <v>1</v>
      </c>
    </row>
    <row r="2329" spans="1:21" ht="14.4" customHeight="1" x14ac:dyDescent="0.3">
      <c r="A2329" s="660">
        <v>21</v>
      </c>
      <c r="B2329" s="661" t="s">
        <v>589</v>
      </c>
      <c r="C2329" s="661">
        <v>89301212</v>
      </c>
      <c r="D2329" s="740" t="s">
        <v>6629</v>
      </c>
      <c r="E2329" s="741" t="s">
        <v>4381</v>
      </c>
      <c r="F2329" s="661" t="s">
        <v>4355</v>
      </c>
      <c r="G2329" s="661" t="s">
        <v>4702</v>
      </c>
      <c r="H2329" s="661" t="s">
        <v>590</v>
      </c>
      <c r="I2329" s="661" t="s">
        <v>1163</v>
      </c>
      <c r="J2329" s="661" t="s">
        <v>1164</v>
      </c>
      <c r="K2329" s="661" t="s">
        <v>4703</v>
      </c>
      <c r="L2329" s="662">
        <v>0</v>
      </c>
      <c r="M2329" s="662">
        <v>0</v>
      </c>
      <c r="N2329" s="661">
        <v>2</v>
      </c>
      <c r="O2329" s="742">
        <v>0.5</v>
      </c>
      <c r="P2329" s="662"/>
      <c r="Q2329" s="677"/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21</v>
      </c>
      <c r="B2330" s="661" t="s">
        <v>589</v>
      </c>
      <c r="C2330" s="661">
        <v>89301212</v>
      </c>
      <c r="D2330" s="740" t="s">
        <v>6629</v>
      </c>
      <c r="E2330" s="741" t="s">
        <v>4381</v>
      </c>
      <c r="F2330" s="661" t="s">
        <v>4355</v>
      </c>
      <c r="G2330" s="661" t="s">
        <v>4702</v>
      </c>
      <c r="H2330" s="661" t="s">
        <v>590</v>
      </c>
      <c r="I2330" s="661" t="s">
        <v>4816</v>
      </c>
      <c r="J2330" s="661" t="s">
        <v>1164</v>
      </c>
      <c r="K2330" s="661" t="s">
        <v>4817</v>
      </c>
      <c r="L2330" s="662">
        <v>0</v>
      </c>
      <c r="M2330" s="662">
        <v>0</v>
      </c>
      <c r="N2330" s="661">
        <v>1</v>
      </c>
      <c r="O2330" s="742">
        <v>0.5</v>
      </c>
      <c r="P2330" s="662"/>
      <c r="Q2330" s="677"/>
      <c r="R2330" s="661"/>
      <c r="S2330" s="677">
        <v>0</v>
      </c>
      <c r="T2330" s="742"/>
      <c r="U2330" s="700">
        <v>0</v>
      </c>
    </row>
    <row r="2331" spans="1:21" ht="14.4" customHeight="1" x14ac:dyDescent="0.3">
      <c r="A2331" s="660">
        <v>21</v>
      </c>
      <c r="B2331" s="661" t="s">
        <v>589</v>
      </c>
      <c r="C2331" s="661">
        <v>89301212</v>
      </c>
      <c r="D2331" s="740" t="s">
        <v>6629</v>
      </c>
      <c r="E2331" s="741" t="s">
        <v>4381</v>
      </c>
      <c r="F2331" s="661" t="s">
        <v>4355</v>
      </c>
      <c r="G2331" s="661" t="s">
        <v>5565</v>
      </c>
      <c r="H2331" s="661" t="s">
        <v>590</v>
      </c>
      <c r="I2331" s="661" t="s">
        <v>2818</v>
      </c>
      <c r="J2331" s="661" t="s">
        <v>2819</v>
      </c>
      <c r="K2331" s="661" t="s">
        <v>2820</v>
      </c>
      <c r="L2331" s="662">
        <v>0</v>
      </c>
      <c r="M2331" s="662">
        <v>0</v>
      </c>
      <c r="N2331" s="661">
        <v>1</v>
      </c>
      <c r="O2331" s="742">
        <v>0.5</v>
      </c>
      <c r="P2331" s="662">
        <v>0</v>
      </c>
      <c r="Q2331" s="677"/>
      <c r="R2331" s="661">
        <v>1</v>
      </c>
      <c r="S2331" s="677">
        <v>1</v>
      </c>
      <c r="T2331" s="742">
        <v>0.5</v>
      </c>
      <c r="U2331" s="700">
        <v>1</v>
      </c>
    </row>
    <row r="2332" spans="1:21" ht="14.4" customHeight="1" x14ac:dyDescent="0.3">
      <c r="A2332" s="660">
        <v>21</v>
      </c>
      <c r="B2332" s="661" t="s">
        <v>589</v>
      </c>
      <c r="C2332" s="661">
        <v>89301212</v>
      </c>
      <c r="D2332" s="740" t="s">
        <v>6629</v>
      </c>
      <c r="E2332" s="741" t="s">
        <v>4381</v>
      </c>
      <c r="F2332" s="661" t="s">
        <v>4355</v>
      </c>
      <c r="G2332" s="661" t="s">
        <v>4545</v>
      </c>
      <c r="H2332" s="661" t="s">
        <v>2238</v>
      </c>
      <c r="I2332" s="661" t="s">
        <v>2601</v>
      </c>
      <c r="J2332" s="661" t="s">
        <v>2602</v>
      </c>
      <c r="K2332" s="661" t="s">
        <v>4215</v>
      </c>
      <c r="L2332" s="662">
        <v>804.58</v>
      </c>
      <c r="M2332" s="662">
        <v>41033.58</v>
      </c>
      <c r="N2332" s="661">
        <v>51</v>
      </c>
      <c r="O2332" s="742">
        <v>18</v>
      </c>
      <c r="P2332" s="662">
        <v>17700.760000000002</v>
      </c>
      <c r="Q2332" s="677">
        <v>0.43137254901960786</v>
      </c>
      <c r="R2332" s="661">
        <v>22</v>
      </c>
      <c r="S2332" s="677">
        <v>0.43137254901960786</v>
      </c>
      <c r="T2332" s="742">
        <v>8</v>
      </c>
      <c r="U2332" s="700">
        <v>0.44444444444444442</v>
      </c>
    </row>
    <row r="2333" spans="1:21" ht="14.4" customHeight="1" x14ac:dyDescent="0.3">
      <c r="A2333" s="660">
        <v>21</v>
      </c>
      <c r="B2333" s="661" t="s">
        <v>589</v>
      </c>
      <c r="C2333" s="661">
        <v>89301212</v>
      </c>
      <c r="D2333" s="740" t="s">
        <v>6629</v>
      </c>
      <c r="E2333" s="741" t="s">
        <v>4381</v>
      </c>
      <c r="F2333" s="661" t="s">
        <v>4355</v>
      </c>
      <c r="G2333" s="661" t="s">
        <v>4546</v>
      </c>
      <c r="H2333" s="661" t="s">
        <v>590</v>
      </c>
      <c r="I2333" s="661" t="s">
        <v>838</v>
      </c>
      <c r="J2333" s="661" t="s">
        <v>4548</v>
      </c>
      <c r="K2333" s="661" t="s">
        <v>4836</v>
      </c>
      <c r="L2333" s="662">
        <v>0</v>
      </c>
      <c r="M2333" s="662">
        <v>0</v>
      </c>
      <c r="N2333" s="661">
        <v>1</v>
      </c>
      <c r="O2333" s="742">
        <v>0.5</v>
      </c>
      <c r="P2333" s="662">
        <v>0</v>
      </c>
      <c r="Q2333" s="677"/>
      <c r="R2333" s="661">
        <v>1</v>
      </c>
      <c r="S2333" s="677">
        <v>1</v>
      </c>
      <c r="T2333" s="742">
        <v>0.5</v>
      </c>
      <c r="U2333" s="700">
        <v>1</v>
      </c>
    </row>
    <row r="2334" spans="1:21" ht="14.4" customHeight="1" x14ac:dyDescent="0.3">
      <c r="A2334" s="660">
        <v>21</v>
      </c>
      <c r="B2334" s="661" t="s">
        <v>589</v>
      </c>
      <c r="C2334" s="661">
        <v>89301212</v>
      </c>
      <c r="D2334" s="740" t="s">
        <v>6629</v>
      </c>
      <c r="E2334" s="741" t="s">
        <v>4381</v>
      </c>
      <c r="F2334" s="661" t="s">
        <v>4355</v>
      </c>
      <c r="G2334" s="661" t="s">
        <v>4550</v>
      </c>
      <c r="H2334" s="661" t="s">
        <v>590</v>
      </c>
      <c r="I2334" s="661" t="s">
        <v>3377</v>
      </c>
      <c r="J2334" s="661" t="s">
        <v>3378</v>
      </c>
      <c r="K2334" s="661" t="s">
        <v>3379</v>
      </c>
      <c r="L2334" s="662">
        <v>1172.22</v>
      </c>
      <c r="M2334" s="662">
        <v>4688.88</v>
      </c>
      <c r="N2334" s="661">
        <v>4</v>
      </c>
      <c r="O2334" s="742">
        <v>1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21</v>
      </c>
      <c r="B2335" s="661" t="s">
        <v>589</v>
      </c>
      <c r="C2335" s="661">
        <v>89301212</v>
      </c>
      <c r="D2335" s="740" t="s">
        <v>6629</v>
      </c>
      <c r="E2335" s="741" t="s">
        <v>4381</v>
      </c>
      <c r="F2335" s="661" t="s">
        <v>4355</v>
      </c>
      <c r="G2335" s="661" t="s">
        <v>4550</v>
      </c>
      <c r="H2335" s="661" t="s">
        <v>590</v>
      </c>
      <c r="I2335" s="661" t="s">
        <v>5328</v>
      </c>
      <c r="J2335" s="661" t="s">
        <v>3378</v>
      </c>
      <c r="K2335" s="661" t="s">
        <v>3379</v>
      </c>
      <c r="L2335" s="662">
        <v>1172.22</v>
      </c>
      <c r="M2335" s="662">
        <v>1172.22</v>
      </c>
      <c r="N2335" s="661">
        <v>1</v>
      </c>
      <c r="O2335" s="742">
        <v>0.5</v>
      </c>
      <c r="P2335" s="662"/>
      <c r="Q2335" s="677">
        <v>0</v>
      </c>
      <c r="R2335" s="661"/>
      <c r="S2335" s="677">
        <v>0</v>
      </c>
      <c r="T2335" s="742"/>
      <c r="U2335" s="700">
        <v>0</v>
      </c>
    </row>
    <row r="2336" spans="1:21" ht="14.4" customHeight="1" x14ac:dyDescent="0.3">
      <c r="A2336" s="660">
        <v>21</v>
      </c>
      <c r="B2336" s="661" t="s">
        <v>589</v>
      </c>
      <c r="C2336" s="661">
        <v>89301212</v>
      </c>
      <c r="D2336" s="740" t="s">
        <v>6629</v>
      </c>
      <c r="E2336" s="741" t="s">
        <v>4381</v>
      </c>
      <c r="F2336" s="661" t="s">
        <v>4355</v>
      </c>
      <c r="G2336" s="661" t="s">
        <v>6025</v>
      </c>
      <c r="H2336" s="661" t="s">
        <v>2238</v>
      </c>
      <c r="I2336" s="661" t="s">
        <v>6026</v>
      </c>
      <c r="J2336" s="661" t="s">
        <v>6027</v>
      </c>
      <c r="K2336" s="661" t="s">
        <v>6028</v>
      </c>
      <c r="L2336" s="662">
        <v>193.26</v>
      </c>
      <c r="M2336" s="662">
        <v>193.26</v>
      </c>
      <c r="N2336" s="661">
        <v>1</v>
      </c>
      <c r="O2336" s="742">
        <v>1</v>
      </c>
      <c r="P2336" s="662">
        <v>193.26</v>
      </c>
      <c r="Q2336" s="677">
        <v>1</v>
      </c>
      <c r="R2336" s="661">
        <v>1</v>
      </c>
      <c r="S2336" s="677">
        <v>1</v>
      </c>
      <c r="T2336" s="742">
        <v>1</v>
      </c>
      <c r="U2336" s="700">
        <v>1</v>
      </c>
    </row>
    <row r="2337" spans="1:21" ht="14.4" customHeight="1" x14ac:dyDescent="0.3">
      <c r="A2337" s="660">
        <v>21</v>
      </c>
      <c r="B2337" s="661" t="s">
        <v>589</v>
      </c>
      <c r="C2337" s="661">
        <v>89301212</v>
      </c>
      <c r="D2337" s="740" t="s">
        <v>6629</v>
      </c>
      <c r="E2337" s="741" t="s">
        <v>4381</v>
      </c>
      <c r="F2337" s="661" t="s">
        <v>4355</v>
      </c>
      <c r="G2337" s="661" t="s">
        <v>4432</v>
      </c>
      <c r="H2337" s="661" t="s">
        <v>590</v>
      </c>
      <c r="I2337" s="661" t="s">
        <v>1073</v>
      </c>
      <c r="J2337" s="661" t="s">
        <v>4433</v>
      </c>
      <c r="K2337" s="661" t="s">
        <v>4434</v>
      </c>
      <c r="L2337" s="662">
        <v>56.01</v>
      </c>
      <c r="M2337" s="662">
        <v>336.06</v>
      </c>
      <c r="N2337" s="661">
        <v>6</v>
      </c>
      <c r="O2337" s="742">
        <v>3</v>
      </c>
      <c r="P2337" s="662">
        <v>112.02</v>
      </c>
      <c r="Q2337" s="677">
        <v>0.33333333333333331</v>
      </c>
      <c r="R2337" s="661">
        <v>2</v>
      </c>
      <c r="S2337" s="677">
        <v>0.33333333333333331</v>
      </c>
      <c r="T2337" s="742">
        <v>1</v>
      </c>
      <c r="U2337" s="700">
        <v>0.33333333333333331</v>
      </c>
    </row>
    <row r="2338" spans="1:21" ht="14.4" customHeight="1" x14ac:dyDescent="0.3">
      <c r="A2338" s="660">
        <v>21</v>
      </c>
      <c r="B2338" s="661" t="s">
        <v>589</v>
      </c>
      <c r="C2338" s="661">
        <v>89301212</v>
      </c>
      <c r="D2338" s="740" t="s">
        <v>6629</v>
      </c>
      <c r="E2338" s="741" t="s">
        <v>4381</v>
      </c>
      <c r="F2338" s="661" t="s">
        <v>4355</v>
      </c>
      <c r="G2338" s="661" t="s">
        <v>4848</v>
      </c>
      <c r="H2338" s="661" t="s">
        <v>2238</v>
      </c>
      <c r="I2338" s="661" t="s">
        <v>2258</v>
      </c>
      <c r="J2338" s="661" t="s">
        <v>4247</v>
      </c>
      <c r="K2338" s="661" t="s">
        <v>4248</v>
      </c>
      <c r="L2338" s="662">
        <v>0</v>
      </c>
      <c r="M2338" s="662">
        <v>0</v>
      </c>
      <c r="N2338" s="661">
        <v>2</v>
      </c>
      <c r="O2338" s="742">
        <v>1</v>
      </c>
      <c r="P2338" s="662">
        <v>0</v>
      </c>
      <c r="Q2338" s="677"/>
      <c r="R2338" s="661">
        <v>2</v>
      </c>
      <c r="S2338" s="677">
        <v>1</v>
      </c>
      <c r="T2338" s="742">
        <v>1</v>
      </c>
      <c r="U2338" s="700">
        <v>1</v>
      </c>
    </row>
    <row r="2339" spans="1:21" ht="14.4" customHeight="1" x14ac:dyDescent="0.3">
      <c r="A2339" s="660">
        <v>21</v>
      </c>
      <c r="B2339" s="661" t="s">
        <v>589</v>
      </c>
      <c r="C2339" s="661">
        <v>89301212</v>
      </c>
      <c r="D2339" s="740" t="s">
        <v>6629</v>
      </c>
      <c r="E2339" s="741" t="s">
        <v>4381</v>
      </c>
      <c r="F2339" s="661" t="s">
        <v>4355</v>
      </c>
      <c r="G2339" s="661" t="s">
        <v>4855</v>
      </c>
      <c r="H2339" s="661" t="s">
        <v>590</v>
      </c>
      <c r="I2339" s="661" t="s">
        <v>2700</v>
      </c>
      <c r="J2339" s="661" t="s">
        <v>2701</v>
      </c>
      <c r="K2339" s="661" t="s">
        <v>2702</v>
      </c>
      <c r="L2339" s="662">
        <v>120.37</v>
      </c>
      <c r="M2339" s="662">
        <v>240.74</v>
      </c>
      <c r="N2339" s="661">
        <v>2</v>
      </c>
      <c r="O2339" s="742">
        <v>0.5</v>
      </c>
      <c r="P2339" s="662">
        <v>240.74</v>
      </c>
      <c r="Q2339" s="677">
        <v>1</v>
      </c>
      <c r="R2339" s="661">
        <v>2</v>
      </c>
      <c r="S2339" s="677">
        <v>1</v>
      </c>
      <c r="T2339" s="742">
        <v>0.5</v>
      </c>
      <c r="U2339" s="700">
        <v>1</v>
      </c>
    </row>
    <row r="2340" spans="1:21" ht="14.4" customHeight="1" x14ac:dyDescent="0.3">
      <c r="A2340" s="660">
        <v>21</v>
      </c>
      <c r="B2340" s="661" t="s">
        <v>589</v>
      </c>
      <c r="C2340" s="661">
        <v>89301212</v>
      </c>
      <c r="D2340" s="740" t="s">
        <v>6629</v>
      </c>
      <c r="E2340" s="741" t="s">
        <v>4381</v>
      </c>
      <c r="F2340" s="661" t="s">
        <v>4355</v>
      </c>
      <c r="G2340" s="661" t="s">
        <v>4398</v>
      </c>
      <c r="H2340" s="661" t="s">
        <v>2238</v>
      </c>
      <c r="I2340" s="661" t="s">
        <v>2284</v>
      </c>
      <c r="J2340" s="661" t="s">
        <v>2285</v>
      </c>
      <c r="K2340" s="661" t="s">
        <v>2286</v>
      </c>
      <c r="L2340" s="662">
        <v>937.93</v>
      </c>
      <c r="M2340" s="662">
        <v>2813.79</v>
      </c>
      <c r="N2340" s="661">
        <v>3</v>
      </c>
      <c r="O2340" s="742">
        <v>2</v>
      </c>
      <c r="P2340" s="662">
        <v>1875.86</v>
      </c>
      <c r="Q2340" s="677">
        <v>0.66666666666666663</v>
      </c>
      <c r="R2340" s="661">
        <v>2</v>
      </c>
      <c r="S2340" s="677">
        <v>0.66666666666666663</v>
      </c>
      <c r="T2340" s="742">
        <v>1</v>
      </c>
      <c r="U2340" s="700">
        <v>0.5</v>
      </c>
    </row>
    <row r="2341" spans="1:21" ht="14.4" customHeight="1" x14ac:dyDescent="0.3">
      <c r="A2341" s="660">
        <v>21</v>
      </c>
      <c r="B2341" s="661" t="s">
        <v>589</v>
      </c>
      <c r="C2341" s="661">
        <v>89301212</v>
      </c>
      <c r="D2341" s="740" t="s">
        <v>6629</v>
      </c>
      <c r="E2341" s="741" t="s">
        <v>4381</v>
      </c>
      <c r="F2341" s="661" t="s">
        <v>4355</v>
      </c>
      <c r="G2341" s="661" t="s">
        <v>4398</v>
      </c>
      <c r="H2341" s="661" t="s">
        <v>2238</v>
      </c>
      <c r="I2341" s="661" t="s">
        <v>2358</v>
      </c>
      <c r="J2341" s="661" t="s">
        <v>2359</v>
      </c>
      <c r="K2341" s="661" t="s">
        <v>2286</v>
      </c>
      <c r="L2341" s="662">
        <v>1749.69</v>
      </c>
      <c r="M2341" s="662">
        <v>12247.83</v>
      </c>
      <c r="N2341" s="661">
        <v>7</v>
      </c>
      <c r="O2341" s="742">
        <v>3.5</v>
      </c>
      <c r="P2341" s="662">
        <v>1749.69</v>
      </c>
      <c r="Q2341" s="677">
        <v>0.14285714285714285</v>
      </c>
      <c r="R2341" s="661">
        <v>1</v>
      </c>
      <c r="S2341" s="677">
        <v>0.14285714285714285</v>
      </c>
      <c r="T2341" s="742">
        <v>1</v>
      </c>
      <c r="U2341" s="700">
        <v>0.2857142857142857</v>
      </c>
    </row>
    <row r="2342" spans="1:21" ht="14.4" customHeight="1" x14ac:dyDescent="0.3">
      <c r="A2342" s="660">
        <v>21</v>
      </c>
      <c r="B2342" s="661" t="s">
        <v>589</v>
      </c>
      <c r="C2342" s="661">
        <v>89301212</v>
      </c>
      <c r="D2342" s="740" t="s">
        <v>6629</v>
      </c>
      <c r="E2342" s="741" t="s">
        <v>4381</v>
      </c>
      <c r="F2342" s="661" t="s">
        <v>4355</v>
      </c>
      <c r="G2342" s="661" t="s">
        <v>6029</v>
      </c>
      <c r="H2342" s="661" t="s">
        <v>590</v>
      </c>
      <c r="I2342" s="661" t="s">
        <v>3711</v>
      </c>
      <c r="J2342" s="661" t="s">
        <v>3712</v>
      </c>
      <c r="K2342" s="661" t="s">
        <v>6030</v>
      </c>
      <c r="L2342" s="662">
        <v>0</v>
      </c>
      <c r="M2342" s="662">
        <v>0</v>
      </c>
      <c r="N2342" s="661">
        <v>2</v>
      </c>
      <c r="O2342" s="742">
        <v>1</v>
      </c>
      <c r="P2342" s="662">
        <v>0</v>
      </c>
      <c r="Q2342" s="677"/>
      <c r="R2342" s="661">
        <v>2</v>
      </c>
      <c r="S2342" s="677">
        <v>1</v>
      </c>
      <c r="T2342" s="742">
        <v>1</v>
      </c>
      <c r="U2342" s="700">
        <v>1</v>
      </c>
    </row>
    <row r="2343" spans="1:21" ht="14.4" customHeight="1" x14ac:dyDescent="0.3">
      <c r="A2343" s="660">
        <v>21</v>
      </c>
      <c r="B2343" s="661" t="s">
        <v>589</v>
      </c>
      <c r="C2343" s="661">
        <v>89301212</v>
      </c>
      <c r="D2343" s="740" t="s">
        <v>6629</v>
      </c>
      <c r="E2343" s="741" t="s">
        <v>4381</v>
      </c>
      <c r="F2343" s="661" t="s">
        <v>4355</v>
      </c>
      <c r="G2343" s="661" t="s">
        <v>6019</v>
      </c>
      <c r="H2343" s="661" t="s">
        <v>590</v>
      </c>
      <c r="I2343" s="661" t="s">
        <v>6031</v>
      </c>
      <c r="J2343" s="661" t="s">
        <v>6032</v>
      </c>
      <c r="K2343" s="661" t="s">
        <v>6033</v>
      </c>
      <c r="L2343" s="662">
        <v>106.11</v>
      </c>
      <c r="M2343" s="662">
        <v>106.11</v>
      </c>
      <c r="N2343" s="661">
        <v>1</v>
      </c>
      <c r="O2343" s="742">
        <v>0.5</v>
      </c>
      <c r="P2343" s="662">
        <v>106.11</v>
      </c>
      <c r="Q2343" s="677">
        <v>1</v>
      </c>
      <c r="R2343" s="661">
        <v>1</v>
      </c>
      <c r="S2343" s="677">
        <v>1</v>
      </c>
      <c r="T2343" s="742">
        <v>0.5</v>
      </c>
      <c r="U2343" s="700">
        <v>1</v>
      </c>
    </row>
    <row r="2344" spans="1:21" ht="14.4" customHeight="1" x14ac:dyDescent="0.3">
      <c r="A2344" s="660">
        <v>21</v>
      </c>
      <c r="B2344" s="661" t="s">
        <v>589</v>
      </c>
      <c r="C2344" s="661">
        <v>89301212</v>
      </c>
      <c r="D2344" s="740" t="s">
        <v>6629</v>
      </c>
      <c r="E2344" s="741" t="s">
        <v>4381</v>
      </c>
      <c r="F2344" s="661" t="s">
        <v>4355</v>
      </c>
      <c r="G2344" s="661" t="s">
        <v>4561</v>
      </c>
      <c r="H2344" s="661" t="s">
        <v>2238</v>
      </c>
      <c r="I2344" s="661" t="s">
        <v>2778</v>
      </c>
      <c r="J2344" s="661" t="s">
        <v>2779</v>
      </c>
      <c r="K2344" s="661" t="s">
        <v>4179</v>
      </c>
      <c r="L2344" s="662">
        <v>69.86</v>
      </c>
      <c r="M2344" s="662">
        <v>139.72</v>
      </c>
      <c r="N2344" s="661">
        <v>2</v>
      </c>
      <c r="O2344" s="742">
        <v>2</v>
      </c>
      <c r="P2344" s="662"/>
      <c r="Q2344" s="677">
        <v>0</v>
      </c>
      <c r="R2344" s="661"/>
      <c r="S2344" s="677">
        <v>0</v>
      </c>
      <c r="T2344" s="742"/>
      <c r="U2344" s="700">
        <v>0</v>
      </c>
    </row>
    <row r="2345" spans="1:21" ht="14.4" customHeight="1" x14ac:dyDescent="0.3">
      <c r="A2345" s="660">
        <v>21</v>
      </c>
      <c r="B2345" s="661" t="s">
        <v>589</v>
      </c>
      <c r="C2345" s="661">
        <v>89301212</v>
      </c>
      <c r="D2345" s="740" t="s">
        <v>6629</v>
      </c>
      <c r="E2345" s="741" t="s">
        <v>4381</v>
      </c>
      <c r="F2345" s="661" t="s">
        <v>4355</v>
      </c>
      <c r="G2345" s="661" t="s">
        <v>4414</v>
      </c>
      <c r="H2345" s="661" t="s">
        <v>590</v>
      </c>
      <c r="I2345" s="661" t="s">
        <v>4568</v>
      </c>
      <c r="J2345" s="661" t="s">
        <v>4416</v>
      </c>
      <c r="K2345" s="661" t="s">
        <v>855</v>
      </c>
      <c r="L2345" s="662">
        <v>97.97</v>
      </c>
      <c r="M2345" s="662">
        <v>97.97</v>
      </c>
      <c r="N2345" s="661">
        <v>1</v>
      </c>
      <c r="O2345" s="742">
        <v>0.5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21</v>
      </c>
      <c r="B2346" s="661" t="s">
        <v>589</v>
      </c>
      <c r="C2346" s="661">
        <v>89301212</v>
      </c>
      <c r="D2346" s="740" t="s">
        <v>6629</v>
      </c>
      <c r="E2346" s="741" t="s">
        <v>4381</v>
      </c>
      <c r="F2346" s="661" t="s">
        <v>4355</v>
      </c>
      <c r="G2346" s="661" t="s">
        <v>4414</v>
      </c>
      <c r="H2346" s="661" t="s">
        <v>590</v>
      </c>
      <c r="I2346" s="661" t="s">
        <v>853</v>
      </c>
      <c r="J2346" s="661" t="s">
        <v>854</v>
      </c>
      <c r="K2346" s="661" t="s">
        <v>4437</v>
      </c>
      <c r="L2346" s="662">
        <v>97.97</v>
      </c>
      <c r="M2346" s="662">
        <v>293.90999999999997</v>
      </c>
      <c r="N2346" s="661">
        <v>3</v>
      </c>
      <c r="O2346" s="742">
        <v>2</v>
      </c>
      <c r="P2346" s="662">
        <v>97.97</v>
      </c>
      <c r="Q2346" s="677">
        <v>0.33333333333333337</v>
      </c>
      <c r="R2346" s="661">
        <v>1</v>
      </c>
      <c r="S2346" s="677">
        <v>0.33333333333333331</v>
      </c>
      <c r="T2346" s="742">
        <v>1</v>
      </c>
      <c r="U2346" s="700">
        <v>0.5</v>
      </c>
    </row>
    <row r="2347" spans="1:21" ht="14.4" customHeight="1" x14ac:dyDescent="0.3">
      <c r="A2347" s="660">
        <v>21</v>
      </c>
      <c r="B2347" s="661" t="s">
        <v>589</v>
      </c>
      <c r="C2347" s="661">
        <v>89301212</v>
      </c>
      <c r="D2347" s="740" t="s">
        <v>6629</v>
      </c>
      <c r="E2347" s="741" t="s">
        <v>4381</v>
      </c>
      <c r="F2347" s="661" t="s">
        <v>4355</v>
      </c>
      <c r="G2347" s="661" t="s">
        <v>4414</v>
      </c>
      <c r="H2347" s="661" t="s">
        <v>590</v>
      </c>
      <c r="I2347" s="661" t="s">
        <v>857</v>
      </c>
      <c r="J2347" s="661" t="s">
        <v>854</v>
      </c>
      <c r="K2347" s="661" t="s">
        <v>4438</v>
      </c>
      <c r="L2347" s="662">
        <v>314.89999999999998</v>
      </c>
      <c r="M2347" s="662">
        <v>629.79999999999995</v>
      </c>
      <c r="N2347" s="661">
        <v>2</v>
      </c>
      <c r="O2347" s="742">
        <v>1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21</v>
      </c>
      <c r="B2348" s="661" t="s">
        <v>589</v>
      </c>
      <c r="C2348" s="661">
        <v>89301212</v>
      </c>
      <c r="D2348" s="740" t="s">
        <v>6629</v>
      </c>
      <c r="E2348" s="741" t="s">
        <v>4381</v>
      </c>
      <c r="F2348" s="661" t="s">
        <v>4355</v>
      </c>
      <c r="G2348" s="661" t="s">
        <v>4410</v>
      </c>
      <c r="H2348" s="661" t="s">
        <v>2238</v>
      </c>
      <c r="I2348" s="661" t="s">
        <v>2496</v>
      </c>
      <c r="J2348" s="661" t="s">
        <v>2497</v>
      </c>
      <c r="K2348" s="661" t="s">
        <v>2498</v>
      </c>
      <c r="L2348" s="662">
        <v>497.4</v>
      </c>
      <c r="M2348" s="662">
        <v>497.4</v>
      </c>
      <c r="N2348" s="661">
        <v>1</v>
      </c>
      <c r="O2348" s="742">
        <v>1</v>
      </c>
      <c r="P2348" s="662">
        <v>497.4</v>
      </c>
      <c r="Q2348" s="677">
        <v>1</v>
      </c>
      <c r="R2348" s="661">
        <v>1</v>
      </c>
      <c r="S2348" s="677">
        <v>1</v>
      </c>
      <c r="T2348" s="742">
        <v>1</v>
      </c>
      <c r="U2348" s="700">
        <v>1</v>
      </c>
    </row>
    <row r="2349" spans="1:21" ht="14.4" customHeight="1" x14ac:dyDescent="0.3">
      <c r="A2349" s="660">
        <v>21</v>
      </c>
      <c r="B2349" s="661" t="s">
        <v>589</v>
      </c>
      <c r="C2349" s="661">
        <v>89301212</v>
      </c>
      <c r="D2349" s="740" t="s">
        <v>6629</v>
      </c>
      <c r="E2349" s="741" t="s">
        <v>4381</v>
      </c>
      <c r="F2349" s="661" t="s">
        <v>4355</v>
      </c>
      <c r="G2349" s="661" t="s">
        <v>4410</v>
      </c>
      <c r="H2349" s="661" t="s">
        <v>2238</v>
      </c>
      <c r="I2349" s="661" t="s">
        <v>2514</v>
      </c>
      <c r="J2349" s="661" t="s">
        <v>2515</v>
      </c>
      <c r="K2349" s="661" t="s">
        <v>4121</v>
      </c>
      <c r="L2349" s="662">
        <v>1359.61</v>
      </c>
      <c r="M2349" s="662">
        <v>2719.22</v>
      </c>
      <c r="N2349" s="661">
        <v>2</v>
      </c>
      <c r="O2349" s="742">
        <v>0.5</v>
      </c>
      <c r="P2349" s="662">
        <v>2719.22</v>
      </c>
      <c r="Q2349" s="677">
        <v>1</v>
      </c>
      <c r="R2349" s="661">
        <v>2</v>
      </c>
      <c r="S2349" s="677">
        <v>1</v>
      </c>
      <c r="T2349" s="742">
        <v>0.5</v>
      </c>
      <c r="U2349" s="700">
        <v>1</v>
      </c>
    </row>
    <row r="2350" spans="1:21" ht="14.4" customHeight="1" x14ac:dyDescent="0.3">
      <c r="A2350" s="660">
        <v>21</v>
      </c>
      <c r="B2350" s="661" t="s">
        <v>589</v>
      </c>
      <c r="C2350" s="661">
        <v>89301212</v>
      </c>
      <c r="D2350" s="740" t="s">
        <v>6629</v>
      </c>
      <c r="E2350" s="741" t="s">
        <v>4381</v>
      </c>
      <c r="F2350" s="661" t="s">
        <v>4355</v>
      </c>
      <c r="G2350" s="661" t="s">
        <v>4657</v>
      </c>
      <c r="H2350" s="661" t="s">
        <v>590</v>
      </c>
      <c r="I2350" s="661" t="s">
        <v>1962</v>
      </c>
      <c r="J2350" s="661" t="s">
        <v>5174</v>
      </c>
      <c r="K2350" s="661" t="s">
        <v>4659</v>
      </c>
      <c r="L2350" s="662">
        <v>1044.3599999999999</v>
      </c>
      <c r="M2350" s="662">
        <v>1044.3599999999999</v>
      </c>
      <c r="N2350" s="661">
        <v>1</v>
      </c>
      <c r="O2350" s="742">
        <v>1</v>
      </c>
      <c r="P2350" s="662">
        <v>1044.3599999999999</v>
      </c>
      <c r="Q2350" s="677">
        <v>1</v>
      </c>
      <c r="R2350" s="661">
        <v>1</v>
      </c>
      <c r="S2350" s="677">
        <v>1</v>
      </c>
      <c r="T2350" s="742">
        <v>1</v>
      </c>
      <c r="U2350" s="700">
        <v>1</v>
      </c>
    </row>
    <row r="2351" spans="1:21" ht="14.4" customHeight="1" x14ac:dyDescent="0.3">
      <c r="A2351" s="660">
        <v>21</v>
      </c>
      <c r="B2351" s="661" t="s">
        <v>589</v>
      </c>
      <c r="C2351" s="661">
        <v>89301212</v>
      </c>
      <c r="D2351" s="740" t="s">
        <v>6629</v>
      </c>
      <c r="E2351" s="741" t="s">
        <v>4381</v>
      </c>
      <c r="F2351" s="661" t="s">
        <v>4355</v>
      </c>
      <c r="G2351" s="661" t="s">
        <v>4439</v>
      </c>
      <c r="H2351" s="661" t="s">
        <v>590</v>
      </c>
      <c r="I2351" s="661" t="s">
        <v>2125</v>
      </c>
      <c r="J2351" s="661" t="s">
        <v>935</v>
      </c>
      <c r="K2351" s="661" t="s">
        <v>1329</v>
      </c>
      <c r="L2351" s="662">
        <v>113.37</v>
      </c>
      <c r="M2351" s="662">
        <v>113.37</v>
      </c>
      <c r="N2351" s="661">
        <v>1</v>
      </c>
      <c r="O2351" s="742">
        <v>0.5</v>
      </c>
      <c r="P2351" s="662"/>
      <c r="Q2351" s="677">
        <v>0</v>
      </c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21</v>
      </c>
      <c r="B2352" s="661" t="s">
        <v>589</v>
      </c>
      <c r="C2352" s="661">
        <v>89301212</v>
      </c>
      <c r="D2352" s="740" t="s">
        <v>6629</v>
      </c>
      <c r="E2352" s="741" t="s">
        <v>4381</v>
      </c>
      <c r="F2352" s="661" t="s">
        <v>4355</v>
      </c>
      <c r="G2352" s="661" t="s">
        <v>4873</v>
      </c>
      <c r="H2352" s="661" t="s">
        <v>2238</v>
      </c>
      <c r="I2352" s="661" t="s">
        <v>4874</v>
      </c>
      <c r="J2352" s="661" t="s">
        <v>4875</v>
      </c>
      <c r="K2352" s="661" t="s">
        <v>4876</v>
      </c>
      <c r="L2352" s="662">
        <v>82.04</v>
      </c>
      <c r="M2352" s="662">
        <v>1722.8400000000001</v>
      </c>
      <c r="N2352" s="661">
        <v>21</v>
      </c>
      <c r="O2352" s="742">
        <v>1</v>
      </c>
      <c r="P2352" s="662"/>
      <c r="Q2352" s="677">
        <v>0</v>
      </c>
      <c r="R2352" s="661"/>
      <c r="S2352" s="677">
        <v>0</v>
      </c>
      <c r="T2352" s="742"/>
      <c r="U2352" s="700">
        <v>0</v>
      </c>
    </row>
    <row r="2353" spans="1:21" ht="14.4" customHeight="1" x14ac:dyDescent="0.3">
      <c r="A2353" s="660">
        <v>21</v>
      </c>
      <c r="B2353" s="661" t="s">
        <v>589</v>
      </c>
      <c r="C2353" s="661">
        <v>89301212</v>
      </c>
      <c r="D2353" s="740" t="s">
        <v>6629</v>
      </c>
      <c r="E2353" s="741" t="s">
        <v>4381</v>
      </c>
      <c r="F2353" s="661" t="s">
        <v>4355</v>
      </c>
      <c r="G2353" s="661" t="s">
        <v>4873</v>
      </c>
      <c r="H2353" s="661" t="s">
        <v>590</v>
      </c>
      <c r="I2353" s="661" t="s">
        <v>4879</v>
      </c>
      <c r="J2353" s="661" t="s">
        <v>4880</v>
      </c>
      <c r="K2353" s="661" t="s">
        <v>3682</v>
      </c>
      <c r="L2353" s="662">
        <v>194.26</v>
      </c>
      <c r="M2353" s="662">
        <v>1942.6</v>
      </c>
      <c r="N2353" s="661">
        <v>10</v>
      </c>
      <c r="O2353" s="742">
        <v>1</v>
      </c>
      <c r="P2353" s="662"/>
      <c r="Q2353" s="677">
        <v>0</v>
      </c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21</v>
      </c>
      <c r="B2354" s="661" t="s">
        <v>589</v>
      </c>
      <c r="C2354" s="661">
        <v>89301212</v>
      </c>
      <c r="D2354" s="740" t="s">
        <v>6629</v>
      </c>
      <c r="E2354" s="741" t="s">
        <v>4381</v>
      </c>
      <c r="F2354" s="661" t="s">
        <v>4355</v>
      </c>
      <c r="G2354" s="661" t="s">
        <v>4937</v>
      </c>
      <c r="H2354" s="661" t="s">
        <v>2238</v>
      </c>
      <c r="I2354" s="661" t="s">
        <v>4938</v>
      </c>
      <c r="J2354" s="661" t="s">
        <v>2281</v>
      </c>
      <c r="K2354" s="661" t="s">
        <v>4939</v>
      </c>
      <c r="L2354" s="662">
        <v>1793.46</v>
      </c>
      <c r="M2354" s="662">
        <v>5380.38</v>
      </c>
      <c r="N2354" s="661">
        <v>3</v>
      </c>
      <c r="O2354" s="742">
        <v>2</v>
      </c>
      <c r="P2354" s="662">
        <v>5380.38</v>
      </c>
      <c r="Q2354" s="677">
        <v>1</v>
      </c>
      <c r="R2354" s="661">
        <v>3</v>
      </c>
      <c r="S2354" s="677">
        <v>1</v>
      </c>
      <c r="T2354" s="742">
        <v>2</v>
      </c>
      <c r="U2354" s="700">
        <v>1</v>
      </c>
    </row>
    <row r="2355" spans="1:21" ht="14.4" customHeight="1" x14ac:dyDescent="0.3">
      <c r="A2355" s="660">
        <v>21</v>
      </c>
      <c r="B2355" s="661" t="s">
        <v>589</v>
      </c>
      <c r="C2355" s="661">
        <v>89301212</v>
      </c>
      <c r="D2355" s="740" t="s">
        <v>6629</v>
      </c>
      <c r="E2355" s="741" t="s">
        <v>4381</v>
      </c>
      <c r="F2355" s="661" t="s">
        <v>4355</v>
      </c>
      <c r="G2355" s="661" t="s">
        <v>4445</v>
      </c>
      <c r="H2355" s="661" t="s">
        <v>590</v>
      </c>
      <c r="I2355" s="661" t="s">
        <v>872</v>
      </c>
      <c r="J2355" s="661" t="s">
        <v>769</v>
      </c>
      <c r="K2355" s="661" t="s">
        <v>4446</v>
      </c>
      <c r="L2355" s="662">
        <v>219.94</v>
      </c>
      <c r="M2355" s="662">
        <v>439.88</v>
      </c>
      <c r="N2355" s="661">
        <v>2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21</v>
      </c>
      <c r="B2356" s="661" t="s">
        <v>589</v>
      </c>
      <c r="C2356" s="661">
        <v>89301212</v>
      </c>
      <c r="D2356" s="740" t="s">
        <v>6629</v>
      </c>
      <c r="E2356" s="741" t="s">
        <v>4381</v>
      </c>
      <c r="F2356" s="661" t="s">
        <v>4355</v>
      </c>
      <c r="G2356" s="661" t="s">
        <v>4963</v>
      </c>
      <c r="H2356" s="661" t="s">
        <v>2238</v>
      </c>
      <c r="I2356" s="661" t="s">
        <v>4964</v>
      </c>
      <c r="J2356" s="661" t="s">
        <v>4300</v>
      </c>
      <c r="K2356" s="661" t="s">
        <v>2472</v>
      </c>
      <c r="L2356" s="662">
        <v>0</v>
      </c>
      <c r="M2356" s="662">
        <v>0</v>
      </c>
      <c r="N2356" s="661">
        <v>4</v>
      </c>
      <c r="O2356" s="742">
        <v>2</v>
      </c>
      <c r="P2356" s="662"/>
      <c r="Q2356" s="677"/>
      <c r="R2356" s="661"/>
      <c r="S2356" s="677">
        <v>0</v>
      </c>
      <c r="T2356" s="742"/>
      <c r="U2356" s="700">
        <v>0</v>
      </c>
    </row>
    <row r="2357" spans="1:21" ht="14.4" customHeight="1" x14ac:dyDescent="0.3">
      <c r="A2357" s="660">
        <v>21</v>
      </c>
      <c r="B2357" s="661" t="s">
        <v>589</v>
      </c>
      <c r="C2357" s="661">
        <v>89301212</v>
      </c>
      <c r="D2357" s="740" t="s">
        <v>6629</v>
      </c>
      <c r="E2357" s="741" t="s">
        <v>4381</v>
      </c>
      <c r="F2357" s="661" t="s">
        <v>4355</v>
      </c>
      <c r="G2357" s="661" t="s">
        <v>4963</v>
      </c>
      <c r="H2357" s="661" t="s">
        <v>2238</v>
      </c>
      <c r="I2357" s="661" t="s">
        <v>4964</v>
      </c>
      <c r="J2357" s="661" t="s">
        <v>4300</v>
      </c>
      <c r="K2357" s="661" t="s">
        <v>2472</v>
      </c>
      <c r="L2357" s="662">
        <v>154.4</v>
      </c>
      <c r="M2357" s="662">
        <v>1389.6000000000001</v>
      </c>
      <c r="N2357" s="661">
        <v>9</v>
      </c>
      <c r="O2357" s="742">
        <v>3</v>
      </c>
      <c r="P2357" s="662">
        <v>1389.6000000000001</v>
      </c>
      <c r="Q2357" s="677">
        <v>1</v>
      </c>
      <c r="R2357" s="661">
        <v>9</v>
      </c>
      <c r="S2357" s="677">
        <v>1</v>
      </c>
      <c r="T2357" s="742">
        <v>3</v>
      </c>
      <c r="U2357" s="700">
        <v>1</v>
      </c>
    </row>
    <row r="2358" spans="1:21" ht="14.4" customHeight="1" x14ac:dyDescent="0.3">
      <c r="A2358" s="660">
        <v>21</v>
      </c>
      <c r="B2358" s="661" t="s">
        <v>589</v>
      </c>
      <c r="C2358" s="661">
        <v>89301212</v>
      </c>
      <c r="D2358" s="740" t="s">
        <v>6629</v>
      </c>
      <c r="E2358" s="741" t="s">
        <v>4381</v>
      </c>
      <c r="F2358" s="661" t="s">
        <v>4355</v>
      </c>
      <c r="G2358" s="661" t="s">
        <v>4963</v>
      </c>
      <c r="H2358" s="661" t="s">
        <v>2238</v>
      </c>
      <c r="I2358" s="661" t="s">
        <v>3652</v>
      </c>
      <c r="J2358" s="661" t="s">
        <v>4300</v>
      </c>
      <c r="K2358" s="661" t="s">
        <v>2543</v>
      </c>
      <c r="L2358" s="662">
        <v>514.67999999999995</v>
      </c>
      <c r="M2358" s="662">
        <v>514.67999999999995</v>
      </c>
      <c r="N2358" s="661">
        <v>1</v>
      </c>
      <c r="O2358" s="742">
        <v>1</v>
      </c>
      <c r="P2358" s="662">
        <v>514.67999999999995</v>
      </c>
      <c r="Q2358" s="677">
        <v>1</v>
      </c>
      <c r="R2358" s="661">
        <v>1</v>
      </c>
      <c r="S2358" s="677">
        <v>1</v>
      </c>
      <c r="T2358" s="742">
        <v>1</v>
      </c>
      <c r="U2358" s="700">
        <v>1</v>
      </c>
    </row>
    <row r="2359" spans="1:21" ht="14.4" customHeight="1" x14ac:dyDescent="0.3">
      <c r="A2359" s="660">
        <v>21</v>
      </c>
      <c r="B2359" s="661" t="s">
        <v>589</v>
      </c>
      <c r="C2359" s="661">
        <v>89301212</v>
      </c>
      <c r="D2359" s="740" t="s">
        <v>6629</v>
      </c>
      <c r="E2359" s="741" t="s">
        <v>4381</v>
      </c>
      <c r="F2359" s="661" t="s">
        <v>4355</v>
      </c>
      <c r="G2359" s="661" t="s">
        <v>4599</v>
      </c>
      <c r="H2359" s="661" t="s">
        <v>2238</v>
      </c>
      <c r="I2359" s="661" t="s">
        <v>2311</v>
      </c>
      <c r="J2359" s="661" t="s">
        <v>2312</v>
      </c>
      <c r="K2359" s="661" t="s">
        <v>4224</v>
      </c>
      <c r="L2359" s="662">
        <v>147.36000000000001</v>
      </c>
      <c r="M2359" s="662">
        <v>147.36000000000001</v>
      </c>
      <c r="N2359" s="661">
        <v>1</v>
      </c>
      <c r="O2359" s="742">
        <v>0.5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21</v>
      </c>
      <c r="B2360" s="661" t="s">
        <v>589</v>
      </c>
      <c r="C2360" s="661">
        <v>89301212</v>
      </c>
      <c r="D2360" s="740" t="s">
        <v>6629</v>
      </c>
      <c r="E2360" s="741" t="s">
        <v>4381</v>
      </c>
      <c r="F2360" s="661" t="s">
        <v>4355</v>
      </c>
      <c r="G2360" s="661" t="s">
        <v>4599</v>
      </c>
      <c r="H2360" s="661" t="s">
        <v>2238</v>
      </c>
      <c r="I2360" s="661" t="s">
        <v>4965</v>
      </c>
      <c r="J2360" s="661" t="s">
        <v>2508</v>
      </c>
      <c r="K2360" s="661" t="s">
        <v>4966</v>
      </c>
      <c r="L2360" s="662">
        <v>314.33999999999997</v>
      </c>
      <c r="M2360" s="662">
        <v>628.67999999999995</v>
      </c>
      <c r="N2360" s="661">
        <v>2</v>
      </c>
      <c r="O2360" s="742">
        <v>0.5</v>
      </c>
      <c r="P2360" s="662"/>
      <c r="Q2360" s="677">
        <v>0</v>
      </c>
      <c r="R2360" s="661"/>
      <c r="S2360" s="677">
        <v>0</v>
      </c>
      <c r="T2360" s="742"/>
      <c r="U2360" s="700">
        <v>0</v>
      </c>
    </row>
    <row r="2361" spans="1:21" ht="14.4" customHeight="1" x14ac:dyDescent="0.3">
      <c r="A2361" s="660">
        <v>21</v>
      </c>
      <c r="B2361" s="661" t="s">
        <v>589</v>
      </c>
      <c r="C2361" s="661">
        <v>89301212</v>
      </c>
      <c r="D2361" s="740" t="s">
        <v>6629</v>
      </c>
      <c r="E2361" s="741" t="s">
        <v>4381</v>
      </c>
      <c r="F2361" s="661" t="s">
        <v>4355</v>
      </c>
      <c r="G2361" s="661" t="s">
        <v>5049</v>
      </c>
      <c r="H2361" s="661" t="s">
        <v>590</v>
      </c>
      <c r="I2361" s="661" t="s">
        <v>6034</v>
      </c>
      <c r="J2361" s="661" t="s">
        <v>2960</v>
      </c>
      <c r="K2361" s="661" t="s">
        <v>6035</v>
      </c>
      <c r="L2361" s="662">
        <v>0</v>
      </c>
      <c r="M2361" s="662">
        <v>0</v>
      </c>
      <c r="N2361" s="661">
        <v>1</v>
      </c>
      <c r="O2361" s="742">
        <v>1</v>
      </c>
      <c r="P2361" s="662"/>
      <c r="Q2361" s="677"/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21</v>
      </c>
      <c r="B2362" s="661" t="s">
        <v>589</v>
      </c>
      <c r="C2362" s="661">
        <v>89301212</v>
      </c>
      <c r="D2362" s="740" t="s">
        <v>6629</v>
      </c>
      <c r="E2362" s="741" t="s">
        <v>4381</v>
      </c>
      <c r="F2362" s="661" t="s">
        <v>4355</v>
      </c>
      <c r="G2362" s="661" t="s">
        <v>4452</v>
      </c>
      <c r="H2362" s="661" t="s">
        <v>590</v>
      </c>
      <c r="I2362" s="661" t="s">
        <v>4606</v>
      </c>
      <c r="J2362" s="661" t="s">
        <v>2049</v>
      </c>
      <c r="K2362" s="661" t="s">
        <v>1097</v>
      </c>
      <c r="L2362" s="662">
        <v>0</v>
      </c>
      <c r="M2362" s="662">
        <v>0</v>
      </c>
      <c r="N2362" s="661">
        <v>1</v>
      </c>
      <c r="O2362" s="742">
        <v>1</v>
      </c>
      <c r="P2362" s="662"/>
      <c r="Q2362" s="677"/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21</v>
      </c>
      <c r="B2363" s="661" t="s">
        <v>589</v>
      </c>
      <c r="C2363" s="661">
        <v>89301212</v>
      </c>
      <c r="D2363" s="740" t="s">
        <v>6629</v>
      </c>
      <c r="E2363" s="741" t="s">
        <v>4381</v>
      </c>
      <c r="F2363" s="661" t="s">
        <v>4355</v>
      </c>
      <c r="G2363" s="661" t="s">
        <v>6036</v>
      </c>
      <c r="H2363" s="661" t="s">
        <v>590</v>
      </c>
      <c r="I2363" s="661" t="s">
        <v>6037</v>
      </c>
      <c r="J2363" s="661" t="s">
        <v>6038</v>
      </c>
      <c r="K2363" s="661" t="s">
        <v>6039</v>
      </c>
      <c r="L2363" s="662">
        <v>0</v>
      </c>
      <c r="M2363" s="662">
        <v>0</v>
      </c>
      <c r="N2363" s="661">
        <v>2</v>
      </c>
      <c r="O2363" s="742">
        <v>2</v>
      </c>
      <c r="P2363" s="662">
        <v>0</v>
      </c>
      <c r="Q2363" s="677"/>
      <c r="R2363" s="661">
        <v>2</v>
      </c>
      <c r="S2363" s="677">
        <v>1</v>
      </c>
      <c r="T2363" s="742">
        <v>2</v>
      </c>
      <c r="U2363" s="700">
        <v>1</v>
      </c>
    </row>
    <row r="2364" spans="1:21" ht="14.4" customHeight="1" x14ac:dyDescent="0.3">
      <c r="A2364" s="660">
        <v>21</v>
      </c>
      <c r="B2364" s="661" t="s">
        <v>589</v>
      </c>
      <c r="C2364" s="661">
        <v>89301212</v>
      </c>
      <c r="D2364" s="740" t="s">
        <v>6629</v>
      </c>
      <c r="E2364" s="741" t="s">
        <v>4381</v>
      </c>
      <c r="F2364" s="661" t="s">
        <v>4357</v>
      </c>
      <c r="G2364" s="661" t="s">
        <v>4615</v>
      </c>
      <c r="H2364" s="661" t="s">
        <v>590</v>
      </c>
      <c r="I2364" s="661" t="s">
        <v>4681</v>
      </c>
      <c r="J2364" s="661" t="s">
        <v>4682</v>
      </c>
      <c r="K2364" s="661" t="s">
        <v>4683</v>
      </c>
      <c r="L2364" s="662">
        <v>1000</v>
      </c>
      <c r="M2364" s="662">
        <v>2000</v>
      </c>
      <c r="N2364" s="661">
        <v>2</v>
      </c>
      <c r="O2364" s="742">
        <v>2</v>
      </c>
      <c r="P2364" s="662"/>
      <c r="Q2364" s="677">
        <v>0</v>
      </c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21</v>
      </c>
      <c r="B2365" s="661" t="s">
        <v>589</v>
      </c>
      <c r="C2365" s="661">
        <v>89301212</v>
      </c>
      <c r="D2365" s="740" t="s">
        <v>6629</v>
      </c>
      <c r="E2365" s="741" t="s">
        <v>4382</v>
      </c>
      <c r="F2365" s="661" t="s">
        <v>4355</v>
      </c>
      <c r="G2365" s="661" t="s">
        <v>4967</v>
      </c>
      <c r="H2365" s="661" t="s">
        <v>590</v>
      </c>
      <c r="I2365" s="661" t="s">
        <v>4968</v>
      </c>
      <c r="J2365" s="661" t="s">
        <v>4969</v>
      </c>
      <c r="K2365" s="661" t="s">
        <v>4672</v>
      </c>
      <c r="L2365" s="662">
        <v>35.409999999999997</v>
      </c>
      <c r="M2365" s="662">
        <v>35.409999999999997</v>
      </c>
      <c r="N2365" s="661">
        <v>1</v>
      </c>
      <c r="O2365" s="742">
        <v>0.5</v>
      </c>
      <c r="P2365" s="662">
        <v>35.409999999999997</v>
      </c>
      <c r="Q2365" s="677">
        <v>1</v>
      </c>
      <c r="R2365" s="661">
        <v>1</v>
      </c>
      <c r="S2365" s="677">
        <v>1</v>
      </c>
      <c r="T2365" s="742">
        <v>0.5</v>
      </c>
      <c r="U2365" s="700">
        <v>1</v>
      </c>
    </row>
    <row r="2366" spans="1:21" ht="14.4" customHeight="1" x14ac:dyDescent="0.3">
      <c r="A2366" s="660">
        <v>21</v>
      </c>
      <c r="B2366" s="661" t="s">
        <v>589</v>
      </c>
      <c r="C2366" s="661">
        <v>89301212</v>
      </c>
      <c r="D2366" s="740" t="s">
        <v>6629</v>
      </c>
      <c r="E2366" s="741" t="s">
        <v>4382</v>
      </c>
      <c r="F2366" s="661" t="s">
        <v>4355</v>
      </c>
      <c r="G2366" s="661" t="s">
        <v>4967</v>
      </c>
      <c r="H2366" s="661" t="s">
        <v>590</v>
      </c>
      <c r="I2366" s="661" t="s">
        <v>6040</v>
      </c>
      <c r="J2366" s="661" t="s">
        <v>4969</v>
      </c>
      <c r="K2366" s="661" t="s">
        <v>4672</v>
      </c>
      <c r="L2366" s="662">
        <v>35.409999999999997</v>
      </c>
      <c r="M2366" s="662">
        <v>35.409999999999997</v>
      </c>
      <c r="N2366" s="661">
        <v>1</v>
      </c>
      <c r="O2366" s="742">
        <v>0.5</v>
      </c>
      <c r="P2366" s="662">
        <v>35.409999999999997</v>
      </c>
      <c r="Q2366" s="677">
        <v>1</v>
      </c>
      <c r="R2366" s="661">
        <v>1</v>
      </c>
      <c r="S2366" s="677">
        <v>1</v>
      </c>
      <c r="T2366" s="742">
        <v>0.5</v>
      </c>
      <c r="U2366" s="700">
        <v>1</v>
      </c>
    </row>
    <row r="2367" spans="1:21" ht="14.4" customHeight="1" x14ac:dyDescent="0.3">
      <c r="A2367" s="660">
        <v>21</v>
      </c>
      <c r="B2367" s="661" t="s">
        <v>589</v>
      </c>
      <c r="C2367" s="661">
        <v>89301212</v>
      </c>
      <c r="D2367" s="740" t="s">
        <v>6629</v>
      </c>
      <c r="E2367" s="741" t="s">
        <v>4382</v>
      </c>
      <c r="F2367" s="661" t="s">
        <v>4355</v>
      </c>
      <c r="G2367" s="661" t="s">
        <v>4970</v>
      </c>
      <c r="H2367" s="661" t="s">
        <v>590</v>
      </c>
      <c r="I2367" s="661" t="s">
        <v>968</v>
      </c>
      <c r="J2367" s="661" t="s">
        <v>965</v>
      </c>
      <c r="K2367" s="661" t="s">
        <v>5809</v>
      </c>
      <c r="L2367" s="662">
        <v>0</v>
      </c>
      <c r="M2367" s="662">
        <v>0</v>
      </c>
      <c r="N2367" s="661">
        <v>1</v>
      </c>
      <c r="O2367" s="742">
        <v>0.5</v>
      </c>
      <c r="P2367" s="662"/>
      <c r="Q2367" s="677"/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21</v>
      </c>
      <c r="B2368" s="661" t="s">
        <v>589</v>
      </c>
      <c r="C2368" s="661">
        <v>89301212</v>
      </c>
      <c r="D2368" s="740" t="s">
        <v>6629</v>
      </c>
      <c r="E2368" s="741" t="s">
        <v>4382</v>
      </c>
      <c r="F2368" s="661" t="s">
        <v>4355</v>
      </c>
      <c r="G2368" s="661" t="s">
        <v>4731</v>
      </c>
      <c r="H2368" s="661" t="s">
        <v>590</v>
      </c>
      <c r="I2368" s="661" t="s">
        <v>3256</v>
      </c>
      <c r="J2368" s="661" t="s">
        <v>3257</v>
      </c>
      <c r="K2368" s="661" t="s">
        <v>4735</v>
      </c>
      <c r="L2368" s="662">
        <v>1354.54</v>
      </c>
      <c r="M2368" s="662">
        <v>8127.24</v>
      </c>
      <c r="N2368" s="661">
        <v>6</v>
      </c>
      <c r="O2368" s="742">
        <v>1</v>
      </c>
      <c r="P2368" s="662"/>
      <c r="Q2368" s="677">
        <v>0</v>
      </c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21</v>
      </c>
      <c r="B2369" s="661" t="s">
        <v>589</v>
      </c>
      <c r="C2369" s="661">
        <v>89301212</v>
      </c>
      <c r="D2369" s="740" t="s">
        <v>6629</v>
      </c>
      <c r="E2369" s="741" t="s">
        <v>4382</v>
      </c>
      <c r="F2369" s="661" t="s">
        <v>4355</v>
      </c>
      <c r="G2369" s="661" t="s">
        <v>4731</v>
      </c>
      <c r="H2369" s="661" t="s">
        <v>590</v>
      </c>
      <c r="I2369" s="661" t="s">
        <v>6041</v>
      </c>
      <c r="J2369" s="661" t="s">
        <v>5054</v>
      </c>
      <c r="K2369" s="661" t="s">
        <v>6042</v>
      </c>
      <c r="L2369" s="662">
        <v>0</v>
      </c>
      <c r="M2369" s="662">
        <v>0</v>
      </c>
      <c r="N2369" s="661">
        <v>1</v>
      </c>
      <c r="O2369" s="742">
        <v>1</v>
      </c>
      <c r="P2369" s="662"/>
      <c r="Q2369" s="677"/>
      <c r="R2369" s="661"/>
      <c r="S2369" s="677">
        <v>0</v>
      </c>
      <c r="T2369" s="742"/>
      <c r="U2369" s="700">
        <v>0</v>
      </c>
    </row>
    <row r="2370" spans="1:21" ht="14.4" customHeight="1" x14ac:dyDescent="0.3">
      <c r="A2370" s="660">
        <v>21</v>
      </c>
      <c r="B2370" s="661" t="s">
        <v>589</v>
      </c>
      <c r="C2370" s="661">
        <v>89301212</v>
      </c>
      <c r="D2370" s="740" t="s">
        <v>6629</v>
      </c>
      <c r="E2370" s="741" t="s">
        <v>4382</v>
      </c>
      <c r="F2370" s="661" t="s">
        <v>4355</v>
      </c>
      <c r="G2370" s="661" t="s">
        <v>4395</v>
      </c>
      <c r="H2370" s="661" t="s">
        <v>590</v>
      </c>
      <c r="I2370" s="661" t="s">
        <v>1190</v>
      </c>
      <c r="J2370" s="661" t="s">
        <v>1191</v>
      </c>
      <c r="K2370" s="661" t="s">
        <v>1192</v>
      </c>
      <c r="L2370" s="662">
        <v>89.6</v>
      </c>
      <c r="M2370" s="662">
        <v>985.6</v>
      </c>
      <c r="N2370" s="661">
        <v>11</v>
      </c>
      <c r="O2370" s="742">
        <v>7.5</v>
      </c>
      <c r="P2370" s="662">
        <v>627.20000000000005</v>
      </c>
      <c r="Q2370" s="677">
        <v>0.63636363636363635</v>
      </c>
      <c r="R2370" s="661">
        <v>7</v>
      </c>
      <c r="S2370" s="677">
        <v>0.63636363636363635</v>
      </c>
      <c r="T2370" s="742">
        <v>4.5</v>
      </c>
      <c r="U2370" s="700">
        <v>0.6</v>
      </c>
    </row>
    <row r="2371" spans="1:21" ht="14.4" customHeight="1" x14ac:dyDescent="0.3">
      <c r="A2371" s="660">
        <v>21</v>
      </c>
      <c r="B2371" s="661" t="s">
        <v>589</v>
      </c>
      <c r="C2371" s="661">
        <v>89301212</v>
      </c>
      <c r="D2371" s="740" t="s">
        <v>6629</v>
      </c>
      <c r="E2371" s="741" t="s">
        <v>4382</v>
      </c>
      <c r="F2371" s="661" t="s">
        <v>4355</v>
      </c>
      <c r="G2371" s="661" t="s">
        <v>4395</v>
      </c>
      <c r="H2371" s="661" t="s">
        <v>590</v>
      </c>
      <c r="I2371" s="661" t="s">
        <v>1190</v>
      </c>
      <c r="J2371" s="661" t="s">
        <v>1191</v>
      </c>
      <c r="K2371" s="661" t="s">
        <v>1192</v>
      </c>
      <c r="L2371" s="662">
        <v>95.25</v>
      </c>
      <c r="M2371" s="662">
        <v>1428.75</v>
      </c>
      <c r="N2371" s="661">
        <v>15</v>
      </c>
      <c r="O2371" s="742">
        <v>10.5</v>
      </c>
      <c r="P2371" s="662">
        <v>476.25</v>
      </c>
      <c r="Q2371" s="677">
        <v>0.33333333333333331</v>
      </c>
      <c r="R2371" s="661">
        <v>5</v>
      </c>
      <c r="S2371" s="677">
        <v>0.33333333333333331</v>
      </c>
      <c r="T2371" s="742">
        <v>3.5</v>
      </c>
      <c r="U2371" s="700">
        <v>0.33333333333333331</v>
      </c>
    </row>
    <row r="2372" spans="1:21" ht="14.4" customHeight="1" x14ac:dyDescent="0.3">
      <c r="A2372" s="660">
        <v>21</v>
      </c>
      <c r="B2372" s="661" t="s">
        <v>589</v>
      </c>
      <c r="C2372" s="661">
        <v>89301212</v>
      </c>
      <c r="D2372" s="740" t="s">
        <v>6629</v>
      </c>
      <c r="E2372" s="741" t="s">
        <v>4382</v>
      </c>
      <c r="F2372" s="661" t="s">
        <v>4355</v>
      </c>
      <c r="G2372" s="661" t="s">
        <v>4395</v>
      </c>
      <c r="H2372" s="661" t="s">
        <v>590</v>
      </c>
      <c r="I2372" s="661" t="s">
        <v>4906</v>
      </c>
      <c r="J2372" s="661" t="s">
        <v>4464</v>
      </c>
      <c r="K2372" s="661" t="s">
        <v>1192</v>
      </c>
      <c r="L2372" s="662">
        <v>0</v>
      </c>
      <c r="M2372" s="662">
        <v>0</v>
      </c>
      <c r="N2372" s="661">
        <v>2</v>
      </c>
      <c r="O2372" s="742">
        <v>1</v>
      </c>
      <c r="P2372" s="662">
        <v>0</v>
      </c>
      <c r="Q2372" s="677"/>
      <c r="R2372" s="661">
        <v>2</v>
      </c>
      <c r="S2372" s="677">
        <v>1</v>
      </c>
      <c r="T2372" s="742">
        <v>1</v>
      </c>
      <c r="U2372" s="700">
        <v>1</v>
      </c>
    </row>
    <row r="2373" spans="1:21" ht="14.4" customHeight="1" x14ac:dyDescent="0.3">
      <c r="A2373" s="660">
        <v>21</v>
      </c>
      <c r="B2373" s="661" t="s">
        <v>589</v>
      </c>
      <c r="C2373" s="661">
        <v>89301212</v>
      </c>
      <c r="D2373" s="740" t="s">
        <v>6629</v>
      </c>
      <c r="E2373" s="741" t="s">
        <v>4382</v>
      </c>
      <c r="F2373" s="661" t="s">
        <v>4355</v>
      </c>
      <c r="G2373" s="661" t="s">
        <v>4395</v>
      </c>
      <c r="H2373" s="661" t="s">
        <v>590</v>
      </c>
      <c r="I2373" s="661" t="s">
        <v>726</v>
      </c>
      <c r="J2373" s="661" t="s">
        <v>727</v>
      </c>
      <c r="K2373" s="661" t="s">
        <v>4396</v>
      </c>
      <c r="L2373" s="662">
        <v>85.72</v>
      </c>
      <c r="M2373" s="662">
        <v>85.72</v>
      </c>
      <c r="N2373" s="661">
        <v>1</v>
      </c>
      <c r="O2373" s="742">
        <v>1</v>
      </c>
      <c r="P2373" s="662"/>
      <c r="Q2373" s="677">
        <v>0</v>
      </c>
      <c r="R2373" s="661"/>
      <c r="S2373" s="677">
        <v>0</v>
      </c>
      <c r="T2373" s="742"/>
      <c r="U2373" s="700">
        <v>0</v>
      </c>
    </row>
    <row r="2374" spans="1:21" ht="14.4" customHeight="1" x14ac:dyDescent="0.3">
      <c r="A2374" s="660">
        <v>21</v>
      </c>
      <c r="B2374" s="661" t="s">
        <v>589</v>
      </c>
      <c r="C2374" s="661">
        <v>89301212</v>
      </c>
      <c r="D2374" s="740" t="s">
        <v>6629</v>
      </c>
      <c r="E2374" s="741" t="s">
        <v>4382</v>
      </c>
      <c r="F2374" s="661" t="s">
        <v>4355</v>
      </c>
      <c r="G2374" s="661" t="s">
        <v>4395</v>
      </c>
      <c r="H2374" s="661" t="s">
        <v>590</v>
      </c>
      <c r="I2374" s="661" t="s">
        <v>4462</v>
      </c>
      <c r="J2374" s="661" t="s">
        <v>727</v>
      </c>
      <c r="K2374" s="661" t="s">
        <v>4463</v>
      </c>
      <c r="L2374" s="662">
        <v>141.38999999999999</v>
      </c>
      <c r="M2374" s="662">
        <v>141.38999999999999</v>
      </c>
      <c r="N2374" s="661">
        <v>1</v>
      </c>
      <c r="O2374" s="742">
        <v>1</v>
      </c>
      <c r="P2374" s="662"/>
      <c r="Q2374" s="677">
        <v>0</v>
      </c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21</v>
      </c>
      <c r="B2375" s="661" t="s">
        <v>589</v>
      </c>
      <c r="C2375" s="661">
        <v>89301212</v>
      </c>
      <c r="D2375" s="740" t="s">
        <v>6629</v>
      </c>
      <c r="E2375" s="741" t="s">
        <v>4382</v>
      </c>
      <c r="F2375" s="661" t="s">
        <v>4355</v>
      </c>
      <c r="G2375" s="661" t="s">
        <v>4395</v>
      </c>
      <c r="H2375" s="661" t="s">
        <v>590</v>
      </c>
      <c r="I2375" s="661" t="s">
        <v>4462</v>
      </c>
      <c r="J2375" s="661" t="s">
        <v>727</v>
      </c>
      <c r="K2375" s="661" t="s">
        <v>4463</v>
      </c>
      <c r="L2375" s="662">
        <v>285.75</v>
      </c>
      <c r="M2375" s="662">
        <v>1428.75</v>
      </c>
      <c r="N2375" s="661">
        <v>5</v>
      </c>
      <c r="O2375" s="742">
        <v>3.5</v>
      </c>
      <c r="P2375" s="662"/>
      <c r="Q2375" s="677">
        <v>0</v>
      </c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21</v>
      </c>
      <c r="B2376" s="661" t="s">
        <v>589</v>
      </c>
      <c r="C2376" s="661">
        <v>89301212</v>
      </c>
      <c r="D2376" s="740" t="s">
        <v>6629</v>
      </c>
      <c r="E2376" s="741" t="s">
        <v>4382</v>
      </c>
      <c r="F2376" s="661" t="s">
        <v>4355</v>
      </c>
      <c r="G2376" s="661" t="s">
        <v>4395</v>
      </c>
      <c r="H2376" s="661" t="s">
        <v>590</v>
      </c>
      <c r="I2376" s="661" t="s">
        <v>756</v>
      </c>
      <c r="J2376" s="661" t="s">
        <v>4464</v>
      </c>
      <c r="K2376" s="661" t="s">
        <v>3080</v>
      </c>
      <c r="L2376" s="662">
        <v>44.8</v>
      </c>
      <c r="M2376" s="662">
        <v>134.39999999999998</v>
      </c>
      <c r="N2376" s="661">
        <v>3</v>
      </c>
      <c r="O2376" s="742">
        <v>1.5</v>
      </c>
      <c r="P2376" s="662">
        <v>89.6</v>
      </c>
      <c r="Q2376" s="677">
        <v>0.66666666666666674</v>
      </c>
      <c r="R2376" s="661">
        <v>2</v>
      </c>
      <c r="S2376" s="677">
        <v>0.66666666666666663</v>
      </c>
      <c r="T2376" s="742">
        <v>0.5</v>
      </c>
      <c r="U2376" s="700">
        <v>0.33333333333333331</v>
      </c>
    </row>
    <row r="2377" spans="1:21" ht="14.4" customHeight="1" x14ac:dyDescent="0.3">
      <c r="A2377" s="660">
        <v>21</v>
      </c>
      <c r="B2377" s="661" t="s">
        <v>589</v>
      </c>
      <c r="C2377" s="661">
        <v>89301212</v>
      </c>
      <c r="D2377" s="740" t="s">
        <v>6629</v>
      </c>
      <c r="E2377" s="741" t="s">
        <v>4382</v>
      </c>
      <c r="F2377" s="661" t="s">
        <v>4355</v>
      </c>
      <c r="G2377" s="661" t="s">
        <v>4399</v>
      </c>
      <c r="H2377" s="661" t="s">
        <v>590</v>
      </c>
      <c r="I2377" s="661" t="s">
        <v>6043</v>
      </c>
      <c r="J2377" s="661" t="s">
        <v>6044</v>
      </c>
      <c r="K2377" s="661" t="s">
        <v>4243</v>
      </c>
      <c r="L2377" s="662">
        <v>6.98</v>
      </c>
      <c r="M2377" s="662">
        <v>20.94</v>
      </c>
      <c r="N2377" s="661">
        <v>3</v>
      </c>
      <c r="O2377" s="742">
        <v>1</v>
      </c>
      <c r="P2377" s="662"/>
      <c r="Q2377" s="677">
        <v>0</v>
      </c>
      <c r="R2377" s="661"/>
      <c r="S2377" s="677">
        <v>0</v>
      </c>
      <c r="T2377" s="742"/>
      <c r="U2377" s="700">
        <v>0</v>
      </c>
    </row>
    <row r="2378" spans="1:21" ht="14.4" customHeight="1" x14ac:dyDescent="0.3">
      <c r="A2378" s="660">
        <v>21</v>
      </c>
      <c r="B2378" s="661" t="s">
        <v>589</v>
      </c>
      <c r="C2378" s="661">
        <v>89301212</v>
      </c>
      <c r="D2378" s="740" t="s">
        <v>6629</v>
      </c>
      <c r="E2378" s="741" t="s">
        <v>4382</v>
      </c>
      <c r="F2378" s="661" t="s">
        <v>4355</v>
      </c>
      <c r="G2378" s="661" t="s">
        <v>4399</v>
      </c>
      <c r="H2378" s="661" t="s">
        <v>2238</v>
      </c>
      <c r="I2378" s="661" t="s">
        <v>2456</v>
      </c>
      <c r="J2378" s="661" t="s">
        <v>4240</v>
      </c>
      <c r="K2378" s="661" t="s">
        <v>4241</v>
      </c>
      <c r="L2378" s="662">
        <v>16.27</v>
      </c>
      <c r="M2378" s="662">
        <v>16.27</v>
      </c>
      <c r="N2378" s="661">
        <v>1</v>
      </c>
      <c r="O2378" s="742">
        <v>1</v>
      </c>
      <c r="P2378" s="662">
        <v>16.27</v>
      </c>
      <c r="Q2378" s="677">
        <v>1</v>
      </c>
      <c r="R2378" s="661">
        <v>1</v>
      </c>
      <c r="S2378" s="677">
        <v>1</v>
      </c>
      <c r="T2378" s="742">
        <v>1</v>
      </c>
      <c r="U2378" s="700">
        <v>1</v>
      </c>
    </row>
    <row r="2379" spans="1:21" ht="14.4" customHeight="1" x14ac:dyDescent="0.3">
      <c r="A2379" s="660">
        <v>21</v>
      </c>
      <c r="B2379" s="661" t="s">
        <v>589</v>
      </c>
      <c r="C2379" s="661">
        <v>89301212</v>
      </c>
      <c r="D2379" s="740" t="s">
        <v>6629</v>
      </c>
      <c r="E2379" s="741" t="s">
        <v>4382</v>
      </c>
      <c r="F2379" s="661" t="s">
        <v>4355</v>
      </c>
      <c r="G2379" s="661" t="s">
        <v>4399</v>
      </c>
      <c r="H2379" s="661" t="s">
        <v>2238</v>
      </c>
      <c r="I2379" s="661" t="s">
        <v>2381</v>
      </c>
      <c r="J2379" s="661" t="s">
        <v>4242</v>
      </c>
      <c r="K2379" s="661" t="s">
        <v>4243</v>
      </c>
      <c r="L2379" s="662">
        <v>6.98</v>
      </c>
      <c r="M2379" s="662">
        <v>230.34</v>
      </c>
      <c r="N2379" s="661">
        <v>33</v>
      </c>
      <c r="O2379" s="742">
        <v>9</v>
      </c>
      <c r="P2379" s="662">
        <v>111.68</v>
      </c>
      <c r="Q2379" s="677">
        <v>0.48484848484848486</v>
      </c>
      <c r="R2379" s="661">
        <v>16</v>
      </c>
      <c r="S2379" s="677">
        <v>0.48484848484848486</v>
      </c>
      <c r="T2379" s="742">
        <v>3.5</v>
      </c>
      <c r="U2379" s="700">
        <v>0.3888888888888889</v>
      </c>
    </row>
    <row r="2380" spans="1:21" ht="14.4" customHeight="1" x14ac:dyDescent="0.3">
      <c r="A2380" s="660">
        <v>21</v>
      </c>
      <c r="B2380" s="661" t="s">
        <v>589</v>
      </c>
      <c r="C2380" s="661">
        <v>89301212</v>
      </c>
      <c r="D2380" s="740" t="s">
        <v>6629</v>
      </c>
      <c r="E2380" s="741" t="s">
        <v>4382</v>
      </c>
      <c r="F2380" s="661" t="s">
        <v>4355</v>
      </c>
      <c r="G2380" s="661" t="s">
        <v>4399</v>
      </c>
      <c r="H2380" s="661" t="s">
        <v>2238</v>
      </c>
      <c r="I2380" s="661" t="s">
        <v>2500</v>
      </c>
      <c r="J2380" s="661" t="s">
        <v>4244</v>
      </c>
      <c r="K2380" s="661" t="s">
        <v>4245</v>
      </c>
      <c r="L2380" s="662">
        <v>10.73</v>
      </c>
      <c r="M2380" s="662">
        <v>85.84</v>
      </c>
      <c r="N2380" s="661">
        <v>8</v>
      </c>
      <c r="O2380" s="742">
        <v>2.5</v>
      </c>
      <c r="P2380" s="662">
        <v>42.92</v>
      </c>
      <c r="Q2380" s="677">
        <v>0.5</v>
      </c>
      <c r="R2380" s="661">
        <v>4</v>
      </c>
      <c r="S2380" s="677">
        <v>0.5</v>
      </c>
      <c r="T2380" s="742">
        <v>1</v>
      </c>
      <c r="U2380" s="700">
        <v>0.4</v>
      </c>
    </row>
    <row r="2381" spans="1:21" ht="14.4" customHeight="1" x14ac:dyDescent="0.3">
      <c r="A2381" s="660">
        <v>21</v>
      </c>
      <c r="B2381" s="661" t="s">
        <v>589</v>
      </c>
      <c r="C2381" s="661">
        <v>89301212</v>
      </c>
      <c r="D2381" s="740" t="s">
        <v>6629</v>
      </c>
      <c r="E2381" s="741" t="s">
        <v>4382</v>
      </c>
      <c r="F2381" s="661" t="s">
        <v>4355</v>
      </c>
      <c r="G2381" s="661" t="s">
        <v>4399</v>
      </c>
      <c r="H2381" s="661" t="s">
        <v>590</v>
      </c>
      <c r="I2381" s="661" t="s">
        <v>5443</v>
      </c>
      <c r="J2381" s="661" t="s">
        <v>5444</v>
      </c>
      <c r="K2381" s="661" t="s">
        <v>4243</v>
      </c>
      <c r="L2381" s="662">
        <v>5.37</v>
      </c>
      <c r="M2381" s="662">
        <v>5.37</v>
      </c>
      <c r="N2381" s="661">
        <v>1</v>
      </c>
      <c r="O2381" s="742">
        <v>1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21</v>
      </c>
      <c r="B2382" s="661" t="s">
        <v>589</v>
      </c>
      <c r="C2382" s="661">
        <v>89301212</v>
      </c>
      <c r="D2382" s="740" t="s">
        <v>6629</v>
      </c>
      <c r="E2382" s="741" t="s">
        <v>4382</v>
      </c>
      <c r="F2382" s="661" t="s">
        <v>4355</v>
      </c>
      <c r="G2382" s="661" t="s">
        <v>4466</v>
      </c>
      <c r="H2382" s="661" t="s">
        <v>590</v>
      </c>
      <c r="I2382" s="661" t="s">
        <v>4742</v>
      </c>
      <c r="J2382" s="661" t="s">
        <v>1224</v>
      </c>
      <c r="K2382" s="661" t="s">
        <v>1228</v>
      </c>
      <c r="L2382" s="662">
        <v>81.209999999999994</v>
      </c>
      <c r="M2382" s="662">
        <v>406.04999999999995</v>
      </c>
      <c r="N2382" s="661">
        <v>5</v>
      </c>
      <c r="O2382" s="742">
        <v>4</v>
      </c>
      <c r="P2382" s="662">
        <v>81.209999999999994</v>
      </c>
      <c r="Q2382" s="677">
        <v>0.2</v>
      </c>
      <c r="R2382" s="661">
        <v>1</v>
      </c>
      <c r="S2382" s="677">
        <v>0.2</v>
      </c>
      <c r="T2382" s="742">
        <v>1</v>
      </c>
      <c r="U2382" s="700">
        <v>0.25</v>
      </c>
    </row>
    <row r="2383" spans="1:21" ht="14.4" customHeight="1" x14ac:dyDescent="0.3">
      <c r="A2383" s="660">
        <v>21</v>
      </c>
      <c r="B2383" s="661" t="s">
        <v>589</v>
      </c>
      <c r="C2383" s="661">
        <v>89301212</v>
      </c>
      <c r="D2383" s="740" t="s">
        <v>6629</v>
      </c>
      <c r="E2383" s="741" t="s">
        <v>4382</v>
      </c>
      <c r="F2383" s="661" t="s">
        <v>4355</v>
      </c>
      <c r="G2383" s="661" t="s">
        <v>4466</v>
      </c>
      <c r="H2383" s="661" t="s">
        <v>590</v>
      </c>
      <c r="I2383" s="661" t="s">
        <v>1227</v>
      </c>
      <c r="J2383" s="661" t="s">
        <v>1224</v>
      </c>
      <c r="K2383" s="661" t="s">
        <v>1228</v>
      </c>
      <c r="L2383" s="662">
        <v>81.209999999999994</v>
      </c>
      <c r="M2383" s="662">
        <v>324.83999999999997</v>
      </c>
      <c r="N2383" s="661">
        <v>4</v>
      </c>
      <c r="O2383" s="742">
        <v>1</v>
      </c>
      <c r="P2383" s="662"/>
      <c r="Q2383" s="677">
        <v>0</v>
      </c>
      <c r="R2383" s="661"/>
      <c r="S2383" s="677">
        <v>0</v>
      </c>
      <c r="T2383" s="742"/>
      <c r="U2383" s="700">
        <v>0</v>
      </c>
    </row>
    <row r="2384" spans="1:21" ht="14.4" customHeight="1" x14ac:dyDescent="0.3">
      <c r="A2384" s="660">
        <v>21</v>
      </c>
      <c r="B2384" s="661" t="s">
        <v>589</v>
      </c>
      <c r="C2384" s="661">
        <v>89301212</v>
      </c>
      <c r="D2384" s="740" t="s">
        <v>6629</v>
      </c>
      <c r="E2384" s="741" t="s">
        <v>4382</v>
      </c>
      <c r="F2384" s="661" t="s">
        <v>4355</v>
      </c>
      <c r="G2384" s="661" t="s">
        <v>4466</v>
      </c>
      <c r="H2384" s="661" t="s">
        <v>590</v>
      </c>
      <c r="I2384" s="661" t="s">
        <v>6045</v>
      </c>
      <c r="J2384" s="661" t="s">
        <v>1224</v>
      </c>
      <c r="K2384" s="661" t="s">
        <v>1225</v>
      </c>
      <c r="L2384" s="662">
        <v>270.69</v>
      </c>
      <c r="M2384" s="662">
        <v>270.69</v>
      </c>
      <c r="N2384" s="661">
        <v>1</v>
      </c>
      <c r="O2384" s="742">
        <v>1</v>
      </c>
      <c r="P2384" s="662"/>
      <c r="Q2384" s="677">
        <v>0</v>
      </c>
      <c r="R2384" s="661"/>
      <c r="S2384" s="677">
        <v>0</v>
      </c>
      <c r="T2384" s="742"/>
      <c r="U2384" s="700">
        <v>0</v>
      </c>
    </row>
    <row r="2385" spans="1:21" ht="14.4" customHeight="1" x14ac:dyDescent="0.3">
      <c r="A2385" s="660">
        <v>21</v>
      </c>
      <c r="B2385" s="661" t="s">
        <v>589</v>
      </c>
      <c r="C2385" s="661">
        <v>89301212</v>
      </c>
      <c r="D2385" s="740" t="s">
        <v>6629</v>
      </c>
      <c r="E2385" s="741" t="s">
        <v>4382</v>
      </c>
      <c r="F2385" s="661" t="s">
        <v>4355</v>
      </c>
      <c r="G2385" s="661" t="s">
        <v>4466</v>
      </c>
      <c r="H2385" s="661" t="s">
        <v>590</v>
      </c>
      <c r="I2385" s="661" t="s">
        <v>1223</v>
      </c>
      <c r="J2385" s="661" t="s">
        <v>1224</v>
      </c>
      <c r="K2385" s="661" t="s">
        <v>1225</v>
      </c>
      <c r="L2385" s="662">
        <v>270.69</v>
      </c>
      <c r="M2385" s="662">
        <v>812.06999999999994</v>
      </c>
      <c r="N2385" s="661">
        <v>3</v>
      </c>
      <c r="O2385" s="742">
        <v>1.5</v>
      </c>
      <c r="P2385" s="662">
        <v>270.69</v>
      </c>
      <c r="Q2385" s="677">
        <v>0.33333333333333337</v>
      </c>
      <c r="R2385" s="661">
        <v>1</v>
      </c>
      <c r="S2385" s="677">
        <v>0.33333333333333331</v>
      </c>
      <c r="T2385" s="742">
        <v>0.5</v>
      </c>
      <c r="U2385" s="700">
        <v>0.33333333333333331</v>
      </c>
    </row>
    <row r="2386" spans="1:21" ht="14.4" customHeight="1" x14ac:dyDescent="0.3">
      <c r="A2386" s="660">
        <v>21</v>
      </c>
      <c r="B2386" s="661" t="s">
        <v>589</v>
      </c>
      <c r="C2386" s="661">
        <v>89301212</v>
      </c>
      <c r="D2386" s="740" t="s">
        <v>6629</v>
      </c>
      <c r="E2386" s="741" t="s">
        <v>4382</v>
      </c>
      <c r="F2386" s="661" t="s">
        <v>4355</v>
      </c>
      <c r="G2386" s="661" t="s">
        <v>4466</v>
      </c>
      <c r="H2386" s="661" t="s">
        <v>590</v>
      </c>
      <c r="I2386" s="661" t="s">
        <v>4468</v>
      </c>
      <c r="J2386" s="661" t="s">
        <v>1220</v>
      </c>
      <c r="K2386" s="661" t="s">
        <v>1221</v>
      </c>
      <c r="L2386" s="662">
        <v>0</v>
      </c>
      <c r="M2386" s="662">
        <v>0</v>
      </c>
      <c r="N2386" s="661">
        <v>16</v>
      </c>
      <c r="O2386" s="742">
        <v>6</v>
      </c>
      <c r="P2386" s="662">
        <v>0</v>
      </c>
      <c r="Q2386" s="677"/>
      <c r="R2386" s="661">
        <v>7</v>
      </c>
      <c r="S2386" s="677">
        <v>0.4375</v>
      </c>
      <c r="T2386" s="742">
        <v>2.5</v>
      </c>
      <c r="U2386" s="700">
        <v>0.41666666666666669</v>
      </c>
    </row>
    <row r="2387" spans="1:21" ht="14.4" customHeight="1" x14ac:dyDescent="0.3">
      <c r="A2387" s="660">
        <v>21</v>
      </c>
      <c r="B2387" s="661" t="s">
        <v>589</v>
      </c>
      <c r="C2387" s="661">
        <v>89301212</v>
      </c>
      <c r="D2387" s="740" t="s">
        <v>6629</v>
      </c>
      <c r="E2387" s="741" t="s">
        <v>4382</v>
      </c>
      <c r="F2387" s="661" t="s">
        <v>4355</v>
      </c>
      <c r="G2387" s="661" t="s">
        <v>4466</v>
      </c>
      <c r="H2387" s="661" t="s">
        <v>590</v>
      </c>
      <c r="I2387" s="661" t="s">
        <v>1219</v>
      </c>
      <c r="J2387" s="661" t="s">
        <v>1220</v>
      </c>
      <c r="K2387" s="661" t="s">
        <v>1221</v>
      </c>
      <c r="L2387" s="662">
        <v>60.92</v>
      </c>
      <c r="M2387" s="662">
        <v>548.28</v>
      </c>
      <c r="N2387" s="661">
        <v>9</v>
      </c>
      <c r="O2387" s="742">
        <v>1.5</v>
      </c>
      <c r="P2387" s="662">
        <v>182.76</v>
      </c>
      <c r="Q2387" s="677">
        <v>0.33333333333333331</v>
      </c>
      <c r="R2387" s="661">
        <v>3</v>
      </c>
      <c r="S2387" s="677">
        <v>0.33333333333333331</v>
      </c>
      <c r="T2387" s="742">
        <v>0.5</v>
      </c>
      <c r="U2387" s="700">
        <v>0.33333333333333331</v>
      </c>
    </row>
    <row r="2388" spans="1:21" ht="14.4" customHeight="1" x14ac:dyDescent="0.3">
      <c r="A2388" s="660">
        <v>21</v>
      </c>
      <c r="B2388" s="661" t="s">
        <v>589</v>
      </c>
      <c r="C2388" s="661">
        <v>89301212</v>
      </c>
      <c r="D2388" s="740" t="s">
        <v>6629</v>
      </c>
      <c r="E2388" s="741" t="s">
        <v>4382</v>
      </c>
      <c r="F2388" s="661" t="s">
        <v>4355</v>
      </c>
      <c r="G2388" s="661" t="s">
        <v>4466</v>
      </c>
      <c r="H2388" s="661" t="s">
        <v>590</v>
      </c>
      <c r="I2388" s="661" t="s">
        <v>6046</v>
      </c>
      <c r="J2388" s="661" t="s">
        <v>1220</v>
      </c>
      <c r="K2388" s="661" t="s">
        <v>5059</v>
      </c>
      <c r="L2388" s="662">
        <v>0</v>
      </c>
      <c r="M2388" s="662">
        <v>0</v>
      </c>
      <c r="N2388" s="661">
        <v>1</v>
      </c>
      <c r="O2388" s="742">
        <v>0.5</v>
      </c>
      <c r="P2388" s="662">
        <v>0</v>
      </c>
      <c r="Q2388" s="677"/>
      <c r="R2388" s="661">
        <v>1</v>
      </c>
      <c r="S2388" s="677">
        <v>1</v>
      </c>
      <c r="T2388" s="742">
        <v>0.5</v>
      </c>
      <c r="U2388" s="700">
        <v>1</v>
      </c>
    </row>
    <row r="2389" spans="1:21" ht="14.4" customHeight="1" x14ac:dyDescent="0.3">
      <c r="A2389" s="660">
        <v>21</v>
      </c>
      <c r="B2389" s="661" t="s">
        <v>589</v>
      </c>
      <c r="C2389" s="661">
        <v>89301212</v>
      </c>
      <c r="D2389" s="740" t="s">
        <v>6629</v>
      </c>
      <c r="E2389" s="741" t="s">
        <v>4382</v>
      </c>
      <c r="F2389" s="661" t="s">
        <v>4355</v>
      </c>
      <c r="G2389" s="661" t="s">
        <v>4466</v>
      </c>
      <c r="H2389" s="661" t="s">
        <v>590</v>
      </c>
      <c r="I2389" s="661" t="s">
        <v>3000</v>
      </c>
      <c r="J2389" s="661" t="s">
        <v>1220</v>
      </c>
      <c r="K2389" s="661" t="s">
        <v>3001</v>
      </c>
      <c r="L2389" s="662">
        <v>203.07</v>
      </c>
      <c r="M2389" s="662">
        <v>1015.35</v>
      </c>
      <c r="N2389" s="661">
        <v>5</v>
      </c>
      <c r="O2389" s="742">
        <v>3.5</v>
      </c>
      <c r="P2389" s="662">
        <v>609.21</v>
      </c>
      <c r="Q2389" s="677">
        <v>0.6</v>
      </c>
      <c r="R2389" s="661">
        <v>3</v>
      </c>
      <c r="S2389" s="677">
        <v>0.6</v>
      </c>
      <c r="T2389" s="742">
        <v>1.5</v>
      </c>
      <c r="U2389" s="700">
        <v>0.42857142857142855</v>
      </c>
    </row>
    <row r="2390" spans="1:21" ht="14.4" customHeight="1" x14ac:dyDescent="0.3">
      <c r="A2390" s="660">
        <v>21</v>
      </c>
      <c r="B2390" s="661" t="s">
        <v>589</v>
      </c>
      <c r="C2390" s="661">
        <v>89301212</v>
      </c>
      <c r="D2390" s="740" t="s">
        <v>6629</v>
      </c>
      <c r="E2390" s="741" t="s">
        <v>4382</v>
      </c>
      <c r="F2390" s="661" t="s">
        <v>4355</v>
      </c>
      <c r="G2390" s="661" t="s">
        <v>4466</v>
      </c>
      <c r="H2390" s="661" t="s">
        <v>590</v>
      </c>
      <c r="I2390" s="661" t="s">
        <v>6047</v>
      </c>
      <c r="J2390" s="661" t="s">
        <v>6048</v>
      </c>
      <c r="K2390" s="661" t="s">
        <v>3650</v>
      </c>
      <c r="L2390" s="662">
        <v>243.72</v>
      </c>
      <c r="M2390" s="662">
        <v>487.44</v>
      </c>
      <c r="N2390" s="661">
        <v>2</v>
      </c>
      <c r="O2390" s="742">
        <v>1.5</v>
      </c>
      <c r="P2390" s="662">
        <v>243.72</v>
      </c>
      <c r="Q2390" s="677">
        <v>0.5</v>
      </c>
      <c r="R2390" s="661">
        <v>1</v>
      </c>
      <c r="S2390" s="677">
        <v>0.5</v>
      </c>
      <c r="T2390" s="742">
        <v>1</v>
      </c>
      <c r="U2390" s="700">
        <v>0.66666666666666663</v>
      </c>
    </row>
    <row r="2391" spans="1:21" ht="14.4" customHeight="1" x14ac:dyDescent="0.3">
      <c r="A2391" s="660">
        <v>21</v>
      </c>
      <c r="B2391" s="661" t="s">
        <v>589</v>
      </c>
      <c r="C2391" s="661">
        <v>89301212</v>
      </c>
      <c r="D2391" s="740" t="s">
        <v>6629</v>
      </c>
      <c r="E2391" s="741" t="s">
        <v>4382</v>
      </c>
      <c r="F2391" s="661" t="s">
        <v>4355</v>
      </c>
      <c r="G2391" s="661" t="s">
        <v>4466</v>
      </c>
      <c r="H2391" s="661" t="s">
        <v>590</v>
      </c>
      <c r="I2391" s="661" t="s">
        <v>6049</v>
      </c>
      <c r="J2391" s="661" t="s">
        <v>6048</v>
      </c>
      <c r="K2391" s="661" t="s">
        <v>1228</v>
      </c>
      <c r="L2391" s="662">
        <v>81.209999999999994</v>
      </c>
      <c r="M2391" s="662">
        <v>243.63</v>
      </c>
      <c r="N2391" s="661">
        <v>3</v>
      </c>
      <c r="O2391" s="742">
        <v>0.5</v>
      </c>
      <c r="P2391" s="662"/>
      <c r="Q2391" s="677">
        <v>0</v>
      </c>
      <c r="R2391" s="661"/>
      <c r="S2391" s="677">
        <v>0</v>
      </c>
      <c r="T2391" s="742"/>
      <c r="U2391" s="700">
        <v>0</v>
      </c>
    </row>
    <row r="2392" spans="1:21" ht="14.4" customHeight="1" x14ac:dyDescent="0.3">
      <c r="A2392" s="660">
        <v>21</v>
      </c>
      <c r="B2392" s="661" t="s">
        <v>589</v>
      </c>
      <c r="C2392" s="661">
        <v>89301212</v>
      </c>
      <c r="D2392" s="740" t="s">
        <v>6629</v>
      </c>
      <c r="E2392" s="741" t="s">
        <v>4382</v>
      </c>
      <c r="F2392" s="661" t="s">
        <v>4355</v>
      </c>
      <c r="G2392" s="661" t="s">
        <v>4466</v>
      </c>
      <c r="H2392" s="661" t="s">
        <v>590</v>
      </c>
      <c r="I2392" s="661" t="s">
        <v>6050</v>
      </c>
      <c r="J2392" s="661" t="s">
        <v>1224</v>
      </c>
      <c r="K2392" s="661" t="s">
        <v>6051</v>
      </c>
      <c r="L2392" s="662">
        <v>0</v>
      </c>
      <c r="M2392" s="662">
        <v>0</v>
      </c>
      <c r="N2392" s="661">
        <v>4</v>
      </c>
      <c r="O2392" s="742">
        <v>1</v>
      </c>
      <c r="P2392" s="662"/>
      <c r="Q2392" s="677"/>
      <c r="R2392" s="661"/>
      <c r="S2392" s="677">
        <v>0</v>
      </c>
      <c r="T2392" s="742"/>
      <c r="U2392" s="700">
        <v>0</v>
      </c>
    </row>
    <row r="2393" spans="1:21" ht="14.4" customHeight="1" x14ac:dyDescent="0.3">
      <c r="A2393" s="660">
        <v>21</v>
      </c>
      <c r="B2393" s="661" t="s">
        <v>589</v>
      </c>
      <c r="C2393" s="661">
        <v>89301212</v>
      </c>
      <c r="D2393" s="740" t="s">
        <v>6629</v>
      </c>
      <c r="E2393" s="741" t="s">
        <v>4382</v>
      </c>
      <c r="F2393" s="661" t="s">
        <v>4355</v>
      </c>
      <c r="G2393" s="661" t="s">
        <v>4471</v>
      </c>
      <c r="H2393" s="661" t="s">
        <v>590</v>
      </c>
      <c r="I2393" s="661" t="s">
        <v>2669</v>
      </c>
      <c r="J2393" s="661" t="s">
        <v>4168</v>
      </c>
      <c r="K2393" s="661" t="s">
        <v>4169</v>
      </c>
      <c r="L2393" s="662">
        <v>333.31</v>
      </c>
      <c r="M2393" s="662">
        <v>999.93000000000006</v>
      </c>
      <c r="N2393" s="661">
        <v>3</v>
      </c>
      <c r="O2393" s="742">
        <v>3</v>
      </c>
      <c r="P2393" s="662">
        <v>333.31</v>
      </c>
      <c r="Q2393" s="677">
        <v>0.33333333333333331</v>
      </c>
      <c r="R2393" s="661">
        <v>1</v>
      </c>
      <c r="S2393" s="677">
        <v>0.33333333333333331</v>
      </c>
      <c r="T2393" s="742">
        <v>1</v>
      </c>
      <c r="U2393" s="700">
        <v>0.33333333333333331</v>
      </c>
    </row>
    <row r="2394" spans="1:21" ht="14.4" customHeight="1" x14ac:dyDescent="0.3">
      <c r="A2394" s="660">
        <v>21</v>
      </c>
      <c r="B2394" s="661" t="s">
        <v>589</v>
      </c>
      <c r="C2394" s="661">
        <v>89301212</v>
      </c>
      <c r="D2394" s="740" t="s">
        <v>6629</v>
      </c>
      <c r="E2394" s="741" t="s">
        <v>4382</v>
      </c>
      <c r="F2394" s="661" t="s">
        <v>4355</v>
      </c>
      <c r="G2394" s="661" t="s">
        <v>4471</v>
      </c>
      <c r="H2394" s="661" t="s">
        <v>590</v>
      </c>
      <c r="I2394" s="661" t="s">
        <v>3708</v>
      </c>
      <c r="J2394" s="661" t="s">
        <v>4295</v>
      </c>
      <c r="K2394" s="661" t="s">
        <v>4296</v>
      </c>
      <c r="L2394" s="662">
        <v>333.31</v>
      </c>
      <c r="M2394" s="662">
        <v>999.93000000000006</v>
      </c>
      <c r="N2394" s="661">
        <v>3</v>
      </c>
      <c r="O2394" s="742">
        <v>3</v>
      </c>
      <c r="P2394" s="662">
        <v>999.93000000000006</v>
      </c>
      <c r="Q2394" s="677">
        <v>1</v>
      </c>
      <c r="R2394" s="661">
        <v>3</v>
      </c>
      <c r="S2394" s="677">
        <v>1</v>
      </c>
      <c r="T2394" s="742">
        <v>3</v>
      </c>
      <c r="U2394" s="700">
        <v>1</v>
      </c>
    </row>
    <row r="2395" spans="1:21" ht="14.4" customHeight="1" x14ac:dyDescent="0.3">
      <c r="A2395" s="660">
        <v>21</v>
      </c>
      <c r="B2395" s="661" t="s">
        <v>589</v>
      </c>
      <c r="C2395" s="661">
        <v>89301212</v>
      </c>
      <c r="D2395" s="740" t="s">
        <v>6629</v>
      </c>
      <c r="E2395" s="741" t="s">
        <v>4382</v>
      </c>
      <c r="F2395" s="661" t="s">
        <v>4355</v>
      </c>
      <c r="G2395" s="661" t="s">
        <v>4471</v>
      </c>
      <c r="H2395" s="661" t="s">
        <v>590</v>
      </c>
      <c r="I2395" s="661" t="s">
        <v>3708</v>
      </c>
      <c r="J2395" s="661" t="s">
        <v>4295</v>
      </c>
      <c r="K2395" s="661" t="s">
        <v>4296</v>
      </c>
      <c r="L2395" s="662">
        <v>151.61000000000001</v>
      </c>
      <c r="M2395" s="662">
        <v>1364.4900000000002</v>
      </c>
      <c r="N2395" s="661">
        <v>9</v>
      </c>
      <c r="O2395" s="742">
        <v>7</v>
      </c>
      <c r="P2395" s="662">
        <v>909.66000000000008</v>
      </c>
      <c r="Q2395" s="677">
        <v>0.66666666666666663</v>
      </c>
      <c r="R2395" s="661">
        <v>6</v>
      </c>
      <c r="S2395" s="677">
        <v>0.66666666666666663</v>
      </c>
      <c r="T2395" s="742">
        <v>4.5</v>
      </c>
      <c r="U2395" s="700">
        <v>0.6428571428571429</v>
      </c>
    </row>
    <row r="2396" spans="1:21" ht="14.4" customHeight="1" x14ac:dyDescent="0.3">
      <c r="A2396" s="660">
        <v>21</v>
      </c>
      <c r="B2396" s="661" t="s">
        <v>589</v>
      </c>
      <c r="C2396" s="661">
        <v>89301212</v>
      </c>
      <c r="D2396" s="740" t="s">
        <v>6629</v>
      </c>
      <c r="E2396" s="741" t="s">
        <v>4382</v>
      </c>
      <c r="F2396" s="661" t="s">
        <v>4355</v>
      </c>
      <c r="G2396" s="661" t="s">
        <v>4471</v>
      </c>
      <c r="H2396" s="661" t="s">
        <v>590</v>
      </c>
      <c r="I2396" s="661" t="s">
        <v>6052</v>
      </c>
      <c r="J2396" s="661" t="s">
        <v>5063</v>
      </c>
      <c r="K2396" s="661" t="s">
        <v>4296</v>
      </c>
      <c r="L2396" s="662">
        <v>151.61000000000001</v>
      </c>
      <c r="M2396" s="662">
        <v>151.61000000000001</v>
      </c>
      <c r="N2396" s="661">
        <v>1</v>
      </c>
      <c r="O2396" s="742">
        <v>1</v>
      </c>
      <c r="P2396" s="662"/>
      <c r="Q2396" s="677">
        <v>0</v>
      </c>
      <c r="R2396" s="661"/>
      <c r="S2396" s="677">
        <v>0</v>
      </c>
      <c r="T2396" s="742"/>
      <c r="U2396" s="700">
        <v>0</v>
      </c>
    </row>
    <row r="2397" spans="1:21" ht="14.4" customHeight="1" x14ac:dyDescent="0.3">
      <c r="A2397" s="660">
        <v>21</v>
      </c>
      <c r="B2397" s="661" t="s">
        <v>589</v>
      </c>
      <c r="C2397" s="661">
        <v>89301212</v>
      </c>
      <c r="D2397" s="740" t="s">
        <v>6629</v>
      </c>
      <c r="E2397" s="741" t="s">
        <v>4382</v>
      </c>
      <c r="F2397" s="661" t="s">
        <v>4355</v>
      </c>
      <c r="G2397" s="661" t="s">
        <v>4471</v>
      </c>
      <c r="H2397" s="661" t="s">
        <v>590</v>
      </c>
      <c r="I2397" s="661" t="s">
        <v>6053</v>
      </c>
      <c r="J2397" s="661" t="s">
        <v>4168</v>
      </c>
      <c r="K2397" s="661" t="s">
        <v>4169</v>
      </c>
      <c r="L2397" s="662">
        <v>156.86000000000001</v>
      </c>
      <c r="M2397" s="662">
        <v>156.86000000000001</v>
      </c>
      <c r="N2397" s="661">
        <v>1</v>
      </c>
      <c r="O2397" s="742">
        <v>0.5</v>
      </c>
      <c r="P2397" s="662">
        <v>156.86000000000001</v>
      </c>
      <c r="Q2397" s="677">
        <v>1</v>
      </c>
      <c r="R2397" s="661">
        <v>1</v>
      </c>
      <c r="S2397" s="677">
        <v>1</v>
      </c>
      <c r="T2397" s="742">
        <v>0.5</v>
      </c>
      <c r="U2397" s="700">
        <v>1</v>
      </c>
    </row>
    <row r="2398" spans="1:21" ht="14.4" customHeight="1" x14ac:dyDescent="0.3">
      <c r="A2398" s="660">
        <v>21</v>
      </c>
      <c r="B2398" s="661" t="s">
        <v>589</v>
      </c>
      <c r="C2398" s="661">
        <v>89301212</v>
      </c>
      <c r="D2398" s="740" t="s">
        <v>6629</v>
      </c>
      <c r="E2398" s="741" t="s">
        <v>4382</v>
      </c>
      <c r="F2398" s="661" t="s">
        <v>4355</v>
      </c>
      <c r="G2398" s="661" t="s">
        <v>5065</v>
      </c>
      <c r="H2398" s="661" t="s">
        <v>2238</v>
      </c>
      <c r="I2398" s="661" t="s">
        <v>5066</v>
      </c>
      <c r="J2398" s="661" t="s">
        <v>5067</v>
      </c>
      <c r="K2398" s="661" t="s">
        <v>5068</v>
      </c>
      <c r="L2398" s="662">
        <v>804.58</v>
      </c>
      <c r="M2398" s="662">
        <v>3218.32</v>
      </c>
      <c r="N2398" s="661">
        <v>4</v>
      </c>
      <c r="O2398" s="742">
        <v>2</v>
      </c>
      <c r="P2398" s="662">
        <v>804.58</v>
      </c>
      <c r="Q2398" s="677">
        <v>0.25</v>
      </c>
      <c r="R2398" s="661">
        <v>1</v>
      </c>
      <c r="S2398" s="677">
        <v>0.25</v>
      </c>
      <c r="T2398" s="742">
        <v>1</v>
      </c>
      <c r="U2398" s="700">
        <v>0.5</v>
      </c>
    </row>
    <row r="2399" spans="1:21" ht="14.4" customHeight="1" x14ac:dyDescent="0.3">
      <c r="A2399" s="660">
        <v>21</v>
      </c>
      <c r="B2399" s="661" t="s">
        <v>589</v>
      </c>
      <c r="C2399" s="661">
        <v>89301212</v>
      </c>
      <c r="D2399" s="740" t="s">
        <v>6629</v>
      </c>
      <c r="E2399" s="741" t="s">
        <v>4382</v>
      </c>
      <c r="F2399" s="661" t="s">
        <v>4355</v>
      </c>
      <c r="G2399" s="661" t="s">
        <v>5065</v>
      </c>
      <c r="H2399" s="661" t="s">
        <v>2238</v>
      </c>
      <c r="I2399" s="661" t="s">
        <v>5295</v>
      </c>
      <c r="J2399" s="661" t="s">
        <v>5067</v>
      </c>
      <c r="K2399" s="661" t="s">
        <v>5296</v>
      </c>
      <c r="L2399" s="662">
        <v>2681.96</v>
      </c>
      <c r="M2399" s="662">
        <v>8045.88</v>
      </c>
      <c r="N2399" s="661">
        <v>3</v>
      </c>
      <c r="O2399" s="742">
        <v>2.5</v>
      </c>
      <c r="P2399" s="662">
        <v>5363.92</v>
      </c>
      <c r="Q2399" s="677">
        <v>0.66666666666666663</v>
      </c>
      <c r="R2399" s="661">
        <v>2</v>
      </c>
      <c r="S2399" s="677">
        <v>0.66666666666666663</v>
      </c>
      <c r="T2399" s="742">
        <v>1.5</v>
      </c>
      <c r="U2399" s="700">
        <v>0.6</v>
      </c>
    </row>
    <row r="2400" spans="1:21" ht="14.4" customHeight="1" x14ac:dyDescent="0.3">
      <c r="A2400" s="660">
        <v>21</v>
      </c>
      <c r="B2400" s="661" t="s">
        <v>589</v>
      </c>
      <c r="C2400" s="661">
        <v>89301212</v>
      </c>
      <c r="D2400" s="740" t="s">
        <v>6629</v>
      </c>
      <c r="E2400" s="741" t="s">
        <v>4382</v>
      </c>
      <c r="F2400" s="661" t="s">
        <v>4355</v>
      </c>
      <c r="G2400" s="661" t="s">
        <v>5065</v>
      </c>
      <c r="H2400" s="661" t="s">
        <v>590</v>
      </c>
      <c r="I2400" s="661" t="s">
        <v>5069</v>
      </c>
      <c r="J2400" s="661" t="s">
        <v>5070</v>
      </c>
      <c r="K2400" s="661" t="s">
        <v>5071</v>
      </c>
      <c r="L2400" s="662">
        <v>750.95</v>
      </c>
      <c r="M2400" s="662">
        <v>6758.5500000000011</v>
      </c>
      <c r="N2400" s="661">
        <v>9</v>
      </c>
      <c r="O2400" s="742">
        <v>3</v>
      </c>
      <c r="P2400" s="662"/>
      <c r="Q2400" s="677">
        <v>0</v>
      </c>
      <c r="R2400" s="661"/>
      <c r="S2400" s="677">
        <v>0</v>
      </c>
      <c r="T2400" s="742"/>
      <c r="U2400" s="700">
        <v>0</v>
      </c>
    </row>
    <row r="2401" spans="1:21" ht="14.4" customHeight="1" x14ac:dyDescent="0.3">
      <c r="A2401" s="660">
        <v>21</v>
      </c>
      <c r="B2401" s="661" t="s">
        <v>589</v>
      </c>
      <c r="C2401" s="661">
        <v>89301212</v>
      </c>
      <c r="D2401" s="740" t="s">
        <v>6629</v>
      </c>
      <c r="E2401" s="741" t="s">
        <v>4382</v>
      </c>
      <c r="F2401" s="661" t="s">
        <v>4355</v>
      </c>
      <c r="G2401" s="661" t="s">
        <v>4743</v>
      </c>
      <c r="H2401" s="661" t="s">
        <v>2238</v>
      </c>
      <c r="I2401" s="661" t="s">
        <v>2539</v>
      </c>
      <c r="J2401" s="661" t="s">
        <v>2540</v>
      </c>
      <c r="K2401" s="661" t="s">
        <v>2244</v>
      </c>
      <c r="L2401" s="662">
        <v>0</v>
      </c>
      <c r="M2401" s="662">
        <v>0</v>
      </c>
      <c r="N2401" s="661">
        <v>7</v>
      </c>
      <c r="O2401" s="742">
        <v>2.5</v>
      </c>
      <c r="P2401" s="662"/>
      <c r="Q2401" s="677"/>
      <c r="R2401" s="661"/>
      <c r="S2401" s="677">
        <v>0</v>
      </c>
      <c r="T2401" s="742"/>
      <c r="U2401" s="700">
        <v>0</v>
      </c>
    </row>
    <row r="2402" spans="1:21" ht="14.4" customHeight="1" x14ac:dyDescent="0.3">
      <c r="A2402" s="660">
        <v>21</v>
      </c>
      <c r="B2402" s="661" t="s">
        <v>589</v>
      </c>
      <c r="C2402" s="661">
        <v>89301212</v>
      </c>
      <c r="D2402" s="740" t="s">
        <v>6629</v>
      </c>
      <c r="E2402" s="741" t="s">
        <v>4382</v>
      </c>
      <c r="F2402" s="661" t="s">
        <v>4355</v>
      </c>
      <c r="G2402" s="661" t="s">
        <v>4453</v>
      </c>
      <c r="H2402" s="661" t="s">
        <v>590</v>
      </c>
      <c r="I2402" s="661" t="s">
        <v>4454</v>
      </c>
      <c r="J2402" s="661" t="s">
        <v>4455</v>
      </c>
      <c r="K2402" s="661" t="s">
        <v>4456</v>
      </c>
      <c r="L2402" s="662">
        <v>1789.73</v>
      </c>
      <c r="M2402" s="662">
        <v>159285.97000000003</v>
      </c>
      <c r="N2402" s="661">
        <v>89</v>
      </c>
      <c r="O2402" s="742">
        <v>24.5</v>
      </c>
      <c r="P2402" s="662">
        <v>137809.21000000002</v>
      </c>
      <c r="Q2402" s="677">
        <v>0.8651685393258427</v>
      </c>
      <c r="R2402" s="661">
        <v>77</v>
      </c>
      <c r="S2402" s="677">
        <v>0.8651685393258427</v>
      </c>
      <c r="T2402" s="742">
        <v>20.5</v>
      </c>
      <c r="U2402" s="700">
        <v>0.83673469387755106</v>
      </c>
    </row>
    <row r="2403" spans="1:21" ht="14.4" customHeight="1" x14ac:dyDescent="0.3">
      <c r="A2403" s="660">
        <v>21</v>
      </c>
      <c r="B2403" s="661" t="s">
        <v>589</v>
      </c>
      <c r="C2403" s="661">
        <v>89301212</v>
      </c>
      <c r="D2403" s="740" t="s">
        <v>6629</v>
      </c>
      <c r="E2403" s="741" t="s">
        <v>4382</v>
      </c>
      <c r="F2403" s="661" t="s">
        <v>4355</v>
      </c>
      <c r="G2403" s="661" t="s">
        <v>4453</v>
      </c>
      <c r="H2403" s="661" t="s">
        <v>590</v>
      </c>
      <c r="I2403" s="661" t="s">
        <v>4454</v>
      </c>
      <c r="J2403" s="661" t="s">
        <v>4455</v>
      </c>
      <c r="K2403" s="661" t="s">
        <v>4456</v>
      </c>
      <c r="L2403" s="662">
        <v>1610.86</v>
      </c>
      <c r="M2403" s="662">
        <v>11276.02</v>
      </c>
      <c r="N2403" s="661">
        <v>7</v>
      </c>
      <c r="O2403" s="742">
        <v>1</v>
      </c>
      <c r="P2403" s="662">
        <v>11276.02</v>
      </c>
      <c r="Q2403" s="677">
        <v>1</v>
      </c>
      <c r="R2403" s="661">
        <v>7</v>
      </c>
      <c r="S2403" s="677">
        <v>1</v>
      </c>
      <c r="T2403" s="742">
        <v>1</v>
      </c>
      <c r="U2403" s="700">
        <v>1</v>
      </c>
    </row>
    <row r="2404" spans="1:21" ht="14.4" customHeight="1" x14ac:dyDescent="0.3">
      <c r="A2404" s="660">
        <v>21</v>
      </c>
      <c r="B2404" s="661" t="s">
        <v>589</v>
      </c>
      <c r="C2404" s="661">
        <v>89301212</v>
      </c>
      <c r="D2404" s="740" t="s">
        <v>6629</v>
      </c>
      <c r="E2404" s="741" t="s">
        <v>4382</v>
      </c>
      <c r="F2404" s="661" t="s">
        <v>4355</v>
      </c>
      <c r="G2404" s="661" t="s">
        <v>4744</v>
      </c>
      <c r="H2404" s="661" t="s">
        <v>2238</v>
      </c>
      <c r="I2404" s="661" t="s">
        <v>2388</v>
      </c>
      <c r="J2404" s="661" t="s">
        <v>2393</v>
      </c>
      <c r="K2404" s="661" t="s">
        <v>620</v>
      </c>
      <c r="L2404" s="662">
        <v>130.59</v>
      </c>
      <c r="M2404" s="662">
        <v>261.18</v>
      </c>
      <c r="N2404" s="661">
        <v>2</v>
      </c>
      <c r="O2404" s="742">
        <v>2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21</v>
      </c>
      <c r="B2405" s="661" t="s">
        <v>589</v>
      </c>
      <c r="C2405" s="661">
        <v>89301212</v>
      </c>
      <c r="D2405" s="740" t="s">
        <v>6629</v>
      </c>
      <c r="E2405" s="741" t="s">
        <v>4382</v>
      </c>
      <c r="F2405" s="661" t="s">
        <v>4355</v>
      </c>
      <c r="G2405" s="661" t="s">
        <v>4744</v>
      </c>
      <c r="H2405" s="661" t="s">
        <v>2238</v>
      </c>
      <c r="I2405" s="661" t="s">
        <v>2392</v>
      </c>
      <c r="J2405" s="661" t="s">
        <v>2393</v>
      </c>
      <c r="K2405" s="661" t="s">
        <v>4156</v>
      </c>
      <c r="L2405" s="662">
        <v>435.3</v>
      </c>
      <c r="M2405" s="662">
        <v>2176.5</v>
      </c>
      <c r="N2405" s="661">
        <v>5</v>
      </c>
      <c r="O2405" s="742">
        <v>4</v>
      </c>
      <c r="P2405" s="662">
        <v>870.6</v>
      </c>
      <c r="Q2405" s="677">
        <v>0.4</v>
      </c>
      <c r="R2405" s="661">
        <v>2</v>
      </c>
      <c r="S2405" s="677">
        <v>0.4</v>
      </c>
      <c r="T2405" s="742">
        <v>1</v>
      </c>
      <c r="U2405" s="700">
        <v>0.25</v>
      </c>
    </row>
    <row r="2406" spans="1:21" ht="14.4" customHeight="1" x14ac:dyDescent="0.3">
      <c r="A2406" s="660">
        <v>21</v>
      </c>
      <c r="B2406" s="661" t="s">
        <v>589</v>
      </c>
      <c r="C2406" s="661">
        <v>89301212</v>
      </c>
      <c r="D2406" s="740" t="s">
        <v>6629</v>
      </c>
      <c r="E2406" s="741" t="s">
        <v>4382</v>
      </c>
      <c r="F2406" s="661" t="s">
        <v>4355</v>
      </c>
      <c r="G2406" s="661" t="s">
        <v>4748</v>
      </c>
      <c r="H2406" s="661" t="s">
        <v>590</v>
      </c>
      <c r="I2406" s="661" t="s">
        <v>2811</v>
      </c>
      <c r="J2406" s="661" t="s">
        <v>2812</v>
      </c>
      <c r="K2406" s="661" t="s">
        <v>2809</v>
      </c>
      <c r="L2406" s="662">
        <v>67.040000000000006</v>
      </c>
      <c r="M2406" s="662">
        <v>67.040000000000006</v>
      </c>
      <c r="N2406" s="661">
        <v>1</v>
      </c>
      <c r="O2406" s="742">
        <v>0.5</v>
      </c>
      <c r="P2406" s="662">
        <v>67.040000000000006</v>
      </c>
      <c r="Q2406" s="677">
        <v>1</v>
      </c>
      <c r="R2406" s="661">
        <v>1</v>
      </c>
      <c r="S2406" s="677">
        <v>1</v>
      </c>
      <c r="T2406" s="742">
        <v>0.5</v>
      </c>
      <c r="U2406" s="700">
        <v>1</v>
      </c>
    </row>
    <row r="2407" spans="1:21" ht="14.4" customHeight="1" x14ac:dyDescent="0.3">
      <c r="A2407" s="660">
        <v>21</v>
      </c>
      <c r="B2407" s="661" t="s">
        <v>589</v>
      </c>
      <c r="C2407" s="661">
        <v>89301212</v>
      </c>
      <c r="D2407" s="740" t="s">
        <v>6629</v>
      </c>
      <c r="E2407" s="741" t="s">
        <v>4382</v>
      </c>
      <c r="F2407" s="661" t="s">
        <v>4355</v>
      </c>
      <c r="G2407" s="661" t="s">
        <v>4748</v>
      </c>
      <c r="H2407" s="661" t="s">
        <v>590</v>
      </c>
      <c r="I2407" s="661" t="s">
        <v>2815</v>
      </c>
      <c r="J2407" s="661" t="s">
        <v>2816</v>
      </c>
      <c r="K2407" s="661" t="s">
        <v>944</v>
      </c>
      <c r="L2407" s="662">
        <v>67.040000000000006</v>
      </c>
      <c r="M2407" s="662">
        <v>134.08000000000001</v>
      </c>
      <c r="N2407" s="661">
        <v>2</v>
      </c>
      <c r="O2407" s="742">
        <v>1.5</v>
      </c>
      <c r="P2407" s="662">
        <v>67.040000000000006</v>
      </c>
      <c r="Q2407" s="677">
        <v>0.5</v>
      </c>
      <c r="R2407" s="661">
        <v>1</v>
      </c>
      <c r="S2407" s="677">
        <v>0.5</v>
      </c>
      <c r="T2407" s="742">
        <v>1</v>
      </c>
      <c r="U2407" s="700">
        <v>0.66666666666666663</v>
      </c>
    </row>
    <row r="2408" spans="1:21" ht="14.4" customHeight="1" x14ac:dyDescent="0.3">
      <c r="A2408" s="660">
        <v>21</v>
      </c>
      <c r="B2408" s="661" t="s">
        <v>589</v>
      </c>
      <c r="C2408" s="661">
        <v>89301212</v>
      </c>
      <c r="D2408" s="740" t="s">
        <v>6629</v>
      </c>
      <c r="E2408" s="741" t="s">
        <v>4382</v>
      </c>
      <c r="F2408" s="661" t="s">
        <v>4355</v>
      </c>
      <c r="G2408" s="661" t="s">
        <v>5077</v>
      </c>
      <c r="H2408" s="661" t="s">
        <v>2238</v>
      </c>
      <c r="I2408" s="661" t="s">
        <v>2325</v>
      </c>
      <c r="J2408" s="661" t="s">
        <v>2326</v>
      </c>
      <c r="K2408" s="661" t="s">
        <v>2327</v>
      </c>
      <c r="L2408" s="662">
        <v>146.63</v>
      </c>
      <c r="M2408" s="662">
        <v>293.26</v>
      </c>
      <c r="N2408" s="661">
        <v>2</v>
      </c>
      <c r="O2408" s="742">
        <v>1.5</v>
      </c>
      <c r="P2408" s="662"/>
      <c r="Q2408" s="677">
        <v>0</v>
      </c>
      <c r="R2408" s="661"/>
      <c r="S2408" s="677">
        <v>0</v>
      </c>
      <c r="T2408" s="742"/>
      <c r="U2408" s="700">
        <v>0</v>
      </c>
    </row>
    <row r="2409" spans="1:21" ht="14.4" customHeight="1" x14ac:dyDescent="0.3">
      <c r="A2409" s="660">
        <v>21</v>
      </c>
      <c r="B2409" s="661" t="s">
        <v>589</v>
      </c>
      <c r="C2409" s="661">
        <v>89301212</v>
      </c>
      <c r="D2409" s="740" t="s">
        <v>6629</v>
      </c>
      <c r="E2409" s="741" t="s">
        <v>4382</v>
      </c>
      <c r="F2409" s="661" t="s">
        <v>4355</v>
      </c>
      <c r="G2409" s="661" t="s">
        <v>4749</v>
      </c>
      <c r="H2409" s="661" t="s">
        <v>2238</v>
      </c>
      <c r="I2409" s="661" t="s">
        <v>3659</v>
      </c>
      <c r="J2409" s="661" t="s">
        <v>3660</v>
      </c>
      <c r="K2409" s="661" t="s">
        <v>3661</v>
      </c>
      <c r="L2409" s="662">
        <v>216.29</v>
      </c>
      <c r="M2409" s="662">
        <v>6921.28</v>
      </c>
      <c r="N2409" s="661">
        <v>32</v>
      </c>
      <c r="O2409" s="742">
        <v>22.5</v>
      </c>
      <c r="P2409" s="662">
        <v>5839.83</v>
      </c>
      <c r="Q2409" s="677">
        <v>0.84375</v>
      </c>
      <c r="R2409" s="661">
        <v>27</v>
      </c>
      <c r="S2409" s="677">
        <v>0.84375</v>
      </c>
      <c r="T2409" s="742">
        <v>18.5</v>
      </c>
      <c r="U2409" s="700">
        <v>0.82222222222222219</v>
      </c>
    </row>
    <row r="2410" spans="1:21" ht="14.4" customHeight="1" x14ac:dyDescent="0.3">
      <c r="A2410" s="660">
        <v>21</v>
      </c>
      <c r="B2410" s="661" t="s">
        <v>589</v>
      </c>
      <c r="C2410" s="661">
        <v>89301212</v>
      </c>
      <c r="D2410" s="740" t="s">
        <v>6629</v>
      </c>
      <c r="E2410" s="741" t="s">
        <v>4382</v>
      </c>
      <c r="F2410" s="661" t="s">
        <v>4355</v>
      </c>
      <c r="G2410" s="661" t="s">
        <v>6054</v>
      </c>
      <c r="H2410" s="661" t="s">
        <v>590</v>
      </c>
      <c r="I2410" s="661" t="s">
        <v>6055</v>
      </c>
      <c r="J2410" s="661" t="s">
        <v>6056</v>
      </c>
      <c r="K2410" s="661" t="s">
        <v>6057</v>
      </c>
      <c r="L2410" s="662">
        <v>0</v>
      </c>
      <c r="M2410" s="662">
        <v>0</v>
      </c>
      <c r="N2410" s="661">
        <v>3</v>
      </c>
      <c r="O2410" s="742">
        <v>2</v>
      </c>
      <c r="P2410" s="662">
        <v>0</v>
      </c>
      <c r="Q2410" s="677"/>
      <c r="R2410" s="661">
        <v>2</v>
      </c>
      <c r="S2410" s="677">
        <v>0.66666666666666663</v>
      </c>
      <c r="T2410" s="742">
        <v>1</v>
      </c>
      <c r="U2410" s="700">
        <v>0.5</v>
      </c>
    </row>
    <row r="2411" spans="1:21" ht="14.4" customHeight="1" x14ac:dyDescent="0.3">
      <c r="A2411" s="660">
        <v>21</v>
      </c>
      <c r="B2411" s="661" t="s">
        <v>589</v>
      </c>
      <c r="C2411" s="661">
        <v>89301212</v>
      </c>
      <c r="D2411" s="740" t="s">
        <v>6629</v>
      </c>
      <c r="E2411" s="741" t="s">
        <v>4382</v>
      </c>
      <c r="F2411" s="661" t="s">
        <v>4355</v>
      </c>
      <c r="G2411" s="661" t="s">
        <v>5036</v>
      </c>
      <c r="H2411" s="661" t="s">
        <v>2238</v>
      </c>
      <c r="I2411" s="661" t="s">
        <v>2315</v>
      </c>
      <c r="J2411" s="661" t="s">
        <v>2316</v>
      </c>
      <c r="K2411" s="661" t="s">
        <v>1161</v>
      </c>
      <c r="L2411" s="662">
        <v>44.89</v>
      </c>
      <c r="M2411" s="662">
        <v>493.79</v>
      </c>
      <c r="N2411" s="661">
        <v>11</v>
      </c>
      <c r="O2411" s="742">
        <v>3.5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21</v>
      </c>
      <c r="B2412" s="661" t="s">
        <v>589</v>
      </c>
      <c r="C2412" s="661">
        <v>89301212</v>
      </c>
      <c r="D2412" s="740" t="s">
        <v>6629</v>
      </c>
      <c r="E2412" s="741" t="s">
        <v>4382</v>
      </c>
      <c r="F2412" s="661" t="s">
        <v>4355</v>
      </c>
      <c r="G2412" s="661" t="s">
        <v>4400</v>
      </c>
      <c r="H2412" s="661" t="s">
        <v>590</v>
      </c>
      <c r="I2412" s="661" t="s">
        <v>1043</v>
      </c>
      <c r="J2412" s="661" t="s">
        <v>4401</v>
      </c>
      <c r="K2412" s="661" t="s">
        <v>4402</v>
      </c>
      <c r="L2412" s="662">
        <v>0</v>
      </c>
      <c r="M2412" s="662">
        <v>0</v>
      </c>
      <c r="N2412" s="661">
        <v>26</v>
      </c>
      <c r="O2412" s="742">
        <v>10</v>
      </c>
      <c r="P2412" s="662">
        <v>0</v>
      </c>
      <c r="Q2412" s="677"/>
      <c r="R2412" s="661">
        <v>18</v>
      </c>
      <c r="S2412" s="677">
        <v>0.69230769230769229</v>
      </c>
      <c r="T2412" s="742">
        <v>6</v>
      </c>
      <c r="U2412" s="700">
        <v>0.6</v>
      </c>
    </row>
    <row r="2413" spans="1:21" ht="14.4" customHeight="1" x14ac:dyDescent="0.3">
      <c r="A2413" s="660">
        <v>21</v>
      </c>
      <c r="B2413" s="661" t="s">
        <v>589</v>
      </c>
      <c r="C2413" s="661">
        <v>89301212</v>
      </c>
      <c r="D2413" s="740" t="s">
        <v>6629</v>
      </c>
      <c r="E2413" s="741" t="s">
        <v>4382</v>
      </c>
      <c r="F2413" s="661" t="s">
        <v>4355</v>
      </c>
      <c r="G2413" s="661" t="s">
        <v>4400</v>
      </c>
      <c r="H2413" s="661" t="s">
        <v>590</v>
      </c>
      <c r="I2413" s="661" t="s">
        <v>1047</v>
      </c>
      <c r="J2413" s="661" t="s">
        <v>4475</v>
      </c>
      <c r="K2413" s="661" t="s">
        <v>2410</v>
      </c>
      <c r="L2413" s="662">
        <v>0</v>
      </c>
      <c r="M2413" s="662">
        <v>0</v>
      </c>
      <c r="N2413" s="661">
        <v>7</v>
      </c>
      <c r="O2413" s="742">
        <v>1.5</v>
      </c>
      <c r="P2413" s="662">
        <v>0</v>
      </c>
      <c r="Q2413" s="677"/>
      <c r="R2413" s="661">
        <v>4</v>
      </c>
      <c r="S2413" s="677">
        <v>0.5714285714285714</v>
      </c>
      <c r="T2413" s="742">
        <v>1</v>
      </c>
      <c r="U2413" s="700">
        <v>0.66666666666666663</v>
      </c>
    </row>
    <row r="2414" spans="1:21" ht="14.4" customHeight="1" x14ac:dyDescent="0.3">
      <c r="A2414" s="660">
        <v>21</v>
      </c>
      <c r="B2414" s="661" t="s">
        <v>589</v>
      </c>
      <c r="C2414" s="661">
        <v>89301212</v>
      </c>
      <c r="D2414" s="740" t="s">
        <v>6629</v>
      </c>
      <c r="E2414" s="741" t="s">
        <v>4382</v>
      </c>
      <c r="F2414" s="661" t="s">
        <v>4355</v>
      </c>
      <c r="G2414" s="661" t="s">
        <v>4400</v>
      </c>
      <c r="H2414" s="661" t="s">
        <v>590</v>
      </c>
      <c r="I2414" s="661" t="s">
        <v>5726</v>
      </c>
      <c r="J2414" s="661" t="s">
        <v>4475</v>
      </c>
      <c r="K2414" s="661" t="s">
        <v>2410</v>
      </c>
      <c r="L2414" s="662">
        <v>0</v>
      </c>
      <c r="M2414" s="662">
        <v>0</v>
      </c>
      <c r="N2414" s="661">
        <v>2</v>
      </c>
      <c r="O2414" s="742">
        <v>1</v>
      </c>
      <c r="P2414" s="662">
        <v>0</v>
      </c>
      <c r="Q2414" s="677"/>
      <c r="R2414" s="661">
        <v>2</v>
      </c>
      <c r="S2414" s="677">
        <v>1</v>
      </c>
      <c r="T2414" s="742">
        <v>1</v>
      </c>
      <c r="U2414" s="700">
        <v>1</v>
      </c>
    </row>
    <row r="2415" spans="1:21" ht="14.4" customHeight="1" x14ac:dyDescent="0.3">
      <c r="A2415" s="660">
        <v>21</v>
      </c>
      <c r="B2415" s="661" t="s">
        <v>589</v>
      </c>
      <c r="C2415" s="661">
        <v>89301212</v>
      </c>
      <c r="D2415" s="740" t="s">
        <v>6629</v>
      </c>
      <c r="E2415" s="741" t="s">
        <v>4382</v>
      </c>
      <c r="F2415" s="661" t="s">
        <v>4355</v>
      </c>
      <c r="G2415" s="661" t="s">
        <v>4400</v>
      </c>
      <c r="H2415" s="661" t="s">
        <v>590</v>
      </c>
      <c r="I2415" s="661" t="s">
        <v>5300</v>
      </c>
      <c r="J2415" s="661" t="s">
        <v>4401</v>
      </c>
      <c r="K2415" s="661" t="s">
        <v>4402</v>
      </c>
      <c r="L2415" s="662">
        <v>0</v>
      </c>
      <c r="M2415" s="662">
        <v>0</v>
      </c>
      <c r="N2415" s="661">
        <v>8</v>
      </c>
      <c r="O2415" s="742">
        <v>2.5</v>
      </c>
      <c r="P2415" s="662">
        <v>0</v>
      </c>
      <c r="Q2415" s="677"/>
      <c r="R2415" s="661">
        <v>5</v>
      </c>
      <c r="S2415" s="677">
        <v>0.625</v>
      </c>
      <c r="T2415" s="742">
        <v>1.5</v>
      </c>
      <c r="U2415" s="700">
        <v>0.6</v>
      </c>
    </row>
    <row r="2416" spans="1:21" ht="14.4" customHeight="1" x14ac:dyDescent="0.3">
      <c r="A2416" s="660">
        <v>21</v>
      </c>
      <c r="B2416" s="661" t="s">
        <v>589</v>
      </c>
      <c r="C2416" s="661">
        <v>89301212</v>
      </c>
      <c r="D2416" s="740" t="s">
        <v>6629</v>
      </c>
      <c r="E2416" s="741" t="s">
        <v>4382</v>
      </c>
      <c r="F2416" s="661" t="s">
        <v>4355</v>
      </c>
      <c r="G2416" s="661" t="s">
        <v>4400</v>
      </c>
      <c r="H2416" s="661" t="s">
        <v>590</v>
      </c>
      <c r="I2416" s="661" t="s">
        <v>4474</v>
      </c>
      <c r="J2416" s="661" t="s">
        <v>4475</v>
      </c>
      <c r="K2416" s="661" t="s">
        <v>2410</v>
      </c>
      <c r="L2416" s="662">
        <v>0</v>
      </c>
      <c r="M2416" s="662">
        <v>0</v>
      </c>
      <c r="N2416" s="661">
        <v>7</v>
      </c>
      <c r="O2416" s="742">
        <v>2</v>
      </c>
      <c r="P2416" s="662">
        <v>0</v>
      </c>
      <c r="Q2416" s="677"/>
      <c r="R2416" s="661">
        <v>6</v>
      </c>
      <c r="S2416" s="677">
        <v>0.8571428571428571</v>
      </c>
      <c r="T2416" s="742">
        <v>1.5</v>
      </c>
      <c r="U2416" s="700">
        <v>0.75</v>
      </c>
    </row>
    <row r="2417" spans="1:21" ht="14.4" customHeight="1" x14ac:dyDescent="0.3">
      <c r="A2417" s="660">
        <v>21</v>
      </c>
      <c r="B2417" s="661" t="s">
        <v>589</v>
      </c>
      <c r="C2417" s="661">
        <v>89301212</v>
      </c>
      <c r="D2417" s="740" t="s">
        <v>6629</v>
      </c>
      <c r="E2417" s="741" t="s">
        <v>4382</v>
      </c>
      <c r="F2417" s="661" t="s">
        <v>4355</v>
      </c>
      <c r="G2417" s="661" t="s">
        <v>4400</v>
      </c>
      <c r="H2417" s="661" t="s">
        <v>590</v>
      </c>
      <c r="I2417" s="661" t="s">
        <v>4907</v>
      </c>
      <c r="J2417" s="661" t="s">
        <v>4401</v>
      </c>
      <c r="K2417" s="661" t="s">
        <v>4402</v>
      </c>
      <c r="L2417" s="662">
        <v>0</v>
      </c>
      <c r="M2417" s="662">
        <v>0</v>
      </c>
      <c r="N2417" s="661">
        <v>6</v>
      </c>
      <c r="O2417" s="742">
        <v>1.5</v>
      </c>
      <c r="P2417" s="662">
        <v>0</v>
      </c>
      <c r="Q2417" s="677"/>
      <c r="R2417" s="661">
        <v>2</v>
      </c>
      <c r="S2417" s="677">
        <v>0.33333333333333331</v>
      </c>
      <c r="T2417" s="742">
        <v>0.5</v>
      </c>
      <c r="U2417" s="700">
        <v>0.33333333333333331</v>
      </c>
    </row>
    <row r="2418" spans="1:21" ht="14.4" customHeight="1" x14ac:dyDescent="0.3">
      <c r="A2418" s="660">
        <v>21</v>
      </c>
      <c r="B2418" s="661" t="s">
        <v>589</v>
      </c>
      <c r="C2418" s="661">
        <v>89301212</v>
      </c>
      <c r="D2418" s="740" t="s">
        <v>6629</v>
      </c>
      <c r="E2418" s="741" t="s">
        <v>4382</v>
      </c>
      <c r="F2418" s="661" t="s">
        <v>4355</v>
      </c>
      <c r="G2418" s="661" t="s">
        <v>4400</v>
      </c>
      <c r="H2418" s="661" t="s">
        <v>590</v>
      </c>
      <c r="I2418" s="661" t="s">
        <v>6058</v>
      </c>
      <c r="J2418" s="661" t="s">
        <v>4475</v>
      </c>
      <c r="K2418" s="661" t="s">
        <v>2410</v>
      </c>
      <c r="L2418" s="662">
        <v>0</v>
      </c>
      <c r="M2418" s="662">
        <v>0</v>
      </c>
      <c r="N2418" s="661">
        <v>3</v>
      </c>
      <c r="O2418" s="742">
        <v>1</v>
      </c>
      <c r="P2418" s="662"/>
      <c r="Q2418" s="677"/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21</v>
      </c>
      <c r="B2419" s="661" t="s">
        <v>589</v>
      </c>
      <c r="C2419" s="661">
        <v>89301212</v>
      </c>
      <c r="D2419" s="740" t="s">
        <v>6629</v>
      </c>
      <c r="E2419" s="741" t="s">
        <v>4382</v>
      </c>
      <c r="F2419" s="661" t="s">
        <v>4355</v>
      </c>
      <c r="G2419" s="661" t="s">
        <v>4400</v>
      </c>
      <c r="H2419" s="661" t="s">
        <v>590</v>
      </c>
      <c r="I2419" s="661" t="s">
        <v>6059</v>
      </c>
      <c r="J2419" s="661" t="s">
        <v>4475</v>
      </c>
      <c r="K2419" s="661" t="s">
        <v>2410</v>
      </c>
      <c r="L2419" s="662">
        <v>0</v>
      </c>
      <c r="M2419" s="662">
        <v>0</v>
      </c>
      <c r="N2419" s="661">
        <v>3</v>
      </c>
      <c r="O2419" s="742">
        <v>0.5</v>
      </c>
      <c r="P2419" s="662">
        <v>0</v>
      </c>
      <c r="Q2419" s="677"/>
      <c r="R2419" s="661">
        <v>3</v>
      </c>
      <c r="S2419" s="677">
        <v>1</v>
      </c>
      <c r="T2419" s="742">
        <v>0.5</v>
      </c>
      <c r="U2419" s="700">
        <v>1</v>
      </c>
    </row>
    <row r="2420" spans="1:21" ht="14.4" customHeight="1" x14ac:dyDescent="0.3">
      <c r="A2420" s="660">
        <v>21</v>
      </c>
      <c r="B2420" s="661" t="s">
        <v>589</v>
      </c>
      <c r="C2420" s="661">
        <v>89301212</v>
      </c>
      <c r="D2420" s="740" t="s">
        <v>6629</v>
      </c>
      <c r="E2420" s="741" t="s">
        <v>4382</v>
      </c>
      <c r="F2420" s="661" t="s">
        <v>4355</v>
      </c>
      <c r="G2420" s="661" t="s">
        <v>4619</v>
      </c>
      <c r="H2420" s="661" t="s">
        <v>2238</v>
      </c>
      <c r="I2420" s="661" t="s">
        <v>4753</v>
      </c>
      <c r="J2420" s="661" t="s">
        <v>4754</v>
      </c>
      <c r="K2420" s="661" t="s">
        <v>4755</v>
      </c>
      <c r="L2420" s="662">
        <v>1027.5999999999999</v>
      </c>
      <c r="M2420" s="662">
        <v>3082.7999999999997</v>
      </c>
      <c r="N2420" s="661">
        <v>3</v>
      </c>
      <c r="O2420" s="742">
        <v>3</v>
      </c>
      <c r="P2420" s="662">
        <v>3082.7999999999997</v>
      </c>
      <c r="Q2420" s="677">
        <v>1</v>
      </c>
      <c r="R2420" s="661">
        <v>3</v>
      </c>
      <c r="S2420" s="677">
        <v>1</v>
      </c>
      <c r="T2420" s="742">
        <v>3</v>
      </c>
      <c r="U2420" s="700">
        <v>1</v>
      </c>
    </row>
    <row r="2421" spans="1:21" ht="14.4" customHeight="1" x14ac:dyDescent="0.3">
      <c r="A2421" s="660">
        <v>21</v>
      </c>
      <c r="B2421" s="661" t="s">
        <v>589</v>
      </c>
      <c r="C2421" s="661">
        <v>89301212</v>
      </c>
      <c r="D2421" s="740" t="s">
        <v>6629</v>
      </c>
      <c r="E2421" s="741" t="s">
        <v>4382</v>
      </c>
      <c r="F2421" s="661" t="s">
        <v>4355</v>
      </c>
      <c r="G2421" s="661" t="s">
        <v>4619</v>
      </c>
      <c r="H2421" s="661" t="s">
        <v>2238</v>
      </c>
      <c r="I2421" s="661" t="s">
        <v>4753</v>
      </c>
      <c r="J2421" s="661" t="s">
        <v>4754</v>
      </c>
      <c r="K2421" s="661" t="s">
        <v>4755</v>
      </c>
      <c r="L2421" s="662">
        <v>801.23</v>
      </c>
      <c r="M2421" s="662">
        <v>9614.76</v>
      </c>
      <c r="N2421" s="661">
        <v>12</v>
      </c>
      <c r="O2421" s="742">
        <v>5</v>
      </c>
      <c r="P2421" s="662">
        <v>7211.07</v>
      </c>
      <c r="Q2421" s="677">
        <v>0.75</v>
      </c>
      <c r="R2421" s="661">
        <v>9</v>
      </c>
      <c r="S2421" s="677">
        <v>0.75</v>
      </c>
      <c r="T2421" s="742">
        <v>4</v>
      </c>
      <c r="U2421" s="700">
        <v>0.8</v>
      </c>
    </row>
    <row r="2422" spans="1:21" ht="14.4" customHeight="1" x14ac:dyDescent="0.3">
      <c r="A2422" s="660">
        <v>21</v>
      </c>
      <c r="B2422" s="661" t="s">
        <v>589</v>
      </c>
      <c r="C2422" s="661">
        <v>89301212</v>
      </c>
      <c r="D2422" s="740" t="s">
        <v>6629</v>
      </c>
      <c r="E2422" s="741" t="s">
        <v>4382</v>
      </c>
      <c r="F2422" s="661" t="s">
        <v>4355</v>
      </c>
      <c r="G2422" s="661" t="s">
        <v>4619</v>
      </c>
      <c r="H2422" s="661" t="s">
        <v>2238</v>
      </c>
      <c r="I2422" s="661" t="s">
        <v>4753</v>
      </c>
      <c r="J2422" s="661" t="s">
        <v>4754</v>
      </c>
      <c r="K2422" s="661" t="s">
        <v>4755</v>
      </c>
      <c r="L2422" s="662">
        <v>788.32</v>
      </c>
      <c r="M2422" s="662">
        <v>1576.64</v>
      </c>
      <c r="N2422" s="661">
        <v>2</v>
      </c>
      <c r="O2422" s="742">
        <v>2</v>
      </c>
      <c r="P2422" s="662">
        <v>1576.64</v>
      </c>
      <c r="Q2422" s="677">
        <v>1</v>
      </c>
      <c r="R2422" s="661">
        <v>2</v>
      </c>
      <c r="S2422" s="677">
        <v>1</v>
      </c>
      <c r="T2422" s="742">
        <v>2</v>
      </c>
      <c r="U2422" s="700">
        <v>1</v>
      </c>
    </row>
    <row r="2423" spans="1:21" ht="14.4" customHeight="1" x14ac:dyDescent="0.3">
      <c r="A2423" s="660">
        <v>21</v>
      </c>
      <c r="B2423" s="661" t="s">
        <v>589</v>
      </c>
      <c r="C2423" s="661">
        <v>89301212</v>
      </c>
      <c r="D2423" s="740" t="s">
        <v>6629</v>
      </c>
      <c r="E2423" s="741" t="s">
        <v>4382</v>
      </c>
      <c r="F2423" s="661" t="s">
        <v>4355</v>
      </c>
      <c r="G2423" s="661" t="s">
        <v>4619</v>
      </c>
      <c r="H2423" s="661" t="s">
        <v>2238</v>
      </c>
      <c r="I2423" s="661" t="s">
        <v>4620</v>
      </c>
      <c r="J2423" s="661" t="s">
        <v>4621</v>
      </c>
      <c r="K2423" s="661" t="s">
        <v>4622</v>
      </c>
      <c r="L2423" s="662">
        <v>1509.4</v>
      </c>
      <c r="M2423" s="662">
        <v>7547</v>
      </c>
      <c r="N2423" s="661">
        <v>5</v>
      </c>
      <c r="O2423" s="742">
        <v>3</v>
      </c>
      <c r="P2423" s="662">
        <v>7547</v>
      </c>
      <c r="Q2423" s="677">
        <v>1</v>
      </c>
      <c r="R2423" s="661">
        <v>5</v>
      </c>
      <c r="S2423" s="677">
        <v>1</v>
      </c>
      <c r="T2423" s="742">
        <v>3</v>
      </c>
      <c r="U2423" s="700">
        <v>1</v>
      </c>
    </row>
    <row r="2424" spans="1:21" ht="14.4" customHeight="1" x14ac:dyDescent="0.3">
      <c r="A2424" s="660">
        <v>21</v>
      </c>
      <c r="B2424" s="661" t="s">
        <v>589</v>
      </c>
      <c r="C2424" s="661">
        <v>89301212</v>
      </c>
      <c r="D2424" s="740" t="s">
        <v>6629</v>
      </c>
      <c r="E2424" s="741" t="s">
        <v>4382</v>
      </c>
      <c r="F2424" s="661" t="s">
        <v>4355</v>
      </c>
      <c r="G2424" s="661" t="s">
        <v>4619</v>
      </c>
      <c r="H2424" s="661" t="s">
        <v>2238</v>
      </c>
      <c r="I2424" s="661" t="s">
        <v>4620</v>
      </c>
      <c r="J2424" s="661" t="s">
        <v>4621</v>
      </c>
      <c r="K2424" s="661" t="s">
        <v>4622</v>
      </c>
      <c r="L2424" s="662">
        <v>1201.8399999999999</v>
      </c>
      <c r="M2424" s="662">
        <v>7211.0399999999991</v>
      </c>
      <c r="N2424" s="661">
        <v>6</v>
      </c>
      <c r="O2424" s="742">
        <v>3</v>
      </c>
      <c r="P2424" s="662">
        <v>7211.0399999999991</v>
      </c>
      <c r="Q2424" s="677">
        <v>1</v>
      </c>
      <c r="R2424" s="661">
        <v>6</v>
      </c>
      <c r="S2424" s="677">
        <v>1</v>
      </c>
      <c r="T2424" s="742">
        <v>3</v>
      </c>
      <c r="U2424" s="700">
        <v>1</v>
      </c>
    </row>
    <row r="2425" spans="1:21" ht="14.4" customHeight="1" x14ac:dyDescent="0.3">
      <c r="A2425" s="660">
        <v>21</v>
      </c>
      <c r="B2425" s="661" t="s">
        <v>589</v>
      </c>
      <c r="C2425" s="661">
        <v>89301212</v>
      </c>
      <c r="D2425" s="740" t="s">
        <v>6629</v>
      </c>
      <c r="E2425" s="741" t="s">
        <v>4382</v>
      </c>
      <c r="F2425" s="661" t="s">
        <v>4355</v>
      </c>
      <c r="G2425" s="661" t="s">
        <v>4619</v>
      </c>
      <c r="H2425" s="661" t="s">
        <v>2238</v>
      </c>
      <c r="I2425" s="661" t="s">
        <v>4620</v>
      </c>
      <c r="J2425" s="661" t="s">
        <v>4621</v>
      </c>
      <c r="K2425" s="661" t="s">
        <v>4622</v>
      </c>
      <c r="L2425" s="662">
        <v>1182.47</v>
      </c>
      <c r="M2425" s="662">
        <v>7094.82</v>
      </c>
      <c r="N2425" s="661">
        <v>6</v>
      </c>
      <c r="O2425" s="742">
        <v>2</v>
      </c>
      <c r="P2425" s="662">
        <v>7094.82</v>
      </c>
      <c r="Q2425" s="677">
        <v>1</v>
      </c>
      <c r="R2425" s="661">
        <v>6</v>
      </c>
      <c r="S2425" s="677">
        <v>1</v>
      </c>
      <c r="T2425" s="742">
        <v>2</v>
      </c>
      <c r="U2425" s="700">
        <v>1</v>
      </c>
    </row>
    <row r="2426" spans="1:21" ht="14.4" customHeight="1" x14ac:dyDescent="0.3">
      <c r="A2426" s="660">
        <v>21</v>
      </c>
      <c r="B2426" s="661" t="s">
        <v>589</v>
      </c>
      <c r="C2426" s="661">
        <v>89301212</v>
      </c>
      <c r="D2426" s="740" t="s">
        <v>6629</v>
      </c>
      <c r="E2426" s="741" t="s">
        <v>4382</v>
      </c>
      <c r="F2426" s="661" t="s">
        <v>4355</v>
      </c>
      <c r="G2426" s="661" t="s">
        <v>4619</v>
      </c>
      <c r="H2426" s="661" t="s">
        <v>2238</v>
      </c>
      <c r="I2426" s="661" t="s">
        <v>4756</v>
      </c>
      <c r="J2426" s="661" t="s">
        <v>4757</v>
      </c>
      <c r="K2426" s="661" t="s">
        <v>4758</v>
      </c>
      <c r="L2426" s="662">
        <v>1896.14</v>
      </c>
      <c r="M2426" s="662">
        <v>17065.260000000002</v>
      </c>
      <c r="N2426" s="661">
        <v>9</v>
      </c>
      <c r="O2426" s="742">
        <v>4</v>
      </c>
      <c r="P2426" s="662">
        <v>5688.42</v>
      </c>
      <c r="Q2426" s="677">
        <v>0.33333333333333331</v>
      </c>
      <c r="R2426" s="661">
        <v>3</v>
      </c>
      <c r="S2426" s="677">
        <v>0.33333333333333331</v>
      </c>
      <c r="T2426" s="742">
        <v>1</v>
      </c>
      <c r="U2426" s="700">
        <v>0.25</v>
      </c>
    </row>
    <row r="2427" spans="1:21" ht="14.4" customHeight="1" x14ac:dyDescent="0.3">
      <c r="A2427" s="660">
        <v>21</v>
      </c>
      <c r="B2427" s="661" t="s">
        <v>589</v>
      </c>
      <c r="C2427" s="661">
        <v>89301212</v>
      </c>
      <c r="D2427" s="740" t="s">
        <v>6629</v>
      </c>
      <c r="E2427" s="741" t="s">
        <v>4382</v>
      </c>
      <c r="F2427" s="661" t="s">
        <v>4355</v>
      </c>
      <c r="G2427" s="661" t="s">
        <v>4619</v>
      </c>
      <c r="H2427" s="661" t="s">
        <v>2238</v>
      </c>
      <c r="I2427" s="661" t="s">
        <v>4756</v>
      </c>
      <c r="J2427" s="661" t="s">
        <v>4757</v>
      </c>
      <c r="K2427" s="661" t="s">
        <v>4758</v>
      </c>
      <c r="L2427" s="662">
        <v>1602.45</v>
      </c>
      <c r="M2427" s="662">
        <v>4807.3500000000004</v>
      </c>
      <c r="N2427" s="661">
        <v>3</v>
      </c>
      <c r="O2427" s="742">
        <v>1</v>
      </c>
      <c r="P2427" s="662"/>
      <c r="Q2427" s="677">
        <v>0</v>
      </c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21</v>
      </c>
      <c r="B2428" s="661" t="s">
        <v>589</v>
      </c>
      <c r="C2428" s="661">
        <v>89301212</v>
      </c>
      <c r="D2428" s="740" t="s">
        <v>6629</v>
      </c>
      <c r="E2428" s="741" t="s">
        <v>4382</v>
      </c>
      <c r="F2428" s="661" t="s">
        <v>4355</v>
      </c>
      <c r="G2428" s="661" t="s">
        <v>4619</v>
      </c>
      <c r="H2428" s="661" t="s">
        <v>2238</v>
      </c>
      <c r="I2428" s="661" t="s">
        <v>4756</v>
      </c>
      <c r="J2428" s="661" t="s">
        <v>4757</v>
      </c>
      <c r="K2428" s="661" t="s">
        <v>4758</v>
      </c>
      <c r="L2428" s="662">
        <v>1576.63</v>
      </c>
      <c r="M2428" s="662">
        <v>4729.8900000000003</v>
      </c>
      <c r="N2428" s="661">
        <v>3</v>
      </c>
      <c r="O2428" s="742">
        <v>1</v>
      </c>
      <c r="P2428" s="662">
        <v>4729.8900000000003</v>
      </c>
      <c r="Q2428" s="677">
        <v>1</v>
      </c>
      <c r="R2428" s="661">
        <v>3</v>
      </c>
      <c r="S2428" s="677">
        <v>1</v>
      </c>
      <c r="T2428" s="742">
        <v>1</v>
      </c>
      <c r="U2428" s="700">
        <v>1</v>
      </c>
    </row>
    <row r="2429" spans="1:21" ht="14.4" customHeight="1" x14ac:dyDescent="0.3">
      <c r="A2429" s="660">
        <v>21</v>
      </c>
      <c r="B2429" s="661" t="s">
        <v>589</v>
      </c>
      <c r="C2429" s="661">
        <v>89301212</v>
      </c>
      <c r="D2429" s="740" t="s">
        <v>6629</v>
      </c>
      <c r="E2429" s="741" t="s">
        <v>4382</v>
      </c>
      <c r="F2429" s="661" t="s">
        <v>4355</v>
      </c>
      <c r="G2429" s="661" t="s">
        <v>4759</v>
      </c>
      <c r="H2429" s="661" t="s">
        <v>2238</v>
      </c>
      <c r="I2429" s="661" t="s">
        <v>2790</v>
      </c>
      <c r="J2429" s="661" t="s">
        <v>2791</v>
      </c>
      <c r="K2429" s="661" t="s">
        <v>2188</v>
      </c>
      <c r="L2429" s="662">
        <v>138.16</v>
      </c>
      <c r="M2429" s="662">
        <v>276.32</v>
      </c>
      <c r="N2429" s="661">
        <v>2</v>
      </c>
      <c r="O2429" s="742">
        <v>1</v>
      </c>
      <c r="P2429" s="662">
        <v>276.32</v>
      </c>
      <c r="Q2429" s="677">
        <v>1</v>
      </c>
      <c r="R2429" s="661">
        <v>2</v>
      </c>
      <c r="S2429" s="677">
        <v>1</v>
      </c>
      <c r="T2429" s="742">
        <v>1</v>
      </c>
      <c r="U2429" s="700">
        <v>1</v>
      </c>
    </row>
    <row r="2430" spans="1:21" ht="14.4" customHeight="1" x14ac:dyDescent="0.3">
      <c r="A2430" s="660">
        <v>21</v>
      </c>
      <c r="B2430" s="661" t="s">
        <v>589</v>
      </c>
      <c r="C2430" s="661">
        <v>89301212</v>
      </c>
      <c r="D2430" s="740" t="s">
        <v>6629</v>
      </c>
      <c r="E2430" s="741" t="s">
        <v>4382</v>
      </c>
      <c r="F2430" s="661" t="s">
        <v>4355</v>
      </c>
      <c r="G2430" s="661" t="s">
        <v>4690</v>
      </c>
      <c r="H2430" s="661" t="s">
        <v>2238</v>
      </c>
      <c r="I2430" s="661" t="s">
        <v>2372</v>
      </c>
      <c r="J2430" s="661" t="s">
        <v>2369</v>
      </c>
      <c r="K2430" s="661" t="s">
        <v>996</v>
      </c>
      <c r="L2430" s="662">
        <v>118.82</v>
      </c>
      <c r="M2430" s="662">
        <v>118.82</v>
      </c>
      <c r="N2430" s="661">
        <v>1</v>
      </c>
      <c r="O2430" s="742">
        <v>0.5</v>
      </c>
      <c r="P2430" s="662"/>
      <c r="Q2430" s="677">
        <v>0</v>
      </c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21</v>
      </c>
      <c r="B2431" s="661" t="s">
        <v>589</v>
      </c>
      <c r="C2431" s="661">
        <v>89301212</v>
      </c>
      <c r="D2431" s="740" t="s">
        <v>6629</v>
      </c>
      <c r="E2431" s="741" t="s">
        <v>4382</v>
      </c>
      <c r="F2431" s="661" t="s">
        <v>4355</v>
      </c>
      <c r="G2431" s="661" t="s">
        <v>4690</v>
      </c>
      <c r="H2431" s="661" t="s">
        <v>2238</v>
      </c>
      <c r="I2431" s="661" t="s">
        <v>5406</v>
      </c>
      <c r="J2431" s="661" t="s">
        <v>2369</v>
      </c>
      <c r="K2431" s="661" t="s">
        <v>5407</v>
      </c>
      <c r="L2431" s="662">
        <v>413.22</v>
      </c>
      <c r="M2431" s="662">
        <v>413.22</v>
      </c>
      <c r="N2431" s="661">
        <v>1</v>
      </c>
      <c r="O2431" s="742">
        <v>1</v>
      </c>
      <c r="P2431" s="662"/>
      <c r="Q2431" s="677">
        <v>0</v>
      </c>
      <c r="R2431" s="661"/>
      <c r="S2431" s="677">
        <v>0</v>
      </c>
      <c r="T2431" s="742"/>
      <c r="U2431" s="700">
        <v>0</v>
      </c>
    </row>
    <row r="2432" spans="1:21" ht="14.4" customHeight="1" x14ac:dyDescent="0.3">
      <c r="A2432" s="660">
        <v>21</v>
      </c>
      <c r="B2432" s="661" t="s">
        <v>589</v>
      </c>
      <c r="C2432" s="661">
        <v>89301212</v>
      </c>
      <c r="D2432" s="740" t="s">
        <v>6629</v>
      </c>
      <c r="E2432" s="741" t="s">
        <v>4382</v>
      </c>
      <c r="F2432" s="661" t="s">
        <v>4355</v>
      </c>
      <c r="G2432" s="661" t="s">
        <v>4690</v>
      </c>
      <c r="H2432" s="661" t="s">
        <v>2238</v>
      </c>
      <c r="I2432" s="661" t="s">
        <v>5406</v>
      </c>
      <c r="J2432" s="661" t="s">
        <v>2369</v>
      </c>
      <c r="K2432" s="661" t="s">
        <v>5407</v>
      </c>
      <c r="L2432" s="662">
        <v>356.47</v>
      </c>
      <c r="M2432" s="662">
        <v>712.94</v>
      </c>
      <c r="N2432" s="661">
        <v>2</v>
      </c>
      <c r="O2432" s="742">
        <v>1.5</v>
      </c>
      <c r="P2432" s="662">
        <v>712.94</v>
      </c>
      <c r="Q2432" s="677">
        <v>1</v>
      </c>
      <c r="R2432" s="661">
        <v>2</v>
      </c>
      <c r="S2432" s="677">
        <v>1</v>
      </c>
      <c r="T2432" s="742">
        <v>1.5</v>
      </c>
      <c r="U2432" s="700">
        <v>1</v>
      </c>
    </row>
    <row r="2433" spans="1:21" ht="14.4" customHeight="1" x14ac:dyDescent="0.3">
      <c r="A2433" s="660">
        <v>21</v>
      </c>
      <c r="B2433" s="661" t="s">
        <v>589</v>
      </c>
      <c r="C2433" s="661">
        <v>89301212</v>
      </c>
      <c r="D2433" s="740" t="s">
        <v>6629</v>
      </c>
      <c r="E2433" s="741" t="s">
        <v>4382</v>
      </c>
      <c r="F2433" s="661" t="s">
        <v>4355</v>
      </c>
      <c r="G2433" s="661" t="s">
        <v>5469</v>
      </c>
      <c r="H2433" s="661" t="s">
        <v>590</v>
      </c>
      <c r="I2433" s="661" t="s">
        <v>846</v>
      </c>
      <c r="J2433" s="661" t="s">
        <v>847</v>
      </c>
      <c r="K2433" s="661" t="s">
        <v>848</v>
      </c>
      <c r="L2433" s="662">
        <v>0</v>
      </c>
      <c r="M2433" s="662">
        <v>0</v>
      </c>
      <c r="N2433" s="661">
        <v>1</v>
      </c>
      <c r="O2433" s="742">
        <v>0.5</v>
      </c>
      <c r="P2433" s="662">
        <v>0</v>
      </c>
      <c r="Q2433" s="677"/>
      <c r="R2433" s="661">
        <v>1</v>
      </c>
      <c r="S2433" s="677">
        <v>1</v>
      </c>
      <c r="T2433" s="742">
        <v>0.5</v>
      </c>
      <c r="U2433" s="700">
        <v>1</v>
      </c>
    </row>
    <row r="2434" spans="1:21" ht="14.4" customHeight="1" x14ac:dyDescent="0.3">
      <c r="A2434" s="660">
        <v>21</v>
      </c>
      <c r="B2434" s="661" t="s">
        <v>589</v>
      </c>
      <c r="C2434" s="661">
        <v>89301212</v>
      </c>
      <c r="D2434" s="740" t="s">
        <v>6629</v>
      </c>
      <c r="E2434" s="741" t="s">
        <v>4382</v>
      </c>
      <c r="F2434" s="661" t="s">
        <v>4355</v>
      </c>
      <c r="G2434" s="661" t="s">
        <v>4476</v>
      </c>
      <c r="H2434" s="661" t="s">
        <v>2238</v>
      </c>
      <c r="I2434" s="661" t="s">
        <v>4477</v>
      </c>
      <c r="J2434" s="661" t="s">
        <v>4478</v>
      </c>
      <c r="K2434" s="661" t="s">
        <v>2188</v>
      </c>
      <c r="L2434" s="662">
        <v>52.4</v>
      </c>
      <c r="M2434" s="662">
        <v>157.19999999999999</v>
      </c>
      <c r="N2434" s="661">
        <v>3</v>
      </c>
      <c r="O2434" s="742">
        <v>1.5</v>
      </c>
      <c r="P2434" s="662">
        <v>157.19999999999999</v>
      </c>
      <c r="Q2434" s="677">
        <v>1</v>
      </c>
      <c r="R2434" s="661">
        <v>3</v>
      </c>
      <c r="S2434" s="677">
        <v>1</v>
      </c>
      <c r="T2434" s="742">
        <v>1.5</v>
      </c>
      <c r="U2434" s="700">
        <v>1</v>
      </c>
    </row>
    <row r="2435" spans="1:21" ht="14.4" customHeight="1" x14ac:dyDescent="0.3">
      <c r="A2435" s="660">
        <v>21</v>
      </c>
      <c r="B2435" s="661" t="s">
        <v>589</v>
      </c>
      <c r="C2435" s="661">
        <v>89301212</v>
      </c>
      <c r="D2435" s="740" t="s">
        <v>6629</v>
      </c>
      <c r="E2435" s="741" t="s">
        <v>4382</v>
      </c>
      <c r="F2435" s="661" t="s">
        <v>4355</v>
      </c>
      <c r="G2435" s="661" t="s">
        <v>4476</v>
      </c>
      <c r="H2435" s="661" t="s">
        <v>2238</v>
      </c>
      <c r="I2435" s="661" t="s">
        <v>2767</v>
      </c>
      <c r="J2435" s="661" t="s">
        <v>2768</v>
      </c>
      <c r="K2435" s="661" t="s">
        <v>4173</v>
      </c>
      <c r="L2435" s="662">
        <v>69.86</v>
      </c>
      <c r="M2435" s="662">
        <v>209.57999999999998</v>
      </c>
      <c r="N2435" s="661">
        <v>3</v>
      </c>
      <c r="O2435" s="742">
        <v>1.5</v>
      </c>
      <c r="P2435" s="662">
        <v>69.86</v>
      </c>
      <c r="Q2435" s="677">
        <v>0.33333333333333337</v>
      </c>
      <c r="R2435" s="661">
        <v>1</v>
      </c>
      <c r="S2435" s="677">
        <v>0.33333333333333331</v>
      </c>
      <c r="T2435" s="742">
        <v>0.5</v>
      </c>
      <c r="U2435" s="700">
        <v>0.33333333333333331</v>
      </c>
    </row>
    <row r="2436" spans="1:21" ht="14.4" customHeight="1" x14ac:dyDescent="0.3">
      <c r="A2436" s="660">
        <v>21</v>
      </c>
      <c r="B2436" s="661" t="s">
        <v>589</v>
      </c>
      <c r="C2436" s="661">
        <v>89301212</v>
      </c>
      <c r="D2436" s="740" t="s">
        <v>6629</v>
      </c>
      <c r="E2436" s="741" t="s">
        <v>4382</v>
      </c>
      <c r="F2436" s="661" t="s">
        <v>4355</v>
      </c>
      <c r="G2436" s="661" t="s">
        <v>4479</v>
      </c>
      <c r="H2436" s="661" t="s">
        <v>2238</v>
      </c>
      <c r="I2436" s="661" t="s">
        <v>5949</v>
      </c>
      <c r="J2436" s="661" t="s">
        <v>2504</v>
      </c>
      <c r="K2436" s="661" t="s">
        <v>3526</v>
      </c>
      <c r="L2436" s="662">
        <v>432.32</v>
      </c>
      <c r="M2436" s="662">
        <v>432.32</v>
      </c>
      <c r="N2436" s="661">
        <v>1</v>
      </c>
      <c r="O2436" s="742">
        <v>1</v>
      </c>
      <c r="P2436" s="662">
        <v>432.32</v>
      </c>
      <c r="Q2436" s="677">
        <v>1</v>
      </c>
      <c r="R2436" s="661">
        <v>1</v>
      </c>
      <c r="S2436" s="677">
        <v>1</v>
      </c>
      <c r="T2436" s="742">
        <v>1</v>
      </c>
      <c r="U2436" s="700">
        <v>1</v>
      </c>
    </row>
    <row r="2437" spans="1:21" ht="14.4" customHeight="1" x14ac:dyDescent="0.3">
      <c r="A2437" s="660">
        <v>21</v>
      </c>
      <c r="B2437" s="661" t="s">
        <v>589</v>
      </c>
      <c r="C2437" s="661">
        <v>89301212</v>
      </c>
      <c r="D2437" s="740" t="s">
        <v>6629</v>
      </c>
      <c r="E2437" s="741" t="s">
        <v>4382</v>
      </c>
      <c r="F2437" s="661" t="s">
        <v>4355</v>
      </c>
      <c r="G2437" s="661" t="s">
        <v>4479</v>
      </c>
      <c r="H2437" s="661" t="s">
        <v>2238</v>
      </c>
      <c r="I2437" s="661" t="s">
        <v>2427</v>
      </c>
      <c r="J2437" s="661" t="s">
        <v>2428</v>
      </c>
      <c r="K2437" s="661" t="s">
        <v>4250</v>
      </c>
      <c r="L2437" s="662">
        <v>162.13</v>
      </c>
      <c r="M2437" s="662">
        <v>324.26</v>
      </c>
      <c r="N2437" s="661">
        <v>2</v>
      </c>
      <c r="O2437" s="742">
        <v>0.5</v>
      </c>
      <c r="P2437" s="662">
        <v>324.26</v>
      </c>
      <c r="Q2437" s="677">
        <v>1</v>
      </c>
      <c r="R2437" s="661">
        <v>2</v>
      </c>
      <c r="S2437" s="677">
        <v>1</v>
      </c>
      <c r="T2437" s="742">
        <v>0.5</v>
      </c>
      <c r="U2437" s="700">
        <v>1</v>
      </c>
    </row>
    <row r="2438" spans="1:21" ht="14.4" customHeight="1" x14ac:dyDescent="0.3">
      <c r="A2438" s="660">
        <v>21</v>
      </c>
      <c r="B2438" s="661" t="s">
        <v>589</v>
      </c>
      <c r="C2438" s="661">
        <v>89301212</v>
      </c>
      <c r="D2438" s="740" t="s">
        <v>6629</v>
      </c>
      <c r="E2438" s="741" t="s">
        <v>4382</v>
      </c>
      <c r="F2438" s="661" t="s">
        <v>4355</v>
      </c>
      <c r="G2438" s="661" t="s">
        <v>4479</v>
      </c>
      <c r="H2438" s="661" t="s">
        <v>2238</v>
      </c>
      <c r="I2438" s="661" t="s">
        <v>2503</v>
      </c>
      <c r="J2438" s="661" t="s">
        <v>2504</v>
      </c>
      <c r="K2438" s="661" t="s">
        <v>4251</v>
      </c>
      <c r="L2438" s="662">
        <v>216.16</v>
      </c>
      <c r="M2438" s="662">
        <v>648.48</v>
      </c>
      <c r="N2438" s="661">
        <v>3</v>
      </c>
      <c r="O2438" s="742">
        <v>1</v>
      </c>
      <c r="P2438" s="662">
        <v>648.48</v>
      </c>
      <c r="Q2438" s="677">
        <v>1</v>
      </c>
      <c r="R2438" s="661">
        <v>3</v>
      </c>
      <c r="S2438" s="677">
        <v>1</v>
      </c>
      <c r="T2438" s="742">
        <v>1</v>
      </c>
      <c r="U2438" s="700">
        <v>1</v>
      </c>
    </row>
    <row r="2439" spans="1:21" ht="14.4" customHeight="1" x14ac:dyDescent="0.3">
      <c r="A2439" s="660">
        <v>21</v>
      </c>
      <c r="B2439" s="661" t="s">
        <v>589</v>
      </c>
      <c r="C2439" s="661">
        <v>89301212</v>
      </c>
      <c r="D2439" s="740" t="s">
        <v>6629</v>
      </c>
      <c r="E2439" s="741" t="s">
        <v>4382</v>
      </c>
      <c r="F2439" s="661" t="s">
        <v>4355</v>
      </c>
      <c r="G2439" s="661" t="s">
        <v>4479</v>
      </c>
      <c r="H2439" s="661" t="s">
        <v>2238</v>
      </c>
      <c r="I2439" s="661" t="s">
        <v>3525</v>
      </c>
      <c r="J2439" s="661" t="s">
        <v>2504</v>
      </c>
      <c r="K2439" s="661" t="s">
        <v>4309</v>
      </c>
      <c r="L2439" s="662">
        <v>432.32</v>
      </c>
      <c r="M2439" s="662">
        <v>3458.56</v>
      </c>
      <c r="N2439" s="661">
        <v>8</v>
      </c>
      <c r="O2439" s="742">
        <v>5</v>
      </c>
      <c r="P2439" s="662">
        <v>2161.6</v>
      </c>
      <c r="Q2439" s="677">
        <v>0.625</v>
      </c>
      <c r="R2439" s="661">
        <v>5</v>
      </c>
      <c r="S2439" s="677">
        <v>0.625</v>
      </c>
      <c r="T2439" s="742">
        <v>3</v>
      </c>
      <c r="U2439" s="700">
        <v>0.6</v>
      </c>
    </row>
    <row r="2440" spans="1:21" ht="14.4" customHeight="1" x14ac:dyDescent="0.3">
      <c r="A2440" s="660">
        <v>21</v>
      </c>
      <c r="B2440" s="661" t="s">
        <v>589</v>
      </c>
      <c r="C2440" s="661">
        <v>89301212</v>
      </c>
      <c r="D2440" s="740" t="s">
        <v>6629</v>
      </c>
      <c r="E2440" s="741" t="s">
        <v>4382</v>
      </c>
      <c r="F2440" s="661" t="s">
        <v>4355</v>
      </c>
      <c r="G2440" s="661" t="s">
        <v>4479</v>
      </c>
      <c r="H2440" s="661" t="s">
        <v>2238</v>
      </c>
      <c r="I2440" s="661" t="s">
        <v>3525</v>
      </c>
      <c r="J2440" s="661" t="s">
        <v>2504</v>
      </c>
      <c r="K2440" s="661" t="s">
        <v>4309</v>
      </c>
      <c r="L2440" s="662">
        <v>276</v>
      </c>
      <c r="M2440" s="662">
        <v>828</v>
      </c>
      <c r="N2440" s="661">
        <v>3</v>
      </c>
      <c r="O2440" s="742">
        <v>1.5</v>
      </c>
      <c r="P2440" s="662">
        <v>552</v>
      </c>
      <c r="Q2440" s="677">
        <v>0.66666666666666663</v>
      </c>
      <c r="R2440" s="661">
        <v>2</v>
      </c>
      <c r="S2440" s="677">
        <v>0.66666666666666663</v>
      </c>
      <c r="T2440" s="742">
        <v>1</v>
      </c>
      <c r="U2440" s="700">
        <v>0.66666666666666663</v>
      </c>
    </row>
    <row r="2441" spans="1:21" ht="14.4" customHeight="1" x14ac:dyDescent="0.3">
      <c r="A2441" s="660">
        <v>21</v>
      </c>
      <c r="B2441" s="661" t="s">
        <v>589</v>
      </c>
      <c r="C2441" s="661">
        <v>89301212</v>
      </c>
      <c r="D2441" s="740" t="s">
        <v>6629</v>
      </c>
      <c r="E2441" s="741" t="s">
        <v>4382</v>
      </c>
      <c r="F2441" s="661" t="s">
        <v>4355</v>
      </c>
      <c r="G2441" s="661" t="s">
        <v>4479</v>
      </c>
      <c r="H2441" s="661" t="s">
        <v>590</v>
      </c>
      <c r="I2441" s="661" t="s">
        <v>6060</v>
      </c>
      <c r="J2441" s="661" t="s">
        <v>6061</v>
      </c>
      <c r="K2441" s="661" t="s">
        <v>6062</v>
      </c>
      <c r="L2441" s="662">
        <v>0</v>
      </c>
      <c r="M2441" s="662">
        <v>0</v>
      </c>
      <c r="N2441" s="661">
        <v>1</v>
      </c>
      <c r="O2441" s="742">
        <v>1</v>
      </c>
      <c r="P2441" s="662"/>
      <c r="Q2441" s="677"/>
      <c r="R2441" s="661"/>
      <c r="S2441" s="677">
        <v>0</v>
      </c>
      <c r="T2441" s="742"/>
      <c r="U2441" s="700">
        <v>0</v>
      </c>
    </row>
    <row r="2442" spans="1:21" ht="14.4" customHeight="1" x14ac:dyDescent="0.3">
      <c r="A2442" s="660">
        <v>21</v>
      </c>
      <c r="B2442" s="661" t="s">
        <v>589</v>
      </c>
      <c r="C2442" s="661">
        <v>89301212</v>
      </c>
      <c r="D2442" s="740" t="s">
        <v>6629</v>
      </c>
      <c r="E2442" s="741" t="s">
        <v>4382</v>
      </c>
      <c r="F2442" s="661" t="s">
        <v>4355</v>
      </c>
      <c r="G2442" s="661" t="s">
        <v>5471</v>
      </c>
      <c r="H2442" s="661" t="s">
        <v>2238</v>
      </c>
      <c r="I2442" s="661" t="s">
        <v>5472</v>
      </c>
      <c r="J2442" s="661" t="s">
        <v>5473</v>
      </c>
      <c r="K2442" s="661" t="s">
        <v>5474</v>
      </c>
      <c r="L2442" s="662">
        <v>2118.42</v>
      </c>
      <c r="M2442" s="662">
        <v>4236.84</v>
      </c>
      <c r="N2442" s="661">
        <v>2</v>
      </c>
      <c r="O2442" s="742">
        <v>1</v>
      </c>
      <c r="P2442" s="662">
        <v>4236.84</v>
      </c>
      <c r="Q2442" s="677">
        <v>1</v>
      </c>
      <c r="R2442" s="661">
        <v>2</v>
      </c>
      <c r="S2442" s="677">
        <v>1</v>
      </c>
      <c r="T2442" s="742">
        <v>1</v>
      </c>
      <c r="U2442" s="700">
        <v>1</v>
      </c>
    </row>
    <row r="2443" spans="1:21" ht="14.4" customHeight="1" x14ac:dyDescent="0.3">
      <c r="A2443" s="660">
        <v>21</v>
      </c>
      <c r="B2443" s="661" t="s">
        <v>589</v>
      </c>
      <c r="C2443" s="661">
        <v>89301212</v>
      </c>
      <c r="D2443" s="740" t="s">
        <v>6629</v>
      </c>
      <c r="E2443" s="741" t="s">
        <v>4382</v>
      </c>
      <c r="F2443" s="661" t="s">
        <v>4355</v>
      </c>
      <c r="G2443" s="661" t="s">
        <v>4480</v>
      </c>
      <c r="H2443" s="661" t="s">
        <v>590</v>
      </c>
      <c r="I2443" s="661" t="s">
        <v>1283</v>
      </c>
      <c r="J2443" s="661" t="s">
        <v>869</v>
      </c>
      <c r="K2443" s="661" t="s">
        <v>1161</v>
      </c>
      <c r="L2443" s="662">
        <v>137.74</v>
      </c>
      <c r="M2443" s="662">
        <v>550.96</v>
      </c>
      <c r="N2443" s="661">
        <v>4</v>
      </c>
      <c r="O2443" s="742">
        <v>1</v>
      </c>
      <c r="P2443" s="662">
        <v>137.74</v>
      </c>
      <c r="Q2443" s="677">
        <v>0.25</v>
      </c>
      <c r="R2443" s="661">
        <v>1</v>
      </c>
      <c r="S2443" s="677">
        <v>0.25</v>
      </c>
      <c r="T2443" s="742">
        <v>0.5</v>
      </c>
      <c r="U2443" s="700">
        <v>0.5</v>
      </c>
    </row>
    <row r="2444" spans="1:21" ht="14.4" customHeight="1" x14ac:dyDescent="0.3">
      <c r="A2444" s="660">
        <v>21</v>
      </c>
      <c r="B2444" s="661" t="s">
        <v>589</v>
      </c>
      <c r="C2444" s="661">
        <v>89301212</v>
      </c>
      <c r="D2444" s="740" t="s">
        <v>6629</v>
      </c>
      <c r="E2444" s="741" t="s">
        <v>4382</v>
      </c>
      <c r="F2444" s="661" t="s">
        <v>4355</v>
      </c>
      <c r="G2444" s="661" t="s">
        <v>4480</v>
      </c>
      <c r="H2444" s="661" t="s">
        <v>590</v>
      </c>
      <c r="I2444" s="661" t="s">
        <v>1283</v>
      </c>
      <c r="J2444" s="661" t="s">
        <v>869</v>
      </c>
      <c r="K2444" s="661" t="s">
        <v>1161</v>
      </c>
      <c r="L2444" s="662">
        <v>118.82</v>
      </c>
      <c r="M2444" s="662">
        <v>237.64</v>
      </c>
      <c r="N2444" s="661">
        <v>2</v>
      </c>
      <c r="O2444" s="742">
        <v>1.5</v>
      </c>
      <c r="P2444" s="662">
        <v>118.82</v>
      </c>
      <c r="Q2444" s="677">
        <v>0.5</v>
      </c>
      <c r="R2444" s="661">
        <v>1</v>
      </c>
      <c r="S2444" s="677">
        <v>0.5</v>
      </c>
      <c r="T2444" s="742">
        <v>0.5</v>
      </c>
      <c r="U2444" s="700">
        <v>0.33333333333333331</v>
      </c>
    </row>
    <row r="2445" spans="1:21" ht="14.4" customHeight="1" x14ac:dyDescent="0.3">
      <c r="A2445" s="660">
        <v>21</v>
      </c>
      <c r="B2445" s="661" t="s">
        <v>589</v>
      </c>
      <c r="C2445" s="661">
        <v>89301212</v>
      </c>
      <c r="D2445" s="740" t="s">
        <v>6629</v>
      </c>
      <c r="E2445" s="741" t="s">
        <v>4382</v>
      </c>
      <c r="F2445" s="661" t="s">
        <v>4355</v>
      </c>
      <c r="G2445" s="661" t="s">
        <v>4480</v>
      </c>
      <c r="H2445" s="661" t="s">
        <v>590</v>
      </c>
      <c r="I2445" s="661" t="s">
        <v>3464</v>
      </c>
      <c r="J2445" s="661" t="s">
        <v>869</v>
      </c>
      <c r="K2445" s="661" t="s">
        <v>3465</v>
      </c>
      <c r="L2445" s="662">
        <v>198.04</v>
      </c>
      <c r="M2445" s="662">
        <v>396.08</v>
      </c>
      <c r="N2445" s="661">
        <v>2</v>
      </c>
      <c r="O2445" s="742">
        <v>1</v>
      </c>
      <c r="P2445" s="662">
        <v>396.08</v>
      </c>
      <c r="Q2445" s="677">
        <v>1</v>
      </c>
      <c r="R2445" s="661">
        <v>2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21</v>
      </c>
      <c r="B2446" s="661" t="s">
        <v>589</v>
      </c>
      <c r="C2446" s="661">
        <v>89301212</v>
      </c>
      <c r="D2446" s="740" t="s">
        <v>6629</v>
      </c>
      <c r="E2446" s="741" t="s">
        <v>4382</v>
      </c>
      <c r="F2446" s="661" t="s">
        <v>4355</v>
      </c>
      <c r="G2446" s="661" t="s">
        <v>4480</v>
      </c>
      <c r="H2446" s="661" t="s">
        <v>590</v>
      </c>
      <c r="I2446" s="661" t="s">
        <v>6063</v>
      </c>
      <c r="J2446" s="661" t="s">
        <v>869</v>
      </c>
      <c r="K2446" s="661" t="s">
        <v>6007</v>
      </c>
      <c r="L2446" s="662">
        <v>0</v>
      </c>
      <c r="M2446" s="662">
        <v>0</v>
      </c>
      <c r="N2446" s="661">
        <v>2</v>
      </c>
      <c r="O2446" s="742">
        <v>1</v>
      </c>
      <c r="P2446" s="662">
        <v>0</v>
      </c>
      <c r="Q2446" s="677"/>
      <c r="R2446" s="661">
        <v>1</v>
      </c>
      <c r="S2446" s="677">
        <v>0.5</v>
      </c>
      <c r="T2446" s="742">
        <v>0.5</v>
      </c>
      <c r="U2446" s="700">
        <v>0.5</v>
      </c>
    </row>
    <row r="2447" spans="1:21" ht="14.4" customHeight="1" x14ac:dyDescent="0.3">
      <c r="A2447" s="660">
        <v>21</v>
      </c>
      <c r="B2447" s="661" t="s">
        <v>589</v>
      </c>
      <c r="C2447" s="661">
        <v>89301212</v>
      </c>
      <c r="D2447" s="740" t="s">
        <v>6629</v>
      </c>
      <c r="E2447" s="741" t="s">
        <v>4382</v>
      </c>
      <c r="F2447" s="661" t="s">
        <v>4355</v>
      </c>
      <c r="G2447" s="661" t="s">
        <v>4480</v>
      </c>
      <c r="H2447" s="661" t="s">
        <v>590</v>
      </c>
      <c r="I2447" s="661" t="s">
        <v>3139</v>
      </c>
      <c r="J2447" s="661" t="s">
        <v>869</v>
      </c>
      <c r="K2447" s="661" t="s">
        <v>3140</v>
      </c>
      <c r="L2447" s="662">
        <v>356.47</v>
      </c>
      <c r="M2447" s="662">
        <v>356.47</v>
      </c>
      <c r="N2447" s="661">
        <v>1</v>
      </c>
      <c r="O2447" s="742">
        <v>0.5</v>
      </c>
      <c r="P2447" s="662">
        <v>356.47</v>
      </c>
      <c r="Q2447" s="677">
        <v>1</v>
      </c>
      <c r="R2447" s="661">
        <v>1</v>
      </c>
      <c r="S2447" s="677">
        <v>1</v>
      </c>
      <c r="T2447" s="742">
        <v>0.5</v>
      </c>
      <c r="U2447" s="700">
        <v>1</v>
      </c>
    </row>
    <row r="2448" spans="1:21" ht="14.4" customHeight="1" x14ac:dyDescent="0.3">
      <c r="A2448" s="660">
        <v>21</v>
      </c>
      <c r="B2448" s="661" t="s">
        <v>589</v>
      </c>
      <c r="C2448" s="661">
        <v>89301212</v>
      </c>
      <c r="D2448" s="740" t="s">
        <v>6629</v>
      </c>
      <c r="E2448" s="741" t="s">
        <v>4382</v>
      </c>
      <c r="F2448" s="661" t="s">
        <v>4355</v>
      </c>
      <c r="G2448" s="661" t="s">
        <v>4480</v>
      </c>
      <c r="H2448" s="661" t="s">
        <v>590</v>
      </c>
      <c r="I2448" s="661" t="s">
        <v>6064</v>
      </c>
      <c r="J2448" s="661" t="s">
        <v>869</v>
      </c>
      <c r="K2448" s="661" t="s">
        <v>6065</v>
      </c>
      <c r="L2448" s="662">
        <v>237.65</v>
      </c>
      <c r="M2448" s="662">
        <v>237.65</v>
      </c>
      <c r="N2448" s="661">
        <v>1</v>
      </c>
      <c r="O2448" s="742">
        <v>0.5</v>
      </c>
      <c r="P2448" s="662">
        <v>237.65</v>
      </c>
      <c r="Q2448" s="677">
        <v>1</v>
      </c>
      <c r="R2448" s="661">
        <v>1</v>
      </c>
      <c r="S2448" s="677">
        <v>1</v>
      </c>
      <c r="T2448" s="742">
        <v>0.5</v>
      </c>
      <c r="U2448" s="700">
        <v>1</v>
      </c>
    </row>
    <row r="2449" spans="1:21" ht="14.4" customHeight="1" x14ac:dyDescent="0.3">
      <c r="A2449" s="660">
        <v>21</v>
      </c>
      <c r="B2449" s="661" t="s">
        <v>589</v>
      </c>
      <c r="C2449" s="661">
        <v>89301212</v>
      </c>
      <c r="D2449" s="740" t="s">
        <v>6629</v>
      </c>
      <c r="E2449" s="741" t="s">
        <v>4382</v>
      </c>
      <c r="F2449" s="661" t="s">
        <v>4355</v>
      </c>
      <c r="G2449" s="661" t="s">
        <v>4485</v>
      </c>
      <c r="H2449" s="661" t="s">
        <v>590</v>
      </c>
      <c r="I2449" s="661" t="s">
        <v>1518</v>
      </c>
      <c r="J2449" s="661" t="s">
        <v>1519</v>
      </c>
      <c r="K2449" s="661" t="s">
        <v>1520</v>
      </c>
      <c r="L2449" s="662">
        <v>400.21</v>
      </c>
      <c r="M2449" s="662">
        <v>6003.15</v>
      </c>
      <c r="N2449" s="661">
        <v>15</v>
      </c>
      <c r="O2449" s="742">
        <v>2.5</v>
      </c>
      <c r="P2449" s="662">
        <v>4802.5199999999995</v>
      </c>
      <c r="Q2449" s="677">
        <v>0.79999999999999993</v>
      </c>
      <c r="R2449" s="661">
        <v>12</v>
      </c>
      <c r="S2449" s="677">
        <v>0.8</v>
      </c>
      <c r="T2449" s="742">
        <v>2</v>
      </c>
      <c r="U2449" s="700">
        <v>0.8</v>
      </c>
    </row>
    <row r="2450" spans="1:21" ht="14.4" customHeight="1" x14ac:dyDescent="0.3">
      <c r="A2450" s="660">
        <v>21</v>
      </c>
      <c r="B2450" s="661" t="s">
        <v>589</v>
      </c>
      <c r="C2450" s="661">
        <v>89301212</v>
      </c>
      <c r="D2450" s="740" t="s">
        <v>6629</v>
      </c>
      <c r="E2450" s="741" t="s">
        <v>4382</v>
      </c>
      <c r="F2450" s="661" t="s">
        <v>4355</v>
      </c>
      <c r="G2450" s="661" t="s">
        <v>4485</v>
      </c>
      <c r="H2450" s="661" t="s">
        <v>590</v>
      </c>
      <c r="I2450" s="661" t="s">
        <v>1518</v>
      </c>
      <c r="J2450" s="661" t="s">
        <v>1519</v>
      </c>
      <c r="K2450" s="661" t="s">
        <v>1520</v>
      </c>
      <c r="L2450" s="662">
        <v>359.63</v>
      </c>
      <c r="M2450" s="662">
        <v>37401.51999999999</v>
      </c>
      <c r="N2450" s="661">
        <v>104</v>
      </c>
      <c r="O2450" s="742">
        <v>23</v>
      </c>
      <c r="P2450" s="662">
        <v>28051.139999999989</v>
      </c>
      <c r="Q2450" s="677">
        <v>0.74999999999999989</v>
      </c>
      <c r="R2450" s="661">
        <v>78</v>
      </c>
      <c r="S2450" s="677">
        <v>0.75</v>
      </c>
      <c r="T2450" s="742">
        <v>17</v>
      </c>
      <c r="U2450" s="700">
        <v>0.73913043478260865</v>
      </c>
    </row>
    <row r="2451" spans="1:21" ht="14.4" customHeight="1" x14ac:dyDescent="0.3">
      <c r="A2451" s="660">
        <v>21</v>
      </c>
      <c r="B2451" s="661" t="s">
        <v>589</v>
      </c>
      <c r="C2451" s="661">
        <v>89301212</v>
      </c>
      <c r="D2451" s="740" t="s">
        <v>6629</v>
      </c>
      <c r="E2451" s="741" t="s">
        <v>4382</v>
      </c>
      <c r="F2451" s="661" t="s">
        <v>4355</v>
      </c>
      <c r="G2451" s="661" t="s">
        <v>4485</v>
      </c>
      <c r="H2451" s="661" t="s">
        <v>590</v>
      </c>
      <c r="I2451" s="661" t="s">
        <v>4486</v>
      </c>
      <c r="J2451" s="661" t="s">
        <v>1519</v>
      </c>
      <c r="K2451" s="661" t="s">
        <v>2422</v>
      </c>
      <c r="L2451" s="662">
        <v>0</v>
      </c>
      <c r="M2451" s="662">
        <v>0</v>
      </c>
      <c r="N2451" s="661">
        <v>3</v>
      </c>
      <c r="O2451" s="742">
        <v>0.5</v>
      </c>
      <c r="P2451" s="662">
        <v>0</v>
      </c>
      <c r="Q2451" s="677"/>
      <c r="R2451" s="661">
        <v>3</v>
      </c>
      <c r="S2451" s="677">
        <v>1</v>
      </c>
      <c r="T2451" s="742">
        <v>0.5</v>
      </c>
      <c r="U2451" s="700">
        <v>1</v>
      </c>
    </row>
    <row r="2452" spans="1:21" ht="14.4" customHeight="1" x14ac:dyDescent="0.3">
      <c r="A2452" s="660">
        <v>21</v>
      </c>
      <c r="B2452" s="661" t="s">
        <v>589</v>
      </c>
      <c r="C2452" s="661">
        <v>89301212</v>
      </c>
      <c r="D2452" s="740" t="s">
        <v>6629</v>
      </c>
      <c r="E2452" s="741" t="s">
        <v>4382</v>
      </c>
      <c r="F2452" s="661" t="s">
        <v>4355</v>
      </c>
      <c r="G2452" s="661" t="s">
        <v>4421</v>
      </c>
      <c r="H2452" s="661" t="s">
        <v>590</v>
      </c>
      <c r="I2452" s="661" t="s">
        <v>741</v>
      </c>
      <c r="J2452" s="661" t="s">
        <v>4422</v>
      </c>
      <c r="K2452" s="661" t="s">
        <v>4423</v>
      </c>
      <c r="L2452" s="662">
        <v>18.940000000000001</v>
      </c>
      <c r="M2452" s="662">
        <v>18.940000000000001</v>
      </c>
      <c r="N2452" s="661">
        <v>1</v>
      </c>
      <c r="O2452" s="742">
        <v>0.5</v>
      </c>
      <c r="P2452" s="662">
        <v>18.940000000000001</v>
      </c>
      <c r="Q2452" s="677">
        <v>1</v>
      </c>
      <c r="R2452" s="661">
        <v>1</v>
      </c>
      <c r="S2452" s="677">
        <v>1</v>
      </c>
      <c r="T2452" s="742">
        <v>0.5</v>
      </c>
      <c r="U2452" s="700">
        <v>1</v>
      </c>
    </row>
    <row r="2453" spans="1:21" ht="14.4" customHeight="1" x14ac:dyDescent="0.3">
      <c r="A2453" s="660">
        <v>21</v>
      </c>
      <c r="B2453" s="661" t="s">
        <v>589</v>
      </c>
      <c r="C2453" s="661">
        <v>89301212</v>
      </c>
      <c r="D2453" s="740" t="s">
        <v>6629</v>
      </c>
      <c r="E2453" s="741" t="s">
        <v>4382</v>
      </c>
      <c r="F2453" s="661" t="s">
        <v>4355</v>
      </c>
      <c r="G2453" s="661" t="s">
        <v>4403</v>
      </c>
      <c r="H2453" s="661" t="s">
        <v>590</v>
      </c>
      <c r="I2453" s="661" t="s">
        <v>4910</v>
      </c>
      <c r="J2453" s="661" t="s">
        <v>1716</v>
      </c>
      <c r="K2453" s="661" t="s">
        <v>4911</v>
      </c>
      <c r="L2453" s="662">
        <v>0</v>
      </c>
      <c r="M2453" s="662">
        <v>0</v>
      </c>
      <c r="N2453" s="661">
        <v>7</v>
      </c>
      <c r="O2453" s="742">
        <v>2</v>
      </c>
      <c r="P2453" s="662">
        <v>0</v>
      </c>
      <c r="Q2453" s="677"/>
      <c r="R2453" s="661">
        <v>3</v>
      </c>
      <c r="S2453" s="677">
        <v>0.42857142857142855</v>
      </c>
      <c r="T2453" s="742">
        <v>0.5</v>
      </c>
      <c r="U2453" s="700">
        <v>0.25</v>
      </c>
    </row>
    <row r="2454" spans="1:21" ht="14.4" customHeight="1" x14ac:dyDescent="0.3">
      <c r="A2454" s="660">
        <v>21</v>
      </c>
      <c r="B2454" s="661" t="s">
        <v>589</v>
      </c>
      <c r="C2454" s="661">
        <v>89301212</v>
      </c>
      <c r="D2454" s="740" t="s">
        <v>6629</v>
      </c>
      <c r="E2454" s="741" t="s">
        <v>4382</v>
      </c>
      <c r="F2454" s="661" t="s">
        <v>4355</v>
      </c>
      <c r="G2454" s="661" t="s">
        <v>4491</v>
      </c>
      <c r="H2454" s="661" t="s">
        <v>590</v>
      </c>
      <c r="I2454" s="661" t="s">
        <v>6066</v>
      </c>
      <c r="J2454" s="661" t="s">
        <v>6067</v>
      </c>
      <c r="K2454" s="661" t="s">
        <v>5085</v>
      </c>
      <c r="L2454" s="662">
        <v>106.49</v>
      </c>
      <c r="M2454" s="662">
        <v>319.46999999999997</v>
      </c>
      <c r="N2454" s="661">
        <v>3</v>
      </c>
      <c r="O2454" s="742">
        <v>0.5</v>
      </c>
      <c r="P2454" s="662">
        <v>319.46999999999997</v>
      </c>
      <c r="Q2454" s="677">
        <v>1</v>
      </c>
      <c r="R2454" s="661">
        <v>3</v>
      </c>
      <c r="S2454" s="677">
        <v>1</v>
      </c>
      <c r="T2454" s="742">
        <v>0.5</v>
      </c>
      <c r="U2454" s="700">
        <v>1</v>
      </c>
    </row>
    <row r="2455" spans="1:21" ht="14.4" customHeight="1" x14ac:dyDescent="0.3">
      <c r="A2455" s="660">
        <v>21</v>
      </c>
      <c r="B2455" s="661" t="s">
        <v>589</v>
      </c>
      <c r="C2455" s="661">
        <v>89301212</v>
      </c>
      <c r="D2455" s="740" t="s">
        <v>6629</v>
      </c>
      <c r="E2455" s="741" t="s">
        <v>4382</v>
      </c>
      <c r="F2455" s="661" t="s">
        <v>4355</v>
      </c>
      <c r="G2455" s="661" t="s">
        <v>4491</v>
      </c>
      <c r="H2455" s="661" t="s">
        <v>590</v>
      </c>
      <c r="I2455" s="661" t="s">
        <v>5408</v>
      </c>
      <c r="J2455" s="661" t="s">
        <v>5409</v>
      </c>
      <c r="K2455" s="661" t="s">
        <v>5410</v>
      </c>
      <c r="L2455" s="662">
        <v>18.84</v>
      </c>
      <c r="M2455" s="662">
        <v>37.68</v>
      </c>
      <c r="N2455" s="661">
        <v>2</v>
      </c>
      <c r="O2455" s="742">
        <v>0.5</v>
      </c>
      <c r="P2455" s="662">
        <v>37.68</v>
      </c>
      <c r="Q2455" s="677">
        <v>1</v>
      </c>
      <c r="R2455" s="661">
        <v>2</v>
      </c>
      <c r="S2455" s="677">
        <v>1</v>
      </c>
      <c r="T2455" s="742">
        <v>0.5</v>
      </c>
      <c r="U2455" s="700">
        <v>1</v>
      </c>
    </row>
    <row r="2456" spans="1:21" ht="14.4" customHeight="1" x14ac:dyDescent="0.3">
      <c r="A2456" s="660">
        <v>21</v>
      </c>
      <c r="B2456" s="661" t="s">
        <v>589</v>
      </c>
      <c r="C2456" s="661">
        <v>89301212</v>
      </c>
      <c r="D2456" s="740" t="s">
        <v>6629</v>
      </c>
      <c r="E2456" s="741" t="s">
        <v>4382</v>
      </c>
      <c r="F2456" s="661" t="s">
        <v>4355</v>
      </c>
      <c r="G2456" s="661" t="s">
        <v>4491</v>
      </c>
      <c r="H2456" s="661" t="s">
        <v>590</v>
      </c>
      <c r="I2456" s="661" t="s">
        <v>5084</v>
      </c>
      <c r="J2456" s="661" t="s">
        <v>4624</v>
      </c>
      <c r="K2456" s="661" t="s">
        <v>5085</v>
      </c>
      <c r="L2456" s="662">
        <v>0</v>
      </c>
      <c r="M2456" s="662">
        <v>0</v>
      </c>
      <c r="N2456" s="661">
        <v>4</v>
      </c>
      <c r="O2456" s="742">
        <v>1.5</v>
      </c>
      <c r="P2456" s="662">
        <v>0</v>
      </c>
      <c r="Q2456" s="677"/>
      <c r="R2456" s="661">
        <v>2</v>
      </c>
      <c r="S2456" s="677">
        <v>0.5</v>
      </c>
      <c r="T2456" s="742">
        <v>1</v>
      </c>
      <c r="U2456" s="700">
        <v>0.66666666666666663</v>
      </c>
    </row>
    <row r="2457" spans="1:21" ht="14.4" customHeight="1" x14ac:dyDescent="0.3">
      <c r="A2457" s="660">
        <v>21</v>
      </c>
      <c r="B2457" s="661" t="s">
        <v>589</v>
      </c>
      <c r="C2457" s="661">
        <v>89301212</v>
      </c>
      <c r="D2457" s="740" t="s">
        <v>6629</v>
      </c>
      <c r="E2457" s="741" t="s">
        <v>4382</v>
      </c>
      <c r="F2457" s="661" t="s">
        <v>4355</v>
      </c>
      <c r="G2457" s="661" t="s">
        <v>4491</v>
      </c>
      <c r="H2457" s="661" t="s">
        <v>590</v>
      </c>
      <c r="I2457" s="661" t="s">
        <v>4495</v>
      </c>
      <c r="J2457" s="661" t="s">
        <v>4496</v>
      </c>
      <c r="K2457" s="661" t="s">
        <v>4497</v>
      </c>
      <c r="L2457" s="662">
        <v>75.36</v>
      </c>
      <c r="M2457" s="662">
        <v>301.44</v>
      </c>
      <c r="N2457" s="661">
        <v>4</v>
      </c>
      <c r="O2457" s="742">
        <v>1.5</v>
      </c>
      <c r="P2457" s="662">
        <v>226.07999999999998</v>
      </c>
      <c r="Q2457" s="677">
        <v>0.75</v>
      </c>
      <c r="R2457" s="661">
        <v>3</v>
      </c>
      <c r="S2457" s="677">
        <v>0.75</v>
      </c>
      <c r="T2457" s="742">
        <v>0.5</v>
      </c>
      <c r="U2457" s="700">
        <v>0.33333333333333331</v>
      </c>
    </row>
    <row r="2458" spans="1:21" ht="14.4" customHeight="1" x14ac:dyDescent="0.3">
      <c r="A2458" s="660">
        <v>21</v>
      </c>
      <c r="B2458" s="661" t="s">
        <v>589</v>
      </c>
      <c r="C2458" s="661">
        <v>89301212</v>
      </c>
      <c r="D2458" s="740" t="s">
        <v>6629</v>
      </c>
      <c r="E2458" s="741" t="s">
        <v>4382</v>
      </c>
      <c r="F2458" s="661" t="s">
        <v>4355</v>
      </c>
      <c r="G2458" s="661" t="s">
        <v>4491</v>
      </c>
      <c r="H2458" s="661" t="s">
        <v>590</v>
      </c>
      <c r="I2458" s="661" t="s">
        <v>4495</v>
      </c>
      <c r="J2458" s="661" t="s">
        <v>4496</v>
      </c>
      <c r="K2458" s="661" t="s">
        <v>4497</v>
      </c>
      <c r="L2458" s="662">
        <v>67.489999999999995</v>
      </c>
      <c r="M2458" s="662">
        <v>269.95999999999998</v>
      </c>
      <c r="N2458" s="661">
        <v>4</v>
      </c>
      <c r="O2458" s="742">
        <v>1</v>
      </c>
      <c r="P2458" s="662">
        <v>67.489999999999995</v>
      </c>
      <c r="Q2458" s="677">
        <v>0.25</v>
      </c>
      <c r="R2458" s="661">
        <v>1</v>
      </c>
      <c r="S2458" s="677">
        <v>0.25</v>
      </c>
      <c r="T2458" s="742">
        <v>0.5</v>
      </c>
      <c r="U2458" s="700">
        <v>0.5</v>
      </c>
    </row>
    <row r="2459" spans="1:21" ht="14.4" customHeight="1" x14ac:dyDescent="0.3">
      <c r="A2459" s="660">
        <v>21</v>
      </c>
      <c r="B2459" s="661" t="s">
        <v>589</v>
      </c>
      <c r="C2459" s="661">
        <v>89301212</v>
      </c>
      <c r="D2459" s="740" t="s">
        <v>6629</v>
      </c>
      <c r="E2459" s="741" t="s">
        <v>4382</v>
      </c>
      <c r="F2459" s="661" t="s">
        <v>4355</v>
      </c>
      <c r="G2459" s="661" t="s">
        <v>4491</v>
      </c>
      <c r="H2459" s="661" t="s">
        <v>590</v>
      </c>
      <c r="I2459" s="661" t="s">
        <v>4495</v>
      </c>
      <c r="J2459" s="661" t="s">
        <v>4496</v>
      </c>
      <c r="K2459" s="661" t="s">
        <v>4497</v>
      </c>
      <c r="L2459" s="662">
        <v>79.400000000000006</v>
      </c>
      <c r="M2459" s="662">
        <v>79.400000000000006</v>
      </c>
      <c r="N2459" s="661">
        <v>1</v>
      </c>
      <c r="O2459" s="742">
        <v>0.5</v>
      </c>
      <c r="P2459" s="662">
        <v>79.400000000000006</v>
      </c>
      <c r="Q2459" s="677">
        <v>1</v>
      </c>
      <c r="R2459" s="661">
        <v>1</v>
      </c>
      <c r="S2459" s="677">
        <v>1</v>
      </c>
      <c r="T2459" s="742">
        <v>0.5</v>
      </c>
      <c r="U2459" s="700">
        <v>1</v>
      </c>
    </row>
    <row r="2460" spans="1:21" ht="14.4" customHeight="1" x14ac:dyDescent="0.3">
      <c r="A2460" s="660">
        <v>21</v>
      </c>
      <c r="B2460" s="661" t="s">
        <v>589</v>
      </c>
      <c r="C2460" s="661">
        <v>89301212</v>
      </c>
      <c r="D2460" s="740" t="s">
        <v>6629</v>
      </c>
      <c r="E2460" s="741" t="s">
        <v>4382</v>
      </c>
      <c r="F2460" s="661" t="s">
        <v>4355</v>
      </c>
      <c r="G2460" s="661" t="s">
        <v>4491</v>
      </c>
      <c r="H2460" s="661" t="s">
        <v>590</v>
      </c>
      <c r="I2460" s="661" t="s">
        <v>4623</v>
      </c>
      <c r="J2460" s="661" t="s">
        <v>4624</v>
      </c>
      <c r="K2460" s="661" t="s">
        <v>4625</v>
      </c>
      <c r="L2460" s="662">
        <v>79.400000000000006</v>
      </c>
      <c r="M2460" s="662">
        <v>79.400000000000006</v>
      </c>
      <c r="N2460" s="661">
        <v>1</v>
      </c>
      <c r="O2460" s="742">
        <v>0.5</v>
      </c>
      <c r="P2460" s="662">
        <v>79.400000000000006</v>
      </c>
      <c r="Q2460" s="677">
        <v>1</v>
      </c>
      <c r="R2460" s="661">
        <v>1</v>
      </c>
      <c r="S2460" s="677">
        <v>1</v>
      </c>
      <c r="T2460" s="742">
        <v>0.5</v>
      </c>
      <c r="U2460" s="700">
        <v>1</v>
      </c>
    </row>
    <row r="2461" spans="1:21" ht="14.4" customHeight="1" x14ac:dyDescent="0.3">
      <c r="A2461" s="660">
        <v>21</v>
      </c>
      <c r="B2461" s="661" t="s">
        <v>589</v>
      </c>
      <c r="C2461" s="661">
        <v>89301212</v>
      </c>
      <c r="D2461" s="740" t="s">
        <v>6629</v>
      </c>
      <c r="E2461" s="741" t="s">
        <v>4382</v>
      </c>
      <c r="F2461" s="661" t="s">
        <v>4355</v>
      </c>
      <c r="G2461" s="661" t="s">
        <v>4491</v>
      </c>
      <c r="H2461" s="661" t="s">
        <v>590</v>
      </c>
      <c r="I2461" s="661" t="s">
        <v>5475</v>
      </c>
      <c r="J2461" s="661" t="s">
        <v>4624</v>
      </c>
      <c r="K2461" s="661" t="s">
        <v>5476</v>
      </c>
      <c r="L2461" s="662">
        <v>188.41</v>
      </c>
      <c r="M2461" s="662">
        <v>188.41</v>
      </c>
      <c r="N2461" s="661">
        <v>1</v>
      </c>
      <c r="O2461" s="742">
        <v>1</v>
      </c>
      <c r="P2461" s="662">
        <v>188.41</v>
      </c>
      <c r="Q2461" s="677">
        <v>1</v>
      </c>
      <c r="R2461" s="661">
        <v>1</v>
      </c>
      <c r="S2461" s="677">
        <v>1</v>
      </c>
      <c r="T2461" s="742">
        <v>1</v>
      </c>
      <c r="U2461" s="700">
        <v>1</v>
      </c>
    </row>
    <row r="2462" spans="1:21" ht="14.4" customHeight="1" x14ac:dyDescent="0.3">
      <c r="A2462" s="660">
        <v>21</v>
      </c>
      <c r="B2462" s="661" t="s">
        <v>589</v>
      </c>
      <c r="C2462" s="661">
        <v>89301212</v>
      </c>
      <c r="D2462" s="740" t="s">
        <v>6629</v>
      </c>
      <c r="E2462" s="741" t="s">
        <v>4382</v>
      </c>
      <c r="F2462" s="661" t="s">
        <v>4355</v>
      </c>
      <c r="G2462" s="661" t="s">
        <v>4491</v>
      </c>
      <c r="H2462" s="661" t="s">
        <v>590</v>
      </c>
      <c r="I2462" s="661" t="s">
        <v>5475</v>
      </c>
      <c r="J2462" s="661" t="s">
        <v>4624</v>
      </c>
      <c r="K2462" s="661" t="s">
        <v>5476</v>
      </c>
      <c r="L2462" s="662">
        <v>198.51</v>
      </c>
      <c r="M2462" s="662">
        <v>397.02</v>
      </c>
      <c r="N2462" s="661">
        <v>2</v>
      </c>
      <c r="O2462" s="742">
        <v>1.5</v>
      </c>
      <c r="P2462" s="662">
        <v>397.02</v>
      </c>
      <c r="Q2462" s="677">
        <v>1</v>
      </c>
      <c r="R2462" s="661">
        <v>2</v>
      </c>
      <c r="S2462" s="677">
        <v>1</v>
      </c>
      <c r="T2462" s="742">
        <v>1.5</v>
      </c>
      <c r="U2462" s="700">
        <v>1</v>
      </c>
    </row>
    <row r="2463" spans="1:21" ht="14.4" customHeight="1" x14ac:dyDescent="0.3">
      <c r="A2463" s="660">
        <v>21</v>
      </c>
      <c r="B2463" s="661" t="s">
        <v>589</v>
      </c>
      <c r="C2463" s="661">
        <v>89301212</v>
      </c>
      <c r="D2463" s="740" t="s">
        <v>6629</v>
      </c>
      <c r="E2463" s="741" t="s">
        <v>4382</v>
      </c>
      <c r="F2463" s="661" t="s">
        <v>4355</v>
      </c>
      <c r="G2463" s="661" t="s">
        <v>4491</v>
      </c>
      <c r="H2463" s="661" t="s">
        <v>590</v>
      </c>
      <c r="I2463" s="661" t="s">
        <v>5475</v>
      </c>
      <c r="J2463" s="661" t="s">
        <v>4624</v>
      </c>
      <c r="K2463" s="661" t="s">
        <v>5476</v>
      </c>
      <c r="L2463" s="662">
        <v>168.74</v>
      </c>
      <c r="M2463" s="662">
        <v>168.74</v>
      </c>
      <c r="N2463" s="661">
        <v>1</v>
      </c>
      <c r="O2463" s="742">
        <v>1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21</v>
      </c>
      <c r="B2464" s="661" t="s">
        <v>589</v>
      </c>
      <c r="C2464" s="661">
        <v>89301212</v>
      </c>
      <c r="D2464" s="740" t="s">
        <v>6629</v>
      </c>
      <c r="E2464" s="741" t="s">
        <v>4382</v>
      </c>
      <c r="F2464" s="661" t="s">
        <v>4355</v>
      </c>
      <c r="G2464" s="661" t="s">
        <v>4397</v>
      </c>
      <c r="H2464" s="661" t="s">
        <v>590</v>
      </c>
      <c r="I2464" s="661" t="s">
        <v>4498</v>
      </c>
      <c r="J2464" s="661" t="s">
        <v>811</v>
      </c>
      <c r="K2464" s="661" t="s">
        <v>4129</v>
      </c>
      <c r="L2464" s="662">
        <v>115.3</v>
      </c>
      <c r="M2464" s="662">
        <v>691.8</v>
      </c>
      <c r="N2464" s="661">
        <v>6</v>
      </c>
      <c r="O2464" s="742">
        <v>1.5</v>
      </c>
      <c r="P2464" s="662">
        <v>691.8</v>
      </c>
      <c r="Q2464" s="677">
        <v>1</v>
      </c>
      <c r="R2464" s="661">
        <v>6</v>
      </c>
      <c r="S2464" s="677">
        <v>1</v>
      </c>
      <c r="T2464" s="742">
        <v>1.5</v>
      </c>
      <c r="U2464" s="700">
        <v>1</v>
      </c>
    </row>
    <row r="2465" spans="1:21" ht="14.4" customHeight="1" x14ac:dyDescent="0.3">
      <c r="A2465" s="660">
        <v>21</v>
      </c>
      <c r="B2465" s="661" t="s">
        <v>589</v>
      </c>
      <c r="C2465" s="661">
        <v>89301212</v>
      </c>
      <c r="D2465" s="740" t="s">
        <v>6629</v>
      </c>
      <c r="E2465" s="741" t="s">
        <v>4382</v>
      </c>
      <c r="F2465" s="661" t="s">
        <v>4355</v>
      </c>
      <c r="G2465" s="661" t="s">
        <v>4397</v>
      </c>
      <c r="H2465" s="661" t="s">
        <v>590</v>
      </c>
      <c r="I2465" s="661" t="s">
        <v>810</v>
      </c>
      <c r="J2465" s="661" t="s">
        <v>811</v>
      </c>
      <c r="K2465" s="661" t="s">
        <v>4129</v>
      </c>
      <c r="L2465" s="662">
        <v>115.3</v>
      </c>
      <c r="M2465" s="662">
        <v>922.4</v>
      </c>
      <c r="N2465" s="661">
        <v>8</v>
      </c>
      <c r="O2465" s="742">
        <v>4.5</v>
      </c>
      <c r="P2465" s="662">
        <v>461.2</v>
      </c>
      <c r="Q2465" s="677">
        <v>0.5</v>
      </c>
      <c r="R2465" s="661">
        <v>4</v>
      </c>
      <c r="S2465" s="677">
        <v>0.5</v>
      </c>
      <c r="T2465" s="742">
        <v>2.5</v>
      </c>
      <c r="U2465" s="700">
        <v>0.55555555555555558</v>
      </c>
    </row>
    <row r="2466" spans="1:21" ht="14.4" customHeight="1" x14ac:dyDescent="0.3">
      <c r="A2466" s="660">
        <v>21</v>
      </c>
      <c r="B2466" s="661" t="s">
        <v>589</v>
      </c>
      <c r="C2466" s="661">
        <v>89301212</v>
      </c>
      <c r="D2466" s="740" t="s">
        <v>6629</v>
      </c>
      <c r="E2466" s="741" t="s">
        <v>4382</v>
      </c>
      <c r="F2466" s="661" t="s">
        <v>4355</v>
      </c>
      <c r="G2466" s="661" t="s">
        <v>4397</v>
      </c>
      <c r="H2466" s="661" t="s">
        <v>590</v>
      </c>
      <c r="I2466" s="661" t="s">
        <v>5737</v>
      </c>
      <c r="J2466" s="661" t="s">
        <v>811</v>
      </c>
      <c r="K2466" s="661" t="s">
        <v>4129</v>
      </c>
      <c r="L2466" s="662">
        <v>115.3</v>
      </c>
      <c r="M2466" s="662">
        <v>461.2</v>
      </c>
      <c r="N2466" s="661">
        <v>4</v>
      </c>
      <c r="O2466" s="742">
        <v>2</v>
      </c>
      <c r="P2466" s="662">
        <v>461.2</v>
      </c>
      <c r="Q2466" s="677">
        <v>1</v>
      </c>
      <c r="R2466" s="661">
        <v>4</v>
      </c>
      <c r="S2466" s="677">
        <v>1</v>
      </c>
      <c r="T2466" s="742">
        <v>2</v>
      </c>
      <c r="U2466" s="700">
        <v>1</v>
      </c>
    </row>
    <row r="2467" spans="1:21" ht="14.4" customHeight="1" x14ac:dyDescent="0.3">
      <c r="A2467" s="660">
        <v>21</v>
      </c>
      <c r="B2467" s="661" t="s">
        <v>589</v>
      </c>
      <c r="C2467" s="661">
        <v>89301212</v>
      </c>
      <c r="D2467" s="740" t="s">
        <v>6629</v>
      </c>
      <c r="E2467" s="741" t="s">
        <v>4382</v>
      </c>
      <c r="F2467" s="661" t="s">
        <v>4355</v>
      </c>
      <c r="G2467" s="661" t="s">
        <v>4397</v>
      </c>
      <c r="H2467" s="661" t="s">
        <v>590</v>
      </c>
      <c r="I2467" s="661" t="s">
        <v>4975</v>
      </c>
      <c r="J2467" s="661" t="s">
        <v>811</v>
      </c>
      <c r="K2467" s="661" t="s">
        <v>4129</v>
      </c>
      <c r="L2467" s="662">
        <v>115.3</v>
      </c>
      <c r="M2467" s="662">
        <v>230.6</v>
      </c>
      <c r="N2467" s="661">
        <v>2</v>
      </c>
      <c r="O2467" s="742">
        <v>0.5</v>
      </c>
      <c r="P2467" s="662"/>
      <c r="Q2467" s="677">
        <v>0</v>
      </c>
      <c r="R2467" s="661"/>
      <c r="S2467" s="677">
        <v>0</v>
      </c>
      <c r="T2467" s="742"/>
      <c r="U2467" s="700">
        <v>0</v>
      </c>
    </row>
    <row r="2468" spans="1:21" ht="14.4" customHeight="1" x14ac:dyDescent="0.3">
      <c r="A2468" s="660">
        <v>21</v>
      </c>
      <c r="B2468" s="661" t="s">
        <v>589</v>
      </c>
      <c r="C2468" s="661">
        <v>89301212</v>
      </c>
      <c r="D2468" s="740" t="s">
        <v>6629</v>
      </c>
      <c r="E2468" s="741" t="s">
        <v>4382</v>
      </c>
      <c r="F2468" s="661" t="s">
        <v>4355</v>
      </c>
      <c r="G2468" s="661" t="s">
        <v>4500</v>
      </c>
      <c r="H2468" s="661" t="s">
        <v>590</v>
      </c>
      <c r="I2468" s="661" t="s">
        <v>1487</v>
      </c>
      <c r="J2468" s="661" t="s">
        <v>4501</v>
      </c>
      <c r="K2468" s="661" t="s">
        <v>4502</v>
      </c>
      <c r="L2468" s="662">
        <v>25.8</v>
      </c>
      <c r="M2468" s="662">
        <v>1161</v>
      </c>
      <c r="N2468" s="661">
        <v>45</v>
      </c>
      <c r="O2468" s="742">
        <v>16</v>
      </c>
      <c r="P2468" s="662">
        <v>593.40000000000009</v>
      </c>
      <c r="Q2468" s="677">
        <v>0.51111111111111118</v>
      </c>
      <c r="R2468" s="661">
        <v>23</v>
      </c>
      <c r="S2468" s="677">
        <v>0.51111111111111107</v>
      </c>
      <c r="T2468" s="742">
        <v>8.5</v>
      </c>
      <c r="U2468" s="700">
        <v>0.53125</v>
      </c>
    </row>
    <row r="2469" spans="1:21" ht="14.4" customHeight="1" x14ac:dyDescent="0.3">
      <c r="A2469" s="660">
        <v>21</v>
      </c>
      <c r="B2469" s="661" t="s">
        <v>589</v>
      </c>
      <c r="C2469" s="661">
        <v>89301212</v>
      </c>
      <c r="D2469" s="740" t="s">
        <v>6629</v>
      </c>
      <c r="E2469" s="741" t="s">
        <v>4382</v>
      </c>
      <c r="F2469" s="661" t="s">
        <v>4355</v>
      </c>
      <c r="G2469" s="661" t="s">
        <v>5480</v>
      </c>
      <c r="H2469" s="661" t="s">
        <v>2238</v>
      </c>
      <c r="I2469" s="661" t="s">
        <v>5481</v>
      </c>
      <c r="J2469" s="661" t="s">
        <v>5482</v>
      </c>
      <c r="K2469" s="661" t="s">
        <v>2414</v>
      </c>
      <c r="L2469" s="662">
        <v>82.08</v>
      </c>
      <c r="M2469" s="662">
        <v>738.72</v>
      </c>
      <c r="N2469" s="661">
        <v>9</v>
      </c>
      <c r="O2469" s="742">
        <v>3</v>
      </c>
      <c r="P2469" s="662">
        <v>410.4</v>
      </c>
      <c r="Q2469" s="677">
        <v>0.55555555555555547</v>
      </c>
      <c r="R2469" s="661">
        <v>5</v>
      </c>
      <c r="S2469" s="677">
        <v>0.55555555555555558</v>
      </c>
      <c r="T2469" s="742">
        <v>1</v>
      </c>
      <c r="U2469" s="700">
        <v>0.33333333333333331</v>
      </c>
    </row>
    <row r="2470" spans="1:21" ht="14.4" customHeight="1" x14ac:dyDescent="0.3">
      <c r="A2470" s="660">
        <v>21</v>
      </c>
      <c r="B2470" s="661" t="s">
        <v>589</v>
      </c>
      <c r="C2470" s="661">
        <v>89301212</v>
      </c>
      <c r="D2470" s="740" t="s">
        <v>6629</v>
      </c>
      <c r="E2470" s="741" t="s">
        <v>4382</v>
      </c>
      <c r="F2470" s="661" t="s">
        <v>4355</v>
      </c>
      <c r="G2470" s="661" t="s">
        <v>4769</v>
      </c>
      <c r="H2470" s="661" t="s">
        <v>590</v>
      </c>
      <c r="I2470" s="661" t="s">
        <v>3704</v>
      </c>
      <c r="J2470" s="661" t="s">
        <v>3705</v>
      </c>
      <c r="K2470" s="661" t="s">
        <v>4770</v>
      </c>
      <c r="L2470" s="662">
        <v>83.09</v>
      </c>
      <c r="M2470" s="662">
        <v>83.09</v>
      </c>
      <c r="N2470" s="661">
        <v>1</v>
      </c>
      <c r="O2470" s="742">
        <v>1</v>
      </c>
      <c r="P2470" s="662">
        <v>83.09</v>
      </c>
      <c r="Q2470" s="677">
        <v>1</v>
      </c>
      <c r="R2470" s="661">
        <v>1</v>
      </c>
      <c r="S2470" s="677">
        <v>1</v>
      </c>
      <c r="T2470" s="742">
        <v>1</v>
      </c>
      <c r="U2470" s="700">
        <v>1</v>
      </c>
    </row>
    <row r="2471" spans="1:21" ht="14.4" customHeight="1" x14ac:dyDescent="0.3">
      <c r="A2471" s="660">
        <v>21</v>
      </c>
      <c r="B2471" s="661" t="s">
        <v>589</v>
      </c>
      <c r="C2471" s="661">
        <v>89301212</v>
      </c>
      <c r="D2471" s="740" t="s">
        <v>6629</v>
      </c>
      <c r="E2471" s="741" t="s">
        <v>4382</v>
      </c>
      <c r="F2471" s="661" t="s">
        <v>4355</v>
      </c>
      <c r="G2471" s="661" t="s">
        <v>5379</v>
      </c>
      <c r="H2471" s="661" t="s">
        <v>590</v>
      </c>
      <c r="I2471" s="661" t="s">
        <v>1039</v>
      </c>
      <c r="J2471" s="661" t="s">
        <v>1472</v>
      </c>
      <c r="K2471" s="661" t="s">
        <v>5380</v>
      </c>
      <c r="L2471" s="662">
        <v>128.9</v>
      </c>
      <c r="M2471" s="662">
        <v>386.70000000000005</v>
      </c>
      <c r="N2471" s="661">
        <v>3</v>
      </c>
      <c r="O2471" s="742">
        <v>2</v>
      </c>
      <c r="P2471" s="662">
        <v>257.8</v>
      </c>
      <c r="Q2471" s="677">
        <v>0.66666666666666663</v>
      </c>
      <c r="R2471" s="661">
        <v>2</v>
      </c>
      <c r="S2471" s="677">
        <v>0.66666666666666663</v>
      </c>
      <c r="T2471" s="742">
        <v>1.5</v>
      </c>
      <c r="U2471" s="700">
        <v>0.75</v>
      </c>
    </row>
    <row r="2472" spans="1:21" ht="14.4" customHeight="1" x14ac:dyDescent="0.3">
      <c r="A2472" s="660">
        <v>21</v>
      </c>
      <c r="B2472" s="661" t="s">
        <v>589</v>
      </c>
      <c r="C2472" s="661">
        <v>89301212</v>
      </c>
      <c r="D2472" s="740" t="s">
        <v>6629</v>
      </c>
      <c r="E2472" s="741" t="s">
        <v>4382</v>
      </c>
      <c r="F2472" s="661" t="s">
        <v>4355</v>
      </c>
      <c r="G2472" s="661" t="s">
        <v>5379</v>
      </c>
      <c r="H2472" s="661" t="s">
        <v>590</v>
      </c>
      <c r="I2472" s="661" t="s">
        <v>5381</v>
      </c>
      <c r="J2472" s="661" t="s">
        <v>1472</v>
      </c>
      <c r="K2472" s="661" t="s">
        <v>5382</v>
      </c>
      <c r="L2472" s="662">
        <v>0</v>
      </c>
      <c r="M2472" s="662">
        <v>0</v>
      </c>
      <c r="N2472" s="661">
        <v>1</v>
      </c>
      <c r="O2472" s="742">
        <v>1</v>
      </c>
      <c r="P2472" s="662"/>
      <c r="Q2472" s="677"/>
      <c r="R2472" s="661"/>
      <c r="S2472" s="677">
        <v>0</v>
      </c>
      <c r="T2472" s="742"/>
      <c r="U2472" s="700">
        <v>0</v>
      </c>
    </row>
    <row r="2473" spans="1:21" ht="14.4" customHeight="1" x14ac:dyDescent="0.3">
      <c r="A2473" s="660">
        <v>21</v>
      </c>
      <c r="B2473" s="661" t="s">
        <v>589</v>
      </c>
      <c r="C2473" s="661">
        <v>89301212</v>
      </c>
      <c r="D2473" s="740" t="s">
        <v>6629</v>
      </c>
      <c r="E2473" s="741" t="s">
        <v>4382</v>
      </c>
      <c r="F2473" s="661" t="s">
        <v>4355</v>
      </c>
      <c r="G2473" s="661" t="s">
        <v>5379</v>
      </c>
      <c r="H2473" s="661" t="s">
        <v>590</v>
      </c>
      <c r="I2473" s="661" t="s">
        <v>2984</v>
      </c>
      <c r="J2473" s="661" t="s">
        <v>1472</v>
      </c>
      <c r="K2473" s="661" t="s">
        <v>2985</v>
      </c>
      <c r="L2473" s="662">
        <v>386.72</v>
      </c>
      <c r="M2473" s="662">
        <v>1546.88</v>
      </c>
      <c r="N2473" s="661">
        <v>4</v>
      </c>
      <c r="O2473" s="742">
        <v>2.5</v>
      </c>
      <c r="P2473" s="662">
        <v>773.44</v>
      </c>
      <c r="Q2473" s="677">
        <v>0.5</v>
      </c>
      <c r="R2473" s="661">
        <v>2</v>
      </c>
      <c r="S2473" s="677">
        <v>0.5</v>
      </c>
      <c r="T2473" s="742">
        <v>1.5</v>
      </c>
      <c r="U2473" s="700">
        <v>0.6</v>
      </c>
    </row>
    <row r="2474" spans="1:21" ht="14.4" customHeight="1" x14ac:dyDescent="0.3">
      <c r="A2474" s="660">
        <v>21</v>
      </c>
      <c r="B2474" s="661" t="s">
        <v>589</v>
      </c>
      <c r="C2474" s="661">
        <v>89301212</v>
      </c>
      <c r="D2474" s="740" t="s">
        <v>6629</v>
      </c>
      <c r="E2474" s="741" t="s">
        <v>4382</v>
      </c>
      <c r="F2474" s="661" t="s">
        <v>4355</v>
      </c>
      <c r="G2474" s="661" t="s">
        <v>4913</v>
      </c>
      <c r="H2474" s="661" t="s">
        <v>590</v>
      </c>
      <c r="I2474" s="661" t="s">
        <v>4944</v>
      </c>
      <c r="J2474" s="661" t="s">
        <v>3228</v>
      </c>
      <c r="K2474" s="661" t="s">
        <v>4945</v>
      </c>
      <c r="L2474" s="662">
        <v>36.130000000000003</v>
      </c>
      <c r="M2474" s="662">
        <v>36.130000000000003</v>
      </c>
      <c r="N2474" s="661">
        <v>1</v>
      </c>
      <c r="O2474" s="742">
        <v>1</v>
      </c>
      <c r="P2474" s="662">
        <v>36.130000000000003</v>
      </c>
      <c r="Q2474" s="677">
        <v>1</v>
      </c>
      <c r="R2474" s="661">
        <v>1</v>
      </c>
      <c r="S2474" s="677">
        <v>1</v>
      </c>
      <c r="T2474" s="742">
        <v>1</v>
      </c>
      <c r="U2474" s="700">
        <v>1</v>
      </c>
    </row>
    <row r="2475" spans="1:21" ht="14.4" customHeight="1" x14ac:dyDescent="0.3">
      <c r="A2475" s="660">
        <v>21</v>
      </c>
      <c r="B2475" s="661" t="s">
        <v>589</v>
      </c>
      <c r="C2475" s="661">
        <v>89301212</v>
      </c>
      <c r="D2475" s="740" t="s">
        <v>6629</v>
      </c>
      <c r="E2475" s="741" t="s">
        <v>4382</v>
      </c>
      <c r="F2475" s="661" t="s">
        <v>4355</v>
      </c>
      <c r="G2475" s="661" t="s">
        <v>4503</v>
      </c>
      <c r="H2475" s="661" t="s">
        <v>2238</v>
      </c>
      <c r="I2475" s="661" t="s">
        <v>2467</v>
      </c>
      <c r="J2475" s="661" t="s">
        <v>2468</v>
      </c>
      <c r="K2475" s="661" t="s">
        <v>996</v>
      </c>
      <c r="L2475" s="662">
        <v>232.44</v>
      </c>
      <c r="M2475" s="662">
        <v>2789.2799999999997</v>
      </c>
      <c r="N2475" s="661">
        <v>12</v>
      </c>
      <c r="O2475" s="742">
        <v>3</v>
      </c>
      <c r="P2475" s="662">
        <v>1394.6399999999999</v>
      </c>
      <c r="Q2475" s="677">
        <v>0.5</v>
      </c>
      <c r="R2475" s="661">
        <v>6</v>
      </c>
      <c r="S2475" s="677">
        <v>0.5</v>
      </c>
      <c r="T2475" s="742">
        <v>1.5</v>
      </c>
      <c r="U2475" s="700">
        <v>0.5</v>
      </c>
    </row>
    <row r="2476" spans="1:21" ht="14.4" customHeight="1" x14ac:dyDescent="0.3">
      <c r="A2476" s="660">
        <v>21</v>
      </c>
      <c r="B2476" s="661" t="s">
        <v>589</v>
      </c>
      <c r="C2476" s="661">
        <v>89301212</v>
      </c>
      <c r="D2476" s="740" t="s">
        <v>6629</v>
      </c>
      <c r="E2476" s="741" t="s">
        <v>4382</v>
      </c>
      <c r="F2476" s="661" t="s">
        <v>4355</v>
      </c>
      <c r="G2476" s="661" t="s">
        <v>4503</v>
      </c>
      <c r="H2476" s="661" t="s">
        <v>2238</v>
      </c>
      <c r="I2476" s="661" t="s">
        <v>2467</v>
      </c>
      <c r="J2476" s="661" t="s">
        <v>2468</v>
      </c>
      <c r="K2476" s="661" t="s">
        <v>996</v>
      </c>
      <c r="L2476" s="662">
        <v>138</v>
      </c>
      <c r="M2476" s="662">
        <v>414</v>
      </c>
      <c r="N2476" s="661">
        <v>3</v>
      </c>
      <c r="O2476" s="742">
        <v>0.5</v>
      </c>
      <c r="P2476" s="662">
        <v>414</v>
      </c>
      <c r="Q2476" s="677">
        <v>1</v>
      </c>
      <c r="R2476" s="661">
        <v>3</v>
      </c>
      <c r="S2476" s="677">
        <v>1</v>
      </c>
      <c r="T2476" s="742">
        <v>0.5</v>
      </c>
      <c r="U2476" s="700">
        <v>1</v>
      </c>
    </row>
    <row r="2477" spans="1:21" ht="14.4" customHeight="1" x14ac:dyDescent="0.3">
      <c r="A2477" s="660">
        <v>21</v>
      </c>
      <c r="B2477" s="661" t="s">
        <v>589</v>
      </c>
      <c r="C2477" s="661">
        <v>89301212</v>
      </c>
      <c r="D2477" s="740" t="s">
        <v>6629</v>
      </c>
      <c r="E2477" s="741" t="s">
        <v>4382</v>
      </c>
      <c r="F2477" s="661" t="s">
        <v>4355</v>
      </c>
      <c r="G2477" s="661" t="s">
        <v>4503</v>
      </c>
      <c r="H2477" s="661" t="s">
        <v>590</v>
      </c>
      <c r="I2477" s="661" t="s">
        <v>5494</v>
      </c>
      <c r="J2477" s="661" t="s">
        <v>5495</v>
      </c>
      <c r="K2477" s="661" t="s">
        <v>5496</v>
      </c>
      <c r="L2477" s="662">
        <v>201.75</v>
      </c>
      <c r="M2477" s="662">
        <v>403.5</v>
      </c>
      <c r="N2477" s="661">
        <v>2</v>
      </c>
      <c r="O2477" s="742">
        <v>1</v>
      </c>
      <c r="P2477" s="662">
        <v>403.5</v>
      </c>
      <c r="Q2477" s="677">
        <v>1</v>
      </c>
      <c r="R2477" s="661">
        <v>2</v>
      </c>
      <c r="S2477" s="677">
        <v>1</v>
      </c>
      <c r="T2477" s="742">
        <v>1</v>
      </c>
      <c r="U2477" s="700">
        <v>1</v>
      </c>
    </row>
    <row r="2478" spans="1:21" ht="14.4" customHeight="1" x14ac:dyDescent="0.3">
      <c r="A2478" s="660">
        <v>21</v>
      </c>
      <c r="B2478" s="661" t="s">
        <v>589</v>
      </c>
      <c r="C2478" s="661">
        <v>89301212</v>
      </c>
      <c r="D2478" s="740" t="s">
        <v>6629</v>
      </c>
      <c r="E2478" s="741" t="s">
        <v>4382</v>
      </c>
      <c r="F2478" s="661" t="s">
        <v>4355</v>
      </c>
      <c r="G2478" s="661" t="s">
        <v>4775</v>
      </c>
      <c r="H2478" s="661" t="s">
        <v>2238</v>
      </c>
      <c r="I2478" s="661" t="s">
        <v>6068</v>
      </c>
      <c r="J2478" s="661" t="s">
        <v>3641</v>
      </c>
      <c r="K2478" s="661" t="s">
        <v>6069</v>
      </c>
      <c r="L2478" s="662">
        <v>629.78</v>
      </c>
      <c r="M2478" s="662">
        <v>629.78</v>
      </c>
      <c r="N2478" s="661">
        <v>1</v>
      </c>
      <c r="O2478" s="742">
        <v>0.5</v>
      </c>
      <c r="P2478" s="662">
        <v>629.78</v>
      </c>
      <c r="Q2478" s="677">
        <v>1</v>
      </c>
      <c r="R2478" s="661">
        <v>1</v>
      </c>
      <c r="S2478" s="677">
        <v>1</v>
      </c>
      <c r="T2478" s="742">
        <v>0.5</v>
      </c>
      <c r="U2478" s="700">
        <v>1</v>
      </c>
    </row>
    <row r="2479" spans="1:21" ht="14.4" customHeight="1" x14ac:dyDescent="0.3">
      <c r="A2479" s="660">
        <v>21</v>
      </c>
      <c r="B2479" s="661" t="s">
        <v>589</v>
      </c>
      <c r="C2479" s="661">
        <v>89301212</v>
      </c>
      <c r="D2479" s="740" t="s">
        <v>6629</v>
      </c>
      <c r="E2479" s="741" t="s">
        <v>4382</v>
      </c>
      <c r="F2479" s="661" t="s">
        <v>4355</v>
      </c>
      <c r="G2479" s="661" t="s">
        <v>4778</v>
      </c>
      <c r="H2479" s="661" t="s">
        <v>590</v>
      </c>
      <c r="I2479" s="661" t="s">
        <v>4779</v>
      </c>
      <c r="J2479" s="661" t="s">
        <v>4780</v>
      </c>
      <c r="K2479" s="661" t="s">
        <v>4781</v>
      </c>
      <c r="L2479" s="662">
        <v>0</v>
      </c>
      <c r="M2479" s="662">
        <v>0</v>
      </c>
      <c r="N2479" s="661">
        <v>1</v>
      </c>
      <c r="O2479" s="742">
        <v>0.5</v>
      </c>
      <c r="P2479" s="662">
        <v>0</v>
      </c>
      <c r="Q2479" s="677"/>
      <c r="R2479" s="661">
        <v>1</v>
      </c>
      <c r="S2479" s="677">
        <v>1</v>
      </c>
      <c r="T2479" s="742">
        <v>0.5</v>
      </c>
      <c r="U2479" s="700">
        <v>1</v>
      </c>
    </row>
    <row r="2480" spans="1:21" ht="14.4" customHeight="1" x14ac:dyDescent="0.3">
      <c r="A2480" s="660">
        <v>21</v>
      </c>
      <c r="B2480" s="661" t="s">
        <v>589</v>
      </c>
      <c r="C2480" s="661">
        <v>89301212</v>
      </c>
      <c r="D2480" s="740" t="s">
        <v>6629</v>
      </c>
      <c r="E2480" s="741" t="s">
        <v>4382</v>
      </c>
      <c r="F2480" s="661" t="s">
        <v>4355</v>
      </c>
      <c r="G2480" s="661" t="s">
        <v>5497</v>
      </c>
      <c r="H2480" s="661" t="s">
        <v>2238</v>
      </c>
      <c r="I2480" s="661" t="s">
        <v>5498</v>
      </c>
      <c r="J2480" s="661" t="s">
        <v>5499</v>
      </c>
      <c r="K2480" s="661" t="s">
        <v>2478</v>
      </c>
      <c r="L2480" s="662">
        <v>804.58</v>
      </c>
      <c r="M2480" s="662">
        <v>4022.9000000000005</v>
      </c>
      <c r="N2480" s="661">
        <v>5</v>
      </c>
      <c r="O2480" s="742">
        <v>3.5</v>
      </c>
      <c r="P2480" s="662">
        <v>2413.7400000000002</v>
      </c>
      <c r="Q2480" s="677">
        <v>0.6</v>
      </c>
      <c r="R2480" s="661">
        <v>3</v>
      </c>
      <c r="S2480" s="677">
        <v>0.6</v>
      </c>
      <c r="T2480" s="742">
        <v>1.5</v>
      </c>
      <c r="U2480" s="700">
        <v>0.42857142857142855</v>
      </c>
    </row>
    <row r="2481" spans="1:21" ht="14.4" customHeight="1" x14ac:dyDescent="0.3">
      <c r="A2481" s="660">
        <v>21</v>
      </c>
      <c r="B2481" s="661" t="s">
        <v>589</v>
      </c>
      <c r="C2481" s="661">
        <v>89301212</v>
      </c>
      <c r="D2481" s="740" t="s">
        <v>6629</v>
      </c>
      <c r="E2481" s="741" t="s">
        <v>4382</v>
      </c>
      <c r="F2481" s="661" t="s">
        <v>4355</v>
      </c>
      <c r="G2481" s="661" t="s">
        <v>5497</v>
      </c>
      <c r="H2481" s="661" t="s">
        <v>2238</v>
      </c>
      <c r="I2481" s="661" t="s">
        <v>5738</v>
      </c>
      <c r="J2481" s="661" t="s">
        <v>5499</v>
      </c>
      <c r="K2481" s="661" t="s">
        <v>5739</v>
      </c>
      <c r="L2481" s="662">
        <v>2413.7600000000002</v>
      </c>
      <c r="M2481" s="662">
        <v>4827.5200000000004</v>
      </c>
      <c r="N2481" s="661">
        <v>2</v>
      </c>
      <c r="O2481" s="742">
        <v>1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21</v>
      </c>
      <c r="B2482" s="661" t="s">
        <v>589</v>
      </c>
      <c r="C2482" s="661">
        <v>89301212</v>
      </c>
      <c r="D2482" s="740" t="s">
        <v>6629</v>
      </c>
      <c r="E2482" s="741" t="s">
        <v>4382</v>
      </c>
      <c r="F2482" s="661" t="s">
        <v>4355</v>
      </c>
      <c r="G2482" s="661" t="s">
        <v>5503</v>
      </c>
      <c r="H2482" s="661" t="s">
        <v>2238</v>
      </c>
      <c r="I2482" s="661" t="s">
        <v>6070</v>
      </c>
      <c r="J2482" s="661" t="s">
        <v>3544</v>
      </c>
      <c r="K2482" s="661" t="s">
        <v>6071</v>
      </c>
      <c r="L2482" s="662">
        <v>581.30999999999995</v>
      </c>
      <c r="M2482" s="662">
        <v>1162.6199999999999</v>
      </c>
      <c r="N2482" s="661">
        <v>2</v>
      </c>
      <c r="O2482" s="742">
        <v>1</v>
      </c>
      <c r="P2482" s="662">
        <v>1162.6199999999999</v>
      </c>
      <c r="Q2482" s="677">
        <v>1</v>
      </c>
      <c r="R2482" s="661">
        <v>2</v>
      </c>
      <c r="S2482" s="677">
        <v>1</v>
      </c>
      <c r="T2482" s="742">
        <v>1</v>
      </c>
      <c r="U2482" s="700">
        <v>1</v>
      </c>
    </row>
    <row r="2483" spans="1:21" ht="14.4" customHeight="1" x14ac:dyDescent="0.3">
      <c r="A2483" s="660">
        <v>21</v>
      </c>
      <c r="B2483" s="661" t="s">
        <v>589</v>
      </c>
      <c r="C2483" s="661">
        <v>89301212</v>
      </c>
      <c r="D2483" s="740" t="s">
        <v>6629</v>
      </c>
      <c r="E2483" s="741" t="s">
        <v>4382</v>
      </c>
      <c r="F2483" s="661" t="s">
        <v>4355</v>
      </c>
      <c r="G2483" s="661" t="s">
        <v>6072</v>
      </c>
      <c r="H2483" s="661" t="s">
        <v>590</v>
      </c>
      <c r="I2483" s="661" t="s">
        <v>6073</v>
      </c>
      <c r="J2483" s="661" t="s">
        <v>6074</v>
      </c>
      <c r="K2483" s="661" t="s">
        <v>6075</v>
      </c>
      <c r="L2483" s="662">
        <v>71.17</v>
      </c>
      <c r="M2483" s="662">
        <v>427.02</v>
      </c>
      <c r="N2483" s="661">
        <v>6</v>
      </c>
      <c r="O2483" s="742">
        <v>2</v>
      </c>
      <c r="P2483" s="662">
        <v>427.02</v>
      </c>
      <c r="Q2483" s="677">
        <v>1</v>
      </c>
      <c r="R2483" s="661">
        <v>6</v>
      </c>
      <c r="S2483" s="677">
        <v>1</v>
      </c>
      <c r="T2483" s="742">
        <v>2</v>
      </c>
      <c r="U2483" s="700">
        <v>1</v>
      </c>
    </row>
    <row r="2484" spans="1:21" ht="14.4" customHeight="1" x14ac:dyDescent="0.3">
      <c r="A2484" s="660">
        <v>21</v>
      </c>
      <c r="B2484" s="661" t="s">
        <v>589</v>
      </c>
      <c r="C2484" s="661">
        <v>89301212</v>
      </c>
      <c r="D2484" s="740" t="s">
        <v>6629</v>
      </c>
      <c r="E2484" s="741" t="s">
        <v>4382</v>
      </c>
      <c r="F2484" s="661" t="s">
        <v>4355</v>
      </c>
      <c r="G2484" s="661" t="s">
        <v>4424</v>
      </c>
      <c r="H2484" s="661" t="s">
        <v>590</v>
      </c>
      <c r="I2484" s="661" t="s">
        <v>4977</v>
      </c>
      <c r="J2484" s="661" t="s">
        <v>4978</v>
      </c>
      <c r="K2484" s="661" t="s">
        <v>4979</v>
      </c>
      <c r="L2484" s="662">
        <v>247.24</v>
      </c>
      <c r="M2484" s="662">
        <v>741.72</v>
      </c>
      <c r="N2484" s="661">
        <v>3</v>
      </c>
      <c r="O2484" s="742">
        <v>1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21</v>
      </c>
      <c r="B2485" s="661" t="s">
        <v>589</v>
      </c>
      <c r="C2485" s="661">
        <v>89301212</v>
      </c>
      <c r="D2485" s="740" t="s">
        <v>6629</v>
      </c>
      <c r="E2485" s="741" t="s">
        <v>4382</v>
      </c>
      <c r="F2485" s="661" t="s">
        <v>4355</v>
      </c>
      <c r="G2485" s="661" t="s">
        <v>4424</v>
      </c>
      <c r="H2485" s="661" t="s">
        <v>590</v>
      </c>
      <c r="I2485" s="661" t="s">
        <v>5504</v>
      </c>
      <c r="J2485" s="661" t="s">
        <v>4789</v>
      </c>
      <c r="K2485" s="661" t="s">
        <v>5505</v>
      </c>
      <c r="L2485" s="662">
        <v>1416.79</v>
      </c>
      <c r="M2485" s="662">
        <v>2833.58</v>
      </c>
      <c r="N2485" s="661">
        <v>2</v>
      </c>
      <c r="O2485" s="742">
        <v>1</v>
      </c>
      <c r="P2485" s="662"/>
      <c r="Q2485" s="677">
        <v>0</v>
      </c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21</v>
      </c>
      <c r="B2486" s="661" t="s">
        <v>589</v>
      </c>
      <c r="C2486" s="661">
        <v>89301212</v>
      </c>
      <c r="D2486" s="740" t="s">
        <v>6629</v>
      </c>
      <c r="E2486" s="741" t="s">
        <v>4382</v>
      </c>
      <c r="F2486" s="661" t="s">
        <v>4355</v>
      </c>
      <c r="G2486" s="661" t="s">
        <v>4424</v>
      </c>
      <c r="H2486" s="661" t="s">
        <v>590</v>
      </c>
      <c r="I2486" s="661" t="s">
        <v>5504</v>
      </c>
      <c r="J2486" s="661" t="s">
        <v>4789</v>
      </c>
      <c r="K2486" s="661" t="s">
        <v>5505</v>
      </c>
      <c r="L2486" s="662">
        <v>1013.55</v>
      </c>
      <c r="M2486" s="662">
        <v>4054.2</v>
      </c>
      <c r="N2486" s="661">
        <v>4</v>
      </c>
      <c r="O2486" s="742">
        <v>1</v>
      </c>
      <c r="P2486" s="662"/>
      <c r="Q2486" s="677">
        <v>0</v>
      </c>
      <c r="R2486" s="661"/>
      <c r="S2486" s="677">
        <v>0</v>
      </c>
      <c r="T2486" s="742"/>
      <c r="U2486" s="700">
        <v>0</v>
      </c>
    </row>
    <row r="2487" spans="1:21" ht="14.4" customHeight="1" x14ac:dyDescent="0.3">
      <c r="A2487" s="660">
        <v>21</v>
      </c>
      <c r="B2487" s="661" t="s">
        <v>589</v>
      </c>
      <c r="C2487" s="661">
        <v>89301212</v>
      </c>
      <c r="D2487" s="740" t="s">
        <v>6629</v>
      </c>
      <c r="E2487" s="741" t="s">
        <v>4382</v>
      </c>
      <c r="F2487" s="661" t="s">
        <v>4355</v>
      </c>
      <c r="G2487" s="661" t="s">
        <v>4424</v>
      </c>
      <c r="H2487" s="661" t="s">
        <v>590</v>
      </c>
      <c r="I2487" s="661" t="s">
        <v>5506</v>
      </c>
      <c r="J2487" s="661" t="s">
        <v>5507</v>
      </c>
      <c r="K2487" s="661" t="s">
        <v>5508</v>
      </c>
      <c r="L2487" s="662">
        <v>1545.22</v>
      </c>
      <c r="M2487" s="662">
        <v>4635.66</v>
      </c>
      <c r="N2487" s="661">
        <v>3</v>
      </c>
      <c r="O2487" s="742">
        <v>1</v>
      </c>
      <c r="P2487" s="662">
        <v>4635.66</v>
      </c>
      <c r="Q2487" s="677">
        <v>1</v>
      </c>
      <c r="R2487" s="661">
        <v>3</v>
      </c>
      <c r="S2487" s="677">
        <v>1</v>
      </c>
      <c r="T2487" s="742">
        <v>1</v>
      </c>
      <c r="U2487" s="700">
        <v>1</v>
      </c>
    </row>
    <row r="2488" spans="1:21" ht="14.4" customHeight="1" x14ac:dyDescent="0.3">
      <c r="A2488" s="660">
        <v>21</v>
      </c>
      <c r="B2488" s="661" t="s">
        <v>589</v>
      </c>
      <c r="C2488" s="661">
        <v>89301212</v>
      </c>
      <c r="D2488" s="740" t="s">
        <v>6629</v>
      </c>
      <c r="E2488" s="741" t="s">
        <v>4382</v>
      </c>
      <c r="F2488" s="661" t="s">
        <v>4355</v>
      </c>
      <c r="G2488" s="661" t="s">
        <v>4424</v>
      </c>
      <c r="H2488" s="661" t="s">
        <v>590</v>
      </c>
      <c r="I2488" s="661" t="s">
        <v>5506</v>
      </c>
      <c r="J2488" s="661" t="s">
        <v>5507</v>
      </c>
      <c r="K2488" s="661" t="s">
        <v>5508</v>
      </c>
      <c r="L2488" s="662">
        <v>1666.37</v>
      </c>
      <c r="M2488" s="662">
        <v>1666.37</v>
      </c>
      <c r="N2488" s="661">
        <v>1</v>
      </c>
      <c r="O2488" s="742">
        <v>1</v>
      </c>
      <c r="P2488" s="662">
        <v>1666.37</v>
      </c>
      <c r="Q2488" s="677">
        <v>1</v>
      </c>
      <c r="R2488" s="661">
        <v>1</v>
      </c>
      <c r="S2488" s="677">
        <v>1</v>
      </c>
      <c r="T2488" s="742">
        <v>1</v>
      </c>
      <c r="U2488" s="700">
        <v>1</v>
      </c>
    </row>
    <row r="2489" spans="1:21" ht="14.4" customHeight="1" x14ac:dyDescent="0.3">
      <c r="A2489" s="660">
        <v>21</v>
      </c>
      <c r="B2489" s="661" t="s">
        <v>589</v>
      </c>
      <c r="C2489" s="661">
        <v>89301212</v>
      </c>
      <c r="D2489" s="740" t="s">
        <v>6629</v>
      </c>
      <c r="E2489" s="741" t="s">
        <v>4382</v>
      </c>
      <c r="F2489" s="661" t="s">
        <v>4355</v>
      </c>
      <c r="G2489" s="661" t="s">
        <v>4424</v>
      </c>
      <c r="H2489" s="661" t="s">
        <v>590</v>
      </c>
      <c r="I2489" s="661" t="s">
        <v>5506</v>
      </c>
      <c r="J2489" s="661" t="s">
        <v>5507</v>
      </c>
      <c r="K2489" s="661" t="s">
        <v>5508</v>
      </c>
      <c r="L2489" s="662">
        <v>1520.33</v>
      </c>
      <c r="M2489" s="662">
        <v>4560.99</v>
      </c>
      <c r="N2489" s="661">
        <v>3</v>
      </c>
      <c r="O2489" s="742">
        <v>1</v>
      </c>
      <c r="P2489" s="662">
        <v>4560.99</v>
      </c>
      <c r="Q2489" s="677">
        <v>1</v>
      </c>
      <c r="R2489" s="661">
        <v>3</v>
      </c>
      <c r="S2489" s="677">
        <v>1</v>
      </c>
      <c r="T2489" s="742">
        <v>1</v>
      </c>
      <c r="U2489" s="700">
        <v>1</v>
      </c>
    </row>
    <row r="2490" spans="1:21" ht="14.4" customHeight="1" x14ac:dyDescent="0.3">
      <c r="A2490" s="660">
        <v>21</v>
      </c>
      <c r="B2490" s="661" t="s">
        <v>589</v>
      </c>
      <c r="C2490" s="661">
        <v>89301212</v>
      </c>
      <c r="D2490" s="740" t="s">
        <v>6629</v>
      </c>
      <c r="E2490" s="741" t="s">
        <v>4382</v>
      </c>
      <c r="F2490" s="661" t="s">
        <v>4355</v>
      </c>
      <c r="G2490" s="661" t="s">
        <v>4424</v>
      </c>
      <c r="H2490" s="661" t="s">
        <v>590</v>
      </c>
      <c r="I2490" s="661" t="s">
        <v>6076</v>
      </c>
      <c r="J2490" s="661" t="s">
        <v>6077</v>
      </c>
      <c r="K2490" s="661" t="s">
        <v>6078</v>
      </c>
      <c r="L2490" s="662">
        <v>7418.67</v>
      </c>
      <c r="M2490" s="662">
        <v>7418.67</v>
      </c>
      <c r="N2490" s="661">
        <v>1</v>
      </c>
      <c r="O2490" s="742">
        <v>1</v>
      </c>
      <c r="P2490" s="662">
        <v>7418.67</v>
      </c>
      <c r="Q2490" s="677">
        <v>1</v>
      </c>
      <c r="R2490" s="661">
        <v>1</v>
      </c>
      <c r="S2490" s="677">
        <v>1</v>
      </c>
      <c r="T2490" s="742">
        <v>1</v>
      </c>
      <c r="U2490" s="700">
        <v>1</v>
      </c>
    </row>
    <row r="2491" spans="1:21" ht="14.4" customHeight="1" x14ac:dyDescent="0.3">
      <c r="A2491" s="660">
        <v>21</v>
      </c>
      <c r="B2491" s="661" t="s">
        <v>589</v>
      </c>
      <c r="C2491" s="661">
        <v>89301212</v>
      </c>
      <c r="D2491" s="740" t="s">
        <v>6629</v>
      </c>
      <c r="E2491" s="741" t="s">
        <v>4382</v>
      </c>
      <c r="F2491" s="661" t="s">
        <v>4355</v>
      </c>
      <c r="G2491" s="661" t="s">
        <v>4424</v>
      </c>
      <c r="H2491" s="661" t="s">
        <v>590</v>
      </c>
      <c r="I2491" s="661" t="s">
        <v>4782</v>
      </c>
      <c r="J2491" s="661" t="s">
        <v>4783</v>
      </c>
      <c r="K2491" s="661" t="s">
        <v>4784</v>
      </c>
      <c r="L2491" s="662">
        <v>4351.1099999999997</v>
      </c>
      <c r="M2491" s="662">
        <v>178395.50999999995</v>
      </c>
      <c r="N2491" s="661">
        <v>41</v>
      </c>
      <c r="O2491" s="742">
        <v>21</v>
      </c>
      <c r="P2491" s="662">
        <v>160991.06999999995</v>
      </c>
      <c r="Q2491" s="677">
        <v>0.90243902439024382</v>
      </c>
      <c r="R2491" s="661">
        <v>37</v>
      </c>
      <c r="S2491" s="677">
        <v>0.90243902439024393</v>
      </c>
      <c r="T2491" s="742">
        <v>19</v>
      </c>
      <c r="U2491" s="700">
        <v>0.90476190476190477</v>
      </c>
    </row>
    <row r="2492" spans="1:21" ht="14.4" customHeight="1" x14ac:dyDescent="0.3">
      <c r="A2492" s="660">
        <v>21</v>
      </c>
      <c r="B2492" s="661" t="s">
        <v>589</v>
      </c>
      <c r="C2492" s="661">
        <v>89301212</v>
      </c>
      <c r="D2492" s="740" t="s">
        <v>6629</v>
      </c>
      <c r="E2492" s="741" t="s">
        <v>4382</v>
      </c>
      <c r="F2492" s="661" t="s">
        <v>4355</v>
      </c>
      <c r="G2492" s="661" t="s">
        <v>4424</v>
      </c>
      <c r="H2492" s="661" t="s">
        <v>590</v>
      </c>
      <c r="I2492" s="661" t="s">
        <v>4782</v>
      </c>
      <c r="J2492" s="661" t="s">
        <v>4783</v>
      </c>
      <c r="K2492" s="661" t="s">
        <v>4784</v>
      </c>
      <c r="L2492" s="662">
        <v>5564</v>
      </c>
      <c r="M2492" s="662">
        <v>38948</v>
      </c>
      <c r="N2492" s="661">
        <v>7</v>
      </c>
      <c r="O2492" s="742">
        <v>5</v>
      </c>
      <c r="P2492" s="662">
        <v>38948</v>
      </c>
      <c r="Q2492" s="677">
        <v>1</v>
      </c>
      <c r="R2492" s="661">
        <v>7</v>
      </c>
      <c r="S2492" s="677">
        <v>1</v>
      </c>
      <c r="T2492" s="742">
        <v>5</v>
      </c>
      <c r="U2492" s="700">
        <v>1</v>
      </c>
    </row>
    <row r="2493" spans="1:21" ht="14.4" customHeight="1" x14ac:dyDescent="0.3">
      <c r="A2493" s="660">
        <v>21</v>
      </c>
      <c r="B2493" s="661" t="s">
        <v>589</v>
      </c>
      <c r="C2493" s="661">
        <v>89301212</v>
      </c>
      <c r="D2493" s="740" t="s">
        <v>6629</v>
      </c>
      <c r="E2493" s="741" t="s">
        <v>4382</v>
      </c>
      <c r="F2493" s="661" t="s">
        <v>4355</v>
      </c>
      <c r="G2493" s="661" t="s">
        <v>4424</v>
      </c>
      <c r="H2493" s="661" t="s">
        <v>590</v>
      </c>
      <c r="I2493" s="661" t="s">
        <v>4785</v>
      </c>
      <c r="J2493" s="661" t="s">
        <v>4786</v>
      </c>
      <c r="K2493" s="661" t="s">
        <v>4787</v>
      </c>
      <c r="L2493" s="662">
        <v>4359.28</v>
      </c>
      <c r="M2493" s="662">
        <v>13077.84</v>
      </c>
      <c r="N2493" s="661">
        <v>3</v>
      </c>
      <c r="O2493" s="742">
        <v>1</v>
      </c>
      <c r="P2493" s="662">
        <v>13077.84</v>
      </c>
      <c r="Q2493" s="677">
        <v>1</v>
      </c>
      <c r="R2493" s="661">
        <v>3</v>
      </c>
      <c r="S2493" s="677">
        <v>1</v>
      </c>
      <c r="T2493" s="742">
        <v>1</v>
      </c>
      <c r="U2493" s="700">
        <v>1</v>
      </c>
    </row>
    <row r="2494" spans="1:21" ht="14.4" customHeight="1" x14ac:dyDescent="0.3">
      <c r="A2494" s="660">
        <v>21</v>
      </c>
      <c r="B2494" s="661" t="s">
        <v>589</v>
      </c>
      <c r="C2494" s="661">
        <v>89301212</v>
      </c>
      <c r="D2494" s="740" t="s">
        <v>6629</v>
      </c>
      <c r="E2494" s="741" t="s">
        <v>4382</v>
      </c>
      <c r="F2494" s="661" t="s">
        <v>4355</v>
      </c>
      <c r="G2494" s="661" t="s">
        <v>4424</v>
      </c>
      <c r="H2494" s="661" t="s">
        <v>590</v>
      </c>
      <c r="I2494" s="661" t="s">
        <v>4785</v>
      </c>
      <c r="J2494" s="661" t="s">
        <v>4786</v>
      </c>
      <c r="K2494" s="661" t="s">
        <v>4787</v>
      </c>
      <c r="L2494" s="662">
        <v>4351.75</v>
      </c>
      <c r="M2494" s="662">
        <v>39165.75</v>
      </c>
      <c r="N2494" s="661">
        <v>9</v>
      </c>
      <c r="O2494" s="742">
        <v>4</v>
      </c>
      <c r="P2494" s="662">
        <v>30462.25</v>
      </c>
      <c r="Q2494" s="677">
        <v>0.77777777777777779</v>
      </c>
      <c r="R2494" s="661">
        <v>7</v>
      </c>
      <c r="S2494" s="677">
        <v>0.77777777777777779</v>
      </c>
      <c r="T2494" s="742">
        <v>3</v>
      </c>
      <c r="U2494" s="700">
        <v>0.75</v>
      </c>
    </row>
    <row r="2495" spans="1:21" ht="14.4" customHeight="1" x14ac:dyDescent="0.3">
      <c r="A2495" s="660">
        <v>21</v>
      </c>
      <c r="B2495" s="661" t="s">
        <v>589</v>
      </c>
      <c r="C2495" s="661">
        <v>89301212</v>
      </c>
      <c r="D2495" s="740" t="s">
        <v>6629</v>
      </c>
      <c r="E2495" s="741" t="s">
        <v>4382</v>
      </c>
      <c r="F2495" s="661" t="s">
        <v>4355</v>
      </c>
      <c r="G2495" s="661" t="s">
        <v>4424</v>
      </c>
      <c r="H2495" s="661" t="s">
        <v>590</v>
      </c>
      <c r="I2495" s="661" t="s">
        <v>4785</v>
      </c>
      <c r="J2495" s="661" t="s">
        <v>4786</v>
      </c>
      <c r="K2495" s="661" t="s">
        <v>4787</v>
      </c>
      <c r="L2495" s="662">
        <v>5564</v>
      </c>
      <c r="M2495" s="662">
        <v>33384</v>
      </c>
      <c r="N2495" s="661">
        <v>6</v>
      </c>
      <c r="O2495" s="742">
        <v>2</v>
      </c>
      <c r="P2495" s="662">
        <v>16692</v>
      </c>
      <c r="Q2495" s="677">
        <v>0.5</v>
      </c>
      <c r="R2495" s="661">
        <v>3</v>
      </c>
      <c r="S2495" s="677">
        <v>0.5</v>
      </c>
      <c r="T2495" s="742">
        <v>1</v>
      </c>
      <c r="U2495" s="700">
        <v>0.5</v>
      </c>
    </row>
    <row r="2496" spans="1:21" ht="14.4" customHeight="1" x14ac:dyDescent="0.3">
      <c r="A2496" s="660">
        <v>21</v>
      </c>
      <c r="B2496" s="661" t="s">
        <v>589</v>
      </c>
      <c r="C2496" s="661">
        <v>89301212</v>
      </c>
      <c r="D2496" s="740" t="s">
        <v>6629</v>
      </c>
      <c r="E2496" s="741" t="s">
        <v>4382</v>
      </c>
      <c r="F2496" s="661" t="s">
        <v>4355</v>
      </c>
      <c r="G2496" s="661" t="s">
        <v>4424</v>
      </c>
      <c r="H2496" s="661" t="s">
        <v>590</v>
      </c>
      <c r="I2496" s="661" t="s">
        <v>5509</v>
      </c>
      <c r="J2496" s="661" t="s">
        <v>5510</v>
      </c>
      <c r="K2496" s="661" t="s">
        <v>5511</v>
      </c>
      <c r="L2496" s="662">
        <v>4352.3999999999996</v>
      </c>
      <c r="M2496" s="662">
        <v>60933.599999999991</v>
      </c>
      <c r="N2496" s="661">
        <v>14</v>
      </c>
      <c r="O2496" s="742">
        <v>5</v>
      </c>
      <c r="P2496" s="662">
        <v>60933.599999999991</v>
      </c>
      <c r="Q2496" s="677">
        <v>1</v>
      </c>
      <c r="R2496" s="661">
        <v>14</v>
      </c>
      <c r="S2496" s="677">
        <v>1</v>
      </c>
      <c r="T2496" s="742">
        <v>5</v>
      </c>
      <c r="U2496" s="700">
        <v>1</v>
      </c>
    </row>
    <row r="2497" spans="1:21" ht="14.4" customHeight="1" x14ac:dyDescent="0.3">
      <c r="A2497" s="660">
        <v>21</v>
      </c>
      <c r="B2497" s="661" t="s">
        <v>589</v>
      </c>
      <c r="C2497" s="661">
        <v>89301212</v>
      </c>
      <c r="D2497" s="740" t="s">
        <v>6629</v>
      </c>
      <c r="E2497" s="741" t="s">
        <v>4382</v>
      </c>
      <c r="F2497" s="661" t="s">
        <v>4355</v>
      </c>
      <c r="G2497" s="661" t="s">
        <v>4424</v>
      </c>
      <c r="H2497" s="661" t="s">
        <v>590</v>
      </c>
      <c r="I2497" s="661" t="s">
        <v>1919</v>
      </c>
      <c r="J2497" s="661" t="s">
        <v>4504</v>
      </c>
      <c r="K2497" s="661" t="s">
        <v>4505</v>
      </c>
      <c r="L2497" s="662">
        <v>2787.72</v>
      </c>
      <c r="M2497" s="662">
        <v>25089.48</v>
      </c>
      <c r="N2497" s="661">
        <v>9</v>
      </c>
      <c r="O2497" s="742">
        <v>3</v>
      </c>
      <c r="P2497" s="662">
        <v>25089.48</v>
      </c>
      <c r="Q2497" s="677">
        <v>1</v>
      </c>
      <c r="R2497" s="661">
        <v>9</v>
      </c>
      <c r="S2497" s="677">
        <v>1</v>
      </c>
      <c r="T2497" s="742">
        <v>3</v>
      </c>
      <c r="U2497" s="700">
        <v>1</v>
      </c>
    </row>
    <row r="2498" spans="1:21" ht="14.4" customHeight="1" x14ac:dyDescent="0.3">
      <c r="A2498" s="660">
        <v>21</v>
      </c>
      <c r="B2498" s="661" t="s">
        <v>589</v>
      </c>
      <c r="C2498" s="661">
        <v>89301212</v>
      </c>
      <c r="D2498" s="740" t="s">
        <v>6629</v>
      </c>
      <c r="E2498" s="741" t="s">
        <v>4382</v>
      </c>
      <c r="F2498" s="661" t="s">
        <v>4355</v>
      </c>
      <c r="G2498" s="661" t="s">
        <v>4424</v>
      </c>
      <c r="H2498" s="661" t="s">
        <v>590</v>
      </c>
      <c r="I2498" s="661" t="s">
        <v>1919</v>
      </c>
      <c r="J2498" s="661" t="s">
        <v>4504</v>
      </c>
      <c r="K2498" s="661" t="s">
        <v>4505</v>
      </c>
      <c r="L2498" s="662">
        <v>2060.3000000000002</v>
      </c>
      <c r="M2498" s="662">
        <v>20603</v>
      </c>
      <c r="N2498" s="661">
        <v>10</v>
      </c>
      <c r="O2498" s="742">
        <v>3</v>
      </c>
      <c r="P2498" s="662">
        <v>20603</v>
      </c>
      <c r="Q2498" s="677">
        <v>1</v>
      </c>
      <c r="R2498" s="661">
        <v>10</v>
      </c>
      <c r="S2498" s="677">
        <v>1</v>
      </c>
      <c r="T2498" s="742">
        <v>3</v>
      </c>
      <c r="U2498" s="700">
        <v>1</v>
      </c>
    </row>
    <row r="2499" spans="1:21" ht="14.4" customHeight="1" x14ac:dyDescent="0.3">
      <c r="A2499" s="660">
        <v>21</v>
      </c>
      <c r="B2499" s="661" t="s">
        <v>589</v>
      </c>
      <c r="C2499" s="661">
        <v>89301212</v>
      </c>
      <c r="D2499" s="740" t="s">
        <v>6629</v>
      </c>
      <c r="E2499" s="741" t="s">
        <v>4382</v>
      </c>
      <c r="F2499" s="661" t="s">
        <v>4355</v>
      </c>
      <c r="G2499" s="661" t="s">
        <v>4424</v>
      </c>
      <c r="H2499" s="661" t="s">
        <v>590</v>
      </c>
      <c r="I2499" s="661" t="s">
        <v>1919</v>
      </c>
      <c r="J2499" s="661" t="s">
        <v>4504</v>
      </c>
      <c r="K2499" s="661" t="s">
        <v>4505</v>
      </c>
      <c r="L2499" s="662">
        <v>2027.11</v>
      </c>
      <c r="M2499" s="662">
        <v>26352.43</v>
      </c>
      <c r="N2499" s="661">
        <v>13</v>
      </c>
      <c r="O2499" s="742">
        <v>4</v>
      </c>
      <c r="P2499" s="662">
        <v>20271.099999999999</v>
      </c>
      <c r="Q2499" s="677">
        <v>0.76923076923076916</v>
      </c>
      <c r="R2499" s="661">
        <v>10</v>
      </c>
      <c r="S2499" s="677">
        <v>0.76923076923076927</v>
      </c>
      <c r="T2499" s="742">
        <v>3</v>
      </c>
      <c r="U2499" s="700">
        <v>0.75</v>
      </c>
    </row>
    <row r="2500" spans="1:21" ht="14.4" customHeight="1" x14ac:dyDescent="0.3">
      <c r="A2500" s="660">
        <v>21</v>
      </c>
      <c r="B2500" s="661" t="s">
        <v>589</v>
      </c>
      <c r="C2500" s="661">
        <v>89301212</v>
      </c>
      <c r="D2500" s="740" t="s">
        <v>6629</v>
      </c>
      <c r="E2500" s="741" t="s">
        <v>4382</v>
      </c>
      <c r="F2500" s="661" t="s">
        <v>4355</v>
      </c>
      <c r="G2500" s="661" t="s">
        <v>4424</v>
      </c>
      <c r="H2500" s="661" t="s">
        <v>590</v>
      </c>
      <c r="I2500" s="661" t="s">
        <v>1669</v>
      </c>
      <c r="J2500" s="661" t="s">
        <v>4626</v>
      </c>
      <c r="K2500" s="661" t="s">
        <v>4627</v>
      </c>
      <c r="L2500" s="662">
        <v>1545.22</v>
      </c>
      <c r="M2500" s="662">
        <v>20087.86</v>
      </c>
      <c r="N2500" s="661">
        <v>13</v>
      </c>
      <c r="O2500" s="742">
        <v>5</v>
      </c>
      <c r="P2500" s="662">
        <v>6180.88</v>
      </c>
      <c r="Q2500" s="677">
        <v>0.30769230769230771</v>
      </c>
      <c r="R2500" s="661">
        <v>4</v>
      </c>
      <c r="S2500" s="677">
        <v>0.30769230769230771</v>
      </c>
      <c r="T2500" s="742">
        <v>2</v>
      </c>
      <c r="U2500" s="700">
        <v>0.4</v>
      </c>
    </row>
    <row r="2501" spans="1:21" ht="14.4" customHeight="1" x14ac:dyDescent="0.3">
      <c r="A2501" s="660">
        <v>21</v>
      </c>
      <c r="B2501" s="661" t="s">
        <v>589</v>
      </c>
      <c r="C2501" s="661">
        <v>89301212</v>
      </c>
      <c r="D2501" s="740" t="s">
        <v>6629</v>
      </c>
      <c r="E2501" s="741" t="s">
        <v>4382</v>
      </c>
      <c r="F2501" s="661" t="s">
        <v>4355</v>
      </c>
      <c r="G2501" s="661" t="s">
        <v>4424</v>
      </c>
      <c r="H2501" s="661" t="s">
        <v>590</v>
      </c>
      <c r="I2501" s="661" t="s">
        <v>1669</v>
      </c>
      <c r="J2501" s="661" t="s">
        <v>4626</v>
      </c>
      <c r="K2501" s="661" t="s">
        <v>4627</v>
      </c>
      <c r="L2501" s="662">
        <v>2332.38</v>
      </c>
      <c r="M2501" s="662">
        <v>20991.420000000002</v>
      </c>
      <c r="N2501" s="661">
        <v>9</v>
      </c>
      <c r="O2501" s="742">
        <v>3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21</v>
      </c>
      <c r="B2502" s="661" t="s">
        <v>589</v>
      </c>
      <c r="C2502" s="661">
        <v>89301212</v>
      </c>
      <c r="D2502" s="740" t="s">
        <v>6629</v>
      </c>
      <c r="E2502" s="741" t="s">
        <v>4382</v>
      </c>
      <c r="F2502" s="661" t="s">
        <v>4355</v>
      </c>
      <c r="G2502" s="661" t="s">
        <v>4424</v>
      </c>
      <c r="H2502" s="661" t="s">
        <v>590</v>
      </c>
      <c r="I2502" s="661" t="s">
        <v>1669</v>
      </c>
      <c r="J2502" s="661" t="s">
        <v>4626</v>
      </c>
      <c r="K2502" s="661" t="s">
        <v>4627</v>
      </c>
      <c r="L2502" s="662">
        <v>1520.33</v>
      </c>
      <c r="M2502" s="662">
        <v>30406.6</v>
      </c>
      <c r="N2502" s="661">
        <v>20</v>
      </c>
      <c r="O2502" s="742">
        <v>6</v>
      </c>
      <c r="P2502" s="662">
        <v>24325.279999999999</v>
      </c>
      <c r="Q2502" s="677">
        <v>0.8</v>
      </c>
      <c r="R2502" s="661">
        <v>16</v>
      </c>
      <c r="S2502" s="677">
        <v>0.8</v>
      </c>
      <c r="T2502" s="742">
        <v>5</v>
      </c>
      <c r="U2502" s="700">
        <v>0.83333333333333337</v>
      </c>
    </row>
    <row r="2503" spans="1:21" ht="14.4" customHeight="1" x14ac:dyDescent="0.3">
      <c r="A2503" s="660">
        <v>21</v>
      </c>
      <c r="B2503" s="661" t="s">
        <v>589</v>
      </c>
      <c r="C2503" s="661">
        <v>89301212</v>
      </c>
      <c r="D2503" s="740" t="s">
        <v>6629</v>
      </c>
      <c r="E2503" s="741" t="s">
        <v>4382</v>
      </c>
      <c r="F2503" s="661" t="s">
        <v>4355</v>
      </c>
      <c r="G2503" s="661" t="s">
        <v>4424</v>
      </c>
      <c r="H2503" s="661" t="s">
        <v>590</v>
      </c>
      <c r="I2503" s="661" t="s">
        <v>1308</v>
      </c>
      <c r="J2503" s="661" t="s">
        <v>4425</v>
      </c>
      <c r="K2503" s="661" t="s">
        <v>4426</v>
      </c>
      <c r="L2503" s="662">
        <v>880.88</v>
      </c>
      <c r="M2503" s="662">
        <v>2642.64</v>
      </c>
      <c r="N2503" s="661">
        <v>3</v>
      </c>
      <c r="O2503" s="742">
        <v>1</v>
      </c>
      <c r="P2503" s="662">
        <v>2642.64</v>
      </c>
      <c r="Q2503" s="677">
        <v>1</v>
      </c>
      <c r="R2503" s="661">
        <v>3</v>
      </c>
      <c r="S2503" s="677">
        <v>1</v>
      </c>
      <c r="T2503" s="742">
        <v>1</v>
      </c>
      <c r="U2503" s="700">
        <v>1</v>
      </c>
    </row>
    <row r="2504" spans="1:21" ht="14.4" customHeight="1" x14ac:dyDescent="0.3">
      <c r="A2504" s="660">
        <v>21</v>
      </c>
      <c r="B2504" s="661" t="s">
        <v>589</v>
      </c>
      <c r="C2504" s="661">
        <v>89301212</v>
      </c>
      <c r="D2504" s="740" t="s">
        <v>6629</v>
      </c>
      <c r="E2504" s="741" t="s">
        <v>4382</v>
      </c>
      <c r="F2504" s="661" t="s">
        <v>4355</v>
      </c>
      <c r="G2504" s="661" t="s">
        <v>4424</v>
      </c>
      <c r="H2504" s="661" t="s">
        <v>590</v>
      </c>
      <c r="I2504" s="661" t="s">
        <v>1308</v>
      </c>
      <c r="J2504" s="661" t="s">
        <v>4425</v>
      </c>
      <c r="K2504" s="661" t="s">
        <v>4426</v>
      </c>
      <c r="L2504" s="662">
        <v>515.07000000000005</v>
      </c>
      <c r="M2504" s="662">
        <v>13906.89</v>
      </c>
      <c r="N2504" s="661">
        <v>27</v>
      </c>
      <c r="O2504" s="742">
        <v>10</v>
      </c>
      <c r="P2504" s="662">
        <v>12361.68</v>
      </c>
      <c r="Q2504" s="677">
        <v>0.88888888888888895</v>
      </c>
      <c r="R2504" s="661">
        <v>24</v>
      </c>
      <c r="S2504" s="677">
        <v>0.88888888888888884</v>
      </c>
      <c r="T2504" s="742">
        <v>9</v>
      </c>
      <c r="U2504" s="700">
        <v>0.9</v>
      </c>
    </row>
    <row r="2505" spans="1:21" ht="14.4" customHeight="1" x14ac:dyDescent="0.3">
      <c r="A2505" s="660">
        <v>21</v>
      </c>
      <c r="B2505" s="661" t="s">
        <v>589</v>
      </c>
      <c r="C2505" s="661">
        <v>89301212</v>
      </c>
      <c r="D2505" s="740" t="s">
        <v>6629</v>
      </c>
      <c r="E2505" s="741" t="s">
        <v>4382</v>
      </c>
      <c r="F2505" s="661" t="s">
        <v>4355</v>
      </c>
      <c r="G2505" s="661" t="s">
        <v>4424</v>
      </c>
      <c r="H2505" s="661" t="s">
        <v>590</v>
      </c>
      <c r="I2505" s="661" t="s">
        <v>1308</v>
      </c>
      <c r="J2505" s="661" t="s">
        <v>4425</v>
      </c>
      <c r="K2505" s="661" t="s">
        <v>4426</v>
      </c>
      <c r="L2505" s="662">
        <v>506.78</v>
      </c>
      <c r="M2505" s="662">
        <v>3547.46</v>
      </c>
      <c r="N2505" s="661">
        <v>7</v>
      </c>
      <c r="O2505" s="742">
        <v>2</v>
      </c>
      <c r="P2505" s="662">
        <v>2027.12</v>
      </c>
      <c r="Q2505" s="677">
        <v>0.5714285714285714</v>
      </c>
      <c r="R2505" s="661">
        <v>4</v>
      </c>
      <c r="S2505" s="677">
        <v>0.5714285714285714</v>
      </c>
      <c r="T2505" s="742">
        <v>1</v>
      </c>
      <c r="U2505" s="700">
        <v>0.5</v>
      </c>
    </row>
    <row r="2506" spans="1:21" ht="14.4" customHeight="1" x14ac:dyDescent="0.3">
      <c r="A2506" s="660">
        <v>21</v>
      </c>
      <c r="B2506" s="661" t="s">
        <v>589</v>
      </c>
      <c r="C2506" s="661">
        <v>89301212</v>
      </c>
      <c r="D2506" s="740" t="s">
        <v>6629</v>
      </c>
      <c r="E2506" s="741" t="s">
        <v>4382</v>
      </c>
      <c r="F2506" s="661" t="s">
        <v>4355</v>
      </c>
      <c r="G2506" s="661" t="s">
        <v>4424</v>
      </c>
      <c r="H2506" s="661" t="s">
        <v>590</v>
      </c>
      <c r="I2506" s="661" t="s">
        <v>1522</v>
      </c>
      <c r="J2506" s="661" t="s">
        <v>4506</v>
      </c>
      <c r="K2506" s="661" t="s">
        <v>4507</v>
      </c>
      <c r="L2506" s="662">
        <v>1629.03</v>
      </c>
      <c r="M2506" s="662">
        <v>30951.57</v>
      </c>
      <c r="N2506" s="661">
        <v>19</v>
      </c>
      <c r="O2506" s="742">
        <v>7</v>
      </c>
      <c r="P2506" s="662">
        <v>26064.48</v>
      </c>
      <c r="Q2506" s="677">
        <v>0.84210526315789469</v>
      </c>
      <c r="R2506" s="661">
        <v>16</v>
      </c>
      <c r="S2506" s="677">
        <v>0.84210526315789469</v>
      </c>
      <c r="T2506" s="742">
        <v>6</v>
      </c>
      <c r="U2506" s="700">
        <v>0.8571428571428571</v>
      </c>
    </row>
    <row r="2507" spans="1:21" ht="14.4" customHeight="1" x14ac:dyDescent="0.3">
      <c r="A2507" s="660">
        <v>21</v>
      </c>
      <c r="B2507" s="661" t="s">
        <v>589</v>
      </c>
      <c r="C2507" s="661">
        <v>89301212</v>
      </c>
      <c r="D2507" s="740" t="s">
        <v>6629</v>
      </c>
      <c r="E2507" s="741" t="s">
        <v>4382</v>
      </c>
      <c r="F2507" s="661" t="s">
        <v>4355</v>
      </c>
      <c r="G2507" s="661" t="s">
        <v>4424</v>
      </c>
      <c r="H2507" s="661" t="s">
        <v>590</v>
      </c>
      <c r="I2507" s="661" t="s">
        <v>1522</v>
      </c>
      <c r="J2507" s="661" t="s">
        <v>4506</v>
      </c>
      <c r="K2507" s="661" t="s">
        <v>4507</v>
      </c>
      <c r="L2507" s="662">
        <v>1030.1500000000001</v>
      </c>
      <c r="M2507" s="662">
        <v>21633.15</v>
      </c>
      <c r="N2507" s="661">
        <v>21</v>
      </c>
      <c r="O2507" s="742">
        <v>7</v>
      </c>
      <c r="P2507" s="662">
        <v>18542.7</v>
      </c>
      <c r="Q2507" s="677">
        <v>0.8571428571428571</v>
      </c>
      <c r="R2507" s="661">
        <v>18</v>
      </c>
      <c r="S2507" s="677">
        <v>0.8571428571428571</v>
      </c>
      <c r="T2507" s="742">
        <v>6</v>
      </c>
      <c r="U2507" s="700">
        <v>0.8571428571428571</v>
      </c>
    </row>
    <row r="2508" spans="1:21" ht="14.4" customHeight="1" x14ac:dyDescent="0.3">
      <c r="A2508" s="660">
        <v>21</v>
      </c>
      <c r="B2508" s="661" t="s">
        <v>589</v>
      </c>
      <c r="C2508" s="661">
        <v>89301212</v>
      </c>
      <c r="D2508" s="740" t="s">
        <v>6629</v>
      </c>
      <c r="E2508" s="741" t="s">
        <v>4382</v>
      </c>
      <c r="F2508" s="661" t="s">
        <v>4355</v>
      </c>
      <c r="G2508" s="661" t="s">
        <v>4424</v>
      </c>
      <c r="H2508" s="661" t="s">
        <v>590</v>
      </c>
      <c r="I2508" s="661" t="s">
        <v>1522</v>
      </c>
      <c r="J2508" s="661" t="s">
        <v>4506</v>
      </c>
      <c r="K2508" s="661" t="s">
        <v>4507</v>
      </c>
      <c r="L2508" s="662">
        <v>1013.55</v>
      </c>
      <c r="M2508" s="662">
        <v>14189.7</v>
      </c>
      <c r="N2508" s="661">
        <v>14</v>
      </c>
      <c r="O2508" s="742">
        <v>4</v>
      </c>
      <c r="P2508" s="662">
        <v>10135.5</v>
      </c>
      <c r="Q2508" s="677">
        <v>0.7142857142857143</v>
      </c>
      <c r="R2508" s="661">
        <v>10</v>
      </c>
      <c r="S2508" s="677">
        <v>0.7142857142857143</v>
      </c>
      <c r="T2508" s="742">
        <v>3</v>
      </c>
      <c r="U2508" s="700">
        <v>0.75</v>
      </c>
    </row>
    <row r="2509" spans="1:21" ht="14.4" customHeight="1" x14ac:dyDescent="0.3">
      <c r="A2509" s="660">
        <v>21</v>
      </c>
      <c r="B2509" s="661" t="s">
        <v>589</v>
      </c>
      <c r="C2509" s="661">
        <v>89301212</v>
      </c>
      <c r="D2509" s="740" t="s">
        <v>6629</v>
      </c>
      <c r="E2509" s="741" t="s">
        <v>4382</v>
      </c>
      <c r="F2509" s="661" t="s">
        <v>4355</v>
      </c>
      <c r="G2509" s="661" t="s">
        <v>4424</v>
      </c>
      <c r="H2509" s="661" t="s">
        <v>590</v>
      </c>
      <c r="I2509" s="661" t="s">
        <v>6079</v>
      </c>
      <c r="J2509" s="661" t="s">
        <v>6080</v>
      </c>
      <c r="K2509" s="661" t="s">
        <v>6081</v>
      </c>
      <c r="L2509" s="662">
        <v>4354.34</v>
      </c>
      <c r="M2509" s="662">
        <v>17417.36</v>
      </c>
      <c r="N2509" s="661">
        <v>4</v>
      </c>
      <c r="O2509" s="742">
        <v>1</v>
      </c>
      <c r="P2509" s="662">
        <v>17417.36</v>
      </c>
      <c r="Q2509" s="677">
        <v>1</v>
      </c>
      <c r="R2509" s="661">
        <v>4</v>
      </c>
      <c r="S2509" s="677">
        <v>1</v>
      </c>
      <c r="T2509" s="742">
        <v>1</v>
      </c>
      <c r="U2509" s="700">
        <v>1</v>
      </c>
    </row>
    <row r="2510" spans="1:21" ht="14.4" customHeight="1" x14ac:dyDescent="0.3">
      <c r="A2510" s="660">
        <v>21</v>
      </c>
      <c r="B2510" s="661" t="s">
        <v>589</v>
      </c>
      <c r="C2510" s="661">
        <v>89301212</v>
      </c>
      <c r="D2510" s="740" t="s">
        <v>6629</v>
      </c>
      <c r="E2510" s="741" t="s">
        <v>4382</v>
      </c>
      <c r="F2510" s="661" t="s">
        <v>4355</v>
      </c>
      <c r="G2510" s="661" t="s">
        <v>4424</v>
      </c>
      <c r="H2510" s="661" t="s">
        <v>590</v>
      </c>
      <c r="I2510" s="661" t="s">
        <v>4980</v>
      </c>
      <c r="J2510" s="661" t="s">
        <v>4981</v>
      </c>
      <c r="K2510" s="661" t="s">
        <v>4982</v>
      </c>
      <c r="L2510" s="662">
        <v>1063.3900000000001</v>
      </c>
      <c r="M2510" s="662">
        <v>6380.3400000000011</v>
      </c>
      <c r="N2510" s="661">
        <v>6</v>
      </c>
      <c r="O2510" s="742">
        <v>3</v>
      </c>
      <c r="P2510" s="662">
        <v>1063.3900000000001</v>
      </c>
      <c r="Q2510" s="677">
        <v>0.16666666666666666</v>
      </c>
      <c r="R2510" s="661">
        <v>1</v>
      </c>
      <c r="S2510" s="677">
        <v>0.16666666666666666</v>
      </c>
      <c r="T2510" s="742">
        <v>1</v>
      </c>
      <c r="U2510" s="700">
        <v>0.33333333333333331</v>
      </c>
    </row>
    <row r="2511" spans="1:21" ht="14.4" customHeight="1" x14ac:dyDescent="0.3">
      <c r="A2511" s="660">
        <v>21</v>
      </c>
      <c r="B2511" s="661" t="s">
        <v>589</v>
      </c>
      <c r="C2511" s="661">
        <v>89301212</v>
      </c>
      <c r="D2511" s="740" t="s">
        <v>6629</v>
      </c>
      <c r="E2511" s="741" t="s">
        <v>4382</v>
      </c>
      <c r="F2511" s="661" t="s">
        <v>4355</v>
      </c>
      <c r="G2511" s="661" t="s">
        <v>4424</v>
      </c>
      <c r="H2511" s="661" t="s">
        <v>590</v>
      </c>
      <c r="I2511" s="661" t="s">
        <v>4980</v>
      </c>
      <c r="J2511" s="661" t="s">
        <v>4981</v>
      </c>
      <c r="K2511" s="661" t="s">
        <v>4982</v>
      </c>
      <c r="L2511" s="662">
        <v>515.07000000000005</v>
      </c>
      <c r="M2511" s="662">
        <v>4120.5600000000004</v>
      </c>
      <c r="N2511" s="661">
        <v>8</v>
      </c>
      <c r="O2511" s="742">
        <v>4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21</v>
      </c>
      <c r="B2512" s="661" t="s">
        <v>589</v>
      </c>
      <c r="C2512" s="661">
        <v>89301212</v>
      </c>
      <c r="D2512" s="740" t="s">
        <v>6629</v>
      </c>
      <c r="E2512" s="741" t="s">
        <v>4382</v>
      </c>
      <c r="F2512" s="661" t="s">
        <v>4355</v>
      </c>
      <c r="G2512" s="661" t="s">
        <v>4424</v>
      </c>
      <c r="H2512" s="661" t="s">
        <v>590</v>
      </c>
      <c r="I2512" s="661" t="s">
        <v>4980</v>
      </c>
      <c r="J2512" s="661" t="s">
        <v>4981</v>
      </c>
      <c r="K2512" s="661" t="s">
        <v>4982</v>
      </c>
      <c r="L2512" s="662">
        <v>506.78</v>
      </c>
      <c r="M2512" s="662">
        <v>3547.46</v>
      </c>
      <c r="N2512" s="661">
        <v>7</v>
      </c>
      <c r="O2512" s="742">
        <v>3</v>
      </c>
      <c r="P2512" s="662"/>
      <c r="Q2512" s="677">
        <v>0</v>
      </c>
      <c r="R2512" s="661"/>
      <c r="S2512" s="677">
        <v>0</v>
      </c>
      <c r="T2512" s="742"/>
      <c r="U2512" s="700">
        <v>0</v>
      </c>
    </row>
    <row r="2513" spans="1:21" ht="14.4" customHeight="1" x14ac:dyDescent="0.3">
      <c r="A2513" s="660">
        <v>21</v>
      </c>
      <c r="B2513" s="661" t="s">
        <v>589</v>
      </c>
      <c r="C2513" s="661">
        <v>89301212</v>
      </c>
      <c r="D2513" s="740" t="s">
        <v>6629</v>
      </c>
      <c r="E2513" s="741" t="s">
        <v>4382</v>
      </c>
      <c r="F2513" s="661" t="s">
        <v>4355</v>
      </c>
      <c r="G2513" s="661" t="s">
        <v>4424</v>
      </c>
      <c r="H2513" s="661" t="s">
        <v>590</v>
      </c>
      <c r="I2513" s="661" t="s">
        <v>6082</v>
      </c>
      <c r="J2513" s="661" t="s">
        <v>5513</v>
      </c>
      <c r="K2513" s="661" t="s">
        <v>5514</v>
      </c>
      <c r="L2513" s="662">
        <v>1416.77</v>
      </c>
      <c r="M2513" s="662">
        <v>4250.3099999999995</v>
      </c>
      <c r="N2513" s="661">
        <v>3</v>
      </c>
      <c r="O2513" s="742">
        <v>1</v>
      </c>
      <c r="P2513" s="662">
        <v>4250.3099999999995</v>
      </c>
      <c r="Q2513" s="677">
        <v>1</v>
      </c>
      <c r="R2513" s="661">
        <v>3</v>
      </c>
      <c r="S2513" s="677">
        <v>1</v>
      </c>
      <c r="T2513" s="742">
        <v>1</v>
      </c>
      <c r="U2513" s="700">
        <v>1</v>
      </c>
    </row>
    <row r="2514" spans="1:21" ht="14.4" customHeight="1" x14ac:dyDescent="0.3">
      <c r="A2514" s="660">
        <v>21</v>
      </c>
      <c r="B2514" s="661" t="s">
        <v>589</v>
      </c>
      <c r="C2514" s="661">
        <v>89301212</v>
      </c>
      <c r="D2514" s="740" t="s">
        <v>6629</v>
      </c>
      <c r="E2514" s="741" t="s">
        <v>4382</v>
      </c>
      <c r="F2514" s="661" t="s">
        <v>4355</v>
      </c>
      <c r="G2514" s="661" t="s">
        <v>4424</v>
      </c>
      <c r="H2514" s="661" t="s">
        <v>590</v>
      </c>
      <c r="I2514" s="661" t="s">
        <v>6083</v>
      </c>
      <c r="J2514" s="661" t="s">
        <v>6084</v>
      </c>
      <c r="K2514" s="661" t="s">
        <v>6085</v>
      </c>
      <c r="L2514" s="662">
        <v>4353.05</v>
      </c>
      <c r="M2514" s="662">
        <v>13059.150000000001</v>
      </c>
      <c r="N2514" s="661">
        <v>3</v>
      </c>
      <c r="O2514" s="742">
        <v>1</v>
      </c>
      <c r="P2514" s="662">
        <v>13059.150000000001</v>
      </c>
      <c r="Q2514" s="677">
        <v>1</v>
      </c>
      <c r="R2514" s="661">
        <v>3</v>
      </c>
      <c r="S2514" s="677">
        <v>1</v>
      </c>
      <c r="T2514" s="742">
        <v>1</v>
      </c>
      <c r="U2514" s="700">
        <v>1</v>
      </c>
    </row>
    <row r="2515" spans="1:21" ht="14.4" customHeight="1" x14ac:dyDescent="0.3">
      <c r="A2515" s="660">
        <v>21</v>
      </c>
      <c r="B2515" s="661" t="s">
        <v>589</v>
      </c>
      <c r="C2515" s="661">
        <v>89301212</v>
      </c>
      <c r="D2515" s="740" t="s">
        <v>6629</v>
      </c>
      <c r="E2515" s="741" t="s">
        <v>4382</v>
      </c>
      <c r="F2515" s="661" t="s">
        <v>4355</v>
      </c>
      <c r="G2515" s="661" t="s">
        <v>4424</v>
      </c>
      <c r="H2515" s="661" t="s">
        <v>590</v>
      </c>
      <c r="I2515" s="661" t="s">
        <v>6086</v>
      </c>
      <c r="J2515" s="661" t="s">
        <v>6087</v>
      </c>
      <c r="K2515" s="661" t="s">
        <v>6088</v>
      </c>
      <c r="L2515" s="662">
        <v>1063.33</v>
      </c>
      <c r="M2515" s="662">
        <v>9569.9699999999993</v>
      </c>
      <c r="N2515" s="661">
        <v>9</v>
      </c>
      <c r="O2515" s="742">
        <v>5</v>
      </c>
      <c r="P2515" s="662">
        <v>5316.65</v>
      </c>
      <c r="Q2515" s="677">
        <v>0.55555555555555558</v>
      </c>
      <c r="R2515" s="661">
        <v>5</v>
      </c>
      <c r="S2515" s="677">
        <v>0.55555555555555558</v>
      </c>
      <c r="T2515" s="742">
        <v>3</v>
      </c>
      <c r="U2515" s="700">
        <v>0.6</v>
      </c>
    </row>
    <row r="2516" spans="1:21" ht="14.4" customHeight="1" x14ac:dyDescent="0.3">
      <c r="A2516" s="660">
        <v>21</v>
      </c>
      <c r="B2516" s="661" t="s">
        <v>589</v>
      </c>
      <c r="C2516" s="661">
        <v>89301212</v>
      </c>
      <c r="D2516" s="740" t="s">
        <v>6629</v>
      </c>
      <c r="E2516" s="741" t="s">
        <v>4382</v>
      </c>
      <c r="F2516" s="661" t="s">
        <v>4355</v>
      </c>
      <c r="G2516" s="661" t="s">
        <v>4424</v>
      </c>
      <c r="H2516" s="661" t="s">
        <v>590</v>
      </c>
      <c r="I2516" s="661" t="s">
        <v>5512</v>
      </c>
      <c r="J2516" s="661" t="s">
        <v>5513</v>
      </c>
      <c r="K2516" s="661" t="s">
        <v>5514</v>
      </c>
      <c r="L2516" s="662">
        <v>1416.77</v>
      </c>
      <c r="M2516" s="662">
        <v>9917.39</v>
      </c>
      <c r="N2516" s="661">
        <v>7</v>
      </c>
      <c r="O2516" s="742">
        <v>3</v>
      </c>
      <c r="P2516" s="662">
        <v>9917.39</v>
      </c>
      <c r="Q2516" s="677">
        <v>1</v>
      </c>
      <c r="R2516" s="661">
        <v>7</v>
      </c>
      <c r="S2516" s="677">
        <v>1</v>
      </c>
      <c r="T2516" s="742">
        <v>3</v>
      </c>
      <c r="U2516" s="700">
        <v>1</v>
      </c>
    </row>
    <row r="2517" spans="1:21" ht="14.4" customHeight="1" x14ac:dyDescent="0.3">
      <c r="A2517" s="660">
        <v>21</v>
      </c>
      <c r="B2517" s="661" t="s">
        <v>589</v>
      </c>
      <c r="C2517" s="661">
        <v>89301212</v>
      </c>
      <c r="D2517" s="740" t="s">
        <v>6629</v>
      </c>
      <c r="E2517" s="741" t="s">
        <v>4382</v>
      </c>
      <c r="F2517" s="661" t="s">
        <v>4355</v>
      </c>
      <c r="G2517" s="661" t="s">
        <v>4424</v>
      </c>
      <c r="H2517" s="661" t="s">
        <v>590</v>
      </c>
      <c r="I2517" s="661" t="s">
        <v>5512</v>
      </c>
      <c r="J2517" s="661" t="s">
        <v>5513</v>
      </c>
      <c r="K2517" s="661" t="s">
        <v>5514</v>
      </c>
      <c r="L2517" s="662">
        <v>1013.55</v>
      </c>
      <c r="M2517" s="662">
        <v>3040.6499999999996</v>
      </c>
      <c r="N2517" s="661">
        <v>3</v>
      </c>
      <c r="O2517" s="742">
        <v>1</v>
      </c>
      <c r="P2517" s="662">
        <v>3040.6499999999996</v>
      </c>
      <c r="Q2517" s="677">
        <v>1</v>
      </c>
      <c r="R2517" s="661">
        <v>3</v>
      </c>
      <c r="S2517" s="677">
        <v>1</v>
      </c>
      <c r="T2517" s="742">
        <v>1</v>
      </c>
      <c r="U2517" s="700">
        <v>1</v>
      </c>
    </row>
    <row r="2518" spans="1:21" ht="14.4" customHeight="1" x14ac:dyDescent="0.3">
      <c r="A2518" s="660">
        <v>21</v>
      </c>
      <c r="B2518" s="661" t="s">
        <v>589</v>
      </c>
      <c r="C2518" s="661">
        <v>89301212</v>
      </c>
      <c r="D2518" s="740" t="s">
        <v>6629</v>
      </c>
      <c r="E2518" s="741" t="s">
        <v>4382</v>
      </c>
      <c r="F2518" s="661" t="s">
        <v>4355</v>
      </c>
      <c r="G2518" s="661" t="s">
        <v>4424</v>
      </c>
      <c r="H2518" s="661" t="s">
        <v>590</v>
      </c>
      <c r="I2518" s="661" t="s">
        <v>6089</v>
      </c>
      <c r="J2518" s="661" t="s">
        <v>6090</v>
      </c>
      <c r="K2518" s="661" t="s">
        <v>4627</v>
      </c>
      <c r="L2518" s="662">
        <v>1520.33</v>
      </c>
      <c r="M2518" s="662">
        <v>4560.99</v>
      </c>
      <c r="N2518" s="661">
        <v>3</v>
      </c>
      <c r="O2518" s="742">
        <v>1</v>
      </c>
      <c r="P2518" s="662">
        <v>4560.99</v>
      </c>
      <c r="Q2518" s="677">
        <v>1</v>
      </c>
      <c r="R2518" s="661">
        <v>3</v>
      </c>
      <c r="S2518" s="677">
        <v>1</v>
      </c>
      <c r="T2518" s="742">
        <v>1</v>
      </c>
      <c r="U2518" s="700">
        <v>1</v>
      </c>
    </row>
    <row r="2519" spans="1:21" ht="14.4" customHeight="1" x14ac:dyDescent="0.3">
      <c r="A2519" s="660">
        <v>21</v>
      </c>
      <c r="B2519" s="661" t="s">
        <v>589</v>
      </c>
      <c r="C2519" s="661">
        <v>89301212</v>
      </c>
      <c r="D2519" s="740" t="s">
        <v>6629</v>
      </c>
      <c r="E2519" s="741" t="s">
        <v>4382</v>
      </c>
      <c r="F2519" s="661" t="s">
        <v>4355</v>
      </c>
      <c r="G2519" s="661" t="s">
        <v>4508</v>
      </c>
      <c r="H2519" s="661" t="s">
        <v>2238</v>
      </c>
      <c r="I2519" s="661" t="s">
        <v>2840</v>
      </c>
      <c r="J2519" s="661" t="s">
        <v>2841</v>
      </c>
      <c r="K2519" s="661" t="s">
        <v>4190</v>
      </c>
      <c r="L2519" s="662">
        <v>3127.19</v>
      </c>
      <c r="M2519" s="662">
        <v>3127.19</v>
      </c>
      <c r="N2519" s="661">
        <v>1</v>
      </c>
      <c r="O2519" s="742">
        <v>0.5</v>
      </c>
      <c r="P2519" s="662">
        <v>3127.19</v>
      </c>
      <c r="Q2519" s="677">
        <v>1</v>
      </c>
      <c r="R2519" s="661">
        <v>1</v>
      </c>
      <c r="S2519" s="677">
        <v>1</v>
      </c>
      <c r="T2519" s="742">
        <v>0.5</v>
      </c>
      <c r="U2519" s="700">
        <v>1</v>
      </c>
    </row>
    <row r="2520" spans="1:21" ht="14.4" customHeight="1" x14ac:dyDescent="0.3">
      <c r="A2520" s="660">
        <v>21</v>
      </c>
      <c r="B2520" s="661" t="s">
        <v>589</v>
      </c>
      <c r="C2520" s="661">
        <v>89301212</v>
      </c>
      <c r="D2520" s="740" t="s">
        <v>6629</v>
      </c>
      <c r="E2520" s="741" t="s">
        <v>4382</v>
      </c>
      <c r="F2520" s="661" t="s">
        <v>4355</v>
      </c>
      <c r="G2520" s="661" t="s">
        <v>4508</v>
      </c>
      <c r="H2520" s="661" t="s">
        <v>2238</v>
      </c>
      <c r="I2520" s="661" t="s">
        <v>6091</v>
      </c>
      <c r="J2520" s="661" t="s">
        <v>6092</v>
      </c>
      <c r="K2520" s="661" t="s">
        <v>6093</v>
      </c>
      <c r="L2520" s="662">
        <v>4283.43</v>
      </c>
      <c r="M2520" s="662">
        <v>25700.58</v>
      </c>
      <c r="N2520" s="661">
        <v>6</v>
      </c>
      <c r="O2520" s="742">
        <v>3</v>
      </c>
      <c r="P2520" s="662">
        <v>12850.29</v>
      </c>
      <c r="Q2520" s="677">
        <v>0.5</v>
      </c>
      <c r="R2520" s="661">
        <v>3</v>
      </c>
      <c r="S2520" s="677">
        <v>0.5</v>
      </c>
      <c r="T2520" s="742">
        <v>1.5</v>
      </c>
      <c r="U2520" s="700">
        <v>0.5</v>
      </c>
    </row>
    <row r="2521" spans="1:21" ht="14.4" customHeight="1" x14ac:dyDescent="0.3">
      <c r="A2521" s="660">
        <v>21</v>
      </c>
      <c r="B2521" s="661" t="s">
        <v>589</v>
      </c>
      <c r="C2521" s="661">
        <v>89301212</v>
      </c>
      <c r="D2521" s="740" t="s">
        <v>6629</v>
      </c>
      <c r="E2521" s="741" t="s">
        <v>4382</v>
      </c>
      <c r="F2521" s="661" t="s">
        <v>4355</v>
      </c>
      <c r="G2521" s="661" t="s">
        <v>5525</v>
      </c>
      <c r="H2521" s="661" t="s">
        <v>590</v>
      </c>
      <c r="I2521" s="661" t="s">
        <v>3054</v>
      </c>
      <c r="J2521" s="661" t="s">
        <v>6094</v>
      </c>
      <c r="K2521" s="661" t="s">
        <v>6095</v>
      </c>
      <c r="L2521" s="662">
        <v>62.93</v>
      </c>
      <c r="M2521" s="662">
        <v>125.86</v>
      </c>
      <c r="N2521" s="661">
        <v>2</v>
      </c>
      <c r="O2521" s="742">
        <v>1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21</v>
      </c>
      <c r="B2522" s="661" t="s">
        <v>589</v>
      </c>
      <c r="C2522" s="661">
        <v>89301212</v>
      </c>
      <c r="D2522" s="740" t="s">
        <v>6629</v>
      </c>
      <c r="E2522" s="741" t="s">
        <v>4382</v>
      </c>
      <c r="F2522" s="661" t="s">
        <v>4355</v>
      </c>
      <c r="G2522" s="661" t="s">
        <v>5525</v>
      </c>
      <c r="H2522" s="661" t="s">
        <v>590</v>
      </c>
      <c r="I2522" s="661" t="s">
        <v>6096</v>
      </c>
      <c r="J2522" s="661" t="s">
        <v>5527</v>
      </c>
      <c r="K2522" s="661" t="s">
        <v>2543</v>
      </c>
      <c r="L2522" s="662">
        <v>0</v>
      </c>
      <c r="M2522" s="662">
        <v>0</v>
      </c>
      <c r="N2522" s="661">
        <v>2</v>
      </c>
      <c r="O2522" s="742">
        <v>1.5</v>
      </c>
      <c r="P2522" s="662"/>
      <c r="Q2522" s="677"/>
      <c r="R2522" s="661"/>
      <c r="S2522" s="677">
        <v>0</v>
      </c>
      <c r="T2522" s="742"/>
      <c r="U2522" s="700">
        <v>0</v>
      </c>
    </row>
    <row r="2523" spans="1:21" ht="14.4" customHeight="1" x14ac:dyDescent="0.3">
      <c r="A2523" s="660">
        <v>21</v>
      </c>
      <c r="B2523" s="661" t="s">
        <v>589</v>
      </c>
      <c r="C2523" s="661">
        <v>89301212</v>
      </c>
      <c r="D2523" s="740" t="s">
        <v>6629</v>
      </c>
      <c r="E2523" s="741" t="s">
        <v>4382</v>
      </c>
      <c r="F2523" s="661" t="s">
        <v>4355</v>
      </c>
      <c r="G2523" s="661" t="s">
        <v>5525</v>
      </c>
      <c r="H2523" s="661" t="s">
        <v>590</v>
      </c>
      <c r="I2523" s="661" t="s">
        <v>6097</v>
      </c>
      <c r="J2523" s="661" t="s">
        <v>5527</v>
      </c>
      <c r="K2523" s="661" t="s">
        <v>4752</v>
      </c>
      <c r="L2523" s="662">
        <v>0</v>
      </c>
      <c r="M2523" s="662">
        <v>0</v>
      </c>
      <c r="N2523" s="661">
        <v>1</v>
      </c>
      <c r="O2523" s="742">
        <v>0.5</v>
      </c>
      <c r="P2523" s="662"/>
      <c r="Q2523" s="677"/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21</v>
      </c>
      <c r="B2524" s="661" t="s">
        <v>589</v>
      </c>
      <c r="C2524" s="661">
        <v>89301212</v>
      </c>
      <c r="D2524" s="740" t="s">
        <v>6629</v>
      </c>
      <c r="E2524" s="741" t="s">
        <v>4382</v>
      </c>
      <c r="F2524" s="661" t="s">
        <v>4355</v>
      </c>
      <c r="G2524" s="661" t="s">
        <v>4509</v>
      </c>
      <c r="H2524" s="661" t="s">
        <v>590</v>
      </c>
      <c r="I2524" s="661" t="s">
        <v>5313</v>
      </c>
      <c r="J2524" s="661" t="s">
        <v>4511</v>
      </c>
      <c r="K2524" s="661" t="s">
        <v>4515</v>
      </c>
      <c r="L2524" s="662">
        <v>66.599999999999994</v>
      </c>
      <c r="M2524" s="662">
        <v>333</v>
      </c>
      <c r="N2524" s="661">
        <v>5</v>
      </c>
      <c r="O2524" s="742">
        <v>2.5</v>
      </c>
      <c r="P2524" s="662">
        <v>66.599999999999994</v>
      </c>
      <c r="Q2524" s="677">
        <v>0.19999999999999998</v>
      </c>
      <c r="R2524" s="661">
        <v>1</v>
      </c>
      <c r="S2524" s="677">
        <v>0.2</v>
      </c>
      <c r="T2524" s="742">
        <v>0.5</v>
      </c>
      <c r="U2524" s="700">
        <v>0.2</v>
      </c>
    </row>
    <row r="2525" spans="1:21" ht="14.4" customHeight="1" x14ac:dyDescent="0.3">
      <c r="A2525" s="660">
        <v>21</v>
      </c>
      <c r="B2525" s="661" t="s">
        <v>589</v>
      </c>
      <c r="C2525" s="661">
        <v>89301212</v>
      </c>
      <c r="D2525" s="740" t="s">
        <v>6629</v>
      </c>
      <c r="E2525" s="741" t="s">
        <v>4382</v>
      </c>
      <c r="F2525" s="661" t="s">
        <v>4355</v>
      </c>
      <c r="G2525" s="661" t="s">
        <v>4509</v>
      </c>
      <c r="H2525" s="661" t="s">
        <v>590</v>
      </c>
      <c r="I2525" s="661" t="s">
        <v>4513</v>
      </c>
      <c r="J2525" s="661" t="s">
        <v>4514</v>
      </c>
      <c r="K2525" s="661" t="s">
        <v>4512</v>
      </c>
      <c r="L2525" s="662">
        <v>0</v>
      </c>
      <c r="M2525" s="662">
        <v>0</v>
      </c>
      <c r="N2525" s="661">
        <v>3</v>
      </c>
      <c r="O2525" s="742">
        <v>2.5</v>
      </c>
      <c r="P2525" s="662">
        <v>0</v>
      </c>
      <c r="Q2525" s="677"/>
      <c r="R2525" s="661">
        <v>1</v>
      </c>
      <c r="S2525" s="677">
        <v>0.33333333333333331</v>
      </c>
      <c r="T2525" s="742">
        <v>0.5</v>
      </c>
      <c r="U2525" s="700">
        <v>0.2</v>
      </c>
    </row>
    <row r="2526" spans="1:21" ht="14.4" customHeight="1" x14ac:dyDescent="0.3">
      <c r="A2526" s="660">
        <v>21</v>
      </c>
      <c r="B2526" s="661" t="s">
        <v>589</v>
      </c>
      <c r="C2526" s="661">
        <v>89301212</v>
      </c>
      <c r="D2526" s="740" t="s">
        <v>6629</v>
      </c>
      <c r="E2526" s="741" t="s">
        <v>4382</v>
      </c>
      <c r="F2526" s="661" t="s">
        <v>4355</v>
      </c>
      <c r="G2526" s="661" t="s">
        <v>4509</v>
      </c>
      <c r="H2526" s="661" t="s">
        <v>590</v>
      </c>
      <c r="I2526" s="661" t="s">
        <v>1126</v>
      </c>
      <c r="J2526" s="661" t="s">
        <v>4514</v>
      </c>
      <c r="K2526" s="661" t="s">
        <v>4515</v>
      </c>
      <c r="L2526" s="662">
        <v>66.599999999999994</v>
      </c>
      <c r="M2526" s="662">
        <v>1731.6000000000004</v>
      </c>
      <c r="N2526" s="661">
        <v>26</v>
      </c>
      <c r="O2526" s="742">
        <v>18.5</v>
      </c>
      <c r="P2526" s="662">
        <v>865.80000000000018</v>
      </c>
      <c r="Q2526" s="677">
        <v>0.5</v>
      </c>
      <c r="R2526" s="661">
        <v>13</v>
      </c>
      <c r="S2526" s="677">
        <v>0.5</v>
      </c>
      <c r="T2526" s="742">
        <v>7.5</v>
      </c>
      <c r="U2526" s="700">
        <v>0.40540540540540543</v>
      </c>
    </row>
    <row r="2527" spans="1:21" ht="14.4" customHeight="1" x14ac:dyDescent="0.3">
      <c r="A2527" s="660">
        <v>21</v>
      </c>
      <c r="B2527" s="661" t="s">
        <v>589</v>
      </c>
      <c r="C2527" s="661">
        <v>89301212</v>
      </c>
      <c r="D2527" s="740" t="s">
        <v>6629</v>
      </c>
      <c r="E2527" s="741" t="s">
        <v>4382</v>
      </c>
      <c r="F2527" s="661" t="s">
        <v>4355</v>
      </c>
      <c r="G2527" s="661" t="s">
        <v>4406</v>
      </c>
      <c r="H2527" s="661" t="s">
        <v>2238</v>
      </c>
      <c r="I2527" s="661" t="s">
        <v>4628</v>
      </c>
      <c r="J2527" s="661" t="s">
        <v>4302</v>
      </c>
      <c r="K2527" s="661" t="s">
        <v>4629</v>
      </c>
      <c r="L2527" s="662">
        <v>561.54</v>
      </c>
      <c r="M2527" s="662">
        <v>561.54</v>
      </c>
      <c r="N2527" s="661">
        <v>1</v>
      </c>
      <c r="O2527" s="742">
        <v>0.5</v>
      </c>
      <c r="P2527" s="662"/>
      <c r="Q2527" s="677">
        <v>0</v>
      </c>
      <c r="R2527" s="661"/>
      <c r="S2527" s="677">
        <v>0</v>
      </c>
      <c r="T2527" s="742"/>
      <c r="U2527" s="700">
        <v>0</v>
      </c>
    </row>
    <row r="2528" spans="1:21" ht="14.4" customHeight="1" x14ac:dyDescent="0.3">
      <c r="A2528" s="660">
        <v>21</v>
      </c>
      <c r="B2528" s="661" t="s">
        <v>589</v>
      </c>
      <c r="C2528" s="661">
        <v>89301212</v>
      </c>
      <c r="D2528" s="740" t="s">
        <v>6629</v>
      </c>
      <c r="E2528" s="741" t="s">
        <v>4382</v>
      </c>
      <c r="F2528" s="661" t="s">
        <v>4355</v>
      </c>
      <c r="G2528" s="661" t="s">
        <v>4406</v>
      </c>
      <c r="H2528" s="661" t="s">
        <v>2238</v>
      </c>
      <c r="I2528" s="661" t="s">
        <v>4795</v>
      </c>
      <c r="J2528" s="661" t="s">
        <v>4232</v>
      </c>
      <c r="K2528" s="661" t="s">
        <v>4796</v>
      </c>
      <c r="L2528" s="662">
        <v>887.05</v>
      </c>
      <c r="M2528" s="662">
        <v>7983.4500000000007</v>
      </c>
      <c r="N2528" s="661">
        <v>9</v>
      </c>
      <c r="O2528" s="742">
        <v>3.5</v>
      </c>
      <c r="P2528" s="662">
        <v>1774.1</v>
      </c>
      <c r="Q2528" s="677">
        <v>0.22222222222222218</v>
      </c>
      <c r="R2528" s="661">
        <v>2</v>
      </c>
      <c r="S2528" s="677">
        <v>0.22222222222222221</v>
      </c>
      <c r="T2528" s="742">
        <v>1</v>
      </c>
      <c r="U2528" s="700">
        <v>0.2857142857142857</v>
      </c>
    </row>
    <row r="2529" spans="1:21" ht="14.4" customHeight="1" x14ac:dyDescent="0.3">
      <c r="A2529" s="660">
        <v>21</v>
      </c>
      <c r="B2529" s="661" t="s">
        <v>589</v>
      </c>
      <c r="C2529" s="661">
        <v>89301212</v>
      </c>
      <c r="D2529" s="740" t="s">
        <v>6629</v>
      </c>
      <c r="E2529" s="741" t="s">
        <v>4382</v>
      </c>
      <c r="F2529" s="661" t="s">
        <v>4355</v>
      </c>
      <c r="G2529" s="661" t="s">
        <v>5096</v>
      </c>
      <c r="H2529" s="661" t="s">
        <v>2238</v>
      </c>
      <c r="I2529" s="661" t="s">
        <v>5097</v>
      </c>
      <c r="J2529" s="661" t="s">
        <v>5098</v>
      </c>
      <c r="K2529" s="661" t="s">
        <v>5099</v>
      </c>
      <c r="L2529" s="662">
        <v>1359.61</v>
      </c>
      <c r="M2529" s="662">
        <v>2719.22</v>
      </c>
      <c r="N2529" s="661">
        <v>2</v>
      </c>
      <c r="O2529" s="742">
        <v>1</v>
      </c>
      <c r="P2529" s="662">
        <v>2719.22</v>
      </c>
      <c r="Q2529" s="677">
        <v>1</v>
      </c>
      <c r="R2529" s="661">
        <v>2</v>
      </c>
      <c r="S2529" s="677">
        <v>1</v>
      </c>
      <c r="T2529" s="742">
        <v>1</v>
      </c>
      <c r="U2529" s="700">
        <v>1</v>
      </c>
    </row>
    <row r="2530" spans="1:21" ht="14.4" customHeight="1" x14ac:dyDescent="0.3">
      <c r="A2530" s="660">
        <v>21</v>
      </c>
      <c r="B2530" s="661" t="s">
        <v>589</v>
      </c>
      <c r="C2530" s="661">
        <v>89301212</v>
      </c>
      <c r="D2530" s="740" t="s">
        <v>6629</v>
      </c>
      <c r="E2530" s="741" t="s">
        <v>4382</v>
      </c>
      <c r="F2530" s="661" t="s">
        <v>4355</v>
      </c>
      <c r="G2530" s="661" t="s">
        <v>5096</v>
      </c>
      <c r="H2530" s="661" t="s">
        <v>2238</v>
      </c>
      <c r="I2530" s="661" t="s">
        <v>2549</v>
      </c>
      <c r="J2530" s="661" t="s">
        <v>2550</v>
      </c>
      <c r="K2530" s="661" t="s">
        <v>4123</v>
      </c>
      <c r="L2530" s="662">
        <v>664.23</v>
      </c>
      <c r="M2530" s="662">
        <v>4649.6100000000006</v>
      </c>
      <c r="N2530" s="661">
        <v>7</v>
      </c>
      <c r="O2530" s="742">
        <v>4.5</v>
      </c>
      <c r="P2530" s="662">
        <v>4649.6100000000006</v>
      </c>
      <c r="Q2530" s="677">
        <v>1</v>
      </c>
      <c r="R2530" s="661">
        <v>7</v>
      </c>
      <c r="S2530" s="677">
        <v>1</v>
      </c>
      <c r="T2530" s="742">
        <v>4.5</v>
      </c>
      <c r="U2530" s="700">
        <v>1</v>
      </c>
    </row>
    <row r="2531" spans="1:21" ht="14.4" customHeight="1" x14ac:dyDescent="0.3">
      <c r="A2531" s="660">
        <v>21</v>
      </c>
      <c r="B2531" s="661" t="s">
        <v>589</v>
      </c>
      <c r="C2531" s="661">
        <v>89301212</v>
      </c>
      <c r="D2531" s="740" t="s">
        <v>6629</v>
      </c>
      <c r="E2531" s="741" t="s">
        <v>4382</v>
      </c>
      <c r="F2531" s="661" t="s">
        <v>4355</v>
      </c>
      <c r="G2531" s="661" t="s">
        <v>4427</v>
      </c>
      <c r="H2531" s="661" t="s">
        <v>590</v>
      </c>
      <c r="I2531" s="661" t="s">
        <v>991</v>
      </c>
      <c r="J2531" s="661" t="s">
        <v>992</v>
      </c>
      <c r="K2531" s="661" t="s">
        <v>4428</v>
      </c>
      <c r="L2531" s="662">
        <v>163.9</v>
      </c>
      <c r="M2531" s="662">
        <v>655.6</v>
      </c>
      <c r="N2531" s="661">
        <v>4</v>
      </c>
      <c r="O2531" s="742">
        <v>3</v>
      </c>
      <c r="P2531" s="662">
        <v>327.8</v>
      </c>
      <c r="Q2531" s="677">
        <v>0.5</v>
      </c>
      <c r="R2531" s="661">
        <v>2</v>
      </c>
      <c r="S2531" s="677">
        <v>0.5</v>
      </c>
      <c r="T2531" s="742">
        <v>1</v>
      </c>
      <c r="U2531" s="700">
        <v>0.33333333333333331</v>
      </c>
    </row>
    <row r="2532" spans="1:21" ht="14.4" customHeight="1" x14ac:dyDescent="0.3">
      <c r="A2532" s="660">
        <v>21</v>
      </c>
      <c r="B2532" s="661" t="s">
        <v>589</v>
      </c>
      <c r="C2532" s="661">
        <v>89301212</v>
      </c>
      <c r="D2532" s="740" t="s">
        <v>6629</v>
      </c>
      <c r="E2532" s="741" t="s">
        <v>4382</v>
      </c>
      <c r="F2532" s="661" t="s">
        <v>4355</v>
      </c>
      <c r="G2532" s="661" t="s">
        <v>5100</v>
      </c>
      <c r="H2532" s="661" t="s">
        <v>590</v>
      </c>
      <c r="I2532" s="661" t="s">
        <v>1475</v>
      </c>
      <c r="J2532" s="661" t="s">
        <v>5101</v>
      </c>
      <c r="K2532" s="661" t="s">
        <v>5102</v>
      </c>
      <c r="L2532" s="662">
        <v>0</v>
      </c>
      <c r="M2532" s="662">
        <v>0</v>
      </c>
      <c r="N2532" s="661">
        <v>2</v>
      </c>
      <c r="O2532" s="742">
        <v>1</v>
      </c>
      <c r="P2532" s="662">
        <v>0</v>
      </c>
      <c r="Q2532" s="677"/>
      <c r="R2532" s="661">
        <v>2</v>
      </c>
      <c r="S2532" s="677">
        <v>1</v>
      </c>
      <c r="T2532" s="742">
        <v>1</v>
      </c>
      <c r="U2532" s="700">
        <v>1</v>
      </c>
    </row>
    <row r="2533" spans="1:21" ht="14.4" customHeight="1" x14ac:dyDescent="0.3">
      <c r="A2533" s="660">
        <v>21</v>
      </c>
      <c r="B2533" s="661" t="s">
        <v>589</v>
      </c>
      <c r="C2533" s="661">
        <v>89301212</v>
      </c>
      <c r="D2533" s="740" t="s">
        <v>6629</v>
      </c>
      <c r="E2533" s="741" t="s">
        <v>4382</v>
      </c>
      <c r="F2533" s="661" t="s">
        <v>4355</v>
      </c>
      <c r="G2533" s="661" t="s">
        <v>4518</v>
      </c>
      <c r="H2533" s="661" t="s">
        <v>590</v>
      </c>
      <c r="I2533" s="661" t="s">
        <v>5539</v>
      </c>
      <c r="J2533" s="661" t="s">
        <v>5540</v>
      </c>
      <c r="K2533" s="661" t="s">
        <v>5541</v>
      </c>
      <c r="L2533" s="662">
        <v>610.23</v>
      </c>
      <c r="M2533" s="662">
        <v>1830.69</v>
      </c>
      <c r="N2533" s="661">
        <v>3</v>
      </c>
      <c r="O2533" s="742">
        <v>2</v>
      </c>
      <c r="P2533" s="662">
        <v>610.23</v>
      </c>
      <c r="Q2533" s="677">
        <v>0.33333333333333331</v>
      </c>
      <c r="R2533" s="661">
        <v>1</v>
      </c>
      <c r="S2533" s="677">
        <v>0.33333333333333331</v>
      </c>
      <c r="T2533" s="742">
        <v>1</v>
      </c>
      <c r="U2533" s="700">
        <v>0.5</v>
      </c>
    </row>
    <row r="2534" spans="1:21" ht="14.4" customHeight="1" x14ac:dyDescent="0.3">
      <c r="A2534" s="660">
        <v>21</v>
      </c>
      <c r="B2534" s="661" t="s">
        <v>589</v>
      </c>
      <c r="C2534" s="661">
        <v>89301212</v>
      </c>
      <c r="D2534" s="740" t="s">
        <v>6629</v>
      </c>
      <c r="E2534" s="741" t="s">
        <v>4382</v>
      </c>
      <c r="F2534" s="661" t="s">
        <v>4355</v>
      </c>
      <c r="G2534" s="661" t="s">
        <v>4518</v>
      </c>
      <c r="H2534" s="661" t="s">
        <v>590</v>
      </c>
      <c r="I2534" s="661" t="s">
        <v>4805</v>
      </c>
      <c r="J2534" s="661" t="s">
        <v>1937</v>
      </c>
      <c r="K2534" s="661" t="s">
        <v>4806</v>
      </c>
      <c r="L2534" s="662">
        <v>949.83</v>
      </c>
      <c r="M2534" s="662">
        <v>4749.1500000000005</v>
      </c>
      <c r="N2534" s="661">
        <v>5</v>
      </c>
      <c r="O2534" s="742">
        <v>3</v>
      </c>
      <c r="P2534" s="662"/>
      <c r="Q2534" s="677">
        <v>0</v>
      </c>
      <c r="R2534" s="661"/>
      <c r="S2534" s="677">
        <v>0</v>
      </c>
      <c r="T2534" s="742"/>
      <c r="U2534" s="700">
        <v>0</v>
      </c>
    </row>
    <row r="2535" spans="1:21" ht="14.4" customHeight="1" x14ac:dyDescent="0.3">
      <c r="A2535" s="660">
        <v>21</v>
      </c>
      <c r="B2535" s="661" t="s">
        <v>589</v>
      </c>
      <c r="C2535" s="661">
        <v>89301212</v>
      </c>
      <c r="D2535" s="740" t="s">
        <v>6629</v>
      </c>
      <c r="E2535" s="741" t="s">
        <v>4382</v>
      </c>
      <c r="F2535" s="661" t="s">
        <v>4355</v>
      </c>
      <c r="G2535" s="661" t="s">
        <v>4518</v>
      </c>
      <c r="H2535" s="661" t="s">
        <v>590</v>
      </c>
      <c r="I2535" s="661" t="s">
        <v>5542</v>
      </c>
      <c r="J2535" s="661" t="s">
        <v>1948</v>
      </c>
      <c r="K2535" s="661" t="s">
        <v>5543</v>
      </c>
      <c r="L2535" s="662">
        <v>1753.54</v>
      </c>
      <c r="M2535" s="662">
        <v>10521.240000000002</v>
      </c>
      <c r="N2535" s="661">
        <v>6</v>
      </c>
      <c r="O2535" s="742">
        <v>3</v>
      </c>
      <c r="P2535" s="662">
        <v>1753.54</v>
      </c>
      <c r="Q2535" s="677">
        <v>0.16666666666666663</v>
      </c>
      <c r="R2535" s="661">
        <v>1</v>
      </c>
      <c r="S2535" s="677">
        <v>0.16666666666666666</v>
      </c>
      <c r="T2535" s="742">
        <v>1</v>
      </c>
      <c r="U2535" s="700">
        <v>0.33333333333333331</v>
      </c>
    </row>
    <row r="2536" spans="1:21" ht="14.4" customHeight="1" x14ac:dyDescent="0.3">
      <c r="A2536" s="660">
        <v>21</v>
      </c>
      <c r="B2536" s="661" t="s">
        <v>589</v>
      </c>
      <c r="C2536" s="661">
        <v>89301212</v>
      </c>
      <c r="D2536" s="740" t="s">
        <v>6629</v>
      </c>
      <c r="E2536" s="741" t="s">
        <v>4382</v>
      </c>
      <c r="F2536" s="661" t="s">
        <v>4355</v>
      </c>
      <c r="G2536" s="661" t="s">
        <v>4518</v>
      </c>
      <c r="H2536" s="661" t="s">
        <v>590</v>
      </c>
      <c r="I2536" s="661" t="s">
        <v>4809</v>
      </c>
      <c r="J2536" s="661" t="s">
        <v>4810</v>
      </c>
      <c r="K2536" s="661" t="s">
        <v>4811</v>
      </c>
      <c r="L2536" s="662">
        <v>3507.07</v>
      </c>
      <c r="M2536" s="662">
        <v>7014.14</v>
      </c>
      <c r="N2536" s="661">
        <v>2</v>
      </c>
      <c r="O2536" s="742">
        <v>1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21</v>
      </c>
      <c r="B2537" s="661" t="s">
        <v>589</v>
      </c>
      <c r="C2537" s="661">
        <v>89301212</v>
      </c>
      <c r="D2537" s="740" t="s">
        <v>6629</v>
      </c>
      <c r="E2537" s="741" t="s">
        <v>4382</v>
      </c>
      <c r="F2537" s="661" t="s">
        <v>4355</v>
      </c>
      <c r="G2537" s="661" t="s">
        <v>4419</v>
      </c>
      <c r="H2537" s="661" t="s">
        <v>590</v>
      </c>
      <c r="I2537" s="661" t="s">
        <v>4420</v>
      </c>
      <c r="J2537" s="661" t="s">
        <v>835</v>
      </c>
      <c r="K2537" s="661" t="s">
        <v>3636</v>
      </c>
      <c r="L2537" s="662">
        <v>0</v>
      </c>
      <c r="M2537" s="662">
        <v>0</v>
      </c>
      <c r="N2537" s="661">
        <v>4</v>
      </c>
      <c r="O2537" s="742">
        <v>3</v>
      </c>
      <c r="P2537" s="662">
        <v>0</v>
      </c>
      <c r="Q2537" s="677"/>
      <c r="R2537" s="661">
        <v>1</v>
      </c>
      <c r="S2537" s="677">
        <v>0.25</v>
      </c>
      <c r="T2537" s="742">
        <v>0.5</v>
      </c>
      <c r="U2537" s="700">
        <v>0.16666666666666666</v>
      </c>
    </row>
    <row r="2538" spans="1:21" ht="14.4" customHeight="1" x14ac:dyDescent="0.3">
      <c r="A2538" s="660">
        <v>21</v>
      </c>
      <c r="B2538" s="661" t="s">
        <v>589</v>
      </c>
      <c r="C2538" s="661">
        <v>89301212</v>
      </c>
      <c r="D2538" s="740" t="s">
        <v>6629</v>
      </c>
      <c r="E2538" s="741" t="s">
        <v>4382</v>
      </c>
      <c r="F2538" s="661" t="s">
        <v>4355</v>
      </c>
      <c r="G2538" s="661" t="s">
        <v>4419</v>
      </c>
      <c r="H2538" s="661" t="s">
        <v>590</v>
      </c>
      <c r="I2538" s="661" t="s">
        <v>834</v>
      </c>
      <c r="J2538" s="661" t="s">
        <v>835</v>
      </c>
      <c r="K2538" s="661" t="s">
        <v>2573</v>
      </c>
      <c r="L2538" s="662">
        <v>40.36</v>
      </c>
      <c r="M2538" s="662">
        <v>484.32000000000005</v>
      </c>
      <c r="N2538" s="661">
        <v>12</v>
      </c>
      <c r="O2538" s="742">
        <v>9.5</v>
      </c>
      <c r="P2538" s="662">
        <v>242.16000000000003</v>
      </c>
      <c r="Q2538" s="677">
        <v>0.5</v>
      </c>
      <c r="R2538" s="661">
        <v>6</v>
      </c>
      <c r="S2538" s="677">
        <v>0.5</v>
      </c>
      <c r="T2538" s="742">
        <v>5</v>
      </c>
      <c r="U2538" s="700">
        <v>0.52631578947368418</v>
      </c>
    </row>
    <row r="2539" spans="1:21" ht="14.4" customHeight="1" x14ac:dyDescent="0.3">
      <c r="A2539" s="660">
        <v>21</v>
      </c>
      <c r="B2539" s="661" t="s">
        <v>589</v>
      </c>
      <c r="C2539" s="661">
        <v>89301212</v>
      </c>
      <c r="D2539" s="740" t="s">
        <v>6629</v>
      </c>
      <c r="E2539" s="741" t="s">
        <v>4382</v>
      </c>
      <c r="F2539" s="661" t="s">
        <v>4355</v>
      </c>
      <c r="G2539" s="661" t="s">
        <v>6098</v>
      </c>
      <c r="H2539" s="661" t="s">
        <v>590</v>
      </c>
      <c r="I2539" s="661" t="s">
        <v>1602</v>
      </c>
      <c r="J2539" s="661" t="s">
        <v>1603</v>
      </c>
      <c r="K2539" s="661" t="s">
        <v>4223</v>
      </c>
      <c r="L2539" s="662">
        <v>23.72</v>
      </c>
      <c r="M2539" s="662">
        <v>23.72</v>
      </c>
      <c r="N2539" s="661">
        <v>1</v>
      </c>
      <c r="O2539" s="742">
        <v>1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21</v>
      </c>
      <c r="B2540" s="661" t="s">
        <v>589</v>
      </c>
      <c r="C2540" s="661">
        <v>89301212</v>
      </c>
      <c r="D2540" s="740" t="s">
        <v>6629</v>
      </c>
      <c r="E2540" s="741" t="s">
        <v>4382</v>
      </c>
      <c r="F2540" s="661" t="s">
        <v>4355</v>
      </c>
      <c r="G2540" s="661" t="s">
        <v>4630</v>
      </c>
      <c r="H2540" s="661" t="s">
        <v>590</v>
      </c>
      <c r="I2540" s="661" t="s">
        <v>6099</v>
      </c>
      <c r="J2540" s="661" t="s">
        <v>6100</v>
      </c>
      <c r="K2540" s="661" t="s">
        <v>6101</v>
      </c>
      <c r="L2540" s="662">
        <v>53.12</v>
      </c>
      <c r="M2540" s="662">
        <v>53.12</v>
      </c>
      <c r="N2540" s="661">
        <v>1</v>
      </c>
      <c r="O2540" s="742">
        <v>0.5</v>
      </c>
      <c r="P2540" s="662">
        <v>53.12</v>
      </c>
      <c r="Q2540" s="677">
        <v>1</v>
      </c>
      <c r="R2540" s="661">
        <v>1</v>
      </c>
      <c r="S2540" s="677">
        <v>1</v>
      </c>
      <c r="T2540" s="742">
        <v>0.5</v>
      </c>
      <c r="U2540" s="700">
        <v>1</v>
      </c>
    </row>
    <row r="2541" spans="1:21" ht="14.4" customHeight="1" x14ac:dyDescent="0.3">
      <c r="A2541" s="660">
        <v>21</v>
      </c>
      <c r="B2541" s="661" t="s">
        <v>589</v>
      </c>
      <c r="C2541" s="661">
        <v>89301212</v>
      </c>
      <c r="D2541" s="740" t="s">
        <v>6629</v>
      </c>
      <c r="E2541" s="741" t="s">
        <v>4382</v>
      </c>
      <c r="F2541" s="661" t="s">
        <v>4355</v>
      </c>
      <c r="G2541" s="661" t="s">
        <v>4919</v>
      </c>
      <c r="H2541" s="661" t="s">
        <v>590</v>
      </c>
      <c r="I2541" s="661" t="s">
        <v>1547</v>
      </c>
      <c r="J2541" s="661" t="s">
        <v>1548</v>
      </c>
      <c r="K2541" s="661" t="s">
        <v>5549</v>
      </c>
      <c r="L2541" s="662">
        <v>31.84</v>
      </c>
      <c r="M2541" s="662">
        <v>2419.84</v>
      </c>
      <c r="N2541" s="661">
        <v>76</v>
      </c>
      <c r="O2541" s="742">
        <v>17.5</v>
      </c>
      <c r="P2541" s="662">
        <v>1719.36</v>
      </c>
      <c r="Q2541" s="677">
        <v>0.71052631578947356</v>
      </c>
      <c r="R2541" s="661">
        <v>54</v>
      </c>
      <c r="S2541" s="677">
        <v>0.71052631578947367</v>
      </c>
      <c r="T2541" s="742">
        <v>12</v>
      </c>
      <c r="U2541" s="700">
        <v>0.68571428571428572</v>
      </c>
    </row>
    <row r="2542" spans="1:21" ht="14.4" customHeight="1" x14ac:dyDescent="0.3">
      <c r="A2542" s="660">
        <v>21</v>
      </c>
      <c r="B2542" s="661" t="s">
        <v>589</v>
      </c>
      <c r="C2542" s="661">
        <v>89301212</v>
      </c>
      <c r="D2542" s="740" t="s">
        <v>6629</v>
      </c>
      <c r="E2542" s="741" t="s">
        <v>4382</v>
      </c>
      <c r="F2542" s="661" t="s">
        <v>4355</v>
      </c>
      <c r="G2542" s="661" t="s">
        <v>4919</v>
      </c>
      <c r="H2542" s="661" t="s">
        <v>590</v>
      </c>
      <c r="I2542" s="661" t="s">
        <v>1334</v>
      </c>
      <c r="J2542" s="661" t="s">
        <v>1335</v>
      </c>
      <c r="K2542" s="661" t="s">
        <v>4920</v>
      </c>
      <c r="L2542" s="662">
        <v>63.67</v>
      </c>
      <c r="M2542" s="662">
        <v>5220.9400000000014</v>
      </c>
      <c r="N2542" s="661">
        <v>82</v>
      </c>
      <c r="O2542" s="742">
        <v>24.5</v>
      </c>
      <c r="P2542" s="662">
        <v>3565.5200000000013</v>
      </c>
      <c r="Q2542" s="677">
        <v>0.68292682926829273</v>
      </c>
      <c r="R2542" s="661">
        <v>56</v>
      </c>
      <c r="S2542" s="677">
        <v>0.68292682926829273</v>
      </c>
      <c r="T2542" s="742">
        <v>16.5</v>
      </c>
      <c r="U2542" s="700">
        <v>0.67346938775510201</v>
      </c>
    </row>
    <row r="2543" spans="1:21" ht="14.4" customHeight="1" x14ac:dyDescent="0.3">
      <c r="A2543" s="660">
        <v>21</v>
      </c>
      <c r="B2543" s="661" t="s">
        <v>589</v>
      </c>
      <c r="C2543" s="661">
        <v>89301212</v>
      </c>
      <c r="D2543" s="740" t="s">
        <v>6629</v>
      </c>
      <c r="E2543" s="741" t="s">
        <v>4382</v>
      </c>
      <c r="F2543" s="661" t="s">
        <v>4355</v>
      </c>
      <c r="G2543" s="661" t="s">
        <v>4417</v>
      </c>
      <c r="H2543" s="661" t="s">
        <v>590</v>
      </c>
      <c r="I2543" s="661" t="s">
        <v>2658</v>
      </c>
      <c r="J2543" s="661" t="s">
        <v>2659</v>
      </c>
      <c r="K2543" s="661" t="s">
        <v>4418</v>
      </c>
      <c r="L2543" s="662">
        <v>50.27</v>
      </c>
      <c r="M2543" s="662">
        <v>251.35000000000002</v>
      </c>
      <c r="N2543" s="661">
        <v>5</v>
      </c>
      <c r="O2543" s="742">
        <v>3</v>
      </c>
      <c r="P2543" s="662">
        <v>201.08</v>
      </c>
      <c r="Q2543" s="677">
        <v>0.79999999999999993</v>
      </c>
      <c r="R2543" s="661">
        <v>4</v>
      </c>
      <c r="S2543" s="677">
        <v>0.8</v>
      </c>
      <c r="T2543" s="742">
        <v>2</v>
      </c>
      <c r="U2543" s="700">
        <v>0.66666666666666663</v>
      </c>
    </row>
    <row r="2544" spans="1:21" ht="14.4" customHeight="1" x14ac:dyDescent="0.3">
      <c r="A2544" s="660">
        <v>21</v>
      </c>
      <c r="B2544" s="661" t="s">
        <v>589</v>
      </c>
      <c r="C2544" s="661">
        <v>89301212</v>
      </c>
      <c r="D2544" s="740" t="s">
        <v>6629</v>
      </c>
      <c r="E2544" s="741" t="s">
        <v>4382</v>
      </c>
      <c r="F2544" s="661" t="s">
        <v>4355</v>
      </c>
      <c r="G2544" s="661" t="s">
        <v>4700</v>
      </c>
      <c r="H2544" s="661" t="s">
        <v>590</v>
      </c>
      <c r="I2544" s="661" t="s">
        <v>744</v>
      </c>
      <c r="J2544" s="661" t="s">
        <v>745</v>
      </c>
      <c r="K2544" s="661" t="s">
        <v>4701</v>
      </c>
      <c r="L2544" s="662">
        <v>26.17</v>
      </c>
      <c r="M2544" s="662">
        <v>209.36</v>
      </c>
      <c r="N2544" s="661">
        <v>8</v>
      </c>
      <c r="O2544" s="742">
        <v>1.5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21</v>
      </c>
      <c r="B2545" s="661" t="s">
        <v>589</v>
      </c>
      <c r="C2545" s="661">
        <v>89301212</v>
      </c>
      <c r="D2545" s="740" t="s">
        <v>6629</v>
      </c>
      <c r="E2545" s="741" t="s">
        <v>4382</v>
      </c>
      <c r="F2545" s="661" t="s">
        <v>4355</v>
      </c>
      <c r="G2545" s="661" t="s">
        <v>4700</v>
      </c>
      <c r="H2545" s="661" t="s">
        <v>590</v>
      </c>
      <c r="I2545" s="661" t="s">
        <v>744</v>
      </c>
      <c r="J2545" s="661" t="s">
        <v>745</v>
      </c>
      <c r="K2545" s="661" t="s">
        <v>4701</v>
      </c>
      <c r="L2545" s="662">
        <v>28.52</v>
      </c>
      <c r="M2545" s="662">
        <v>313.71999999999997</v>
      </c>
      <c r="N2545" s="661">
        <v>11</v>
      </c>
      <c r="O2545" s="742">
        <v>3.5</v>
      </c>
      <c r="P2545" s="662">
        <v>199.64</v>
      </c>
      <c r="Q2545" s="677">
        <v>0.63636363636363635</v>
      </c>
      <c r="R2545" s="661">
        <v>7</v>
      </c>
      <c r="S2545" s="677">
        <v>0.63636363636363635</v>
      </c>
      <c r="T2545" s="742">
        <v>2.5</v>
      </c>
      <c r="U2545" s="700">
        <v>0.7142857142857143</v>
      </c>
    </row>
    <row r="2546" spans="1:21" ht="14.4" customHeight="1" x14ac:dyDescent="0.3">
      <c r="A2546" s="660">
        <v>21</v>
      </c>
      <c r="B2546" s="661" t="s">
        <v>589</v>
      </c>
      <c r="C2546" s="661">
        <v>89301212</v>
      </c>
      <c r="D2546" s="740" t="s">
        <v>6629</v>
      </c>
      <c r="E2546" s="741" t="s">
        <v>4382</v>
      </c>
      <c r="F2546" s="661" t="s">
        <v>4355</v>
      </c>
      <c r="G2546" s="661" t="s">
        <v>4635</v>
      </c>
      <c r="H2546" s="661" t="s">
        <v>590</v>
      </c>
      <c r="I2546" s="661" t="s">
        <v>5421</v>
      </c>
      <c r="J2546" s="661" t="s">
        <v>5422</v>
      </c>
      <c r="K2546" s="661" t="s">
        <v>5423</v>
      </c>
      <c r="L2546" s="662">
        <v>1538.52</v>
      </c>
      <c r="M2546" s="662">
        <v>3077.04</v>
      </c>
      <c r="N2546" s="661">
        <v>2</v>
      </c>
      <c r="O2546" s="742">
        <v>0.5</v>
      </c>
      <c r="P2546" s="662">
        <v>3077.04</v>
      </c>
      <c r="Q2546" s="677">
        <v>1</v>
      </c>
      <c r="R2546" s="661">
        <v>2</v>
      </c>
      <c r="S2546" s="677">
        <v>1</v>
      </c>
      <c r="T2546" s="742">
        <v>0.5</v>
      </c>
      <c r="U2546" s="700">
        <v>1</v>
      </c>
    </row>
    <row r="2547" spans="1:21" ht="14.4" customHeight="1" x14ac:dyDescent="0.3">
      <c r="A2547" s="660">
        <v>21</v>
      </c>
      <c r="B2547" s="661" t="s">
        <v>589</v>
      </c>
      <c r="C2547" s="661">
        <v>89301212</v>
      </c>
      <c r="D2547" s="740" t="s">
        <v>6629</v>
      </c>
      <c r="E2547" s="741" t="s">
        <v>4382</v>
      </c>
      <c r="F2547" s="661" t="s">
        <v>4355</v>
      </c>
      <c r="G2547" s="661" t="s">
        <v>4635</v>
      </c>
      <c r="H2547" s="661" t="s">
        <v>590</v>
      </c>
      <c r="I2547" s="661" t="s">
        <v>4636</v>
      </c>
      <c r="J2547" s="661" t="s">
        <v>4637</v>
      </c>
      <c r="K2547" s="661" t="s">
        <v>2884</v>
      </c>
      <c r="L2547" s="662">
        <v>10256.77</v>
      </c>
      <c r="M2547" s="662">
        <v>338473.41000000003</v>
      </c>
      <c r="N2547" s="661">
        <v>33</v>
      </c>
      <c r="O2547" s="742">
        <v>15</v>
      </c>
      <c r="P2547" s="662">
        <v>256419.25000000003</v>
      </c>
      <c r="Q2547" s="677">
        <v>0.75757575757575757</v>
      </c>
      <c r="R2547" s="661">
        <v>25</v>
      </c>
      <c r="S2547" s="677">
        <v>0.75757575757575757</v>
      </c>
      <c r="T2547" s="742">
        <v>10.5</v>
      </c>
      <c r="U2547" s="700">
        <v>0.7</v>
      </c>
    </row>
    <row r="2548" spans="1:21" ht="14.4" customHeight="1" x14ac:dyDescent="0.3">
      <c r="A2548" s="660">
        <v>21</v>
      </c>
      <c r="B2548" s="661" t="s">
        <v>589</v>
      </c>
      <c r="C2548" s="661">
        <v>89301212</v>
      </c>
      <c r="D2548" s="740" t="s">
        <v>6629</v>
      </c>
      <c r="E2548" s="741" t="s">
        <v>4382</v>
      </c>
      <c r="F2548" s="661" t="s">
        <v>4355</v>
      </c>
      <c r="G2548" s="661" t="s">
        <v>4635</v>
      </c>
      <c r="H2548" s="661" t="s">
        <v>2238</v>
      </c>
      <c r="I2548" s="661" t="s">
        <v>5128</v>
      </c>
      <c r="J2548" s="661" t="s">
        <v>5129</v>
      </c>
      <c r="K2548" s="661" t="s">
        <v>2884</v>
      </c>
      <c r="L2548" s="662">
        <v>10256.77</v>
      </c>
      <c r="M2548" s="662">
        <v>41027.08</v>
      </c>
      <c r="N2548" s="661">
        <v>4</v>
      </c>
      <c r="O2548" s="742">
        <v>2</v>
      </c>
      <c r="P2548" s="662">
        <v>41027.08</v>
      </c>
      <c r="Q2548" s="677">
        <v>1</v>
      </c>
      <c r="R2548" s="661">
        <v>4</v>
      </c>
      <c r="S2548" s="677">
        <v>1</v>
      </c>
      <c r="T2548" s="742">
        <v>2</v>
      </c>
      <c r="U2548" s="700">
        <v>1</v>
      </c>
    </row>
    <row r="2549" spans="1:21" ht="14.4" customHeight="1" x14ac:dyDescent="0.3">
      <c r="A2549" s="660">
        <v>21</v>
      </c>
      <c r="B2549" s="661" t="s">
        <v>589</v>
      </c>
      <c r="C2549" s="661">
        <v>89301212</v>
      </c>
      <c r="D2549" s="740" t="s">
        <v>6629</v>
      </c>
      <c r="E2549" s="741" t="s">
        <v>4382</v>
      </c>
      <c r="F2549" s="661" t="s">
        <v>4355</v>
      </c>
      <c r="G2549" s="661" t="s">
        <v>4635</v>
      </c>
      <c r="H2549" s="661" t="s">
        <v>2238</v>
      </c>
      <c r="I2549" s="661" t="s">
        <v>5130</v>
      </c>
      <c r="J2549" s="661" t="s">
        <v>5129</v>
      </c>
      <c r="K2549" s="661" t="s">
        <v>2884</v>
      </c>
      <c r="L2549" s="662">
        <v>10256.77</v>
      </c>
      <c r="M2549" s="662">
        <v>30770.31</v>
      </c>
      <c r="N2549" s="661">
        <v>3</v>
      </c>
      <c r="O2549" s="742">
        <v>2.5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21</v>
      </c>
      <c r="B2550" s="661" t="s">
        <v>589</v>
      </c>
      <c r="C2550" s="661">
        <v>89301212</v>
      </c>
      <c r="D2550" s="740" t="s">
        <v>6629</v>
      </c>
      <c r="E2550" s="741" t="s">
        <v>4382</v>
      </c>
      <c r="F2550" s="661" t="s">
        <v>4355</v>
      </c>
      <c r="G2550" s="661" t="s">
        <v>4635</v>
      </c>
      <c r="H2550" s="661" t="s">
        <v>2238</v>
      </c>
      <c r="I2550" s="661" t="s">
        <v>6102</v>
      </c>
      <c r="J2550" s="661" t="s">
        <v>5129</v>
      </c>
      <c r="K2550" s="661" t="s">
        <v>4129</v>
      </c>
      <c r="L2550" s="662">
        <v>0</v>
      </c>
      <c r="M2550" s="662">
        <v>0</v>
      </c>
      <c r="N2550" s="661">
        <v>1</v>
      </c>
      <c r="O2550" s="742">
        <v>1</v>
      </c>
      <c r="P2550" s="662"/>
      <c r="Q2550" s="677"/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21</v>
      </c>
      <c r="B2551" s="661" t="s">
        <v>589</v>
      </c>
      <c r="C2551" s="661">
        <v>89301212</v>
      </c>
      <c r="D2551" s="740" t="s">
        <v>6629</v>
      </c>
      <c r="E2551" s="741" t="s">
        <v>4382</v>
      </c>
      <c r="F2551" s="661" t="s">
        <v>4355</v>
      </c>
      <c r="G2551" s="661" t="s">
        <v>6103</v>
      </c>
      <c r="H2551" s="661" t="s">
        <v>590</v>
      </c>
      <c r="I2551" s="661" t="s">
        <v>6104</v>
      </c>
      <c r="J2551" s="661" t="s">
        <v>6105</v>
      </c>
      <c r="K2551" s="661" t="s">
        <v>4278</v>
      </c>
      <c r="L2551" s="662">
        <v>364.22</v>
      </c>
      <c r="M2551" s="662">
        <v>1092.6600000000001</v>
      </c>
      <c r="N2551" s="661">
        <v>3</v>
      </c>
      <c r="O2551" s="742">
        <v>0.5</v>
      </c>
      <c r="P2551" s="662">
        <v>1092.6600000000001</v>
      </c>
      <c r="Q2551" s="677">
        <v>1</v>
      </c>
      <c r="R2551" s="661">
        <v>3</v>
      </c>
      <c r="S2551" s="677">
        <v>1</v>
      </c>
      <c r="T2551" s="742">
        <v>0.5</v>
      </c>
      <c r="U2551" s="700">
        <v>1</v>
      </c>
    </row>
    <row r="2552" spans="1:21" ht="14.4" customHeight="1" x14ac:dyDescent="0.3">
      <c r="A2552" s="660">
        <v>21</v>
      </c>
      <c r="B2552" s="661" t="s">
        <v>589</v>
      </c>
      <c r="C2552" s="661">
        <v>89301212</v>
      </c>
      <c r="D2552" s="740" t="s">
        <v>6629</v>
      </c>
      <c r="E2552" s="741" t="s">
        <v>4382</v>
      </c>
      <c r="F2552" s="661" t="s">
        <v>4355</v>
      </c>
      <c r="G2552" s="661" t="s">
        <v>5137</v>
      </c>
      <c r="H2552" s="661" t="s">
        <v>2238</v>
      </c>
      <c r="I2552" s="661" t="s">
        <v>5754</v>
      </c>
      <c r="J2552" s="661" t="s">
        <v>2771</v>
      </c>
      <c r="K2552" s="661" t="s">
        <v>5755</v>
      </c>
      <c r="L2552" s="662">
        <v>0</v>
      </c>
      <c r="M2552" s="662">
        <v>0</v>
      </c>
      <c r="N2552" s="661">
        <v>2</v>
      </c>
      <c r="O2552" s="742">
        <v>1</v>
      </c>
      <c r="P2552" s="662"/>
      <c r="Q2552" s="677"/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21</v>
      </c>
      <c r="B2553" s="661" t="s">
        <v>589</v>
      </c>
      <c r="C2553" s="661">
        <v>89301212</v>
      </c>
      <c r="D2553" s="740" t="s">
        <v>6629</v>
      </c>
      <c r="E2553" s="741" t="s">
        <v>4382</v>
      </c>
      <c r="F2553" s="661" t="s">
        <v>4355</v>
      </c>
      <c r="G2553" s="661" t="s">
        <v>5565</v>
      </c>
      <c r="H2553" s="661" t="s">
        <v>590</v>
      </c>
      <c r="I2553" s="661" t="s">
        <v>2803</v>
      </c>
      <c r="J2553" s="661" t="s">
        <v>2804</v>
      </c>
      <c r="K2553" s="661" t="s">
        <v>5468</v>
      </c>
      <c r="L2553" s="662">
        <v>0</v>
      </c>
      <c r="M2553" s="662">
        <v>0</v>
      </c>
      <c r="N2553" s="661">
        <v>2</v>
      </c>
      <c r="O2553" s="742">
        <v>1.5</v>
      </c>
      <c r="P2553" s="662">
        <v>0</v>
      </c>
      <c r="Q2553" s="677"/>
      <c r="R2553" s="661">
        <v>2</v>
      </c>
      <c r="S2553" s="677">
        <v>1</v>
      </c>
      <c r="T2553" s="742">
        <v>1.5</v>
      </c>
      <c r="U2553" s="700">
        <v>1</v>
      </c>
    </row>
    <row r="2554" spans="1:21" ht="14.4" customHeight="1" x14ac:dyDescent="0.3">
      <c r="A2554" s="660">
        <v>21</v>
      </c>
      <c r="B2554" s="661" t="s">
        <v>589</v>
      </c>
      <c r="C2554" s="661">
        <v>89301212</v>
      </c>
      <c r="D2554" s="740" t="s">
        <v>6629</v>
      </c>
      <c r="E2554" s="741" t="s">
        <v>4382</v>
      </c>
      <c r="F2554" s="661" t="s">
        <v>4355</v>
      </c>
      <c r="G2554" s="661" t="s">
        <v>5565</v>
      </c>
      <c r="H2554" s="661" t="s">
        <v>590</v>
      </c>
      <c r="I2554" s="661" t="s">
        <v>2818</v>
      </c>
      <c r="J2554" s="661" t="s">
        <v>2819</v>
      </c>
      <c r="K2554" s="661" t="s">
        <v>2820</v>
      </c>
      <c r="L2554" s="662">
        <v>0</v>
      </c>
      <c r="M2554" s="662">
        <v>0</v>
      </c>
      <c r="N2554" s="661">
        <v>1</v>
      </c>
      <c r="O2554" s="742">
        <v>1</v>
      </c>
      <c r="P2554" s="662">
        <v>0</v>
      </c>
      <c r="Q2554" s="677"/>
      <c r="R2554" s="661">
        <v>1</v>
      </c>
      <c r="S2554" s="677">
        <v>1</v>
      </c>
      <c r="T2554" s="742">
        <v>1</v>
      </c>
      <c r="U2554" s="700">
        <v>1</v>
      </c>
    </row>
    <row r="2555" spans="1:21" ht="14.4" customHeight="1" x14ac:dyDescent="0.3">
      <c r="A2555" s="660">
        <v>21</v>
      </c>
      <c r="B2555" s="661" t="s">
        <v>589</v>
      </c>
      <c r="C2555" s="661">
        <v>89301212</v>
      </c>
      <c r="D2555" s="740" t="s">
        <v>6629</v>
      </c>
      <c r="E2555" s="741" t="s">
        <v>4382</v>
      </c>
      <c r="F2555" s="661" t="s">
        <v>4355</v>
      </c>
      <c r="G2555" s="661" t="s">
        <v>5565</v>
      </c>
      <c r="H2555" s="661" t="s">
        <v>590</v>
      </c>
      <c r="I2555" s="661" t="s">
        <v>6106</v>
      </c>
      <c r="J2555" s="661" t="s">
        <v>6107</v>
      </c>
      <c r="K2555" s="661" t="s">
        <v>6108</v>
      </c>
      <c r="L2555" s="662">
        <v>0</v>
      </c>
      <c r="M2555" s="662">
        <v>0</v>
      </c>
      <c r="N2555" s="661">
        <v>6</v>
      </c>
      <c r="O2555" s="742">
        <v>3</v>
      </c>
      <c r="P2555" s="662">
        <v>0</v>
      </c>
      <c r="Q2555" s="677"/>
      <c r="R2555" s="661">
        <v>4</v>
      </c>
      <c r="S2555" s="677">
        <v>0.66666666666666663</v>
      </c>
      <c r="T2555" s="742">
        <v>2</v>
      </c>
      <c r="U2555" s="700">
        <v>0.66666666666666663</v>
      </c>
    </row>
    <row r="2556" spans="1:21" ht="14.4" customHeight="1" x14ac:dyDescent="0.3">
      <c r="A2556" s="660">
        <v>21</v>
      </c>
      <c r="B2556" s="661" t="s">
        <v>589</v>
      </c>
      <c r="C2556" s="661">
        <v>89301212</v>
      </c>
      <c r="D2556" s="740" t="s">
        <v>6629</v>
      </c>
      <c r="E2556" s="741" t="s">
        <v>4382</v>
      </c>
      <c r="F2556" s="661" t="s">
        <v>4355</v>
      </c>
      <c r="G2556" s="661" t="s">
        <v>5565</v>
      </c>
      <c r="H2556" s="661" t="s">
        <v>590</v>
      </c>
      <c r="I2556" s="661" t="s">
        <v>6106</v>
      </c>
      <c r="J2556" s="661" t="s">
        <v>6107</v>
      </c>
      <c r="K2556" s="661" t="s">
        <v>6109</v>
      </c>
      <c r="L2556" s="662">
        <v>0</v>
      </c>
      <c r="M2556" s="662">
        <v>0</v>
      </c>
      <c r="N2556" s="661">
        <v>1</v>
      </c>
      <c r="O2556" s="742">
        <v>0.5</v>
      </c>
      <c r="P2556" s="662"/>
      <c r="Q2556" s="677"/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21</v>
      </c>
      <c r="B2557" s="661" t="s">
        <v>589</v>
      </c>
      <c r="C2557" s="661">
        <v>89301212</v>
      </c>
      <c r="D2557" s="740" t="s">
        <v>6629</v>
      </c>
      <c r="E2557" s="741" t="s">
        <v>4382</v>
      </c>
      <c r="F2557" s="661" t="s">
        <v>4355</v>
      </c>
      <c r="G2557" s="661" t="s">
        <v>5565</v>
      </c>
      <c r="H2557" s="661" t="s">
        <v>590</v>
      </c>
      <c r="I2557" s="661" t="s">
        <v>6110</v>
      </c>
      <c r="J2557" s="661" t="s">
        <v>6111</v>
      </c>
      <c r="K2557" s="661" t="s">
        <v>6112</v>
      </c>
      <c r="L2557" s="662">
        <v>0</v>
      </c>
      <c r="M2557" s="662">
        <v>0</v>
      </c>
      <c r="N2557" s="661">
        <v>2</v>
      </c>
      <c r="O2557" s="742">
        <v>0.5</v>
      </c>
      <c r="P2557" s="662">
        <v>0</v>
      </c>
      <c r="Q2557" s="677"/>
      <c r="R2557" s="661">
        <v>2</v>
      </c>
      <c r="S2557" s="677">
        <v>1</v>
      </c>
      <c r="T2557" s="742">
        <v>0.5</v>
      </c>
      <c r="U2557" s="700">
        <v>1</v>
      </c>
    </row>
    <row r="2558" spans="1:21" ht="14.4" customHeight="1" x14ac:dyDescent="0.3">
      <c r="A2558" s="660">
        <v>21</v>
      </c>
      <c r="B2558" s="661" t="s">
        <v>589</v>
      </c>
      <c r="C2558" s="661">
        <v>89301212</v>
      </c>
      <c r="D2558" s="740" t="s">
        <v>6629</v>
      </c>
      <c r="E2558" s="741" t="s">
        <v>4382</v>
      </c>
      <c r="F2558" s="661" t="s">
        <v>4355</v>
      </c>
      <c r="G2558" s="661" t="s">
        <v>4531</v>
      </c>
      <c r="H2558" s="661" t="s">
        <v>590</v>
      </c>
      <c r="I2558" s="661" t="s">
        <v>960</v>
      </c>
      <c r="J2558" s="661" t="s">
        <v>4532</v>
      </c>
      <c r="K2558" s="661" t="s">
        <v>4533</v>
      </c>
      <c r="L2558" s="662">
        <v>72.05</v>
      </c>
      <c r="M2558" s="662">
        <v>504.34999999999997</v>
      </c>
      <c r="N2558" s="661">
        <v>7</v>
      </c>
      <c r="O2558" s="742">
        <v>2.5</v>
      </c>
      <c r="P2558" s="662">
        <v>288.2</v>
      </c>
      <c r="Q2558" s="677">
        <v>0.5714285714285714</v>
      </c>
      <c r="R2558" s="661">
        <v>4</v>
      </c>
      <c r="S2558" s="677">
        <v>0.5714285714285714</v>
      </c>
      <c r="T2558" s="742">
        <v>1.5</v>
      </c>
      <c r="U2558" s="700">
        <v>0.6</v>
      </c>
    </row>
    <row r="2559" spans="1:21" ht="14.4" customHeight="1" x14ac:dyDescent="0.3">
      <c r="A2559" s="660">
        <v>21</v>
      </c>
      <c r="B2559" s="661" t="s">
        <v>589</v>
      </c>
      <c r="C2559" s="661">
        <v>89301212</v>
      </c>
      <c r="D2559" s="740" t="s">
        <v>6629</v>
      </c>
      <c r="E2559" s="741" t="s">
        <v>4382</v>
      </c>
      <c r="F2559" s="661" t="s">
        <v>4355</v>
      </c>
      <c r="G2559" s="661" t="s">
        <v>4531</v>
      </c>
      <c r="H2559" s="661" t="s">
        <v>590</v>
      </c>
      <c r="I2559" s="661" t="s">
        <v>960</v>
      </c>
      <c r="J2559" s="661" t="s">
        <v>4532</v>
      </c>
      <c r="K2559" s="661" t="s">
        <v>4533</v>
      </c>
      <c r="L2559" s="662">
        <v>77.36</v>
      </c>
      <c r="M2559" s="662">
        <v>618.87999999999988</v>
      </c>
      <c r="N2559" s="661">
        <v>8</v>
      </c>
      <c r="O2559" s="742">
        <v>3</v>
      </c>
      <c r="P2559" s="662">
        <v>232.07999999999998</v>
      </c>
      <c r="Q2559" s="677">
        <v>0.37500000000000006</v>
      </c>
      <c r="R2559" s="661">
        <v>3</v>
      </c>
      <c r="S2559" s="677">
        <v>0.375</v>
      </c>
      <c r="T2559" s="742">
        <v>1</v>
      </c>
      <c r="U2559" s="700">
        <v>0.33333333333333331</v>
      </c>
    </row>
    <row r="2560" spans="1:21" ht="14.4" customHeight="1" x14ac:dyDescent="0.3">
      <c r="A2560" s="660">
        <v>21</v>
      </c>
      <c r="B2560" s="661" t="s">
        <v>589</v>
      </c>
      <c r="C2560" s="661">
        <v>89301212</v>
      </c>
      <c r="D2560" s="740" t="s">
        <v>6629</v>
      </c>
      <c r="E2560" s="741" t="s">
        <v>4382</v>
      </c>
      <c r="F2560" s="661" t="s">
        <v>4355</v>
      </c>
      <c r="G2560" s="661" t="s">
        <v>4531</v>
      </c>
      <c r="H2560" s="661" t="s">
        <v>590</v>
      </c>
      <c r="I2560" s="661" t="s">
        <v>4818</v>
      </c>
      <c r="J2560" s="661" t="s">
        <v>4819</v>
      </c>
      <c r="K2560" s="661" t="s">
        <v>4820</v>
      </c>
      <c r="L2560" s="662">
        <v>0</v>
      </c>
      <c r="M2560" s="662">
        <v>0</v>
      </c>
      <c r="N2560" s="661">
        <v>3</v>
      </c>
      <c r="O2560" s="742">
        <v>1</v>
      </c>
      <c r="P2560" s="662">
        <v>0</v>
      </c>
      <c r="Q2560" s="677"/>
      <c r="R2560" s="661">
        <v>3</v>
      </c>
      <c r="S2560" s="677">
        <v>1</v>
      </c>
      <c r="T2560" s="742">
        <v>1</v>
      </c>
      <c r="U2560" s="700">
        <v>1</v>
      </c>
    </row>
    <row r="2561" spans="1:21" ht="14.4" customHeight="1" x14ac:dyDescent="0.3">
      <c r="A2561" s="660">
        <v>21</v>
      </c>
      <c r="B2561" s="661" t="s">
        <v>589</v>
      </c>
      <c r="C2561" s="661">
        <v>89301212</v>
      </c>
      <c r="D2561" s="740" t="s">
        <v>6629</v>
      </c>
      <c r="E2561" s="741" t="s">
        <v>4382</v>
      </c>
      <c r="F2561" s="661" t="s">
        <v>4355</v>
      </c>
      <c r="G2561" s="661" t="s">
        <v>4531</v>
      </c>
      <c r="H2561" s="661" t="s">
        <v>590</v>
      </c>
      <c r="I2561" s="661" t="s">
        <v>4534</v>
      </c>
      <c r="J2561" s="661" t="s">
        <v>4532</v>
      </c>
      <c r="K2561" s="661" t="s">
        <v>4533</v>
      </c>
      <c r="L2561" s="662">
        <v>0</v>
      </c>
      <c r="M2561" s="662">
        <v>0</v>
      </c>
      <c r="N2561" s="661">
        <v>6</v>
      </c>
      <c r="O2561" s="742">
        <v>2</v>
      </c>
      <c r="P2561" s="662">
        <v>0</v>
      </c>
      <c r="Q2561" s="677"/>
      <c r="R2561" s="661">
        <v>3</v>
      </c>
      <c r="S2561" s="677">
        <v>0.5</v>
      </c>
      <c r="T2561" s="742">
        <v>1</v>
      </c>
      <c r="U2561" s="700">
        <v>0.5</v>
      </c>
    </row>
    <row r="2562" spans="1:21" ht="14.4" customHeight="1" x14ac:dyDescent="0.3">
      <c r="A2562" s="660">
        <v>21</v>
      </c>
      <c r="B2562" s="661" t="s">
        <v>589</v>
      </c>
      <c r="C2562" s="661">
        <v>89301212</v>
      </c>
      <c r="D2562" s="740" t="s">
        <v>6629</v>
      </c>
      <c r="E2562" s="741" t="s">
        <v>4382</v>
      </c>
      <c r="F2562" s="661" t="s">
        <v>4355</v>
      </c>
      <c r="G2562" s="661" t="s">
        <v>5146</v>
      </c>
      <c r="H2562" s="661" t="s">
        <v>590</v>
      </c>
      <c r="I2562" s="661" t="s">
        <v>2894</v>
      </c>
      <c r="J2562" s="661" t="s">
        <v>5147</v>
      </c>
      <c r="K2562" s="661" t="s">
        <v>5148</v>
      </c>
      <c r="L2562" s="662">
        <v>41.83</v>
      </c>
      <c r="M2562" s="662">
        <v>83.66</v>
      </c>
      <c r="N2562" s="661">
        <v>2</v>
      </c>
      <c r="O2562" s="742">
        <v>1</v>
      </c>
      <c r="P2562" s="662">
        <v>83.66</v>
      </c>
      <c r="Q2562" s="677">
        <v>1</v>
      </c>
      <c r="R2562" s="661">
        <v>2</v>
      </c>
      <c r="S2562" s="677">
        <v>1</v>
      </c>
      <c r="T2562" s="742">
        <v>1</v>
      </c>
      <c r="U2562" s="700">
        <v>1</v>
      </c>
    </row>
    <row r="2563" spans="1:21" ht="14.4" customHeight="1" x14ac:dyDescent="0.3">
      <c r="A2563" s="660">
        <v>21</v>
      </c>
      <c r="B2563" s="661" t="s">
        <v>589</v>
      </c>
      <c r="C2563" s="661">
        <v>89301212</v>
      </c>
      <c r="D2563" s="740" t="s">
        <v>6629</v>
      </c>
      <c r="E2563" s="741" t="s">
        <v>4382</v>
      </c>
      <c r="F2563" s="661" t="s">
        <v>4355</v>
      </c>
      <c r="G2563" s="661" t="s">
        <v>4535</v>
      </c>
      <c r="H2563" s="661" t="s">
        <v>590</v>
      </c>
      <c r="I2563" s="661" t="s">
        <v>4921</v>
      </c>
      <c r="J2563" s="661" t="s">
        <v>4538</v>
      </c>
      <c r="K2563" s="661" t="s">
        <v>2109</v>
      </c>
      <c r="L2563" s="662">
        <v>0</v>
      </c>
      <c r="M2563" s="662">
        <v>0</v>
      </c>
      <c r="N2563" s="661">
        <v>1</v>
      </c>
      <c r="O2563" s="742">
        <v>0.5</v>
      </c>
      <c r="P2563" s="662"/>
      <c r="Q2563" s="677"/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21</v>
      </c>
      <c r="B2564" s="661" t="s">
        <v>589</v>
      </c>
      <c r="C2564" s="661">
        <v>89301212</v>
      </c>
      <c r="D2564" s="740" t="s">
        <v>6629</v>
      </c>
      <c r="E2564" s="741" t="s">
        <v>4382</v>
      </c>
      <c r="F2564" s="661" t="s">
        <v>4355</v>
      </c>
      <c r="G2564" s="661" t="s">
        <v>4535</v>
      </c>
      <c r="H2564" s="661" t="s">
        <v>590</v>
      </c>
      <c r="I2564" s="661" t="s">
        <v>6113</v>
      </c>
      <c r="J2564" s="661" t="s">
        <v>6114</v>
      </c>
      <c r="K2564" s="661" t="s">
        <v>6115</v>
      </c>
      <c r="L2564" s="662">
        <v>61.29</v>
      </c>
      <c r="M2564" s="662">
        <v>61.29</v>
      </c>
      <c r="N2564" s="661">
        <v>1</v>
      </c>
      <c r="O2564" s="742">
        <v>1</v>
      </c>
      <c r="P2564" s="662"/>
      <c r="Q2564" s="677">
        <v>0</v>
      </c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21</v>
      </c>
      <c r="B2565" s="661" t="s">
        <v>589</v>
      </c>
      <c r="C2565" s="661">
        <v>89301212</v>
      </c>
      <c r="D2565" s="740" t="s">
        <v>6629</v>
      </c>
      <c r="E2565" s="741" t="s">
        <v>4382</v>
      </c>
      <c r="F2565" s="661" t="s">
        <v>4355</v>
      </c>
      <c r="G2565" s="661" t="s">
        <v>4827</v>
      </c>
      <c r="H2565" s="661" t="s">
        <v>590</v>
      </c>
      <c r="I2565" s="661" t="s">
        <v>4828</v>
      </c>
      <c r="J2565" s="661" t="s">
        <v>1484</v>
      </c>
      <c r="K2565" s="661" t="s">
        <v>4558</v>
      </c>
      <c r="L2565" s="662">
        <v>0</v>
      </c>
      <c r="M2565" s="662">
        <v>0</v>
      </c>
      <c r="N2565" s="661">
        <v>2</v>
      </c>
      <c r="O2565" s="742">
        <v>1</v>
      </c>
      <c r="P2565" s="662"/>
      <c r="Q2565" s="677"/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21</v>
      </c>
      <c r="B2566" s="661" t="s">
        <v>589</v>
      </c>
      <c r="C2566" s="661">
        <v>89301212</v>
      </c>
      <c r="D2566" s="740" t="s">
        <v>6629</v>
      </c>
      <c r="E2566" s="741" t="s">
        <v>4382</v>
      </c>
      <c r="F2566" s="661" t="s">
        <v>4355</v>
      </c>
      <c r="G2566" s="661" t="s">
        <v>5149</v>
      </c>
      <c r="H2566" s="661" t="s">
        <v>590</v>
      </c>
      <c r="I2566" s="661" t="s">
        <v>5150</v>
      </c>
      <c r="J2566" s="661" t="s">
        <v>5151</v>
      </c>
      <c r="K2566" s="661" t="s">
        <v>3661</v>
      </c>
      <c r="L2566" s="662">
        <v>8264.7900000000009</v>
      </c>
      <c r="M2566" s="662">
        <v>66118.320000000007</v>
      </c>
      <c r="N2566" s="661">
        <v>8</v>
      </c>
      <c r="O2566" s="742">
        <v>2</v>
      </c>
      <c r="P2566" s="662">
        <v>66118.320000000007</v>
      </c>
      <c r="Q2566" s="677">
        <v>1</v>
      </c>
      <c r="R2566" s="661">
        <v>8</v>
      </c>
      <c r="S2566" s="677">
        <v>1</v>
      </c>
      <c r="T2566" s="742">
        <v>2</v>
      </c>
      <c r="U2566" s="700">
        <v>1</v>
      </c>
    </row>
    <row r="2567" spans="1:21" ht="14.4" customHeight="1" x14ac:dyDescent="0.3">
      <c r="A2567" s="660">
        <v>21</v>
      </c>
      <c r="B2567" s="661" t="s">
        <v>589</v>
      </c>
      <c r="C2567" s="661">
        <v>89301212</v>
      </c>
      <c r="D2567" s="740" t="s">
        <v>6629</v>
      </c>
      <c r="E2567" s="741" t="s">
        <v>4382</v>
      </c>
      <c r="F2567" s="661" t="s">
        <v>4355</v>
      </c>
      <c r="G2567" s="661" t="s">
        <v>5149</v>
      </c>
      <c r="H2567" s="661" t="s">
        <v>590</v>
      </c>
      <c r="I2567" s="661" t="s">
        <v>5150</v>
      </c>
      <c r="J2567" s="661" t="s">
        <v>5151</v>
      </c>
      <c r="K2567" s="661" t="s">
        <v>3661</v>
      </c>
      <c r="L2567" s="662">
        <v>4002.14</v>
      </c>
      <c r="M2567" s="662">
        <v>48025.68</v>
      </c>
      <c r="N2567" s="661">
        <v>12</v>
      </c>
      <c r="O2567" s="742">
        <v>2.5</v>
      </c>
      <c r="P2567" s="662">
        <v>36019.26</v>
      </c>
      <c r="Q2567" s="677">
        <v>0.75</v>
      </c>
      <c r="R2567" s="661">
        <v>9</v>
      </c>
      <c r="S2567" s="677">
        <v>0.75</v>
      </c>
      <c r="T2567" s="742">
        <v>2</v>
      </c>
      <c r="U2567" s="700">
        <v>0.8</v>
      </c>
    </row>
    <row r="2568" spans="1:21" ht="14.4" customHeight="1" x14ac:dyDescent="0.3">
      <c r="A2568" s="660">
        <v>21</v>
      </c>
      <c r="B2568" s="661" t="s">
        <v>589</v>
      </c>
      <c r="C2568" s="661">
        <v>89301212</v>
      </c>
      <c r="D2568" s="740" t="s">
        <v>6629</v>
      </c>
      <c r="E2568" s="741" t="s">
        <v>4382</v>
      </c>
      <c r="F2568" s="661" t="s">
        <v>4355</v>
      </c>
      <c r="G2568" s="661" t="s">
        <v>4829</v>
      </c>
      <c r="H2568" s="661" t="s">
        <v>590</v>
      </c>
      <c r="I2568" s="661" t="s">
        <v>4830</v>
      </c>
      <c r="J2568" s="661" t="s">
        <v>4831</v>
      </c>
      <c r="K2568" s="661" t="s">
        <v>4832</v>
      </c>
      <c r="L2568" s="662">
        <v>5889.88</v>
      </c>
      <c r="M2568" s="662">
        <v>17669.64</v>
      </c>
      <c r="N2568" s="661">
        <v>3</v>
      </c>
      <c r="O2568" s="742">
        <v>1</v>
      </c>
      <c r="P2568" s="662"/>
      <c r="Q2568" s="677">
        <v>0</v>
      </c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21</v>
      </c>
      <c r="B2569" s="661" t="s">
        <v>589</v>
      </c>
      <c r="C2569" s="661">
        <v>89301212</v>
      </c>
      <c r="D2569" s="740" t="s">
        <v>6629</v>
      </c>
      <c r="E2569" s="741" t="s">
        <v>4382</v>
      </c>
      <c r="F2569" s="661" t="s">
        <v>4355</v>
      </c>
      <c r="G2569" s="661" t="s">
        <v>4829</v>
      </c>
      <c r="H2569" s="661" t="s">
        <v>590</v>
      </c>
      <c r="I2569" s="661" t="s">
        <v>5425</v>
      </c>
      <c r="J2569" s="661" t="s">
        <v>4923</v>
      </c>
      <c r="K2569" s="661" t="s">
        <v>4924</v>
      </c>
      <c r="L2569" s="662">
        <v>6196.71</v>
      </c>
      <c r="M2569" s="662">
        <v>173507.88</v>
      </c>
      <c r="N2569" s="661">
        <v>28</v>
      </c>
      <c r="O2569" s="742">
        <v>7.5</v>
      </c>
      <c r="P2569" s="662">
        <v>74360.52</v>
      </c>
      <c r="Q2569" s="677">
        <v>0.4285714285714286</v>
      </c>
      <c r="R2569" s="661">
        <v>12</v>
      </c>
      <c r="S2569" s="677">
        <v>0.42857142857142855</v>
      </c>
      <c r="T2569" s="742">
        <v>3</v>
      </c>
      <c r="U2569" s="700">
        <v>0.4</v>
      </c>
    </row>
    <row r="2570" spans="1:21" ht="14.4" customHeight="1" x14ac:dyDescent="0.3">
      <c r="A2570" s="660">
        <v>21</v>
      </c>
      <c r="B2570" s="661" t="s">
        <v>589</v>
      </c>
      <c r="C2570" s="661">
        <v>89301212</v>
      </c>
      <c r="D2570" s="740" t="s">
        <v>6629</v>
      </c>
      <c r="E2570" s="741" t="s">
        <v>4382</v>
      </c>
      <c r="F2570" s="661" t="s">
        <v>4355</v>
      </c>
      <c r="G2570" s="661" t="s">
        <v>4829</v>
      </c>
      <c r="H2570" s="661" t="s">
        <v>590</v>
      </c>
      <c r="I2570" s="661" t="s">
        <v>6116</v>
      </c>
      <c r="J2570" s="661" t="s">
        <v>4923</v>
      </c>
      <c r="K2570" s="661" t="s">
        <v>4924</v>
      </c>
      <c r="L2570" s="662">
        <v>6196.71</v>
      </c>
      <c r="M2570" s="662">
        <v>12393.42</v>
      </c>
      <c r="N2570" s="661">
        <v>2</v>
      </c>
      <c r="O2570" s="742">
        <v>0.5</v>
      </c>
      <c r="P2570" s="662">
        <v>12393.42</v>
      </c>
      <c r="Q2570" s="677">
        <v>1</v>
      </c>
      <c r="R2570" s="661">
        <v>2</v>
      </c>
      <c r="S2570" s="677">
        <v>1</v>
      </c>
      <c r="T2570" s="742">
        <v>0.5</v>
      </c>
      <c r="U2570" s="700">
        <v>1</v>
      </c>
    </row>
    <row r="2571" spans="1:21" ht="14.4" customHeight="1" x14ac:dyDescent="0.3">
      <c r="A2571" s="660">
        <v>21</v>
      </c>
      <c r="B2571" s="661" t="s">
        <v>589</v>
      </c>
      <c r="C2571" s="661">
        <v>89301212</v>
      </c>
      <c r="D2571" s="740" t="s">
        <v>6629</v>
      </c>
      <c r="E2571" s="741" t="s">
        <v>4382</v>
      </c>
      <c r="F2571" s="661" t="s">
        <v>4355</v>
      </c>
      <c r="G2571" s="661" t="s">
        <v>4430</v>
      </c>
      <c r="H2571" s="661" t="s">
        <v>590</v>
      </c>
      <c r="I2571" s="661" t="s">
        <v>806</v>
      </c>
      <c r="J2571" s="661" t="s">
        <v>807</v>
      </c>
      <c r="K2571" s="661" t="s">
        <v>4431</v>
      </c>
      <c r="L2571" s="662">
        <v>709.97</v>
      </c>
      <c r="M2571" s="662">
        <v>1419.94</v>
      </c>
      <c r="N2571" s="661">
        <v>2</v>
      </c>
      <c r="O2571" s="742">
        <v>1.5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21</v>
      </c>
      <c r="B2572" s="661" t="s">
        <v>589</v>
      </c>
      <c r="C2572" s="661">
        <v>89301212</v>
      </c>
      <c r="D2572" s="740" t="s">
        <v>6629</v>
      </c>
      <c r="E2572" s="741" t="s">
        <v>4382</v>
      </c>
      <c r="F2572" s="661" t="s">
        <v>4355</v>
      </c>
      <c r="G2572" s="661" t="s">
        <v>4430</v>
      </c>
      <c r="H2572" s="661" t="s">
        <v>590</v>
      </c>
      <c r="I2572" s="661" t="s">
        <v>806</v>
      </c>
      <c r="J2572" s="661" t="s">
        <v>807</v>
      </c>
      <c r="K2572" s="661" t="s">
        <v>4431</v>
      </c>
      <c r="L2572" s="662">
        <v>766.89</v>
      </c>
      <c r="M2572" s="662">
        <v>766.89</v>
      </c>
      <c r="N2572" s="661">
        <v>1</v>
      </c>
      <c r="O2572" s="742">
        <v>0.5</v>
      </c>
      <c r="P2572" s="662">
        <v>766.89</v>
      </c>
      <c r="Q2572" s="677">
        <v>1</v>
      </c>
      <c r="R2572" s="661">
        <v>1</v>
      </c>
      <c r="S2572" s="677">
        <v>1</v>
      </c>
      <c r="T2572" s="742">
        <v>0.5</v>
      </c>
      <c r="U2572" s="700">
        <v>1</v>
      </c>
    </row>
    <row r="2573" spans="1:21" ht="14.4" customHeight="1" x14ac:dyDescent="0.3">
      <c r="A2573" s="660">
        <v>21</v>
      </c>
      <c r="B2573" s="661" t="s">
        <v>589</v>
      </c>
      <c r="C2573" s="661">
        <v>89301212</v>
      </c>
      <c r="D2573" s="740" t="s">
        <v>6629</v>
      </c>
      <c r="E2573" s="741" t="s">
        <v>4382</v>
      </c>
      <c r="F2573" s="661" t="s">
        <v>4355</v>
      </c>
      <c r="G2573" s="661" t="s">
        <v>4540</v>
      </c>
      <c r="H2573" s="661" t="s">
        <v>2238</v>
      </c>
      <c r="I2573" s="661" t="s">
        <v>2528</v>
      </c>
      <c r="J2573" s="661" t="s">
        <v>4228</v>
      </c>
      <c r="K2573" s="661" t="s">
        <v>4229</v>
      </c>
      <c r="L2573" s="662">
        <v>465.7</v>
      </c>
      <c r="M2573" s="662">
        <v>465.7</v>
      </c>
      <c r="N2573" s="661">
        <v>1</v>
      </c>
      <c r="O2573" s="742">
        <v>0.5</v>
      </c>
      <c r="P2573" s="662">
        <v>465.7</v>
      </c>
      <c r="Q2573" s="677">
        <v>1</v>
      </c>
      <c r="R2573" s="661">
        <v>1</v>
      </c>
      <c r="S2573" s="677">
        <v>1</v>
      </c>
      <c r="T2573" s="742">
        <v>0.5</v>
      </c>
      <c r="U2573" s="700">
        <v>1</v>
      </c>
    </row>
    <row r="2574" spans="1:21" ht="14.4" customHeight="1" x14ac:dyDescent="0.3">
      <c r="A2574" s="660">
        <v>21</v>
      </c>
      <c r="B2574" s="661" t="s">
        <v>589</v>
      </c>
      <c r="C2574" s="661">
        <v>89301212</v>
      </c>
      <c r="D2574" s="740" t="s">
        <v>6629</v>
      </c>
      <c r="E2574" s="741" t="s">
        <v>4382</v>
      </c>
      <c r="F2574" s="661" t="s">
        <v>4355</v>
      </c>
      <c r="G2574" s="661" t="s">
        <v>4544</v>
      </c>
      <c r="H2574" s="661" t="s">
        <v>2238</v>
      </c>
      <c r="I2574" s="661" t="s">
        <v>2307</v>
      </c>
      <c r="J2574" s="661" t="s">
        <v>2308</v>
      </c>
      <c r="K2574" s="661" t="s">
        <v>2309</v>
      </c>
      <c r="L2574" s="662">
        <v>0</v>
      </c>
      <c r="M2574" s="662">
        <v>0</v>
      </c>
      <c r="N2574" s="661">
        <v>6</v>
      </c>
      <c r="O2574" s="742">
        <v>4.5</v>
      </c>
      <c r="P2574" s="662">
        <v>0</v>
      </c>
      <c r="Q2574" s="677"/>
      <c r="R2574" s="661">
        <v>4</v>
      </c>
      <c r="S2574" s="677">
        <v>0.66666666666666663</v>
      </c>
      <c r="T2574" s="742">
        <v>3</v>
      </c>
      <c r="U2574" s="700">
        <v>0.66666666666666663</v>
      </c>
    </row>
    <row r="2575" spans="1:21" ht="14.4" customHeight="1" x14ac:dyDescent="0.3">
      <c r="A2575" s="660">
        <v>21</v>
      </c>
      <c r="B2575" s="661" t="s">
        <v>589</v>
      </c>
      <c r="C2575" s="661">
        <v>89301212</v>
      </c>
      <c r="D2575" s="740" t="s">
        <v>6629</v>
      </c>
      <c r="E2575" s="741" t="s">
        <v>4382</v>
      </c>
      <c r="F2575" s="661" t="s">
        <v>4355</v>
      </c>
      <c r="G2575" s="661" t="s">
        <v>4545</v>
      </c>
      <c r="H2575" s="661" t="s">
        <v>2238</v>
      </c>
      <c r="I2575" s="661" t="s">
        <v>2601</v>
      </c>
      <c r="J2575" s="661" t="s">
        <v>2602</v>
      </c>
      <c r="K2575" s="661" t="s">
        <v>4215</v>
      </c>
      <c r="L2575" s="662">
        <v>804.58</v>
      </c>
      <c r="M2575" s="662">
        <v>131951.12</v>
      </c>
      <c r="N2575" s="661">
        <v>164</v>
      </c>
      <c r="O2575" s="742">
        <v>51.5</v>
      </c>
      <c r="P2575" s="662">
        <v>65170.979999999996</v>
      </c>
      <c r="Q2575" s="677">
        <v>0.49390243902439024</v>
      </c>
      <c r="R2575" s="661">
        <v>81</v>
      </c>
      <c r="S2575" s="677">
        <v>0.49390243902439024</v>
      </c>
      <c r="T2575" s="742">
        <v>26</v>
      </c>
      <c r="U2575" s="700">
        <v>0.50485436893203883</v>
      </c>
    </row>
    <row r="2576" spans="1:21" ht="14.4" customHeight="1" x14ac:dyDescent="0.3">
      <c r="A2576" s="660">
        <v>21</v>
      </c>
      <c r="B2576" s="661" t="s">
        <v>589</v>
      </c>
      <c r="C2576" s="661">
        <v>89301212</v>
      </c>
      <c r="D2576" s="740" t="s">
        <v>6629</v>
      </c>
      <c r="E2576" s="741" t="s">
        <v>4382</v>
      </c>
      <c r="F2576" s="661" t="s">
        <v>4355</v>
      </c>
      <c r="G2576" s="661" t="s">
        <v>4833</v>
      </c>
      <c r="H2576" s="661" t="s">
        <v>2238</v>
      </c>
      <c r="I2576" s="661" t="s">
        <v>5322</v>
      </c>
      <c r="J2576" s="661" t="s">
        <v>629</v>
      </c>
      <c r="K2576" s="661" t="s">
        <v>5323</v>
      </c>
      <c r="L2576" s="662">
        <v>65.069999999999993</v>
      </c>
      <c r="M2576" s="662">
        <v>130.13999999999999</v>
      </c>
      <c r="N2576" s="661">
        <v>2</v>
      </c>
      <c r="O2576" s="742">
        <v>1.5</v>
      </c>
      <c r="P2576" s="662">
        <v>130.13999999999999</v>
      </c>
      <c r="Q2576" s="677">
        <v>1</v>
      </c>
      <c r="R2576" s="661">
        <v>2</v>
      </c>
      <c r="S2576" s="677">
        <v>1</v>
      </c>
      <c r="T2576" s="742">
        <v>1.5</v>
      </c>
      <c r="U2576" s="700">
        <v>1</v>
      </c>
    </row>
    <row r="2577" spans="1:21" ht="14.4" customHeight="1" x14ac:dyDescent="0.3">
      <c r="A2577" s="660">
        <v>21</v>
      </c>
      <c r="B2577" s="661" t="s">
        <v>589</v>
      </c>
      <c r="C2577" s="661">
        <v>89301212</v>
      </c>
      <c r="D2577" s="740" t="s">
        <v>6629</v>
      </c>
      <c r="E2577" s="741" t="s">
        <v>4382</v>
      </c>
      <c r="F2577" s="661" t="s">
        <v>4355</v>
      </c>
      <c r="G2577" s="661" t="s">
        <v>4833</v>
      </c>
      <c r="H2577" s="661" t="s">
        <v>590</v>
      </c>
      <c r="I2577" s="661" t="s">
        <v>1572</v>
      </c>
      <c r="J2577" s="661" t="s">
        <v>5324</v>
      </c>
      <c r="K2577" s="661" t="s">
        <v>5325</v>
      </c>
      <c r="L2577" s="662">
        <v>65.069999999999993</v>
      </c>
      <c r="M2577" s="662">
        <v>195.20999999999998</v>
      </c>
      <c r="N2577" s="661">
        <v>3</v>
      </c>
      <c r="O2577" s="742">
        <v>2.5</v>
      </c>
      <c r="P2577" s="662">
        <v>65.069999999999993</v>
      </c>
      <c r="Q2577" s="677">
        <v>0.33333333333333331</v>
      </c>
      <c r="R2577" s="661">
        <v>1</v>
      </c>
      <c r="S2577" s="677">
        <v>0.33333333333333331</v>
      </c>
      <c r="T2577" s="742">
        <v>0.5</v>
      </c>
      <c r="U2577" s="700">
        <v>0.2</v>
      </c>
    </row>
    <row r="2578" spans="1:21" ht="14.4" customHeight="1" x14ac:dyDescent="0.3">
      <c r="A2578" s="660">
        <v>21</v>
      </c>
      <c r="B2578" s="661" t="s">
        <v>589</v>
      </c>
      <c r="C2578" s="661">
        <v>89301212</v>
      </c>
      <c r="D2578" s="740" t="s">
        <v>6629</v>
      </c>
      <c r="E2578" s="741" t="s">
        <v>4382</v>
      </c>
      <c r="F2578" s="661" t="s">
        <v>4355</v>
      </c>
      <c r="G2578" s="661" t="s">
        <v>4833</v>
      </c>
      <c r="H2578" s="661" t="s">
        <v>2238</v>
      </c>
      <c r="I2578" s="661" t="s">
        <v>2490</v>
      </c>
      <c r="J2578" s="661" t="s">
        <v>2491</v>
      </c>
      <c r="K2578" s="661" t="s">
        <v>4165</v>
      </c>
      <c r="L2578" s="662">
        <v>130.15</v>
      </c>
      <c r="M2578" s="662">
        <v>390.45000000000005</v>
      </c>
      <c r="N2578" s="661">
        <v>3</v>
      </c>
      <c r="O2578" s="742">
        <v>2</v>
      </c>
      <c r="P2578" s="662">
        <v>260.3</v>
      </c>
      <c r="Q2578" s="677">
        <v>0.66666666666666663</v>
      </c>
      <c r="R2578" s="661">
        <v>2</v>
      </c>
      <c r="S2578" s="677">
        <v>0.66666666666666663</v>
      </c>
      <c r="T2578" s="742">
        <v>1.5</v>
      </c>
      <c r="U2578" s="700">
        <v>0.75</v>
      </c>
    </row>
    <row r="2579" spans="1:21" ht="14.4" customHeight="1" x14ac:dyDescent="0.3">
      <c r="A2579" s="660">
        <v>21</v>
      </c>
      <c r="B2579" s="661" t="s">
        <v>589</v>
      </c>
      <c r="C2579" s="661">
        <v>89301212</v>
      </c>
      <c r="D2579" s="740" t="s">
        <v>6629</v>
      </c>
      <c r="E2579" s="741" t="s">
        <v>4382</v>
      </c>
      <c r="F2579" s="661" t="s">
        <v>4355</v>
      </c>
      <c r="G2579" s="661" t="s">
        <v>4833</v>
      </c>
      <c r="H2579" s="661" t="s">
        <v>2238</v>
      </c>
      <c r="I2579" s="661" t="s">
        <v>4992</v>
      </c>
      <c r="J2579" s="661" t="s">
        <v>626</v>
      </c>
      <c r="K2579" s="661" t="s">
        <v>4993</v>
      </c>
      <c r="L2579" s="662">
        <v>50.57</v>
      </c>
      <c r="M2579" s="662">
        <v>252.85000000000002</v>
      </c>
      <c r="N2579" s="661">
        <v>5</v>
      </c>
      <c r="O2579" s="742">
        <v>4.5</v>
      </c>
      <c r="P2579" s="662">
        <v>151.71</v>
      </c>
      <c r="Q2579" s="677">
        <v>0.6</v>
      </c>
      <c r="R2579" s="661">
        <v>3</v>
      </c>
      <c r="S2579" s="677">
        <v>0.6</v>
      </c>
      <c r="T2579" s="742">
        <v>2.5</v>
      </c>
      <c r="U2579" s="700">
        <v>0.55555555555555558</v>
      </c>
    </row>
    <row r="2580" spans="1:21" ht="14.4" customHeight="1" x14ac:dyDescent="0.3">
      <c r="A2580" s="660">
        <v>21</v>
      </c>
      <c r="B2580" s="661" t="s">
        <v>589</v>
      </c>
      <c r="C2580" s="661">
        <v>89301212</v>
      </c>
      <c r="D2580" s="740" t="s">
        <v>6629</v>
      </c>
      <c r="E2580" s="741" t="s">
        <v>4382</v>
      </c>
      <c r="F2580" s="661" t="s">
        <v>4355</v>
      </c>
      <c r="G2580" s="661" t="s">
        <v>4833</v>
      </c>
      <c r="H2580" s="661" t="s">
        <v>2238</v>
      </c>
      <c r="I2580" s="661" t="s">
        <v>3538</v>
      </c>
      <c r="J2580" s="661" t="s">
        <v>3539</v>
      </c>
      <c r="K2580" s="661" t="s">
        <v>4294</v>
      </c>
      <c r="L2580" s="662">
        <v>86.76</v>
      </c>
      <c r="M2580" s="662">
        <v>347.04</v>
      </c>
      <c r="N2580" s="661">
        <v>4</v>
      </c>
      <c r="O2580" s="742">
        <v>2.5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21</v>
      </c>
      <c r="B2581" s="661" t="s">
        <v>589</v>
      </c>
      <c r="C2581" s="661">
        <v>89301212</v>
      </c>
      <c r="D2581" s="740" t="s">
        <v>6629</v>
      </c>
      <c r="E2581" s="741" t="s">
        <v>4382</v>
      </c>
      <c r="F2581" s="661" t="s">
        <v>4355</v>
      </c>
      <c r="G2581" s="661" t="s">
        <v>4833</v>
      </c>
      <c r="H2581" s="661" t="s">
        <v>590</v>
      </c>
      <c r="I2581" s="661" t="s">
        <v>1319</v>
      </c>
      <c r="J2581" s="661" t="s">
        <v>4834</v>
      </c>
      <c r="K2581" s="661" t="s">
        <v>4835</v>
      </c>
      <c r="L2581" s="662">
        <v>50.57</v>
      </c>
      <c r="M2581" s="662">
        <v>455.13</v>
      </c>
      <c r="N2581" s="661">
        <v>9</v>
      </c>
      <c r="O2581" s="742">
        <v>7.5</v>
      </c>
      <c r="P2581" s="662">
        <v>303.42</v>
      </c>
      <c r="Q2581" s="677">
        <v>0.66666666666666674</v>
      </c>
      <c r="R2581" s="661">
        <v>6</v>
      </c>
      <c r="S2581" s="677">
        <v>0.66666666666666663</v>
      </c>
      <c r="T2581" s="742">
        <v>4.5</v>
      </c>
      <c r="U2581" s="700">
        <v>0.6</v>
      </c>
    </row>
    <row r="2582" spans="1:21" ht="14.4" customHeight="1" x14ac:dyDescent="0.3">
      <c r="A2582" s="660">
        <v>21</v>
      </c>
      <c r="B2582" s="661" t="s">
        <v>589</v>
      </c>
      <c r="C2582" s="661">
        <v>89301212</v>
      </c>
      <c r="D2582" s="740" t="s">
        <v>6629</v>
      </c>
      <c r="E2582" s="741" t="s">
        <v>4382</v>
      </c>
      <c r="F2582" s="661" t="s">
        <v>4355</v>
      </c>
      <c r="G2582" s="661" t="s">
        <v>4833</v>
      </c>
      <c r="H2582" s="661" t="s">
        <v>590</v>
      </c>
      <c r="I2582" s="661" t="s">
        <v>1365</v>
      </c>
      <c r="J2582" s="661" t="s">
        <v>5326</v>
      </c>
      <c r="K2582" s="661" t="s">
        <v>5327</v>
      </c>
      <c r="L2582" s="662">
        <v>86.76</v>
      </c>
      <c r="M2582" s="662">
        <v>173.52</v>
      </c>
      <c r="N2582" s="661">
        <v>2</v>
      </c>
      <c r="O2582" s="742">
        <v>2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21</v>
      </c>
      <c r="B2583" s="661" t="s">
        <v>589</v>
      </c>
      <c r="C2583" s="661">
        <v>89301212</v>
      </c>
      <c r="D2583" s="740" t="s">
        <v>6629</v>
      </c>
      <c r="E2583" s="741" t="s">
        <v>4382</v>
      </c>
      <c r="F2583" s="661" t="s">
        <v>4355</v>
      </c>
      <c r="G2583" s="661" t="s">
        <v>5040</v>
      </c>
      <c r="H2583" s="661" t="s">
        <v>2238</v>
      </c>
      <c r="I2583" s="661" t="s">
        <v>6117</v>
      </c>
      <c r="J2583" s="661" t="s">
        <v>2400</v>
      </c>
      <c r="K2583" s="661" t="s">
        <v>5042</v>
      </c>
      <c r="L2583" s="662">
        <v>215.56</v>
      </c>
      <c r="M2583" s="662">
        <v>215.56</v>
      </c>
      <c r="N2583" s="661">
        <v>1</v>
      </c>
      <c r="O2583" s="742">
        <v>1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21</v>
      </c>
      <c r="B2584" s="661" t="s">
        <v>589</v>
      </c>
      <c r="C2584" s="661">
        <v>89301212</v>
      </c>
      <c r="D2584" s="740" t="s">
        <v>6629</v>
      </c>
      <c r="E2584" s="741" t="s">
        <v>4382</v>
      </c>
      <c r="F2584" s="661" t="s">
        <v>4355</v>
      </c>
      <c r="G2584" s="661" t="s">
        <v>5040</v>
      </c>
      <c r="H2584" s="661" t="s">
        <v>2238</v>
      </c>
      <c r="I2584" s="661" t="s">
        <v>5161</v>
      </c>
      <c r="J2584" s="661" t="s">
        <v>2400</v>
      </c>
      <c r="K2584" s="661" t="s">
        <v>2088</v>
      </c>
      <c r="L2584" s="662">
        <v>107.81</v>
      </c>
      <c r="M2584" s="662">
        <v>215.62</v>
      </c>
      <c r="N2584" s="661">
        <v>2</v>
      </c>
      <c r="O2584" s="742">
        <v>0.5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21</v>
      </c>
      <c r="B2585" s="661" t="s">
        <v>589</v>
      </c>
      <c r="C2585" s="661">
        <v>89301212</v>
      </c>
      <c r="D2585" s="740" t="s">
        <v>6629</v>
      </c>
      <c r="E2585" s="741" t="s">
        <v>4382</v>
      </c>
      <c r="F2585" s="661" t="s">
        <v>4355</v>
      </c>
      <c r="G2585" s="661" t="s">
        <v>5587</v>
      </c>
      <c r="H2585" s="661" t="s">
        <v>2238</v>
      </c>
      <c r="I2585" s="661" t="s">
        <v>3627</v>
      </c>
      <c r="J2585" s="661" t="s">
        <v>2263</v>
      </c>
      <c r="K2585" s="661" t="s">
        <v>1377</v>
      </c>
      <c r="L2585" s="662">
        <v>81.33</v>
      </c>
      <c r="M2585" s="662">
        <v>162.66</v>
      </c>
      <c r="N2585" s="661">
        <v>2</v>
      </c>
      <c r="O2585" s="742">
        <v>1.5</v>
      </c>
      <c r="P2585" s="662"/>
      <c r="Q2585" s="677">
        <v>0</v>
      </c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21</v>
      </c>
      <c r="B2586" s="661" t="s">
        <v>589</v>
      </c>
      <c r="C2586" s="661">
        <v>89301212</v>
      </c>
      <c r="D2586" s="740" t="s">
        <v>6629</v>
      </c>
      <c r="E2586" s="741" t="s">
        <v>4382</v>
      </c>
      <c r="F2586" s="661" t="s">
        <v>4355</v>
      </c>
      <c r="G2586" s="661" t="s">
        <v>5587</v>
      </c>
      <c r="H2586" s="661" t="s">
        <v>590</v>
      </c>
      <c r="I2586" s="661" t="s">
        <v>6118</v>
      </c>
      <c r="J2586" s="661" t="s">
        <v>5589</v>
      </c>
      <c r="K2586" s="661" t="s">
        <v>812</v>
      </c>
      <c r="L2586" s="662">
        <v>0</v>
      </c>
      <c r="M2586" s="662">
        <v>0</v>
      </c>
      <c r="N2586" s="661">
        <v>1</v>
      </c>
      <c r="O2586" s="742">
        <v>0.5</v>
      </c>
      <c r="P2586" s="662"/>
      <c r="Q2586" s="677"/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21</v>
      </c>
      <c r="B2587" s="661" t="s">
        <v>589</v>
      </c>
      <c r="C2587" s="661">
        <v>89301212</v>
      </c>
      <c r="D2587" s="740" t="s">
        <v>6629</v>
      </c>
      <c r="E2587" s="741" t="s">
        <v>4382</v>
      </c>
      <c r="F2587" s="661" t="s">
        <v>4355</v>
      </c>
      <c r="G2587" s="661" t="s">
        <v>5587</v>
      </c>
      <c r="H2587" s="661" t="s">
        <v>590</v>
      </c>
      <c r="I2587" s="661" t="s">
        <v>6119</v>
      </c>
      <c r="J2587" s="661" t="s">
        <v>5589</v>
      </c>
      <c r="K2587" s="661" t="s">
        <v>1377</v>
      </c>
      <c r="L2587" s="662">
        <v>0</v>
      </c>
      <c r="M2587" s="662">
        <v>0</v>
      </c>
      <c r="N2587" s="661">
        <v>1</v>
      </c>
      <c r="O2587" s="742">
        <v>1</v>
      </c>
      <c r="P2587" s="662"/>
      <c r="Q2587" s="677"/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21</v>
      </c>
      <c r="B2588" s="661" t="s">
        <v>589</v>
      </c>
      <c r="C2588" s="661">
        <v>89301212</v>
      </c>
      <c r="D2588" s="740" t="s">
        <v>6629</v>
      </c>
      <c r="E2588" s="741" t="s">
        <v>4382</v>
      </c>
      <c r="F2588" s="661" t="s">
        <v>4355</v>
      </c>
      <c r="G2588" s="661" t="s">
        <v>4546</v>
      </c>
      <c r="H2588" s="661" t="s">
        <v>590</v>
      </c>
      <c r="I2588" s="661" t="s">
        <v>838</v>
      </c>
      <c r="J2588" s="661" t="s">
        <v>4548</v>
      </c>
      <c r="K2588" s="661" t="s">
        <v>4836</v>
      </c>
      <c r="L2588" s="662">
        <v>0</v>
      </c>
      <c r="M2588" s="662">
        <v>0</v>
      </c>
      <c r="N2588" s="661">
        <v>1</v>
      </c>
      <c r="O2588" s="742">
        <v>1</v>
      </c>
      <c r="P2588" s="662">
        <v>0</v>
      </c>
      <c r="Q2588" s="677"/>
      <c r="R2588" s="661">
        <v>1</v>
      </c>
      <c r="S2588" s="677">
        <v>1</v>
      </c>
      <c r="T2588" s="742">
        <v>1</v>
      </c>
      <c r="U2588" s="700">
        <v>1</v>
      </c>
    </row>
    <row r="2589" spans="1:21" ht="14.4" customHeight="1" x14ac:dyDescent="0.3">
      <c r="A2589" s="660">
        <v>21</v>
      </c>
      <c r="B2589" s="661" t="s">
        <v>589</v>
      </c>
      <c r="C2589" s="661">
        <v>89301212</v>
      </c>
      <c r="D2589" s="740" t="s">
        <v>6629</v>
      </c>
      <c r="E2589" s="741" t="s">
        <v>4382</v>
      </c>
      <c r="F2589" s="661" t="s">
        <v>4355</v>
      </c>
      <c r="G2589" s="661" t="s">
        <v>4642</v>
      </c>
      <c r="H2589" s="661" t="s">
        <v>590</v>
      </c>
      <c r="I2589" s="661" t="s">
        <v>987</v>
      </c>
      <c r="J2589" s="661" t="s">
        <v>988</v>
      </c>
      <c r="K2589" s="661" t="s">
        <v>4643</v>
      </c>
      <c r="L2589" s="662">
        <v>242.93</v>
      </c>
      <c r="M2589" s="662">
        <v>485.86</v>
      </c>
      <c r="N2589" s="661">
        <v>2</v>
      </c>
      <c r="O2589" s="742">
        <v>2</v>
      </c>
      <c r="P2589" s="662"/>
      <c r="Q2589" s="677">
        <v>0</v>
      </c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21</v>
      </c>
      <c r="B2590" s="661" t="s">
        <v>589</v>
      </c>
      <c r="C2590" s="661">
        <v>89301212</v>
      </c>
      <c r="D2590" s="740" t="s">
        <v>6629</v>
      </c>
      <c r="E2590" s="741" t="s">
        <v>4382</v>
      </c>
      <c r="F2590" s="661" t="s">
        <v>4355</v>
      </c>
      <c r="G2590" s="661" t="s">
        <v>5769</v>
      </c>
      <c r="H2590" s="661" t="s">
        <v>590</v>
      </c>
      <c r="I2590" s="661" t="s">
        <v>5770</v>
      </c>
      <c r="J2590" s="661" t="s">
        <v>5771</v>
      </c>
      <c r="K2590" s="661" t="s">
        <v>5772</v>
      </c>
      <c r="L2590" s="662">
        <v>108.98</v>
      </c>
      <c r="M2590" s="662">
        <v>108.98</v>
      </c>
      <c r="N2590" s="661">
        <v>1</v>
      </c>
      <c r="O2590" s="742">
        <v>1</v>
      </c>
      <c r="P2590" s="662">
        <v>108.98</v>
      </c>
      <c r="Q2590" s="677">
        <v>1</v>
      </c>
      <c r="R2590" s="661">
        <v>1</v>
      </c>
      <c r="S2590" s="677">
        <v>1</v>
      </c>
      <c r="T2590" s="742">
        <v>1</v>
      </c>
      <c r="U2590" s="700">
        <v>1</v>
      </c>
    </row>
    <row r="2591" spans="1:21" ht="14.4" customHeight="1" x14ac:dyDescent="0.3">
      <c r="A2591" s="660">
        <v>21</v>
      </c>
      <c r="B2591" s="661" t="s">
        <v>589</v>
      </c>
      <c r="C2591" s="661">
        <v>89301212</v>
      </c>
      <c r="D2591" s="740" t="s">
        <v>6629</v>
      </c>
      <c r="E2591" s="741" t="s">
        <v>4382</v>
      </c>
      <c r="F2591" s="661" t="s">
        <v>4355</v>
      </c>
      <c r="G2591" s="661" t="s">
        <v>4550</v>
      </c>
      <c r="H2591" s="661" t="s">
        <v>590</v>
      </c>
      <c r="I2591" s="661" t="s">
        <v>3377</v>
      </c>
      <c r="J2591" s="661" t="s">
        <v>3378</v>
      </c>
      <c r="K2591" s="661" t="s">
        <v>3379</v>
      </c>
      <c r="L2591" s="662">
        <v>1172.22</v>
      </c>
      <c r="M2591" s="662">
        <v>31649.940000000002</v>
      </c>
      <c r="N2591" s="661">
        <v>27</v>
      </c>
      <c r="O2591" s="742">
        <v>9.5</v>
      </c>
      <c r="P2591" s="662">
        <v>25788.840000000004</v>
      </c>
      <c r="Q2591" s="677">
        <v>0.81481481481481488</v>
      </c>
      <c r="R2591" s="661">
        <v>22</v>
      </c>
      <c r="S2591" s="677">
        <v>0.81481481481481477</v>
      </c>
      <c r="T2591" s="742">
        <v>8</v>
      </c>
      <c r="U2591" s="700">
        <v>0.84210526315789469</v>
      </c>
    </row>
    <row r="2592" spans="1:21" ht="14.4" customHeight="1" x14ac:dyDescent="0.3">
      <c r="A2592" s="660">
        <v>21</v>
      </c>
      <c r="B2592" s="661" t="s">
        <v>589</v>
      </c>
      <c r="C2592" s="661">
        <v>89301212</v>
      </c>
      <c r="D2592" s="740" t="s">
        <v>6629</v>
      </c>
      <c r="E2592" s="741" t="s">
        <v>4382</v>
      </c>
      <c r="F2592" s="661" t="s">
        <v>4355</v>
      </c>
      <c r="G2592" s="661" t="s">
        <v>4550</v>
      </c>
      <c r="H2592" s="661" t="s">
        <v>590</v>
      </c>
      <c r="I2592" s="661" t="s">
        <v>1966</v>
      </c>
      <c r="J2592" s="661" t="s">
        <v>2201</v>
      </c>
      <c r="K2592" s="661" t="s">
        <v>2202</v>
      </c>
      <c r="L2592" s="662">
        <v>2344.4299999999998</v>
      </c>
      <c r="M2592" s="662">
        <v>51577.46</v>
      </c>
      <c r="N2592" s="661">
        <v>22</v>
      </c>
      <c r="O2592" s="742">
        <v>9.5</v>
      </c>
      <c r="P2592" s="662">
        <v>21099.87</v>
      </c>
      <c r="Q2592" s="677">
        <v>0.40909090909090906</v>
      </c>
      <c r="R2592" s="661">
        <v>9</v>
      </c>
      <c r="S2592" s="677">
        <v>0.40909090909090912</v>
      </c>
      <c r="T2592" s="742">
        <v>4</v>
      </c>
      <c r="U2592" s="700">
        <v>0.42105263157894735</v>
      </c>
    </row>
    <row r="2593" spans="1:21" ht="14.4" customHeight="1" x14ac:dyDescent="0.3">
      <c r="A2593" s="660">
        <v>21</v>
      </c>
      <c r="B2593" s="661" t="s">
        <v>589</v>
      </c>
      <c r="C2593" s="661">
        <v>89301212</v>
      </c>
      <c r="D2593" s="740" t="s">
        <v>6629</v>
      </c>
      <c r="E2593" s="741" t="s">
        <v>4382</v>
      </c>
      <c r="F2593" s="661" t="s">
        <v>4355</v>
      </c>
      <c r="G2593" s="661" t="s">
        <v>4550</v>
      </c>
      <c r="H2593" s="661" t="s">
        <v>590</v>
      </c>
      <c r="I2593" s="661" t="s">
        <v>4837</v>
      </c>
      <c r="J2593" s="661" t="s">
        <v>2201</v>
      </c>
      <c r="K2593" s="661" t="s">
        <v>4838</v>
      </c>
      <c r="L2593" s="662">
        <v>0</v>
      </c>
      <c r="M2593" s="662">
        <v>0</v>
      </c>
      <c r="N2593" s="661">
        <v>5</v>
      </c>
      <c r="O2593" s="742">
        <v>4</v>
      </c>
      <c r="P2593" s="662">
        <v>0</v>
      </c>
      <c r="Q2593" s="677"/>
      <c r="R2593" s="661">
        <v>1</v>
      </c>
      <c r="S2593" s="677">
        <v>0.2</v>
      </c>
      <c r="T2593" s="742">
        <v>1</v>
      </c>
      <c r="U2593" s="700">
        <v>0.25</v>
      </c>
    </row>
    <row r="2594" spans="1:21" ht="14.4" customHeight="1" x14ac:dyDescent="0.3">
      <c r="A2594" s="660">
        <v>21</v>
      </c>
      <c r="B2594" s="661" t="s">
        <v>589</v>
      </c>
      <c r="C2594" s="661">
        <v>89301212</v>
      </c>
      <c r="D2594" s="740" t="s">
        <v>6629</v>
      </c>
      <c r="E2594" s="741" t="s">
        <v>4382</v>
      </c>
      <c r="F2594" s="661" t="s">
        <v>4355</v>
      </c>
      <c r="G2594" s="661" t="s">
        <v>4550</v>
      </c>
      <c r="H2594" s="661" t="s">
        <v>590</v>
      </c>
      <c r="I2594" s="661" t="s">
        <v>5328</v>
      </c>
      <c r="J2594" s="661" t="s">
        <v>3378</v>
      </c>
      <c r="K2594" s="661" t="s">
        <v>3379</v>
      </c>
      <c r="L2594" s="662">
        <v>1172.22</v>
      </c>
      <c r="M2594" s="662">
        <v>5861.1</v>
      </c>
      <c r="N2594" s="661">
        <v>5</v>
      </c>
      <c r="O2594" s="742">
        <v>1.5</v>
      </c>
      <c r="P2594" s="662">
        <v>3516.66</v>
      </c>
      <c r="Q2594" s="677">
        <v>0.6</v>
      </c>
      <c r="R2594" s="661">
        <v>3</v>
      </c>
      <c r="S2594" s="677">
        <v>0.6</v>
      </c>
      <c r="T2594" s="742">
        <v>0.5</v>
      </c>
      <c r="U2594" s="700">
        <v>0.33333333333333331</v>
      </c>
    </row>
    <row r="2595" spans="1:21" ht="14.4" customHeight="1" x14ac:dyDescent="0.3">
      <c r="A2595" s="660">
        <v>21</v>
      </c>
      <c r="B2595" s="661" t="s">
        <v>589</v>
      </c>
      <c r="C2595" s="661">
        <v>89301212</v>
      </c>
      <c r="D2595" s="740" t="s">
        <v>6629</v>
      </c>
      <c r="E2595" s="741" t="s">
        <v>4382</v>
      </c>
      <c r="F2595" s="661" t="s">
        <v>4355</v>
      </c>
      <c r="G2595" s="661" t="s">
        <v>4550</v>
      </c>
      <c r="H2595" s="661" t="s">
        <v>590</v>
      </c>
      <c r="I2595" s="661" t="s">
        <v>2200</v>
      </c>
      <c r="J2595" s="661" t="s">
        <v>2201</v>
      </c>
      <c r="K2595" s="661" t="s">
        <v>2202</v>
      </c>
      <c r="L2595" s="662">
        <v>2344.4299999999998</v>
      </c>
      <c r="M2595" s="662">
        <v>44544.17</v>
      </c>
      <c r="N2595" s="661">
        <v>19</v>
      </c>
      <c r="O2595" s="742">
        <v>12</v>
      </c>
      <c r="P2595" s="662">
        <v>21099.87</v>
      </c>
      <c r="Q2595" s="677">
        <v>0.47368421052631576</v>
      </c>
      <c r="R2595" s="661">
        <v>9</v>
      </c>
      <c r="S2595" s="677">
        <v>0.47368421052631576</v>
      </c>
      <c r="T2595" s="742">
        <v>5.5</v>
      </c>
      <c r="U2595" s="700">
        <v>0.45833333333333331</v>
      </c>
    </row>
    <row r="2596" spans="1:21" ht="14.4" customHeight="1" x14ac:dyDescent="0.3">
      <c r="A2596" s="660">
        <v>21</v>
      </c>
      <c r="B2596" s="661" t="s">
        <v>589</v>
      </c>
      <c r="C2596" s="661">
        <v>89301212</v>
      </c>
      <c r="D2596" s="740" t="s">
        <v>6629</v>
      </c>
      <c r="E2596" s="741" t="s">
        <v>4382</v>
      </c>
      <c r="F2596" s="661" t="s">
        <v>4355</v>
      </c>
      <c r="G2596" s="661" t="s">
        <v>5591</v>
      </c>
      <c r="H2596" s="661" t="s">
        <v>590</v>
      </c>
      <c r="I2596" s="661" t="s">
        <v>5594</v>
      </c>
      <c r="J2596" s="661" t="s">
        <v>5595</v>
      </c>
      <c r="K2596" s="661" t="s">
        <v>5562</v>
      </c>
      <c r="L2596" s="662">
        <v>47.71</v>
      </c>
      <c r="M2596" s="662">
        <v>1001.9099999999999</v>
      </c>
      <c r="N2596" s="661">
        <v>21</v>
      </c>
      <c r="O2596" s="742">
        <v>13.5</v>
      </c>
      <c r="P2596" s="662">
        <v>524.80999999999995</v>
      </c>
      <c r="Q2596" s="677">
        <v>0.52380952380952384</v>
      </c>
      <c r="R2596" s="661">
        <v>11</v>
      </c>
      <c r="S2596" s="677">
        <v>0.52380952380952384</v>
      </c>
      <c r="T2596" s="742">
        <v>7.5</v>
      </c>
      <c r="U2596" s="700">
        <v>0.55555555555555558</v>
      </c>
    </row>
    <row r="2597" spans="1:21" ht="14.4" customHeight="1" x14ac:dyDescent="0.3">
      <c r="A2597" s="660">
        <v>21</v>
      </c>
      <c r="B2597" s="661" t="s">
        <v>589</v>
      </c>
      <c r="C2597" s="661">
        <v>89301212</v>
      </c>
      <c r="D2597" s="740" t="s">
        <v>6629</v>
      </c>
      <c r="E2597" s="741" t="s">
        <v>4382</v>
      </c>
      <c r="F2597" s="661" t="s">
        <v>4355</v>
      </c>
      <c r="G2597" s="661" t="s">
        <v>5591</v>
      </c>
      <c r="H2597" s="661" t="s">
        <v>590</v>
      </c>
      <c r="I2597" s="661" t="s">
        <v>6016</v>
      </c>
      <c r="J2597" s="661" t="s">
        <v>6017</v>
      </c>
      <c r="K2597" s="661" t="s">
        <v>6018</v>
      </c>
      <c r="L2597" s="662">
        <v>0</v>
      </c>
      <c r="M2597" s="662">
        <v>0</v>
      </c>
      <c r="N2597" s="661">
        <v>2</v>
      </c>
      <c r="O2597" s="742">
        <v>1</v>
      </c>
      <c r="P2597" s="662">
        <v>0</v>
      </c>
      <c r="Q2597" s="677"/>
      <c r="R2597" s="661">
        <v>1</v>
      </c>
      <c r="S2597" s="677">
        <v>0.5</v>
      </c>
      <c r="T2597" s="742">
        <v>0.5</v>
      </c>
      <c r="U2597" s="700">
        <v>0.5</v>
      </c>
    </row>
    <row r="2598" spans="1:21" ht="14.4" customHeight="1" x14ac:dyDescent="0.3">
      <c r="A2598" s="660">
        <v>21</v>
      </c>
      <c r="B2598" s="661" t="s">
        <v>589</v>
      </c>
      <c r="C2598" s="661">
        <v>89301212</v>
      </c>
      <c r="D2598" s="740" t="s">
        <v>6629</v>
      </c>
      <c r="E2598" s="741" t="s">
        <v>4382</v>
      </c>
      <c r="F2598" s="661" t="s">
        <v>4355</v>
      </c>
      <c r="G2598" s="661" t="s">
        <v>5591</v>
      </c>
      <c r="H2598" s="661" t="s">
        <v>590</v>
      </c>
      <c r="I2598" s="661" t="s">
        <v>3453</v>
      </c>
      <c r="J2598" s="661" t="s">
        <v>3454</v>
      </c>
      <c r="K2598" s="661" t="s">
        <v>6120</v>
      </c>
      <c r="L2598" s="662">
        <v>23.85</v>
      </c>
      <c r="M2598" s="662">
        <v>23.85</v>
      </c>
      <c r="N2598" s="661">
        <v>1</v>
      </c>
      <c r="O2598" s="742">
        <v>0.5</v>
      </c>
      <c r="P2598" s="662"/>
      <c r="Q2598" s="677">
        <v>0</v>
      </c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21</v>
      </c>
      <c r="B2599" s="661" t="s">
        <v>589</v>
      </c>
      <c r="C2599" s="661">
        <v>89301212</v>
      </c>
      <c r="D2599" s="740" t="s">
        <v>6629</v>
      </c>
      <c r="E2599" s="741" t="s">
        <v>4382</v>
      </c>
      <c r="F2599" s="661" t="s">
        <v>4355</v>
      </c>
      <c r="G2599" s="661" t="s">
        <v>5591</v>
      </c>
      <c r="H2599" s="661" t="s">
        <v>590</v>
      </c>
      <c r="I2599" s="661" t="s">
        <v>6121</v>
      </c>
      <c r="J2599" s="661" t="s">
        <v>6017</v>
      </c>
      <c r="K2599" s="661" t="s">
        <v>6122</v>
      </c>
      <c r="L2599" s="662">
        <v>146.82</v>
      </c>
      <c r="M2599" s="662">
        <v>440.46</v>
      </c>
      <c r="N2599" s="661">
        <v>3</v>
      </c>
      <c r="O2599" s="742">
        <v>2</v>
      </c>
      <c r="P2599" s="662">
        <v>146.82</v>
      </c>
      <c r="Q2599" s="677">
        <v>0.33333333333333331</v>
      </c>
      <c r="R2599" s="661">
        <v>1</v>
      </c>
      <c r="S2599" s="677">
        <v>0.33333333333333331</v>
      </c>
      <c r="T2599" s="742">
        <v>0.5</v>
      </c>
      <c r="U2599" s="700">
        <v>0.25</v>
      </c>
    </row>
    <row r="2600" spans="1:21" ht="14.4" customHeight="1" x14ac:dyDescent="0.3">
      <c r="A2600" s="660">
        <v>21</v>
      </c>
      <c r="B2600" s="661" t="s">
        <v>589</v>
      </c>
      <c r="C2600" s="661">
        <v>89301212</v>
      </c>
      <c r="D2600" s="740" t="s">
        <v>6629</v>
      </c>
      <c r="E2600" s="741" t="s">
        <v>4382</v>
      </c>
      <c r="F2600" s="661" t="s">
        <v>4355</v>
      </c>
      <c r="G2600" s="661" t="s">
        <v>4925</v>
      </c>
      <c r="H2600" s="661" t="s">
        <v>2238</v>
      </c>
      <c r="I2600" s="661" t="s">
        <v>5596</v>
      </c>
      <c r="J2600" s="661" t="s">
        <v>2337</v>
      </c>
      <c r="K2600" s="661" t="s">
        <v>2884</v>
      </c>
      <c r="L2600" s="662">
        <v>106.31</v>
      </c>
      <c r="M2600" s="662">
        <v>212.62</v>
      </c>
      <c r="N2600" s="661">
        <v>2</v>
      </c>
      <c r="O2600" s="742">
        <v>2</v>
      </c>
      <c r="P2600" s="662">
        <v>212.62</v>
      </c>
      <c r="Q2600" s="677">
        <v>1</v>
      </c>
      <c r="R2600" s="661">
        <v>2</v>
      </c>
      <c r="S2600" s="677">
        <v>1</v>
      </c>
      <c r="T2600" s="742">
        <v>2</v>
      </c>
      <c r="U2600" s="700">
        <v>1</v>
      </c>
    </row>
    <row r="2601" spans="1:21" ht="14.4" customHeight="1" x14ac:dyDescent="0.3">
      <c r="A2601" s="660">
        <v>21</v>
      </c>
      <c r="B2601" s="661" t="s">
        <v>589</v>
      </c>
      <c r="C2601" s="661">
        <v>89301212</v>
      </c>
      <c r="D2601" s="740" t="s">
        <v>6629</v>
      </c>
      <c r="E2601" s="741" t="s">
        <v>4382</v>
      </c>
      <c r="F2601" s="661" t="s">
        <v>4355</v>
      </c>
      <c r="G2601" s="661" t="s">
        <v>4925</v>
      </c>
      <c r="H2601" s="661" t="s">
        <v>2238</v>
      </c>
      <c r="I2601" s="661" t="s">
        <v>2336</v>
      </c>
      <c r="J2601" s="661" t="s">
        <v>2337</v>
      </c>
      <c r="K2601" s="661" t="s">
        <v>4129</v>
      </c>
      <c r="L2601" s="662">
        <v>86.41</v>
      </c>
      <c r="M2601" s="662">
        <v>86.41</v>
      </c>
      <c r="N2601" s="661">
        <v>1</v>
      </c>
      <c r="O2601" s="742">
        <v>1</v>
      </c>
      <c r="P2601" s="662">
        <v>86.41</v>
      </c>
      <c r="Q2601" s="677">
        <v>1</v>
      </c>
      <c r="R2601" s="661">
        <v>1</v>
      </c>
      <c r="S2601" s="677">
        <v>1</v>
      </c>
      <c r="T2601" s="742">
        <v>1</v>
      </c>
      <c r="U2601" s="700">
        <v>1</v>
      </c>
    </row>
    <row r="2602" spans="1:21" ht="14.4" customHeight="1" x14ac:dyDescent="0.3">
      <c r="A2602" s="660">
        <v>21</v>
      </c>
      <c r="B2602" s="661" t="s">
        <v>589</v>
      </c>
      <c r="C2602" s="661">
        <v>89301212</v>
      </c>
      <c r="D2602" s="740" t="s">
        <v>6629</v>
      </c>
      <c r="E2602" s="741" t="s">
        <v>4382</v>
      </c>
      <c r="F2602" s="661" t="s">
        <v>4355</v>
      </c>
      <c r="G2602" s="661" t="s">
        <v>4925</v>
      </c>
      <c r="H2602" s="661" t="s">
        <v>2238</v>
      </c>
      <c r="I2602" s="661" t="s">
        <v>2336</v>
      </c>
      <c r="J2602" s="661" t="s">
        <v>2337</v>
      </c>
      <c r="K2602" s="661" t="s">
        <v>4129</v>
      </c>
      <c r="L2602" s="662">
        <v>53.16</v>
      </c>
      <c r="M2602" s="662">
        <v>53.16</v>
      </c>
      <c r="N2602" s="661">
        <v>1</v>
      </c>
      <c r="O2602" s="742">
        <v>1</v>
      </c>
      <c r="P2602" s="662">
        <v>53.16</v>
      </c>
      <c r="Q2602" s="677">
        <v>1</v>
      </c>
      <c r="R2602" s="661">
        <v>1</v>
      </c>
      <c r="S2602" s="677">
        <v>1</v>
      </c>
      <c r="T2602" s="742">
        <v>1</v>
      </c>
      <c r="U2602" s="700">
        <v>1</v>
      </c>
    </row>
    <row r="2603" spans="1:21" ht="14.4" customHeight="1" x14ac:dyDescent="0.3">
      <c r="A2603" s="660">
        <v>21</v>
      </c>
      <c r="B2603" s="661" t="s">
        <v>589</v>
      </c>
      <c r="C2603" s="661">
        <v>89301212</v>
      </c>
      <c r="D2603" s="740" t="s">
        <v>6629</v>
      </c>
      <c r="E2603" s="741" t="s">
        <v>4382</v>
      </c>
      <c r="F2603" s="661" t="s">
        <v>4355</v>
      </c>
      <c r="G2603" s="661" t="s">
        <v>4432</v>
      </c>
      <c r="H2603" s="661" t="s">
        <v>590</v>
      </c>
      <c r="I2603" s="661" t="s">
        <v>1073</v>
      </c>
      <c r="J2603" s="661" t="s">
        <v>4433</v>
      </c>
      <c r="K2603" s="661" t="s">
        <v>4434</v>
      </c>
      <c r="L2603" s="662">
        <v>56.01</v>
      </c>
      <c r="M2603" s="662">
        <v>4312.7700000000004</v>
      </c>
      <c r="N2603" s="661">
        <v>77</v>
      </c>
      <c r="O2603" s="742">
        <v>31</v>
      </c>
      <c r="P2603" s="662">
        <v>2520.4500000000007</v>
      </c>
      <c r="Q2603" s="677">
        <v>0.5844155844155845</v>
      </c>
      <c r="R2603" s="661">
        <v>45</v>
      </c>
      <c r="S2603" s="677">
        <v>0.58441558441558439</v>
      </c>
      <c r="T2603" s="742">
        <v>19.5</v>
      </c>
      <c r="U2603" s="700">
        <v>0.62903225806451613</v>
      </c>
    </row>
    <row r="2604" spans="1:21" ht="14.4" customHeight="1" x14ac:dyDescent="0.3">
      <c r="A2604" s="660">
        <v>21</v>
      </c>
      <c r="B2604" s="661" t="s">
        <v>589</v>
      </c>
      <c r="C2604" s="661">
        <v>89301212</v>
      </c>
      <c r="D2604" s="740" t="s">
        <v>6629</v>
      </c>
      <c r="E2604" s="741" t="s">
        <v>4382</v>
      </c>
      <c r="F2604" s="661" t="s">
        <v>4355</v>
      </c>
      <c r="G2604" s="661" t="s">
        <v>4432</v>
      </c>
      <c r="H2604" s="661" t="s">
        <v>590</v>
      </c>
      <c r="I2604" s="661" t="s">
        <v>3238</v>
      </c>
      <c r="J2604" s="661" t="s">
        <v>3239</v>
      </c>
      <c r="K2604" s="661" t="s">
        <v>3240</v>
      </c>
      <c r="L2604" s="662">
        <v>70.02</v>
      </c>
      <c r="M2604" s="662">
        <v>560.16</v>
      </c>
      <c r="N2604" s="661">
        <v>8</v>
      </c>
      <c r="O2604" s="742">
        <v>3</v>
      </c>
      <c r="P2604" s="662"/>
      <c r="Q2604" s="677">
        <v>0</v>
      </c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21</v>
      </c>
      <c r="B2605" s="661" t="s">
        <v>589</v>
      </c>
      <c r="C2605" s="661">
        <v>89301212</v>
      </c>
      <c r="D2605" s="740" t="s">
        <v>6629</v>
      </c>
      <c r="E2605" s="741" t="s">
        <v>4382</v>
      </c>
      <c r="F2605" s="661" t="s">
        <v>4355</v>
      </c>
      <c r="G2605" s="661" t="s">
        <v>4554</v>
      </c>
      <c r="H2605" s="661" t="s">
        <v>590</v>
      </c>
      <c r="I2605" s="661" t="s">
        <v>2926</v>
      </c>
      <c r="J2605" s="661" t="s">
        <v>5605</v>
      </c>
      <c r="K2605" s="661" t="s">
        <v>5606</v>
      </c>
      <c r="L2605" s="662">
        <v>44.92</v>
      </c>
      <c r="M2605" s="662">
        <v>89.84</v>
      </c>
      <c r="N2605" s="661">
        <v>2</v>
      </c>
      <c r="O2605" s="742">
        <v>0.5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21</v>
      </c>
      <c r="B2606" s="661" t="s">
        <v>589</v>
      </c>
      <c r="C2606" s="661">
        <v>89301212</v>
      </c>
      <c r="D2606" s="740" t="s">
        <v>6629</v>
      </c>
      <c r="E2606" s="741" t="s">
        <v>4382</v>
      </c>
      <c r="F2606" s="661" t="s">
        <v>4355</v>
      </c>
      <c r="G2606" s="661" t="s">
        <v>4554</v>
      </c>
      <c r="H2606" s="661" t="s">
        <v>590</v>
      </c>
      <c r="I2606" s="661" t="s">
        <v>3494</v>
      </c>
      <c r="J2606" s="661" t="s">
        <v>3495</v>
      </c>
      <c r="K2606" s="661" t="s">
        <v>3496</v>
      </c>
      <c r="L2606" s="662">
        <v>25.07</v>
      </c>
      <c r="M2606" s="662">
        <v>50.14</v>
      </c>
      <c r="N2606" s="661">
        <v>2</v>
      </c>
      <c r="O2606" s="742">
        <v>1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21</v>
      </c>
      <c r="B2607" s="661" t="s">
        <v>589</v>
      </c>
      <c r="C2607" s="661">
        <v>89301212</v>
      </c>
      <c r="D2607" s="740" t="s">
        <v>6629</v>
      </c>
      <c r="E2607" s="741" t="s">
        <v>4382</v>
      </c>
      <c r="F2607" s="661" t="s">
        <v>4355</v>
      </c>
      <c r="G2607" s="661" t="s">
        <v>4848</v>
      </c>
      <c r="H2607" s="661" t="s">
        <v>2238</v>
      </c>
      <c r="I2607" s="661" t="s">
        <v>3629</v>
      </c>
      <c r="J2607" s="661" t="s">
        <v>3630</v>
      </c>
      <c r="K2607" s="661" t="s">
        <v>4308</v>
      </c>
      <c r="L2607" s="662">
        <v>0</v>
      </c>
      <c r="M2607" s="662">
        <v>0</v>
      </c>
      <c r="N2607" s="661">
        <v>1</v>
      </c>
      <c r="O2607" s="742">
        <v>1</v>
      </c>
      <c r="P2607" s="662"/>
      <c r="Q2607" s="677"/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21</v>
      </c>
      <c r="B2608" s="661" t="s">
        <v>589</v>
      </c>
      <c r="C2608" s="661">
        <v>89301212</v>
      </c>
      <c r="D2608" s="740" t="s">
        <v>6629</v>
      </c>
      <c r="E2608" s="741" t="s">
        <v>4382</v>
      </c>
      <c r="F2608" s="661" t="s">
        <v>4355</v>
      </c>
      <c r="G2608" s="661" t="s">
        <v>4645</v>
      </c>
      <c r="H2608" s="661" t="s">
        <v>590</v>
      </c>
      <c r="I2608" s="661" t="s">
        <v>6123</v>
      </c>
      <c r="J2608" s="661" t="s">
        <v>5776</v>
      </c>
      <c r="K2608" s="661" t="s">
        <v>996</v>
      </c>
      <c r="L2608" s="662">
        <v>57.48</v>
      </c>
      <c r="M2608" s="662">
        <v>114.96</v>
      </c>
      <c r="N2608" s="661">
        <v>2</v>
      </c>
      <c r="O2608" s="742">
        <v>1</v>
      </c>
      <c r="P2608" s="662">
        <v>114.96</v>
      </c>
      <c r="Q2608" s="677">
        <v>1</v>
      </c>
      <c r="R2608" s="661">
        <v>2</v>
      </c>
      <c r="S2608" s="677">
        <v>1</v>
      </c>
      <c r="T2608" s="742">
        <v>1</v>
      </c>
      <c r="U2608" s="700">
        <v>1</v>
      </c>
    </row>
    <row r="2609" spans="1:21" ht="14.4" customHeight="1" x14ac:dyDescent="0.3">
      <c r="A2609" s="660">
        <v>21</v>
      </c>
      <c r="B2609" s="661" t="s">
        <v>589</v>
      </c>
      <c r="C2609" s="661">
        <v>89301212</v>
      </c>
      <c r="D2609" s="740" t="s">
        <v>6629</v>
      </c>
      <c r="E2609" s="741" t="s">
        <v>4382</v>
      </c>
      <c r="F2609" s="661" t="s">
        <v>4355</v>
      </c>
      <c r="G2609" s="661" t="s">
        <v>4645</v>
      </c>
      <c r="H2609" s="661" t="s">
        <v>590</v>
      </c>
      <c r="I2609" s="661" t="s">
        <v>714</v>
      </c>
      <c r="J2609" s="661" t="s">
        <v>715</v>
      </c>
      <c r="K2609" s="661" t="s">
        <v>4927</v>
      </c>
      <c r="L2609" s="662">
        <v>55.6</v>
      </c>
      <c r="M2609" s="662">
        <v>945.2</v>
      </c>
      <c r="N2609" s="661">
        <v>17</v>
      </c>
      <c r="O2609" s="742">
        <v>6</v>
      </c>
      <c r="P2609" s="662">
        <v>611.6</v>
      </c>
      <c r="Q2609" s="677">
        <v>0.6470588235294118</v>
      </c>
      <c r="R2609" s="661">
        <v>11</v>
      </c>
      <c r="S2609" s="677">
        <v>0.6470588235294118</v>
      </c>
      <c r="T2609" s="742">
        <v>4</v>
      </c>
      <c r="U2609" s="700">
        <v>0.66666666666666663</v>
      </c>
    </row>
    <row r="2610" spans="1:21" ht="14.4" customHeight="1" x14ac:dyDescent="0.3">
      <c r="A2610" s="660">
        <v>21</v>
      </c>
      <c r="B2610" s="661" t="s">
        <v>589</v>
      </c>
      <c r="C2610" s="661">
        <v>89301212</v>
      </c>
      <c r="D2610" s="740" t="s">
        <v>6629</v>
      </c>
      <c r="E2610" s="741" t="s">
        <v>4382</v>
      </c>
      <c r="F2610" s="661" t="s">
        <v>4355</v>
      </c>
      <c r="G2610" s="661" t="s">
        <v>4645</v>
      </c>
      <c r="H2610" s="661" t="s">
        <v>590</v>
      </c>
      <c r="I2610" s="661" t="s">
        <v>6124</v>
      </c>
      <c r="J2610" s="661" t="s">
        <v>715</v>
      </c>
      <c r="K2610" s="661" t="s">
        <v>6125</v>
      </c>
      <c r="L2610" s="662">
        <v>111.2</v>
      </c>
      <c r="M2610" s="662">
        <v>333.6</v>
      </c>
      <c r="N2610" s="661">
        <v>3</v>
      </c>
      <c r="O2610" s="742">
        <v>1</v>
      </c>
      <c r="P2610" s="662">
        <v>333.6</v>
      </c>
      <c r="Q2610" s="677">
        <v>1</v>
      </c>
      <c r="R2610" s="661">
        <v>3</v>
      </c>
      <c r="S2610" s="677">
        <v>1</v>
      </c>
      <c r="T2610" s="742">
        <v>1</v>
      </c>
      <c r="U2610" s="700">
        <v>1</v>
      </c>
    </row>
    <row r="2611" spans="1:21" ht="14.4" customHeight="1" x14ac:dyDescent="0.3">
      <c r="A2611" s="660">
        <v>21</v>
      </c>
      <c r="B2611" s="661" t="s">
        <v>589</v>
      </c>
      <c r="C2611" s="661">
        <v>89301212</v>
      </c>
      <c r="D2611" s="740" t="s">
        <v>6629</v>
      </c>
      <c r="E2611" s="741" t="s">
        <v>4382</v>
      </c>
      <c r="F2611" s="661" t="s">
        <v>4355</v>
      </c>
      <c r="G2611" s="661" t="s">
        <v>4559</v>
      </c>
      <c r="H2611" s="661" t="s">
        <v>2238</v>
      </c>
      <c r="I2611" s="661" t="s">
        <v>6126</v>
      </c>
      <c r="J2611" s="661" t="s">
        <v>4282</v>
      </c>
      <c r="K2611" s="661" t="s">
        <v>6127</v>
      </c>
      <c r="L2611" s="662">
        <v>489.98</v>
      </c>
      <c r="M2611" s="662">
        <v>489.98</v>
      </c>
      <c r="N2611" s="661">
        <v>1</v>
      </c>
      <c r="O2611" s="742">
        <v>1</v>
      </c>
      <c r="P2611" s="662"/>
      <c r="Q2611" s="677">
        <v>0</v>
      </c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21</v>
      </c>
      <c r="B2612" s="661" t="s">
        <v>589</v>
      </c>
      <c r="C2612" s="661">
        <v>89301212</v>
      </c>
      <c r="D2612" s="740" t="s">
        <v>6629</v>
      </c>
      <c r="E2612" s="741" t="s">
        <v>4382</v>
      </c>
      <c r="F2612" s="661" t="s">
        <v>4355</v>
      </c>
      <c r="G2612" s="661" t="s">
        <v>4407</v>
      </c>
      <c r="H2612" s="661" t="s">
        <v>590</v>
      </c>
      <c r="I2612" s="661" t="s">
        <v>814</v>
      </c>
      <c r="J2612" s="661" t="s">
        <v>815</v>
      </c>
      <c r="K2612" s="661" t="s">
        <v>2179</v>
      </c>
      <c r="L2612" s="662">
        <v>391.83</v>
      </c>
      <c r="M2612" s="662">
        <v>1175.49</v>
      </c>
      <c r="N2612" s="661">
        <v>3</v>
      </c>
      <c r="O2612" s="742">
        <v>1.5</v>
      </c>
      <c r="P2612" s="662">
        <v>1175.49</v>
      </c>
      <c r="Q2612" s="677">
        <v>1</v>
      </c>
      <c r="R2612" s="661">
        <v>3</v>
      </c>
      <c r="S2612" s="677">
        <v>1</v>
      </c>
      <c r="T2612" s="742">
        <v>1.5</v>
      </c>
      <c r="U2612" s="700">
        <v>1</v>
      </c>
    </row>
    <row r="2613" spans="1:21" ht="14.4" customHeight="1" x14ac:dyDescent="0.3">
      <c r="A2613" s="660">
        <v>21</v>
      </c>
      <c r="B2613" s="661" t="s">
        <v>589</v>
      </c>
      <c r="C2613" s="661">
        <v>89301212</v>
      </c>
      <c r="D2613" s="740" t="s">
        <v>6629</v>
      </c>
      <c r="E2613" s="741" t="s">
        <v>4382</v>
      </c>
      <c r="F2613" s="661" t="s">
        <v>4355</v>
      </c>
      <c r="G2613" s="661" t="s">
        <v>4407</v>
      </c>
      <c r="H2613" s="661" t="s">
        <v>590</v>
      </c>
      <c r="I2613" s="661" t="s">
        <v>5163</v>
      </c>
      <c r="J2613" s="661" t="s">
        <v>815</v>
      </c>
      <c r="K2613" s="661" t="s">
        <v>4854</v>
      </c>
      <c r="L2613" s="662">
        <v>0</v>
      </c>
      <c r="M2613" s="662">
        <v>0</v>
      </c>
      <c r="N2613" s="661">
        <v>1</v>
      </c>
      <c r="O2613" s="742">
        <v>1</v>
      </c>
      <c r="P2613" s="662"/>
      <c r="Q2613" s="677"/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21</v>
      </c>
      <c r="B2614" s="661" t="s">
        <v>589</v>
      </c>
      <c r="C2614" s="661">
        <v>89301212</v>
      </c>
      <c r="D2614" s="740" t="s">
        <v>6629</v>
      </c>
      <c r="E2614" s="741" t="s">
        <v>4382</v>
      </c>
      <c r="F2614" s="661" t="s">
        <v>4355</v>
      </c>
      <c r="G2614" s="661" t="s">
        <v>4407</v>
      </c>
      <c r="H2614" s="661" t="s">
        <v>590</v>
      </c>
      <c r="I2614" s="661" t="s">
        <v>6128</v>
      </c>
      <c r="J2614" s="661" t="s">
        <v>5165</v>
      </c>
      <c r="K2614" s="661" t="s">
        <v>6129</v>
      </c>
      <c r="L2614" s="662">
        <v>0</v>
      </c>
      <c r="M2614" s="662">
        <v>0</v>
      </c>
      <c r="N2614" s="661">
        <v>1</v>
      </c>
      <c r="O2614" s="742">
        <v>1</v>
      </c>
      <c r="P2614" s="662">
        <v>0</v>
      </c>
      <c r="Q2614" s="677"/>
      <c r="R2614" s="661">
        <v>1</v>
      </c>
      <c r="S2614" s="677">
        <v>1</v>
      </c>
      <c r="T2614" s="742">
        <v>1</v>
      </c>
      <c r="U2614" s="700">
        <v>1</v>
      </c>
    </row>
    <row r="2615" spans="1:21" ht="14.4" customHeight="1" x14ac:dyDescent="0.3">
      <c r="A2615" s="660">
        <v>21</v>
      </c>
      <c r="B2615" s="661" t="s">
        <v>589</v>
      </c>
      <c r="C2615" s="661">
        <v>89301212</v>
      </c>
      <c r="D2615" s="740" t="s">
        <v>6629</v>
      </c>
      <c r="E2615" s="741" t="s">
        <v>4382</v>
      </c>
      <c r="F2615" s="661" t="s">
        <v>4355</v>
      </c>
      <c r="G2615" s="661" t="s">
        <v>4407</v>
      </c>
      <c r="H2615" s="661" t="s">
        <v>590</v>
      </c>
      <c r="I2615" s="661" t="s">
        <v>5608</v>
      </c>
      <c r="J2615" s="661" t="s">
        <v>735</v>
      </c>
      <c r="K2615" s="661" t="s">
        <v>5609</v>
      </c>
      <c r="L2615" s="662">
        <v>0</v>
      </c>
      <c r="M2615" s="662">
        <v>0</v>
      </c>
      <c r="N2615" s="661">
        <v>2</v>
      </c>
      <c r="O2615" s="742">
        <v>1</v>
      </c>
      <c r="P2615" s="662">
        <v>0</v>
      </c>
      <c r="Q2615" s="677"/>
      <c r="R2615" s="661">
        <v>2</v>
      </c>
      <c r="S2615" s="677">
        <v>1</v>
      </c>
      <c r="T2615" s="742">
        <v>1</v>
      </c>
      <c r="U2615" s="700">
        <v>1</v>
      </c>
    </row>
    <row r="2616" spans="1:21" ht="14.4" customHeight="1" x14ac:dyDescent="0.3">
      <c r="A2616" s="660">
        <v>21</v>
      </c>
      <c r="B2616" s="661" t="s">
        <v>589</v>
      </c>
      <c r="C2616" s="661">
        <v>89301212</v>
      </c>
      <c r="D2616" s="740" t="s">
        <v>6629</v>
      </c>
      <c r="E2616" s="741" t="s">
        <v>4382</v>
      </c>
      <c r="F2616" s="661" t="s">
        <v>4355</v>
      </c>
      <c r="G2616" s="661" t="s">
        <v>4407</v>
      </c>
      <c r="H2616" s="661" t="s">
        <v>590</v>
      </c>
      <c r="I2616" s="661" t="s">
        <v>3503</v>
      </c>
      <c r="J2616" s="661" t="s">
        <v>815</v>
      </c>
      <c r="K2616" s="661" t="s">
        <v>2179</v>
      </c>
      <c r="L2616" s="662">
        <v>391.83</v>
      </c>
      <c r="M2616" s="662">
        <v>1567.32</v>
      </c>
      <c r="N2616" s="661">
        <v>4</v>
      </c>
      <c r="O2616" s="742">
        <v>1.5</v>
      </c>
      <c r="P2616" s="662">
        <v>1567.32</v>
      </c>
      <c r="Q2616" s="677">
        <v>1</v>
      </c>
      <c r="R2616" s="661">
        <v>4</v>
      </c>
      <c r="S2616" s="677">
        <v>1</v>
      </c>
      <c r="T2616" s="742">
        <v>1.5</v>
      </c>
      <c r="U2616" s="700">
        <v>1</v>
      </c>
    </row>
    <row r="2617" spans="1:21" ht="14.4" customHeight="1" x14ac:dyDescent="0.3">
      <c r="A2617" s="660">
        <v>21</v>
      </c>
      <c r="B2617" s="661" t="s">
        <v>589</v>
      </c>
      <c r="C2617" s="661">
        <v>89301212</v>
      </c>
      <c r="D2617" s="740" t="s">
        <v>6629</v>
      </c>
      <c r="E2617" s="741" t="s">
        <v>4382</v>
      </c>
      <c r="F2617" s="661" t="s">
        <v>4355</v>
      </c>
      <c r="G2617" s="661" t="s">
        <v>4407</v>
      </c>
      <c r="H2617" s="661" t="s">
        <v>590</v>
      </c>
      <c r="I2617" s="661" t="s">
        <v>2177</v>
      </c>
      <c r="J2617" s="661" t="s">
        <v>2178</v>
      </c>
      <c r="K2617" s="661" t="s">
        <v>2179</v>
      </c>
      <c r="L2617" s="662">
        <v>250.87</v>
      </c>
      <c r="M2617" s="662">
        <v>752.61</v>
      </c>
      <c r="N2617" s="661">
        <v>3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21</v>
      </c>
      <c r="B2618" s="661" t="s">
        <v>589</v>
      </c>
      <c r="C2618" s="661">
        <v>89301212</v>
      </c>
      <c r="D2618" s="740" t="s">
        <v>6629</v>
      </c>
      <c r="E2618" s="741" t="s">
        <v>4382</v>
      </c>
      <c r="F2618" s="661" t="s">
        <v>4355</v>
      </c>
      <c r="G2618" s="661" t="s">
        <v>4398</v>
      </c>
      <c r="H2618" s="661" t="s">
        <v>2238</v>
      </c>
      <c r="I2618" s="661" t="s">
        <v>2484</v>
      </c>
      <c r="J2618" s="661" t="s">
        <v>2285</v>
      </c>
      <c r="K2618" s="661" t="s">
        <v>2485</v>
      </c>
      <c r="L2618" s="662">
        <v>468.96</v>
      </c>
      <c r="M2618" s="662">
        <v>2813.7599999999998</v>
      </c>
      <c r="N2618" s="661">
        <v>6</v>
      </c>
      <c r="O2618" s="742">
        <v>1.5</v>
      </c>
      <c r="P2618" s="662">
        <v>2813.7599999999998</v>
      </c>
      <c r="Q2618" s="677">
        <v>1</v>
      </c>
      <c r="R2618" s="661">
        <v>6</v>
      </c>
      <c r="S2618" s="677">
        <v>1</v>
      </c>
      <c r="T2618" s="742">
        <v>1.5</v>
      </c>
      <c r="U2618" s="700">
        <v>1</v>
      </c>
    </row>
    <row r="2619" spans="1:21" ht="14.4" customHeight="1" x14ac:dyDescent="0.3">
      <c r="A2619" s="660">
        <v>21</v>
      </c>
      <c r="B2619" s="661" t="s">
        <v>589</v>
      </c>
      <c r="C2619" s="661">
        <v>89301212</v>
      </c>
      <c r="D2619" s="740" t="s">
        <v>6629</v>
      </c>
      <c r="E2619" s="741" t="s">
        <v>4382</v>
      </c>
      <c r="F2619" s="661" t="s">
        <v>4355</v>
      </c>
      <c r="G2619" s="661" t="s">
        <v>4398</v>
      </c>
      <c r="H2619" s="661" t="s">
        <v>2238</v>
      </c>
      <c r="I2619" s="661" t="s">
        <v>2487</v>
      </c>
      <c r="J2619" s="661" t="s">
        <v>2285</v>
      </c>
      <c r="K2619" s="661" t="s">
        <v>2488</v>
      </c>
      <c r="L2619" s="662">
        <v>625.29</v>
      </c>
      <c r="M2619" s="662">
        <v>6878.19</v>
      </c>
      <c r="N2619" s="661">
        <v>11</v>
      </c>
      <c r="O2619" s="742">
        <v>3</v>
      </c>
      <c r="P2619" s="662">
        <v>1875.87</v>
      </c>
      <c r="Q2619" s="677">
        <v>0.27272727272727271</v>
      </c>
      <c r="R2619" s="661">
        <v>3</v>
      </c>
      <c r="S2619" s="677">
        <v>0.27272727272727271</v>
      </c>
      <c r="T2619" s="742">
        <v>1</v>
      </c>
      <c r="U2619" s="700">
        <v>0.33333333333333331</v>
      </c>
    </row>
    <row r="2620" spans="1:21" ht="14.4" customHeight="1" x14ac:dyDescent="0.3">
      <c r="A2620" s="660">
        <v>21</v>
      </c>
      <c r="B2620" s="661" t="s">
        <v>589</v>
      </c>
      <c r="C2620" s="661">
        <v>89301212</v>
      </c>
      <c r="D2620" s="740" t="s">
        <v>6629</v>
      </c>
      <c r="E2620" s="741" t="s">
        <v>4382</v>
      </c>
      <c r="F2620" s="661" t="s">
        <v>4355</v>
      </c>
      <c r="G2620" s="661" t="s">
        <v>4398</v>
      </c>
      <c r="H2620" s="661" t="s">
        <v>2238</v>
      </c>
      <c r="I2620" s="661" t="s">
        <v>2284</v>
      </c>
      <c r="J2620" s="661" t="s">
        <v>2285</v>
      </c>
      <c r="K2620" s="661" t="s">
        <v>2286</v>
      </c>
      <c r="L2620" s="662">
        <v>937.93</v>
      </c>
      <c r="M2620" s="662">
        <v>5627.58</v>
      </c>
      <c r="N2620" s="661">
        <v>6</v>
      </c>
      <c r="O2620" s="742">
        <v>1</v>
      </c>
      <c r="P2620" s="662">
        <v>5627.58</v>
      </c>
      <c r="Q2620" s="677">
        <v>1</v>
      </c>
      <c r="R2620" s="661">
        <v>6</v>
      </c>
      <c r="S2620" s="677">
        <v>1</v>
      </c>
      <c r="T2620" s="742">
        <v>1</v>
      </c>
      <c r="U2620" s="700">
        <v>1</v>
      </c>
    </row>
    <row r="2621" spans="1:21" ht="14.4" customHeight="1" x14ac:dyDescent="0.3">
      <c r="A2621" s="660">
        <v>21</v>
      </c>
      <c r="B2621" s="661" t="s">
        <v>589</v>
      </c>
      <c r="C2621" s="661">
        <v>89301212</v>
      </c>
      <c r="D2621" s="740" t="s">
        <v>6629</v>
      </c>
      <c r="E2621" s="741" t="s">
        <v>4382</v>
      </c>
      <c r="F2621" s="661" t="s">
        <v>4355</v>
      </c>
      <c r="G2621" s="661" t="s">
        <v>4398</v>
      </c>
      <c r="H2621" s="661" t="s">
        <v>2238</v>
      </c>
      <c r="I2621" s="661" t="s">
        <v>2358</v>
      </c>
      <c r="J2621" s="661" t="s">
        <v>2359</v>
      </c>
      <c r="K2621" s="661" t="s">
        <v>2286</v>
      </c>
      <c r="L2621" s="662">
        <v>1749.69</v>
      </c>
      <c r="M2621" s="662">
        <v>216961.56000000008</v>
      </c>
      <c r="N2621" s="661">
        <v>124</v>
      </c>
      <c r="O2621" s="742">
        <v>30.5</v>
      </c>
      <c r="P2621" s="662">
        <v>80485.74000000002</v>
      </c>
      <c r="Q2621" s="677">
        <v>0.37096774193548382</v>
      </c>
      <c r="R2621" s="661">
        <v>46</v>
      </c>
      <c r="S2621" s="677">
        <v>0.37096774193548387</v>
      </c>
      <c r="T2621" s="742">
        <v>10</v>
      </c>
      <c r="U2621" s="700">
        <v>0.32786885245901637</v>
      </c>
    </row>
    <row r="2622" spans="1:21" ht="14.4" customHeight="1" x14ac:dyDescent="0.3">
      <c r="A2622" s="660">
        <v>21</v>
      </c>
      <c r="B2622" s="661" t="s">
        <v>589</v>
      </c>
      <c r="C2622" s="661">
        <v>89301212</v>
      </c>
      <c r="D2622" s="740" t="s">
        <v>6629</v>
      </c>
      <c r="E2622" s="741" t="s">
        <v>4382</v>
      </c>
      <c r="F2622" s="661" t="s">
        <v>4355</v>
      </c>
      <c r="G2622" s="661" t="s">
        <v>4398</v>
      </c>
      <c r="H2622" s="661" t="s">
        <v>2238</v>
      </c>
      <c r="I2622" s="661" t="s">
        <v>2362</v>
      </c>
      <c r="J2622" s="661" t="s">
        <v>2359</v>
      </c>
      <c r="K2622" s="661" t="s">
        <v>2289</v>
      </c>
      <c r="L2622" s="662">
        <v>2332.92</v>
      </c>
      <c r="M2622" s="662">
        <v>240290.76</v>
      </c>
      <c r="N2622" s="661">
        <v>103</v>
      </c>
      <c r="O2622" s="742">
        <v>27.5</v>
      </c>
      <c r="P2622" s="662">
        <v>174969</v>
      </c>
      <c r="Q2622" s="677">
        <v>0.72815533980582525</v>
      </c>
      <c r="R2622" s="661">
        <v>75</v>
      </c>
      <c r="S2622" s="677">
        <v>0.72815533980582525</v>
      </c>
      <c r="T2622" s="742">
        <v>18.5</v>
      </c>
      <c r="U2622" s="700">
        <v>0.67272727272727273</v>
      </c>
    </row>
    <row r="2623" spans="1:21" ht="14.4" customHeight="1" x14ac:dyDescent="0.3">
      <c r="A2623" s="660">
        <v>21</v>
      </c>
      <c r="B2623" s="661" t="s">
        <v>589</v>
      </c>
      <c r="C2623" s="661">
        <v>89301212</v>
      </c>
      <c r="D2623" s="740" t="s">
        <v>6629</v>
      </c>
      <c r="E2623" s="741" t="s">
        <v>4382</v>
      </c>
      <c r="F2623" s="661" t="s">
        <v>4355</v>
      </c>
      <c r="G2623" s="661" t="s">
        <v>4398</v>
      </c>
      <c r="H2623" s="661" t="s">
        <v>2238</v>
      </c>
      <c r="I2623" s="661" t="s">
        <v>2365</v>
      </c>
      <c r="J2623" s="661" t="s">
        <v>2359</v>
      </c>
      <c r="K2623" s="661" t="s">
        <v>3529</v>
      </c>
      <c r="L2623" s="662">
        <v>2916.16</v>
      </c>
      <c r="M2623" s="662">
        <v>64155.51999999999</v>
      </c>
      <c r="N2623" s="661">
        <v>22</v>
      </c>
      <c r="O2623" s="742">
        <v>4.5</v>
      </c>
      <c r="P2623" s="662">
        <v>55407.039999999994</v>
      </c>
      <c r="Q2623" s="677">
        <v>0.86363636363636365</v>
      </c>
      <c r="R2623" s="661">
        <v>19</v>
      </c>
      <c r="S2623" s="677">
        <v>0.86363636363636365</v>
      </c>
      <c r="T2623" s="742">
        <v>4</v>
      </c>
      <c r="U2623" s="700">
        <v>0.88888888888888884</v>
      </c>
    </row>
    <row r="2624" spans="1:21" ht="14.4" customHeight="1" x14ac:dyDescent="0.3">
      <c r="A2624" s="660">
        <v>21</v>
      </c>
      <c r="B2624" s="661" t="s">
        <v>589</v>
      </c>
      <c r="C2624" s="661">
        <v>89301212</v>
      </c>
      <c r="D2624" s="740" t="s">
        <v>6629</v>
      </c>
      <c r="E2624" s="741" t="s">
        <v>4382</v>
      </c>
      <c r="F2624" s="661" t="s">
        <v>4355</v>
      </c>
      <c r="G2624" s="661" t="s">
        <v>5610</v>
      </c>
      <c r="H2624" s="661" t="s">
        <v>590</v>
      </c>
      <c r="I2624" s="661" t="s">
        <v>5973</v>
      </c>
      <c r="J2624" s="661" t="s">
        <v>1941</v>
      </c>
      <c r="K2624" s="661" t="s">
        <v>5974</v>
      </c>
      <c r="L2624" s="662">
        <v>0</v>
      </c>
      <c r="M2624" s="662">
        <v>0</v>
      </c>
      <c r="N2624" s="661">
        <v>2</v>
      </c>
      <c r="O2624" s="742">
        <v>0.5</v>
      </c>
      <c r="P2624" s="662"/>
      <c r="Q2624" s="677"/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21</v>
      </c>
      <c r="B2625" s="661" t="s">
        <v>589</v>
      </c>
      <c r="C2625" s="661">
        <v>89301212</v>
      </c>
      <c r="D2625" s="740" t="s">
        <v>6629</v>
      </c>
      <c r="E2625" s="741" t="s">
        <v>4382</v>
      </c>
      <c r="F2625" s="661" t="s">
        <v>4355</v>
      </c>
      <c r="G2625" s="661" t="s">
        <v>5610</v>
      </c>
      <c r="H2625" s="661" t="s">
        <v>590</v>
      </c>
      <c r="I2625" s="661" t="s">
        <v>5975</v>
      </c>
      <c r="J2625" s="661" t="s">
        <v>1941</v>
      </c>
      <c r="K2625" s="661" t="s">
        <v>5976</v>
      </c>
      <c r="L2625" s="662">
        <v>0</v>
      </c>
      <c r="M2625" s="662">
        <v>0</v>
      </c>
      <c r="N2625" s="661">
        <v>3</v>
      </c>
      <c r="O2625" s="742">
        <v>1.5</v>
      </c>
      <c r="P2625" s="662">
        <v>0</v>
      </c>
      <c r="Q2625" s="677"/>
      <c r="R2625" s="661">
        <v>3</v>
      </c>
      <c r="S2625" s="677">
        <v>1</v>
      </c>
      <c r="T2625" s="742">
        <v>1.5</v>
      </c>
      <c r="U2625" s="700">
        <v>1</v>
      </c>
    </row>
    <row r="2626" spans="1:21" ht="14.4" customHeight="1" x14ac:dyDescent="0.3">
      <c r="A2626" s="660">
        <v>21</v>
      </c>
      <c r="B2626" s="661" t="s">
        <v>589</v>
      </c>
      <c r="C2626" s="661">
        <v>89301212</v>
      </c>
      <c r="D2626" s="740" t="s">
        <v>6629</v>
      </c>
      <c r="E2626" s="741" t="s">
        <v>4382</v>
      </c>
      <c r="F2626" s="661" t="s">
        <v>4355</v>
      </c>
      <c r="G2626" s="661" t="s">
        <v>4435</v>
      </c>
      <c r="H2626" s="661" t="s">
        <v>2238</v>
      </c>
      <c r="I2626" s="661" t="s">
        <v>2250</v>
      </c>
      <c r="J2626" s="661" t="s">
        <v>2251</v>
      </c>
      <c r="K2626" s="661" t="s">
        <v>2109</v>
      </c>
      <c r="L2626" s="662">
        <v>96.63</v>
      </c>
      <c r="M2626" s="662">
        <v>96.63</v>
      </c>
      <c r="N2626" s="661">
        <v>1</v>
      </c>
      <c r="O2626" s="742">
        <v>1</v>
      </c>
      <c r="P2626" s="662"/>
      <c r="Q2626" s="677">
        <v>0</v>
      </c>
      <c r="R2626" s="661"/>
      <c r="S2626" s="677">
        <v>0</v>
      </c>
      <c r="T2626" s="742"/>
      <c r="U2626" s="700">
        <v>0</v>
      </c>
    </row>
    <row r="2627" spans="1:21" ht="14.4" customHeight="1" x14ac:dyDescent="0.3">
      <c r="A2627" s="660">
        <v>21</v>
      </c>
      <c r="B2627" s="661" t="s">
        <v>589</v>
      </c>
      <c r="C2627" s="661">
        <v>89301212</v>
      </c>
      <c r="D2627" s="740" t="s">
        <v>6629</v>
      </c>
      <c r="E2627" s="741" t="s">
        <v>4382</v>
      </c>
      <c r="F2627" s="661" t="s">
        <v>4355</v>
      </c>
      <c r="G2627" s="661" t="s">
        <v>4435</v>
      </c>
      <c r="H2627" s="661" t="s">
        <v>2238</v>
      </c>
      <c r="I2627" s="661" t="s">
        <v>2250</v>
      </c>
      <c r="J2627" s="661" t="s">
        <v>2251</v>
      </c>
      <c r="K2627" s="661" t="s">
        <v>2109</v>
      </c>
      <c r="L2627" s="662">
        <v>59.55</v>
      </c>
      <c r="M2627" s="662">
        <v>178.64999999999998</v>
      </c>
      <c r="N2627" s="661">
        <v>3</v>
      </c>
      <c r="O2627" s="742">
        <v>1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21</v>
      </c>
      <c r="B2628" s="661" t="s">
        <v>589</v>
      </c>
      <c r="C2628" s="661">
        <v>89301212</v>
      </c>
      <c r="D2628" s="740" t="s">
        <v>6629</v>
      </c>
      <c r="E2628" s="741" t="s">
        <v>4382</v>
      </c>
      <c r="F2628" s="661" t="s">
        <v>4355</v>
      </c>
      <c r="G2628" s="661" t="s">
        <v>4435</v>
      </c>
      <c r="H2628" s="661" t="s">
        <v>2238</v>
      </c>
      <c r="I2628" s="661" t="s">
        <v>5612</v>
      </c>
      <c r="J2628" s="661" t="s">
        <v>2251</v>
      </c>
      <c r="K2628" s="661" t="s">
        <v>5613</v>
      </c>
      <c r="L2628" s="662">
        <v>0</v>
      </c>
      <c r="M2628" s="662">
        <v>0</v>
      </c>
      <c r="N2628" s="661">
        <v>1</v>
      </c>
      <c r="O2628" s="742">
        <v>0.5</v>
      </c>
      <c r="P2628" s="662">
        <v>0</v>
      </c>
      <c r="Q2628" s="677"/>
      <c r="R2628" s="661">
        <v>1</v>
      </c>
      <c r="S2628" s="677">
        <v>1</v>
      </c>
      <c r="T2628" s="742">
        <v>0.5</v>
      </c>
      <c r="U2628" s="700">
        <v>1</v>
      </c>
    </row>
    <row r="2629" spans="1:21" ht="14.4" customHeight="1" x14ac:dyDescent="0.3">
      <c r="A2629" s="660">
        <v>21</v>
      </c>
      <c r="B2629" s="661" t="s">
        <v>589</v>
      </c>
      <c r="C2629" s="661">
        <v>89301212</v>
      </c>
      <c r="D2629" s="740" t="s">
        <v>6629</v>
      </c>
      <c r="E2629" s="741" t="s">
        <v>4382</v>
      </c>
      <c r="F2629" s="661" t="s">
        <v>4355</v>
      </c>
      <c r="G2629" s="661" t="s">
        <v>4435</v>
      </c>
      <c r="H2629" s="661" t="s">
        <v>590</v>
      </c>
      <c r="I2629" s="661" t="s">
        <v>3360</v>
      </c>
      <c r="J2629" s="661" t="s">
        <v>2251</v>
      </c>
      <c r="K2629" s="661" t="s">
        <v>4436</v>
      </c>
      <c r="L2629" s="662">
        <v>96.63</v>
      </c>
      <c r="M2629" s="662">
        <v>96.63</v>
      </c>
      <c r="N2629" s="661">
        <v>1</v>
      </c>
      <c r="O2629" s="742">
        <v>0.5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21</v>
      </c>
      <c r="B2630" s="661" t="s">
        <v>589</v>
      </c>
      <c r="C2630" s="661">
        <v>89301212</v>
      </c>
      <c r="D2630" s="740" t="s">
        <v>6629</v>
      </c>
      <c r="E2630" s="741" t="s">
        <v>4382</v>
      </c>
      <c r="F2630" s="661" t="s">
        <v>4355</v>
      </c>
      <c r="G2630" s="661" t="s">
        <v>4435</v>
      </c>
      <c r="H2630" s="661" t="s">
        <v>590</v>
      </c>
      <c r="I2630" s="661" t="s">
        <v>3360</v>
      </c>
      <c r="J2630" s="661" t="s">
        <v>2251</v>
      </c>
      <c r="K2630" s="661" t="s">
        <v>4436</v>
      </c>
      <c r="L2630" s="662">
        <v>59.55</v>
      </c>
      <c r="M2630" s="662">
        <v>59.55</v>
      </c>
      <c r="N2630" s="661">
        <v>1</v>
      </c>
      <c r="O2630" s="742">
        <v>0.5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21</v>
      </c>
      <c r="B2631" s="661" t="s">
        <v>589</v>
      </c>
      <c r="C2631" s="661">
        <v>89301212</v>
      </c>
      <c r="D2631" s="740" t="s">
        <v>6629</v>
      </c>
      <c r="E2631" s="741" t="s">
        <v>4382</v>
      </c>
      <c r="F2631" s="661" t="s">
        <v>4355</v>
      </c>
      <c r="G2631" s="661" t="s">
        <v>4435</v>
      </c>
      <c r="H2631" s="661" t="s">
        <v>590</v>
      </c>
      <c r="I2631" s="661" t="s">
        <v>5167</v>
      </c>
      <c r="J2631" s="661" t="s">
        <v>5168</v>
      </c>
      <c r="K2631" s="661" t="s">
        <v>5169</v>
      </c>
      <c r="L2631" s="662">
        <v>96.63</v>
      </c>
      <c r="M2631" s="662">
        <v>96.63</v>
      </c>
      <c r="N2631" s="661">
        <v>1</v>
      </c>
      <c r="O2631" s="742">
        <v>0.5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21</v>
      </c>
      <c r="B2632" s="661" t="s">
        <v>589</v>
      </c>
      <c r="C2632" s="661">
        <v>89301212</v>
      </c>
      <c r="D2632" s="740" t="s">
        <v>6629</v>
      </c>
      <c r="E2632" s="741" t="s">
        <v>4382</v>
      </c>
      <c r="F2632" s="661" t="s">
        <v>4355</v>
      </c>
      <c r="G2632" s="661" t="s">
        <v>4435</v>
      </c>
      <c r="H2632" s="661" t="s">
        <v>590</v>
      </c>
      <c r="I2632" s="661" t="s">
        <v>5167</v>
      </c>
      <c r="J2632" s="661" t="s">
        <v>5168</v>
      </c>
      <c r="K2632" s="661" t="s">
        <v>5169</v>
      </c>
      <c r="L2632" s="662">
        <v>59.55</v>
      </c>
      <c r="M2632" s="662">
        <v>119.1</v>
      </c>
      <c r="N2632" s="661">
        <v>2</v>
      </c>
      <c r="O2632" s="742">
        <v>0.5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21</v>
      </c>
      <c r="B2633" s="661" t="s">
        <v>589</v>
      </c>
      <c r="C2633" s="661">
        <v>89301212</v>
      </c>
      <c r="D2633" s="740" t="s">
        <v>6629</v>
      </c>
      <c r="E2633" s="741" t="s">
        <v>4382</v>
      </c>
      <c r="F2633" s="661" t="s">
        <v>4355</v>
      </c>
      <c r="G2633" s="661" t="s">
        <v>4435</v>
      </c>
      <c r="H2633" s="661" t="s">
        <v>590</v>
      </c>
      <c r="I2633" s="661" t="s">
        <v>5777</v>
      </c>
      <c r="J2633" s="661" t="s">
        <v>2251</v>
      </c>
      <c r="K2633" s="661" t="s">
        <v>5778</v>
      </c>
      <c r="L2633" s="662">
        <v>29.78</v>
      </c>
      <c r="M2633" s="662">
        <v>29.78</v>
      </c>
      <c r="N2633" s="661">
        <v>1</v>
      </c>
      <c r="O2633" s="742">
        <v>1</v>
      </c>
      <c r="P2633" s="662">
        <v>29.78</v>
      </c>
      <c r="Q2633" s="677">
        <v>1</v>
      </c>
      <c r="R2633" s="661">
        <v>1</v>
      </c>
      <c r="S2633" s="677">
        <v>1</v>
      </c>
      <c r="T2633" s="742">
        <v>1</v>
      </c>
      <c r="U2633" s="700">
        <v>1</v>
      </c>
    </row>
    <row r="2634" spans="1:21" ht="14.4" customHeight="1" x14ac:dyDescent="0.3">
      <c r="A2634" s="660">
        <v>21</v>
      </c>
      <c r="B2634" s="661" t="s">
        <v>589</v>
      </c>
      <c r="C2634" s="661">
        <v>89301212</v>
      </c>
      <c r="D2634" s="740" t="s">
        <v>6629</v>
      </c>
      <c r="E2634" s="741" t="s">
        <v>4382</v>
      </c>
      <c r="F2634" s="661" t="s">
        <v>4355</v>
      </c>
      <c r="G2634" s="661" t="s">
        <v>4560</v>
      </c>
      <c r="H2634" s="661" t="s">
        <v>590</v>
      </c>
      <c r="I2634" s="661" t="s">
        <v>2720</v>
      </c>
      <c r="J2634" s="661" t="s">
        <v>2721</v>
      </c>
      <c r="K2634" s="661" t="s">
        <v>2722</v>
      </c>
      <c r="L2634" s="662">
        <v>153.52000000000001</v>
      </c>
      <c r="M2634" s="662">
        <v>153.52000000000001</v>
      </c>
      <c r="N2634" s="661">
        <v>1</v>
      </c>
      <c r="O2634" s="742">
        <v>0.5</v>
      </c>
      <c r="P2634" s="662">
        <v>153.52000000000001</v>
      </c>
      <c r="Q2634" s="677">
        <v>1</v>
      </c>
      <c r="R2634" s="661">
        <v>1</v>
      </c>
      <c r="S2634" s="677">
        <v>1</v>
      </c>
      <c r="T2634" s="742">
        <v>0.5</v>
      </c>
      <c r="U2634" s="700">
        <v>1</v>
      </c>
    </row>
    <row r="2635" spans="1:21" ht="14.4" customHeight="1" x14ac:dyDescent="0.3">
      <c r="A2635" s="660">
        <v>21</v>
      </c>
      <c r="B2635" s="661" t="s">
        <v>589</v>
      </c>
      <c r="C2635" s="661">
        <v>89301212</v>
      </c>
      <c r="D2635" s="740" t="s">
        <v>6629</v>
      </c>
      <c r="E2635" s="741" t="s">
        <v>4382</v>
      </c>
      <c r="F2635" s="661" t="s">
        <v>4355</v>
      </c>
      <c r="G2635" s="661" t="s">
        <v>6019</v>
      </c>
      <c r="H2635" s="661" t="s">
        <v>590</v>
      </c>
      <c r="I2635" s="661" t="s">
        <v>6020</v>
      </c>
      <c r="J2635" s="661" t="s">
        <v>6021</v>
      </c>
      <c r="K2635" s="661" t="s">
        <v>6022</v>
      </c>
      <c r="L2635" s="662">
        <v>212.22</v>
      </c>
      <c r="M2635" s="662">
        <v>424.44</v>
      </c>
      <c r="N2635" s="661">
        <v>2</v>
      </c>
      <c r="O2635" s="742">
        <v>0.5</v>
      </c>
      <c r="P2635" s="662">
        <v>424.44</v>
      </c>
      <c r="Q2635" s="677">
        <v>1</v>
      </c>
      <c r="R2635" s="661">
        <v>2</v>
      </c>
      <c r="S2635" s="677">
        <v>1</v>
      </c>
      <c r="T2635" s="742">
        <v>0.5</v>
      </c>
      <c r="U2635" s="700">
        <v>1</v>
      </c>
    </row>
    <row r="2636" spans="1:21" ht="14.4" customHeight="1" x14ac:dyDescent="0.3">
      <c r="A2636" s="660">
        <v>21</v>
      </c>
      <c r="B2636" s="661" t="s">
        <v>589</v>
      </c>
      <c r="C2636" s="661">
        <v>89301212</v>
      </c>
      <c r="D2636" s="740" t="s">
        <v>6629</v>
      </c>
      <c r="E2636" s="741" t="s">
        <v>4382</v>
      </c>
      <c r="F2636" s="661" t="s">
        <v>4355</v>
      </c>
      <c r="G2636" s="661" t="s">
        <v>4561</v>
      </c>
      <c r="H2636" s="661" t="s">
        <v>2238</v>
      </c>
      <c r="I2636" s="661" t="s">
        <v>2778</v>
      </c>
      <c r="J2636" s="661" t="s">
        <v>2779</v>
      </c>
      <c r="K2636" s="661" t="s">
        <v>4179</v>
      </c>
      <c r="L2636" s="662">
        <v>69.86</v>
      </c>
      <c r="M2636" s="662">
        <v>69.86</v>
      </c>
      <c r="N2636" s="661">
        <v>1</v>
      </c>
      <c r="O2636" s="742">
        <v>1</v>
      </c>
      <c r="P2636" s="662">
        <v>69.86</v>
      </c>
      <c r="Q2636" s="677">
        <v>1</v>
      </c>
      <c r="R2636" s="661">
        <v>1</v>
      </c>
      <c r="S2636" s="677">
        <v>1</v>
      </c>
      <c r="T2636" s="742">
        <v>1</v>
      </c>
      <c r="U2636" s="700">
        <v>1</v>
      </c>
    </row>
    <row r="2637" spans="1:21" ht="14.4" customHeight="1" x14ac:dyDescent="0.3">
      <c r="A2637" s="660">
        <v>21</v>
      </c>
      <c r="B2637" s="661" t="s">
        <v>589</v>
      </c>
      <c r="C2637" s="661">
        <v>89301212</v>
      </c>
      <c r="D2637" s="740" t="s">
        <v>6629</v>
      </c>
      <c r="E2637" s="741" t="s">
        <v>4382</v>
      </c>
      <c r="F2637" s="661" t="s">
        <v>4355</v>
      </c>
      <c r="G2637" s="661" t="s">
        <v>4414</v>
      </c>
      <c r="H2637" s="661" t="s">
        <v>590</v>
      </c>
      <c r="I2637" s="661" t="s">
        <v>4566</v>
      </c>
      <c r="J2637" s="661" t="s">
        <v>4567</v>
      </c>
      <c r="K2637" s="661" t="s">
        <v>855</v>
      </c>
      <c r="L2637" s="662">
        <v>97.97</v>
      </c>
      <c r="M2637" s="662">
        <v>293.90999999999997</v>
      </c>
      <c r="N2637" s="661">
        <v>3</v>
      </c>
      <c r="O2637" s="742">
        <v>0.5</v>
      </c>
      <c r="P2637" s="662"/>
      <c r="Q2637" s="677">
        <v>0</v>
      </c>
      <c r="R2637" s="661"/>
      <c r="S2637" s="677">
        <v>0</v>
      </c>
      <c r="T2637" s="742"/>
      <c r="U2637" s="700">
        <v>0</v>
      </c>
    </row>
    <row r="2638" spans="1:21" ht="14.4" customHeight="1" x14ac:dyDescent="0.3">
      <c r="A2638" s="660">
        <v>21</v>
      </c>
      <c r="B2638" s="661" t="s">
        <v>589</v>
      </c>
      <c r="C2638" s="661">
        <v>89301212</v>
      </c>
      <c r="D2638" s="740" t="s">
        <v>6629</v>
      </c>
      <c r="E2638" s="741" t="s">
        <v>4382</v>
      </c>
      <c r="F2638" s="661" t="s">
        <v>4355</v>
      </c>
      <c r="G2638" s="661" t="s">
        <v>4414</v>
      </c>
      <c r="H2638" s="661" t="s">
        <v>590</v>
      </c>
      <c r="I2638" s="661" t="s">
        <v>5621</v>
      </c>
      <c r="J2638" s="661" t="s">
        <v>4567</v>
      </c>
      <c r="K2638" s="661" t="s">
        <v>5620</v>
      </c>
      <c r="L2638" s="662">
        <v>349.88</v>
      </c>
      <c r="M2638" s="662">
        <v>349.88</v>
      </c>
      <c r="N2638" s="661">
        <v>1</v>
      </c>
      <c r="O2638" s="742">
        <v>0.5</v>
      </c>
      <c r="P2638" s="662">
        <v>349.88</v>
      </c>
      <c r="Q2638" s="677">
        <v>1</v>
      </c>
      <c r="R2638" s="661">
        <v>1</v>
      </c>
      <c r="S2638" s="677">
        <v>1</v>
      </c>
      <c r="T2638" s="742">
        <v>0.5</v>
      </c>
      <c r="U2638" s="700">
        <v>1</v>
      </c>
    </row>
    <row r="2639" spans="1:21" ht="14.4" customHeight="1" x14ac:dyDescent="0.3">
      <c r="A2639" s="660">
        <v>21</v>
      </c>
      <c r="B2639" s="661" t="s">
        <v>589</v>
      </c>
      <c r="C2639" s="661">
        <v>89301212</v>
      </c>
      <c r="D2639" s="740" t="s">
        <v>6629</v>
      </c>
      <c r="E2639" s="741" t="s">
        <v>4382</v>
      </c>
      <c r="F2639" s="661" t="s">
        <v>4355</v>
      </c>
      <c r="G2639" s="661" t="s">
        <v>4414</v>
      </c>
      <c r="H2639" s="661" t="s">
        <v>590</v>
      </c>
      <c r="I2639" s="661" t="s">
        <v>4568</v>
      </c>
      <c r="J2639" s="661" t="s">
        <v>4416</v>
      </c>
      <c r="K2639" s="661" t="s">
        <v>855</v>
      </c>
      <c r="L2639" s="662">
        <v>97.97</v>
      </c>
      <c r="M2639" s="662">
        <v>5192.41</v>
      </c>
      <c r="N2639" s="661">
        <v>53</v>
      </c>
      <c r="O2639" s="742">
        <v>15.5</v>
      </c>
      <c r="P2639" s="662">
        <v>2155.3399999999997</v>
      </c>
      <c r="Q2639" s="677">
        <v>0.41509433962264147</v>
      </c>
      <c r="R2639" s="661">
        <v>22</v>
      </c>
      <c r="S2639" s="677">
        <v>0.41509433962264153</v>
      </c>
      <c r="T2639" s="742">
        <v>6.5</v>
      </c>
      <c r="U2639" s="700">
        <v>0.41935483870967744</v>
      </c>
    </row>
    <row r="2640" spans="1:21" ht="14.4" customHeight="1" x14ac:dyDescent="0.3">
      <c r="A2640" s="660">
        <v>21</v>
      </c>
      <c r="B2640" s="661" t="s">
        <v>589</v>
      </c>
      <c r="C2640" s="661">
        <v>89301212</v>
      </c>
      <c r="D2640" s="740" t="s">
        <v>6629</v>
      </c>
      <c r="E2640" s="741" t="s">
        <v>4382</v>
      </c>
      <c r="F2640" s="661" t="s">
        <v>4355</v>
      </c>
      <c r="G2640" s="661" t="s">
        <v>4414</v>
      </c>
      <c r="H2640" s="661" t="s">
        <v>590</v>
      </c>
      <c r="I2640" s="661" t="s">
        <v>4415</v>
      </c>
      <c r="J2640" s="661" t="s">
        <v>4416</v>
      </c>
      <c r="K2640" s="661" t="s">
        <v>858</v>
      </c>
      <c r="L2640" s="662">
        <v>314.89999999999998</v>
      </c>
      <c r="M2640" s="662">
        <v>16689.69999999999</v>
      </c>
      <c r="N2640" s="661">
        <v>53</v>
      </c>
      <c r="O2640" s="742">
        <v>35</v>
      </c>
      <c r="P2640" s="662">
        <v>8817.1999999999953</v>
      </c>
      <c r="Q2640" s="677">
        <v>0.52830188679245282</v>
      </c>
      <c r="R2640" s="661">
        <v>28</v>
      </c>
      <c r="S2640" s="677">
        <v>0.52830188679245282</v>
      </c>
      <c r="T2640" s="742">
        <v>19.5</v>
      </c>
      <c r="U2640" s="700">
        <v>0.55714285714285716</v>
      </c>
    </row>
    <row r="2641" spans="1:21" ht="14.4" customHeight="1" x14ac:dyDescent="0.3">
      <c r="A2641" s="660">
        <v>21</v>
      </c>
      <c r="B2641" s="661" t="s">
        <v>589</v>
      </c>
      <c r="C2641" s="661">
        <v>89301212</v>
      </c>
      <c r="D2641" s="740" t="s">
        <v>6629</v>
      </c>
      <c r="E2641" s="741" t="s">
        <v>4382</v>
      </c>
      <c r="F2641" s="661" t="s">
        <v>4355</v>
      </c>
      <c r="G2641" s="661" t="s">
        <v>4414</v>
      </c>
      <c r="H2641" s="661" t="s">
        <v>590</v>
      </c>
      <c r="I2641" s="661" t="s">
        <v>6130</v>
      </c>
      <c r="J2641" s="661" t="s">
        <v>6131</v>
      </c>
      <c r="K2641" s="661" t="s">
        <v>6132</v>
      </c>
      <c r="L2641" s="662">
        <v>0</v>
      </c>
      <c r="M2641" s="662">
        <v>0</v>
      </c>
      <c r="N2641" s="661">
        <v>2</v>
      </c>
      <c r="O2641" s="742">
        <v>1</v>
      </c>
      <c r="P2641" s="662"/>
      <c r="Q2641" s="677"/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21</v>
      </c>
      <c r="B2642" s="661" t="s">
        <v>589</v>
      </c>
      <c r="C2642" s="661">
        <v>89301212</v>
      </c>
      <c r="D2642" s="740" t="s">
        <v>6629</v>
      </c>
      <c r="E2642" s="741" t="s">
        <v>4382</v>
      </c>
      <c r="F2642" s="661" t="s">
        <v>4355</v>
      </c>
      <c r="G2642" s="661" t="s">
        <v>4414</v>
      </c>
      <c r="H2642" s="661" t="s">
        <v>590</v>
      </c>
      <c r="I2642" s="661" t="s">
        <v>857</v>
      </c>
      <c r="J2642" s="661" t="s">
        <v>854</v>
      </c>
      <c r="K2642" s="661" t="s">
        <v>4438</v>
      </c>
      <c r="L2642" s="662">
        <v>314.89999999999998</v>
      </c>
      <c r="M2642" s="662">
        <v>314.89999999999998</v>
      </c>
      <c r="N2642" s="661">
        <v>1</v>
      </c>
      <c r="O2642" s="742">
        <v>0.5</v>
      </c>
      <c r="P2642" s="662">
        <v>314.89999999999998</v>
      </c>
      <c r="Q2642" s="677">
        <v>1</v>
      </c>
      <c r="R2642" s="661">
        <v>1</v>
      </c>
      <c r="S2642" s="677">
        <v>1</v>
      </c>
      <c r="T2642" s="742">
        <v>0.5</v>
      </c>
      <c r="U2642" s="700">
        <v>1</v>
      </c>
    </row>
    <row r="2643" spans="1:21" ht="14.4" customHeight="1" x14ac:dyDescent="0.3">
      <c r="A2643" s="660">
        <v>21</v>
      </c>
      <c r="B2643" s="661" t="s">
        <v>589</v>
      </c>
      <c r="C2643" s="661">
        <v>89301212</v>
      </c>
      <c r="D2643" s="740" t="s">
        <v>6629</v>
      </c>
      <c r="E2643" s="741" t="s">
        <v>4382</v>
      </c>
      <c r="F2643" s="661" t="s">
        <v>4355</v>
      </c>
      <c r="G2643" s="661" t="s">
        <v>4410</v>
      </c>
      <c r="H2643" s="661" t="s">
        <v>2238</v>
      </c>
      <c r="I2643" s="661" t="s">
        <v>2496</v>
      </c>
      <c r="J2643" s="661" t="s">
        <v>2497</v>
      </c>
      <c r="K2643" s="661" t="s">
        <v>2498</v>
      </c>
      <c r="L2643" s="662">
        <v>497.4</v>
      </c>
      <c r="M2643" s="662">
        <v>65159.400000000081</v>
      </c>
      <c r="N2643" s="661">
        <v>131</v>
      </c>
      <c r="O2643" s="742">
        <v>92.5</v>
      </c>
      <c r="P2643" s="662">
        <v>47253.00000000008</v>
      </c>
      <c r="Q2643" s="677">
        <v>0.72519083969465681</v>
      </c>
      <c r="R2643" s="661">
        <v>95</v>
      </c>
      <c r="S2643" s="677">
        <v>0.72519083969465647</v>
      </c>
      <c r="T2643" s="742">
        <v>63.5</v>
      </c>
      <c r="U2643" s="700">
        <v>0.68648648648648647</v>
      </c>
    </row>
    <row r="2644" spans="1:21" ht="14.4" customHeight="1" x14ac:dyDescent="0.3">
      <c r="A2644" s="660">
        <v>21</v>
      </c>
      <c r="B2644" s="661" t="s">
        <v>589</v>
      </c>
      <c r="C2644" s="661">
        <v>89301212</v>
      </c>
      <c r="D2644" s="740" t="s">
        <v>6629</v>
      </c>
      <c r="E2644" s="741" t="s">
        <v>4382</v>
      </c>
      <c r="F2644" s="661" t="s">
        <v>4355</v>
      </c>
      <c r="G2644" s="661" t="s">
        <v>4410</v>
      </c>
      <c r="H2644" s="661" t="s">
        <v>2238</v>
      </c>
      <c r="I2644" s="661" t="s">
        <v>2514</v>
      </c>
      <c r="J2644" s="661" t="s">
        <v>2515</v>
      </c>
      <c r="K2644" s="661" t="s">
        <v>4121</v>
      </c>
      <c r="L2644" s="662">
        <v>1359.61</v>
      </c>
      <c r="M2644" s="662">
        <v>201222.28000000003</v>
      </c>
      <c r="N2644" s="661">
        <v>148</v>
      </c>
      <c r="O2644" s="742">
        <v>60.5</v>
      </c>
      <c r="P2644" s="662">
        <v>138680.22</v>
      </c>
      <c r="Q2644" s="677">
        <v>0.68918918918918914</v>
      </c>
      <c r="R2644" s="661">
        <v>102</v>
      </c>
      <c r="S2644" s="677">
        <v>0.68918918918918914</v>
      </c>
      <c r="T2644" s="742">
        <v>42</v>
      </c>
      <c r="U2644" s="700">
        <v>0.69421487603305787</v>
      </c>
    </row>
    <row r="2645" spans="1:21" ht="14.4" customHeight="1" x14ac:dyDescent="0.3">
      <c r="A2645" s="660">
        <v>21</v>
      </c>
      <c r="B2645" s="661" t="s">
        <v>589</v>
      </c>
      <c r="C2645" s="661">
        <v>89301212</v>
      </c>
      <c r="D2645" s="740" t="s">
        <v>6629</v>
      </c>
      <c r="E2645" s="741" t="s">
        <v>4382</v>
      </c>
      <c r="F2645" s="661" t="s">
        <v>4355</v>
      </c>
      <c r="G2645" s="661" t="s">
        <v>4573</v>
      </c>
      <c r="H2645" s="661" t="s">
        <v>590</v>
      </c>
      <c r="I2645" s="661" t="s">
        <v>4928</v>
      </c>
      <c r="J2645" s="661" t="s">
        <v>1595</v>
      </c>
      <c r="K2645" s="661" t="s">
        <v>4929</v>
      </c>
      <c r="L2645" s="662">
        <v>949.83</v>
      </c>
      <c r="M2645" s="662">
        <v>24695.58</v>
      </c>
      <c r="N2645" s="661">
        <v>26</v>
      </c>
      <c r="O2645" s="742">
        <v>14</v>
      </c>
      <c r="P2645" s="662">
        <v>18046.77</v>
      </c>
      <c r="Q2645" s="677">
        <v>0.73076923076923073</v>
      </c>
      <c r="R2645" s="661">
        <v>19</v>
      </c>
      <c r="S2645" s="677">
        <v>0.73076923076923073</v>
      </c>
      <c r="T2645" s="742">
        <v>10</v>
      </c>
      <c r="U2645" s="700">
        <v>0.7142857142857143</v>
      </c>
    </row>
    <row r="2646" spans="1:21" ht="14.4" customHeight="1" x14ac:dyDescent="0.3">
      <c r="A2646" s="660">
        <v>21</v>
      </c>
      <c r="B2646" s="661" t="s">
        <v>589</v>
      </c>
      <c r="C2646" s="661">
        <v>89301212</v>
      </c>
      <c r="D2646" s="740" t="s">
        <v>6629</v>
      </c>
      <c r="E2646" s="741" t="s">
        <v>4382</v>
      </c>
      <c r="F2646" s="661" t="s">
        <v>4355</v>
      </c>
      <c r="G2646" s="661" t="s">
        <v>4573</v>
      </c>
      <c r="H2646" s="661" t="s">
        <v>590</v>
      </c>
      <c r="I2646" s="661" t="s">
        <v>4930</v>
      </c>
      <c r="J2646" s="661" t="s">
        <v>1599</v>
      </c>
      <c r="K2646" s="661" t="s">
        <v>4931</v>
      </c>
      <c r="L2646" s="662">
        <v>610.23</v>
      </c>
      <c r="M2646" s="662">
        <v>6102.3000000000011</v>
      </c>
      <c r="N2646" s="661">
        <v>10</v>
      </c>
      <c r="O2646" s="742">
        <v>7</v>
      </c>
      <c r="P2646" s="662">
        <v>5492.0700000000006</v>
      </c>
      <c r="Q2646" s="677">
        <v>0.89999999999999991</v>
      </c>
      <c r="R2646" s="661">
        <v>9</v>
      </c>
      <c r="S2646" s="677">
        <v>0.9</v>
      </c>
      <c r="T2646" s="742">
        <v>6</v>
      </c>
      <c r="U2646" s="700">
        <v>0.8571428571428571</v>
      </c>
    </row>
    <row r="2647" spans="1:21" ht="14.4" customHeight="1" x14ac:dyDescent="0.3">
      <c r="A2647" s="660">
        <v>21</v>
      </c>
      <c r="B2647" s="661" t="s">
        <v>589</v>
      </c>
      <c r="C2647" s="661">
        <v>89301212</v>
      </c>
      <c r="D2647" s="740" t="s">
        <v>6629</v>
      </c>
      <c r="E2647" s="741" t="s">
        <v>4382</v>
      </c>
      <c r="F2647" s="661" t="s">
        <v>4355</v>
      </c>
      <c r="G2647" s="661" t="s">
        <v>4573</v>
      </c>
      <c r="H2647" s="661" t="s">
        <v>590</v>
      </c>
      <c r="I2647" s="661" t="s">
        <v>4932</v>
      </c>
      <c r="J2647" s="661" t="s">
        <v>1492</v>
      </c>
      <c r="K2647" s="661" t="s">
        <v>4933</v>
      </c>
      <c r="L2647" s="662">
        <v>1753.54</v>
      </c>
      <c r="M2647" s="662">
        <v>28056.639999999999</v>
      </c>
      <c r="N2647" s="661">
        <v>16</v>
      </c>
      <c r="O2647" s="742">
        <v>6</v>
      </c>
      <c r="P2647" s="662">
        <v>22796.02</v>
      </c>
      <c r="Q2647" s="677">
        <v>0.8125</v>
      </c>
      <c r="R2647" s="661">
        <v>13</v>
      </c>
      <c r="S2647" s="677">
        <v>0.8125</v>
      </c>
      <c r="T2647" s="742">
        <v>5</v>
      </c>
      <c r="U2647" s="700">
        <v>0.83333333333333337</v>
      </c>
    </row>
    <row r="2648" spans="1:21" ht="14.4" customHeight="1" x14ac:dyDescent="0.3">
      <c r="A2648" s="660">
        <v>21</v>
      </c>
      <c r="B2648" s="661" t="s">
        <v>589</v>
      </c>
      <c r="C2648" s="661">
        <v>89301212</v>
      </c>
      <c r="D2648" s="740" t="s">
        <v>6629</v>
      </c>
      <c r="E2648" s="741" t="s">
        <v>4382</v>
      </c>
      <c r="F2648" s="661" t="s">
        <v>4355</v>
      </c>
      <c r="G2648" s="661" t="s">
        <v>4653</v>
      </c>
      <c r="H2648" s="661" t="s">
        <v>590</v>
      </c>
      <c r="I2648" s="661" t="s">
        <v>5622</v>
      </c>
      <c r="J2648" s="661" t="s">
        <v>5623</v>
      </c>
      <c r="K2648" s="661" t="s">
        <v>5624</v>
      </c>
      <c r="L2648" s="662">
        <v>1163.02</v>
      </c>
      <c r="M2648" s="662">
        <v>3489.06</v>
      </c>
      <c r="N2648" s="661">
        <v>3</v>
      </c>
      <c r="O2648" s="742">
        <v>2</v>
      </c>
      <c r="P2648" s="662"/>
      <c r="Q2648" s="677">
        <v>0</v>
      </c>
      <c r="R2648" s="661"/>
      <c r="S2648" s="677">
        <v>0</v>
      </c>
      <c r="T2648" s="742"/>
      <c r="U2648" s="700">
        <v>0</v>
      </c>
    </row>
    <row r="2649" spans="1:21" ht="14.4" customHeight="1" x14ac:dyDescent="0.3">
      <c r="A2649" s="660">
        <v>21</v>
      </c>
      <c r="B2649" s="661" t="s">
        <v>589</v>
      </c>
      <c r="C2649" s="661">
        <v>89301212</v>
      </c>
      <c r="D2649" s="740" t="s">
        <v>6629</v>
      </c>
      <c r="E2649" s="741" t="s">
        <v>4382</v>
      </c>
      <c r="F2649" s="661" t="s">
        <v>4355</v>
      </c>
      <c r="G2649" s="661" t="s">
        <v>4653</v>
      </c>
      <c r="H2649" s="661" t="s">
        <v>590</v>
      </c>
      <c r="I2649" s="661" t="s">
        <v>5622</v>
      </c>
      <c r="J2649" s="661" t="s">
        <v>4935</v>
      </c>
      <c r="K2649" s="661" t="s">
        <v>5624</v>
      </c>
      <c r="L2649" s="662">
        <v>1163.02</v>
      </c>
      <c r="M2649" s="662">
        <v>3489.06</v>
      </c>
      <c r="N2649" s="661">
        <v>3</v>
      </c>
      <c r="O2649" s="742">
        <v>2</v>
      </c>
      <c r="P2649" s="662">
        <v>1163.02</v>
      </c>
      <c r="Q2649" s="677">
        <v>0.33333333333333331</v>
      </c>
      <c r="R2649" s="661">
        <v>1</v>
      </c>
      <c r="S2649" s="677">
        <v>0.33333333333333331</v>
      </c>
      <c r="T2649" s="742">
        <v>1</v>
      </c>
      <c r="U2649" s="700">
        <v>0.5</v>
      </c>
    </row>
    <row r="2650" spans="1:21" ht="14.4" customHeight="1" x14ac:dyDescent="0.3">
      <c r="A2650" s="660">
        <v>21</v>
      </c>
      <c r="B2650" s="661" t="s">
        <v>589</v>
      </c>
      <c r="C2650" s="661">
        <v>89301212</v>
      </c>
      <c r="D2650" s="740" t="s">
        <v>6629</v>
      </c>
      <c r="E2650" s="741" t="s">
        <v>4382</v>
      </c>
      <c r="F2650" s="661" t="s">
        <v>4355</v>
      </c>
      <c r="G2650" s="661" t="s">
        <v>4653</v>
      </c>
      <c r="H2650" s="661" t="s">
        <v>590</v>
      </c>
      <c r="I2650" s="661" t="s">
        <v>4860</v>
      </c>
      <c r="J2650" s="661" t="s">
        <v>5625</v>
      </c>
      <c r="K2650" s="661" t="s">
        <v>4861</v>
      </c>
      <c r="L2650" s="662">
        <v>2243.6799999999998</v>
      </c>
      <c r="M2650" s="662">
        <v>29167.839999999997</v>
      </c>
      <c r="N2650" s="661">
        <v>13</v>
      </c>
      <c r="O2650" s="742">
        <v>6</v>
      </c>
      <c r="P2650" s="662">
        <v>22436.799999999999</v>
      </c>
      <c r="Q2650" s="677">
        <v>0.76923076923076927</v>
      </c>
      <c r="R2650" s="661">
        <v>10</v>
      </c>
      <c r="S2650" s="677">
        <v>0.76923076923076927</v>
      </c>
      <c r="T2650" s="742">
        <v>5</v>
      </c>
      <c r="U2650" s="700">
        <v>0.83333333333333337</v>
      </c>
    </row>
    <row r="2651" spans="1:21" ht="14.4" customHeight="1" x14ac:dyDescent="0.3">
      <c r="A2651" s="660">
        <v>21</v>
      </c>
      <c r="B2651" s="661" t="s">
        <v>589</v>
      </c>
      <c r="C2651" s="661">
        <v>89301212</v>
      </c>
      <c r="D2651" s="740" t="s">
        <v>6629</v>
      </c>
      <c r="E2651" s="741" t="s">
        <v>4382</v>
      </c>
      <c r="F2651" s="661" t="s">
        <v>4355</v>
      </c>
      <c r="G2651" s="661" t="s">
        <v>4653</v>
      </c>
      <c r="H2651" s="661" t="s">
        <v>590</v>
      </c>
      <c r="I2651" s="661" t="s">
        <v>4860</v>
      </c>
      <c r="J2651" s="661" t="s">
        <v>4655</v>
      </c>
      <c r="K2651" s="661" t="s">
        <v>4861</v>
      </c>
      <c r="L2651" s="662">
        <v>2243.6799999999998</v>
      </c>
      <c r="M2651" s="662">
        <v>47117.279999999999</v>
      </c>
      <c r="N2651" s="661">
        <v>21</v>
      </c>
      <c r="O2651" s="742">
        <v>9</v>
      </c>
      <c r="P2651" s="662">
        <v>40386.239999999998</v>
      </c>
      <c r="Q2651" s="677">
        <v>0.8571428571428571</v>
      </c>
      <c r="R2651" s="661">
        <v>18</v>
      </c>
      <c r="S2651" s="677">
        <v>0.8571428571428571</v>
      </c>
      <c r="T2651" s="742">
        <v>8</v>
      </c>
      <c r="U2651" s="700">
        <v>0.88888888888888884</v>
      </c>
    </row>
    <row r="2652" spans="1:21" ht="14.4" customHeight="1" x14ac:dyDescent="0.3">
      <c r="A2652" s="660">
        <v>21</v>
      </c>
      <c r="B2652" s="661" t="s">
        <v>589</v>
      </c>
      <c r="C2652" s="661">
        <v>89301212</v>
      </c>
      <c r="D2652" s="740" t="s">
        <v>6629</v>
      </c>
      <c r="E2652" s="741" t="s">
        <v>4382</v>
      </c>
      <c r="F2652" s="661" t="s">
        <v>4355</v>
      </c>
      <c r="G2652" s="661" t="s">
        <v>4653</v>
      </c>
      <c r="H2652" s="661" t="s">
        <v>590</v>
      </c>
      <c r="I2652" s="661" t="s">
        <v>5626</v>
      </c>
      <c r="J2652" s="661" t="s">
        <v>6133</v>
      </c>
      <c r="K2652" s="661" t="s">
        <v>5628</v>
      </c>
      <c r="L2652" s="662">
        <v>3858.27</v>
      </c>
      <c r="M2652" s="662">
        <v>19291.349999999999</v>
      </c>
      <c r="N2652" s="661">
        <v>5</v>
      </c>
      <c r="O2652" s="742">
        <v>2</v>
      </c>
      <c r="P2652" s="662">
        <v>11574.81</v>
      </c>
      <c r="Q2652" s="677">
        <v>0.6</v>
      </c>
      <c r="R2652" s="661">
        <v>3</v>
      </c>
      <c r="S2652" s="677">
        <v>0.6</v>
      </c>
      <c r="T2652" s="742">
        <v>1</v>
      </c>
      <c r="U2652" s="700">
        <v>0.5</v>
      </c>
    </row>
    <row r="2653" spans="1:21" ht="14.4" customHeight="1" x14ac:dyDescent="0.3">
      <c r="A2653" s="660">
        <v>21</v>
      </c>
      <c r="B2653" s="661" t="s">
        <v>589</v>
      </c>
      <c r="C2653" s="661">
        <v>89301212</v>
      </c>
      <c r="D2653" s="740" t="s">
        <v>6629</v>
      </c>
      <c r="E2653" s="741" t="s">
        <v>4382</v>
      </c>
      <c r="F2653" s="661" t="s">
        <v>4355</v>
      </c>
      <c r="G2653" s="661" t="s">
        <v>4653</v>
      </c>
      <c r="H2653" s="661" t="s">
        <v>590</v>
      </c>
      <c r="I2653" s="661" t="s">
        <v>5626</v>
      </c>
      <c r="J2653" s="661" t="s">
        <v>5627</v>
      </c>
      <c r="K2653" s="661" t="s">
        <v>5628</v>
      </c>
      <c r="L2653" s="662">
        <v>3858.27</v>
      </c>
      <c r="M2653" s="662">
        <v>77165.399999999994</v>
      </c>
      <c r="N2653" s="661">
        <v>20</v>
      </c>
      <c r="O2653" s="742">
        <v>6</v>
      </c>
      <c r="P2653" s="662">
        <v>38582.699999999997</v>
      </c>
      <c r="Q2653" s="677">
        <v>0.5</v>
      </c>
      <c r="R2653" s="661">
        <v>10</v>
      </c>
      <c r="S2653" s="677">
        <v>0.5</v>
      </c>
      <c r="T2653" s="742">
        <v>3</v>
      </c>
      <c r="U2653" s="700">
        <v>0.5</v>
      </c>
    </row>
    <row r="2654" spans="1:21" ht="14.4" customHeight="1" x14ac:dyDescent="0.3">
      <c r="A2654" s="660">
        <v>21</v>
      </c>
      <c r="B2654" s="661" t="s">
        <v>589</v>
      </c>
      <c r="C2654" s="661">
        <v>89301212</v>
      </c>
      <c r="D2654" s="740" t="s">
        <v>6629</v>
      </c>
      <c r="E2654" s="741" t="s">
        <v>4382</v>
      </c>
      <c r="F2654" s="661" t="s">
        <v>4355</v>
      </c>
      <c r="G2654" s="661" t="s">
        <v>4657</v>
      </c>
      <c r="H2654" s="661" t="s">
        <v>590</v>
      </c>
      <c r="I2654" s="661" t="s">
        <v>5173</v>
      </c>
      <c r="J2654" s="661" t="s">
        <v>5174</v>
      </c>
      <c r="K2654" s="661" t="s">
        <v>4659</v>
      </c>
      <c r="L2654" s="662">
        <v>1044.3599999999999</v>
      </c>
      <c r="M2654" s="662">
        <v>2088.7199999999998</v>
      </c>
      <c r="N2654" s="661">
        <v>2</v>
      </c>
      <c r="O2654" s="742">
        <v>0.5</v>
      </c>
      <c r="P2654" s="662">
        <v>2088.7199999999998</v>
      </c>
      <c r="Q2654" s="677">
        <v>1</v>
      </c>
      <c r="R2654" s="661">
        <v>2</v>
      </c>
      <c r="S2654" s="677">
        <v>1</v>
      </c>
      <c r="T2654" s="742">
        <v>0.5</v>
      </c>
      <c r="U2654" s="700">
        <v>1</v>
      </c>
    </row>
    <row r="2655" spans="1:21" ht="14.4" customHeight="1" x14ac:dyDescent="0.3">
      <c r="A2655" s="660">
        <v>21</v>
      </c>
      <c r="B2655" s="661" t="s">
        <v>589</v>
      </c>
      <c r="C2655" s="661">
        <v>89301212</v>
      </c>
      <c r="D2655" s="740" t="s">
        <v>6629</v>
      </c>
      <c r="E2655" s="741" t="s">
        <v>4382</v>
      </c>
      <c r="F2655" s="661" t="s">
        <v>4355</v>
      </c>
      <c r="G2655" s="661" t="s">
        <v>4657</v>
      </c>
      <c r="H2655" s="661" t="s">
        <v>590</v>
      </c>
      <c r="I2655" s="661" t="s">
        <v>1962</v>
      </c>
      <c r="J2655" s="661" t="s">
        <v>5174</v>
      </c>
      <c r="K2655" s="661" t="s">
        <v>4659</v>
      </c>
      <c r="L2655" s="662">
        <v>1044.3599999999999</v>
      </c>
      <c r="M2655" s="662">
        <v>53262.360000000022</v>
      </c>
      <c r="N2655" s="661">
        <v>51</v>
      </c>
      <c r="O2655" s="742">
        <v>14.5</v>
      </c>
      <c r="P2655" s="662">
        <v>49084.92000000002</v>
      </c>
      <c r="Q2655" s="677">
        <v>0.92156862745098034</v>
      </c>
      <c r="R2655" s="661">
        <v>47</v>
      </c>
      <c r="S2655" s="677">
        <v>0.92156862745098034</v>
      </c>
      <c r="T2655" s="742">
        <v>12.5</v>
      </c>
      <c r="U2655" s="700">
        <v>0.86206896551724133</v>
      </c>
    </row>
    <row r="2656" spans="1:21" ht="14.4" customHeight="1" x14ac:dyDescent="0.3">
      <c r="A2656" s="660">
        <v>21</v>
      </c>
      <c r="B2656" s="661" t="s">
        <v>589</v>
      </c>
      <c r="C2656" s="661">
        <v>89301212</v>
      </c>
      <c r="D2656" s="740" t="s">
        <v>6629</v>
      </c>
      <c r="E2656" s="741" t="s">
        <v>4382</v>
      </c>
      <c r="F2656" s="661" t="s">
        <v>4355</v>
      </c>
      <c r="G2656" s="661" t="s">
        <v>4657</v>
      </c>
      <c r="H2656" s="661" t="s">
        <v>590</v>
      </c>
      <c r="I2656" s="661" t="s">
        <v>1962</v>
      </c>
      <c r="J2656" s="661" t="s">
        <v>4658</v>
      </c>
      <c r="K2656" s="661" t="s">
        <v>4659</v>
      </c>
      <c r="L2656" s="662">
        <v>1044.3599999999999</v>
      </c>
      <c r="M2656" s="662">
        <v>4177.4399999999996</v>
      </c>
      <c r="N2656" s="661">
        <v>4</v>
      </c>
      <c r="O2656" s="742">
        <v>1.5</v>
      </c>
      <c r="P2656" s="662">
        <v>4177.4399999999996</v>
      </c>
      <c r="Q2656" s="677">
        <v>1</v>
      </c>
      <c r="R2656" s="661">
        <v>4</v>
      </c>
      <c r="S2656" s="677">
        <v>1</v>
      </c>
      <c r="T2656" s="742">
        <v>1.5</v>
      </c>
      <c r="U2656" s="700">
        <v>1</v>
      </c>
    </row>
    <row r="2657" spans="1:21" ht="14.4" customHeight="1" x14ac:dyDescent="0.3">
      <c r="A2657" s="660">
        <v>21</v>
      </c>
      <c r="B2657" s="661" t="s">
        <v>589</v>
      </c>
      <c r="C2657" s="661">
        <v>89301212</v>
      </c>
      <c r="D2657" s="740" t="s">
        <v>6629</v>
      </c>
      <c r="E2657" s="741" t="s">
        <v>4382</v>
      </c>
      <c r="F2657" s="661" t="s">
        <v>4355</v>
      </c>
      <c r="G2657" s="661" t="s">
        <v>4657</v>
      </c>
      <c r="H2657" s="661" t="s">
        <v>590</v>
      </c>
      <c r="I2657" s="661" t="s">
        <v>5629</v>
      </c>
      <c r="J2657" s="661" t="s">
        <v>5630</v>
      </c>
      <c r="K2657" s="661" t="s">
        <v>5631</v>
      </c>
      <c r="L2657" s="662">
        <v>1359.61</v>
      </c>
      <c r="M2657" s="662">
        <v>5438.44</v>
      </c>
      <c r="N2657" s="661">
        <v>4</v>
      </c>
      <c r="O2657" s="742">
        <v>1</v>
      </c>
      <c r="P2657" s="662">
        <v>1359.61</v>
      </c>
      <c r="Q2657" s="677">
        <v>0.25</v>
      </c>
      <c r="R2657" s="661">
        <v>1</v>
      </c>
      <c r="S2657" s="677">
        <v>0.25</v>
      </c>
      <c r="T2657" s="742">
        <v>0.5</v>
      </c>
      <c r="U2657" s="700">
        <v>0.5</v>
      </c>
    </row>
    <row r="2658" spans="1:21" ht="14.4" customHeight="1" x14ac:dyDescent="0.3">
      <c r="A2658" s="660">
        <v>21</v>
      </c>
      <c r="B2658" s="661" t="s">
        <v>589</v>
      </c>
      <c r="C2658" s="661">
        <v>89301212</v>
      </c>
      <c r="D2658" s="740" t="s">
        <v>6629</v>
      </c>
      <c r="E2658" s="741" t="s">
        <v>4382</v>
      </c>
      <c r="F2658" s="661" t="s">
        <v>4355</v>
      </c>
      <c r="G2658" s="661" t="s">
        <v>4715</v>
      </c>
      <c r="H2658" s="661" t="s">
        <v>2238</v>
      </c>
      <c r="I2658" s="661" t="s">
        <v>3610</v>
      </c>
      <c r="J2658" s="661" t="s">
        <v>2322</v>
      </c>
      <c r="K2658" s="661" t="s">
        <v>4268</v>
      </c>
      <c r="L2658" s="662">
        <v>349.88</v>
      </c>
      <c r="M2658" s="662">
        <v>349.88</v>
      </c>
      <c r="N2658" s="661">
        <v>1</v>
      </c>
      <c r="O2658" s="742">
        <v>1</v>
      </c>
      <c r="P2658" s="662">
        <v>349.88</v>
      </c>
      <c r="Q2658" s="677">
        <v>1</v>
      </c>
      <c r="R2658" s="661">
        <v>1</v>
      </c>
      <c r="S2658" s="677">
        <v>1</v>
      </c>
      <c r="T2658" s="742">
        <v>1</v>
      </c>
      <c r="U2658" s="700">
        <v>1</v>
      </c>
    </row>
    <row r="2659" spans="1:21" ht="14.4" customHeight="1" x14ac:dyDescent="0.3">
      <c r="A2659" s="660">
        <v>21</v>
      </c>
      <c r="B2659" s="661" t="s">
        <v>589</v>
      </c>
      <c r="C2659" s="661">
        <v>89301212</v>
      </c>
      <c r="D2659" s="740" t="s">
        <v>6629</v>
      </c>
      <c r="E2659" s="741" t="s">
        <v>4382</v>
      </c>
      <c r="F2659" s="661" t="s">
        <v>4355</v>
      </c>
      <c r="G2659" s="661" t="s">
        <v>4715</v>
      </c>
      <c r="H2659" s="661" t="s">
        <v>2238</v>
      </c>
      <c r="I2659" s="661" t="s">
        <v>6134</v>
      </c>
      <c r="J2659" s="661" t="s">
        <v>5638</v>
      </c>
      <c r="K2659" s="661" t="s">
        <v>6135</v>
      </c>
      <c r="L2659" s="662">
        <v>48.98</v>
      </c>
      <c r="M2659" s="662">
        <v>293.88</v>
      </c>
      <c r="N2659" s="661">
        <v>6</v>
      </c>
      <c r="O2659" s="742">
        <v>1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21</v>
      </c>
      <c r="B2660" s="661" t="s">
        <v>589</v>
      </c>
      <c r="C2660" s="661">
        <v>89301212</v>
      </c>
      <c r="D2660" s="740" t="s">
        <v>6629</v>
      </c>
      <c r="E2660" s="741" t="s">
        <v>4382</v>
      </c>
      <c r="F2660" s="661" t="s">
        <v>4355</v>
      </c>
      <c r="G2660" s="661" t="s">
        <v>4715</v>
      </c>
      <c r="H2660" s="661" t="s">
        <v>2238</v>
      </c>
      <c r="I2660" s="661" t="s">
        <v>5637</v>
      </c>
      <c r="J2660" s="661" t="s">
        <v>5638</v>
      </c>
      <c r="K2660" s="661" t="s">
        <v>5639</v>
      </c>
      <c r="L2660" s="662">
        <v>0</v>
      </c>
      <c r="M2660" s="662">
        <v>0</v>
      </c>
      <c r="N2660" s="661">
        <v>4</v>
      </c>
      <c r="O2660" s="742">
        <v>1.5</v>
      </c>
      <c r="P2660" s="662">
        <v>0</v>
      </c>
      <c r="Q2660" s="677"/>
      <c r="R2660" s="661">
        <v>2</v>
      </c>
      <c r="S2660" s="677">
        <v>0.5</v>
      </c>
      <c r="T2660" s="742">
        <v>1</v>
      </c>
      <c r="U2660" s="700">
        <v>0.66666666666666663</v>
      </c>
    </row>
    <row r="2661" spans="1:21" ht="14.4" customHeight="1" x14ac:dyDescent="0.3">
      <c r="A2661" s="660">
        <v>21</v>
      </c>
      <c r="B2661" s="661" t="s">
        <v>589</v>
      </c>
      <c r="C2661" s="661">
        <v>89301212</v>
      </c>
      <c r="D2661" s="740" t="s">
        <v>6629</v>
      </c>
      <c r="E2661" s="741" t="s">
        <v>4382</v>
      </c>
      <c r="F2661" s="661" t="s">
        <v>4355</v>
      </c>
      <c r="G2661" s="661" t="s">
        <v>4715</v>
      </c>
      <c r="H2661" s="661" t="s">
        <v>2238</v>
      </c>
      <c r="I2661" s="661" t="s">
        <v>5640</v>
      </c>
      <c r="J2661" s="661" t="s">
        <v>5638</v>
      </c>
      <c r="K2661" s="661" t="s">
        <v>5236</v>
      </c>
      <c r="L2661" s="662">
        <v>174.94</v>
      </c>
      <c r="M2661" s="662">
        <v>174.94</v>
      </c>
      <c r="N2661" s="661">
        <v>1</v>
      </c>
      <c r="O2661" s="742">
        <v>1</v>
      </c>
      <c r="P2661" s="662"/>
      <c r="Q2661" s="677">
        <v>0</v>
      </c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21</v>
      </c>
      <c r="B2662" s="661" t="s">
        <v>589</v>
      </c>
      <c r="C2662" s="661">
        <v>89301212</v>
      </c>
      <c r="D2662" s="740" t="s">
        <v>6629</v>
      </c>
      <c r="E2662" s="741" t="s">
        <v>4382</v>
      </c>
      <c r="F2662" s="661" t="s">
        <v>4355</v>
      </c>
      <c r="G2662" s="661" t="s">
        <v>4715</v>
      </c>
      <c r="H2662" s="661" t="s">
        <v>2238</v>
      </c>
      <c r="I2662" s="661" t="s">
        <v>2321</v>
      </c>
      <c r="J2662" s="661" t="s">
        <v>2322</v>
      </c>
      <c r="K2662" s="661" t="s">
        <v>4115</v>
      </c>
      <c r="L2662" s="662">
        <v>97.97</v>
      </c>
      <c r="M2662" s="662">
        <v>97.97</v>
      </c>
      <c r="N2662" s="661">
        <v>1</v>
      </c>
      <c r="O2662" s="742">
        <v>1</v>
      </c>
      <c r="P2662" s="662"/>
      <c r="Q2662" s="677">
        <v>0</v>
      </c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21</v>
      </c>
      <c r="B2663" s="661" t="s">
        <v>589</v>
      </c>
      <c r="C2663" s="661">
        <v>89301212</v>
      </c>
      <c r="D2663" s="740" t="s">
        <v>6629</v>
      </c>
      <c r="E2663" s="741" t="s">
        <v>4382</v>
      </c>
      <c r="F2663" s="661" t="s">
        <v>4355</v>
      </c>
      <c r="G2663" s="661" t="s">
        <v>4715</v>
      </c>
      <c r="H2663" s="661" t="s">
        <v>2238</v>
      </c>
      <c r="I2663" s="661" t="s">
        <v>6136</v>
      </c>
      <c r="J2663" s="661" t="s">
        <v>5638</v>
      </c>
      <c r="K2663" s="661" t="s">
        <v>6137</v>
      </c>
      <c r="L2663" s="662">
        <v>0</v>
      </c>
      <c r="M2663" s="662">
        <v>0</v>
      </c>
      <c r="N2663" s="661">
        <v>2</v>
      </c>
      <c r="O2663" s="742">
        <v>0.5</v>
      </c>
      <c r="P2663" s="662"/>
      <c r="Q2663" s="677"/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21</v>
      </c>
      <c r="B2664" s="661" t="s">
        <v>589</v>
      </c>
      <c r="C2664" s="661">
        <v>89301212</v>
      </c>
      <c r="D2664" s="740" t="s">
        <v>6629</v>
      </c>
      <c r="E2664" s="741" t="s">
        <v>4382</v>
      </c>
      <c r="F2664" s="661" t="s">
        <v>4355</v>
      </c>
      <c r="G2664" s="661" t="s">
        <v>4581</v>
      </c>
      <c r="H2664" s="661" t="s">
        <v>590</v>
      </c>
      <c r="I2664" s="661" t="s">
        <v>1159</v>
      </c>
      <c r="J2664" s="661" t="s">
        <v>1160</v>
      </c>
      <c r="K2664" s="661" t="s">
        <v>1161</v>
      </c>
      <c r="L2664" s="662">
        <v>67.42</v>
      </c>
      <c r="M2664" s="662">
        <v>269.68</v>
      </c>
      <c r="N2664" s="661">
        <v>4</v>
      </c>
      <c r="O2664" s="742">
        <v>3.5</v>
      </c>
      <c r="P2664" s="662">
        <v>67.42</v>
      </c>
      <c r="Q2664" s="677">
        <v>0.25</v>
      </c>
      <c r="R2664" s="661">
        <v>1</v>
      </c>
      <c r="S2664" s="677">
        <v>0.25</v>
      </c>
      <c r="T2664" s="742">
        <v>1</v>
      </c>
      <c r="U2664" s="700">
        <v>0.2857142857142857</v>
      </c>
    </row>
    <row r="2665" spans="1:21" ht="14.4" customHeight="1" x14ac:dyDescent="0.3">
      <c r="A2665" s="660">
        <v>21</v>
      </c>
      <c r="B2665" s="661" t="s">
        <v>589</v>
      </c>
      <c r="C2665" s="661">
        <v>89301212</v>
      </c>
      <c r="D2665" s="740" t="s">
        <v>6629</v>
      </c>
      <c r="E2665" s="741" t="s">
        <v>4382</v>
      </c>
      <c r="F2665" s="661" t="s">
        <v>4355</v>
      </c>
      <c r="G2665" s="661" t="s">
        <v>4581</v>
      </c>
      <c r="H2665" s="661" t="s">
        <v>590</v>
      </c>
      <c r="I2665" s="661" t="s">
        <v>1159</v>
      </c>
      <c r="J2665" s="661" t="s">
        <v>1160</v>
      </c>
      <c r="K2665" s="661" t="s">
        <v>1161</v>
      </c>
      <c r="L2665" s="662">
        <v>50.47</v>
      </c>
      <c r="M2665" s="662">
        <v>100.94</v>
      </c>
      <c r="N2665" s="661">
        <v>2</v>
      </c>
      <c r="O2665" s="742">
        <v>1</v>
      </c>
      <c r="P2665" s="662">
        <v>100.94</v>
      </c>
      <c r="Q2665" s="677">
        <v>1</v>
      </c>
      <c r="R2665" s="661">
        <v>2</v>
      </c>
      <c r="S2665" s="677">
        <v>1</v>
      </c>
      <c r="T2665" s="742">
        <v>1</v>
      </c>
      <c r="U2665" s="700">
        <v>1</v>
      </c>
    </row>
    <row r="2666" spans="1:21" ht="14.4" customHeight="1" x14ac:dyDescent="0.3">
      <c r="A2666" s="660">
        <v>21</v>
      </c>
      <c r="B2666" s="661" t="s">
        <v>589</v>
      </c>
      <c r="C2666" s="661">
        <v>89301212</v>
      </c>
      <c r="D2666" s="740" t="s">
        <v>6629</v>
      </c>
      <c r="E2666" s="741" t="s">
        <v>4382</v>
      </c>
      <c r="F2666" s="661" t="s">
        <v>4355</v>
      </c>
      <c r="G2666" s="661" t="s">
        <v>4581</v>
      </c>
      <c r="H2666" s="661" t="s">
        <v>590</v>
      </c>
      <c r="I2666" s="661" t="s">
        <v>5868</v>
      </c>
      <c r="J2666" s="661" t="s">
        <v>1160</v>
      </c>
      <c r="K2666" s="661" t="s">
        <v>3140</v>
      </c>
      <c r="L2666" s="662">
        <v>202.25</v>
      </c>
      <c r="M2666" s="662">
        <v>202.25</v>
      </c>
      <c r="N2666" s="661">
        <v>1</v>
      </c>
      <c r="O2666" s="742">
        <v>0.5</v>
      </c>
      <c r="P2666" s="662"/>
      <c r="Q2666" s="677">
        <v>0</v>
      </c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21</v>
      </c>
      <c r="B2667" s="661" t="s">
        <v>589</v>
      </c>
      <c r="C2667" s="661">
        <v>89301212</v>
      </c>
      <c r="D2667" s="740" t="s">
        <v>6629</v>
      </c>
      <c r="E2667" s="741" t="s">
        <v>4382</v>
      </c>
      <c r="F2667" s="661" t="s">
        <v>4355</v>
      </c>
      <c r="G2667" s="661" t="s">
        <v>4581</v>
      </c>
      <c r="H2667" s="661" t="s">
        <v>590</v>
      </c>
      <c r="I2667" s="661" t="s">
        <v>2989</v>
      </c>
      <c r="J2667" s="661" t="s">
        <v>2990</v>
      </c>
      <c r="K2667" s="661" t="s">
        <v>4250</v>
      </c>
      <c r="L2667" s="662">
        <v>134.83000000000001</v>
      </c>
      <c r="M2667" s="662">
        <v>269.66000000000003</v>
      </c>
      <c r="N2667" s="661">
        <v>2</v>
      </c>
      <c r="O2667" s="742">
        <v>0.5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21</v>
      </c>
      <c r="B2668" s="661" t="s">
        <v>589</v>
      </c>
      <c r="C2668" s="661">
        <v>89301212</v>
      </c>
      <c r="D2668" s="740" t="s">
        <v>6629</v>
      </c>
      <c r="E2668" s="741" t="s">
        <v>4382</v>
      </c>
      <c r="F2668" s="661" t="s">
        <v>4355</v>
      </c>
      <c r="G2668" s="661" t="s">
        <v>4581</v>
      </c>
      <c r="H2668" s="661" t="s">
        <v>590</v>
      </c>
      <c r="I2668" s="661" t="s">
        <v>6138</v>
      </c>
      <c r="J2668" s="661" t="s">
        <v>2990</v>
      </c>
      <c r="K2668" s="661" t="s">
        <v>6139</v>
      </c>
      <c r="L2668" s="662">
        <v>404.48</v>
      </c>
      <c r="M2668" s="662">
        <v>404.48</v>
      </c>
      <c r="N2668" s="661">
        <v>1</v>
      </c>
      <c r="O2668" s="742">
        <v>0.5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21</v>
      </c>
      <c r="B2669" s="661" t="s">
        <v>589</v>
      </c>
      <c r="C2669" s="661">
        <v>89301212</v>
      </c>
      <c r="D2669" s="740" t="s">
        <v>6629</v>
      </c>
      <c r="E2669" s="741" t="s">
        <v>4382</v>
      </c>
      <c r="F2669" s="661" t="s">
        <v>4355</v>
      </c>
      <c r="G2669" s="661" t="s">
        <v>4581</v>
      </c>
      <c r="H2669" s="661" t="s">
        <v>590</v>
      </c>
      <c r="I2669" s="661" t="s">
        <v>6138</v>
      </c>
      <c r="J2669" s="661" t="s">
        <v>2990</v>
      </c>
      <c r="K2669" s="661" t="s">
        <v>6139</v>
      </c>
      <c r="L2669" s="662">
        <v>302.77999999999997</v>
      </c>
      <c r="M2669" s="662">
        <v>302.77999999999997</v>
      </c>
      <c r="N2669" s="661">
        <v>1</v>
      </c>
      <c r="O2669" s="742">
        <v>0.5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21</v>
      </c>
      <c r="B2670" s="661" t="s">
        <v>589</v>
      </c>
      <c r="C2670" s="661">
        <v>89301212</v>
      </c>
      <c r="D2670" s="740" t="s">
        <v>6629</v>
      </c>
      <c r="E2670" s="741" t="s">
        <v>4382</v>
      </c>
      <c r="F2670" s="661" t="s">
        <v>4355</v>
      </c>
      <c r="G2670" s="661" t="s">
        <v>4581</v>
      </c>
      <c r="H2670" s="661" t="s">
        <v>2238</v>
      </c>
      <c r="I2670" s="661" t="s">
        <v>2493</v>
      </c>
      <c r="J2670" s="661" t="s">
        <v>2421</v>
      </c>
      <c r="K2670" s="661" t="s">
        <v>2494</v>
      </c>
      <c r="L2670" s="662">
        <v>224.71</v>
      </c>
      <c r="M2670" s="662">
        <v>224.71</v>
      </c>
      <c r="N2670" s="661">
        <v>1</v>
      </c>
      <c r="O2670" s="742">
        <v>0.5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21</v>
      </c>
      <c r="B2671" s="661" t="s">
        <v>589</v>
      </c>
      <c r="C2671" s="661">
        <v>89301212</v>
      </c>
      <c r="D2671" s="740" t="s">
        <v>6629</v>
      </c>
      <c r="E2671" s="741" t="s">
        <v>4382</v>
      </c>
      <c r="F2671" s="661" t="s">
        <v>4355</v>
      </c>
      <c r="G2671" s="661" t="s">
        <v>4581</v>
      </c>
      <c r="H2671" s="661" t="s">
        <v>2238</v>
      </c>
      <c r="I2671" s="661" t="s">
        <v>2493</v>
      </c>
      <c r="J2671" s="661" t="s">
        <v>2421</v>
      </c>
      <c r="K2671" s="661" t="s">
        <v>2494</v>
      </c>
      <c r="L2671" s="662">
        <v>168.21</v>
      </c>
      <c r="M2671" s="662">
        <v>168.21</v>
      </c>
      <c r="N2671" s="661">
        <v>1</v>
      </c>
      <c r="O2671" s="742">
        <v>0.5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21</v>
      </c>
      <c r="B2672" s="661" t="s">
        <v>589</v>
      </c>
      <c r="C2672" s="661">
        <v>89301212</v>
      </c>
      <c r="D2672" s="740" t="s">
        <v>6629</v>
      </c>
      <c r="E2672" s="741" t="s">
        <v>4382</v>
      </c>
      <c r="F2672" s="661" t="s">
        <v>4355</v>
      </c>
      <c r="G2672" s="661" t="s">
        <v>4870</v>
      </c>
      <c r="H2672" s="661" t="s">
        <v>2238</v>
      </c>
      <c r="I2672" s="661" t="s">
        <v>5641</v>
      </c>
      <c r="J2672" s="661" t="s">
        <v>5642</v>
      </c>
      <c r="K2672" s="661" t="s">
        <v>1025</v>
      </c>
      <c r="L2672" s="662">
        <v>169.27</v>
      </c>
      <c r="M2672" s="662">
        <v>846.35000000000014</v>
      </c>
      <c r="N2672" s="661">
        <v>5</v>
      </c>
      <c r="O2672" s="742">
        <v>2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21</v>
      </c>
      <c r="B2673" s="661" t="s">
        <v>589</v>
      </c>
      <c r="C2673" s="661">
        <v>89301212</v>
      </c>
      <c r="D2673" s="740" t="s">
        <v>6629</v>
      </c>
      <c r="E2673" s="741" t="s">
        <v>4382</v>
      </c>
      <c r="F2673" s="661" t="s">
        <v>4355</v>
      </c>
      <c r="G2673" s="661" t="s">
        <v>4870</v>
      </c>
      <c r="H2673" s="661" t="s">
        <v>590</v>
      </c>
      <c r="I2673" s="661" t="s">
        <v>4872</v>
      </c>
      <c r="J2673" s="661" t="s">
        <v>3200</v>
      </c>
      <c r="K2673" s="661" t="s">
        <v>1394</v>
      </c>
      <c r="L2673" s="662">
        <v>203.38</v>
      </c>
      <c r="M2673" s="662">
        <v>406.76</v>
      </c>
      <c r="N2673" s="661">
        <v>2</v>
      </c>
      <c r="O2673" s="742">
        <v>0.5</v>
      </c>
      <c r="P2673" s="662">
        <v>406.76</v>
      </c>
      <c r="Q2673" s="677">
        <v>1</v>
      </c>
      <c r="R2673" s="661">
        <v>2</v>
      </c>
      <c r="S2673" s="677">
        <v>1</v>
      </c>
      <c r="T2673" s="742">
        <v>0.5</v>
      </c>
      <c r="U2673" s="700">
        <v>1</v>
      </c>
    </row>
    <row r="2674" spans="1:21" ht="14.4" customHeight="1" x14ac:dyDescent="0.3">
      <c r="A2674" s="660">
        <v>21</v>
      </c>
      <c r="B2674" s="661" t="s">
        <v>589</v>
      </c>
      <c r="C2674" s="661">
        <v>89301212</v>
      </c>
      <c r="D2674" s="740" t="s">
        <v>6629</v>
      </c>
      <c r="E2674" s="741" t="s">
        <v>4382</v>
      </c>
      <c r="F2674" s="661" t="s">
        <v>4355</v>
      </c>
      <c r="G2674" s="661" t="s">
        <v>4439</v>
      </c>
      <c r="H2674" s="661" t="s">
        <v>590</v>
      </c>
      <c r="I2674" s="661" t="s">
        <v>2125</v>
      </c>
      <c r="J2674" s="661" t="s">
        <v>935</v>
      </c>
      <c r="K2674" s="661" t="s">
        <v>1329</v>
      </c>
      <c r="L2674" s="662">
        <v>113.37</v>
      </c>
      <c r="M2674" s="662">
        <v>3854.58</v>
      </c>
      <c r="N2674" s="661">
        <v>34</v>
      </c>
      <c r="O2674" s="742">
        <v>16</v>
      </c>
      <c r="P2674" s="662">
        <v>1587.1799999999998</v>
      </c>
      <c r="Q2674" s="677">
        <v>0.41176470588235292</v>
      </c>
      <c r="R2674" s="661">
        <v>14</v>
      </c>
      <c r="S2674" s="677">
        <v>0.41176470588235292</v>
      </c>
      <c r="T2674" s="742">
        <v>7.5</v>
      </c>
      <c r="U2674" s="700">
        <v>0.46875</v>
      </c>
    </row>
    <row r="2675" spans="1:21" ht="14.4" customHeight="1" x14ac:dyDescent="0.3">
      <c r="A2675" s="660">
        <v>21</v>
      </c>
      <c r="B2675" s="661" t="s">
        <v>589</v>
      </c>
      <c r="C2675" s="661">
        <v>89301212</v>
      </c>
      <c r="D2675" s="740" t="s">
        <v>6629</v>
      </c>
      <c r="E2675" s="741" t="s">
        <v>4382</v>
      </c>
      <c r="F2675" s="661" t="s">
        <v>4355</v>
      </c>
      <c r="G2675" s="661" t="s">
        <v>4439</v>
      </c>
      <c r="H2675" s="661" t="s">
        <v>590</v>
      </c>
      <c r="I2675" s="661" t="s">
        <v>934</v>
      </c>
      <c r="J2675" s="661" t="s">
        <v>935</v>
      </c>
      <c r="K2675" s="661" t="s">
        <v>936</v>
      </c>
      <c r="L2675" s="662">
        <v>56.69</v>
      </c>
      <c r="M2675" s="662">
        <v>510.21</v>
      </c>
      <c r="N2675" s="661">
        <v>9</v>
      </c>
      <c r="O2675" s="742">
        <v>3.5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21</v>
      </c>
      <c r="B2676" s="661" t="s">
        <v>589</v>
      </c>
      <c r="C2676" s="661">
        <v>89301212</v>
      </c>
      <c r="D2676" s="740" t="s">
        <v>6629</v>
      </c>
      <c r="E2676" s="741" t="s">
        <v>4382</v>
      </c>
      <c r="F2676" s="661" t="s">
        <v>4355</v>
      </c>
      <c r="G2676" s="661" t="s">
        <v>4439</v>
      </c>
      <c r="H2676" s="661" t="s">
        <v>590</v>
      </c>
      <c r="I2676" s="661" t="s">
        <v>5643</v>
      </c>
      <c r="J2676" s="661" t="s">
        <v>5644</v>
      </c>
      <c r="K2676" s="661" t="s">
        <v>924</v>
      </c>
      <c r="L2676" s="662">
        <v>45.34</v>
      </c>
      <c r="M2676" s="662">
        <v>136.02000000000001</v>
      </c>
      <c r="N2676" s="661">
        <v>3</v>
      </c>
      <c r="O2676" s="742">
        <v>0.5</v>
      </c>
      <c r="P2676" s="662">
        <v>136.02000000000001</v>
      </c>
      <c r="Q2676" s="677">
        <v>1</v>
      </c>
      <c r="R2676" s="661">
        <v>3</v>
      </c>
      <c r="S2676" s="677">
        <v>1</v>
      </c>
      <c r="T2676" s="742">
        <v>0.5</v>
      </c>
      <c r="U2676" s="700">
        <v>1</v>
      </c>
    </row>
    <row r="2677" spans="1:21" ht="14.4" customHeight="1" x14ac:dyDescent="0.3">
      <c r="A2677" s="660">
        <v>21</v>
      </c>
      <c r="B2677" s="661" t="s">
        <v>589</v>
      </c>
      <c r="C2677" s="661">
        <v>89301212</v>
      </c>
      <c r="D2677" s="740" t="s">
        <v>6629</v>
      </c>
      <c r="E2677" s="741" t="s">
        <v>4382</v>
      </c>
      <c r="F2677" s="661" t="s">
        <v>4355</v>
      </c>
      <c r="G2677" s="661" t="s">
        <v>4873</v>
      </c>
      <c r="H2677" s="661" t="s">
        <v>2238</v>
      </c>
      <c r="I2677" s="661" t="s">
        <v>3680</v>
      </c>
      <c r="J2677" s="661" t="s">
        <v>3681</v>
      </c>
      <c r="K2677" s="661" t="s">
        <v>3682</v>
      </c>
      <c r="L2677" s="662">
        <v>194.26</v>
      </c>
      <c r="M2677" s="662">
        <v>1165.56</v>
      </c>
      <c r="N2677" s="661">
        <v>6</v>
      </c>
      <c r="O2677" s="742">
        <v>2</v>
      </c>
      <c r="P2677" s="662">
        <v>582.78</v>
      </c>
      <c r="Q2677" s="677">
        <v>0.5</v>
      </c>
      <c r="R2677" s="661">
        <v>3</v>
      </c>
      <c r="S2677" s="677">
        <v>0.5</v>
      </c>
      <c r="T2677" s="742">
        <v>1</v>
      </c>
      <c r="U2677" s="700">
        <v>0.5</v>
      </c>
    </row>
    <row r="2678" spans="1:21" ht="14.4" customHeight="1" x14ac:dyDescent="0.3">
      <c r="A2678" s="660">
        <v>21</v>
      </c>
      <c r="B2678" s="661" t="s">
        <v>589</v>
      </c>
      <c r="C2678" s="661">
        <v>89301212</v>
      </c>
      <c r="D2678" s="740" t="s">
        <v>6629</v>
      </c>
      <c r="E2678" s="741" t="s">
        <v>4382</v>
      </c>
      <c r="F2678" s="661" t="s">
        <v>4355</v>
      </c>
      <c r="G2678" s="661" t="s">
        <v>4881</v>
      </c>
      <c r="H2678" s="661" t="s">
        <v>590</v>
      </c>
      <c r="I2678" s="661" t="s">
        <v>3027</v>
      </c>
      <c r="J2678" s="661" t="s">
        <v>3028</v>
      </c>
      <c r="K2678" s="661" t="s">
        <v>3029</v>
      </c>
      <c r="L2678" s="662">
        <v>61.3</v>
      </c>
      <c r="M2678" s="662">
        <v>61.3</v>
      </c>
      <c r="N2678" s="661">
        <v>1</v>
      </c>
      <c r="O2678" s="742">
        <v>1</v>
      </c>
      <c r="P2678" s="662">
        <v>61.3</v>
      </c>
      <c r="Q2678" s="677">
        <v>1</v>
      </c>
      <c r="R2678" s="661">
        <v>1</v>
      </c>
      <c r="S2678" s="677">
        <v>1</v>
      </c>
      <c r="T2678" s="742">
        <v>1</v>
      </c>
      <c r="U2678" s="700">
        <v>1</v>
      </c>
    </row>
    <row r="2679" spans="1:21" ht="14.4" customHeight="1" x14ac:dyDescent="0.3">
      <c r="A2679" s="660">
        <v>21</v>
      </c>
      <c r="B2679" s="661" t="s">
        <v>589</v>
      </c>
      <c r="C2679" s="661">
        <v>89301212</v>
      </c>
      <c r="D2679" s="740" t="s">
        <v>6629</v>
      </c>
      <c r="E2679" s="741" t="s">
        <v>4382</v>
      </c>
      <c r="F2679" s="661" t="s">
        <v>4355</v>
      </c>
      <c r="G2679" s="661" t="s">
        <v>4881</v>
      </c>
      <c r="H2679" s="661" t="s">
        <v>590</v>
      </c>
      <c r="I2679" s="661" t="s">
        <v>3027</v>
      </c>
      <c r="J2679" s="661" t="s">
        <v>3028</v>
      </c>
      <c r="K2679" s="661" t="s">
        <v>3029</v>
      </c>
      <c r="L2679" s="662">
        <v>73.260000000000005</v>
      </c>
      <c r="M2679" s="662">
        <v>586.08000000000004</v>
      </c>
      <c r="N2679" s="661">
        <v>8</v>
      </c>
      <c r="O2679" s="742">
        <v>5.5</v>
      </c>
      <c r="P2679" s="662">
        <v>73.260000000000005</v>
      </c>
      <c r="Q2679" s="677">
        <v>0.125</v>
      </c>
      <c r="R2679" s="661">
        <v>1</v>
      </c>
      <c r="S2679" s="677">
        <v>0.125</v>
      </c>
      <c r="T2679" s="742">
        <v>1</v>
      </c>
      <c r="U2679" s="700">
        <v>0.18181818181818182</v>
      </c>
    </row>
    <row r="2680" spans="1:21" ht="14.4" customHeight="1" x14ac:dyDescent="0.3">
      <c r="A2680" s="660">
        <v>21</v>
      </c>
      <c r="B2680" s="661" t="s">
        <v>589</v>
      </c>
      <c r="C2680" s="661">
        <v>89301212</v>
      </c>
      <c r="D2680" s="740" t="s">
        <v>6629</v>
      </c>
      <c r="E2680" s="741" t="s">
        <v>4382</v>
      </c>
      <c r="F2680" s="661" t="s">
        <v>4355</v>
      </c>
      <c r="G2680" s="661" t="s">
        <v>4582</v>
      </c>
      <c r="H2680" s="661" t="s">
        <v>590</v>
      </c>
      <c r="I2680" s="661" t="s">
        <v>673</v>
      </c>
      <c r="J2680" s="661" t="s">
        <v>4583</v>
      </c>
      <c r="K2680" s="661" t="s">
        <v>4584</v>
      </c>
      <c r="L2680" s="662">
        <v>22.88</v>
      </c>
      <c r="M2680" s="662">
        <v>5925.92</v>
      </c>
      <c r="N2680" s="661">
        <v>259</v>
      </c>
      <c r="O2680" s="742">
        <v>61.5</v>
      </c>
      <c r="P2680" s="662">
        <v>2997.28</v>
      </c>
      <c r="Q2680" s="677">
        <v>0.50579150579150578</v>
      </c>
      <c r="R2680" s="661">
        <v>131</v>
      </c>
      <c r="S2680" s="677">
        <v>0.50579150579150578</v>
      </c>
      <c r="T2680" s="742">
        <v>32.5</v>
      </c>
      <c r="U2680" s="700">
        <v>0.52845528455284552</v>
      </c>
    </row>
    <row r="2681" spans="1:21" ht="14.4" customHeight="1" x14ac:dyDescent="0.3">
      <c r="A2681" s="660">
        <v>21</v>
      </c>
      <c r="B2681" s="661" t="s">
        <v>589</v>
      </c>
      <c r="C2681" s="661">
        <v>89301212</v>
      </c>
      <c r="D2681" s="740" t="s">
        <v>6629</v>
      </c>
      <c r="E2681" s="741" t="s">
        <v>4382</v>
      </c>
      <c r="F2681" s="661" t="s">
        <v>4355</v>
      </c>
      <c r="G2681" s="661" t="s">
        <v>4582</v>
      </c>
      <c r="H2681" s="661" t="s">
        <v>590</v>
      </c>
      <c r="I2681" s="661" t="s">
        <v>673</v>
      </c>
      <c r="J2681" s="661" t="s">
        <v>4583</v>
      </c>
      <c r="K2681" s="661" t="s">
        <v>4584</v>
      </c>
      <c r="L2681" s="662">
        <v>25.91</v>
      </c>
      <c r="M2681" s="662">
        <v>5259.7300000000014</v>
      </c>
      <c r="N2681" s="661">
        <v>203</v>
      </c>
      <c r="O2681" s="742">
        <v>51.5</v>
      </c>
      <c r="P2681" s="662">
        <v>2901.9200000000005</v>
      </c>
      <c r="Q2681" s="677">
        <v>0.55172413793103448</v>
      </c>
      <c r="R2681" s="661">
        <v>112</v>
      </c>
      <c r="S2681" s="677">
        <v>0.55172413793103448</v>
      </c>
      <c r="T2681" s="742">
        <v>28.5</v>
      </c>
      <c r="U2681" s="700">
        <v>0.55339805825242716</v>
      </c>
    </row>
    <row r="2682" spans="1:21" ht="14.4" customHeight="1" x14ac:dyDescent="0.3">
      <c r="A2682" s="660">
        <v>21</v>
      </c>
      <c r="B2682" s="661" t="s">
        <v>589</v>
      </c>
      <c r="C2682" s="661">
        <v>89301212</v>
      </c>
      <c r="D2682" s="740" t="s">
        <v>6629</v>
      </c>
      <c r="E2682" s="741" t="s">
        <v>4382</v>
      </c>
      <c r="F2682" s="661" t="s">
        <v>4355</v>
      </c>
      <c r="G2682" s="661" t="s">
        <v>4582</v>
      </c>
      <c r="H2682" s="661" t="s">
        <v>590</v>
      </c>
      <c r="I2682" s="661" t="s">
        <v>1467</v>
      </c>
      <c r="J2682" s="661" t="s">
        <v>4585</v>
      </c>
      <c r="K2682" s="661" t="s">
        <v>4586</v>
      </c>
      <c r="L2682" s="662">
        <v>91.52</v>
      </c>
      <c r="M2682" s="662">
        <v>915.2</v>
      </c>
      <c r="N2682" s="661">
        <v>10</v>
      </c>
      <c r="O2682" s="742">
        <v>4.5</v>
      </c>
      <c r="P2682" s="662">
        <v>549.12</v>
      </c>
      <c r="Q2682" s="677">
        <v>0.6</v>
      </c>
      <c r="R2682" s="661">
        <v>6</v>
      </c>
      <c r="S2682" s="677">
        <v>0.6</v>
      </c>
      <c r="T2682" s="742">
        <v>2.5</v>
      </c>
      <c r="U2682" s="700">
        <v>0.55555555555555558</v>
      </c>
    </row>
    <row r="2683" spans="1:21" ht="14.4" customHeight="1" x14ac:dyDescent="0.3">
      <c r="A2683" s="660">
        <v>21</v>
      </c>
      <c r="B2683" s="661" t="s">
        <v>589</v>
      </c>
      <c r="C2683" s="661">
        <v>89301212</v>
      </c>
      <c r="D2683" s="740" t="s">
        <v>6629</v>
      </c>
      <c r="E2683" s="741" t="s">
        <v>4382</v>
      </c>
      <c r="F2683" s="661" t="s">
        <v>4355</v>
      </c>
      <c r="G2683" s="661" t="s">
        <v>4582</v>
      </c>
      <c r="H2683" s="661" t="s">
        <v>590</v>
      </c>
      <c r="I2683" s="661" t="s">
        <v>1467</v>
      </c>
      <c r="J2683" s="661" t="s">
        <v>4585</v>
      </c>
      <c r="K2683" s="661" t="s">
        <v>4586</v>
      </c>
      <c r="L2683" s="662">
        <v>103.62</v>
      </c>
      <c r="M2683" s="662">
        <v>1243.44</v>
      </c>
      <c r="N2683" s="661">
        <v>12</v>
      </c>
      <c r="O2683" s="742">
        <v>3</v>
      </c>
      <c r="P2683" s="662">
        <v>621.72</v>
      </c>
      <c r="Q2683" s="677">
        <v>0.5</v>
      </c>
      <c r="R2683" s="661">
        <v>6</v>
      </c>
      <c r="S2683" s="677">
        <v>0.5</v>
      </c>
      <c r="T2683" s="742">
        <v>1.5</v>
      </c>
      <c r="U2683" s="700">
        <v>0.5</v>
      </c>
    </row>
    <row r="2684" spans="1:21" ht="14.4" customHeight="1" x14ac:dyDescent="0.3">
      <c r="A2684" s="660">
        <v>21</v>
      </c>
      <c r="B2684" s="661" t="s">
        <v>589</v>
      </c>
      <c r="C2684" s="661">
        <v>89301212</v>
      </c>
      <c r="D2684" s="740" t="s">
        <v>6629</v>
      </c>
      <c r="E2684" s="741" t="s">
        <v>4382</v>
      </c>
      <c r="F2684" s="661" t="s">
        <v>4355</v>
      </c>
      <c r="G2684" s="661" t="s">
        <v>4937</v>
      </c>
      <c r="H2684" s="661" t="s">
        <v>2238</v>
      </c>
      <c r="I2684" s="661" t="s">
        <v>3595</v>
      </c>
      <c r="J2684" s="661" t="s">
        <v>2435</v>
      </c>
      <c r="K2684" s="661" t="s">
        <v>4304</v>
      </c>
      <c r="L2684" s="662">
        <v>1344.66</v>
      </c>
      <c r="M2684" s="662">
        <v>2689.32</v>
      </c>
      <c r="N2684" s="661">
        <v>2</v>
      </c>
      <c r="O2684" s="742">
        <v>2</v>
      </c>
      <c r="P2684" s="662">
        <v>1344.66</v>
      </c>
      <c r="Q2684" s="677">
        <v>0.5</v>
      </c>
      <c r="R2684" s="661">
        <v>1</v>
      </c>
      <c r="S2684" s="677">
        <v>0.5</v>
      </c>
      <c r="T2684" s="742">
        <v>1</v>
      </c>
      <c r="U2684" s="700">
        <v>0.5</v>
      </c>
    </row>
    <row r="2685" spans="1:21" ht="14.4" customHeight="1" x14ac:dyDescent="0.3">
      <c r="A2685" s="660">
        <v>21</v>
      </c>
      <c r="B2685" s="661" t="s">
        <v>589</v>
      </c>
      <c r="C2685" s="661">
        <v>89301212</v>
      </c>
      <c r="D2685" s="740" t="s">
        <v>6629</v>
      </c>
      <c r="E2685" s="741" t="s">
        <v>4382</v>
      </c>
      <c r="F2685" s="661" t="s">
        <v>4355</v>
      </c>
      <c r="G2685" s="661" t="s">
        <v>4937</v>
      </c>
      <c r="H2685" s="661" t="s">
        <v>2238</v>
      </c>
      <c r="I2685" s="661" t="s">
        <v>4938</v>
      </c>
      <c r="J2685" s="661" t="s">
        <v>2281</v>
      </c>
      <c r="K2685" s="661" t="s">
        <v>4939</v>
      </c>
      <c r="L2685" s="662">
        <v>1793.46</v>
      </c>
      <c r="M2685" s="662">
        <v>77118.78</v>
      </c>
      <c r="N2685" s="661">
        <v>43</v>
      </c>
      <c r="O2685" s="742">
        <v>8.5</v>
      </c>
      <c r="P2685" s="662">
        <v>30488.820000000003</v>
      </c>
      <c r="Q2685" s="677">
        <v>0.39534883720930236</v>
      </c>
      <c r="R2685" s="661">
        <v>17</v>
      </c>
      <c r="S2685" s="677">
        <v>0.39534883720930231</v>
      </c>
      <c r="T2685" s="742">
        <v>4</v>
      </c>
      <c r="U2685" s="700">
        <v>0.47058823529411764</v>
      </c>
    </row>
    <row r="2686" spans="1:21" ht="14.4" customHeight="1" x14ac:dyDescent="0.3">
      <c r="A2686" s="660">
        <v>21</v>
      </c>
      <c r="B2686" s="661" t="s">
        <v>589</v>
      </c>
      <c r="C2686" s="661">
        <v>89301212</v>
      </c>
      <c r="D2686" s="740" t="s">
        <v>6629</v>
      </c>
      <c r="E2686" s="741" t="s">
        <v>4382</v>
      </c>
      <c r="F2686" s="661" t="s">
        <v>4355</v>
      </c>
      <c r="G2686" s="661" t="s">
        <v>4587</v>
      </c>
      <c r="H2686" s="661" t="s">
        <v>2238</v>
      </c>
      <c r="I2686" s="661" t="s">
        <v>3553</v>
      </c>
      <c r="J2686" s="661" t="s">
        <v>3554</v>
      </c>
      <c r="K2686" s="661" t="s">
        <v>3555</v>
      </c>
      <c r="L2686" s="662">
        <v>56.01</v>
      </c>
      <c r="M2686" s="662">
        <v>112.02</v>
      </c>
      <c r="N2686" s="661">
        <v>2</v>
      </c>
      <c r="O2686" s="742">
        <v>1.5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21</v>
      </c>
      <c r="B2687" s="661" t="s">
        <v>589</v>
      </c>
      <c r="C2687" s="661">
        <v>89301212</v>
      </c>
      <c r="D2687" s="740" t="s">
        <v>6629</v>
      </c>
      <c r="E2687" s="741" t="s">
        <v>4382</v>
      </c>
      <c r="F2687" s="661" t="s">
        <v>4355</v>
      </c>
      <c r="G2687" s="661" t="s">
        <v>4587</v>
      </c>
      <c r="H2687" s="661" t="s">
        <v>2238</v>
      </c>
      <c r="I2687" s="661" t="s">
        <v>5232</v>
      </c>
      <c r="J2687" s="661" t="s">
        <v>3554</v>
      </c>
      <c r="K2687" s="661" t="s">
        <v>5233</v>
      </c>
      <c r="L2687" s="662">
        <v>140.03</v>
      </c>
      <c r="M2687" s="662">
        <v>2100.4499999999998</v>
      </c>
      <c r="N2687" s="661">
        <v>15</v>
      </c>
      <c r="O2687" s="742">
        <v>8</v>
      </c>
      <c r="P2687" s="662">
        <v>560.12</v>
      </c>
      <c r="Q2687" s="677">
        <v>0.26666666666666672</v>
      </c>
      <c r="R2687" s="661">
        <v>4</v>
      </c>
      <c r="S2687" s="677">
        <v>0.26666666666666666</v>
      </c>
      <c r="T2687" s="742">
        <v>2</v>
      </c>
      <c r="U2687" s="700">
        <v>0.25</v>
      </c>
    </row>
    <row r="2688" spans="1:21" ht="14.4" customHeight="1" x14ac:dyDescent="0.3">
      <c r="A2688" s="660">
        <v>21</v>
      </c>
      <c r="B2688" s="661" t="s">
        <v>589</v>
      </c>
      <c r="C2688" s="661">
        <v>89301212</v>
      </c>
      <c r="D2688" s="740" t="s">
        <v>6629</v>
      </c>
      <c r="E2688" s="741" t="s">
        <v>4382</v>
      </c>
      <c r="F2688" s="661" t="s">
        <v>4355</v>
      </c>
      <c r="G2688" s="661" t="s">
        <v>4587</v>
      </c>
      <c r="H2688" s="661" t="s">
        <v>590</v>
      </c>
      <c r="I2688" s="661" t="s">
        <v>6140</v>
      </c>
      <c r="J2688" s="661" t="s">
        <v>6141</v>
      </c>
      <c r="K2688" s="661" t="s">
        <v>6142</v>
      </c>
      <c r="L2688" s="662">
        <v>140.03</v>
      </c>
      <c r="M2688" s="662">
        <v>420.09000000000003</v>
      </c>
      <c r="N2688" s="661">
        <v>3</v>
      </c>
      <c r="O2688" s="742">
        <v>0.5</v>
      </c>
      <c r="P2688" s="662">
        <v>420.09000000000003</v>
      </c>
      <c r="Q2688" s="677">
        <v>1</v>
      </c>
      <c r="R2688" s="661">
        <v>3</v>
      </c>
      <c r="S2688" s="677">
        <v>1</v>
      </c>
      <c r="T2688" s="742">
        <v>0.5</v>
      </c>
      <c r="U2688" s="700">
        <v>1</v>
      </c>
    </row>
    <row r="2689" spans="1:21" ht="14.4" customHeight="1" x14ac:dyDescent="0.3">
      <c r="A2689" s="660">
        <v>21</v>
      </c>
      <c r="B2689" s="661" t="s">
        <v>589</v>
      </c>
      <c r="C2689" s="661">
        <v>89301212</v>
      </c>
      <c r="D2689" s="740" t="s">
        <v>6629</v>
      </c>
      <c r="E2689" s="741" t="s">
        <v>4382</v>
      </c>
      <c r="F2689" s="661" t="s">
        <v>4355</v>
      </c>
      <c r="G2689" s="661" t="s">
        <v>6143</v>
      </c>
      <c r="H2689" s="661" t="s">
        <v>590</v>
      </c>
      <c r="I2689" s="661" t="s">
        <v>6144</v>
      </c>
      <c r="J2689" s="661" t="s">
        <v>6145</v>
      </c>
      <c r="K2689" s="661" t="s">
        <v>6146</v>
      </c>
      <c r="L2689" s="662">
        <v>52.32</v>
      </c>
      <c r="M2689" s="662">
        <v>209.28</v>
      </c>
      <c r="N2689" s="661">
        <v>4</v>
      </c>
      <c r="O2689" s="742">
        <v>2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21</v>
      </c>
      <c r="B2690" s="661" t="s">
        <v>589</v>
      </c>
      <c r="C2690" s="661">
        <v>89301212</v>
      </c>
      <c r="D2690" s="740" t="s">
        <v>6629</v>
      </c>
      <c r="E2690" s="741" t="s">
        <v>4382</v>
      </c>
      <c r="F2690" s="661" t="s">
        <v>4355</v>
      </c>
      <c r="G2690" s="661" t="s">
        <v>4940</v>
      </c>
      <c r="H2690" s="661" t="s">
        <v>2238</v>
      </c>
      <c r="I2690" s="661" t="s">
        <v>2344</v>
      </c>
      <c r="J2690" s="661" t="s">
        <v>4146</v>
      </c>
      <c r="K2690" s="661" t="s">
        <v>1221</v>
      </c>
      <c r="L2690" s="662">
        <v>67.42</v>
      </c>
      <c r="M2690" s="662">
        <v>202.26</v>
      </c>
      <c r="N2690" s="661">
        <v>3</v>
      </c>
      <c r="O2690" s="742">
        <v>0.5</v>
      </c>
      <c r="P2690" s="662"/>
      <c r="Q2690" s="677">
        <v>0</v>
      </c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21</v>
      </c>
      <c r="B2691" s="661" t="s">
        <v>589</v>
      </c>
      <c r="C2691" s="661">
        <v>89301212</v>
      </c>
      <c r="D2691" s="740" t="s">
        <v>6629</v>
      </c>
      <c r="E2691" s="741" t="s">
        <v>4382</v>
      </c>
      <c r="F2691" s="661" t="s">
        <v>4355</v>
      </c>
      <c r="G2691" s="661" t="s">
        <v>4883</v>
      </c>
      <c r="H2691" s="661" t="s">
        <v>590</v>
      </c>
      <c r="I2691" s="661" t="s">
        <v>6147</v>
      </c>
      <c r="J2691" s="661" t="s">
        <v>1028</v>
      </c>
      <c r="K2691" s="661" t="s">
        <v>5980</v>
      </c>
      <c r="L2691" s="662">
        <v>330.74</v>
      </c>
      <c r="M2691" s="662">
        <v>661.48</v>
      </c>
      <c r="N2691" s="661">
        <v>2</v>
      </c>
      <c r="O2691" s="742">
        <v>1.5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21</v>
      </c>
      <c r="B2692" s="661" t="s">
        <v>589</v>
      </c>
      <c r="C2692" s="661">
        <v>89301212</v>
      </c>
      <c r="D2692" s="740" t="s">
        <v>6629</v>
      </c>
      <c r="E2692" s="741" t="s">
        <v>4382</v>
      </c>
      <c r="F2692" s="661" t="s">
        <v>4355</v>
      </c>
      <c r="G2692" s="661" t="s">
        <v>4883</v>
      </c>
      <c r="H2692" s="661" t="s">
        <v>590</v>
      </c>
      <c r="I2692" s="661" t="s">
        <v>6148</v>
      </c>
      <c r="J2692" s="661" t="s">
        <v>5978</v>
      </c>
      <c r="K2692" s="661" t="s">
        <v>6149</v>
      </c>
      <c r="L2692" s="662">
        <v>0</v>
      </c>
      <c r="M2692" s="662">
        <v>0</v>
      </c>
      <c r="N2692" s="661">
        <v>1</v>
      </c>
      <c r="O2692" s="742">
        <v>0.5</v>
      </c>
      <c r="P2692" s="662"/>
      <c r="Q2692" s="677"/>
      <c r="R2692" s="661"/>
      <c r="S2692" s="677">
        <v>0</v>
      </c>
      <c r="T2692" s="742"/>
      <c r="U2692" s="700">
        <v>0</v>
      </c>
    </row>
    <row r="2693" spans="1:21" ht="14.4" customHeight="1" x14ac:dyDescent="0.3">
      <c r="A2693" s="660">
        <v>21</v>
      </c>
      <c r="B2693" s="661" t="s">
        <v>589</v>
      </c>
      <c r="C2693" s="661">
        <v>89301212</v>
      </c>
      <c r="D2693" s="740" t="s">
        <v>6629</v>
      </c>
      <c r="E2693" s="741" t="s">
        <v>4382</v>
      </c>
      <c r="F2693" s="661" t="s">
        <v>4355</v>
      </c>
      <c r="G2693" s="661" t="s">
        <v>4883</v>
      </c>
      <c r="H2693" s="661" t="s">
        <v>590</v>
      </c>
      <c r="I2693" s="661" t="s">
        <v>1027</v>
      </c>
      <c r="J2693" s="661" t="s">
        <v>1028</v>
      </c>
      <c r="K2693" s="661" t="s">
        <v>2075</v>
      </c>
      <c r="L2693" s="662">
        <v>110.25</v>
      </c>
      <c r="M2693" s="662">
        <v>110.25</v>
      </c>
      <c r="N2693" s="661">
        <v>1</v>
      </c>
      <c r="O2693" s="742">
        <v>1</v>
      </c>
      <c r="P2693" s="662"/>
      <c r="Q2693" s="677">
        <v>0</v>
      </c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21</v>
      </c>
      <c r="B2694" s="661" t="s">
        <v>589</v>
      </c>
      <c r="C2694" s="661">
        <v>89301212</v>
      </c>
      <c r="D2694" s="740" t="s">
        <v>6629</v>
      </c>
      <c r="E2694" s="741" t="s">
        <v>4382</v>
      </c>
      <c r="F2694" s="661" t="s">
        <v>4355</v>
      </c>
      <c r="G2694" s="661" t="s">
        <v>4591</v>
      </c>
      <c r="H2694" s="661" t="s">
        <v>590</v>
      </c>
      <c r="I2694" s="661" t="s">
        <v>6150</v>
      </c>
      <c r="J2694" s="661" t="s">
        <v>6151</v>
      </c>
      <c r="K2694" s="661" t="s">
        <v>6152</v>
      </c>
      <c r="L2694" s="662">
        <v>0</v>
      </c>
      <c r="M2694" s="662">
        <v>0</v>
      </c>
      <c r="N2694" s="661">
        <v>3</v>
      </c>
      <c r="O2694" s="742">
        <v>0.5</v>
      </c>
      <c r="P2694" s="662"/>
      <c r="Q2694" s="677"/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21</v>
      </c>
      <c r="B2695" s="661" t="s">
        <v>589</v>
      </c>
      <c r="C2695" s="661">
        <v>89301212</v>
      </c>
      <c r="D2695" s="740" t="s">
        <v>6629</v>
      </c>
      <c r="E2695" s="741" t="s">
        <v>4382</v>
      </c>
      <c r="F2695" s="661" t="s">
        <v>4355</v>
      </c>
      <c r="G2695" s="661" t="s">
        <v>4591</v>
      </c>
      <c r="H2695" s="661" t="s">
        <v>590</v>
      </c>
      <c r="I2695" s="661" t="s">
        <v>1103</v>
      </c>
      <c r="J2695" s="661" t="s">
        <v>4592</v>
      </c>
      <c r="K2695" s="661" t="s">
        <v>4593</v>
      </c>
      <c r="L2695" s="662">
        <v>0</v>
      </c>
      <c r="M2695" s="662">
        <v>0</v>
      </c>
      <c r="N2695" s="661">
        <v>6</v>
      </c>
      <c r="O2695" s="742">
        <v>4.5</v>
      </c>
      <c r="P2695" s="662">
        <v>0</v>
      </c>
      <c r="Q2695" s="677"/>
      <c r="R2695" s="661">
        <v>5</v>
      </c>
      <c r="S2695" s="677">
        <v>0.83333333333333337</v>
      </c>
      <c r="T2695" s="742">
        <v>3.5</v>
      </c>
      <c r="U2695" s="700">
        <v>0.77777777777777779</v>
      </c>
    </row>
    <row r="2696" spans="1:21" ht="14.4" customHeight="1" x14ac:dyDescent="0.3">
      <c r="A2696" s="660">
        <v>21</v>
      </c>
      <c r="B2696" s="661" t="s">
        <v>589</v>
      </c>
      <c r="C2696" s="661">
        <v>89301212</v>
      </c>
      <c r="D2696" s="740" t="s">
        <v>6629</v>
      </c>
      <c r="E2696" s="741" t="s">
        <v>4382</v>
      </c>
      <c r="F2696" s="661" t="s">
        <v>4355</v>
      </c>
      <c r="G2696" s="661" t="s">
        <v>4960</v>
      </c>
      <c r="H2696" s="661" t="s">
        <v>590</v>
      </c>
      <c r="I2696" s="661" t="s">
        <v>4961</v>
      </c>
      <c r="J2696" s="661" t="s">
        <v>795</v>
      </c>
      <c r="K2696" s="661" t="s">
        <v>4962</v>
      </c>
      <c r="L2696" s="662">
        <v>0</v>
      </c>
      <c r="M2696" s="662">
        <v>0</v>
      </c>
      <c r="N2696" s="661">
        <v>1</v>
      </c>
      <c r="O2696" s="742">
        <v>1</v>
      </c>
      <c r="P2696" s="662"/>
      <c r="Q2696" s="677"/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21</v>
      </c>
      <c r="B2697" s="661" t="s">
        <v>589</v>
      </c>
      <c r="C2697" s="661">
        <v>89301212</v>
      </c>
      <c r="D2697" s="740" t="s">
        <v>6629</v>
      </c>
      <c r="E2697" s="741" t="s">
        <v>4382</v>
      </c>
      <c r="F2697" s="661" t="s">
        <v>4355</v>
      </c>
      <c r="G2697" s="661" t="s">
        <v>4718</v>
      </c>
      <c r="H2697" s="661" t="s">
        <v>2238</v>
      </c>
      <c r="I2697" s="661" t="s">
        <v>2510</v>
      </c>
      <c r="J2697" s="661" t="s">
        <v>4253</v>
      </c>
      <c r="K2697" s="661" t="s">
        <v>3661</v>
      </c>
      <c r="L2697" s="662">
        <v>201.75</v>
      </c>
      <c r="M2697" s="662">
        <v>2017.5</v>
      </c>
      <c r="N2697" s="661">
        <v>10</v>
      </c>
      <c r="O2697" s="742">
        <v>4</v>
      </c>
      <c r="P2697" s="662">
        <v>1210.5</v>
      </c>
      <c r="Q2697" s="677">
        <v>0.6</v>
      </c>
      <c r="R2697" s="661">
        <v>6</v>
      </c>
      <c r="S2697" s="677">
        <v>0.6</v>
      </c>
      <c r="T2697" s="742">
        <v>2</v>
      </c>
      <c r="U2697" s="700">
        <v>0.5</v>
      </c>
    </row>
    <row r="2698" spans="1:21" ht="14.4" customHeight="1" x14ac:dyDescent="0.3">
      <c r="A2698" s="660">
        <v>21</v>
      </c>
      <c r="B2698" s="661" t="s">
        <v>589</v>
      </c>
      <c r="C2698" s="661">
        <v>89301212</v>
      </c>
      <c r="D2698" s="740" t="s">
        <v>6629</v>
      </c>
      <c r="E2698" s="741" t="s">
        <v>4382</v>
      </c>
      <c r="F2698" s="661" t="s">
        <v>4355</v>
      </c>
      <c r="G2698" s="661" t="s">
        <v>4718</v>
      </c>
      <c r="H2698" s="661" t="s">
        <v>2238</v>
      </c>
      <c r="I2698" s="661" t="s">
        <v>2510</v>
      </c>
      <c r="J2698" s="661" t="s">
        <v>4253</v>
      </c>
      <c r="K2698" s="661" t="s">
        <v>3661</v>
      </c>
      <c r="L2698" s="662">
        <v>128.80000000000001</v>
      </c>
      <c r="M2698" s="662">
        <v>644</v>
      </c>
      <c r="N2698" s="661">
        <v>5</v>
      </c>
      <c r="O2698" s="742">
        <v>1.5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21</v>
      </c>
      <c r="B2699" s="661" t="s">
        <v>589</v>
      </c>
      <c r="C2699" s="661">
        <v>89301212</v>
      </c>
      <c r="D2699" s="740" t="s">
        <v>6629</v>
      </c>
      <c r="E2699" s="741" t="s">
        <v>4382</v>
      </c>
      <c r="F2699" s="661" t="s">
        <v>4355</v>
      </c>
      <c r="G2699" s="661" t="s">
        <v>4440</v>
      </c>
      <c r="H2699" s="661" t="s">
        <v>590</v>
      </c>
      <c r="I2699" s="661" t="s">
        <v>4594</v>
      </c>
      <c r="J2699" s="661" t="s">
        <v>976</v>
      </c>
      <c r="K2699" s="661" t="s">
        <v>4595</v>
      </c>
      <c r="L2699" s="662">
        <v>0</v>
      </c>
      <c r="M2699" s="662">
        <v>0</v>
      </c>
      <c r="N2699" s="661">
        <v>1</v>
      </c>
      <c r="O2699" s="742">
        <v>0.5</v>
      </c>
      <c r="P2699" s="662"/>
      <c r="Q2699" s="677"/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21</v>
      </c>
      <c r="B2700" s="661" t="s">
        <v>589</v>
      </c>
      <c r="C2700" s="661">
        <v>89301212</v>
      </c>
      <c r="D2700" s="740" t="s">
        <v>6629</v>
      </c>
      <c r="E2700" s="741" t="s">
        <v>4382</v>
      </c>
      <c r="F2700" s="661" t="s">
        <v>4355</v>
      </c>
      <c r="G2700" s="661" t="s">
        <v>5649</v>
      </c>
      <c r="H2700" s="661" t="s">
        <v>2238</v>
      </c>
      <c r="I2700" s="661" t="s">
        <v>3624</v>
      </c>
      <c r="J2700" s="661" t="s">
        <v>3625</v>
      </c>
      <c r="K2700" s="661" t="s">
        <v>996</v>
      </c>
      <c r="L2700" s="662">
        <v>32.65</v>
      </c>
      <c r="M2700" s="662">
        <v>65.3</v>
      </c>
      <c r="N2700" s="661">
        <v>2</v>
      </c>
      <c r="O2700" s="742">
        <v>0.5</v>
      </c>
      <c r="P2700" s="662"/>
      <c r="Q2700" s="677">
        <v>0</v>
      </c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21</v>
      </c>
      <c r="B2701" s="661" t="s">
        <v>589</v>
      </c>
      <c r="C2701" s="661">
        <v>89301212</v>
      </c>
      <c r="D2701" s="740" t="s">
        <v>6629</v>
      </c>
      <c r="E2701" s="741" t="s">
        <v>4382</v>
      </c>
      <c r="F2701" s="661" t="s">
        <v>4355</v>
      </c>
      <c r="G2701" s="661" t="s">
        <v>4664</v>
      </c>
      <c r="H2701" s="661" t="s">
        <v>590</v>
      </c>
      <c r="I2701" s="661" t="s">
        <v>802</v>
      </c>
      <c r="J2701" s="661" t="s">
        <v>803</v>
      </c>
      <c r="K2701" s="661" t="s">
        <v>4665</v>
      </c>
      <c r="L2701" s="662">
        <v>127.5</v>
      </c>
      <c r="M2701" s="662">
        <v>637.5</v>
      </c>
      <c r="N2701" s="661">
        <v>5</v>
      </c>
      <c r="O2701" s="742">
        <v>5</v>
      </c>
      <c r="P2701" s="662">
        <v>255</v>
      </c>
      <c r="Q2701" s="677">
        <v>0.4</v>
      </c>
      <c r="R2701" s="661">
        <v>2</v>
      </c>
      <c r="S2701" s="677">
        <v>0.4</v>
      </c>
      <c r="T2701" s="742">
        <v>2</v>
      </c>
      <c r="U2701" s="700">
        <v>0.4</v>
      </c>
    </row>
    <row r="2702" spans="1:21" ht="14.4" customHeight="1" x14ac:dyDescent="0.3">
      <c r="A2702" s="660">
        <v>21</v>
      </c>
      <c r="B2702" s="661" t="s">
        <v>589</v>
      </c>
      <c r="C2702" s="661">
        <v>89301212</v>
      </c>
      <c r="D2702" s="740" t="s">
        <v>6629</v>
      </c>
      <c r="E2702" s="741" t="s">
        <v>4382</v>
      </c>
      <c r="F2702" s="661" t="s">
        <v>4355</v>
      </c>
      <c r="G2702" s="661" t="s">
        <v>4664</v>
      </c>
      <c r="H2702" s="661" t="s">
        <v>590</v>
      </c>
      <c r="I2702" s="661" t="s">
        <v>3149</v>
      </c>
      <c r="J2702" s="661" t="s">
        <v>803</v>
      </c>
      <c r="K2702" s="661" t="s">
        <v>5874</v>
      </c>
      <c r="L2702" s="662">
        <v>637.5</v>
      </c>
      <c r="M2702" s="662">
        <v>1275</v>
      </c>
      <c r="N2702" s="661">
        <v>2</v>
      </c>
      <c r="O2702" s="742">
        <v>1.5</v>
      </c>
      <c r="P2702" s="662">
        <v>637.5</v>
      </c>
      <c r="Q2702" s="677">
        <v>0.5</v>
      </c>
      <c r="R2702" s="661">
        <v>1</v>
      </c>
      <c r="S2702" s="677">
        <v>0.5</v>
      </c>
      <c r="T2702" s="742">
        <v>0.5</v>
      </c>
      <c r="U2702" s="700">
        <v>0.33333333333333331</v>
      </c>
    </row>
    <row r="2703" spans="1:21" ht="14.4" customHeight="1" x14ac:dyDescent="0.3">
      <c r="A2703" s="660">
        <v>21</v>
      </c>
      <c r="B2703" s="661" t="s">
        <v>589</v>
      </c>
      <c r="C2703" s="661">
        <v>89301212</v>
      </c>
      <c r="D2703" s="740" t="s">
        <v>6629</v>
      </c>
      <c r="E2703" s="741" t="s">
        <v>4382</v>
      </c>
      <c r="F2703" s="661" t="s">
        <v>4355</v>
      </c>
      <c r="G2703" s="661" t="s">
        <v>4442</v>
      </c>
      <c r="H2703" s="661" t="s">
        <v>590</v>
      </c>
      <c r="I2703" s="661" t="s">
        <v>946</v>
      </c>
      <c r="J2703" s="661" t="s">
        <v>4443</v>
      </c>
      <c r="K2703" s="661" t="s">
        <v>4444</v>
      </c>
      <c r="L2703" s="662">
        <v>0</v>
      </c>
      <c r="M2703" s="662">
        <v>0</v>
      </c>
      <c r="N2703" s="661">
        <v>112</v>
      </c>
      <c r="O2703" s="742">
        <v>36</v>
      </c>
      <c r="P2703" s="662">
        <v>0</v>
      </c>
      <c r="Q2703" s="677"/>
      <c r="R2703" s="661">
        <v>82</v>
      </c>
      <c r="S2703" s="677">
        <v>0.7321428571428571</v>
      </c>
      <c r="T2703" s="742">
        <v>23.5</v>
      </c>
      <c r="U2703" s="700">
        <v>0.65277777777777779</v>
      </c>
    </row>
    <row r="2704" spans="1:21" ht="14.4" customHeight="1" x14ac:dyDescent="0.3">
      <c r="A2704" s="660">
        <v>21</v>
      </c>
      <c r="B2704" s="661" t="s">
        <v>589</v>
      </c>
      <c r="C2704" s="661">
        <v>89301212</v>
      </c>
      <c r="D2704" s="740" t="s">
        <v>6629</v>
      </c>
      <c r="E2704" s="741" t="s">
        <v>4382</v>
      </c>
      <c r="F2704" s="661" t="s">
        <v>4355</v>
      </c>
      <c r="G2704" s="661" t="s">
        <v>4442</v>
      </c>
      <c r="H2704" s="661" t="s">
        <v>590</v>
      </c>
      <c r="I2704" s="661" t="s">
        <v>782</v>
      </c>
      <c r="J2704" s="661" t="s">
        <v>5650</v>
      </c>
      <c r="K2704" s="661" t="s">
        <v>5651</v>
      </c>
      <c r="L2704" s="662">
        <v>105.46</v>
      </c>
      <c r="M2704" s="662">
        <v>210.92</v>
      </c>
      <c r="N2704" s="661">
        <v>2</v>
      </c>
      <c r="O2704" s="742">
        <v>1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21</v>
      </c>
      <c r="B2705" s="661" t="s">
        <v>589</v>
      </c>
      <c r="C2705" s="661">
        <v>89301212</v>
      </c>
      <c r="D2705" s="740" t="s">
        <v>6629</v>
      </c>
      <c r="E2705" s="741" t="s">
        <v>4382</v>
      </c>
      <c r="F2705" s="661" t="s">
        <v>4355</v>
      </c>
      <c r="G2705" s="661" t="s">
        <v>4445</v>
      </c>
      <c r="H2705" s="661" t="s">
        <v>590</v>
      </c>
      <c r="I2705" s="661" t="s">
        <v>872</v>
      </c>
      <c r="J2705" s="661" t="s">
        <v>769</v>
      </c>
      <c r="K2705" s="661" t="s">
        <v>4446</v>
      </c>
      <c r="L2705" s="662">
        <v>219.94</v>
      </c>
      <c r="M2705" s="662">
        <v>219.94</v>
      </c>
      <c r="N2705" s="661">
        <v>1</v>
      </c>
      <c r="O2705" s="742">
        <v>0.5</v>
      </c>
      <c r="P2705" s="662">
        <v>219.94</v>
      </c>
      <c r="Q2705" s="677">
        <v>1</v>
      </c>
      <c r="R2705" s="661">
        <v>1</v>
      </c>
      <c r="S2705" s="677">
        <v>1</v>
      </c>
      <c r="T2705" s="742">
        <v>0.5</v>
      </c>
      <c r="U2705" s="700">
        <v>1</v>
      </c>
    </row>
    <row r="2706" spans="1:21" ht="14.4" customHeight="1" x14ac:dyDescent="0.3">
      <c r="A2706" s="660">
        <v>21</v>
      </c>
      <c r="B2706" s="661" t="s">
        <v>589</v>
      </c>
      <c r="C2706" s="661">
        <v>89301212</v>
      </c>
      <c r="D2706" s="740" t="s">
        <v>6629</v>
      </c>
      <c r="E2706" s="741" t="s">
        <v>4382</v>
      </c>
      <c r="F2706" s="661" t="s">
        <v>4355</v>
      </c>
      <c r="G2706" s="661" t="s">
        <v>4445</v>
      </c>
      <c r="H2706" s="661" t="s">
        <v>590</v>
      </c>
      <c r="I2706" s="661" t="s">
        <v>768</v>
      </c>
      <c r="J2706" s="661" t="s">
        <v>769</v>
      </c>
      <c r="K2706" s="661" t="s">
        <v>4447</v>
      </c>
      <c r="L2706" s="662">
        <v>43.99</v>
      </c>
      <c r="M2706" s="662">
        <v>307.93</v>
      </c>
      <c r="N2706" s="661">
        <v>7</v>
      </c>
      <c r="O2706" s="742">
        <v>2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21</v>
      </c>
      <c r="B2707" s="661" t="s">
        <v>589</v>
      </c>
      <c r="C2707" s="661">
        <v>89301212</v>
      </c>
      <c r="D2707" s="740" t="s">
        <v>6629</v>
      </c>
      <c r="E2707" s="741" t="s">
        <v>4382</v>
      </c>
      <c r="F2707" s="661" t="s">
        <v>4355</v>
      </c>
      <c r="G2707" s="661" t="s">
        <v>4596</v>
      </c>
      <c r="H2707" s="661" t="s">
        <v>590</v>
      </c>
      <c r="I2707" s="661" t="s">
        <v>4597</v>
      </c>
      <c r="J2707" s="661" t="s">
        <v>2737</v>
      </c>
      <c r="K2707" s="661" t="s">
        <v>4598</v>
      </c>
      <c r="L2707" s="662">
        <v>23.46</v>
      </c>
      <c r="M2707" s="662">
        <v>70.38</v>
      </c>
      <c r="N2707" s="661">
        <v>3</v>
      </c>
      <c r="O2707" s="742">
        <v>2</v>
      </c>
      <c r="P2707" s="662">
        <v>70.38</v>
      </c>
      <c r="Q2707" s="677">
        <v>1</v>
      </c>
      <c r="R2707" s="661">
        <v>3</v>
      </c>
      <c r="S2707" s="677">
        <v>1</v>
      </c>
      <c r="T2707" s="742">
        <v>2</v>
      </c>
      <c r="U2707" s="700">
        <v>1</v>
      </c>
    </row>
    <row r="2708" spans="1:21" ht="14.4" customHeight="1" x14ac:dyDescent="0.3">
      <c r="A2708" s="660">
        <v>21</v>
      </c>
      <c r="B2708" s="661" t="s">
        <v>589</v>
      </c>
      <c r="C2708" s="661">
        <v>89301212</v>
      </c>
      <c r="D2708" s="740" t="s">
        <v>6629</v>
      </c>
      <c r="E2708" s="741" t="s">
        <v>4382</v>
      </c>
      <c r="F2708" s="661" t="s">
        <v>4355</v>
      </c>
      <c r="G2708" s="661" t="s">
        <v>6153</v>
      </c>
      <c r="H2708" s="661" t="s">
        <v>590</v>
      </c>
      <c r="I2708" s="661" t="s">
        <v>2681</v>
      </c>
      <c r="J2708" s="661" t="s">
        <v>2682</v>
      </c>
      <c r="K2708" s="661" t="s">
        <v>6154</v>
      </c>
      <c r="L2708" s="662">
        <v>194.73</v>
      </c>
      <c r="M2708" s="662">
        <v>194.73</v>
      </c>
      <c r="N2708" s="661">
        <v>1</v>
      </c>
      <c r="O2708" s="742">
        <v>1</v>
      </c>
      <c r="P2708" s="662">
        <v>194.73</v>
      </c>
      <c r="Q2708" s="677">
        <v>1</v>
      </c>
      <c r="R2708" s="661">
        <v>1</v>
      </c>
      <c r="S2708" s="677">
        <v>1</v>
      </c>
      <c r="T2708" s="742">
        <v>1</v>
      </c>
      <c r="U2708" s="700">
        <v>1</v>
      </c>
    </row>
    <row r="2709" spans="1:21" ht="14.4" customHeight="1" x14ac:dyDescent="0.3">
      <c r="A2709" s="660">
        <v>21</v>
      </c>
      <c r="B2709" s="661" t="s">
        <v>589</v>
      </c>
      <c r="C2709" s="661">
        <v>89301212</v>
      </c>
      <c r="D2709" s="740" t="s">
        <v>6629</v>
      </c>
      <c r="E2709" s="741" t="s">
        <v>4382</v>
      </c>
      <c r="F2709" s="661" t="s">
        <v>4355</v>
      </c>
      <c r="G2709" s="661" t="s">
        <v>4963</v>
      </c>
      <c r="H2709" s="661" t="s">
        <v>2238</v>
      </c>
      <c r="I2709" s="661" t="s">
        <v>3655</v>
      </c>
      <c r="J2709" s="661" t="s">
        <v>4299</v>
      </c>
      <c r="K2709" s="661" t="s">
        <v>1225</v>
      </c>
      <c r="L2709" s="662">
        <v>257.35000000000002</v>
      </c>
      <c r="M2709" s="662">
        <v>257.35000000000002</v>
      </c>
      <c r="N2709" s="661">
        <v>1</v>
      </c>
      <c r="O2709" s="742">
        <v>0.5</v>
      </c>
      <c r="P2709" s="662"/>
      <c r="Q2709" s="677">
        <v>0</v>
      </c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21</v>
      </c>
      <c r="B2710" s="661" t="s">
        <v>589</v>
      </c>
      <c r="C2710" s="661">
        <v>89301212</v>
      </c>
      <c r="D2710" s="740" t="s">
        <v>6629</v>
      </c>
      <c r="E2710" s="741" t="s">
        <v>4382</v>
      </c>
      <c r="F2710" s="661" t="s">
        <v>4355</v>
      </c>
      <c r="G2710" s="661" t="s">
        <v>4963</v>
      </c>
      <c r="H2710" s="661" t="s">
        <v>2238</v>
      </c>
      <c r="I2710" s="661" t="s">
        <v>3652</v>
      </c>
      <c r="J2710" s="661" t="s">
        <v>4300</v>
      </c>
      <c r="K2710" s="661" t="s">
        <v>2543</v>
      </c>
      <c r="L2710" s="662">
        <v>514.67999999999995</v>
      </c>
      <c r="M2710" s="662">
        <v>7205.5199999999995</v>
      </c>
      <c r="N2710" s="661">
        <v>14</v>
      </c>
      <c r="O2710" s="742">
        <v>11.5</v>
      </c>
      <c r="P2710" s="662">
        <v>4632.12</v>
      </c>
      <c r="Q2710" s="677">
        <v>0.6428571428571429</v>
      </c>
      <c r="R2710" s="661">
        <v>9</v>
      </c>
      <c r="S2710" s="677">
        <v>0.6428571428571429</v>
      </c>
      <c r="T2710" s="742">
        <v>8</v>
      </c>
      <c r="U2710" s="700">
        <v>0.69565217391304346</v>
      </c>
    </row>
    <row r="2711" spans="1:21" ht="14.4" customHeight="1" x14ac:dyDescent="0.3">
      <c r="A2711" s="660">
        <v>21</v>
      </c>
      <c r="B2711" s="661" t="s">
        <v>589</v>
      </c>
      <c r="C2711" s="661">
        <v>89301212</v>
      </c>
      <c r="D2711" s="740" t="s">
        <v>6629</v>
      </c>
      <c r="E2711" s="741" t="s">
        <v>4382</v>
      </c>
      <c r="F2711" s="661" t="s">
        <v>4355</v>
      </c>
      <c r="G2711" s="661" t="s">
        <v>4721</v>
      </c>
      <c r="H2711" s="661" t="s">
        <v>2238</v>
      </c>
      <c r="I2711" s="661" t="s">
        <v>2254</v>
      </c>
      <c r="J2711" s="661" t="s">
        <v>2255</v>
      </c>
      <c r="K2711" s="661" t="s">
        <v>4160</v>
      </c>
      <c r="L2711" s="662">
        <v>164.15</v>
      </c>
      <c r="M2711" s="662">
        <v>164.15</v>
      </c>
      <c r="N2711" s="661">
        <v>1</v>
      </c>
      <c r="O2711" s="742">
        <v>0.5</v>
      </c>
      <c r="P2711" s="662">
        <v>164.15</v>
      </c>
      <c r="Q2711" s="677">
        <v>1</v>
      </c>
      <c r="R2711" s="661">
        <v>1</v>
      </c>
      <c r="S2711" s="677">
        <v>1</v>
      </c>
      <c r="T2711" s="742">
        <v>0.5</v>
      </c>
      <c r="U2711" s="700">
        <v>1</v>
      </c>
    </row>
    <row r="2712" spans="1:21" ht="14.4" customHeight="1" x14ac:dyDescent="0.3">
      <c r="A2712" s="660">
        <v>21</v>
      </c>
      <c r="B2712" s="661" t="s">
        <v>589</v>
      </c>
      <c r="C2712" s="661">
        <v>89301212</v>
      </c>
      <c r="D2712" s="740" t="s">
        <v>6629</v>
      </c>
      <c r="E2712" s="741" t="s">
        <v>4382</v>
      </c>
      <c r="F2712" s="661" t="s">
        <v>4355</v>
      </c>
      <c r="G2712" s="661" t="s">
        <v>4721</v>
      </c>
      <c r="H2712" s="661" t="s">
        <v>2238</v>
      </c>
      <c r="I2712" s="661" t="s">
        <v>3579</v>
      </c>
      <c r="J2712" s="661" t="s">
        <v>2255</v>
      </c>
      <c r="K2712" s="661" t="s">
        <v>3580</v>
      </c>
      <c r="L2712" s="662">
        <v>492.45</v>
      </c>
      <c r="M2712" s="662">
        <v>492.45</v>
      </c>
      <c r="N2712" s="661">
        <v>1</v>
      </c>
      <c r="O2712" s="742">
        <v>0.5</v>
      </c>
      <c r="P2712" s="662">
        <v>492.45</v>
      </c>
      <c r="Q2712" s="677">
        <v>1</v>
      </c>
      <c r="R2712" s="661">
        <v>1</v>
      </c>
      <c r="S2712" s="677">
        <v>1</v>
      </c>
      <c r="T2712" s="742">
        <v>0.5</v>
      </c>
      <c r="U2712" s="700">
        <v>1</v>
      </c>
    </row>
    <row r="2713" spans="1:21" ht="14.4" customHeight="1" x14ac:dyDescent="0.3">
      <c r="A2713" s="660">
        <v>21</v>
      </c>
      <c r="B2713" s="661" t="s">
        <v>589</v>
      </c>
      <c r="C2713" s="661">
        <v>89301212</v>
      </c>
      <c r="D2713" s="740" t="s">
        <v>6629</v>
      </c>
      <c r="E2713" s="741" t="s">
        <v>4382</v>
      </c>
      <c r="F2713" s="661" t="s">
        <v>4355</v>
      </c>
      <c r="G2713" s="661" t="s">
        <v>5342</v>
      </c>
      <c r="H2713" s="661" t="s">
        <v>590</v>
      </c>
      <c r="I2713" s="661" t="s">
        <v>6155</v>
      </c>
      <c r="J2713" s="661" t="s">
        <v>5656</v>
      </c>
      <c r="K2713" s="661" t="s">
        <v>5657</v>
      </c>
      <c r="L2713" s="662">
        <v>610.23</v>
      </c>
      <c r="M2713" s="662">
        <v>3051.15</v>
      </c>
      <c r="N2713" s="661">
        <v>5</v>
      </c>
      <c r="O2713" s="742">
        <v>2</v>
      </c>
      <c r="P2713" s="662">
        <v>3051.15</v>
      </c>
      <c r="Q2713" s="677">
        <v>1</v>
      </c>
      <c r="R2713" s="661">
        <v>5</v>
      </c>
      <c r="S2713" s="677">
        <v>1</v>
      </c>
      <c r="T2713" s="742">
        <v>2</v>
      </c>
      <c r="U2713" s="700">
        <v>1</v>
      </c>
    </row>
    <row r="2714" spans="1:21" ht="14.4" customHeight="1" x14ac:dyDescent="0.3">
      <c r="A2714" s="660">
        <v>21</v>
      </c>
      <c r="B2714" s="661" t="s">
        <v>589</v>
      </c>
      <c r="C2714" s="661">
        <v>89301212</v>
      </c>
      <c r="D2714" s="740" t="s">
        <v>6629</v>
      </c>
      <c r="E2714" s="741" t="s">
        <v>4382</v>
      </c>
      <c r="F2714" s="661" t="s">
        <v>4355</v>
      </c>
      <c r="G2714" s="661" t="s">
        <v>5342</v>
      </c>
      <c r="H2714" s="661" t="s">
        <v>590</v>
      </c>
      <c r="I2714" s="661" t="s">
        <v>6156</v>
      </c>
      <c r="J2714" s="661" t="s">
        <v>5661</v>
      </c>
      <c r="K2714" s="661" t="s">
        <v>5717</v>
      </c>
      <c r="L2714" s="662">
        <v>0</v>
      </c>
      <c r="M2714" s="662">
        <v>0</v>
      </c>
      <c r="N2714" s="661">
        <v>4</v>
      </c>
      <c r="O2714" s="742">
        <v>1</v>
      </c>
      <c r="P2714" s="662">
        <v>0</v>
      </c>
      <c r="Q2714" s="677"/>
      <c r="R2714" s="661">
        <v>4</v>
      </c>
      <c r="S2714" s="677">
        <v>1</v>
      </c>
      <c r="T2714" s="742">
        <v>1</v>
      </c>
      <c r="U2714" s="700">
        <v>1</v>
      </c>
    </row>
    <row r="2715" spans="1:21" ht="14.4" customHeight="1" x14ac:dyDescent="0.3">
      <c r="A2715" s="660">
        <v>21</v>
      </c>
      <c r="B2715" s="661" t="s">
        <v>589</v>
      </c>
      <c r="C2715" s="661">
        <v>89301212</v>
      </c>
      <c r="D2715" s="740" t="s">
        <v>6629</v>
      </c>
      <c r="E2715" s="741" t="s">
        <v>4382</v>
      </c>
      <c r="F2715" s="661" t="s">
        <v>4355</v>
      </c>
      <c r="G2715" s="661" t="s">
        <v>5342</v>
      </c>
      <c r="H2715" s="661" t="s">
        <v>590</v>
      </c>
      <c r="I2715" s="661" t="s">
        <v>5658</v>
      </c>
      <c r="J2715" s="661" t="s">
        <v>5344</v>
      </c>
      <c r="K2715" s="661" t="s">
        <v>5659</v>
      </c>
      <c r="L2715" s="662">
        <v>0</v>
      </c>
      <c r="M2715" s="662">
        <v>0</v>
      </c>
      <c r="N2715" s="661">
        <v>22</v>
      </c>
      <c r="O2715" s="742">
        <v>8</v>
      </c>
      <c r="P2715" s="662">
        <v>0</v>
      </c>
      <c r="Q2715" s="677"/>
      <c r="R2715" s="661">
        <v>16</v>
      </c>
      <c r="S2715" s="677">
        <v>0.72727272727272729</v>
      </c>
      <c r="T2715" s="742">
        <v>6</v>
      </c>
      <c r="U2715" s="700">
        <v>0.75</v>
      </c>
    </row>
    <row r="2716" spans="1:21" ht="14.4" customHeight="1" x14ac:dyDescent="0.3">
      <c r="A2716" s="660">
        <v>21</v>
      </c>
      <c r="B2716" s="661" t="s">
        <v>589</v>
      </c>
      <c r="C2716" s="661">
        <v>89301212</v>
      </c>
      <c r="D2716" s="740" t="s">
        <v>6629</v>
      </c>
      <c r="E2716" s="741" t="s">
        <v>4382</v>
      </c>
      <c r="F2716" s="661" t="s">
        <v>4355</v>
      </c>
      <c r="G2716" s="661" t="s">
        <v>5665</v>
      </c>
      <c r="H2716" s="661" t="s">
        <v>590</v>
      </c>
      <c r="I2716" s="661" t="s">
        <v>5666</v>
      </c>
      <c r="J2716" s="661" t="s">
        <v>5667</v>
      </c>
      <c r="K2716" s="661" t="s">
        <v>866</v>
      </c>
      <c r="L2716" s="662">
        <v>258.10000000000002</v>
      </c>
      <c r="M2716" s="662">
        <v>774.30000000000007</v>
      </c>
      <c r="N2716" s="661">
        <v>3</v>
      </c>
      <c r="O2716" s="742">
        <v>1</v>
      </c>
      <c r="P2716" s="662">
        <v>774.30000000000007</v>
      </c>
      <c r="Q2716" s="677">
        <v>1</v>
      </c>
      <c r="R2716" s="661">
        <v>3</v>
      </c>
      <c r="S2716" s="677">
        <v>1</v>
      </c>
      <c r="T2716" s="742">
        <v>1</v>
      </c>
      <c r="U2716" s="700">
        <v>1</v>
      </c>
    </row>
    <row r="2717" spans="1:21" ht="14.4" customHeight="1" x14ac:dyDescent="0.3">
      <c r="A2717" s="660">
        <v>21</v>
      </c>
      <c r="B2717" s="661" t="s">
        <v>589</v>
      </c>
      <c r="C2717" s="661">
        <v>89301212</v>
      </c>
      <c r="D2717" s="740" t="s">
        <v>6629</v>
      </c>
      <c r="E2717" s="741" t="s">
        <v>4382</v>
      </c>
      <c r="F2717" s="661" t="s">
        <v>4355</v>
      </c>
      <c r="G2717" s="661" t="s">
        <v>5665</v>
      </c>
      <c r="H2717" s="661" t="s">
        <v>590</v>
      </c>
      <c r="I2717" s="661" t="s">
        <v>6157</v>
      </c>
      <c r="J2717" s="661" t="s">
        <v>5667</v>
      </c>
      <c r="K2717" s="661" t="s">
        <v>6158</v>
      </c>
      <c r="L2717" s="662">
        <v>0</v>
      </c>
      <c r="M2717" s="662">
        <v>0</v>
      </c>
      <c r="N2717" s="661">
        <v>1</v>
      </c>
      <c r="O2717" s="742">
        <v>1</v>
      </c>
      <c r="P2717" s="662">
        <v>0</v>
      </c>
      <c r="Q2717" s="677"/>
      <c r="R2717" s="661">
        <v>1</v>
      </c>
      <c r="S2717" s="677">
        <v>1</v>
      </c>
      <c r="T2717" s="742">
        <v>1</v>
      </c>
      <c r="U2717" s="700">
        <v>1</v>
      </c>
    </row>
    <row r="2718" spans="1:21" ht="14.4" customHeight="1" x14ac:dyDescent="0.3">
      <c r="A2718" s="660">
        <v>21</v>
      </c>
      <c r="B2718" s="661" t="s">
        <v>589</v>
      </c>
      <c r="C2718" s="661">
        <v>89301212</v>
      </c>
      <c r="D2718" s="740" t="s">
        <v>6629</v>
      </c>
      <c r="E2718" s="741" t="s">
        <v>4382</v>
      </c>
      <c r="F2718" s="661" t="s">
        <v>4355</v>
      </c>
      <c r="G2718" s="661" t="s">
        <v>4411</v>
      </c>
      <c r="H2718" s="661" t="s">
        <v>590</v>
      </c>
      <c r="I2718" s="661" t="s">
        <v>1058</v>
      </c>
      <c r="J2718" s="661" t="s">
        <v>1059</v>
      </c>
      <c r="K2718" s="661" t="s">
        <v>6159</v>
      </c>
      <c r="L2718" s="662">
        <v>62.72</v>
      </c>
      <c r="M2718" s="662">
        <v>376.32</v>
      </c>
      <c r="N2718" s="661">
        <v>6</v>
      </c>
      <c r="O2718" s="742">
        <v>1.5</v>
      </c>
      <c r="P2718" s="662">
        <v>376.32</v>
      </c>
      <c r="Q2718" s="677">
        <v>1</v>
      </c>
      <c r="R2718" s="661">
        <v>6</v>
      </c>
      <c r="S2718" s="677">
        <v>1</v>
      </c>
      <c r="T2718" s="742">
        <v>1.5</v>
      </c>
      <c r="U2718" s="700">
        <v>1</v>
      </c>
    </row>
    <row r="2719" spans="1:21" ht="14.4" customHeight="1" x14ac:dyDescent="0.3">
      <c r="A2719" s="660">
        <v>21</v>
      </c>
      <c r="B2719" s="661" t="s">
        <v>589</v>
      </c>
      <c r="C2719" s="661">
        <v>89301212</v>
      </c>
      <c r="D2719" s="740" t="s">
        <v>6629</v>
      </c>
      <c r="E2719" s="741" t="s">
        <v>4382</v>
      </c>
      <c r="F2719" s="661" t="s">
        <v>4355</v>
      </c>
      <c r="G2719" s="661" t="s">
        <v>4411</v>
      </c>
      <c r="H2719" s="661" t="s">
        <v>590</v>
      </c>
      <c r="I2719" s="661" t="s">
        <v>1268</v>
      </c>
      <c r="J2719" s="661" t="s">
        <v>1059</v>
      </c>
      <c r="K2719" s="661" t="s">
        <v>4412</v>
      </c>
      <c r="L2719" s="662">
        <v>96.72</v>
      </c>
      <c r="M2719" s="662">
        <v>290.15999999999997</v>
      </c>
      <c r="N2719" s="661">
        <v>3</v>
      </c>
      <c r="O2719" s="742">
        <v>1</v>
      </c>
      <c r="P2719" s="662">
        <v>290.15999999999997</v>
      </c>
      <c r="Q2719" s="677">
        <v>1</v>
      </c>
      <c r="R2719" s="661">
        <v>3</v>
      </c>
      <c r="S2719" s="677">
        <v>1</v>
      </c>
      <c r="T2719" s="742">
        <v>1</v>
      </c>
      <c r="U2719" s="700">
        <v>1</v>
      </c>
    </row>
    <row r="2720" spans="1:21" ht="14.4" customHeight="1" x14ac:dyDescent="0.3">
      <c r="A2720" s="660">
        <v>21</v>
      </c>
      <c r="B2720" s="661" t="s">
        <v>589</v>
      </c>
      <c r="C2720" s="661">
        <v>89301212</v>
      </c>
      <c r="D2720" s="740" t="s">
        <v>6629</v>
      </c>
      <c r="E2720" s="741" t="s">
        <v>4382</v>
      </c>
      <c r="F2720" s="661" t="s">
        <v>4355</v>
      </c>
      <c r="G2720" s="661" t="s">
        <v>4411</v>
      </c>
      <c r="H2720" s="661" t="s">
        <v>590</v>
      </c>
      <c r="I2720" s="661" t="s">
        <v>1268</v>
      </c>
      <c r="J2720" s="661" t="s">
        <v>1059</v>
      </c>
      <c r="K2720" s="661" t="s">
        <v>4412</v>
      </c>
      <c r="L2720" s="662">
        <v>89.66</v>
      </c>
      <c r="M2720" s="662">
        <v>179.32</v>
      </c>
      <c r="N2720" s="661">
        <v>2</v>
      </c>
      <c r="O2720" s="742">
        <v>1</v>
      </c>
      <c r="P2720" s="662">
        <v>89.66</v>
      </c>
      <c r="Q2720" s="677">
        <v>0.5</v>
      </c>
      <c r="R2720" s="661">
        <v>1</v>
      </c>
      <c r="S2720" s="677">
        <v>0.5</v>
      </c>
      <c r="T2720" s="742">
        <v>0.5</v>
      </c>
      <c r="U2720" s="700">
        <v>0.5</v>
      </c>
    </row>
    <row r="2721" spans="1:21" ht="14.4" customHeight="1" x14ac:dyDescent="0.3">
      <c r="A2721" s="660">
        <v>21</v>
      </c>
      <c r="B2721" s="661" t="s">
        <v>589</v>
      </c>
      <c r="C2721" s="661">
        <v>89301212</v>
      </c>
      <c r="D2721" s="740" t="s">
        <v>6629</v>
      </c>
      <c r="E2721" s="741" t="s">
        <v>4382</v>
      </c>
      <c r="F2721" s="661" t="s">
        <v>4355</v>
      </c>
      <c r="G2721" s="661" t="s">
        <v>4411</v>
      </c>
      <c r="H2721" s="661" t="s">
        <v>590</v>
      </c>
      <c r="I2721" s="661" t="s">
        <v>2902</v>
      </c>
      <c r="J2721" s="661" t="s">
        <v>1059</v>
      </c>
      <c r="K2721" s="661" t="s">
        <v>4666</v>
      </c>
      <c r="L2721" s="662">
        <v>57.85</v>
      </c>
      <c r="M2721" s="662">
        <v>2198.3000000000002</v>
      </c>
      <c r="N2721" s="661">
        <v>38</v>
      </c>
      <c r="O2721" s="742">
        <v>9.5</v>
      </c>
      <c r="P2721" s="662">
        <v>1446.25</v>
      </c>
      <c r="Q2721" s="677">
        <v>0.6578947368421052</v>
      </c>
      <c r="R2721" s="661">
        <v>25</v>
      </c>
      <c r="S2721" s="677">
        <v>0.65789473684210531</v>
      </c>
      <c r="T2721" s="742">
        <v>7</v>
      </c>
      <c r="U2721" s="700">
        <v>0.73684210526315785</v>
      </c>
    </row>
    <row r="2722" spans="1:21" ht="14.4" customHeight="1" x14ac:dyDescent="0.3">
      <c r="A2722" s="660">
        <v>21</v>
      </c>
      <c r="B2722" s="661" t="s">
        <v>589</v>
      </c>
      <c r="C2722" s="661">
        <v>89301212</v>
      </c>
      <c r="D2722" s="740" t="s">
        <v>6629</v>
      </c>
      <c r="E2722" s="741" t="s">
        <v>4382</v>
      </c>
      <c r="F2722" s="661" t="s">
        <v>4355</v>
      </c>
      <c r="G2722" s="661" t="s">
        <v>4411</v>
      </c>
      <c r="H2722" s="661" t="s">
        <v>590</v>
      </c>
      <c r="I2722" s="661" t="s">
        <v>2902</v>
      </c>
      <c r="J2722" s="661" t="s">
        <v>1059</v>
      </c>
      <c r="K2722" s="661" t="s">
        <v>4666</v>
      </c>
      <c r="L2722" s="662">
        <v>57.66</v>
      </c>
      <c r="M2722" s="662">
        <v>345.96</v>
      </c>
      <c r="N2722" s="661">
        <v>6</v>
      </c>
      <c r="O2722" s="742">
        <v>1</v>
      </c>
      <c r="P2722" s="662">
        <v>172.98</v>
      </c>
      <c r="Q2722" s="677">
        <v>0.5</v>
      </c>
      <c r="R2722" s="661">
        <v>3</v>
      </c>
      <c r="S2722" s="677">
        <v>0.5</v>
      </c>
      <c r="T2722" s="742">
        <v>0.5</v>
      </c>
      <c r="U2722" s="700">
        <v>0.5</v>
      </c>
    </row>
    <row r="2723" spans="1:21" ht="14.4" customHeight="1" x14ac:dyDescent="0.3">
      <c r="A2723" s="660">
        <v>21</v>
      </c>
      <c r="B2723" s="661" t="s">
        <v>589</v>
      </c>
      <c r="C2723" s="661">
        <v>89301212</v>
      </c>
      <c r="D2723" s="740" t="s">
        <v>6629</v>
      </c>
      <c r="E2723" s="741" t="s">
        <v>4382</v>
      </c>
      <c r="F2723" s="661" t="s">
        <v>4355</v>
      </c>
      <c r="G2723" s="661" t="s">
        <v>6160</v>
      </c>
      <c r="H2723" s="661" t="s">
        <v>590</v>
      </c>
      <c r="I2723" s="661" t="s">
        <v>6161</v>
      </c>
      <c r="J2723" s="661" t="s">
        <v>6162</v>
      </c>
      <c r="K2723" s="661" t="s">
        <v>6163</v>
      </c>
      <c r="L2723" s="662">
        <v>216.16</v>
      </c>
      <c r="M2723" s="662">
        <v>216.16</v>
      </c>
      <c r="N2723" s="661">
        <v>1</v>
      </c>
      <c r="O2723" s="742">
        <v>1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21</v>
      </c>
      <c r="B2724" s="661" t="s">
        <v>589</v>
      </c>
      <c r="C2724" s="661">
        <v>89301212</v>
      </c>
      <c r="D2724" s="740" t="s">
        <v>6629</v>
      </c>
      <c r="E2724" s="741" t="s">
        <v>4382</v>
      </c>
      <c r="F2724" s="661" t="s">
        <v>4355</v>
      </c>
      <c r="G2724" s="661" t="s">
        <v>4667</v>
      </c>
      <c r="H2724" s="661" t="s">
        <v>590</v>
      </c>
      <c r="I2724" s="661" t="s">
        <v>5009</v>
      </c>
      <c r="J2724" s="661" t="s">
        <v>919</v>
      </c>
      <c r="K2724" s="661" t="s">
        <v>5010</v>
      </c>
      <c r="L2724" s="662">
        <v>0</v>
      </c>
      <c r="M2724" s="662">
        <v>0</v>
      </c>
      <c r="N2724" s="661">
        <v>1</v>
      </c>
      <c r="O2724" s="742">
        <v>0.5</v>
      </c>
      <c r="P2724" s="662">
        <v>0</v>
      </c>
      <c r="Q2724" s="677"/>
      <c r="R2724" s="661">
        <v>1</v>
      </c>
      <c r="S2724" s="677">
        <v>1</v>
      </c>
      <c r="T2724" s="742">
        <v>0.5</v>
      </c>
      <c r="U2724" s="700">
        <v>1</v>
      </c>
    </row>
    <row r="2725" spans="1:21" ht="14.4" customHeight="1" x14ac:dyDescent="0.3">
      <c r="A2725" s="660">
        <v>21</v>
      </c>
      <c r="B2725" s="661" t="s">
        <v>589</v>
      </c>
      <c r="C2725" s="661">
        <v>89301212</v>
      </c>
      <c r="D2725" s="740" t="s">
        <v>6629</v>
      </c>
      <c r="E2725" s="741" t="s">
        <v>4382</v>
      </c>
      <c r="F2725" s="661" t="s">
        <v>4355</v>
      </c>
      <c r="G2725" s="661" t="s">
        <v>4667</v>
      </c>
      <c r="H2725" s="661" t="s">
        <v>590</v>
      </c>
      <c r="I2725" s="661" t="s">
        <v>918</v>
      </c>
      <c r="J2725" s="661" t="s">
        <v>919</v>
      </c>
      <c r="K2725" s="661" t="s">
        <v>3080</v>
      </c>
      <c r="L2725" s="662">
        <v>98.31</v>
      </c>
      <c r="M2725" s="662">
        <v>98.31</v>
      </c>
      <c r="N2725" s="661">
        <v>1</v>
      </c>
      <c r="O2725" s="742">
        <v>1</v>
      </c>
      <c r="P2725" s="662">
        <v>98.31</v>
      </c>
      <c r="Q2725" s="677">
        <v>1</v>
      </c>
      <c r="R2725" s="661">
        <v>1</v>
      </c>
      <c r="S2725" s="677">
        <v>1</v>
      </c>
      <c r="T2725" s="742">
        <v>1</v>
      </c>
      <c r="U2725" s="700">
        <v>1</v>
      </c>
    </row>
    <row r="2726" spans="1:21" ht="14.4" customHeight="1" x14ac:dyDescent="0.3">
      <c r="A2726" s="660">
        <v>21</v>
      </c>
      <c r="B2726" s="661" t="s">
        <v>589</v>
      </c>
      <c r="C2726" s="661">
        <v>89301212</v>
      </c>
      <c r="D2726" s="740" t="s">
        <v>6629</v>
      </c>
      <c r="E2726" s="741" t="s">
        <v>4382</v>
      </c>
      <c r="F2726" s="661" t="s">
        <v>4355</v>
      </c>
      <c r="G2726" s="661" t="s">
        <v>4599</v>
      </c>
      <c r="H2726" s="661" t="s">
        <v>2238</v>
      </c>
      <c r="I2726" s="661" t="s">
        <v>2299</v>
      </c>
      <c r="J2726" s="661" t="s">
        <v>2300</v>
      </c>
      <c r="K2726" s="661" t="s">
        <v>2301</v>
      </c>
      <c r="L2726" s="662">
        <v>26.89</v>
      </c>
      <c r="M2726" s="662">
        <v>80.67</v>
      </c>
      <c r="N2726" s="661">
        <v>3</v>
      </c>
      <c r="O2726" s="742">
        <v>0.5</v>
      </c>
      <c r="P2726" s="662">
        <v>80.67</v>
      </c>
      <c r="Q2726" s="677">
        <v>1</v>
      </c>
      <c r="R2726" s="661">
        <v>3</v>
      </c>
      <c r="S2726" s="677">
        <v>1</v>
      </c>
      <c r="T2726" s="742">
        <v>0.5</v>
      </c>
      <c r="U2726" s="700">
        <v>1</v>
      </c>
    </row>
    <row r="2727" spans="1:21" ht="14.4" customHeight="1" x14ac:dyDescent="0.3">
      <c r="A2727" s="660">
        <v>21</v>
      </c>
      <c r="B2727" s="661" t="s">
        <v>589</v>
      </c>
      <c r="C2727" s="661">
        <v>89301212</v>
      </c>
      <c r="D2727" s="740" t="s">
        <v>6629</v>
      </c>
      <c r="E2727" s="741" t="s">
        <v>4382</v>
      </c>
      <c r="F2727" s="661" t="s">
        <v>4355</v>
      </c>
      <c r="G2727" s="661" t="s">
        <v>4599</v>
      </c>
      <c r="H2727" s="661" t="s">
        <v>2238</v>
      </c>
      <c r="I2727" s="661" t="s">
        <v>2311</v>
      </c>
      <c r="J2727" s="661" t="s">
        <v>2312</v>
      </c>
      <c r="K2727" s="661" t="s">
        <v>4224</v>
      </c>
      <c r="L2727" s="662">
        <v>147.36000000000001</v>
      </c>
      <c r="M2727" s="662">
        <v>2799.84</v>
      </c>
      <c r="N2727" s="661">
        <v>19</v>
      </c>
      <c r="O2727" s="742">
        <v>5</v>
      </c>
      <c r="P2727" s="662">
        <v>442.08000000000004</v>
      </c>
      <c r="Q2727" s="677">
        <v>0.15789473684210528</v>
      </c>
      <c r="R2727" s="661">
        <v>3</v>
      </c>
      <c r="S2727" s="677">
        <v>0.15789473684210525</v>
      </c>
      <c r="T2727" s="742">
        <v>1</v>
      </c>
      <c r="U2727" s="700">
        <v>0.2</v>
      </c>
    </row>
    <row r="2728" spans="1:21" ht="14.4" customHeight="1" x14ac:dyDescent="0.3">
      <c r="A2728" s="660">
        <v>21</v>
      </c>
      <c r="B2728" s="661" t="s">
        <v>589</v>
      </c>
      <c r="C2728" s="661">
        <v>89301212</v>
      </c>
      <c r="D2728" s="740" t="s">
        <v>6629</v>
      </c>
      <c r="E2728" s="741" t="s">
        <v>4382</v>
      </c>
      <c r="F2728" s="661" t="s">
        <v>4355</v>
      </c>
      <c r="G2728" s="661" t="s">
        <v>4599</v>
      </c>
      <c r="H2728" s="661" t="s">
        <v>2238</v>
      </c>
      <c r="I2728" s="661" t="s">
        <v>2355</v>
      </c>
      <c r="J2728" s="661" t="s">
        <v>2349</v>
      </c>
      <c r="K2728" s="661" t="s">
        <v>4226</v>
      </c>
      <c r="L2728" s="662">
        <v>163.72999999999999</v>
      </c>
      <c r="M2728" s="662">
        <v>2783.41</v>
      </c>
      <c r="N2728" s="661">
        <v>17</v>
      </c>
      <c r="O2728" s="742">
        <v>4.5</v>
      </c>
      <c r="P2728" s="662">
        <v>654.91999999999996</v>
      </c>
      <c r="Q2728" s="677">
        <v>0.23529411764705882</v>
      </c>
      <c r="R2728" s="661">
        <v>4</v>
      </c>
      <c r="S2728" s="677">
        <v>0.23529411764705882</v>
      </c>
      <c r="T2728" s="742">
        <v>1</v>
      </c>
      <c r="U2728" s="700">
        <v>0.22222222222222221</v>
      </c>
    </row>
    <row r="2729" spans="1:21" ht="14.4" customHeight="1" x14ac:dyDescent="0.3">
      <c r="A2729" s="660">
        <v>21</v>
      </c>
      <c r="B2729" s="661" t="s">
        <v>589</v>
      </c>
      <c r="C2729" s="661">
        <v>89301212</v>
      </c>
      <c r="D2729" s="740" t="s">
        <v>6629</v>
      </c>
      <c r="E2729" s="741" t="s">
        <v>4382</v>
      </c>
      <c r="F2729" s="661" t="s">
        <v>4355</v>
      </c>
      <c r="G2729" s="661" t="s">
        <v>4599</v>
      </c>
      <c r="H2729" s="661" t="s">
        <v>2238</v>
      </c>
      <c r="I2729" s="661" t="s">
        <v>4965</v>
      </c>
      <c r="J2729" s="661" t="s">
        <v>2508</v>
      </c>
      <c r="K2729" s="661" t="s">
        <v>4966</v>
      </c>
      <c r="L2729" s="662">
        <v>314.33999999999997</v>
      </c>
      <c r="M2729" s="662">
        <v>2829.0599999999995</v>
      </c>
      <c r="N2729" s="661">
        <v>9</v>
      </c>
      <c r="O2729" s="742">
        <v>7.5</v>
      </c>
      <c r="P2729" s="662">
        <v>1257.3599999999999</v>
      </c>
      <c r="Q2729" s="677">
        <v>0.44444444444444448</v>
      </c>
      <c r="R2729" s="661">
        <v>4</v>
      </c>
      <c r="S2729" s="677">
        <v>0.44444444444444442</v>
      </c>
      <c r="T2729" s="742">
        <v>4</v>
      </c>
      <c r="U2729" s="700">
        <v>0.53333333333333333</v>
      </c>
    </row>
    <row r="2730" spans="1:21" ht="14.4" customHeight="1" x14ac:dyDescent="0.3">
      <c r="A2730" s="660">
        <v>21</v>
      </c>
      <c r="B2730" s="661" t="s">
        <v>589</v>
      </c>
      <c r="C2730" s="661">
        <v>89301212</v>
      </c>
      <c r="D2730" s="740" t="s">
        <v>6629</v>
      </c>
      <c r="E2730" s="741" t="s">
        <v>4382</v>
      </c>
      <c r="F2730" s="661" t="s">
        <v>4355</v>
      </c>
      <c r="G2730" s="661" t="s">
        <v>4448</v>
      </c>
      <c r="H2730" s="661" t="s">
        <v>590</v>
      </c>
      <c r="I2730" s="661" t="s">
        <v>4725</v>
      </c>
      <c r="J2730" s="661" t="s">
        <v>4601</v>
      </c>
      <c r="K2730" s="661" t="s">
        <v>1394</v>
      </c>
      <c r="L2730" s="662">
        <v>154.33000000000001</v>
      </c>
      <c r="M2730" s="662">
        <v>3395.26</v>
      </c>
      <c r="N2730" s="661">
        <v>22</v>
      </c>
      <c r="O2730" s="742">
        <v>6.5</v>
      </c>
      <c r="P2730" s="662">
        <v>1851.96</v>
      </c>
      <c r="Q2730" s="677">
        <v>0.54545454545454541</v>
      </c>
      <c r="R2730" s="661">
        <v>12</v>
      </c>
      <c r="S2730" s="677">
        <v>0.54545454545454541</v>
      </c>
      <c r="T2730" s="742">
        <v>4</v>
      </c>
      <c r="U2730" s="700">
        <v>0.61538461538461542</v>
      </c>
    </row>
    <row r="2731" spans="1:21" ht="14.4" customHeight="1" x14ac:dyDescent="0.3">
      <c r="A2731" s="660">
        <v>21</v>
      </c>
      <c r="B2731" s="661" t="s">
        <v>589</v>
      </c>
      <c r="C2731" s="661">
        <v>89301212</v>
      </c>
      <c r="D2731" s="740" t="s">
        <v>6629</v>
      </c>
      <c r="E2731" s="741" t="s">
        <v>4382</v>
      </c>
      <c r="F2731" s="661" t="s">
        <v>4355</v>
      </c>
      <c r="G2731" s="661" t="s">
        <v>4448</v>
      </c>
      <c r="H2731" s="661" t="s">
        <v>590</v>
      </c>
      <c r="I2731" s="661" t="s">
        <v>4725</v>
      </c>
      <c r="J2731" s="661" t="s">
        <v>4601</v>
      </c>
      <c r="K2731" s="661" t="s">
        <v>1394</v>
      </c>
      <c r="L2731" s="662">
        <v>78.64</v>
      </c>
      <c r="M2731" s="662">
        <v>1415.52</v>
      </c>
      <c r="N2731" s="661">
        <v>18</v>
      </c>
      <c r="O2731" s="742">
        <v>5.5</v>
      </c>
      <c r="P2731" s="662">
        <v>786.40000000000009</v>
      </c>
      <c r="Q2731" s="677">
        <v>0.55555555555555558</v>
      </c>
      <c r="R2731" s="661">
        <v>10</v>
      </c>
      <c r="S2731" s="677">
        <v>0.55555555555555558</v>
      </c>
      <c r="T2731" s="742">
        <v>2.5</v>
      </c>
      <c r="U2731" s="700">
        <v>0.45454545454545453</v>
      </c>
    </row>
    <row r="2732" spans="1:21" ht="14.4" customHeight="1" x14ac:dyDescent="0.3">
      <c r="A2732" s="660">
        <v>21</v>
      </c>
      <c r="B2732" s="661" t="s">
        <v>589</v>
      </c>
      <c r="C2732" s="661">
        <v>89301212</v>
      </c>
      <c r="D2732" s="740" t="s">
        <v>6629</v>
      </c>
      <c r="E2732" s="741" t="s">
        <v>4382</v>
      </c>
      <c r="F2732" s="661" t="s">
        <v>4355</v>
      </c>
      <c r="G2732" s="661" t="s">
        <v>4448</v>
      </c>
      <c r="H2732" s="661" t="s">
        <v>590</v>
      </c>
      <c r="I2732" s="661" t="s">
        <v>5672</v>
      </c>
      <c r="J2732" s="661" t="s">
        <v>4601</v>
      </c>
      <c r="K2732" s="661" t="s">
        <v>812</v>
      </c>
      <c r="L2732" s="662">
        <v>0</v>
      </c>
      <c r="M2732" s="662">
        <v>0</v>
      </c>
      <c r="N2732" s="661">
        <v>37</v>
      </c>
      <c r="O2732" s="742">
        <v>13.5</v>
      </c>
      <c r="P2732" s="662">
        <v>0</v>
      </c>
      <c r="Q2732" s="677"/>
      <c r="R2732" s="661">
        <v>21</v>
      </c>
      <c r="S2732" s="677">
        <v>0.56756756756756754</v>
      </c>
      <c r="T2732" s="742">
        <v>6.5</v>
      </c>
      <c r="U2732" s="700">
        <v>0.48148148148148145</v>
      </c>
    </row>
    <row r="2733" spans="1:21" ht="14.4" customHeight="1" x14ac:dyDescent="0.3">
      <c r="A2733" s="660">
        <v>21</v>
      </c>
      <c r="B2733" s="661" t="s">
        <v>589</v>
      </c>
      <c r="C2733" s="661">
        <v>89301212</v>
      </c>
      <c r="D2733" s="740" t="s">
        <v>6629</v>
      </c>
      <c r="E2733" s="741" t="s">
        <v>4382</v>
      </c>
      <c r="F2733" s="661" t="s">
        <v>4355</v>
      </c>
      <c r="G2733" s="661" t="s">
        <v>4448</v>
      </c>
      <c r="H2733" s="661" t="s">
        <v>590</v>
      </c>
      <c r="I2733" s="661" t="s">
        <v>5672</v>
      </c>
      <c r="J2733" s="661" t="s">
        <v>4601</v>
      </c>
      <c r="K2733" s="661" t="s">
        <v>812</v>
      </c>
      <c r="L2733" s="662">
        <v>157.27000000000001</v>
      </c>
      <c r="M2733" s="662">
        <v>3145.4000000000005</v>
      </c>
      <c r="N2733" s="661">
        <v>20</v>
      </c>
      <c r="O2733" s="742">
        <v>6</v>
      </c>
      <c r="P2733" s="662">
        <v>1572.7</v>
      </c>
      <c r="Q2733" s="677">
        <v>0.49999999999999994</v>
      </c>
      <c r="R2733" s="661">
        <v>10</v>
      </c>
      <c r="S2733" s="677">
        <v>0.5</v>
      </c>
      <c r="T2733" s="742">
        <v>3.5</v>
      </c>
      <c r="U2733" s="700">
        <v>0.58333333333333337</v>
      </c>
    </row>
    <row r="2734" spans="1:21" ht="14.4" customHeight="1" x14ac:dyDescent="0.3">
      <c r="A2734" s="660">
        <v>21</v>
      </c>
      <c r="B2734" s="661" t="s">
        <v>589</v>
      </c>
      <c r="C2734" s="661">
        <v>89301212</v>
      </c>
      <c r="D2734" s="740" t="s">
        <v>6629</v>
      </c>
      <c r="E2734" s="741" t="s">
        <v>4382</v>
      </c>
      <c r="F2734" s="661" t="s">
        <v>4355</v>
      </c>
      <c r="G2734" s="661" t="s">
        <v>4448</v>
      </c>
      <c r="H2734" s="661" t="s">
        <v>590</v>
      </c>
      <c r="I2734" s="661" t="s">
        <v>4943</v>
      </c>
      <c r="J2734" s="661" t="s">
        <v>4601</v>
      </c>
      <c r="K2734" s="661" t="s">
        <v>1394</v>
      </c>
      <c r="L2734" s="662">
        <v>154.33000000000001</v>
      </c>
      <c r="M2734" s="662">
        <v>462.99</v>
      </c>
      <c r="N2734" s="661">
        <v>3</v>
      </c>
      <c r="O2734" s="742">
        <v>1</v>
      </c>
      <c r="P2734" s="662"/>
      <c r="Q2734" s="677">
        <v>0</v>
      </c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21</v>
      </c>
      <c r="B2735" s="661" t="s">
        <v>589</v>
      </c>
      <c r="C2735" s="661">
        <v>89301212</v>
      </c>
      <c r="D2735" s="740" t="s">
        <v>6629</v>
      </c>
      <c r="E2735" s="741" t="s">
        <v>4382</v>
      </c>
      <c r="F2735" s="661" t="s">
        <v>4355</v>
      </c>
      <c r="G2735" s="661" t="s">
        <v>4448</v>
      </c>
      <c r="H2735" s="661" t="s">
        <v>590</v>
      </c>
      <c r="I2735" s="661" t="s">
        <v>4943</v>
      </c>
      <c r="J2735" s="661" t="s">
        <v>4601</v>
      </c>
      <c r="K2735" s="661" t="s">
        <v>1394</v>
      </c>
      <c r="L2735" s="662">
        <v>78.64</v>
      </c>
      <c r="M2735" s="662">
        <v>78.64</v>
      </c>
      <c r="N2735" s="661">
        <v>1</v>
      </c>
      <c r="O2735" s="742">
        <v>0.5</v>
      </c>
      <c r="P2735" s="662">
        <v>78.64</v>
      </c>
      <c r="Q2735" s="677">
        <v>1</v>
      </c>
      <c r="R2735" s="661">
        <v>1</v>
      </c>
      <c r="S2735" s="677">
        <v>1</v>
      </c>
      <c r="T2735" s="742">
        <v>0.5</v>
      </c>
      <c r="U2735" s="700">
        <v>1</v>
      </c>
    </row>
    <row r="2736" spans="1:21" ht="14.4" customHeight="1" x14ac:dyDescent="0.3">
      <c r="A2736" s="660">
        <v>21</v>
      </c>
      <c r="B2736" s="661" t="s">
        <v>589</v>
      </c>
      <c r="C2736" s="661">
        <v>89301212</v>
      </c>
      <c r="D2736" s="740" t="s">
        <v>6629</v>
      </c>
      <c r="E2736" s="741" t="s">
        <v>4382</v>
      </c>
      <c r="F2736" s="661" t="s">
        <v>4355</v>
      </c>
      <c r="G2736" s="661" t="s">
        <v>4448</v>
      </c>
      <c r="H2736" s="661" t="s">
        <v>590</v>
      </c>
      <c r="I2736" s="661" t="s">
        <v>5033</v>
      </c>
      <c r="J2736" s="661" t="s">
        <v>4601</v>
      </c>
      <c r="K2736" s="661" t="s">
        <v>812</v>
      </c>
      <c r="L2736" s="662">
        <v>157.27000000000001</v>
      </c>
      <c r="M2736" s="662">
        <v>629.08000000000004</v>
      </c>
      <c r="N2736" s="661">
        <v>4</v>
      </c>
      <c r="O2736" s="742">
        <v>1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21</v>
      </c>
      <c r="B2737" s="661" t="s">
        <v>589</v>
      </c>
      <c r="C2737" s="661">
        <v>89301212</v>
      </c>
      <c r="D2737" s="740" t="s">
        <v>6629</v>
      </c>
      <c r="E2737" s="741" t="s">
        <v>4382</v>
      </c>
      <c r="F2737" s="661" t="s">
        <v>4355</v>
      </c>
      <c r="G2737" s="661" t="s">
        <v>4449</v>
      </c>
      <c r="H2737" s="661" t="s">
        <v>590</v>
      </c>
      <c r="I2737" s="661" t="s">
        <v>1568</v>
      </c>
      <c r="J2737" s="661" t="s">
        <v>1569</v>
      </c>
      <c r="K2737" s="661" t="s">
        <v>5263</v>
      </c>
      <c r="L2737" s="662">
        <v>432.32</v>
      </c>
      <c r="M2737" s="662">
        <v>7349.4400000000005</v>
      </c>
      <c r="N2737" s="661">
        <v>17</v>
      </c>
      <c r="O2737" s="742">
        <v>10.5</v>
      </c>
      <c r="P2737" s="662">
        <v>2593.92</v>
      </c>
      <c r="Q2737" s="677">
        <v>0.3529411764705882</v>
      </c>
      <c r="R2737" s="661">
        <v>6</v>
      </c>
      <c r="S2737" s="677">
        <v>0.35294117647058826</v>
      </c>
      <c r="T2737" s="742">
        <v>3</v>
      </c>
      <c r="U2737" s="700">
        <v>0.2857142857142857</v>
      </c>
    </row>
    <row r="2738" spans="1:21" ht="14.4" customHeight="1" x14ac:dyDescent="0.3">
      <c r="A2738" s="660">
        <v>21</v>
      </c>
      <c r="B2738" s="661" t="s">
        <v>589</v>
      </c>
      <c r="C2738" s="661">
        <v>89301212</v>
      </c>
      <c r="D2738" s="740" t="s">
        <v>6629</v>
      </c>
      <c r="E2738" s="741" t="s">
        <v>4382</v>
      </c>
      <c r="F2738" s="661" t="s">
        <v>4355</v>
      </c>
      <c r="G2738" s="661" t="s">
        <v>4449</v>
      </c>
      <c r="H2738" s="661" t="s">
        <v>590</v>
      </c>
      <c r="I2738" s="661" t="s">
        <v>1568</v>
      </c>
      <c r="J2738" s="661" t="s">
        <v>1569</v>
      </c>
      <c r="K2738" s="661" t="s">
        <v>5263</v>
      </c>
      <c r="L2738" s="662">
        <v>276</v>
      </c>
      <c r="M2738" s="662">
        <v>1104</v>
      </c>
      <c r="N2738" s="661">
        <v>4</v>
      </c>
      <c r="O2738" s="742">
        <v>3</v>
      </c>
      <c r="P2738" s="662">
        <v>552</v>
      </c>
      <c r="Q2738" s="677">
        <v>0.5</v>
      </c>
      <c r="R2738" s="661">
        <v>2</v>
      </c>
      <c r="S2738" s="677">
        <v>0.5</v>
      </c>
      <c r="T2738" s="742">
        <v>1.5</v>
      </c>
      <c r="U2738" s="700">
        <v>0.5</v>
      </c>
    </row>
    <row r="2739" spans="1:21" ht="14.4" customHeight="1" x14ac:dyDescent="0.3">
      <c r="A2739" s="660">
        <v>21</v>
      </c>
      <c r="B2739" s="661" t="s">
        <v>589</v>
      </c>
      <c r="C2739" s="661">
        <v>89301212</v>
      </c>
      <c r="D2739" s="740" t="s">
        <v>6629</v>
      </c>
      <c r="E2739" s="741" t="s">
        <v>4382</v>
      </c>
      <c r="F2739" s="661" t="s">
        <v>4355</v>
      </c>
      <c r="G2739" s="661" t="s">
        <v>4449</v>
      </c>
      <c r="H2739" s="661" t="s">
        <v>590</v>
      </c>
      <c r="I2739" s="661" t="s">
        <v>4450</v>
      </c>
      <c r="J2739" s="661" t="s">
        <v>1569</v>
      </c>
      <c r="K2739" s="661" t="s">
        <v>4451</v>
      </c>
      <c r="L2739" s="662">
        <v>144.1</v>
      </c>
      <c r="M2739" s="662">
        <v>576.4</v>
      </c>
      <c r="N2739" s="661">
        <v>4</v>
      </c>
      <c r="O2739" s="742">
        <v>3.5</v>
      </c>
      <c r="P2739" s="662">
        <v>144.1</v>
      </c>
      <c r="Q2739" s="677">
        <v>0.25</v>
      </c>
      <c r="R2739" s="661">
        <v>1</v>
      </c>
      <c r="S2739" s="677">
        <v>0.25</v>
      </c>
      <c r="T2739" s="742">
        <v>1</v>
      </c>
      <c r="U2739" s="700">
        <v>0.2857142857142857</v>
      </c>
    </row>
    <row r="2740" spans="1:21" ht="14.4" customHeight="1" x14ac:dyDescent="0.3">
      <c r="A2740" s="660">
        <v>21</v>
      </c>
      <c r="B2740" s="661" t="s">
        <v>589</v>
      </c>
      <c r="C2740" s="661">
        <v>89301212</v>
      </c>
      <c r="D2740" s="740" t="s">
        <v>6629</v>
      </c>
      <c r="E2740" s="741" t="s">
        <v>4382</v>
      </c>
      <c r="F2740" s="661" t="s">
        <v>4355</v>
      </c>
      <c r="G2740" s="661" t="s">
        <v>4449</v>
      </c>
      <c r="H2740" s="661" t="s">
        <v>590</v>
      </c>
      <c r="I2740" s="661" t="s">
        <v>4450</v>
      </c>
      <c r="J2740" s="661" t="s">
        <v>1569</v>
      </c>
      <c r="K2740" s="661" t="s">
        <v>4451</v>
      </c>
      <c r="L2740" s="662">
        <v>91.99</v>
      </c>
      <c r="M2740" s="662">
        <v>275.96999999999997</v>
      </c>
      <c r="N2740" s="661">
        <v>3</v>
      </c>
      <c r="O2740" s="742">
        <v>1.5</v>
      </c>
      <c r="P2740" s="662">
        <v>91.99</v>
      </c>
      <c r="Q2740" s="677">
        <v>0.33333333333333337</v>
      </c>
      <c r="R2740" s="661">
        <v>1</v>
      </c>
      <c r="S2740" s="677">
        <v>0.33333333333333331</v>
      </c>
      <c r="T2740" s="742">
        <v>0.5</v>
      </c>
      <c r="U2740" s="700">
        <v>0.33333333333333331</v>
      </c>
    </row>
    <row r="2741" spans="1:21" ht="14.4" customHeight="1" x14ac:dyDescent="0.3">
      <c r="A2741" s="660">
        <v>21</v>
      </c>
      <c r="B2741" s="661" t="s">
        <v>589</v>
      </c>
      <c r="C2741" s="661">
        <v>89301212</v>
      </c>
      <c r="D2741" s="740" t="s">
        <v>6629</v>
      </c>
      <c r="E2741" s="741" t="s">
        <v>4382</v>
      </c>
      <c r="F2741" s="661" t="s">
        <v>4355</v>
      </c>
      <c r="G2741" s="661" t="s">
        <v>5673</v>
      </c>
      <c r="H2741" s="661" t="s">
        <v>590</v>
      </c>
      <c r="I2741" s="661" t="s">
        <v>5674</v>
      </c>
      <c r="J2741" s="661" t="s">
        <v>5675</v>
      </c>
      <c r="K2741" s="661" t="s">
        <v>5676</v>
      </c>
      <c r="L2741" s="662">
        <v>489.48</v>
      </c>
      <c r="M2741" s="662">
        <v>978.96</v>
      </c>
      <c r="N2741" s="661">
        <v>2</v>
      </c>
      <c r="O2741" s="742">
        <v>1</v>
      </c>
      <c r="P2741" s="662">
        <v>978.96</v>
      </c>
      <c r="Q2741" s="677">
        <v>1</v>
      </c>
      <c r="R2741" s="661">
        <v>2</v>
      </c>
      <c r="S2741" s="677">
        <v>1</v>
      </c>
      <c r="T2741" s="742">
        <v>1</v>
      </c>
      <c r="U2741" s="700">
        <v>1</v>
      </c>
    </row>
    <row r="2742" spans="1:21" ht="14.4" customHeight="1" x14ac:dyDescent="0.3">
      <c r="A2742" s="660">
        <v>21</v>
      </c>
      <c r="B2742" s="661" t="s">
        <v>589</v>
      </c>
      <c r="C2742" s="661">
        <v>89301212</v>
      </c>
      <c r="D2742" s="740" t="s">
        <v>6629</v>
      </c>
      <c r="E2742" s="741" t="s">
        <v>4382</v>
      </c>
      <c r="F2742" s="661" t="s">
        <v>4355</v>
      </c>
      <c r="G2742" s="661" t="s">
        <v>5679</v>
      </c>
      <c r="H2742" s="661" t="s">
        <v>590</v>
      </c>
      <c r="I2742" s="661" t="s">
        <v>6164</v>
      </c>
      <c r="J2742" s="661" t="s">
        <v>6165</v>
      </c>
      <c r="K2742" s="661" t="s">
        <v>5682</v>
      </c>
      <c r="L2742" s="662">
        <v>82.67</v>
      </c>
      <c r="M2742" s="662">
        <v>82.67</v>
      </c>
      <c r="N2742" s="661">
        <v>1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21</v>
      </c>
      <c r="B2743" s="661" t="s">
        <v>589</v>
      </c>
      <c r="C2743" s="661">
        <v>89301212</v>
      </c>
      <c r="D2743" s="740" t="s">
        <v>6629</v>
      </c>
      <c r="E2743" s="741" t="s">
        <v>4382</v>
      </c>
      <c r="F2743" s="661" t="s">
        <v>4355</v>
      </c>
      <c r="G2743" s="661" t="s">
        <v>5679</v>
      </c>
      <c r="H2743" s="661" t="s">
        <v>590</v>
      </c>
      <c r="I2743" s="661" t="s">
        <v>5680</v>
      </c>
      <c r="J2743" s="661" t="s">
        <v>5681</v>
      </c>
      <c r="K2743" s="661" t="s">
        <v>5682</v>
      </c>
      <c r="L2743" s="662">
        <v>82.67</v>
      </c>
      <c r="M2743" s="662">
        <v>82.67</v>
      </c>
      <c r="N2743" s="661">
        <v>1</v>
      </c>
      <c r="O2743" s="742">
        <v>0.5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21</v>
      </c>
      <c r="B2744" s="661" t="s">
        <v>589</v>
      </c>
      <c r="C2744" s="661">
        <v>89301212</v>
      </c>
      <c r="D2744" s="740" t="s">
        <v>6629</v>
      </c>
      <c r="E2744" s="741" t="s">
        <v>4382</v>
      </c>
      <c r="F2744" s="661" t="s">
        <v>4355</v>
      </c>
      <c r="G2744" s="661" t="s">
        <v>5049</v>
      </c>
      <c r="H2744" s="661" t="s">
        <v>590</v>
      </c>
      <c r="I2744" s="661" t="s">
        <v>3051</v>
      </c>
      <c r="J2744" s="661" t="s">
        <v>3052</v>
      </c>
      <c r="K2744" s="661" t="s">
        <v>1377</v>
      </c>
      <c r="L2744" s="662">
        <v>284.3</v>
      </c>
      <c r="M2744" s="662">
        <v>284.3</v>
      </c>
      <c r="N2744" s="661">
        <v>1</v>
      </c>
      <c r="O2744" s="742">
        <v>0.5</v>
      </c>
      <c r="P2744" s="662">
        <v>284.3</v>
      </c>
      <c r="Q2744" s="677">
        <v>1</v>
      </c>
      <c r="R2744" s="661">
        <v>1</v>
      </c>
      <c r="S2744" s="677">
        <v>1</v>
      </c>
      <c r="T2744" s="742">
        <v>0.5</v>
      </c>
      <c r="U2744" s="700">
        <v>1</v>
      </c>
    </row>
    <row r="2745" spans="1:21" ht="14.4" customHeight="1" x14ac:dyDescent="0.3">
      <c r="A2745" s="660">
        <v>21</v>
      </c>
      <c r="B2745" s="661" t="s">
        <v>589</v>
      </c>
      <c r="C2745" s="661">
        <v>89301212</v>
      </c>
      <c r="D2745" s="740" t="s">
        <v>6629</v>
      </c>
      <c r="E2745" s="741" t="s">
        <v>4382</v>
      </c>
      <c r="F2745" s="661" t="s">
        <v>4355</v>
      </c>
      <c r="G2745" s="661" t="s">
        <v>5049</v>
      </c>
      <c r="H2745" s="661" t="s">
        <v>590</v>
      </c>
      <c r="I2745" s="661" t="s">
        <v>6166</v>
      </c>
      <c r="J2745" s="661" t="s">
        <v>3052</v>
      </c>
      <c r="K2745" s="661" t="s">
        <v>6167</v>
      </c>
      <c r="L2745" s="662">
        <v>0</v>
      </c>
      <c r="M2745" s="662">
        <v>0</v>
      </c>
      <c r="N2745" s="661">
        <v>2</v>
      </c>
      <c r="O2745" s="742">
        <v>2</v>
      </c>
      <c r="P2745" s="662">
        <v>0</v>
      </c>
      <c r="Q2745" s="677"/>
      <c r="R2745" s="661">
        <v>1</v>
      </c>
      <c r="S2745" s="677">
        <v>0.5</v>
      </c>
      <c r="T2745" s="742">
        <v>1</v>
      </c>
      <c r="U2745" s="700">
        <v>0.5</v>
      </c>
    </row>
    <row r="2746" spans="1:21" ht="14.4" customHeight="1" x14ac:dyDescent="0.3">
      <c r="A2746" s="660">
        <v>21</v>
      </c>
      <c r="B2746" s="661" t="s">
        <v>589</v>
      </c>
      <c r="C2746" s="661">
        <v>89301212</v>
      </c>
      <c r="D2746" s="740" t="s">
        <v>6629</v>
      </c>
      <c r="E2746" s="741" t="s">
        <v>4382</v>
      </c>
      <c r="F2746" s="661" t="s">
        <v>4355</v>
      </c>
      <c r="G2746" s="661" t="s">
        <v>5049</v>
      </c>
      <c r="H2746" s="661" t="s">
        <v>590</v>
      </c>
      <c r="I2746" s="661" t="s">
        <v>2959</v>
      </c>
      <c r="J2746" s="661" t="s">
        <v>2960</v>
      </c>
      <c r="K2746" s="661" t="s">
        <v>2961</v>
      </c>
      <c r="L2746" s="662">
        <v>167.42</v>
      </c>
      <c r="M2746" s="662">
        <v>16072.320000000003</v>
      </c>
      <c r="N2746" s="661">
        <v>96</v>
      </c>
      <c r="O2746" s="742">
        <v>34</v>
      </c>
      <c r="P2746" s="662">
        <v>12556.500000000004</v>
      </c>
      <c r="Q2746" s="677">
        <v>0.78125000000000011</v>
      </c>
      <c r="R2746" s="661">
        <v>75</v>
      </c>
      <c r="S2746" s="677">
        <v>0.78125</v>
      </c>
      <c r="T2746" s="742">
        <v>26</v>
      </c>
      <c r="U2746" s="700">
        <v>0.76470588235294112</v>
      </c>
    </row>
    <row r="2747" spans="1:21" ht="14.4" customHeight="1" x14ac:dyDescent="0.3">
      <c r="A2747" s="660">
        <v>21</v>
      </c>
      <c r="B2747" s="661" t="s">
        <v>589</v>
      </c>
      <c r="C2747" s="661">
        <v>89301212</v>
      </c>
      <c r="D2747" s="740" t="s">
        <v>6629</v>
      </c>
      <c r="E2747" s="741" t="s">
        <v>4382</v>
      </c>
      <c r="F2747" s="661" t="s">
        <v>4355</v>
      </c>
      <c r="G2747" s="661" t="s">
        <v>5049</v>
      </c>
      <c r="H2747" s="661" t="s">
        <v>590</v>
      </c>
      <c r="I2747" s="661" t="s">
        <v>2959</v>
      </c>
      <c r="J2747" s="661" t="s">
        <v>2960</v>
      </c>
      <c r="K2747" s="661" t="s">
        <v>2961</v>
      </c>
      <c r="L2747" s="662">
        <v>158.51</v>
      </c>
      <c r="M2747" s="662">
        <v>2536.16</v>
      </c>
      <c r="N2747" s="661">
        <v>16</v>
      </c>
      <c r="O2747" s="742">
        <v>4</v>
      </c>
      <c r="P2747" s="662">
        <v>1268.08</v>
      </c>
      <c r="Q2747" s="677">
        <v>0.5</v>
      </c>
      <c r="R2747" s="661">
        <v>8</v>
      </c>
      <c r="S2747" s="677">
        <v>0.5</v>
      </c>
      <c r="T2747" s="742">
        <v>2</v>
      </c>
      <c r="U2747" s="700">
        <v>0.5</v>
      </c>
    </row>
    <row r="2748" spans="1:21" ht="14.4" customHeight="1" x14ac:dyDescent="0.3">
      <c r="A2748" s="660">
        <v>21</v>
      </c>
      <c r="B2748" s="661" t="s">
        <v>589</v>
      </c>
      <c r="C2748" s="661">
        <v>89301212</v>
      </c>
      <c r="D2748" s="740" t="s">
        <v>6629</v>
      </c>
      <c r="E2748" s="741" t="s">
        <v>4382</v>
      </c>
      <c r="F2748" s="661" t="s">
        <v>4355</v>
      </c>
      <c r="G2748" s="661" t="s">
        <v>5049</v>
      </c>
      <c r="H2748" s="661" t="s">
        <v>590</v>
      </c>
      <c r="I2748" s="661" t="s">
        <v>1614</v>
      </c>
      <c r="J2748" s="661" t="s">
        <v>5893</v>
      </c>
      <c r="K2748" s="661" t="s">
        <v>2961</v>
      </c>
      <c r="L2748" s="662">
        <v>0</v>
      </c>
      <c r="M2748" s="662">
        <v>0</v>
      </c>
      <c r="N2748" s="661">
        <v>2</v>
      </c>
      <c r="O2748" s="742">
        <v>1</v>
      </c>
      <c r="P2748" s="662"/>
      <c r="Q2748" s="677"/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21</v>
      </c>
      <c r="B2749" s="661" t="s">
        <v>589</v>
      </c>
      <c r="C2749" s="661">
        <v>89301212</v>
      </c>
      <c r="D2749" s="740" t="s">
        <v>6629</v>
      </c>
      <c r="E2749" s="741" t="s">
        <v>4382</v>
      </c>
      <c r="F2749" s="661" t="s">
        <v>4355</v>
      </c>
      <c r="G2749" s="661" t="s">
        <v>4904</v>
      </c>
      <c r="H2749" s="661" t="s">
        <v>2238</v>
      </c>
      <c r="I2749" s="661" t="s">
        <v>3589</v>
      </c>
      <c r="J2749" s="661" t="s">
        <v>4272</v>
      </c>
      <c r="K2749" s="661" t="s">
        <v>4273</v>
      </c>
      <c r="L2749" s="662">
        <v>126.09</v>
      </c>
      <c r="M2749" s="662">
        <v>126.09</v>
      </c>
      <c r="N2749" s="661">
        <v>1</v>
      </c>
      <c r="O2749" s="742">
        <v>0.5</v>
      </c>
      <c r="P2749" s="662">
        <v>126.09</v>
      </c>
      <c r="Q2749" s="677">
        <v>1</v>
      </c>
      <c r="R2749" s="661">
        <v>1</v>
      </c>
      <c r="S2749" s="677">
        <v>1</v>
      </c>
      <c r="T2749" s="742">
        <v>0.5</v>
      </c>
      <c r="U2749" s="700">
        <v>1</v>
      </c>
    </row>
    <row r="2750" spans="1:21" ht="14.4" customHeight="1" x14ac:dyDescent="0.3">
      <c r="A2750" s="660">
        <v>21</v>
      </c>
      <c r="B2750" s="661" t="s">
        <v>589</v>
      </c>
      <c r="C2750" s="661">
        <v>89301212</v>
      </c>
      <c r="D2750" s="740" t="s">
        <v>6629</v>
      </c>
      <c r="E2750" s="741" t="s">
        <v>4382</v>
      </c>
      <c r="F2750" s="661" t="s">
        <v>4355</v>
      </c>
      <c r="G2750" s="661" t="s">
        <v>4904</v>
      </c>
      <c r="H2750" s="661" t="s">
        <v>2238</v>
      </c>
      <c r="I2750" s="661" t="s">
        <v>3563</v>
      </c>
      <c r="J2750" s="661" t="s">
        <v>4274</v>
      </c>
      <c r="K2750" s="661" t="s">
        <v>3001</v>
      </c>
      <c r="L2750" s="662">
        <v>193.14</v>
      </c>
      <c r="M2750" s="662">
        <v>386.28</v>
      </c>
      <c r="N2750" s="661">
        <v>2</v>
      </c>
      <c r="O2750" s="742">
        <v>1.5</v>
      </c>
      <c r="P2750" s="662">
        <v>386.28</v>
      </c>
      <c r="Q2750" s="677">
        <v>1</v>
      </c>
      <c r="R2750" s="661">
        <v>2</v>
      </c>
      <c r="S2750" s="677">
        <v>1</v>
      </c>
      <c r="T2750" s="742">
        <v>1.5</v>
      </c>
      <c r="U2750" s="700">
        <v>1</v>
      </c>
    </row>
    <row r="2751" spans="1:21" ht="14.4" customHeight="1" x14ac:dyDescent="0.3">
      <c r="A2751" s="660">
        <v>21</v>
      </c>
      <c r="B2751" s="661" t="s">
        <v>589</v>
      </c>
      <c r="C2751" s="661">
        <v>89301212</v>
      </c>
      <c r="D2751" s="740" t="s">
        <v>6629</v>
      </c>
      <c r="E2751" s="741" t="s">
        <v>4382</v>
      </c>
      <c r="F2751" s="661" t="s">
        <v>4355</v>
      </c>
      <c r="G2751" s="661" t="s">
        <v>4452</v>
      </c>
      <c r="H2751" s="661" t="s">
        <v>590</v>
      </c>
      <c r="I2751" s="661" t="s">
        <v>6168</v>
      </c>
      <c r="J2751" s="661" t="s">
        <v>5356</v>
      </c>
      <c r="K2751" s="661" t="s">
        <v>996</v>
      </c>
      <c r="L2751" s="662">
        <v>0</v>
      </c>
      <c r="M2751" s="662">
        <v>0</v>
      </c>
      <c r="N2751" s="661">
        <v>3</v>
      </c>
      <c r="O2751" s="742">
        <v>1</v>
      </c>
      <c r="P2751" s="662"/>
      <c r="Q2751" s="677"/>
      <c r="R2751" s="661"/>
      <c r="S2751" s="677">
        <v>0</v>
      </c>
      <c r="T2751" s="742"/>
      <c r="U2751" s="700">
        <v>0</v>
      </c>
    </row>
    <row r="2752" spans="1:21" ht="14.4" customHeight="1" x14ac:dyDescent="0.3">
      <c r="A2752" s="660">
        <v>21</v>
      </c>
      <c r="B2752" s="661" t="s">
        <v>589</v>
      </c>
      <c r="C2752" s="661">
        <v>89301212</v>
      </c>
      <c r="D2752" s="740" t="s">
        <v>6629</v>
      </c>
      <c r="E2752" s="741" t="s">
        <v>4382</v>
      </c>
      <c r="F2752" s="661" t="s">
        <v>4355</v>
      </c>
      <c r="G2752" s="661" t="s">
        <v>4452</v>
      </c>
      <c r="H2752" s="661" t="s">
        <v>590</v>
      </c>
      <c r="I2752" s="661" t="s">
        <v>5894</v>
      </c>
      <c r="J2752" s="661" t="s">
        <v>4947</v>
      </c>
      <c r="K2752" s="661" t="s">
        <v>1097</v>
      </c>
      <c r="L2752" s="662">
        <v>0</v>
      </c>
      <c r="M2752" s="662">
        <v>0</v>
      </c>
      <c r="N2752" s="661">
        <v>1</v>
      </c>
      <c r="O2752" s="742">
        <v>1</v>
      </c>
      <c r="P2752" s="662">
        <v>0</v>
      </c>
      <c r="Q2752" s="677"/>
      <c r="R2752" s="661">
        <v>1</v>
      </c>
      <c r="S2752" s="677">
        <v>1</v>
      </c>
      <c r="T2752" s="742">
        <v>1</v>
      </c>
      <c r="U2752" s="700">
        <v>1</v>
      </c>
    </row>
    <row r="2753" spans="1:21" ht="14.4" customHeight="1" x14ac:dyDescent="0.3">
      <c r="A2753" s="660">
        <v>21</v>
      </c>
      <c r="B2753" s="661" t="s">
        <v>589</v>
      </c>
      <c r="C2753" s="661">
        <v>89301212</v>
      </c>
      <c r="D2753" s="740" t="s">
        <v>6629</v>
      </c>
      <c r="E2753" s="741" t="s">
        <v>4382</v>
      </c>
      <c r="F2753" s="661" t="s">
        <v>4355</v>
      </c>
      <c r="G2753" s="661" t="s">
        <v>4452</v>
      </c>
      <c r="H2753" s="661" t="s">
        <v>590</v>
      </c>
      <c r="I2753" s="661" t="s">
        <v>6169</v>
      </c>
      <c r="J2753" s="661" t="s">
        <v>4947</v>
      </c>
      <c r="K2753" s="661" t="s">
        <v>2183</v>
      </c>
      <c r="L2753" s="662">
        <v>0</v>
      </c>
      <c r="M2753" s="662">
        <v>0</v>
      </c>
      <c r="N2753" s="661">
        <v>1</v>
      </c>
      <c r="O2753" s="742">
        <v>1</v>
      </c>
      <c r="P2753" s="662">
        <v>0</v>
      </c>
      <c r="Q2753" s="677"/>
      <c r="R2753" s="661">
        <v>1</v>
      </c>
      <c r="S2753" s="677">
        <v>1</v>
      </c>
      <c r="T2753" s="742">
        <v>1</v>
      </c>
      <c r="U2753" s="700">
        <v>1</v>
      </c>
    </row>
    <row r="2754" spans="1:21" ht="14.4" customHeight="1" x14ac:dyDescent="0.3">
      <c r="A2754" s="660">
        <v>21</v>
      </c>
      <c r="B2754" s="661" t="s">
        <v>589</v>
      </c>
      <c r="C2754" s="661">
        <v>89301212</v>
      </c>
      <c r="D2754" s="740" t="s">
        <v>6629</v>
      </c>
      <c r="E2754" s="741" t="s">
        <v>4382</v>
      </c>
      <c r="F2754" s="661" t="s">
        <v>4355</v>
      </c>
      <c r="G2754" s="661" t="s">
        <v>4452</v>
      </c>
      <c r="H2754" s="661" t="s">
        <v>590</v>
      </c>
      <c r="I2754" s="661" t="s">
        <v>6170</v>
      </c>
      <c r="J2754" s="661" t="s">
        <v>4607</v>
      </c>
      <c r="K2754" s="661" t="s">
        <v>5438</v>
      </c>
      <c r="L2754" s="662">
        <v>0</v>
      </c>
      <c r="M2754" s="662">
        <v>0</v>
      </c>
      <c r="N2754" s="661">
        <v>3</v>
      </c>
      <c r="O2754" s="742">
        <v>2.5</v>
      </c>
      <c r="P2754" s="662">
        <v>0</v>
      </c>
      <c r="Q2754" s="677"/>
      <c r="R2754" s="661">
        <v>3</v>
      </c>
      <c r="S2754" s="677">
        <v>1</v>
      </c>
      <c r="T2754" s="742">
        <v>2.5</v>
      </c>
      <c r="U2754" s="700">
        <v>1</v>
      </c>
    </row>
    <row r="2755" spans="1:21" ht="14.4" customHeight="1" x14ac:dyDescent="0.3">
      <c r="A2755" s="660">
        <v>21</v>
      </c>
      <c r="B2755" s="661" t="s">
        <v>589</v>
      </c>
      <c r="C2755" s="661">
        <v>89301212</v>
      </c>
      <c r="D2755" s="740" t="s">
        <v>6629</v>
      </c>
      <c r="E2755" s="741" t="s">
        <v>4382</v>
      </c>
      <c r="F2755" s="661" t="s">
        <v>4355</v>
      </c>
      <c r="G2755" s="661" t="s">
        <v>4452</v>
      </c>
      <c r="H2755" s="661" t="s">
        <v>590</v>
      </c>
      <c r="I2755" s="661" t="s">
        <v>5272</v>
      </c>
      <c r="J2755" s="661" t="s">
        <v>5271</v>
      </c>
      <c r="K2755" s="661" t="s">
        <v>1097</v>
      </c>
      <c r="L2755" s="662">
        <v>0</v>
      </c>
      <c r="M2755" s="662">
        <v>0</v>
      </c>
      <c r="N2755" s="661">
        <v>10</v>
      </c>
      <c r="O2755" s="742">
        <v>3</v>
      </c>
      <c r="P2755" s="662">
        <v>0</v>
      </c>
      <c r="Q2755" s="677"/>
      <c r="R2755" s="661">
        <v>7</v>
      </c>
      <c r="S2755" s="677">
        <v>0.7</v>
      </c>
      <c r="T2755" s="742">
        <v>2.5</v>
      </c>
      <c r="U2755" s="700">
        <v>0.83333333333333337</v>
      </c>
    </row>
    <row r="2756" spans="1:21" ht="14.4" customHeight="1" x14ac:dyDescent="0.3">
      <c r="A2756" s="660">
        <v>21</v>
      </c>
      <c r="B2756" s="661" t="s">
        <v>589</v>
      </c>
      <c r="C2756" s="661">
        <v>89301212</v>
      </c>
      <c r="D2756" s="740" t="s">
        <v>6629</v>
      </c>
      <c r="E2756" s="741" t="s">
        <v>4382</v>
      </c>
      <c r="F2756" s="661" t="s">
        <v>4355</v>
      </c>
      <c r="G2756" s="661" t="s">
        <v>4452</v>
      </c>
      <c r="H2756" s="661" t="s">
        <v>590</v>
      </c>
      <c r="I2756" s="661" t="s">
        <v>5273</v>
      </c>
      <c r="J2756" s="661" t="s">
        <v>5274</v>
      </c>
      <c r="K2756" s="661" t="s">
        <v>1097</v>
      </c>
      <c r="L2756" s="662">
        <v>0</v>
      </c>
      <c r="M2756" s="662">
        <v>0</v>
      </c>
      <c r="N2756" s="661">
        <v>3</v>
      </c>
      <c r="O2756" s="742">
        <v>2</v>
      </c>
      <c r="P2756" s="662">
        <v>0</v>
      </c>
      <c r="Q2756" s="677"/>
      <c r="R2756" s="661">
        <v>1</v>
      </c>
      <c r="S2756" s="677">
        <v>0.33333333333333331</v>
      </c>
      <c r="T2756" s="742">
        <v>1</v>
      </c>
      <c r="U2756" s="700">
        <v>0.5</v>
      </c>
    </row>
    <row r="2757" spans="1:21" ht="14.4" customHeight="1" x14ac:dyDescent="0.3">
      <c r="A2757" s="660">
        <v>21</v>
      </c>
      <c r="B2757" s="661" t="s">
        <v>589</v>
      </c>
      <c r="C2757" s="661">
        <v>89301212</v>
      </c>
      <c r="D2757" s="740" t="s">
        <v>6629</v>
      </c>
      <c r="E2757" s="741" t="s">
        <v>4382</v>
      </c>
      <c r="F2757" s="661" t="s">
        <v>4355</v>
      </c>
      <c r="G2757" s="661" t="s">
        <v>4452</v>
      </c>
      <c r="H2757" s="661" t="s">
        <v>590</v>
      </c>
      <c r="I2757" s="661" t="s">
        <v>5275</v>
      </c>
      <c r="J2757" s="661" t="s">
        <v>5274</v>
      </c>
      <c r="K2757" s="661" t="s">
        <v>2183</v>
      </c>
      <c r="L2757" s="662">
        <v>0</v>
      </c>
      <c r="M2757" s="662">
        <v>0</v>
      </c>
      <c r="N2757" s="661">
        <v>1</v>
      </c>
      <c r="O2757" s="742">
        <v>1</v>
      </c>
      <c r="P2757" s="662"/>
      <c r="Q2757" s="677"/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21</v>
      </c>
      <c r="B2758" s="661" t="s">
        <v>589</v>
      </c>
      <c r="C2758" s="661">
        <v>89301212</v>
      </c>
      <c r="D2758" s="740" t="s">
        <v>6629</v>
      </c>
      <c r="E2758" s="741" t="s">
        <v>4382</v>
      </c>
      <c r="F2758" s="661" t="s">
        <v>4355</v>
      </c>
      <c r="G2758" s="661" t="s">
        <v>4452</v>
      </c>
      <c r="H2758" s="661" t="s">
        <v>590</v>
      </c>
      <c r="I2758" s="661" t="s">
        <v>5690</v>
      </c>
      <c r="J2758" s="661" t="s">
        <v>5689</v>
      </c>
      <c r="K2758" s="661" t="s">
        <v>1097</v>
      </c>
      <c r="L2758" s="662">
        <v>0</v>
      </c>
      <c r="M2758" s="662">
        <v>0</v>
      </c>
      <c r="N2758" s="661">
        <v>3</v>
      </c>
      <c r="O2758" s="742">
        <v>0.5</v>
      </c>
      <c r="P2758" s="662">
        <v>0</v>
      </c>
      <c r="Q2758" s="677"/>
      <c r="R2758" s="661">
        <v>3</v>
      </c>
      <c r="S2758" s="677">
        <v>1</v>
      </c>
      <c r="T2758" s="742">
        <v>0.5</v>
      </c>
      <c r="U2758" s="700">
        <v>1</v>
      </c>
    </row>
    <row r="2759" spans="1:21" ht="14.4" customHeight="1" x14ac:dyDescent="0.3">
      <c r="A2759" s="660">
        <v>21</v>
      </c>
      <c r="B2759" s="661" t="s">
        <v>589</v>
      </c>
      <c r="C2759" s="661">
        <v>89301212</v>
      </c>
      <c r="D2759" s="740" t="s">
        <v>6629</v>
      </c>
      <c r="E2759" s="741" t="s">
        <v>4382</v>
      </c>
      <c r="F2759" s="661" t="s">
        <v>4355</v>
      </c>
      <c r="G2759" s="661" t="s">
        <v>4452</v>
      </c>
      <c r="H2759" s="661" t="s">
        <v>590</v>
      </c>
      <c r="I2759" s="661" t="s">
        <v>6171</v>
      </c>
      <c r="J2759" s="661" t="s">
        <v>5689</v>
      </c>
      <c r="K2759" s="661" t="s">
        <v>5438</v>
      </c>
      <c r="L2759" s="662">
        <v>0</v>
      </c>
      <c r="M2759" s="662">
        <v>0</v>
      </c>
      <c r="N2759" s="661">
        <v>3</v>
      </c>
      <c r="O2759" s="742">
        <v>2</v>
      </c>
      <c r="P2759" s="662">
        <v>0</v>
      </c>
      <c r="Q2759" s="677"/>
      <c r="R2759" s="661">
        <v>2</v>
      </c>
      <c r="S2759" s="677">
        <v>0.66666666666666663</v>
      </c>
      <c r="T2759" s="742">
        <v>1</v>
      </c>
      <c r="U2759" s="700">
        <v>0.5</v>
      </c>
    </row>
    <row r="2760" spans="1:21" ht="14.4" customHeight="1" x14ac:dyDescent="0.3">
      <c r="A2760" s="660">
        <v>21</v>
      </c>
      <c r="B2760" s="661" t="s">
        <v>589</v>
      </c>
      <c r="C2760" s="661">
        <v>89301212</v>
      </c>
      <c r="D2760" s="740" t="s">
        <v>6629</v>
      </c>
      <c r="E2760" s="741" t="s">
        <v>4382</v>
      </c>
      <c r="F2760" s="661" t="s">
        <v>4355</v>
      </c>
      <c r="G2760" s="661" t="s">
        <v>4452</v>
      </c>
      <c r="H2760" s="661" t="s">
        <v>590</v>
      </c>
      <c r="I2760" s="661" t="s">
        <v>5279</v>
      </c>
      <c r="J2760" s="661" t="s">
        <v>5274</v>
      </c>
      <c r="K2760" s="661" t="s">
        <v>996</v>
      </c>
      <c r="L2760" s="662">
        <v>0</v>
      </c>
      <c r="M2760" s="662">
        <v>0</v>
      </c>
      <c r="N2760" s="661">
        <v>14</v>
      </c>
      <c r="O2760" s="742">
        <v>7.5</v>
      </c>
      <c r="P2760" s="662">
        <v>0</v>
      </c>
      <c r="Q2760" s="677"/>
      <c r="R2760" s="661">
        <v>3</v>
      </c>
      <c r="S2760" s="677">
        <v>0.21428571428571427</v>
      </c>
      <c r="T2760" s="742">
        <v>2</v>
      </c>
      <c r="U2760" s="700">
        <v>0.26666666666666666</v>
      </c>
    </row>
    <row r="2761" spans="1:21" ht="14.4" customHeight="1" x14ac:dyDescent="0.3">
      <c r="A2761" s="660">
        <v>21</v>
      </c>
      <c r="B2761" s="661" t="s">
        <v>589</v>
      </c>
      <c r="C2761" s="661">
        <v>89301212</v>
      </c>
      <c r="D2761" s="740" t="s">
        <v>6629</v>
      </c>
      <c r="E2761" s="741" t="s">
        <v>4382</v>
      </c>
      <c r="F2761" s="661" t="s">
        <v>4355</v>
      </c>
      <c r="G2761" s="661" t="s">
        <v>4452</v>
      </c>
      <c r="H2761" s="661" t="s">
        <v>590</v>
      </c>
      <c r="I2761" s="661" t="s">
        <v>5694</v>
      </c>
      <c r="J2761" s="661" t="s">
        <v>4947</v>
      </c>
      <c r="K2761" s="661" t="s">
        <v>996</v>
      </c>
      <c r="L2761" s="662">
        <v>0</v>
      </c>
      <c r="M2761" s="662">
        <v>0</v>
      </c>
      <c r="N2761" s="661">
        <v>2</v>
      </c>
      <c r="O2761" s="742">
        <v>0.5</v>
      </c>
      <c r="P2761" s="662"/>
      <c r="Q2761" s="677"/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21</v>
      </c>
      <c r="B2762" s="661" t="s">
        <v>589</v>
      </c>
      <c r="C2762" s="661">
        <v>89301212</v>
      </c>
      <c r="D2762" s="740" t="s">
        <v>6629</v>
      </c>
      <c r="E2762" s="741" t="s">
        <v>4382</v>
      </c>
      <c r="F2762" s="661" t="s">
        <v>4355</v>
      </c>
      <c r="G2762" s="661" t="s">
        <v>4452</v>
      </c>
      <c r="H2762" s="661" t="s">
        <v>590</v>
      </c>
      <c r="I2762" s="661" t="s">
        <v>4610</v>
      </c>
      <c r="J2762" s="661" t="s">
        <v>2049</v>
      </c>
      <c r="K2762" s="661" t="s">
        <v>996</v>
      </c>
      <c r="L2762" s="662">
        <v>0</v>
      </c>
      <c r="M2762" s="662">
        <v>0</v>
      </c>
      <c r="N2762" s="661">
        <v>9</v>
      </c>
      <c r="O2762" s="742">
        <v>2.5</v>
      </c>
      <c r="P2762" s="662">
        <v>0</v>
      </c>
      <c r="Q2762" s="677"/>
      <c r="R2762" s="661">
        <v>5</v>
      </c>
      <c r="S2762" s="677">
        <v>0.55555555555555558</v>
      </c>
      <c r="T2762" s="742">
        <v>1</v>
      </c>
      <c r="U2762" s="700">
        <v>0.4</v>
      </c>
    </row>
    <row r="2763" spans="1:21" ht="14.4" customHeight="1" x14ac:dyDescent="0.3">
      <c r="A2763" s="660">
        <v>21</v>
      </c>
      <c r="B2763" s="661" t="s">
        <v>589</v>
      </c>
      <c r="C2763" s="661">
        <v>89301212</v>
      </c>
      <c r="D2763" s="740" t="s">
        <v>6629</v>
      </c>
      <c r="E2763" s="741" t="s">
        <v>4382</v>
      </c>
      <c r="F2763" s="661" t="s">
        <v>4355</v>
      </c>
      <c r="G2763" s="661" t="s">
        <v>4452</v>
      </c>
      <c r="H2763" s="661" t="s">
        <v>590</v>
      </c>
      <c r="I2763" s="661" t="s">
        <v>4610</v>
      </c>
      <c r="J2763" s="661" t="s">
        <v>4607</v>
      </c>
      <c r="K2763" s="661" t="s">
        <v>996</v>
      </c>
      <c r="L2763" s="662">
        <v>0</v>
      </c>
      <c r="M2763" s="662">
        <v>0</v>
      </c>
      <c r="N2763" s="661">
        <v>5</v>
      </c>
      <c r="O2763" s="742">
        <v>2.5</v>
      </c>
      <c r="P2763" s="662">
        <v>0</v>
      </c>
      <c r="Q2763" s="677"/>
      <c r="R2763" s="661">
        <v>5</v>
      </c>
      <c r="S2763" s="677">
        <v>1</v>
      </c>
      <c r="T2763" s="742">
        <v>2.5</v>
      </c>
      <c r="U2763" s="700">
        <v>1</v>
      </c>
    </row>
    <row r="2764" spans="1:21" ht="14.4" customHeight="1" x14ac:dyDescent="0.3">
      <c r="A2764" s="660">
        <v>21</v>
      </c>
      <c r="B2764" s="661" t="s">
        <v>589</v>
      </c>
      <c r="C2764" s="661">
        <v>89301212</v>
      </c>
      <c r="D2764" s="740" t="s">
        <v>6629</v>
      </c>
      <c r="E2764" s="741" t="s">
        <v>4382</v>
      </c>
      <c r="F2764" s="661" t="s">
        <v>4355</v>
      </c>
      <c r="G2764" s="661" t="s">
        <v>4452</v>
      </c>
      <c r="H2764" s="661" t="s">
        <v>590</v>
      </c>
      <c r="I2764" s="661" t="s">
        <v>5358</v>
      </c>
      <c r="J2764" s="661" t="s">
        <v>5271</v>
      </c>
      <c r="K2764" s="661" t="s">
        <v>1097</v>
      </c>
      <c r="L2764" s="662">
        <v>0</v>
      </c>
      <c r="M2764" s="662">
        <v>0</v>
      </c>
      <c r="N2764" s="661">
        <v>3</v>
      </c>
      <c r="O2764" s="742">
        <v>1</v>
      </c>
      <c r="P2764" s="662"/>
      <c r="Q2764" s="677"/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21</v>
      </c>
      <c r="B2765" s="661" t="s">
        <v>589</v>
      </c>
      <c r="C2765" s="661">
        <v>89301212</v>
      </c>
      <c r="D2765" s="740" t="s">
        <v>6629</v>
      </c>
      <c r="E2765" s="741" t="s">
        <v>4382</v>
      </c>
      <c r="F2765" s="661" t="s">
        <v>4355</v>
      </c>
      <c r="G2765" s="661" t="s">
        <v>4452</v>
      </c>
      <c r="H2765" s="661" t="s">
        <v>590</v>
      </c>
      <c r="I2765" s="661" t="s">
        <v>5802</v>
      </c>
      <c r="J2765" s="661" t="s">
        <v>5271</v>
      </c>
      <c r="K2765" s="661" t="s">
        <v>1097</v>
      </c>
      <c r="L2765" s="662">
        <v>0</v>
      </c>
      <c r="M2765" s="662">
        <v>0</v>
      </c>
      <c r="N2765" s="661">
        <v>6</v>
      </c>
      <c r="O2765" s="742">
        <v>2</v>
      </c>
      <c r="P2765" s="662">
        <v>0</v>
      </c>
      <c r="Q2765" s="677"/>
      <c r="R2765" s="661">
        <v>6</v>
      </c>
      <c r="S2765" s="677">
        <v>1</v>
      </c>
      <c r="T2765" s="742">
        <v>2</v>
      </c>
      <c r="U2765" s="700">
        <v>1</v>
      </c>
    </row>
    <row r="2766" spans="1:21" ht="14.4" customHeight="1" x14ac:dyDescent="0.3">
      <c r="A2766" s="660">
        <v>21</v>
      </c>
      <c r="B2766" s="661" t="s">
        <v>589</v>
      </c>
      <c r="C2766" s="661">
        <v>89301212</v>
      </c>
      <c r="D2766" s="740" t="s">
        <v>6629</v>
      </c>
      <c r="E2766" s="741" t="s">
        <v>4382</v>
      </c>
      <c r="F2766" s="661" t="s">
        <v>4355</v>
      </c>
      <c r="G2766" s="661" t="s">
        <v>4452</v>
      </c>
      <c r="H2766" s="661" t="s">
        <v>590</v>
      </c>
      <c r="I2766" s="661" t="s">
        <v>1860</v>
      </c>
      <c r="J2766" s="661" t="s">
        <v>1093</v>
      </c>
      <c r="K2766" s="661" t="s">
        <v>2183</v>
      </c>
      <c r="L2766" s="662">
        <v>0</v>
      </c>
      <c r="M2766" s="662">
        <v>0</v>
      </c>
      <c r="N2766" s="661">
        <v>1</v>
      </c>
      <c r="O2766" s="742">
        <v>1</v>
      </c>
      <c r="P2766" s="662"/>
      <c r="Q2766" s="677"/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21</v>
      </c>
      <c r="B2767" s="661" t="s">
        <v>589</v>
      </c>
      <c r="C2767" s="661">
        <v>89301212</v>
      </c>
      <c r="D2767" s="740" t="s">
        <v>6629</v>
      </c>
      <c r="E2767" s="741" t="s">
        <v>4382</v>
      </c>
      <c r="F2767" s="661" t="s">
        <v>4355</v>
      </c>
      <c r="G2767" s="661" t="s">
        <v>4452</v>
      </c>
      <c r="H2767" s="661" t="s">
        <v>590</v>
      </c>
      <c r="I2767" s="661" t="s">
        <v>6172</v>
      </c>
      <c r="J2767" s="661" t="s">
        <v>5356</v>
      </c>
      <c r="K2767" s="661" t="s">
        <v>996</v>
      </c>
      <c r="L2767" s="662">
        <v>0</v>
      </c>
      <c r="M2767" s="662">
        <v>0</v>
      </c>
      <c r="N2767" s="661">
        <v>2</v>
      </c>
      <c r="O2767" s="742">
        <v>0.5</v>
      </c>
      <c r="P2767" s="662"/>
      <c r="Q2767" s="677"/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21</v>
      </c>
      <c r="B2768" s="661" t="s">
        <v>589</v>
      </c>
      <c r="C2768" s="661">
        <v>89301212</v>
      </c>
      <c r="D2768" s="740" t="s">
        <v>6629</v>
      </c>
      <c r="E2768" s="741" t="s">
        <v>4382</v>
      </c>
      <c r="F2768" s="661" t="s">
        <v>4355</v>
      </c>
      <c r="G2768" s="661" t="s">
        <v>4452</v>
      </c>
      <c r="H2768" s="661" t="s">
        <v>590</v>
      </c>
      <c r="I2768" s="661" t="s">
        <v>5698</v>
      </c>
      <c r="J2768" s="661" t="s">
        <v>5271</v>
      </c>
      <c r="K2768" s="661" t="s">
        <v>1097</v>
      </c>
      <c r="L2768" s="662">
        <v>0</v>
      </c>
      <c r="M2768" s="662">
        <v>0</v>
      </c>
      <c r="N2768" s="661">
        <v>3</v>
      </c>
      <c r="O2768" s="742">
        <v>1</v>
      </c>
      <c r="P2768" s="662">
        <v>0</v>
      </c>
      <c r="Q2768" s="677"/>
      <c r="R2768" s="661">
        <v>3</v>
      </c>
      <c r="S2768" s="677">
        <v>1</v>
      </c>
      <c r="T2768" s="742">
        <v>1</v>
      </c>
      <c r="U2768" s="700">
        <v>1</v>
      </c>
    </row>
    <row r="2769" spans="1:21" ht="14.4" customHeight="1" x14ac:dyDescent="0.3">
      <c r="A2769" s="660">
        <v>21</v>
      </c>
      <c r="B2769" s="661" t="s">
        <v>589</v>
      </c>
      <c r="C2769" s="661">
        <v>89301212</v>
      </c>
      <c r="D2769" s="740" t="s">
        <v>6629</v>
      </c>
      <c r="E2769" s="741" t="s">
        <v>4382</v>
      </c>
      <c r="F2769" s="661" t="s">
        <v>4355</v>
      </c>
      <c r="G2769" s="661" t="s">
        <v>6173</v>
      </c>
      <c r="H2769" s="661" t="s">
        <v>590</v>
      </c>
      <c r="I2769" s="661" t="s">
        <v>6174</v>
      </c>
      <c r="J2769" s="661" t="s">
        <v>6175</v>
      </c>
      <c r="K2769" s="661" t="s">
        <v>6176</v>
      </c>
      <c r="L2769" s="662">
        <v>1146.73</v>
      </c>
      <c r="M2769" s="662">
        <v>1146.73</v>
      </c>
      <c r="N2769" s="661">
        <v>1</v>
      </c>
      <c r="O2769" s="742">
        <v>0.5</v>
      </c>
      <c r="P2769" s="662"/>
      <c r="Q2769" s="677">
        <v>0</v>
      </c>
      <c r="R2769" s="661"/>
      <c r="S2769" s="677">
        <v>0</v>
      </c>
      <c r="T2769" s="742"/>
      <c r="U2769" s="700">
        <v>0</v>
      </c>
    </row>
    <row r="2770" spans="1:21" ht="14.4" customHeight="1" x14ac:dyDescent="0.3">
      <c r="A2770" s="660">
        <v>21</v>
      </c>
      <c r="B2770" s="661" t="s">
        <v>589</v>
      </c>
      <c r="C2770" s="661">
        <v>89301212</v>
      </c>
      <c r="D2770" s="740" t="s">
        <v>6629</v>
      </c>
      <c r="E2770" s="741" t="s">
        <v>4382</v>
      </c>
      <c r="F2770" s="661" t="s">
        <v>4355</v>
      </c>
      <c r="G2770" s="661" t="s">
        <v>5440</v>
      </c>
      <c r="H2770" s="661" t="s">
        <v>590</v>
      </c>
      <c r="I2770" s="661" t="s">
        <v>3970</v>
      </c>
      <c r="J2770" s="661" t="s">
        <v>3971</v>
      </c>
      <c r="K2770" s="661" t="s">
        <v>3972</v>
      </c>
      <c r="L2770" s="662">
        <v>92785.3</v>
      </c>
      <c r="M2770" s="662">
        <v>556711.80000000005</v>
      </c>
      <c r="N2770" s="661">
        <v>6</v>
      </c>
      <c r="O2770" s="742">
        <v>6</v>
      </c>
      <c r="P2770" s="662"/>
      <c r="Q2770" s="677">
        <v>0</v>
      </c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21</v>
      </c>
      <c r="B2771" s="661" t="s">
        <v>589</v>
      </c>
      <c r="C2771" s="661">
        <v>89301212</v>
      </c>
      <c r="D2771" s="740" t="s">
        <v>6629</v>
      </c>
      <c r="E2771" s="741" t="s">
        <v>4382</v>
      </c>
      <c r="F2771" s="661" t="s">
        <v>4356</v>
      </c>
      <c r="G2771" s="661" t="s">
        <v>4612</v>
      </c>
      <c r="H2771" s="661" t="s">
        <v>590</v>
      </c>
      <c r="I2771" s="661" t="s">
        <v>6177</v>
      </c>
      <c r="J2771" s="661" t="s">
        <v>4370</v>
      </c>
      <c r="K2771" s="661"/>
      <c r="L2771" s="662">
        <v>0</v>
      </c>
      <c r="M2771" s="662">
        <v>0</v>
      </c>
      <c r="N2771" s="661">
        <v>1</v>
      </c>
      <c r="O2771" s="742">
        <v>1</v>
      </c>
      <c r="P2771" s="662"/>
      <c r="Q2771" s="677"/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21</v>
      </c>
      <c r="B2772" s="661" t="s">
        <v>589</v>
      </c>
      <c r="C2772" s="661">
        <v>89301212</v>
      </c>
      <c r="D2772" s="740" t="s">
        <v>6629</v>
      </c>
      <c r="E2772" s="741" t="s">
        <v>4382</v>
      </c>
      <c r="F2772" s="661" t="s">
        <v>4356</v>
      </c>
      <c r="G2772" s="661" t="s">
        <v>4612</v>
      </c>
      <c r="H2772" s="661" t="s">
        <v>590</v>
      </c>
      <c r="I2772" s="661" t="s">
        <v>6178</v>
      </c>
      <c r="J2772" s="661" t="s">
        <v>4370</v>
      </c>
      <c r="K2772" s="661"/>
      <c r="L2772" s="662">
        <v>0</v>
      </c>
      <c r="M2772" s="662">
        <v>0</v>
      </c>
      <c r="N2772" s="661">
        <v>23</v>
      </c>
      <c r="O2772" s="742">
        <v>23</v>
      </c>
      <c r="P2772" s="662">
        <v>0</v>
      </c>
      <c r="Q2772" s="677"/>
      <c r="R2772" s="661">
        <v>8</v>
      </c>
      <c r="S2772" s="677">
        <v>0.34782608695652173</v>
      </c>
      <c r="T2772" s="742">
        <v>8</v>
      </c>
      <c r="U2772" s="700">
        <v>0.34782608695652173</v>
      </c>
    </row>
    <row r="2773" spans="1:21" ht="14.4" customHeight="1" x14ac:dyDescent="0.3">
      <c r="A2773" s="660">
        <v>21</v>
      </c>
      <c r="B2773" s="661" t="s">
        <v>589</v>
      </c>
      <c r="C2773" s="661">
        <v>89301212</v>
      </c>
      <c r="D2773" s="740" t="s">
        <v>6629</v>
      </c>
      <c r="E2773" s="741" t="s">
        <v>4382</v>
      </c>
      <c r="F2773" s="661" t="s">
        <v>4356</v>
      </c>
      <c r="G2773" s="661" t="s">
        <v>4612</v>
      </c>
      <c r="H2773" s="661" t="s">
        <v>590</v>
      </c>
      <c r="I2773" s="661" t="s">
        <v>4613</v>
      </c>
      <c r="J2773" s="661" t="s">
        <v>4370</v>
      </c>
      <c r="K2773" s="661"/>
      <c r="L2773" s="662">
        <v>0</v>
      </c>
      <c r="M2773" s="662">
        <v>0</v>
      </c>
      <c r="N2773" s="661">
        <v>18</v>
      </c>
      <c r="O2773" s="742">
        <v>18</v>
      </c>
      <c r="P2773" s="662">
        <v>0</v>
      </c>
      <c r="Q2773" s="677"/>
      <c r="R2773" s="661">
        <v>18</v>
      </c>
      <c r="S2773" s="677">
        <v>1</v>
      </c>
      <c r="T2773" s="742">
        <v>18</v>
      </c>
      <c r="U2773" s="700">
        <v>1</v>
      </c>
    </row>
    <row r="2774" spans="1:21" ht="14.4" customHeight="1" x14ac:dyDescent="0.3">
      <c r="A2774" s="660">
        <v>21</v>
      </c>
      <c r="B2774" s="661" t="s">
        <v>589</v>
      </c>
      <c r="C2774" s="661">
        <v>89301212</v>
      </c>
      <c r="D2774" s="740" t="s">
        <v>6629</v>
      </c>
      <c r="E2774" s="741" t="s">
        <v>4382</v>
      </c>
      <c r="F2774" s="661" t="s">
        <v>4356</v>
      </c>
      <c r="G2774" s="661" t="s">
        <v>4612</v>
      </c>
      <c r="H2774" s="661" t="s">
        <v>590</v>
      </c>
      <c r="I2774" s="661" t="s">
        <v>6179</v>
      </c>
      <c r="J2774" s="661" t="s">
        <v>4370</v>
      </c>
      <c r="K2774" s="661"/>
      <c r="L2774" s="662">
        <v>0</v>
      </c>
      <c r="M2774" s="662">
        <v>0</v>
      </c>
      <c r="N2774" s="661">
        <v>1</v>
      </c>
      <c r="O2774" s="742">
        <v>1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21</v>
      </c>
      <c r="B2775" s="661" t="s">
        <v>589</v>
      </c>
      <c r="C2775" s="661">
        <v>89301212</v>
      </c>
      <c r="D2775" s="740" t="s">
        <v>6629</v>
      </c>
      <c r="E2775" s="741" t="s">
        <v>4382</v>
      </c>
      <c r="F2775" s="661" t="s">
        <v>4356</v>
      </c>
      <c r="G2775" s="661" t="s">
        <v>4612</v>
      </c>
      <c r="H2775" s="661" t="s">
        <v>590</v>
      </c>
      <c r="I2775" s="661" t="s">
        <v>4614</v>
      </c>
      <c r="J2775" s="661" t="s">
        <v>4370</v>
      </c>
      <c r="K2775" s="661"/>
      <c r="L2775" s="662">
        <v>0</v>
      </c>
      <c r="M2775" s="662">
        <v>0</v>
      </c>
      <c r="N2775" s="661">
        <v>7</v>
      </c>
      <c r="O2775" s="742">
        <v>7</v>
      </c>
      <c r="P2775" s="662">
        <v>0</v>
      </c>
      <c r="Q2775" s="677"/>
      <c r="R2775" s="661">
        <v>4</v>
      </c>
      <c r="S2775" s="677">
        <v>0.5714285714285714</v>
      </c>
      <c r="T2775" s="742">
        <v>4</v>
      </c>
      <c r="U2775" s="700">
        <v>0.5714285714285714</v>
      </c>
    </row>
    <row r="2776" spans="1:21" ht="14.4" customHeight="1" x14ac:dyDescent="0.3">
      <c r="A2776" s="660">
        <v>21</v>
      </c>
      <c r="B2776" s="661" t="s">
        <v>589</v>
      </c>
      <c r="C2776" s="661">
        <v>89301212</v>
      </c>
      <c r="D2776" s="740" t="s">
        <v>6629</v>
      </c>
      <c r="E2776" s="741" t="s">
        <v>4382</v>
      </c>
      <c r="F2776" s="661" t="s">
        <v>4356</v>
      </c>
      <c r="G2776" s="661" t="s">
        <v>4612</v>
      </c>
      <c r="H2776" s="661" t="s">
        <v>590</v>
      </c>
      <c r="I2776" s="661" t="s">
        <v>6180</v>
      </c>
      <c r="J2776" s="661" t="s">
        <v>4370</v>
      </c>
      <c r="K2776" s="661"/>
      <c r="L2776" s="662">
        <v>0</v>
      </c>
      <c r="M2776" s="662">
        <v>0</v>
      </c>
      <c r="N2776" s="661">
        <v>2</v>
      </c>
      <c r="O2776" s="742">
        <v>2</v>
      </c>
      <c r="P2776" s="662">
        <v>0</v>
      </c>
      <c r="Q2776" s="677"/>
      <c r="R2776" s="661">
        <v>2</v>
      </c>
      <c r="S2776" s="677">
        <v>1</v>
      </c>
      <c r="T2776" s="742">
        <v>2</v>
      </c>
      <c r="U2776" s="700">
        <v>1</v>
      </c>
    </row>
    <row r="2777" spans="1:21" ht="14.4" customHeight="1" x14ac:dyDescent="0.3">
      <c r="A2777" s="660">
        <v>21</v>
      </c>
      <c r="B2777" s="661" t="s">
        <v>589</v>
      </c>
      <c r="C2777" s="661">
        <v>89301212</v>
      </c>
      <c r="D2777" s="740" t="s">
        <v>6629</v>
      </c>
      <c r="E2777" s="741" t="s">
        <v>4382</v>
      </c>
      <c r="F2777" s="661" t="s">
        <v>4356</v>
      </c>
      <c r="G2777" s="661" t="s">
        <v>4612</v>
      </c>
      <c r="H2777" s="661" t="s">
        <v>590</v>
      </c>
      <c r="I2777" s="661" t="s">
        <v>6181</v>
      </c>
      <c r="J2777" s="661" t="s">
        <v>4370</v>
      </c>
      <c r="K2777" s="661"/>
      <c r="L2777" s="662">
        <v>0</v>
      </c>
      <c r="M2777" s="662">
        <v>0</v>
      </c>
      <c r="N2777" s="661">
        <v>3</v>
      </c>
      <c r="O2777" s="742">
        <v>2</v>
      </c>
      <c r="P2777" s="662"/>
      <c r="Q2777" s="677"/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21</v>
      </c>
      <c r="B2778" s="661" t="s">
        <v>589</v>
      </c>
      <c r="C2778" s="661">
        <v>89301212</v>
      </c>
      <c r="D2778" s="740" t="s">
        <v>6629</v>
      </c>
      <c r="E2778" s="741" t="s">
        <v>4382</v>
      </c>
      <c r="F2778" s="661" t="s">
        <v>4357</v>
      </c>
      <c r="G2778" s="661" t="s">
        <v>4615</v>
      </c>
      <c r="H2778" s="661" t="s">
        <v>590</v>
      </c>
      <c r="I2778" s="661" t="s">
        <v>4616</v>
      </c>
      <c r="J2778" s="661" t="s">
        <v>4617</v>
      </c>
      <c r="K2778" s="661" t="s">
        <v>4618</v>
      </c>
      <c r="L2778" s="662">
        <v>1267.1199999999999</v>
      </c>
      <c r="M2778" s="662">
        <v>15205.439999999995</v>
      </c>
      <c r="N2778" s="661">
        <v>12</v>
      </c>
      <c r="O2778" s="742">
        <v>12</v>
      </c>
      <c r="P2778" s="662">
        <v>13938.319999999996</v>
      </c>
      <c r="Q2778" s="677">
        <v>0.91666666666666674</v>
      </c>
      <c r="R2778" s="661">
        <v>11</v>
      </c>
      <c r="S2778" s="677">
        <v>0.91666666666666663</v>
      </c>
      <c r="T2778" s="742">
        <v>11</v>
      </c>
      <c r="U2778" s="700">
        <v>0.91666666666666663</v>
      </c>
    </row>
    <row r="2779" spans="1:21" ht="14.4" customHeight="1" x14ac:dyDescent="0.3">
      <c r="A2779" s="660">
        <v>21</v>
      </c>
      <c r="B2779" s="661" t="s">
        <v>589</v>
      </c>
      <c r="C2779" s="661">
        <v>89301212</v>
      </c>
      <c r="D2779" s="740" t="s">
        <v>6629</v>
      </c>
      <c r="E2779" s="741" t="s">
        <v>4382</v>
      </c>
      <c r="F2779" s="661" t="s">
        <v>4357</v>
      </c>
      <c r="G2779" s="661" t="s">
        <v>4615</v>
      </c>
      <c r="H2779" s="661" t="s">
        <v>590</v>
      </c>
      <c r="I2779" s="661" t="s">
        <v>4681</v>
      </c>
      <c r="J2779" s="661" t="s">
        <v>4682</v>
      </c>
      <c r="K2779" s="661" t="s">
        <v>4683</v>
      </c>
      <c r="L2779" s="662">
        <v>1000</v>
      </c>
      <c r="M2779" s="662">
        <v>9000</v>
      </c>
      <c r="N2779" s="661">
        <v>9</v>
      </c>
      <c r="O2779" s="742">
        <v>9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21</v>
      </c>
      <c r="B2780" s="661" t="s">
        <v>589</v>
      </c>
      <c r="C2780" s="661">
        <v>89301212</v>
      </c>
      <c r="D2780" s="740" t="s">
        <v>6629</v>
      </c>
      <c r="E2780" s="741" t="s">
        <v>4382</v>
      </c>
      <c r="F2780" s="661" t="s">
        <v>4357</v>
      </c>
      <c r="G2780" s="661" t="s">
        <v>5281</v>
      </c>
      <c r="H2780" s="661" t="s">
        <v>590</v>
      </c>
      <c r="I2780" s="661" t="s">
        <v>5803</v>
      </c>
      <c r="J2780" s="661" t="s">
        <v>5804</v>
      </c>
      <c r="K2780" s="661" t="s">
        <v>5805</v>
      </c>
      <c r="L2780" s="662">
        <v>1300</v>
      </c>
      <c r="M2780" s="662">
        <v>1300</v>
      </c>
      <c r="N2780" s="661">
        <v>1</v>
      </c>
      <c r="O2780" s="742">
        <v>1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21</v>
      </c>
      <c r="B2781" s="661" t="s">
        <v>589</v>
      </c>
      <c r="C2781" s="661">
        <v>89301212</v>
      </c>
      <c r="D2781" s="740" t="s">
        <v>6629</v>
      </c>
      <c r="E2781" s="741" t="s">
        <v>4382</v>
      </c>
      <c r="F2781" s="661" t="s">
        <v>4357</v>
      </c>
      <c r="G2781" s="661" t="s">
        <v>5281</v>
      </c>
      <c r="H2781" s="661" t="s">
        <v>590</v>
      </c>
      <c r="I2781" s="661" t="s">
        <v>5282</v>
      </c>
      <c r="J2781" s="661" t="s">
        <v>5283</v>
      </c>
      <c r="K2781" s="661" t="s">
        <v>5284</v>
      </c>
      <c r="L2781" s="662">
        <v>1800</v>
      </c>
      <c r="M2781" s="662">
        <v>9000</v>
      </c>
      <c r="N2781" s="661">
        <v>5</v>
      </c>
      <c r="O2781" s="742">
        <v>5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21</v>
      </c>
      <c r="B2782" s="661" t="s">
        <v>589</v>
      </c>
      <c r="C2782" s="661">
        <v>89301212</v>
      </c>
      <c r="D2782" s="740" t="s">
        <v>6629</v>
      </c>
      <c r="E2782" s="741" t="s">
        <v>4382</v>
      </c>
      <c r="F2782" s="661" t="s">
        <v>4357</v>
      </c>
      <c r="G2782" s="661" t="s">
        <v>5288</v>
      </c>
      <c r="H2782" s="661" t="s">
        <v>590</v>
      </c>
      <c r="I2782" s="661" t="s">
        <v>5282</v>
      </c>
      <c r="J2782" s="661" t="s">
        <v>5283</v>
      </c>
      <c r="K2782" s="661" t="s">
        <v>5284</v>
      </c>
      <c r="L2782" s="662">
        <v>1800</v>
      </c>
      <c r="M2782" s="662">
        <v>3600</v>
      </c>
      <c r="N2782" s="661">
        <v>2</v>
      </c>
      <c r="O2782" s="742">
        <v>2</v>
      </c>
      <c r="P2782" s="662">
        <v>1800</v>
      </c>
      <c r="Q2782" s="677">
        <v>0.5</v>
      </c>
      <c r="R2782" s="661">
        <v>1</v>
      </c>
      <c r="S2782" s="677">
        <v>0.5</v>
      </c>
      <c r="T2782" s="742">
        <v>1</v>
      </c>
      <c r="U2782" s="700">
        <v>0.5</v>
      </c>
    </row>
    <row r="2783" spans="1:21" ht="14.4" customHeight="1" x14ac:dyDescent="0.3">
      <c r="A2783" s="660">
        <v>21</v>
      </c>
      <c r="B2783" s="661" t="s">
        <v>589</v>
      </c>
      <c r="C2783" s="661">
        <v>89301212</v>
      </c>
      <c r="D2783" s="740" t="s">
        <v>6629</v>
      </c>
      <c r="E2783" s="741" t="s">
        <v>4382</v>
      </c>
      <c r="F2783" s="661" t="s">
        <v>4357</v>
      </c>
      <c r="G2783" s="661" t="s">
        <v>4684</v>
      </c>
      <c r="H2783" s="661" t="s">
        <v>590</v>
      </c>
      <c r="I2783" s="661" t="s">
        <v>4616</v>
      </c>
      <c r="J2783" s="661" t="s">
        <v>4617</v>
      </c>
      <c r="K2783" s="661" t="s">
        <v>4618</v>
      </c>
      <c r="L2783" s="662">
        <v>1267.1199999999999</v>
      </c>
      <c r="M2783" s="662">
        <v>3801.3599999999997</v>
      </c>
      <c r="N2783" s="661">
        <v>3</v>
      </c>
      <c r="O2783" s="742">
        <v>3</v>
      </c>
      <c r="P2783" s="662">
        <v>2534.2399999999998</v>
      </c>
      <c r="Q2783" s="677">
        <v>0.66666666666666663</v>
      </c>
      <c r="R2783" s="661">
        <v>2</v>
      </c>
      <c r="S2783" s="677">
        <v>0.66666666666666663</v>
      </c>
      <c r="T2783" s="742">
        <v>2</v>
      </c>
      <c r="U2783" s="700">
        <v>0.66666666666666663</v>
      </c>
    </row>
    <row r="2784" spans="1:21" ht="14.4" customHeight="1" x14ac:dyDescent="0.3">
      <c r="A2784" s="660">
        <v>21</v>
      </c>
      <c r="B2784" s="661" t="s">
        <v>589</v>
      </c>
      <c r="C2784" s="661">
        <v>89301212</v>
      </c>
      <c r="D2784" s="740" t="s">
        <v>6629</v>
      </c>
      <c r="E2784" s="741" t="s">
        <v>4383</v>
      </c>
      <c r="F2784" s="661" t="s">
        <v>4355</v>
      </c>
      <c r="G2784" s="661" t="s">
        <v>4967</v>
      </c>
      <c r="H2784" s="661" t="s">
        <v>590</v>
      </c>
      <c r="I2784" s="661" t="s">
        <v>5716</v>
      </c>
      <c r="J2784" s="661" t="s">
        <v>4969</v>
      </c>
      <c r="K2784" s="661" t="s">
        <v>5717</v>
      </c>
      <c r="L2784" s="662">
        <v>106.23</v>
      </c>
      <c r="M2784" s="662">
        <v>531.15</v>
      </c>
      <c r="N2784" s="661">
        <v>5</v>
      </c>
      <c r="O2784" s="742">
        <v>2.5</v>
      </c>
      <c r="P2784" s="662">
        <v>531.15</v>
      </c>
      <c r="Q2784" s="677">
        <v>1</v>
      </c>
      <c r="R2784" s="661">
        <v>5</v>
      </c>
      <c r="S2784" s="677">
        <v>1</v>
      </c>
      <c r="T2784" s="742">
        <v>2.5</v>
      </c>
      <c r="U2784" s="700">
        <v>1</v>
      </c>
    </row>
    <row r="2785" spans="1:21" ht="14.4" customHeight="1" x14ac:dyDescent="0.3">
      <c r="A2785" s="660">
        <v>21</v>
      </c>
      <c r="B2785" s="661" t="s">
        <v>589</v>
      </c>
      <c r="C2785" s="661">
        <v>89301212</v>
      </c>
      <c r="D2785" s="740" t="s">
        <v>6629</v>
      </c>
      <c r="E2785" s="741" t="s">
        <v>4383</v>
      </c>
      <c r="F2785" s="661" t="s">
        <v>4355</v>
      </c>
      <c r="G2785" s="661" t="s">
        <v>4731</v>
      </c>
      <c r="H2785" s="661" t="s">
        <v>590</v>
      </c>
      <c r="I2785" s="661" t="s">
        <v>4732</v>
      </c>
      <c r="J2785" s="661" t="s">
        <v>4733</v>
      </c>
      <c r="K2785" s="661" t="s">
        <v>4734</v>
      </c>
      <c r="L2785" s="662">
        <v>275.23</v>
      </c>
      <c r="M2785" s="662">
        <v>275.23</v>
      </c>
      <c r="N2785" s="661">
        <v>1</v>
      </c>
      <c r="O2785" s="742">
        <v>1</v>
      </c>
      <c r="P2785" s="662">
        <v>275.23</v>
      </c>
      <c r="Q2785" s="677">
        <v>1</v>
      </c>
      <c r="R2785" s="661">
        <v>1</v>
      </c>
      <c r="S2785" s="677">
        <v>1</v>
      </c>
      <c r="T2785" s="742">
        <v>1</v>
      </c>
      <c r="U2785" s="700">
        <v>1</v>
      </c>
    </row>
    <row r="2786" spans="1:21" ht="14.4" customHeight="1" x14ac:dyDescent="0.3">
      <c r="A2786" s="660">
        <v>21</v>
      </c>
      <c r="B2786" s="661" t="s">
        <v>589</v>
      </c>
      <c r="C2786" s="661">
        <v>89301212</v>
      </c>
      <c r="D2786" s="740" t="s">
        <v>6629</v>
      </c>
      <c r="E2786" s="741" t="s">
        <v>4383</v>
      </c>
      <c r="F2786" s="661" t="s">
        <v>4355</v>
      </c>
      <c r="G2786" s="661" t="s">
        <v>4395</v>
      </c>
      <c r="H2786" s="661" t="s">
        <v>590</v>
      </c>
      <c r="I2786" s="661" t="s">
        <v>1190</v>
      </c>
      <c r="J2786" s="661" t="s">
        <v>1191</v>
      </c>
      <c r="K2786" s="661" t="s">
        <v>1192</v>
      </c>
      <c r="L2786" s="662">
        <v>95.25</v>
      </c>
      <c r="M2786" s="662">
        <v>95.25</v>
      </c>
      <c r="N2786" s="661">
        <v>1</v>
      </c>
      <c r="O2786" s="742"/>
      <c r="P2786" s="662">
        <v>95.25</v>
      </c>
      <c r="Q2786" s="677">
        <v>1</v>
      </c>
      <c r="R2786" s="661">
        <v>1</v>
      </c>
      <c r="S2786" s="677">
        <v>1</v>
      </c>
      <c r="T2786" s="742"/>
      <c r="U2786" s="700"/>
    </row>
    <row r="2787" spans="1:21" ht="14.4" customHeight="1" x14ac:dyDescent="0.3">
      <c r="A2787" s="660">
        <v>21</v>
      </c>
      <c r="B2787" s="661" t="s">
        <v>589</v>
      </c>
      <c r="C2787" s="661">
        <v>89301212</v>
      </c>
      <c r="D2787" s="740" t="s">
        <v>6629</v>
      </c>
      <c r="E2787" s="741" t="s">
        <v>4383</v>
      </c>
      <c r="F2787" s="661" t="s">
        <v>4355</v>
      </c>
      <c r="G2787" s="661" t="s">
        <v>4395</v>
      </c>
      <c r="H2787" s="661" t="s">
        <v>590</v>
      </c>
      <c r="I2787" s="661" t="s">
        <v>4906</v>
      </c>
      <c r="J2787" s="661" t="s">
        <v>4464</v>
      </c>
      <c r="K2787" s="661" t="s">
        <v>1192</v>
      </c>
      <c r="L2787" s="662">
        <v>95.25</v>
      </c>
      <c r="M2787" s="662">
        <v>190.5</v>
      </c>
      <c r="N2787" s="661">
        <v>2</v>
      </c>
      <c r="O2787" s="742">
        <v>1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21</v>
      </c>
      <c r="B2788" s="661" t="s">
        <v>589</v>
      </c>
      <c r="C2788" s="661">
        <v>89301212</v>
      </c>
      <c r="D2788" s="740" t="s">
        <v>6629</v>
      </c>
      <c r="E2788" s="741" t="s">
        <v>4383</v>
      </c>
      <c r="F2788" s="661" t="s">
        <v>4355</v>
      </c>
      <c r="G2788" s="661" t="s">
        <v>4395</v>
      </c>
      <c r="H2788" s="661" t="s">
        <v>590</v>
      </c>
      <c r="I2788" s="661" t="s">
        <v>726</v>
      </c>
      <c r="J2788" s="661" t="s">
        <v>727</v>
      </c>
      <c r="K2788" s="661" t="s">
        <v>4396</v>
      </c>
      <c r="L2788" s="662">
        <v>42.42</v>
      </c>
      <c r="M2788" s="662">
        <v>212.10000000000002</v>
      </c>
      <c r="N2788" s="661">
        <v>5</v>
      </c>
      <c r="O2788" s="742">
        <v>2</v>
      </c>
      <c r="P2788" s="662">
        <v>212.10000000000002</v>
      </c>
      <c r="Q2788" s="677">
        <v>1</v>
      </c>
      <c r="R2788" s="661">
        <v>5</v>
      </c>
      <c r="S2788" s="677">
        <v>1</v>
      </c>
      <c r="T2788" s="742">
        <v>2</v>
      </c>
      <c r="U2788" s="700">
        <v>1</v>
      </c>
    </row>
    <row r="2789" spans="1:21" ht="14.4" customHeight="1" x14ac:dyDescent="0.3">
      <c r="A2789" s="660">
        <v>21</v>
      </c>
      <c r="B2789" s="661" t="s">
        <v>589</v>
      </c>
      <c r="C2789" s="661">
        <v>89301212</v>
      </c>
      <c r="D2789" s="740" t="s">
        <v>6629</v>
      </c>
      <c r="E2789" s="741" t="s">
        <v>4383</v>
      </c>
      <c r="F2789" s="661" t="s">
        <v>4355</v>
      </c>
      <c r="G2789" s="661" t="s">
        <v>4395</v>
      </c>
      <c r="H2789" s="661" t="s">
        <v>590</v>
      </c>
      <c r="I2789" s="661" t="s">
        <v>726</v>
      </c>
      <c r="J2789" s="661" t="s">
        <v>727</v>
      </c>
      <c r="K2789" s="661" t="s">
        <v>4396</v>
      </c>
      <c r="L2789" s="662">
        <v>85.72</v>
      </c>
      <c r="M2789" s="662">
        <v>857.2</v>
      </c>
      <c r="N2789" s="661">
        <v>10</v>
      </c>
      <c r="O2789" s="742">
        <v>8</v>
      </c>
      <c r="P2789" s="662">
        <v>257.15999999999997</v>
      </c>
      <c r="Q2789" s="677">
        <v>0.29999999999999993</v>
      </c>
      <c r="R2789" s="661">
        <v>3</v>
      </c>
      <c r="S2789" s="677">
        <v>0.3</v>
      </c>
      <c r="T2789" s="742">
        <v>2</v>
      </c>
      <c r="U2789" s="700">
        <v>0.25</v>
      </c>
    </row>
    <row r="2790" spans="1:21" ht="14.4" customHeight="1" x14ac:dyDescent="0.3">
      <c r="A2790" s="660">
        <v>21</v>
      </c>
      <c r="B2790" s="661" t="s">
        <v>589</v>
      </c>
      <c r="C2790" s="661">
        <v>89301212</v>
      </c>
      <c r="D2790" s="740" t="s">
        <v>6629</v>
      </c>
      <c r="E2790" s="741" t="s">
        <v>4383</v>
      </c>
      <c r="F2790" s="661" t="s">
        <v>4355</v>
      </c>
      <c r="G2790" s="661" t="s">
        <v>4395</v>
      </c>
      <c r="H2790" s="661" t="s">
        <v>590</v>
      </c>
      <c r="I2790" s="661" t="s">
        <v>4462</v>
      </c>
      <c r="J2790" s="661" t="s">
        <v>727</v>
      </c>
      <c r="K2790" s="661" t="s">
        <v>4463</v>
      </c>
      <c r="L2790" s="662">
        <v>141.38999999999999</v>
      </c>
      <c r="M2790" s="662">
        <v>706.94999999999993</v>
      </c>
      <c r="N2790" s="661">
        <v>5</v>
      </c>
      <c r="O2790" s="742">
        <v>3</v>
      </c>
      <c r="P2790" s="662">
        <v>565.55999999999995</v>
      </c>
      <c r="Q2790" s="677">
        <v>0.8</v>
      </c>
      <c r="R2790" s="661">
        <v>4</v>
      </c>
      <c r="S2790" s="677">
        <v>0.8</v>
      </c>
      <c r="T2790" s="742">
        <v>2</v>
      </c>
      <c r="U2790" s="700">
        <v>0.66666666666666663</v>
      </c>
    </row>
    <row r="2791" spans="1:21" ht="14.4" customHeight="1" x14ac:dyDescent="0.3">
      <c r="A2791" s="660">
        <v>21</v>
      </c>
      <c r="B2791" s="661" t="s">
        <v>589</v>
      </c>
      <c r="C2791" s="661">
        <v>89301212</v>
      </c>
      <c r="D2791" s="740" t="s">
        <v>6629</v>
      </c>
      <c r="E2791" s="741" t="s">
        <v>4383</v>
      </c>
      <c r="F2791" s="661" t="s">
        <v>4355</v>
      </c>
      <c r="G2791" s="661" t="s">
        <v>4395</v>
      </c>
      <c r="H2791" s="661" t="s">
        <v>590</v>
      </c>
      <c r="I2791" s="661" t="s">
        <v>4462</v>
      </c>
      <c r="J2791" s="661" t="s">
        <v>727</v>
      </c>
      <c r="K2791" s="661" t="s">
        <v>4463</v>
      </c>
      <c r="L2791" s="662">
        <v>285.75</v>
      </c>
      <c r="M2791" s="662">
        <v>1714.5</v>
      </c>
      <c r="N2791" s="661">
        <v>6</v>
      </c>
      <c r="O2791" s="742">
        <v>5.5</v>
      </c>
      <c r="P2791" s="662">
        <v>857.25</v>
      </c>
      <c r="Q2791" s="677">
        <v>0.5</v>
      </c>
      <c r="R2791" s="661">
        <v>3</v>
      </c>
      <c r="S2791" s="677">
        <v>0.5</v>
      </c>
      <c r="T2791" s="742">
        <v>3</v>
      </c>
      <c r="U2791" s="700">
        <v>0.54545454545454541</v>
      </c>
    </row>
    <row r="2792" spans="1:21" ht="14.4" customHeight="1" x14ac:dyDescent="0.3">
      <c r="A2792" s="660">
        <v>21</v>
      </c>
      <c r="B2792" s="661" t="s">
        <v>589</v>
      </c>
      <c r="C2792" s="661">
        <v>89301212</v>
      </c>
      <c r="D2792" s="740" t="s">
        <v>6629</v>
      </c>
      <c r="E2792" s="741" t="s">
        <v>4383</v>
      </c>
      <c r="F2792" s="661" t="s">
        <v>4355</v>
      </c>
      <c r="G2792" s="661" t="s">
        <v>4395</v>
      </c>
      <c r="H2792" s="661" t="s">
        <v>590</v>
      </c>
      <c r="I2792" s="661" t="s">
        <v>756</v>
      </c>
      <c r="J2792" s="661" t="s">
        <v>4464</v>
      </c>
      <c r="K2792" s="661" t="s">
        <v>3080</v>
      </c>
      <c r="L2792" s="662">
        <v>44.8</v>
      </c>
      <c r="M2792" s="662">
        <v>44.8</v>
      </c>
      <c r="N2792" s="661">
        <v>1</v>
      </c>
      <c r="O2792" s="742">
        <v>1</v>
      </c>
      <c r="P2792" s="662">
        <v>44.8</v>
      </c>
      <c r="Q2792" s="677">
        <v>1</v>
      </c>
      <c r="R2792" s="661">
        <v>1</v>
      </c>
      <c r="S2792" s="677">
        <v>1</v>
      </c>
      <c r="T2792" s="742">
        <v>1</v>
      </c>
      <c r="U2792" s="700">
        <v>1</v>
      </c>
    </row>
    <row r="2793" spans="1:21" ht="14.4" customHeight="1" x14ac:dyDescent="0.3">
      <c r="A2793" s="660">
        <v>21</v>
      </c>
      <c r="B2793" s="661" t="s">
        <v>589</v>
      </c>
      <c r="C2793" s="661">
        <v>89301212</v>
      </c>
      <c r="D2793" s="740" t="s">
        <v>6629</v>
      </c>
      <c r="E2793" s="741" t="s">
        <v>4383</v>
      </c>
      <c r="F2793" s="661" t="s">
        <v>4355</v>
      </c>
      <c r="G2793" s="661" t="s">
        <v>4395</v>
      </c>
      <c r="H2793" s="661" t="s">
        <v>590</v>
      </c>
      <c r="I2793" s="661" t="s">
        <v>4465</v>
      </c>
      <c r="J2793" s="661" t="s">
        <v>4464</v>
      </c>
      <c r="K2793" s="661" t="s">
        <v>3080</v>
      </c>
      <c r="L2793" s="662">
        <v>44.8</v>
      </c>
      <c r="M2793" s="662">
        <v>44.8</v>
      </c>
      <c r="N2793" s="661">
        <v>1</v>
      </c>
      <c r="O2793" s="742">
        <v>1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21</v>
      </c>
      <c r="B2794" s="661" t="s">
        <v>589</v>
      </c>
      <c r="C2794" s="661">
        <v>89301212</v>
      </c>
      <c r="D2794" s="740" t="s">
        <v>6629</v>
      </c>
      <c r="E2794" s="741" t="s">
        <v>4383</v>
      </c>
      <c r="F2794" s="661" t="s">
        <v>4355</v>
      </c>
      <c r="G2794" s="661" t="s">
        <v>4399</v>
      </c>
      <c r="H2794" s="661" t="s">
        <v>2238</v>
      </c>
      <c r="I2794" s="661" t="s">
        <v>2500</v>
      </c>
      <c r="J2794" s="661" t="s">
        <v>4244</v>
      </c>
      <c r="K2794" s="661" t="s">
        <v>4245</v>
      </c>
      <c r="L2794" s="662">
        <v>10.73</v>
      </c>
      <c r="M2794" s="662">
        <v>75.11</v>
      </c>
      <c r="N2794" s="661">
        <v>7</v>
      </c>
      <c r="O2794" s="742">
        <v>3.5</v>
      </c>
      <c r="P2794" s="662">
        <v>10.73</v>
      </c>
      <c r="Q2794" s="677">
        <v>0.14285714285714288</v>
      </c>
      <c r="R2794" s="661">
        <v>1</v>
      </c>
      <c r="S2794" s="677">
        <v>0.14285714285714285</v>
      </c>
      <c r="T2794" s="742">
        <v>0.5</v>
      </c>
      <c r="U2794" s="700">
        <v>0.14285714285714285</v>
      </c>
    </row>
    <row r="2795" spans="1:21" ht="14.4" customHeight="1" x14ac:dyDescent="0.3">
      <c r="A2795" s="660">
        <v>21</v>
      </c>
      <c r="B2795" s="661" t="s">
        <v>589</v>
      </c>
      <c r="C2795" s="661">
        <v>89301212</v>
      </c>
      <c r="D2795" s="740" t="s">
        <v>6629</v>
      </c>
      <c r="E2795" s="741" t="s">
        <v>4383</v>
      </c>
      <c r="F2795" s="661" t="s">
        <v>4355</v>
      </c>
      <c r="G2795" s="661" t="s">
        <v>4399</v>
      </c>
      <c r="H2795" s="661" t="s">
        <v>590</v>
      </c>
      <c r="I2795" s="661" t="s">
        <v>5443</v>
      </c>
      <c r="J2795" s="661" t="s">
        <v>5444</v>
      </c>
      <c r="K2795" s="661" t="s">
        <v>4243</v>
      </c>
      <c r="L2795" s="662">
        <v>5.37</v>
      </c>
      <c r="M2795" s="662">
        <v>150.35999999999999</v>
      </c>
      <c r="N2795" s="661">
        <v>28</v>
      </c>
      <c r="O2795" s="742">
        <v>9.5</v>
      </c>
      <c r="P2795" s="662">
        <v>128.88</v>
      </c>
      <c r="Q2795" s="677">
        <v>0.85714285714285721</v>
      </c>
      <c r="R2795" s="661">
        <v>24</v>
      </c>
      <c r="S2795" s="677">
        <v>0.8571428571428571</v>
      </c>
      <c r="T2795" s="742">
        <v>7.5</v>
      </c>
      <c r="U2795" s="700">
        <v>0.78947368421052633</v>
      </c>
    </row>
    <row r="2796" spans="1:21" ht="14.4" customHeight="1" x14ac:dyDescent="0.3">
      <c r="A2796" s="660">
        <v>21</v>
      </c>
      <c r="B2796" s="661" t="s">
        <v>589</v>
      </c>
      <c r="C2796" s="661">
        <v>89301212</v>
      </c>
      <c r="D2796" s="740" t="s">
        <v>6629</v>
      </c>
      <c r="E2796" s="741" t="s">
        <v>4383</v>
      </c>
      <c r="F2796" s="661" t="s">
        <v>4355</v>
      </c>
      <c r="G2796" s="661" t="s">
        <v>4737</v>
      </c>
      <c r="H2796" s="661" t="s">
        <v>590</v>
      </c>
      <c r="I2796" s="661" t="s">
        <v>6182</v>
      </c>
      <c r="J2796" s="661" t="s">
        <v>6183</v>
      </c>
      <c r="K2796" s="661" t="s">
        <v>6184</v>
      </c>
      <c r="L2796" s="662">
        <v>0</v>
      </c>
      <c r="M2796" s="662">
        <v>0</v>
      </c>
      <c r="N2796" s="661">
        <v>2</v>
      </c>
      <c r="O2796" s="742">
        <v>2</v>
      </c>
      <c r="P2796" s="662">
        <v>0</v>
      </c>
      <c r="Q2796" s="677"/>
      <c r="R2796" s="661">
        <v>1</v>
      </c>
      <c r="S2796" s="677">
        <v>0.5</v>
      </c>
      <c r="T2796" s="742">
        <v>1</v>
      </c>
      <c r="U2796" s="700">
        <v>0.5</v>
      </c>
    </row>
    <row r="2797" spans="1:21" ht="14.4" customHeight="1" x14ac:dyDescent="0.3">
      <c r="A2797" s="660">
        <v>21</v>
      </c>
      <c r="B2797" s="661" t="s">
        <v>589</v>
      </c>
      <c r="C2797" s="661">
        <v>89301212</v>
      </c>
      <c r="D2797" s="740" t="s">
        <v>6629</v>
      </c>
      <c r="E2797" s="741" t="s">
        <v>4383</v>
      </c>
      <c r="F2797" s="661" t="s">
        <v>4355</v>
      </c>
      <c r="G2797" s="661" t="s">
        <v>4737</v>
      </c>
      <c r="H2797" s="661" t="s">
        <v>590</v>
      </c>
      <c r="I2797" s="661" t="s">
        <v>6185</v>
      </c>
      <c r="J2797" s="661" t="s">
        <v>6183</v>
      </c>
      <c r="K2797" s="661" t="s">
        <v>6186</v>
      </c>
      <c r="L2797" s="662">
        <v>0</v>
      </c>
      <c r="M2797" s="662">
        <v>0</v>
      </c>
      <c r="N2797" s="661">
        <v>1</v>
      </c>
      <c r="O2797" s="742">
        <v>0.5</v>
      </c>
      <c r="P2797" s="662">
        <v>0</v>
      </c>
      <c r="Q2797" s="677"/>
      <c r="R2797" s="661">
        <v>1</v>
      </c>
      <c r="S2797" s="677">
        <v>1</v>
      </c>
      <c r="T2797" s="742">
        <v>0.5</v>
      </c>
      <c r="U2797" s="700">
        <v>1</v>
      </c>
    </row>
    <row r="2798" spans="1:21" ht="14.4" customHeight="1" x14ac:dyDescent="0.3">
      <c r="A2798" s="660">
        <v>21</v>
      </c>
      <c r="B2798" s="661" t="s">
        <v>589</v>
      </c>
      <c r="C2798" s="661">
        <v>89301212</v>
      </c>
      <c r="D2798" s="740" t="s">
        <v>6629</v>
      </c>
      <c r="E2798" s="741" t="s">
        <v>4383</v>
      </c>
      <c r="F2798" s="661" t="s">
        <v>4355</v>
      </c>
      <c r="G2798" s="661" t="s">
        <v>6187</v>
      </c>
      <c r="H2798" s="661" t="s">
        <v>590</v>
      </c>
      <c r="I2798" s="661" t="s">
        <v>6188</v>
      </c>
      <c r="J2798" s="661" t="s">
        <v>6189</v>
      </c>
      <c r="K2798" s="661" t="s">
        <v>6190</v>
      </c>
      <c r="L2798" s="662">
        <v>64.23</v>
      </c>
      <c r="M2798" s="662">
        <v>64.23</v>
      </c>
      <c r="N2798" s="661">
        <v>1</v>
      </c>
      <c r="O2798" s="742">
        <v>1</v>
      </c>
      <c r="P2798" s="662">
        <v>64.23</v>
      </c>
      <c r="Q2798" s="677">
        <v>1</v>
      </c>
      <c r="R2798" s="661">
        <v>1</v>
      </c>
      <c r="S2798" s="677">
        <v>1</v>
      </c>
      <c r="T2798" s="742">
        <v>1</v>
      </c>
      <c r="U2798" s="700">
        <v>1</v>
      </c>
    </row>
    <row r="2799" spans="1:21" ht="14.4" customHeight="1" x14ac:dyDescent="0.3">
      <c r="A2799" s="660">
        <v>21</v>
      </c>
      <c r="B2799" s="661" t="s">
        <v>589</v>
      </c>
      <c r="C2799" s="661">
        <v>89301212</v>
      </c>
      <c r="D2799" s="740" t="s">
        <v>6629</v>
      </c>
      <c r="E2799" s="741" t="s">
        <v>4383</v>
      </c>
      <c r="F2799" s="661" t="s">
        <v>4355</v>
      </c>
      <c r="G2799" s="661" t="s">
        <v>4471</v>
      </c>
      <c r="H2799" s="661" t="s">
        <v>590</v>
      </c>
      <c r="I2799" s="661" t="s">
        <v>5060</v>
      </c>
      <c r="J2799" s="661" t="s">
        <v>5061</v>
      </c>
      <c r="K2799" s="661" t="s">
        <v>4169</v>
      </c>
      <c r="L2799" s="662">
        <v>333.31</v>
      </c>
      <c r="M2799" s="662">
        <v>5666.27</v>
      </c>
      <c r="N2799" s="661">
        <v>17</v>
      </c>
      <c r="O2799" s="742">
        <v>15.5</v>
      </c>
      <c r="P2799" s="662">
        <v>2999.79</v>
      </c>
      <c r="Q2799" s="677">
        <v>0.52941176470588236</v>
      </c>
      <c r="R2799" s="661">
        <v>9</v>
      </c>
      <c r="S2799" s="677">
        <v>0.52941176470588236</v>
      </c>
      <c r="T2799" s="742">
        <v>8</v>
      </c>
      <c r="U2799" s="700">
        <v>0.5161290322580645</v>
      </c>
    </row>
    <row r="2800" spans="1:21" ht="14.4" customHeight="1" x14ac:dyDescent="0.3">
      <c r="A2800" s="660">
        <v>21</v>
      </c>
      <c r="B2800" s="661" t="s">
        <v>589</v>
      </c>
      <c r="C2800" s="661">
        <v>89301212</v>
      </c>
      <c r="D2800" s="740" t="s">
        <v>6629</v>
      </c>
      <c r="E2800" s="741" t="s">
        <v>4383</v>
      </c>
      <c r="F2800" s="661" t="s">
        <v>4355</v>
      </c>
      <c r="G2800" s="661" t="s">
        <v>4471</v>
      </c>
      <c r="H2800" s="661" t="s">
        <v>590</v>
      </c>
      <c r="I2800" s="661" t="s">
        <v>5060</v>
      </c>
      <c r="J2800" s="661" t="s">
        <v>5061</v>
      </c>
      <c r="K2800" s="661" t="s">
        <v>4169</v>
      </c>
      <c r="L2800" s="662">
        <v>156.86000000000001</v>
      </c>
      <c r="M2800" s="662">
        <v>2352.9000000000005</v>
      </c>
      <c r="N2800" s="661">
        <v>15</v>
      </c>
      <c r="O2800" s="742">
        <v>11.5</v>
      </c>
      <c r="P2800" s="662">
        <v>1725.4600000000005</v>
      </c>
      <c r="Q2800" s="677">
        <v>0.73333333333333339</v>
      </c>
      <c r="R2800" s="661">
        <v>11</v>
      </c>
      <c r="S2800" s="677">
        <v>0.73333333333333328</v>
      </c>
      <c r="T2800" s="742">
        <v>8.5</v>
      </c>
      <c r="U2800" s="700">
        <v>0.73913043478260865</v>
      </c>
    </row>
    <row r="2801" spans="1:21" ht="14.4" customHeight="1" x14ac:dyDescent="0.3">
      <c r="A2801" s="660">
        <v>21</v>
      </c>
      <c r="B2801" s="661" t="s">
        <v>589</v>
      </c>
      <c r="C2801" s="661">
        <v>89301212</v>
      </c>
      <c r="D2801" s="740" t="s">
        <v>6629</v>
      </c>
      <c r="E2801" s="741" t="s">
        <v>4383</v>
      </c>
      <c r="F2801" s="661" t="s">
        <v>4355</v>
      </c>
      <c r="G2801" s="661" t="s">
        <v>4471</v>
      </c>
      <c r="H2801" s="661" t="s">
        <v>590</v>
      </c>
      <c r="I2801" s="661" t="s">
        <v>2669</v>
      </c>
      <c r="J2801" s="661" t="s">
        <v>4168</v>
      </c>
      <c r="K2801" s="661" t="s">
        <v>4169</v>
      </c>
      <c r="L2801" s="662">
        <v>333.31</v>
      </c>
      <c r="M2801" s="662">
        <v>1333.24</v>
      </c>
      <c r="N2801" s="661">
        <v>4</v>
      </c>
      <c r="O2801" s="742">
        <v>3.5</v>
      </c>
      <c r="P2801" s="662">
        <v>999.93000000000006</v>
      </c>
      <c r="Q2801" s="677">
        <v>0.75</v>
      </c>
      <c r="R2801" s="661">
        <v>3</v>
      </c>
      <c r="S2801" s="677">
        <v>0.75</v>
      </c>
      <c r="T2801" s="742">
        <v>2.5</v>
      </c>
      <c r="U2801" s="700">
        <v>0.7142857142857143</v>
      </c>
    </row>
    <row r="2802" spans="1:21" ht="14.4" customHeight="1" x14ac:dyDescent="0.3">
      <c r="A2802" s="660">
        <v>21</v>
      </c>
      <c r="B2802" s="661" t="s">
        <v>589</v>
      </c>
      <c r="C2802" s="661">
        <v>89301212</v>
      </c>
      <c r="D2802" s="740" t="s">
        <v>6629</v>
      </c>
      <c r="E2802" s="741" t="s">
        <v>4383</v>
      </c>
      <c r="F2802" s="661" t="s">
        <v>4355</v>
      </c>
      <c r="G2802" s="661" t="s">
        <v>4471</v>
      </c>
      <c r="H2802" s="661" t="s">
        <v>590</v>
      </c>
      <c r="I2802" s="661" t="s">
        <v>2669</v>
      </c>
      <c r="J2802" s="661" t="s">
        <v>4168</v>
      </c>
      <c r="K2802" s="661" t="s">
        <v>4169</v>
      </c>
      <c r="L2802" s="662">
        <v>156.86000000000001</v>
      </c>
      <c r="M2802" s="662">
        <v>156.86000000000001</v>
      </c>
      <c r="N2802" s="661">
        <v>1</v>
      </c>
      <c r="O2802" s="742">
        <v>1</v>
      </c>
      <c r="P2802" s="662">
        <v>156.86000000000001</v>
      </c>
      <c r="Q2802" s="677">
        <v>1</v>
      </c>
      <c r="R2802" s="661">
        <v>1</v>
      </c>
      <c r="S2802" s="677">
        <v>1</v>
      </c>
      <c r="T2802" s="742">
        <v>1</v>
      </c>
      <c r="U2802" s="700">
        <v>1</v>
      </c>
    </row>
    <row r="2803" spans="1:21" ht="14.4" customHeight="1" x14ac:dyDescent="0.3">
      <c r="A2803" s="660">
        <v>21</v>
      </c>
      <c r="B2803" s="661" t="s">
        <v>589</v>
      </c>
      <c r="C2803" s="661">
        <v>89301212</v>
      </c>
      <c r="D2803" s="740" t="s">
        <v>6629</v>
      </c>
      <c r="E2803" s="741" t="s">
        <v>4383</v>
      </c>
      <c r="F2803" s="661" t="s">
        <v>4355</v>
      </c>
      <c r="G2803" s="661" t="s">
        <v>4471</v>
      </c>
      <c r="H2803" s="661" t="s">
        <v>590</v>
      </c>
      <c r="I2803" s="661" t="s">
        <v>6191</v>
      </c>
      <c r="J2803" s="661" t="s">
        <v>5061</v>
      </c>
      <c r="K2803" s="661" t="s">
        <v>6192</v>
      </c>
      <c r="L2803" s="662">
        <v>156.86000000000001</v>
      </c>
      <c r="M2803" s="662">
        <v>156.86000000000001</v>
      </c>
      <c r="N2803" s="661">
        <v>1</v>
      </c>
      <c r="O2803" s="742">
        <v>1</v>
      </c>
      <c r="P2803" s="662">
        <v>156.86000000000001</v>
      </c>
      <c r="Q2803" s="677">
        <v>1</v>
      </c>
      <c r="R2803" s="661">
        <v>1</v>
      </c>
      <c r="S2803" s="677">
        <v>1</v>
      </c>
      <c r="T2803" s="742">
        <v>1</v>
      </c>
      <c r="U2803" s="700">
        <v>1</v>
      </c>
    </row>
    <row r="2804" spans="1:21" ht="14.4" customHeight="1" x14ac:dyDescent="0.3">
      <c r="A2804" s="660">
        <v>21</v>
      </c>
      <c r="B2804" s="661" t="s">
        <v>589</v>
      </c>
      <c r="C2804" s="661">
        <v>89301212</v>
      </c>
      <c r="D2804" s="740" t="s">
        <v>6629</v>
      </c>
      <c r="E2804" s="741" t="s">
        <v>4383</v>
      </c>
      <c r="F2804" s="661" t="s">
        <v>4355</v>
      </c>
      <c r="G2804" s="661" t="s">
        <v>4471</v>
      </c>
      <c r="H2804" s="661" t="s">
        <v>590</v>
      </c>
      <c r="I2804" s="661" t="s">
        <v>6193</v>
      </c>
      <c r="J2804" s="661" t="s">
        <v>5061</v>
      </c>
      <c r="K2804" s="661" t="s">
        <v>6192</v>
      </c>
      <c r="L2804" s="662">
        <v>156.86000000000001</v>
      </c>
      <c r="M2804" s="662">
        <v>1568.6</v>
      </c>
      <c r="N2804" s="661">
        <v>10</v>
      </c>
      <c r="O2804" s="742">
        <v>7.5</v>
      </c>
      <c r="P2804" s="662">
        <v>470.58000000000004</v>
      </c>
      <c r="Q2804" s="677">
        <v>0.30000000000000004</v>
      </c>
      <c r="R2804" s="661">
        <v>3</v>
      </c>
      <c r="S2804" s="677">
        <v>0.3</v>
      </c>
      <c r="T2804" s="742">
        <v>3</v>
      </c>
      <c r="U2804" s="700">
        <v>0.4</v>
      </c>
    </row>
    <row r="2805" spans="1:21" ht="14.4" customHeight="1" x14ac:dyDescent="0.3">
      <c r="A2805" s="660">
        <v>21</v>
      </c>
      <c r="B2805" s="661" t="s">
        <v>589</v>
      </c>
      <c r="C2805" s="661">
        <v>89301212</v>
      </c>
      <c r="D2805" s="740" t="s">
        <v>6629</v>
      </c>
      <c r="E2805" s="741" t="s">
        <v>4383</v>
      </c>
      <c r="F2805" s="661" t="s">
        <v>4355</v>
      </c>
      <c r="G2805" s="661" t="s">
        <v>4471</v>
      </c>
      <c r="H2805" s="661" t="s">
        <v>590</v>
      </c>
      <c r="I2805" s="661" t="s">
        <v>6194</v>
      </c>
      <c r="J2805" s="661" t="s">
        <v>6195</v>
      </c>
      <c r="K2805" s="661" t="s">
        <v>6196</v>
      </c>
      <c r="L2805" s="662">
        <v>151.61000000000001</v>
      </c>
      <c r="M2805" s="662">
        <v>151.61000000000001</v>
      </c>
      <c r="N2805" s="661">
        <v>1</v>
      </c>
      <c r="O2805" s="742">
        <v>1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21</v>
      </c>
      <c r="B2806" s="661" t="s">
        <v>589</v>
      </c>
      <c r="C2806" s="661">
        <v>89301212</v>
      </c>
      <c r="D2806" s="740" t="s">
        <v>6629</v>
      </c>
      <c r="E2806" s="741" t="s">
        <v>4383</v>
      </c>
      <c r="F2806" s="661" t="s">
        <v>4355</v>
      </c>
      <c r="G2806" s="661" t="s">
        <v>5065</v>
      </c>
      <c r="H2806" s="661" t="s">
        <v>2238</v>
      </c>
      <c r="I2806" s="661" t="s">
        <v>5066</v>
      </c>
      <c r="J2806" s="661" t="s">
        <v>5067</v>
      </c>
      <c r="K2806" s="661" t="s">
        <v>5068</v>
      </c>
      <c r="L2806" s="662">
        <v>804.58</v>
      </c>
      <c r="M2806" s="662">
        <v>4827.4800000000005</v>
      </c>
      <c r="N2806" s="661">
        <v>6</v>
      </c>
      <c r="O2806" s="742">
        <v>2</v>
      </c>
      <c r="P2806" s="662">
        <v>2413.7400000000002</v>
      </c>
      <c r="Q2806" s="677">
        <v>0.5</v>
      </c>
      <c r="R2806" s="661">
        <v>3</v>
      </c>
      <c r="S2806" s="677">
        <v>0.5</v>
      </c>
      <c r="T2806" s="742">
        <v>0.5</v>
      </c>
      <c r="U2806" s="700">
        <v>0.25</v>
      </c>
    </row>
    <row r="2807" spans="1:21" ht="14.4" customHeight="1" x14ac:dyDescent="0.3">
      <c r="A2807" s="660">
        <v>21</v>
      </c>
      <c r="B2807" s="661" t="s">
        <v>589</v>
      </c>
      <c r="C2807" s="661">
        <v>89301212</v>
      </c>
      <c r="D2807" s="740" t="s">
        <v>6629</v>
      </c>
      <c r="E2807" s="741" t="s">
        <v>4383</v>
      </c>
      <c r="F2807" s="661" t="s">
        <v>4355</v>
      </c>
      <c r="G2807" s="661" t="s">
        <v>5065</v>
      </c>
      <c r="H2807" s="661" t="s">
        <v>2238</v>
      </c>
      <c r="I2807" s="661" t="s">
        <v>5295</v>
      </c>
      <c r="J2807" s="661" t="s">
        <v>5067</v>
      </c>
      <c r="K2807" s="661" t="s">
        <v>5296</v>
      </c>
      <c r="L2807" s="662">
        <v>2681.96</v>
      </c>
      <c r="M2807" s="662">
        <v>2681.96</v>
      </c>
      <c r="N2807" s="661">
        <v>1</v>
      </c>
      <c r="O2807" s="742">
        <v>1</v>
      </c>
      <c r="P2807" s="662"/>
      <c r="Q2807" s="677">
        <v>0</v>
      </c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21</v>
      </c>
      <c r="B2808" s="661" t="s">
        <v>589</v>
      </c>
      <c r="C2808" s="661">
        <v>89301212</v>
      </c>
      <c r="D2808" s="740" t="s">
        <v>6629</v>
      </c>
      <c r="E2808" s="741" t="s">
        <v>4383</v>
      </c>
      <c r="F2808" s="661" t="s">
        <v>4355</v>
      </c>
      <c r="G2808" s="661" t="s">
        <v>4453</v>
      </c>
      <c r="H2808" s="661" t="s">
        <v>590</v>
      </c>
      <c r="I2808" s="661" t="s">
        <v>4454</v>
      </c>
      <c r="J2808" s="661" t="s">
        <v>4455</v>
      </c>
      <c r="K2808" s="661" t="s">
        <v>4456</v>
      </c>
      <c r="L2808" s="662">
        <v>1789.73</v>
      </c>
      <c r="M2808" s="662">
        <v>89486.5</v>
      </c>
      <c r="N2808" s="661">
        <v>50</v>
      </c>
      <c r="O2808" s="742">
        <v>25.5</v>
      </c>
      <c r="P2808" s="662">
        <v>89486.5</v>
      </c>
      <c r="Q2808" s="677">
        <v>1</v>
      </c>
      <c r="R2808" s="661">
        <v>50</v>
      </c>
      <c r="S2808" s="677">
        <v>1</v>
      </c>
      <c r="T2808" s="742">
        <v>25.5</v>
      </c>
      <c r="U2808" s="700">
        <v>1</v>
      </c>
    </row>
    <row r="2809" spans="1:21" ht="14.4" customHeight="1" x14ac:dyDescent="0.3">
      <c r="A2809" s="660">
        <v>21</v>
      </c>
      <c r="B2809" s="661" t="s">
        <v>589</v>
      </c>
      <c r="C2809" s="661">
        <v>89301212</v>
      </c>
      <c r="D2809" s="740" t="s">
        <v>6629</v>
      </c>
      <c r="E2809" s="741" t="s">
        <v>4383</v>
      </c>
      <c r="F2809" s="661" t="s">
        <v>4355</v>
      </c>
      <c r="G2809" s="661" t="s">
        <v>4453</v>
      </c>
      <c r="H2809" s="661" t="s">
        <v>590</v>
      </c>
      <c r="I2809" s="661" t="s">
        <v>4454</v>
      </c>
      <c r="J2809" s="661" t="s">
        <v>4455</v>
      </c>
      <c r="K2809" s="661" t="s">
        <v>4456</v>
      </c>
      <c r="L2809" s="662">
        <v>1610.86</v>
      </c>
      <c r="M2809" s="662">
        <v>6443.44</v>
      </c>
      <c r="N2809" s="661">
        <v>4</v>
      </c>
      <c r="O2809" s="742">
        <v>2</v>
      </c>
      <c r="P2809" s="662">
        <v>6443.44</v>
      </c>
      <c r="Q2809" s="677">
        <v>1</v>
      </c>
      <c r="R2809" s="661">
        <v>4</v>
      </c>
      <c r="S2809" s="677">
        <v>1</v>
      </c>
      <c r="T2809" s="742">
        <v>2</v>
      </c>
      <c r="U2809" s="700">
        <v>1</v>
      </c>
    </row>
    <row r="2810" spans="1:21" ht="14.4" customHeight="1" x14ac:dyDescent="0.3">
      <c r="A2810" s="660">
        <v>21</v>
      </c>
      <c r="B2810" s="661" t="s">
        <v>589</v>
      </c>
      <c r="C2810" s="661">
        <v>89301212</v>
      </c>
      <c r="D2810" s="740" t="s">
        <v>6629</v>
      </c>
      <c r="E2810" s="741" t="s">
        <v>4383</v>
      </c>
      <c r="F2810" s="661" t="s">
        <v>4355</v>
      </c>
      <c r="G2810" s="661" t="s">
        <v>4744</v>
      </c>
      <c r="H2810" s="661" t="s">
        <v>2238</v>
      </c>
      <c r="I2810" s="661" t="s">
        <v>3560</v>
      </c>
      <c r="J2810" s="661" t="s">
        <v>4290</v>
      </c>
      <c r="K2810" s="661" t="s">
        <v>996</v>
      </c>
      <c r="L2810" s="662">
        <v>65.3</v>
      </c>
      <c r="M2810" s="662">
        <v>65.3</v>
      </c>
      <c r="N2810" s="661">
        <v>1</v>
      </c>
      <c r="O2810" s="742">
        <v>0.5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21</v>
      </c>
      <c r="B2811" s="661" t="s">
        <v>589</v>
      </c>
      <c r="C2811" s="661">
        <v>89301212</v>
      </c>
      <c r="D2811" s="740" t="s">
        <v>6629</v>
      </c>
      <c r="E2811" s="741" t="s">
        <v>4383</v>
      </c>
      <c r="F2811" s="661" t="s">
        <v>4355</v>
      </c>
      <c r="G2811" s="661" t="s">
        <v>4744</v>
      </c>
      <c r="H2811" s="661" t="s">
        <v>2238</v>
      </c>
      <c r="I2811" s="661" t="s">
        <v>4745</v>
      </c>
      <c r="J2811" s="661" t="s">
        <v>4290</v>
      </c>
      <c r="K2811" s="661" t="s">
        <v>2183</v>
      </c>
      <c r="L2811" s="662">
        <v>217.65</v>
      </c>
      <c r="M2811" s="662">
        <v>652.95000000000005</v>
      </c>
      <c r="N2811" s="661">
        <v>3</v>
      </c>
      <c r="O2811" s="742">
        <v>1.5</v>
      </c>
      <c r="P2811" s="662">
        <v>217.65</v>
      </c>
      <c r="Q2811" s="677">
        <v>0.33333333333333331</v>
      </c>
      <c r="R2811" s="661">
        <v>1</v>
      </c>
      <c r="S2811" s="677">
        <v>0.33333333333333331</v>
      </c>
      <c r="T2811" s="742">
        <v>0.5</v>
      </c>
      <c r="U2811" s="700">
        <v>0.33333333333333331</v>
      </c>
    </row>
    <row r="2812" spans="1:21" ht="14.4" customHeight="1" x14ac:dyDescent="0.3">
      <c r="A2812" s="660">
        <v>21</v>
      </c>
      <c r="B2812" s="661" t="s">
        <v>589</v>
      </c>
      <c r="C2812" s="661">
        <v>89301212</v>
      </c>
      <c r="D2812" s="740" t="s">
        <v>6629</v>
      </c>
      <c r="E2812" s="741" t="s">
        <v>4383</v>
      </c>
      <c r="F2812" s="661" t="s">
        <v>4355</v>
      </c>
      <c r="G2812" s="661" t="s">
        <v>4744</v>
      </c>
      <c r="H2812" s="661" t="s">
        <v>2238</v>
      </c>
      <c r="I2812" s="661" t="s">
        <v>2388</v>
      </c>
      <c r="J2812" s="661" t="s">
        <v>2393</v>
      </c>
      <c r="K2812" s="661" t="s">
        <v>620</v>
      </c>
      <c r="L2812" s="662">
        <v>130.59</v>
      </c>
      <c r="M2812" s="662">
        <v>522.36</v>
      </c>
      <c r="N2812" s="661">
        <v>4</v>
      </c>
      <c r="O2812" s="742">
        <v>2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21</v>
      </c>
      <c r="B2813" s="661" t="s">
        <v>589</v>
      </c>
      <c r="C2813" s="661">
        <v>89301212</v>
      </c>
      <c r="D2813" s="740" t="s">
        <v>6629</v>
      </c>
      <c r="E2813" s="741" t="s">
        <v>4383</v>
      </c>
      <c r="F2813" s="661" t="s">
        <v>4355</v>
      </c>
      <c r="G2813" s="661" t="s">
        <v>6197</v>
      </c>
      <c r="H2813" s="661" t="s">
        <v>2238</v>
      </c>
      <c r="I2813" s="661" t="s">
        <v>1418</v>
      </c>
      <c r="J2813" s="661" t="s">
        <v>3592</v>
      </c>
      <c r="K2813" s="661" t="s">
        <v>3593</v>
      </c>
      <c r="L2813" s="662">
        <v>137.6</v>
      </c>
      <c r="M2813" s="662">
        <v>1100.8</v>
      </c>
      <c r="N2813" s="661">
        <v>8</v>
      </c>
      <c r="O2813" s="742">
        <v>4</v>
      </c>
      <c r="P2813" s="662">
        <v>688</v>
      </c>
      <c r="Q2813" s="677">
        <v>0.625</v>
      </c>
      <c r="R2813" s="661">
        <v>5</v>
      </c>
      <c r="S2813" s="677">
        <v>0.625</v>
      </c>
      <c r="T2813" s="742">
        <v>3</v>
      </c>
      <c r="U2813" s="700">
        <v>0.75</v>
      </c>
    </row>
    <row r="2814" spans="1:21" ht="14.4" customHeight="1" x14ac:dyDescent="0.3">
      <c r="A2814" s="660">
        <v>21</v>
      </c>
      <c r="B2814" s="661" t="s">
        <v>589</v>
      </c>
      <c r="C2814" s="661">
        <v>89301212</v>
      </c>
      <c r="D2814" s="740" t="s">
        <v>6629</v>
      </c>
      <c r="E2814" s="741" t="s">
        <v>4383</v>
      </c>
      <c r="F2814" s="661" t="s">
        <v>4355</v>
      </c>
      <c r="G2814" s="661" t="s">
        <v>6197</v>
      </c>
      <c r="H2814" s="661" t="s">
        <v>2238</v>
      </c>
      <c r="I2814" s="661" t="s">
        <v>1418</v>
      </c>
      <c r="J2814" s="661" t="s">
        <v>3592</v>
      </c>
      <c r="K2814" s="661" t="s">
        <v>3593</v>
      </c>
      <c r="L2814" s="662">
        <v>108.52</v>
      </c>
      <c r="M2814" s="662">
        <v>108.52</v>
      </c>
      <c r="N2814" s="661">
        <v>1</v>
      </c>
      <c r="O2814" s="742">
        <v>0.5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21</v>
      </c>
      <c r="B2815" s="661" t="s">
        <v>589</v>
      </c>
      <c r="C2815" s="661">
        <v>89301212</v>
      </c>
      <c r="D2815" s="740" t="s">
        <v>6629</v>
      </c>
      <c r="E2815" s="741" t="s">
        <v>4383</v>
      </c>
      <c r="F2815" s="661" t="s">
        <v>4355</v>
      </c>
      <c r="G2815" s="661" t="s">
        <v>4749</v>
      </c>
      <c r="H2815" s="661" t="s">
        <v>2238</v>
      </c>
      <c r="I2815" s="661" t="s">
        <v>3659</v>
      </c>
      <c r="J2815" s="661" t="s">
        <v>3660</v>
      </c>
      <c r="K2815" s="661" t="s">
        <v>3661</v>
      </c>
      <c r="L2815" s="662">
        <v>216.29</v>
      </c>
      <c r="M2815" s="662">
        <v>216.29</v>
      </c>
      <c r="N2815" s="661">
        <v>1</v>
      </c>
      <c r="O2815" s="742">
        <v>0.5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21</v>
      </c>
      <c r="B2816" s="661" t="s">
        <v>589</v>
      </c>
      <c r="C2816" s="661">
        <v>89301212</v>
      </c>
      <c r="D2816" s="740" t="s">
        <v>6629</v>
      </c>
      <c r="E2816" s="741" t="s">
        <v>4383</v>
      </c>
      <c r="F2816" s="661" t="s">
        <v>4355</v>
      </c>
      <c r="G2816" s="661" t="s">
        <v>5036</v>
      </c>
      <c r="H2816" s="661" t="s">
        <v>590</v>
      </c>
      <c r="I2816" s="661" t="s">
        <v>6198</v>
      </c>
      <c r="J2816" s="661" t="s">
        <v>5463</v>
      </c>
      <c r="K2816" s="661" t="s">
        <v>6199</v>
      </c>
      <c r="L2816" s="662">
        <v>0</v>
      </c>
      <c r="M2816" s="662">
        <v>0</v>
      </c>
      <c r="N2816" s="661">
        <v>1</v>
      </c>
      <c r="O2816" s="742">
        <v>1</v>
      </c>
      <c r="P2816" s="662">
        <v>0</v>
      </c>
      <c r="Q2816" s="677"/>
      <c r="R2816" s="661">
        <v>1</v>
      </c>
      <c r="S2816" s="677">
        <v>1</v>
      </c>
      <c r="T2816" s="742">
        <v>1</v>
      </c>
      <c r="U2816" s="700">
        <v>1</v>
      </c>
    </row>
    <row r="2817" spans="1:21" ht="14.4" customHeight="1" x14ac:dyDescent="0.3">
      <c r="A2817" s="660">
        <v>21</v>
      </c>
      <c r="B2817" s="661" t="s">
        <v>589</v>
      </c>
      <c r="C2817" s="661">
        <v>89301212</v>
      </c>
      <c r="D2817" s="740" t="s">
        <v>6629</v>
      </c>
      <c r="E2817" s="741" t="s">
        <v>4383</v>
      </c>
      <c r="F2817" s="661" t="s">
        <v>4355</v>
      </c>
      <c r="G2817" s="661" t="s">
        <v>5036</v>
      </c>
      <c r="H2817" s="661" t="s">
        <v>590</v>
      </c>
      <c r="I2817" s="661" t="s">
        <v>6200</v>
      </c>
      <c r="J2817" s="661" t="s">
        <v>6201</v>
      </c>
      <c r="K2817" s="661" t="s">
        <v>1161</v>
      </c>
      <c r="L2817" s="662">
        <v>44.89</v>
      </c>
      <c r="M2817" s="662">
        <v>89.78</v>
      </c>
      <c r="N2817" s="661">
        <v>2</v>
      </c>
      <c r="O2817" s="742">
        <v>2</v>
      </c>
      <c r="P2817" s="662">
        <v>44.89</v>
      </c>
      <c r="Q2817" s="677">
        <v>0.5</v>
      </c>
      <c r="R2817" s="661">
        <v>1</v>
      </c>
      <c r="S2817" s="677">
        <v>0.5</v>
      </c>
      <c r="T2817" s="742">
        <v>1</v>
      </c>
      <c r="U2817" s="700">
        <v>0.5</v>
      </c>
    </row>
    <row r="2818" spans="1:21" ht="14.4" customHeight="1" x14ac:dyDescent="0.3">
      <c r="A2818" s="660">
        <v>21</v>
      </c>
      <c r="B2818" s="661" t="s">
        <v>589</v>
      </c>
      <c r="C2818" s="661">
        <v>89301212</v>
      </c>
      <c r="D2818" s="740" t="s">
        <v>6629</v>
      </c>
      <c r="E2818" s="741" t="s">
        <v>4383</v>
      </c>
      <c r="F2818" s="661" t="s">
        <v>4355</v>
      </c>
      <c r="G2818" s="661" t="s">
        <v>5036</v>
      </c>
      <c r="H2818" s="661" t="s">
        <v>590</v>
      </c>
      <c r="I2818" s="661" t="s">
        <v>6202</v>
      </c>
      <c r="J2818" s="661" t="s">
        <v>6203</v>
      </c>
      <c r="K2818" s="661" t="s">
        <v>3137</v>
      </c>
      <c r="L2818" s="662">
        <v>0</v>
      </c>
      <c r="M2818" s="662">
        <v>0</v>
      </c>
      <c r="N2818" s="661">
        <v>1</v>
      </c>
      <c r="O2818" s="742">
        <v>0.5</v>
      </c>
      <c r="P2818" s="662"/>
      <c r="Q2818" s="677"/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21</v>
      </c>
      <c r="B2819" s="661" t="s">
        <v>589</v>
      </c>
      <c r="C2819" s="661">
        <v>89301212</v>
      </c>
      <c r="D2819" s="740" t="s">
        <v>6629</v>
      </c>
      <c r="E2819" s="741" t="s">
        <v>4383</v>
      </c>
      <c r="F2819" s="661" t="s">
        <v>4355</v>
      </c>
      <c r="G2819" s="661" t="s">
        <v>5036</v>
      </c>
      <c r="H2819" s="661" t="s">
        <v>590</v>
      </c>
      <c r="I2819" s="661" t="s">
        <v>6204</v>
      </c>
      <c r="J2819" s="661" t="s">
        <v>6203</v>
      </c>
      <c r="K2819" s="661" t="s">
        <v>5088</v>
      </c>
      <c r="L2819" s="662">
        <v>0</v>
      </c>
      <c r="M2819" s="662">
        <v>0</v>
      </c>
      <c r="N2819" s="661">
        <v>1</v>
      </c>
      <c r="O2819" s="742">
        <v>0.5</v>
      </c>
      <c r="P2819" s="662"/>
      <c r="Q2819" s="677"/>
      <c r="R2819" s="661"/>
      <c r="S2819" s="677">
        <v>0</v>
      </c>
      <c r="T2819" s="742"/>
      <c r="U2819" s="700">
        <v>0</v>
      </c>
    </row>
    <row r="2820" spans="1:21" ht="14.4" customHeight="1" x14ac:dyDescent="0.3">
      <c r="A2820" s="660">
        <v>21</v>
      </c>
      <c r="B2820" s="661" t="s">
        <v>589</v>
      </c>
      <c r="C2820" s="661">
        <v>89301212</v>
      </c>
      <c r="D2820" s="740" t="s">
        <v>6629</v>
      </c>
      <c r="E2820" s="741" t="s">
        <v>4383</v>
      </c>
      <c r="F2820" s="661" t="s">
        <v>4355</v>
      </c>
      <c r="G2820" s="661" t="s">
        <v>4400</v>
      </c>
      <c r="H2820" s="661" t="s">
        <v>590</v>
      </c>
      <c r="I2820" s="661" t="s">
        <v>1043</v>
      </c>
      <c r="J2820" s="661" t="s">
        <v>4401</v>
      </c>
      <c r="K2820" s="661" t="s">
        <v>4402</v>
      </c>
      <c r="L2820" s="662">
        <v>0</v>
      </c>
      <c r="M2820" s="662">
        <v>0</v>
      </c>
      <c r="N2820" s="661">
        <v>2</v>
      </c>
      <c r="O2820" s="742">
        <v>1.5</v>
      </c>
      <c r="P2820" s="662"/>
      <c r="Q2820" s="677"/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21</v>
      </c>
      <c r="B2821" s="661" t="s">
        <v>589</v>
      </c>
      <c r="C2821" s="661">
        <v>89301212</v>
      </c>
      <c r="D2821" s="740" t="s">
        <v>6629</v>
      </c>
      <c r="E2821" s="741" t="s">
        <v>4383</v>
      </c>
      <c r="F2821" s="661" t="s">
        <v>4355</v>
      </c>
      <c r="G2821" s="661" t="s">
        <v>4400</v>
      </c>
      <c r="H2821" s="661" t="s">
        <v>590</v>
      </c>
      <c r="I2821" s="661" t="s">
        <v>1047</v>
      </c>
      <c r="J2821" s="661" t="s">
        <v>4475</v>
      </c>
      <c r="K2821" s="661" t="s">
        <v>2410</v>
      </c>
      <c r="L2821" s="662">
        <v>0</v>
      </c>
      <c r="M2821" s="662">
        <v>0</v>
      </c>
      <c r="N2821" s="661">
        <v>7</v>
      </c>
      <c r="O2821" s="742">
        <v>2.5</v>
      </c>
      <c r="P2821" s="662">
        <v>0</v>
      </c>
      <c r="Q2821" s="677"/>
      <c r="R2821" s="661">
        <v>4</v>
      </c>
      <c r="S2821" s="677">
        <v>0.5714285714285714</v>
      </c>
      <c r="T2821" s="742">
        <v>1.5</v>
      </c>
      <c r="U2821" s="700">
        <v>0.6</v>
      </c>
    </row>
    <row r="2822" spans="1:21" ht="14.4" customHeight="1" x14ac:dyDescent="0.3">
      <c r="A2822" s="660">
        <v>21</v>
      </c>
      <c r="B2822" s="661" t="s">
        <v>589</v>
      </c>
      <c r="C2822" s="661">
        <v>89301212</v>
      </c>
      <c r="D2822" s="740" t="s">
        <v>6629</v>
      </c>
      <c r="E2822" s="741" t="s">
        <v>4383</v>
      </c>
      <c r="F2822" s="661" t="s">
        <v>4355</v>
      </c>
      <c r="G2822" s="661" t="s">
        <v>4400</v>
      </c>
      <c r="H2822" s="661" t="s">
        <v>590</v>
      </c>
      <c r="I2822" s="661" t="s">
        <v>5726</v>
      </c>
      <c r="J2822" s="661" t="s">
        <v>4475</v>
      </c>
      <c r="K2822" s="661" t="s">
        <v>2410</v>
      </c>
      <c r="L2822" s="662">
        <v>0</v>
      </c>
      <c r="M2822" s="662">
        <v>0</v>
      </c>
      <c r="N2822" s="661">
        <v>4</v>
      </c>
      <c r="O2822" s="742">
        <v>3</v>
      </c>
      <c r="P2822" s="662">
        <v>0</v>
      </c>
      <c r="Q2822" s="677"/>
      <c r="R2822" s="661">
        <v>1</v>
      </c>
      <c r="S2822" s="677">
        <v>0.25</v>
      </c>
      <c r="T2822" s="742">
        <v>0.5</v>
      </c>
      <c r="U2822" s="700">
        <v>0.16666666666666666</v>
      </c>
    </row>
    <row r="2823" spans="1:21" ht="14.4" customHeight="1" x14ac:dyDescent="0.3">
      <c r="A2823" s="660">
        <v>21</v>
      </c>
      <c r="B2823" s="661" t="s">
        <v>589</v>
      </c>
      <c r="C2823" s="661">
        <v>89301212</v>
      </c>
      <c r="D2823" s="740" t="s">
        <v>6629</v>
      </c>
      <c r="E2823" s="741" t="s">
        <v>4383</v>
      </c>
      <c r="F2823" s="661" t="s">
        <v>4355</v>
      </c>
      <c r="G2823" s="661" t="s">
        <v>4400</v>
      </c>
      <c r="H2823" s="661" t="s">
        <v>590</v>
      </c>
      <c r="I2823" s="661" t="s">
        <v>5300</v>
      </c>
      <c r="J2823" s="661" t="s">
        <v>4401</v>
      </c>
      <c r="K2823" s="661" t="s">
        <v>4402</v>
      </c>
      <c r="L2823" s="662">
        <v>0</v>
      </c>
      <c r="M2823" s="662">
        <v>0</v>
      </c>
      <c r="N2823" s="661">
        <v>23</v>
      </c>
      <c r="O2823" s="742">
        <v>15.5</v>
      </c>
      <c r="P2823" s="662">
        <v>0</v>
      </c>
      <c r="Q2823" s="677"/>
      <c r="R2823" s="661">
        <v>10</v>
      </c>
      <c r="S2823" s="677">
        <v>0.43478260869565216</v>
      </c>
      <c r="T2823" s="742">
        <v>7.5</v>
      </c>
      <c r="U2823" s="700">
        <v>0.4838709677419355</v>
      </c>
    </row>
    <row r="2824" spans="1:21" ht="14.4" customHeight="1" x14ac:dyDescent="0.3">
      <c r="A2824" s="660">
        <v>21</v>
      </c>
      <c r="B2824" s="661" t="s">
        <v>589</v>
      </c>
      <c r="C2824" s="661">
        <v>89301212</v>
      </c>
      <c r="D2824" s="740" t="s">
        <v>6629</v>
      </c>
      <c r="E2824" s="741" t="s">
        <v>4383</v>
      </c>
      <c r="F2824" s="661" t="s">
        <v>4355</v>
      </c>
      <c r="G2824" s="661" t="s">
        <v>4400</v>
      </c>
      <c r="H2824" s="661" t="s">
        <v>590</v>
      </c>
      <c r="I2824" s="661" t="s">
        <v>4474</v>
      </c>
      <c r="J2824" s="661" t="s">
        <v>4475</v>
      </c>
      <c r="K2824" s="661" t="s">
        <v>2410</v>
      </c>
      <c r="L2824" s="662">
        <v>0</v>
      </c>
      <c r="M2824" s="662">
        <v>0</v>
      </c>
      <c r="N2824" s="661">
        <v>15</v>
      </c>
      <c r="O2824" s="742">
        <v>10.5</v>
      </c>
      <c r="P2824" s="662">
        <v>0</v>
      </c>
      <c r="Q2824" s="677"/>
      <c r="R2824" s="661">
        <v>5</v>
      </c>
      <c r="S2824" s="677">
        <v>0.33333333333333331</v>
      </c>
      <c r="T2824" s="742">
        <v>4</v>
      </c>
      <c r="U2824" s="700">
        <v>0.38095238095238093</v>
      </c>
    </row>
    <row r="2825" spans="1:21" ht="14.4" customHeight="1" x14ac:dyDescent="0.3">
      <c r="A2825" s="660">
        <v>21</v>
      </c>
      <c r="B2825" s="661" t="s">
        <v>589</v>
      </c>
      <c r="C2825" s="661">
        <v>89301212</v>
      </c>
      <c r="D2825" s="740" t="s">
        <v>6629</v>
      </c>
      <c r="E2825" s="741" t="s">
        <v>4383</v>
      </c>
      <c r="F2825" s="661" t="s">
        <v>4355</v>
      </c>
      <c r="G2825" s="661" t="s">
        <v>4400</v>
      </c>
      <c r="H2825" s="661" t="s">
        <v>590</v>
      </c>
      <c r="I2825" s="661" t="s">
        <v>4907</v>
      </c>
      <c r="J2825" s="661" t="s">
        <v>4401</v>
      </c>
      <c r="K2825" s="661" t="s">
        <v>4402</v>
      </c>
      <c r="L2825" s="662">
        <v>0</v>
      </c>
      <c r="M2825" s="662">
        <v>0</v>
      </c>
      <c r="N2825" s="661">
        <v>1</v>
      </c>
      <c r="O2825" s="742">
        <v>0.5</v>
      </c>
      <c r="P2825" s="662"/>
      <c r="Q2825" s="677"/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21</v>
      </c>
      <c r="B2826" s="661" t="s">
        <v>589</v>
      </c>
      <c r="C2826" s="661">
        <v>89301212</v>
      </c>
      <c r="D2826" s="740" t="s">
        <v>6629</v>
      </c>
      <c r="E2826" s="741" t="s">
        <v>4383</v>
      </c>
      <c r="F2826" s="661" t="s">
        <v>4355</v>
      </c>
      <c r="G2826" s="661" t="s">
        <v>4690</v>
      </c>
      <c r="H2826" s="661" t="s">
        <v>590</v>
      </c>
      <c r="I2826" s="661" t="s">
        <v>6205</v>
      </c>
      <c r="J2826" s="661" t="s">
        <v>6206</v>
      </c>
      <c r="K2826" s="661" t="s">
        <v>996</v>
      </c>
      <c r="L2826" s="662">
        <v>0</v>
      </c>
      <c r="M2826" s="662">
        <v>0</v>
      </c>
      <c r="N2826" s="661">
        <v>1</v>
      </c>
      <c r="O2826" s="742">
        <v>1</v>
      </c>
      <c r="P2826" s="662"/>
      <c r="Q2826" s="677"/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21</v>
      </c>
      <c r="B2827" s="661" t="s">
        <v>589</v>
      </c>
      <c r="C2827" s="661">
        <v>89301212</v>
      </c>
      <c r="D2827" s="740" t="s">
        <v>6629</v>
      </c>
      <c r="E2827" s="741" t="s">
        <v>4383</v>
      </c>
      <c r="F2827" s="661" t="s">
        <v>4355</v>
      </c>
      <c r="G2827" s="661" t="s">
        <v>4690</v>
      </c>
      <c r="H2827" s="661" t="s">
        <v>2238</v>
      </c>
      <c r="I2827" s="661" t="s">
        <v>3514</v>
      </c>
      <c r="J2827" s="661" t="s">
        <v>2369</v>
      </c>
      <c r="K2827" s="661" t="s">
        <v>4316</v>
      </c>
      <c r="L2827" s="662">
        <v>275.48</v>
      </c>
      <c r="M2827" s="662">
        <v>275.48</v>
      </c>
      <c r="N2827" s="661">
        <v>1</v>
      </c>
      <c r="O2827" s="742">
        <v>0.5</v>
      </c>
      <c r="P2827" s="662">
        <v>275.48</v>
      </c>
      <c r="Q2827" s="677">
        <v>1</v>
      </c>
      <c r="R2827" s="661">
        <v>1</v>
      </c>
      <c r="S2827" s="677">
        <v>1</v>
      </c>
      <c r="T2827" s="742">
        <v>0.5</v>
      </c>
      <c r="U2827" s="700">
        <v>1</v>
      </c>
    </row>
    <row r="2828" spans="1:21" ht="14.4" customHeight="1" x14ac:dyDescent="0.3">
      <c r="A2828" s="660">
        <v>21</v>
      </c>
      <c r="B2828" s="661" t="s">
        <v>589</v>
      </c>
      <c r="C2828" s="661">
        <v>89301212</v>
      </c>
      <c r="D2828" s="740" t="s">
        <v>6629</v>
      </c>
      <c r="E2828" s="741" t="s">
        <v>4383</v>
      </c>
      <c r="F2828" s="661" t="s">
        <v>4355</v>
      </c>
      <c r="G2828" s="661" t="s">
        <v>4690</v>
      </c>
      <c r="H2828" s="661" t="s">
        <v>2238</v>
      </c>
      <c r="I2828" s="661" t="s">
        <v>3514</v>
      </c>
      <c r="J2828" s="661" t="s">
        <v>2369</v>
      </c>
      <c r="K2828" s="661" t="s">
        <v>4316</v>
      </c>
      <c r="L2828" s="662">
        <v>237.65</v>
      </c>
      <c r="M2828" s="662">
        <v>237.65</v>
      </c>
      <c r="N2828" s="661">
        <v>1</v>
      </c>
      <c r="O2828" s="742">
        <v>0.5</v>
      </c>
      <c r="P2828" s="662">
        <v>237.65</v>
      </c>
      <c r="Q2828" s="677">
        <v>1</v>
      </c>
      <c r="R2828" s="661">
        <v>1</v>
      </c>
      <c r="S2828" s="677">
        <v>1</v>
      </c>
      <c r="T2828" s="742">
        <v>0.5</v>
      </c>
      <c r="U2828" s="700">
        <v>1</v>
      </c>
    </row>
    <row r="2829" spans="1:21" ht="14.4" customHeight="1" x14ac:dyDescent="0.3">
      <c r="A2829" s="660">
        <v>21</v>
      </c>
      <c r="B2829" s="661" t="s">
        <v>589</v>
      </c>
      <c r="C2829" s="661">
        <v>89301212</v>
      </c>
      <c r="D2829" s="740" t="s">
        <v>6629</v>
      </c>
      <c r="E2829" s="741" t="s">
        <v>4383</v>
      </c>
      <c r="F2829" s="661" t="s">
        <v>4355</v>
      </c>
      <c r="G2829" s="661" t="s">
        <v>4690</v>
      </c>
      <c r="H2829" s="661" t="s">
        <v>2238</v>
      </c>
      <c r="I2829" s="661" t="s">
        <v>2372</v>
      </c>
      <c r="J2829" s="661" t="s">
        <v>2369</v>
      </c>
      <c r="K2829" s="661" t="s">
        <v>996</v>
      </c>
      <c r="L2829" s="662">
        <v>137.74</v>
      </c>
      <c r="M2829" s="662">
        <v>688.7</v>
      </c>
      <c r="N2829" s="661">
        <v>5</v>
      </c>
      <c r="O2829" s="742">
        <v>5</v>
      </c>
      <c r="P2829" s="662">
        <v>413.22</v>
      </c>
      <c r="Q2829" s="677">
        <v>0.6</v>
      </c>
      <c r="R2829" s="661">
        <v>3</v>
      </c>
      <c r="S2829" s="677">
        <v>0.6</v>
      </c>
      <c r="T2829" s="742">
        <v>3</v>
      </c>
      <c r="U2829" s="700">
        <v>0.6</v>
      </c>
    </row>
    <row r="2830" spans="1:21" ht="14.4" customHeight="1" x14ac:dyDescent="0.3">
      <c r="A2830" s="660">
        <v>21</v>
      </c>
      <c r="B2830" s="661" t="s">
        <v>589</v>
      </c>
      <c r="C2830" s="661">
        <v>89301212</v>
      </c>
      <c r="D2830" s="740" t="s">
        <v>6629</v>
      </c>
      <c r="E2830" s="741" t="s">
        <v>4383</v>
      </c>
      <c r="F2830" s="661" t="s">
        <v>4355</v>
      </c>
      <c r="G2830" s="661" t="s">
        <v>4690</v>
      </c>
      <c r="H2830" s="661" t="s">
        <v>2238</v>
      </c>
      <c r="I2830" s="661" t="s">
        <v>2372</v>
      </c>
      <c r="J2830" s="661" t="s">
        <v>2369</v>
      </c>
      <c r="K2830" s="661" t="s">
        <v>996</v>
      </c>
      <c r="L2830" s="662">
        <v>118.82</v>
      </c>
      <c r="M2830" s="662">
        <v>1901.1199999999994</v>
      </c>
      <c r="N2830" s="661">
        <v>16</v>
      </c>
      <c r="O2830" s="742">
        <v>11</v>
      </c>
      <c r="P2830" s="662">
        <v>950.55999999999972</v>
      </c>
      <c r="Q2830" s="677">
        <v>0.5</v>
      </c>
      <c r="R2830" s="661">
        <v>8</v>
      </c>
      <c r="S2830" s="677">
        <v>0.5</v>
      </c>
      <c r="T2830" s="742">
        <v>6</v>
      </c>
      <c r="U2830" s="700">
        <v>0.54545454545454541</v>
      </c>
    </row>
    <row r="2831" spans="1:21" ht="14.4" customHeight="1" x14ac:dyDescent="0.3">
      <c r="A2831" s="660">
        <v>21</v>
      </c>
      <c r="B2831" s="661" t="s">
        <v>589</v>
      </c>
      <c r="C2831" s="661">
        <v>89301212</v>
      </c>
      <c r="D2831" s="740" t="s">
        <v>6629</v>
      </c>
      <c r="E2831" s="741" t="s">
        <v>4383</v>
      </c>
      <c r="F2831" s="661" t="s">
        <v>4355</v>
      </c>
      <c r="G2831" s="661" t="s">
        <v>5836</v>
      </c>
      <c r="H2831" s="661" t="s">
        <v>590</v>
      </c>
      <c r="I2831" s="661" t="s">
        <v>6207</v>
      </c>
      <c r="J2831" s="661" t="s">
        <v>3300</v>
      </c>
      <c r="K2831" s="661" t="s">
        <v>4851</v>
      </c>
      <c r="L2831" s="662">
        <v>0</v>
      </c>
      <c r="M2831" s="662">
        <v>0</v>
      </c>
      <c r="N2831" s="661">
        <v>1</v>
      </c>
      <c r="O2831" s="742">
        <v>1</v>
      </c>
      <c r="P2831" s="662">
        <v>0</v>
      </c>
      <c r="Q2831" s="677"/>
      <c r="R2831" s="661">
        <v>1</v>
      </c>
      <c r="S2831" s="677">
        <v>1</v>
      </c>
      <c r="T2831" s="742">
        <v>1</v>
      </c>
      <c r="U2831" s="700">
        <v>1</v>
      </c>
    </row>
    <row r="2832" spans="1:21" ht="14.4" customHeight="1" x14ac:dyDescent="0.3">
      <c r="A2832" s="660">
        <v>21</v>
      </c>
      <c r="B2832" s="661" t="s">
        <v>589</v>
      </c>
      <c r="C2832" s="661">
        <v>89301212</v>
      </c>
      <c r="D2832" s="740" t="s">
        <v>6629</v>
      </c>
      <c r="E2832" s="741" t="s">
        <v>4383</v>
      </c>
      <c r="F2832" s="661" t="s">
        <v>4355</v>
      </c>
      <c r="G2832" s="661" t="s">
        <v>4476</v>
      </c>
      <c r="H2832" s="661" t="s">
        <v>2238</v>
      </c>
      <c r="I2832" s="661" t="s">
        <v>2767</v>
      </c>
      <c r="J2832" s="661" t="s">
        <v>2768</v>
      </c>
      <c r="K2832" s="661" t="s">
        <v>4173</v>
      </c>
      <c r="L2832" s="662">
        <v>69.86</v>
      </c>
      <c r="M2832" s="662">
        <v>139.72</v>
      </c>
      <c r="N2832" s="661">
        <v>2</v>
      </c>
      <c r="O2832" s="742">
        <v>0.5</v>
      </c>
      <c r="P2832" s="662">
        <v>139.72</v>
      </c>
      <c r="Q2832" s="677">
        <v>1</v>
      </c>
      <c r="R2832" s="661">
        <v>2</v>
      </c>
      <c r="S2832" s="677">
        <v>1</v>
      </c>
      <c r="T2832" s="742">
        <v>0.5</v>
      </c>
      <c r="U2832" s="700">
        <v>1</v>
      </c>
    </row>
    <row r="2833" spans="1:21" ht="14.4" customHeight="1" x14ac:dyDescent="0.3">
      <c r="A2833" s="660">
        <v>21</v>
      </c>
      <c r="B2833" s="661" t="s">
        <v>589</v>
      </c>
      <c r="C2833" s="661">
        <v>89301212</v>
      </c>
      <c r="D2833" s="740" t="s">
        <v>6629</v>
      </c>
      <c r="E2833" s="741" t="s">
        <v>4383</v>
      </c>
      <c r="F2833" s="661" t="s">
        <v>4355</v>
      </c>
      <c r="G2833" s="661" t="s">
        <v>4479</v>
      </c>
      <c r="H2833" s="661" t="s">
        <v>2238</v>
      </c>
      <c r="I2833" s="661" t="s">
        <v>4760</v>
      </c>
      <c r="J2833" s="661" t="s">
        <v>2504</v>
      </c>
      <c r="K2833" s="661" t="s">
        <v>620</v>
      </c>
      <c r="L2833" s="662">
        <v>216.16</v>
      </c>
      <c r="M2833" s="662">
        <v>648.48</v>
      </c>
      <c r="N2833" s="661">
        <v>3</v>
      </c>
      <c r="O2833" s="742">
        <v>1</v>
      </c>
      <c r="P2833" s="662">
        <v>432.32</v>
      </c>
      <c r="Q2833" s="677">
        <v>0.66666666666666663</v>
      </c>
      <c r="R2833" s="661">
        <v>2</v>
      </c>
      <c r="S2833" s="677">
        <v>0.66666666666666663</v>
      </c>
      <c r="T2833" s="742">
        <v>0.5</v>
      </c>
      <c r="U2833" s="700">
        <v>0.5</v>
      </c>
    </row>
    <row r="2834" spans="1:21" ht="14.4" customHeight="1" x14ac:dyDescent="0.3">
      <c r="A2834" s="660">
        <v>21</v>
      </c>
      <c r="B2834" s="661" t="s">
        <v>589</v>
      </c>
      <c r="C2834" s="661">
        <v>89301212</v>
      </c>
      <c r="D2834" s="740" t="s">
        <v>6629</v>
      </c>
      <c r="E2834" s="741" t="s">
        <v>4383</v>
      </c>
      <c r="F2834" s="661" t="s">
        <v>4355</v>
      </c>
      <c r="G2834" s="661" t="s">
        <v>4479</v>
      </c>
      <c r="H2834" s="661" t="s">
        <v>2238</v>
      </c>
      <c r="I2834" s="661" t="s">
        <v>5949</v>
      </c>
      <c r="J2834" s="661" t="s">
        <v>2504</v>
      </c>
      <c r="K2834" s="661" t="s">
        <v>3526</v>
      </c>
      <c r="L2834" s="662">
        <v>432.32</v>
      </c>
      <c r="M2834" s="662">
        <v>432.32</v>
      </c>
      <c r="N2834" s="661">
        <v>1</v>
      </c>
      <c r="O2834" s="742">
        <v>1</v>
      </c>
      <c r="P2834" s="662">
        <v>432.32</v>
      </c>
      <c r="Q2834" s="677">
        <v>1</v>
      </c>
      <c r="R2834" s="661">
        <v>1</v>
      </c>
      <c r="S2834" s="677">
        <v>1</v>
      </c>
      <c r="T2834" s="742">
        <v>1</v>
      </c>
      <c r="U2834" s="700">
        <v>1</v>
      </c>
    </row>
    <row r="2835" spans="1:21" ht="14.4" customHeight="1" x14ac:dyDescent="0.3">
      <c r="A2835" s="660">
        <v>21</v>
      </c>
      <c r="B2835" s="661" t="s">
        <v>589</v>
      </c>
      <c r="C2835" s="661">
        <v>89301212</v>
      </c>
      <c r="D2835" s="740" t="s">
        <v>6629</v>
      </c>
      <c r="E2835" s="741" t="s">
        <v>4383</v>
      </c>
      <c r="F2835" s="661" t="s">
        <v>4355</v>
      </c>
      <c r="G2835" s="661" t="s">
        <v>4479</v>
      </c>
      <c r="H2835" s="661" t="s">
        <v>2238</v>
      </c>
      <c r="I2835" s="661" t="s">
        <v>2427</v>
      </c>
      <c r="J2835" s="661" t="s">
        <v>2428</v>
      </c>
      <c r="K2835" s="661" t="s">
        <v>4250</v>
      </c>
      <c r="L2835" s="662">
        <v>162.13</v>
      </c>
      <c r="M2835" s="662">
        <v>810.65</v>
      </c>
      <c r="N2835" s="661">
        <v>5</v>
      </c>
      <c r="O2835" s="742">
        <v>3.5</v>
      </c>
      <c r="P2835" s="662">
        <v>162.13</v>
      </c>
      <c r="Q2835" s="677">
        <v>0.2</v>
      </c>
      <c r="R2835" s="661">
        <v>1</v>
      </c>
      <c r="S2835" s="677">
        <v>0.2</v>
      </c>
      <c r="T2835" s="742">
        <v>0.5</v>
      </c>
      <c r="U2835" s="700">
        <v>0.14285714285714285</v>
      </c>
    </row>
    <row r="2836" spans="1:21" ht="14.4" customHeight="1" x14ac:dyDescent="0.3">
      <c r="A2836" s="660">
        <v>21</v>
      </c>
      <c r="B2836" s="661" t="s">
        <v>589</v>
      </c>
      <c r="C2836" s="661">
        <v>89301212</v>
      </c>
      <c r="D2836" s="740" t="s">
        <v>6629</v>
      </c>
      <c r="E2836" s="741" t="s">
        <v>4383</v>
      </c>
      <c r="F2836" s="661" t="s">
        <v>4355</v>
      </c>
      <c r="G2836" s="661" t="s">
        <v>4479</v>
      </c>
      <c r="H2836" s="661" t="s">
        <v>2238</v>
      </c>
      <c r="I2836" s="661" t="s">
        <v>2427</v>
      </c>
      <c r="J2836" s="661" t="s">
        <v>2428</v>
      </c>
      <c r="K2836" s="661" t="s">
        <v>4250</v>
      </c>
      <c r="L2836" s="662">
        <v>68.989999999999995</v>
      </c>
      <c r="M2836" s="662">
        <v>275.95999999999998</v>
      </c>
      <c r="N2836" s="661">
        <v>4</v>
      </c>
      <c r="O2836" s="742">
        <v>1.5</v>
      </c>
      <c r="P2836" s="662">
        <v>275.95999999999998</v>
      </c>
      <c r="Q2836" s="677">
        <v>1</v>
      </c>
      <c r="R2836" s="661">
        <v>4</v>
      </c>
      <c r="S2836" s="677">
        <v>1</v>
      </c>
      <c r="T2836" s="742">
        <v>1.5</v>
      </c>
      <c r="U2836" s="700">
        <v>1</v>
      </c>
    </row>
    <row r="2837" spans="1:21" ht="14.4" customHeight="1" x14ac:dyDescent="0.3">
      <c r="A2837" s="660">
        <v>21</v>
      </c>
      <c r="B2837" s="661" t="s">
        <v>589</v>
      </c>
      <c r="C2837" s="661">
        <v>89301212</v>
      </c>
      <c r="D2837" s="740" t="s">
        <v>6629</v>
      </c>
      <c r="E2837" s="741" t="s">
        <v>4383</v>
      </c>
      <c r="F2837" s="661" t="s">
        <v>4355</v>
      </c>
      <c r="G2837" s="661" t="s">
        <v>4479</v>
      </c>
      <c r="H2837" s="661" t="s">
        <v>2238</v>
      </c>
      <c r="I2837" s="661" t="s">
        <v>2503</v>
      </c>
      <c r="J2837" s="661" t="s">
        <v>2504</v>
      </c>
      <c r="K2837" s="661" t="s">
        <v>4251</v>
      </c>
      <c r="L2837" s="662">
        <v>216.16</v>
      </c>
      <c r="M2837" s="662">
        <v>648.48</v>
      </c>
      <c r="N2837" s="661">
        <v>3</v>
      </c>
      <c r="O2837" s="742">
        <v>1.5</v>
      </c>
      <c r="P2837" s="662">
        <v>432.32</v>
      </c>
      <c r="Q2837" s="677">
        <v>0.66666666666666663</v>
      </c>
      <c r="R2837" s="661">
        <v>2</v>
      </c>
      <c r="S2837" s="677">
        <v>0.66666666666666663</v>
      </c>
      <c r="T2837" s="742">
        <v>1</v>
      </c>
      <c r="U2837" s="700">
        <v>0.66666666666666663</v>
      </c>
    </row>
    <row r="2838" spans="1:21" ht="14.4" customHeight="1" x14ac:dyDescent="0.3">
      <c r="A2838" s="660">
        <v>21</v>
      </c>
      <c r="B2838" s="661" t="s">
        <v>589</v>
      </c>
      <c r="C2838" s="661">
        <v>89301212</v>
      </c>
      <c r="D2838" s="740" t="s">
        <v>6629</v>
      </c>
      <c r="E2838" s="741" t="s">
        <v>4383</v>
      </c>
      <c r="F2838" s="661" t="s">
        <v>4355</v>
      </c>
      <c r="G2838" s="661" t="s">
        <v>4479</v>
      </c>
      <c r="H2838" s="661" t="s">
        <v>2238</v>
      </c>
      <c r="I2838" s="661" t="s">
        <v>3525</v>
      </c>
      <c r="J2838" s="661" t="s">
        <v>2504</v>
      </c>
      <c r="K2838" s="661" t="s">
        <v>4309</v>
      </c>
      <c r="L2838" s="662">
        <v>432.32</v>
      </c>
      <c r="M2838" s="662">
        <v>864.64</v>
      </c>
      <c r="N2838" s="661">
        <v>2</v>
      </c>
      <c r="O2838" s="742">
        <v>1.5</v>
      </c>
      <c r="P2838" s="662">
        <v>864.64</v>
      </c>
      <c r="Q2838" s="677">
        <v>1</v>
      </c>
      <c r="R2838" s="661">
        <v>2</v>
      </c>
      <c r="S2838" s="677">
        <v>1</v>
      </c>
      <c r="T2838" s="742">
        <v>1.5</v>
      </c>
      <c r="U2838" s="700">
        <v>1</v>
      </c>
    </row>
    <row r="2839" spans="1:21" ht="14.4" customHeight="1" x14ac:dyDescent="0.3">
      <c r="A2839" s="660">
        <v>21</v>
      </c>
      <c r="B2839" s="661" t="s">
        <v>589</v>
      </c>
      <c r="C2839" s="661">
        <v>89301212</v>
      </c>
      <c r="D2839" s="740" t="s">
        <v>6629</v>
      </c>
      <c r="E2839" s="741" t="s">
        <v>4383</v>
      </c>
      <c r="F2839" s="661" t="s">
        <v>4355</v>
      </c>
      <c r="G2839" s="661" t="s">
        <v>4480</v>
      </c>
      <c r="H2839" s="661" t="s">
        <v>590</v>
      </c>
      <c r="I2839" s="661" t="s">
        <v>1283</v>
      </c>
      <c r="J2839" s="661" t="s">
        <v>869</v>
      </c>
      <c r="K2839" s="661" t="s">
        <v>1161</v>
      </c>
      <c r="L2839" s="662">
        <v>137.74</v>
      </c>
      <c r="M2839" s="662">
        <v>137.74</v>
      </c>
      <c r="N2839" s="661">
        <v>1</v>
      </c>
      <c r="O2839" s="742">
        <v>0.5</v>
      </c>
      <c r="P2839" s="662">
        <v>137.74</v>
      </c>
      <c r="Q2839" s="677">
        <v>1</v>
      </c>
      <c r="R2839" s="661">
        <v>1</v>
      </c>
      <c r="S2839" s="677">
        <v>1</v>
      </c>
      <c r="T2839" s="742">
        <v>0.5</v>
      </c>
      <c r="U2839" s="700">
        <v>1</v>
      </c>
    </row>
    <row r="2840" spans="1:21" ht="14.4" customHeight="1" x14ac:dyDescent="0.3">
      <c r="A2840" s="660">
        <v>21</v>
      </c>
      <c r="B2840" s="661" t="s">
        <v>589</v>
      </c>
      <c r="C2840" s="661">
        <v>89301212</v>
      </c>
      <c r="D2840" s="740" t="s">
        <v>6629</v>
      </c>
      <c r="E2840" s="741" t="s">
        <v>4383</v>
      </c>
      <c r="F2840" s="661" t="s">
        <v>4355</v>
      </c>
      <c r="G2840" s="661" t="s">
        <v>4480</v>
      </c>
      <c r="H2840" s="661" t="s">
        <v>590</v>
      </c>
      <c r="I2840" s="661" t="s">
        <v>3464</v>
      </c>
      <c r="J2840" s="661" t="s">
        <v>869</v>
      </c>
      <c r="K2840" s="661" t="s">
        <v>3465</v>
      </c>
      <c r="L2840" s="662">
        <v>229.57</v>
      </c>
      <c r="M2840" s="662">
        <v>459.14</v>
      </c>
      <c r="N2840" s="661">
        <v>2</v>
      </c>
      <c r="O2840" s="742">
        <v>1</v>
      </c>
      <c r="P2840" s="662">
        <v>459.14</v>
      </c>
      <c r="Q2840" s="677">
        <v>1</v>
      </c>
      <c r="R2840" s="661">
        <v>2</v>
      </c>
      <c r="S2840" s="677">
        <v>1</v>
      </c>
      <c r="T2840" s="742">
        <v>1</v>
      </c>
      <c r="U2840" s="700">
        <v>1</v>
      </c>
    </row>
    <row r="2841" spans="1:21" ht="14.4" customHeight="1" x14ac:dyDescent="0.3">
      <c r="A2841" s="660">
        <v>21</v>
      </c>
      <c r="B2841" s="661" t="s">
        <v>589</v>
      </c>
      <c r="C2841" s="661">
        <v>89301212</v>
      </c>
      <c r="D2841" s="740" t="s">
        <v>6629</v>
      </c>
      <c r="E2841" s="741" t="s">
        <v>4383</v>
      </c>
      <c r="F2841" s="661" t="s">
        <v>4355</v>
      </c>
      <c r="G2841" s="661" t="s">
        <v>4480</v>
      </c>
      <c r="H2841" s="661" t="s">
        <v>590</v>
      </c>
      <c r="I2841" s="661" t="s">
        <v>3464</v>
      </c>
      <c r="J2841" s="661" t="s">
        <v>869</v>
      </c>
      <c r="K2841" s="661" t="s">
        <v>3465</v>
      </c>
      <c r="L2841" s="662">
        <v>198.04</v>
      </c>
      <c r="M2841" s="662">
        <v>198.04</v>
      </c>
      <c r="N2841" s="661">
        <v>1</v>
      </c>
      <c r="O2841" s="742">
        <v>1</v>
      </c>
      <c r="P2841" s="662"/>
      <c r="Q2841" s="677">
        <v>0</v>
      </c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21</v>
      </c>
      <c r="B2842" s="661" t="s">
        <v>589</v>
      </c>
      <c r="C2842" s="661">
        <v>89301212</v>
      </c>
      <c r="D2842" s="740" t="s">
        <v>6629</v>
      </c>
      <c r="E2842" s="741" t="s">
        <v>4383</v>
      </c>
      <c r="F2842" s="661" t="s">
        <v>4355</v>
      </c>
      <c r="G2842" s="661" t="s">
        <v>4480</v>
      </c>
      <c r="H2842" s="661" t="s">
        <v>590</v>
      </c>
      <c r="I2842" s="661" t="s">
        <v>6064</v>
      </c>
      <c r="J2842" s="661" t="s">
        <v>869</v>
      </c>
      <c r="K2842" s="661" t="s">
        <v>6065</v>
      </c>
      <c r="L2842" s="662">
        <v>237.65</v>
      </c>
      <c r="M2842" s="662">
        <v>237.65</v>
      </c>
      <c r="N2842" s="661">
        <v>1</v>
      </c>
      <c r="O2842" s="742">
        <v>0.5</v>
      </c>
      <c r="P2842" s="662">
        <v>237.65</v>
      </c>
      <c r="Q2842" s="677">
        <v>1</v>
      </c>
      <c r="R2842" s="661">
        <v>1</v>
      </c>
      <c r="S2842" s="677">
        <v>1</v>
      </c>
      <c r="T2842" s="742">
        <v>0.5</v>
      </c>
      <c r="U2842" s="700">
        <v>1</v>
      </c>
    </row>
    <row r="2843" spans="1:21" ht="14.4" customHeight="1" x14ac:dyDescent="0.3">
      <c r="A2843" s="660">
        <v>21</v>
      </c>
      <c r="B2843" s="661" t="s">
        <v>589</v>
      </c>
      <c r="C2843" s="661">
        <v>89301212</v>
      </c>
      <c r="D2843" s="740" t="s">
        <v>6629</v>
      </c>
      <c r="E2843" s="741" t="s">
        <v>4383</v>
      </c>
      <c r="F2843" s="661" t="s">
        <v>4355</v>
      </c>
      <c r="G2843" s="661" t="s">
        <v>4480</v>
      </c>
      <c r="H2843" s="661" t="s">
        <v>590</v>
      </c>
      <c r="I2843" s="661" t="s">
        <v>6208</v>
      </c>
      <c r="J2843" s="661" t="s">
        <v>6209</v>
      </c>
      <c r="K2843" s="661" t="s">
        <v>6210</v>
      </c>
      <c r="L2843" s="662">
        <v>178.24</v>
      </c>
      <c r="M2843" s="662">
        <v>178.24</v>
      </c>
      <c r="N2843" s="661">
        <v>1</v>
      </c>
      <c r="O2843" s="742">
        <v>0.5</v>
      </c>
      <c r="P2843" s="662"/>
      <c r="Q2843" s="677">
        <v>0</v>
      </c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21</v>
      </c>
      <c r="B2844" s="661" t="s">
        <v>589</v>
      </c>
      <c r="C2844" s="661">
        <v>89301212</v>
      </c>
      <c r="D2844" s="740" t="s">
        <v>6629</v>
      </c>
      <c r="E2844" s="741" t="s">
        <v>4383</v>
      </c>
      <c r="F2844" s="661" t="s">
        <v>4355</v>
      </c>
      <c r="G2844" s="661" t="s">
        <v>4480</v>
      </c>
      <c r="H2844" s="661" t="s">
        <v>590</v>
      </c>
      <c r="I2844" s="661" t="s">
        <v>6211</v>
      </c>
      <c r="J2844" s="661" t="s">
        <v>6209</v>
      </c>
      <c r="K2844" s="661" t="s">
        <v>6212</v>
      </c>
      <c r="L2844" s="662">
        <v>0</v>
      </c>
      <c r="M2844" s="662">
        <v>0</v>
      </c>
      <c r="N2844" s="661">
        <v>1</v>
      </c>
      <c r="O2844" s="742">
        <v>0.5</v>
      </c>
      <c r="P2844" s="662"/>
      <c r="Q2844" s="677"/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21</v>
      </c>
      <c r="B2845" s="661" t="s">
        <v>589</v>
      </c>
      <c r="C2845" s="661">
        <v>89301212</v>
      </c>
      <c r="D2845" s="740" t="s">
        <v>6629</v>
      </c>
      <c r="E2845" s="741" t="s">
        <v>4383</v>
      </c>
      <c r="F2845" s="661" t="s">
        <v>4355</v>
      </c>
      <c r="G2845" s="661" t="s">
        <v>4480</v>
      </c>
      <c r="H2845" s="661" t="s">
        <v>590</v>
      </c>
      <c r="I2845" s="661" t="s">
        <v>6213</v>
      </c>
      <c r="J2845" s="661" t="s">
        <v>5844</v>
      </c>
      <c r="K2845" s="661" t="s">
        <v>6214</v>
      </c>
      <c r="L2845" s="662">
        <v>118.82</v>
      </c>
      <c r="M2845" s="662">
        <v>118.82</v>
      </c>
      <c r="N2845" s="661">
        <v>1</v>
      </c>
      <c r="O2845" s="742">
        <v>1</v>
      </c>
      <c r="P2845" s="662"/>
      <c r="Q2845" s="677">
        <v>0</v>
      </c>
      <c r="R2845" s="661"/>
      <c r="S2845" s="677">
        <v>0</v>
      </c>
      <c r="T2845" s="742"/>
      <c r="U2845" s="700">
        <v>0</v>
      </c>
    </row>
    <row r="2846" spans="1:21" ht="14.4" customHeight="1" x14ac:dyDescent="0.3">
      <c r="A2846" s="660">
        <v>21</v>
      </c>
      <c r="B2846" s="661" t="s">
        <v>589</v>
      </c>
      <c r="C2846" s="661">
        <v>89301212</v>
      </c>
      <c r="D2846" s="740" t="s">
        <v>6629</v>
      </c>
      <c r="E2846" s="741" t="s">
        <v>4383</v>
      </c>
      <c r="F2846" s="661" t="s">
        <v>4355</v>
      </c>
      <c r="G2846" s="661" t="s">
        <v>4485</v>
      </c>
      <c r="H2846" s="661" t="s">
        <v>590</v>
      </c>
      <c r="I2846" s="661" t="s">
        <v>1518</v>
      </c>
      <c r="J2846" s="661" t="s">
        <v>1519</v>
      </c>
      <c r="K2846" s="661" t="s">
        <v>1520</v>
      </c>
      <c r="L2846" s="662">
        <v>359.63</v>
      </c>
      <c r="M2846" s="662">
        <v>3596.3</v>
      </c>
      <c r="N2846" s="661">
        <v>10</v>
      </c>
      <c r="O2846" s="742">
        <v>4</v>
      </c>
      <c r="P2846" s="662">
        <v>1798.1499999999999</v>
      </c>
      <c r="Q2846" s="677">
        <v>0.49999999999999994</v>
      </c>
      <c r="R2846" s="661">
        <v>5</v>
      </c>
      <c r="S2846" s="677">
        <v>0.5</v>
      </c>
      <c r="T2846" s="742">
        <v>1.5</v>
      </c>
      <c r="U2846" s="700">
        <v>0.375</v>
      </c>
    </row>
    <row r="2847" spans="1:21" ht="14.4" customHeight="1" x14ac:dyDescent="0.3">
      <c r="A2847" s="660">
        <v>21</v>
      </c>
      <c r="B2847" s="661" t="s">
        <v>589</v>
      </c>
      <c r="C2847" s="661">
        <v>89301212</v>
      </c>
      <c r="D2847" s="740" t="s">
        <v>6629</v>
      </c>
      <c r="E2847" s="741" t="s">
        <v>4383</v>
      </c>
      <c r="F2847" s="661" t="s">
        <v>4355</v>
      </c>
      <c r="G2847" s="661" t="s">
        <v>4485</v>
      </c>
      <c r="H2847" s="661" t="s">
        <v>590</v>
      </c>
      <c r="I2847" s="661" t="s">
        <v>4486</v>
      </c>
      <c r="J2847" s="661" t="s">
        <v>1519</v>
      </c>
      <c r="K2847" s="661" t="s">
        <v>2422</v>
      </c>
      <c r="L2847" s="662">
        <v>0</v>
      </c>
      <c r="M2847" s="662">
        <v>0</v>
      </c>
      <c r="N2847" s="661">
        <v>8</v>
      </c>
      <c r="O2847" s="742">
        <v>5</v>
      </c>
      <c r="P2847" s="662">
        <v>0</v>
      </c>
      <c r="Q2847" s="677"/>
      <c r="R2847" s="661">
        <v>6</v>
      </c>
      <c r="S2847" s="677">
        <v>0.75</v>
      </c>
      <c r="T2847" s="742">
        <v>3</v>
      </c>
      <c r="U2847" s="700">
        <v>0.6</v>
      </c>
    </row>
    <row r="2848" spans="1:21" ht="14.4" customHeight="1" x14ac:dyDescent="0.3">
      <c r="A2848" s="660">
        <v>21</v>
      </c>
      <c r="B2848" s="661" t="s">
        <v>589</v>
      </c>
      <c r="C2848" s="661">
        <v>89301212</v>
      </c>
      <c r="D2848" s="740" t="s">
        <v>6629</v>
      </c>
      <c r="E2848" s="741" t="s">
        <v>4383</v>
      </c>
      <c r="F2848" s="661" t="s">
        <v>4355</v>
      </c>
      <c r="G2848" s="661" t="s">
        <v>4421</v>
      </c>
      <c r="H2848" s="661" t="s">
        <v>590</v>
      </c>
      <c r="I2848" s="661" t="s">
        <v>738</v>
      </c>
      <c r="J2848" s="661" t="s">
        <v>5310</v>
      </c>
      <c r="K2848" s="661" t="s">
        <v>4584</v>
      </c>
      <c r="L2848" s="662">
        <v>14.2</v>
      </c>
      <c r="M2848" s="662">
        <v>85.199999999999989</v>
      </c>
      <c r="N2848" s="661">
        <v>6</v>
      </c>
      <c r="O2848" s="742">
        <v>5.5</v>
      </c>
      <c r="P2848" s="662">
        <v>56.8</v>
      </c>
      <c r="Q2848" s="677">
        <v>0.66666666666666674</v>
      </c>
      <c r="R2848" s="661">
        <v>4</v>
      </c>
      <c r="S2848" s="677">
        <v>0.66666666666666663</v>
      </c>
      <c r="T2848" s="742">
        <v>4</v>
      </c>
      <c r="U2848" s="700">
        <v>0.72727272727272729</v>
      </c>
    </row>
    <row r="2849" spans="1:21" ht="14.4" customHeight="1" x14ac:dyDescent="0.3">
      <c r="A2849" s="660">
        <v>21</v>
      </c>
      <c r="B2849" s="661" t="s">
        <v>589</v>
      </c>
      <c r="C2849" s="661">
        <v>89301212</v>
      </c>
      <c r="D2849" s="740" t="s">
        <v>6629</v>
      </c>
      <c r="E2849" s="741" t="s">
        <v>4383</v>
      </c>
      <c r="F2849" s="661" t="s">
        <v>4355</v>
      </c>
      <c r="G2849" s="661" t="s">
        <v>4421</v>
      </c>
      <c r="H2849" s="661" t="s">
        <v>590</v>
      </c>
      <c r="I2849" s="661" t="s">
        <v>741</v>
      </c>
      <c r="J2849" s="661" t="s">
        <v>4422</v>
      </c>
      <c r="K2849" s="661" t="s">
        <v>4423</v>
      </c>
      <c r="L2849" s="662">
        <v>18.940000000000001</v>
      </c>
      <c r="M2849" s="662">
        <v>435.62</v>
      </c>
      <c r="N2849" s="661">
        <v>23</v>
      </c>
      <c r="O2849" s="742">
        <v>12.5</v>
      </c>
      <c r="P2849" s="662">
        <v>227.28</v>
      </c>
      <c r="Q2849" s="677">
        <v>0.52173913043478259</v>
      </c>
      <c r="R2849" s="661">
        <v>12</v>
      </c>
      <c r="S2849" s="677">
        <v>0.52173913043478259</v>
      </c>
      <c r="T2849" s="742">
        <v>6.5</v>
      </c>
      <c r="U2849" s="700">
        <v>0.52</v>
      </c>
    </row>
    <row r="2850" spans="1:21" ht="14.4" customHeight="1" x14ac:dyDescent="0.3">
      <c r="A2850" s="660">
        <v>21</v>
      </c>
      <c r="B2850" s="661" t="s">
        <v>589</v>
      </c>
      <c r="C2850" s="661">
        <v>89301212</v>
      </c>
      <c r="D2850" s="740" t="s">
        <v>6629</v>
      </c>
      <c r="E2850" s="741" t="s">
        <v>4383</v>
      </c>
      <c r="F2850" s="661" t="s">
        <v>4355</v>
      </c>
      <c r="G2850" s="661" t="s">
        <v>6215</v>
      </c>
      <c r="H2850" s="661" t="s">
        <v>590</v>
      </c>
      <c r="I2850" s="661" t="s">
        <v>6216</v>
      </c>
      <c r="J2850" s="661" t="s">
        <v>6217</v>
      </c>
      <c r="K2850" s="661" t="s">
        <v>6218</v>
      </c>
      <c r="L2850" s="662">
        <v>0</v>
      </c>
      <c r="M2850" s="662">
        <v>0</v>
      </c>
      <c r="N2850" s="661">
        <v>2</v>
      </c>
      <c r="O2850" s="742">
        <v>1.5</v>
      </c>
      <c r="P2850" s="662"/>
      <c r="Q2850" s="677"/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21</v>
      </c>
      <c r="B2851" s="661" t="s">
        <v>589</v>
      </c>
      <c r="C2851" s="661">
        <v>89301212</v>
      </c>
      <c r="D2851" s="740" t="s">
        <v>6629</v>
      </c>
      <c r="E2851" s="741" t="s">
        <v>4383</v>
      </c>
      <c r="F2851" s="661" t="s">
        <v>4355</v>
      </c>
      <c r="G2851" s="661" t="s">
        <v>4763</v>
      </c>
      <c r="H2851" s="661" t="s">
        <v>590</v>
      </c>
      <c r="I2851" s="661" t="s">
        <v>764</v>
      </c>
      <c r="J2851" s="661" t="s">
        <v>6219</v>
      </c>
      <c r="K2851" s="661" t="s">
        <v>4243</v>
      </c>
      <c r="L2851" s="662">
        <v>29.48</v>
      </c>
      <c r="M2851" s="662">
        <v>29.48</v>
      </c>
      <c r="N2851" s="661">
        <v>1</v>
      </c>
      <c r="O2851" s="742">
        <v>0.5</v>
      </c>
      <c r="P2851" s="662"/>
      <c r="Q2851" s="677">
        <v>0</v>
      </c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21</v>
      </c>
      <c r="B2852" s="661" t="s">
        <v>589</v>
      </c>
      <c r="C2852" s="661">
        <v>89301212</v>
      </c>
      <c r="D2852" s="740" t="s">
        <v>6629</v>
      </c>
      <c r="E2852" s="741" t="s">
        <v>4383</v>
      </c>
      <c r="F2852" s="661" t="s">
        <v>4355</v>
      </c>
      <c r="G2852" s="661" t="s">
        <v>4763</v>
      </c>
      <c r="H2852" s="661" t="s">
        <v>590</v>
      </c>
      <c r="I2852" s="661" t="s">
        <v>2948</v>
      </c>
      <c r="J2852" s="661" t="s">
        <v>4764</v>
      </c>
      <c r="K2852" s="661" t="s">
        <v>4765</v>
      </c>
      <c r="L2852" s="662">
        <v>36.89</v>
      </c>
      <c r="M2852" s="662">
        <v>147.56</v>
      </c>
      <c r="N2852" s="661">
        <v>4</v>
      </c>
      <c r="O2852" s="742">
        <v>1.5</v>
      </c>
      <c r="P2852" s="662"/>
      <c r="Q2852" s="677">
        <v>0</v>
      </c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21</v>
      </c>
      <c r="B2853" s="661" t="s">
        <v>589</v>
      </c>
      <c r="C2853" s="661">
        <v>89301212</v>
      </c>
      <c r="D2853" s="740" t="s">
        <v>6629</v>
      </c>
      <c r="E2853" s="741" t="s">
        <v>4383</v>
      </c>
      <c r="F2853" s="661" t="s">
        <v>4355</v>
      </c>
      <c r="G2853" s="661" t="s">
        <v>4403</v>
      </c>
      <c r="H2853" s="661" t="s">
        <v>590</v>
      </c>
      <c r="I2853" s="661" t="s">
        <v>1915</v>
      </c>
      <c r="J2853" s="661" t="s">
        <v>1916</v>
      </c>
      <c r="K2853" s="661" t="s">
        <v>4695</v>
      </c>
      <c r="L2853" s="662">
        <v>221.03</v>
      </c>
      <c r="M2853" s="662">
        <v>221.03</v>
      </c>
      <c r="N2853" s="661">
        <v>1</v>
      </c>
      <c r="O2853" s="742">
        <v>0.5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21</v>
      </c>
      <c r="B2854" s="661" t="s">
        <v>589</v>
      </c>
      <c r="C2854" s="661">
        <v>89301212</v>
      </c>
      <c r="D2854" s="740" t="s">
        <v>6629</v>
      </c>
      <c r="E2854" s="741" t="s">
        <v>4383</v>
      </c>
      <c r="F2854" s="661" t="s">
        <v>4355</v>
      </c>
      <c r="G2854" s="661" t="s">
        <v>4403</v>
      </c>
      <c r="H2854" s="661" t="s">
        <v>590</v>
      </c>
      <c r="I2854" s="661" t="s">
        <v>6220</v>
      </c>
      <c r="J2854" s="661" t="s">
        <v>1916</v>
      </c>
      <c r="K2854" s="661" t="s">
        <v>6221</v>
      </c>
      <c r="L2854" s="662">
        <v>0</v>
      </c>
      <c r="M2854" s="662">
        <v>0</v>
      </c>
      <c r="N2854" s="661">
        <v>1</v>
      </c>
      <c r="O2854" s="742">
        <v>1</v>
      </c>
      <c r="P2854" s="662"/>
      <c r="Q2854" s="677"/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21</v>
      </c>
      <c r="B2855" s="661" t="s">
        <v>589</v>
      </c>
      <c r="C2855" s="661">
        <v>89301212</v>
      </c>
      <c r="D2855" s="740" t="s">
        <v>6629</v>
      </c>
      <c r="E2855" s="741" t="s">
        <v>4383</v>
      </c>
      <c r="F2855" s="661" t="s">
        <v>4355</v>
      </c>
      <c r="G2855" s="661" t="s">
        <v>4491</v>
      </c>
      <c r="H2855" s="661" t="s">
        <v>590</v>
      </c>
      <c r="I2855" s="661" t="s">
        <v>5851</v>
      </c>
      <c r="J2855" s="661" t="s">
        <v>5852</v>
      </c>
      <c r="K2855" s="661" t="s">
        <v>2088</v>
      </c>
      <c r="L2855" s="662">
        <v>0</v>
      </c>
      <c r="M2855" s="662">
        <v>0</v>
      </c>
      <c r="N2855" s="661">
        <v>1</v>
      </c>
      <c r="O2855" s="742">
        <v>1</v>
      </c>
      <c r="P2855" s="662">
        <v>0</v>
      </c>
      <c r="Q2855" s="677"/>
      <c r="R2855" s="661">
        <v>1</v>
      </c>
      <c r="S2855" s="677">
        <v>1</v>
      </c>
      <c r="T2855" s="742">
        <v>1</v>
      </c>
      <c r="U2855" s="700">
        <v>1</v>
      </c>
    </row>
    <row r="2856" spans="1:21" ht="14.4" customHeight="1" x14ac:dyDescent="0.3">
      <c r="A2856" s="660">
        <v>21</v>
      </c>
      <c r="B2856" s="661" t="s">
        <v>589</v>
      </c>
      <c r="C2856" s="661">
        <v>89301212</v>
      </c>
      <c r="D2856" s="740" t="s">
        <v>6629</v>
      </c>
      <c r="E2856" s="741" t="s">
        <v>4383</v>
      </c>
      <c r="F2856" s="661" t="s">
        <v>4355</v>
      </c>
      <c r="G2856" s="661" t="s">
        <v>4491</v>
      </c>
      <c r="H2856" s="661" t="s">
        <v>590</v>
      </c>
      <c r="I2856" s="661" t="s">
        <v>983</v>
      </c>
      <c r="J2856" s="661" t="s">
        <v>984</v>
      </c>
      <c r="K2856" s="661" t="s">
        <v>2088</v>
      </c>
      <c r="L2856" s="662">
        <v>56.52</v>
      </c>
      <c r="M2856" s="662">
        <v>452.16</v>
      </c>
      <c r="N2856" s="661">
        <v>8</v>
      </c>
      <c r="O2856" s="742">
        <v>2</v>
      </c>
      <c r="P2856" s="662">
        <v>452.16</v>
      </c>
      <c r="Q2856" s="677">
        <v>1</v>
      </c>
      <c r="R2856" s="661">
        <v>8</v>
      </c>
      <c r="S2856" s="677">
        <v>1</v>
      </c>
      <c r="T2856" s="742">
        <v>2</v>
      </c>
      <c r="U2856" s="700">
        <v>1</v>
      </c>
    </row>
    <row r="2857" spans="1:21" ht="14.4" customHeight="1" x14ac:dyDescent="0.3">
      <c r="A2857" s="660">
        <v>21</v>
      </c>
      <c r="B2857" s="661" t="s">
        <v>589</v>
      </c>
      <c r="C2857" s="661">
        <v>89301212</v>
      </c>
      <c r="D2857" s="740" t="s">
        <v>6629</v>
      </c>
      <c r="E2857" s="741" t="s">
        <v>4383</v>
      </c>
      <c r="F2857" s="661" t="s">
        <v>4355</v>
      </c>
      <c r="G2857" s="661" t="s">
        <v>4491</v>
      </c>
      <c r="H2857" s="661" t="s">
        <v>590</v>
      </c>
      <c r="I2857" s="661" t="s">
        <v>983</v>
      </c>
      <c r="J2857" s="661" t="s">
        <v>984</v>
      </c>
      <c r="K2857" s="661" t="s">
        <v>2088</v>
      </c>
      <c r="L2857" s="662">
        <v>59.55</v>
      </c>
      <c r="M2857" s="662">
        <v>119.1</v>
      </c>
      <c r="N2857" s="661">
        <v>2</v>
      </c>
      <c r="O2857" s="742">
        <v>1</v>
      </c>
      <c r="P2857" s="662">
        <v>119.1</v>
      </c>
      <c r="Q2857" s="677">
        <v>1</v>
      </c>
      <c r="R2857" s="661">
        <v>2</v>
      </c>
      <c r="S2857" s="677">
        <v>1</v>
      </c>
      <c r="T2857" s="742">
        <v>1</v>
      </c>
      <c r="U2857" s="700">
        <v>1</v>
      </c>
    </row>
    <row r="2858" spans="1:21" ht="14.4" customHeight="1" x14ac:dyDescent="0.3">
      <c r="A2858" s="660">
        <v>21</v>
      </c>
      <c r="B2858" s="661" t="s">
        <v>589</v>
      </c>
      <c r="C2858" s="661">
        <v>89301212</v>
      </c>
      <c r="D2858" s="740" t="s">
        <v>6629</v>
      </c>
      <c r="E2858" s="741" t="s">
        <v>4383</v>
      </c>
      <c r="F2858" s="661" t="s">
        <v>4355</v>
      </c>
      <c r="G2858" s="661" t="s">
        <v>4491</v>
      </c>
      <c r="H2858" s="661" t="s">
        <v>590</v>
      </c>
      <c r="I2858" s="661" t="s">
        <v>4495</v>
      </c>
      <c r="J2858" s="661" t="s">
        <v>4496</v>
      </c>
      <c r="K2858" s="661" t="s">
        <v>4497</v>
      </c>
      <c r="L2858" s="662">
        <v>79.400000000000006</v>
      </c>
      <c r="M2858" s="662">
        <v>79.400000000000006</v>
      </c>
      <c r="N2858" s="661">
        <v>1</v>
      </c>
      <c r="O2858" s="742">
        <v>1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21</v>
      </c>
      <c r="B2859" s="661" t="s">
        <v>589</v>
      </c>
      <c r="C2859" s="661">
        <v>89301212</v>
      </c>
      <c r="D2859" s="740" t="s">
        <v>6629</v>
      </c>
      <c r="E2859" s="741" t="s">
        <v>4383</v>
      </c>
      <c r="F2859" s="661" t="s">
        <v>4355</v>
      </c>
      <c r="G2859" s="661" t="s">
        <v>4491</v>
      </c>
      <c r="H2859" s="661" t="s">
        <v>590</v>
      </c>
      <c r="I2859" s="661" t="s">
        <v>4623</v>
      </c>
      <c r="J2859" s="661" t="s">
        <v>4624</v>
      </c>
      <c r="K2859" s="661" t="s">
        <v>4625</v>
      </c>
      <c r="L2859" s="662">
        <v>75.36</v>
      </c>
      <c r="M2859" s="662">
        <v>75.36</v>
      </c>
      <c r="N2859" s="661">
        <v>1</v>
      </c>
      <c r="O2859" s="742">
        <v>1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21</v>
      </c>
      <c r="B2860" s="661" t="s">
        <v>589</v>
      </c>
      <c r="C2860" s="661">
        <v>89301212</v>
      </c>
      <c r="D2860" s="740" t="s">
        <v>6629</v>
      </c>
      <c r="E2860" s="741" t="s">
        <v>4383</v>
      </c>
      <c r="F2860" s="661" t="s">
        <v>4355</v>
      </c>
      <c r="G2860" s="661" t="s">
        <v>4491</v>
      </c>
      <c r="H2860" s="661" t="s">
        <v>590</v>
      </c>
      <c r="I2860" s="661" t="s">
        <v>5475</v>
      </c>
      <c r="J2860" s="661" t="s">
        <v>4624</v>
      </c>
      <c r="K2860" s="661" t="s">
        <v>5476</v>
      </c>
      <c r="L2860" s="662">
        <v>188.41</v>
      </c>
      <c r="M2860" s="662">
        <v>188.41</v>
      </c>
      <c r="N2860" s="661">
        <v>1</v>
      </c>
      <c r="O2860" s="742">
        <v>0.5</v>
      </c>
      <c r="P2860" s="662">
        <v>188.41</v>
      </c>
      <c r="Q2860" s="677">
        <v>1</v>
      </c>
      <c r="R2860" s="661">
        <v>1</v>
      </c>
      <c r="S2860" s="677">
        <v>1</v>
      </c>
      <c r="T2860" s="742">
        <v>0.5</v>
      </c>
      <c r="U2860" s="700">
        <v>1</v>
      </c>
    </row>
    <row r="2861" spans="1:21" ht="14.4" customHeight="1" x14ac:dyDescent="0.3">
      <c r="A2861" s="660">
        <v>21</v>
      </c>
      <c r="B2861" s="661" t="s">
        <v>589</v>
      </c>
      <c r="C2861" s="661">
        <v>89301212</v>
      </c>
      <c r="D2861" s="740" t="s">
        <v>6629</v>
      </c>
      <c r="E2861" s="741" t="s">
        <v>4383</v>
      </c>
      <c r="F2861" s="661" t="s">
        <v>4355</v>
      </c>
      <c r="G2861" s="661" t="s">
        <v>4491</v>
      </c>
      <c r="H2861" s="661" t="s">
        <v>590</v>
      </c>
      <c r="I2861" s="661" t="s">
        <v>6023</v>
      </c>
      <c r="J2861" s="661" t="s">
        <v>4624</v>
      </c>
      <c r="K2861" s="661" t="s">
        <v>6024</v>
      </c>
      <c r="L2861" s="662">
        <v>376.81</v>
      </c>
      <c r="M2861" s="662">
        <v>376.81</v>
      </c>
      <c r="N2861" s="661">
        <v>1</v>
      </c>
      <c r="O2861" s="742"/>
      <c r="P2861" s="662">
        <v>376.81</v>
      </c>
      <c r="Q2861" s="677">
        <v>1</v>
      </c>
      <c r="R2861" s="661">
        <v>1</v>
      </c>
      <c r="S2861" s="677">
        <v>1</v>
      </c>
      <c r="T2861" s="742"/>
      <c r="U2861" s="700"/>
    </row>
    <row r="2862" spans="1:21" ht="14.4" customHeight="1" x14ac:dyDescent="0.3">
      <c r="A2862" s="660">
        <v>21</v>
      </c>
      <c r="B2862" s="661" t="s">
        <v>589</v>
      </c>
      <c r="C2862" s="661">
        <v>89301212</v>
      </c>
      <c r="D2862" s="740" t="s">
        <v>6629</v>
      </c>
      <c r="E2862" s="741" t="s">
        <v>4383</v>
      </c>
      <c r="F2862" s="661" t="s">
        <v>4355</v>
      </c>
      <c r="G2862" s="661" t="s">
        <v>4491</v>
      </c>
      <c r="H2862" s="661" t="s">
        <v>590</v>
      </c>
      <c r="I2862" s="661" t="s">
        <v>6023</v>
      </c>
      <c r="J2862" s="661" t="s">
        <v>4624</v>
      </c>
      <c r="K2862" s="661" t="s">
        <v>6024</v>
      </c>
      <c r="L2862" s="662">
        <v>397.02</v>
      </c>
      <c r="M2862" s="662">
        <v>397.02</v>
      </c>
      <c r="N2862" s="661">
        <v>1</v>
      </c>
      <c r="O2862" s="742">
        <v>1</v>
      </c>
      <c r="P2862" s="662"/>
      <c r="Q2862" s="677">
        <v>0</v>
      </c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21</v>
      </c>
      <c r="B2863" s="661" t="s">
        <v>589</v>
      </c>
      <c r="C2863" s="661">
        <v>89301212</v>
      </c>
      <c r="D2863" s="740" t="s">
        <v>6629</v>
      </c>
      <c r="E2863" s="741" t="s">
        <v>4383</v>
      </c>
      <c r="F2863" s="661" t="s">
        <v>4355</v>
      </c>
      <c r="G2863" s="661" t="s">
        <v>4491</v>
      </c>
      <c r="H2863" s="661" t="s">
        <v>590</v>
      </c>
      <c r="I2863" s="661" t="s">
        <v>5037</v>
      </c>
      <c r="J2863" s="661" t="s">
        <v>5038</v>
      </c>
      <c r="K2863" s="661" t="s">
        <v>5039</v>
      </c>
      <c r="L2863" s="662">
        <v>56.52</v>
      </c>
      <c r="M2863" s="662">
        <v>113.04</v>
      </c>
      <c r="N2863" s="661">
        <v>2</v>
      </c>
      <c r="O2863" s="742">
        <v>0.5</v>
      </c>
      <c r="P2863" s="662"/>
      <c r="Q2863" s="677">
        <v>0</v>
      </c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21</v>
      </c>
      <c r="B2864" s="661" t="s">
        <v>589</v>
      </c>
      <c r="C2864" s="661">
        <v>89301212</v>
      </c>
      <c r="D2864" s="740" t="s">
        <v>6629</v>
      </c>
      <c r="E2864" s="741" t="s">
        <v>4383</v>
      </c>
      <c r="F2864" s="661" t="s">
        <v>4355</v>
      </c>
      <c r="G2864" s="661" t="s">
        <v>5734</v>
      </c>
      <c r="H2864" s="661" t="s">
        <v>590</v>
      </c>
      <c r="I2864" s="661" t="s">
        <v>6222</v>
      </c>
      <c r="J2864" s="661" t="s">
        <v>1313</v>
      </c>
      <c r="K2864" s="661" t="s">
        <v>6223</v>
      </c>
      <c r="L2864" s="662">
        <v>0</v>
      </c>
      <c r="M2864" s="662">
        <v>0</v>
      </c>
      <c r="N2864" s="661">
        <v>1</v>
      </c>
      <c r="O2864" s="742">
        <v>1</v>
      </c>
      <c r="P2864" s="662"/>
      <c r="Q2864" s="677"/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21</v>
      </c>
      <c r="B2865" s="661" t="s">
        <v>589</v>
      </c>
      <c r="C2865" s="661">
        <v>89301212</v>
      </c>
      <c r="D2865" s="740" t="s">
        <v>6629</v>
      </c>
      <c r="E2865" s="741" t="s">
        <v>4383</v>
      </c>
      <c r="F2865" s="661" t="s">
        <v>4355</v>
      </c>
      <c r="G2865" s="661" t="s">
        <v>4397</v>
      </c>
      <c r="H2865" s="661" t="s">
        <v>590</v>
      </c>
      <c r="I2865" s="661" t="s">
        <v>4498</v>
      </c>
      <c r="J2865" s="661" t="s">
        <v>811</v>
      </c>
      <c r="K2865" s="661" t="s">
        <v>4129</v>
      </c>
      <c r="L2865" s="662">
        <v>115.3</v>
      </c>
      <c r="M2865" s="662">
        <v>1614.1999999999998</v>
      </c>
      <c r="N2865" s="661">
        <v>14</v>
      </c>
      <c r="O2865" s="742">
        <v>8</v>
      </c>
      <c r="P2865" s="662">
        <v>345.9</v>
      </c>
      <c r="Q2865" s="677">
        <v>0.2142857142857143</v>
      </c>
      <c r="R2865" s="661">
        <v>3</v>
      </c>
      <c r="S2865" s="677">
        <v>0.21428571428571427</v>
      </c>
      <c r="T2865" s="742">
        <v>2</v>
      </c>
      <c r="U2865" s="700">
        <v>0.25</v>
      </c>
    </row>
    <row r="2866" spans="1:21" ht="14.4" customHeight="1" x14ac:dyDescent="0.3">
      <c r="A2866" s="660">
        <v>21</v>
      </c>
      <c r="B2866" s="661" t="s">
        <v>589</v>
      </c>
      <c r="C2866" s="661">
        <v>89301212</v>
      </c>
      <c r="D2866" s="740" t="s">
        <v>6629</v>
      </c>
      <c r="E2866" s="741" t="s">
        <v>4383</v>
      </c>
      <c r="F2866" s="661" t="s">
        <v>4355</v>
      </c>
      <c r="G2866" s="661" t="s">
        <v>4397</v>
      </c>
      <c r="H2866" s="661" t="s">
        <v>590</v>
      </c>
      <c r="I2866" s="661" t="s">
        <v>810</v>
      </c>
      <c r="J2866" s="661" t="s">
        <v>811</v>
      </c>
      <c r="K2866" s="661" t="s">
        <v>4129</v>
      </c>
      <c r="L2866" s="662">
        <v>115.3</v>
      </c>
      <c r="M2866" s="662">
        <v>230.6</v>
      </c>
      <c r="N2866" s="661">
        <v>2</v>
      </c>
      <c r="O2866" s="742">
        <v>1.5</v>
      </c>
      <c r="P2866" s="662">
        <v>115.3</v>
      </c>
      <c r="Q2866" s="677">
        <v>0.5</v>
      </c>
      <c r="R2866" s="661">
        <v>1</v>
      </c>
      <c r="S2866" s="677">
        <v>0.5</v>
      </c>
      <c r="T2866" s="742">
        <v>1</v>
      </c>
      <c r="U2866" s="700">
        <v>0.66666666666666663</v>
      </c>
    </row>
    <row r="2867" spans="1:21" ht="14.4" customHeight="1" x14ac:dyDescent="0.3">
      <c r="A2867" s="660">
        <v>21</v>
      </c>
      <c r="B2867" s="661" t="s">
        <v>589</v>
      </c>
      <c r="C2867" s="661">
        <v>89301212</v>
      </c>
      <c r="D2867" s="740" t="s">
        <v>6629</v>
      </c>
      <c r="E2867" s="741" t="s">
        <v>4383</v>
      </c>
      <c r="F2867" s="661" t="s">
        <v>4355</v>
      </c>
      <c r="G2867" s="661" t="s">
        <v>4397</v>
      </c>
      <c r="H2867" s="661" t="s">
        <v>590</v>
      </c>
      <c r="I2867" s="661" t="s">
        <v>1119</v>
      </c>
      <c r="J2867" s="661" t="s">
        <v>811</v>
      </c>
      <c r="K2867" s="661" t="s">
        <v>4499</v>
      </c>
      <c r="L2867" s="662">
        <v>57.65</v>
      </c>
      <c r="M2867" s="662">
        <v>57.65</v>
      </c>
      <c r="N2867" s="661">
        <v>1</v>
      </c>
      <c r="O2867" s="742">
        <v>0.5</v>
      </c>
      <c r="P2867" s="662">
        <v>57.65</v>
      </c>
      <c r="Q2867" s="677">
        <v>1</v>
      </c>
      <c r="R2867" s="661">
        <v>1</v>
      </c>
      <c r="S2867" s="677">
        <v>1</v>
      </c>
      <c r="T2867" s="742">
        <v>0.5</v>
      </c>
      <c r="U2867" s="700">
        <v>1</v>
      </c>
    </row>
    <row r="2868" spans="1:21" ht="14.4" customHeight="1" x14ac:dyDescent="0.3">
      <c r="A2868" s="660">
        <v>21</v>
      </c>
      <c r="B2868" s="661" t="s">
        <v>589</v>
      </c>
      <c r="C2868" s="661">
        <v>89301212</v>
      </c>
      <c r="D2868" s="740" t="s">
        <v>6629</v>
      </c>
      <c r="E2868" s="741" t="s">
        <v>4383</v>
      </c>
      <c r="F2868" s="661" t="s">
        <v>4355</v>
      </c>
      <c r="G2868" s="661" t="s">
        <v>4397</v>
      </c>
      <c r="H2868" s="661" t="s">
        <v>590</v>
      </c>
      <c r="I2868" s="661" t="s">
        <v>3482</v>
      </c>
      <c r="J2868" s="661" t="s">
        <v>811</v>
      </c>
      <c r="K2868" s="661" t="s">
        <v>2884</v>
      </c>
      <c r="L2868" s="662">
        <v>230.59</v>
      </c>
      <c r="M2868" s="662">
        <v>922.36</v>
      </c>
      <c r="N2868" s="661">
        <v>4</v>
      </c>
      <c r="O2868" s="742">
        <v>2</v>
      </c>
      <c r="P2868" s="662">
        <v>461.18</v>
      </c>
      <c r="Q2868" s="677">
        <v>0.5</v>
      </c>
      <c r="R2868" s="661">
        <v>2</v>
      </c>
      <c r="S2868" s="677">
        <v>0.5</v>
      </c>
      <c r="T2868" s="742">
        <v>1</v>
      </c>
      <c r="U2868" s="700">
        <v>0.5</v>
      </c>
    </row>
    <row r="2869" spans="1:21" ht="14.4" customHeight="1" x14ac:dyDescent="0.3">
      <c r="A2869" s="660">
        <v>21</v>
      </c>
      <c r="B2869" s="661" t="s">
        <v>589</v>
      </c>
      <c r="C2869" s="661">
        <v>89301212</v>
      </c>
      <c r="D2869" s="740" t="s">
        <v>6629</v>
      </c>
      <c r="E2869" s="741" t="s">
        <v>4383</v>
      </c>
      <c r="F2869" s="661" t="s">
        <v>4355</v>
      </c>
      <c r="G2869" s="661" t="s">
        <v>4397</v>
      </c>
      <c r="H2869" s="661" t="s">
        <v>590</v>
      </c>
      <c r="I2869" s="661" t="s">
        <v>5737</v>
      </c>
      <c r="J2869" s="661" t="s">
        <v>811</v>
      </c>
      <c r="K2869" s="661" t="s">
        <v>4129</v>
      </c>
      <c r="L2869" s="662">
        <v>115.3</v>
      </c>
      <c r="M2869" s="662">
        <v>807.09999999999991</v>
      </c>
      <c r="N2869" s="661">
        <v>7</v>
      </c>
      <c r="O2869" s="742">
        <v>5.5</v>
      </c>
      <c r="P2869" s="662">
        <v>345.9</v>
      </c>
      <c r="Q2869" s="677">
        <v>0.4285714285714286</v>
      </c>
      <c r="R2869" s="661">
        <v>3</v>
      </c>
      <c r="S2869" s="677">
        <v>0.42857142857142855</v>
      </c>
      <c r="T2869" s="742">
        <v>2</v>
      </c>
      <c r="U2869" s="700">
        <v>0.36363636363636365</v>
      </c>
    </row>
    <row r="2870" spans="1:21" ht="14.4" customHeight="1" x14ac:dyDescent="0.3">
      <c r="A2870" s="660">
        <v>21</v>
      </c>
      <c r="B2870" s="661" t="s">
        <v>589</v>
      </c>
      <c r="C2870" s="661">
        <v>89301212</v>
      </c>
      <c r="D2870" s="740" t="s">
        <v>6629</v>
      </c>
      <c r="E2870" s="741" t="s">
        <v>4383</v>
      </c>
      <c r="F2870" s="661" t="s">
        <v>4355</v>
      </c>
      <c r="G2870" s="661" t="s">
        <v>4397</v>
      </c>
      <c r="H2870" s="661" t="s">
        <v>590</v>
      </c>
      <c r="I2870" s="661" t="s">
        <v>4975</v>
      </c>
      <c r="J2870" s="661" t="s">
        <v>811</v>
      </c>
      <c r="K2870" s="661" t="s">
        <v>4129</v>
      </c>
      <c r="L2870" s="662">
        <v>115.3</v>
      </c>
      <c r="M2870" s="662">
        <v>230.6</v>
      </c>
      <c r="N2870" s="661">
        <v>2</v>
      </c>
      <c r="O2870" s="742">
        <v>1.5</v>
      </c>
      <c r="P2870" s="662">
        <v>115.3</v>
      </c>
      <c r="Q2870" s="677">
        <v>0.5</v>
      </c>
      <c r="R2870" s="661">
        <v>1</v>
      </c>
      <c r="S2870" s="677">
        <v>0.5</v>
      </c>
      <c r="T2870" s="742">
        <v>1</v>
      </c>
      <c r="U2870" s="700">
        <v>0.66666666666666663</v>
      </c>
    </row>
    <row r="2871" spans="1:21" ht="14.4" customHeight="1" x14ac:dyDescent="0.3">
      <c r="A2871" s="660">
        <v>21</v>
      </c>
      <c r="B2871" s="661" t="s">
        <v>589</v>
      </c>
      <c r="C2871" s="661">
        <v>89301212</v>
      </c>
      <c r="D2871" s="740" t="s">
        <v>6629</v>
      </c>
      <c r="E2871" s="741" t="s">
        <v>4383</v>
      </c>
      <c r="F2871" s="661" t="s">
        <v>4355</v>
      </c>
      <c r="G2871" s="661" t="s">
        <v>4397</v>
      </c>
      <c r="H2871" s="661" t="s">
        <v>590</v>
      </c>
      <c r="I2871" s="661" t="s">
        <v>6224</v>
      </c>
      <c r="J2871" s="661" t="s">
        <v>811</v>
      </c>
      <c r="K2871" s="661" t="s">
        <v>2884</v>
      </c>
      <c r="L2871" s="662">
        <v>0</v>
      </c>
      <c r="M2871" s="662">
        <v>0</v>
      </c>
      <c r="N2871" s="661">
        <v>1</v>
      </c>
      <c r="O2871" s="742">
        <v>0.5</v>
      </c>
      <c r="P2871" s="662"/>
      <c r="Q2871" s="677"/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21</v>
      </c>
      <c r="B2872" s="661" t="s">
        <v>589</v>
      </c>
      <c r="C2872" s="661">
        <v>89301212</v>
      </c>
      <c r="D2872" s="740" t="s">
        <v>6629</v>
      </c>
      <c r="E2872" s="741" t="s">
        <v>4383</v>
      </c>
      <c r="F2872" s="661" t="s">
        <v>4355</v>
      </c>
      <c r="G2872" s="661" t="s">
        <v>4500</v>
      </c>
      <c r="H2872" s="661" t="s">
        <v>590</v>
      </c>
      <c r="I2872" s="661" t="s">
        <v>1487</v>
      </c>
      <c r="J2872" s="661" t="s">
        <v>4501</v>
      </c>
      <c r="K2872" s="661" t="s">
        <v>4502</v>
      </c>
      <c r="L2872" s="662">
        <v>25.8</v>
      </c>
      <c r="M2872" s="662">
        <v>645.00000000000011</v>
      </c>
      <c r="N2872" s="661">
        <v>25</v>
      </c>
      <c r="O2872" s="742">
        <v>6.5</v>
      </c>
      <c r="P2872" s="662">
        <v>593.40000000000009</v>
      </c>
      <c r="Q2872" s="677">
        <v>0.91999999999999993</v>
      </c>
      <c r="R2872" s="661">
        <v>23</v>
      </c>
      <c r="S2872" s="677">
        <v>0.92</v>
      </c>
      <c r="T2872" s="742">
        <v>6</v>
      </c>
      <c r="U2872" s="700">
        <v>0.92307692307692313</v>
      </c>
    </row>
    <row r="2873" spans="1:21" ht="14.4" customHeight="1" x14ac:dyDescent="0.3">
      <c r="A2873" s="660">
        <v>21</v>
      </c>
      <c r="B2873" s="661" t="s">
        <v>589</v>
      </c>
      <c r="C2873" s="661">
        <v>89301212</v>
      </c>
      <c r="D2873" s="740" t="s">
        <v>6629</v>
      </c>
      <c r="E2873" s="741" t="s">
        <v>4383</v>
      </c>
      <c r="F2873" s="661" t="s">
        <v>4355</v>
      </c>
      <c r="G2873" s="661" t="s">
        <v>4500</v>
      </c>
      <c r="H2873" s="661" t="s">
        <v>590</v>
      </c>
      <c r="I2873" s="661" t="s">
        <v>6225</v>
      </c>
      <c r="J2873" s="661" t="s">
        <v>6226</v>
      </c>
      <c r="K2873" s="661" t="s">
        <v>2857</v>
      </c>
      <c r="L2873" s="662">
        <v>77.42</v>
      </c>
      <c r="M2873" s="662">
        <v>154.84</v>
      </c>
      <c r="N2873" s="661">
        <v>2</v>
      </c>
      <c r="O2873" s="742">
        <v>1.5</v>
      </c>
      <c r="P2873" s="662">
        <v>77.42</v>
      </c>
      <c r="Q2873" s="677">
        <v>0.5</v>
      </c>
      <c r="R2873" s="661">
        <v>1</v>
      </c>
      <c r="S2873" s="677">
        <v>0.5</v>
      </c>
      <c r="T2873" s="742">
        <v>0.5</v>
      </c>
      <c r="U2873" s="700">
        <v>0.33333333333333331</v>
      </c>
    </row>
    <row r="2874" spans="1:21" ht="14.4" customHeight="1" x14ac:dyDescent="0.3">
      <c r="A2874" s="660">
        <v>21</v>
      </c>
      <c r="B2874" s="661" t="s">
        <v>589</v>
      </c>
      <c r="C2874" s="661">
        <v>89301212</v>
      </c>
      <c r="D2874" s="740" t="s">
        <v>6629</v>
      </c>
      <c r="E2874" s="741" t="s">
        <v>4383</v>
      </c>
      <c r="F2874" s="661" t="s">
        <v>4355</v>
      </c>
      <c r="G2874" s="661" t="s">
        <v>4913</v>
      </c>
      <c r="H2874" s="661" t="s">
        <v>590</v>
      </c>
      <c r="I2874" s="661" t="s">
        <v>3227</v>
      </c>
      <c r="J2874" s="661" t="s">
        <v>3228</v>
      </c>
      <c r="K2874" s="661" t="s">
        <v>4914</v>
      </c>
      <c r="L2874" s="662">
        <v>120.46</v>
      </c>
      <c r="M2874" s="662">
        <v>240.92</v>
      </c>
      <c r="N2874" s="661">
        <v>2</v>
      </c>
      <c r="O2874" s="742">
        <v>1</v>
      </c>
      <c r="P2874" s="662">
        <v>120.46</v>
      </c>
      <c r="Q2874" s="677">
        <v>0.5</v>
      </c>
      <c r="R2874" s="661">
        <v>1</v>
      </c>
      <c r="S2874" s="677">
        <v>0.5</v>
      </c>
      <c r="T2874" s="742">
        <v>0.5</v>
      </c>
      <c r="U2874" s="700">
        <v>0.5</v>
      </c>
    </row>
    <row r="2875" spans="1:21" ht="14.4" customHeight="1" x14ac:dyDescent="0.3">
      <c r="A2875" s="660">
        <v>21</v>
      </c>
      <c r="B2875" s="661" t="s">
        <v>589</v>
      </c>
      <c r="C2875" s="661">
        <v>89301212</v>
      </c>
      <c r="D2875" s="740" t="s">
        <v>6629</v>
      </c>
      <c r="E2875" s="741" t="s">
        <v>4383</v>
      </c>
      <c r="F2875" s="661" t="s">
        <v>4355</v>
      </c>
      <c r="G2875" s="661" t="s">
        <v>4503</v>
      </c>
      <c r="H2875" s="661" t="s">
        <v>2238</v>
      </c>
      <c r="I2875" s="661" t="s">
        <v>2467</v>
      </c>
      <c r="J2875" s="661" t="s">
        <v>2468</v>
      </c>
      <c r="K2875" s="661" t="s">
        <v>996</v>
      </c>
      <c r="L2875" s="662">
        <v>232.44</v>
      </c>
      <c r="M2875" s="662">
        <v>1162.1999999999998</v>
      </c>
      <c r="N2875" s="661">
        <v>5</v>
      </c>
      <c r="O2875" s="742">
        <v>1.5</v>
      </c>
      <c r="P2875" s="662">
        <v>697.31999999999994</v>
      </c>
      <c r="Q2875" s="677">
        <v>0.60000000000000009</v>
      </c>
      <c r="R2875" s="661">
        <v>3</v>
      </c>
      <c r="S2875" s="677">
        <v>0.6</v>
      </c>
      <c r="T2875" s="742">
        <v>1</v>
      </c>
      <c r="U2875" s="700">
        <v>0.66666666666666663</v>
      </c>
    </row>
    <row r="2876" spans="1:21" ht="14.4" customHeight="1" x14ac:dyDescent="0.3">
      <c r="A2876" s="660">
        <v>21</v>
      </c>
      <c r="B2876" s="661" t="s">
        <v>589</v>
      </c>
      <c r="C2876" s="661">
        <v>89301212</v>
      </c>
      <c r="D2876" s="740" t="s">
        <v>6629</v>
      </c>
      <c r="E2876" s="741" t="s">
        <v>4383</v>
      </c>
      <c r="F2876" s="661" t="s">
        <v>4355</v>
      </c>
      <c r="G2876" s="661" t="s">
        <v>6227</v>
      </c>
      <c r="H2876" s="661" t="s">
        <v>590</v>
      </c>
      <c r="I2876" s="661" t="s">
        <v>6228</v>
      </c>
      <c r="J2876" s="661" t="s">
        <v>6229</v>
      </c>
      <c r="K2876" s="661" t="s">
        <v>6230</v>
      </c>
      <c r="L2876" s="662">
        <v>0</v>
      </c>
      <c r="M2876" s="662">
        <v>0</v>
      </c>
      <c r="N2876" s="661">
        <v>1</v>
      </c>
      <c r="O2876" s="742">
        <v>0.5</v>
      </c>
      <c r="P2876" s="662">
        <v>0</v>
      </c>
      <c r="Q2876" s="677"/>
      <c r="R2876" s="661">
        <v>1</v>
      </c>
      <c r="S2876" s="677">
        <v>1</v>
      </c>
      <c r="T2876" s="742">
        <v>0.5</v>
      </c>
      <c r="U2876" s="700">
        <v>1</v>
      </c>
    </row>
    <row r="2877" spans="1:21" ht="14.4" customHeight="1" x14ac:dyDescent="0.3">
      <c r="A2877" s="660">
        <v>21</v>
      </c>
      <c r="B2877" s="661" t="s">
        <v>589</v>
      </c>
      <c r="C2877" s="661">
        <v>89301212</v>
      </c>
      <c r="D2877" s="740" t="s">
        <v>6629</v>
      </c>
      <c r="E2877" s="741" t="s">
        <v>4383</v>
      </c>
      <c r="F2877" s="661" t="s">
        <v>4355</v>
      </c>
      <c r="G2877" s="661" t="s">
        <v>6227</v>
      </c>
      <c r="H2877" s="661" t="s">
        <v>590</v>
      </c>
      <c r="I2877" s="661" t="s">
        <v>6228</v>
      </c>
      <c r="J2877" s="661" t="s">
        <v>6229</v>
      </c>
      <c r="K2877" s="661" t="s">
        <v>6230</v>
      </c>
      <c r="L2877" s="662">
        <v>342.02</v>
      </c>
      <c r="M2877" s="662">
        <v>342.02</v>
      </c>
      <c r="N2877" s="661">
        <v>1</v>
      </c>
      <c r="O2877" s="742">
        <v>0.5</v>
      </c>
      <c r="P2877" s="662">
        <v>342.02</v>
      </c>
      <c r="Q2877" s="677">
        <v>1</v>
      </c>
      <c r="R2877" s="661">
        <v>1</v>
      </c>
      <c r="S2877" s="677">
        <v>1</v>
      </c>
      <c r="T2877" s="742">
        <v>0.5</v>
      </c>
      <c r="U2877" s="700">
        <v>1</v>
      </c>
    </row>
    <row r="2878" spans="1:21" ht="14.4" customHeight="1" x14ac:dyDescent="0.3">
      <c r="A2878" s="660">
        <v>21</v>
      </c>
      <c r="B2878" s="661" t="s">
        <v>589</v>
      </c>
      <c r="C2878" s="661">
        <v>89301212</v>
      </c>
      <c r="D2878" s="740" t="s">
        <v>6629</v>
      </c>
      <c r="E2878" s="741" t="s">
        <v>4383</v>
      </c>
      <c r="F2878" s="661" t="s">
        <v>4355</v>
      </c>
      <c r="G2878" s="661" t="s">
        <v>4778</v>
      </c>
      <c r="H2878" s="661" t="s">
        <v>590</v>
      </c>
      <c r="I2878" s="661" t="s">
        <v>3252</v>
      </c>
      <c r="J2878" s="661" t="s">
        <v>4780</v>
      </c>
      <c r="K2878" s="661" t="s">
        <v>4954</v>
      </c>
      <c r="L2878" s="662">
        <v>0</v>
      </c>
      <c r="M2878" s="662">
        <v>0</v>
      </c>
      <c r="N2878" s="661">
        <v>2</v>
      </c>
      <c r="O2878" s="742">
        <v>1.5</v>
      </c>
      <c r="P2878" s="662">
        <v>0</v>
      </c>
      <c r="Q2878" s="677"/>
      <c r="R2878" s="661">
        <v>2</v>
      </c>
      <c r="S2878" s="677">
        <v>1</v>
      </c>
      <c r="T2878" s="742">
        <v>1.5</v>
      </c>
      <c r="U2878" s="700">
        <v>1</v>
      </c>
    </row>
    <row r="2879" spans="1:21" ht="14.4" customHeight="1" x14ac:dyDescent="0.3">
      <c r="A2879" s="660">
        <v>21</v>
      </c>
      <c r="B2879" s="661" t="s">
        <v>589</v>
      </c>
      <c r="C2879" s="661">
        <v>89301212</v>
      </c>
      <c r="D2879" s="740" t="s">
        <v>6629</v>
      </c>
      <c r="E2879" s="741" t="s">
        <v>4383</v>
      </c>
      <c r="F2879" s="661" t="s">
        <v>4355</v>
      </c>
      <c r="G2879" s="661" t="s">
        <v>4778</v>
      </c>
      <c r="H2879" s="661" t="s">
        <v>590</v>
      </c>
      <c r="I2879" s="661" t="s">
        <v>4779</v>
      </c>
      <c r="J2879" s="661" t="s">
        <v>4780</v>
      </c>
      <c r="K2879" s="661" t="s">
        <v>4781</v>
      </c>
      <c r="L2879" s="662">
        <v>0</v>
      </c>
      <c r="M2879" s="662">
        <v>0</v>
      </c>
      <c r="N2879" s="661">
        <v>3</v>
      </c>
      <c r="O2879" s="742">
        <v>1.5</v>
      </c>
      <c r="P2879" s="662">
        <v>0</v>
      </c>
      <c r="Q2879" s="677"/>
      <c r="R2879" s="661">
        <v>3</v>
      </c>
      <c r="S2879" s="677">
        <v>1</v>
      </c>
      <c r="T2879" s="742">
        <v>1.5</v>
      </c>
      <c r="U2879" s="700">
        <v>1</v>
      </c>
    </row>
    <row r="2880" spans="1:21" ht="14.4" customHeight="1" x14ac:dyDescent="0.3">
      <c r="A2880" s="660">
        <v>21</v>
      </c>
      <c r="B2880" s="661" t="s">
        <v>589</v>
      </c>
      <c r="C2880" s="661">
        <v>89301212</v>
      </c>
      <c r="D2880" s="740" t="s">
        <v>6629</v>
      </c>
      <c r="E2880" s="741" t="s">
        <v>4383</v>
      </c>
      <c r="F2880" s="661" t="s">
        <v>4355</v>
      </c>
      <c r="G2880" s="661" t="s">
        <v>5497</v>
      </c>
      <c r="H2880" s="661" t="s">
        <v>2238</v>
      </c>
      <c r="I2880" s="661" t="s">
        <v>5498</v>
      </c>
      <c r="J2880" s="661" t="s">
        <v>5499</v>
      </c>
      <c r="K2880" s="661" t="s">
        <v>2478</v>
      </c>
      <c r="L2880" s="662">
        <v>804.58</v>
      </c>
      <c r="M2880" s="662">
        <v>804.58</v>
      </c>
      <c r="N2880" s="661">
        <v>1</v>
      </c>
      <c r="O2880" s="742">
        <v>1</v>
      </c>
      <c r="P2880" s="662">
        <v>804.58</v>
      </c>
      <c r="Q2880" s="677">
        <v>1</v>
      </c>
      <c r="R2880" s="661">
        <v>1</v>
      </c>
      <c r="S2880" s="677">
        <v>1</v>
      </c>
      <c r="T2880" s="742">
        <v>1</v>
      </c>
      <c r="U2880" s="700">
        <v>1</v>
      </c>
    </row>
    <row r="2881" spans="1:21" ht="14.4" customHeight="1" x14ac:dyDescent="0.3">
      <c r="A2881" s="660">
        <v>21</v>
      </c>
      <c r="B2881" s="661" t="s">
        <v>589</v>
      </c>
      <c r="C2881" s="661">
        <v>89301212</v>
      </c>
      <c r="D2881" s="740" t="s">
        <v>6629</v>
      </c>
      <c r="E2881" s="741" t="s">
        <v>4383</v>
      </c>
      <c r="F2881" s="661" t="s">
        <v>4355</v>
      </c>
      <c r="G2881" s="661" t="s">
        <v>5497</v>
      </c>
      <c r="H2881" s="661" t="s">
        <v>2238</v>
      </c>
      <c r="I2881" s="661" t="s">
        <v>5738</v>
      </c>
      <c r="J2881" s="661" t="s">
        <v>5499</v>
      </c>
      <c r="K2881" s="661" t="s">
        <v>5739</v>
      </c>
      <c r="L2881" s="662">
        <v>2413.7600000000002</v>
      </c>
      <c r="M2881" s="662">
        <v>4827.5200000000004</v>
      </c>
      <c r="N2881" s="661">
        <v>2</v>
      </c>
      <c r="O2881" s="742">
        <v>2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21</v>
      </c>
      <c r="B2882" s="661" t="s">
        <v>589</v>
      </c>
      <c r="C2882" s="661">
        <v>89301212</v>
      </c>
      <c r="D2882" s="740" t="s">
        <v>6629</v>
      </c>
      <c r="E2882" s="741" t="s">
        <v>4383</v>
      </c>
      <c r="F2882" s="661" t="s">
        <v>4355</v>
      </c>
      <c r="G2882" s="661" t="s">
        <v>5500</v>
      </c>
      <c r="H2882" s="661" t="s">
        <v>590</v>
      </c>
      <c r="I2882" s="661" t="s">
        <v>3373</v>
      </c>
      <c r="J2882" s="661" t="s">
        <v>6231</v>
      </c>
      <c r="K2882" s="661" t="s">
        <v>6232</v>
      </c>
      <c r="L2882" s="662">
        <v>43.49</v>
      </c>
      <c r="M2882" s="662">
        <v>43.49</v>
      </c>
      <c r="N2882" s="661">
        <v>1</v>
      </c>
      <c r="O2882" s="742">
        <v>0.5</v>
      </c>
      <c r="P2882" s="662">
        <v>43.49</v>
      </c>
      <c r="Q2882" s="677">
        <v>1</v>
      </c>
      <c r="R2882" s="661">
        <v>1</v>
      </c>
      <c r="S2882" s="677">
        <v>1</v>
      </c>
      <c r="T2882" s="742">
        <v>0.5</v>
      </c>
      <c r="U2882" s="700">
        <v>1</v>
      </c>
    </row>
    <row r="2883" spans="1:21" ht="14.4" customHeight="1" x14ac:dyDescent="0.3">
      <c r="A2883" s="660">
        <v>21</v>
      </c>
      <c r="B2883" s="661" t="s">
        <v>589</v>
      </c>
      <c r="C2883" s="661">
        <v>89301212</v>
      </c>
      <c r="D2883" s="740" t="s">
        <v>6629</v>
      </c>
      <c r="E2883" s="741" t="s">
        <v>4383</v>
      </c>
      <c r="F2883" s="661" t="s">
        <v>4355</v>
      </c>
      <c r="G2883" s="661" t="s">
        <v>5503</v>
      </c>
      <c r="H2883" s="661" t="s">
        <v>2238</v>
      </c>
      <c r="I2883" s="661" t="s">
        <v>6070</v>
      </c>
      <c r="J2883" s="661" t="s">
        <v>3544</v>
      </c>
      <c r="K2883" s="661" t="s">
        <v>6071</v>
      </c>
      <c r="L2883" s="662">
        <v>581.30999999999995</v>
      </c>
      <c r="M2883" s="662">
        <v>1162.6199999999999</v>
      </c>
      <c r="N2883" s="661">
        <v>2</v>
      </c>
      <c r="O2883" s="742">
        <v>2</v>
      </c>
      <c r="P2883" s="662"/>
      <c r="Q2883" s="677">
        <v>0</v>
      </c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21</v>
      </c>
      <c r="B2884" s="661" t="s">
        <v>589</v>
      </c>
      <c r="C2884" s="661">
        <v>89301212</v>
      </c>
      <c r="D2884" s="740" t="s">
        <v>6629</v>
      </c>
      <c r="E2884" s="741" t="s">
        <v>4383</v>
      </c>
      <c r="F2884" s="661" t="s">
        <v>4355</v>
      </c>
      <c r="G2884" s="661" t="s">
        <v>5503</v>
      </c>
      <c r="H2884" s="661" t="s">
        <v>2238</v>
      </c>
      <c r="I2884" s="661" t="s">
        <v>3543</v>
      </c>
      <c r="J2884" s="661" t="s">
        <v>3544</v>
      </c>
      <c r="K2884" s="661" t="s">
        <v>4292</v>
      </c>
      <c r="L2884" s="662">
        <v>193.77</v>
      </c>
      <c r="M2884" s="662">
        <v>193.77</v>
      </c>
      <c r="N2884" s="661">
        <v>1</v>
      </c>
      <c r="O2884" s="742">
        <v>0.5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21</v>
      </c>
      <c r="B2885" s="661" t="s">
        <v>589</v>
      </c>
      <c r="C2885" s="661">
        <v>89301212</v>
      </c>
      <c r="D2885" s="740" t="s">
        <v>6629</v>
      </c>
      <c r="E2885" s="741" t="s">
        <v>4383</v>
      </c>
      <c r="F2885" s="661" t="s">
        <v>4355</v>
      </c>
      <c r="G2885" s="661" t="s">
        <v>4424</v>
      </c>
      <c r="H2885" s="661" t="s">
        <v>590</v>
      </c>
      <c r="I2885" s="661" t="s">
        <v>1919</v>
      </c>
      <c r="J2885" s="661" t="s">
        <v>4504</v>
      </c>
      <c r="K2885" s="661" t="s">
        <v>4505</v>
      </c>
      <c r="L2885" s="662">
        <v>2787.72</v>
      </c>
      <c r="M2885" s="662">
        <v>8363.16</v>
      </c>
      <c r="N2885" s="661">
        <v>3</v>
      </c>
      <c r="O2885" s="742">
        <v>0.5</v>
      </c>
      <c r="P2885" s="662">
        <v>8363.16</v>
      </c>
      <c r="Q2885" s="677">
        <v>1</v>
      </c>
      <c r="R2885" s="661">
        <v>3</v>
      </c>
      <c r="S2885" s="677">
        <v>1</v>
      </c>
      <c r="T2885" s="742">
        <v>0.5</v>
      </c>
      <c r="U2885" s="700">
        <v>1</v>
      </c>
    </row>
    <row r="2886" spans="1:21" ht="14.4" customHeight="1" x14ac:dyDescent="0.3">
      <c r="A2886" s="660">
        <v>21</v>
      </c>
      <c r="B2886" s="661" t="s">
        <v>589</v>
      </c>
      <c r="C2886" s="661">
        <v>89301212</v>
      </c>
      <c r="D2886" s="740" t="s">
        <v>6629</v>
      </c>
      <c r="E2886" s="741" t="s">
        <v>4383</v>
      </c>
      <c r="F2886" s="661" t="s">
        <v>4355</v>
      </c>
      <c r="G2886" s="661" t="s">
        <v>4424</v>
      </c>
      <c r="H2886" s="661" t="s">
        <v>590</v>
      </c>
      <c r="I2886" s="661" t="s">
        <v>1669</v>
      </c>
      <c r="J2886" s="661" t="s">
        <v>4626</v>
      </c>
      <c r="K2886" s="661" t="s">
        <v>4627</v>
      </c>
      <c r="L2886" s="662">
        <v>1520.33</v>
      </c>
      <c r="M2886" s="662">
        <v>9121.98</v>
      </c>
      <c r="N2886" s="661">
        <v>6</v>
      </c>
      <c r="O2886" s="742">
        <v>1</v>
      </c>
      <c r="P2886" s="662"/>
      <c r="Q2886" s="677">
        <v>0</v>
      </c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21</v>
      </c>
      <c r="B2887" s="661" t="s">
        <v>589</v>
      </c>
      <c r="C2887" s="661">
        <v>89301212</v>
      </c>
      <c r="D2887" s="740" t="s">
        <v>6629</v>
      </c>
      <c r="E2887" s="741" t="s">
        <v>4383</v>
      </c>
      <c r="F2887" s="661" t="s">
        <v>4355</v>
      </c>
      <c r="G2887" s="661" t="s">
        <v>4424</v>
      </c>
      <c r="H2887" s="661" t="s">
        <v>590</v>
      </c>
      <c r="I2887" s="661" t="s">
        <v>1308</v>
      </c>
      <c r="J2887" s="661" t="s">
        <v>4425</v>
      </c>
      <c r="K2887" s="661" t="s">
        <v>4426</v>
      </c>
      <c r="L2887" s="662">
        <v>880.88</v>
      </c>
      <c r="M2887" s="662">
        <v>2642.64</v>
      </c>
      <c r="N2887" s="661">
        <v>3</v>
      </c>
      <c r="O2887" s="742">
        <v>0.5</v>
      </c>
      <c r="P2887" s="662">
        <v>2642.64</v>
      </c>
      <c r="Q2887" s="677">
        <v>1</v>
      </c>
      <c r="R2887" s="661">
        <v>3</v>
      </c>
      <c r="S2887" s="677">
        <v>1</v>
      </c>
      <c r="T2887" s="742">
        <v>0.5</v>
      </c>
      <c r="U2887" s="700">
        <v>1</v>
      </c>
    </row>
    <row r="2888" spans="1:21" ht="14.4" customHeight="1" x14ac:dyDescent="0.3">
      <c r="A2888" s="660">
        <v>21</v>
      </c>
      <c r="B2888" s="661" t="s">
        <v>589</v>
      </c>
      <c r="C2888" s="661">
        <v>89301212</v>
      </c>
      <c r="D2888" s="740" t="s">
        <v>6629</v>
      </c>
      <c r="E2888" s="741" t="s">
        <v>4383</v>
      </c>
      <c r="F2888" s="661" t="s">
        <v>4355</v>
      </c>
      <c r="G2888" s="661" t="s">
        <v>4424</v>
      </c>
      <c r="H2888" s="661" t="s">
        <v>590</v>
      </c>
      <c r="I2888" s="661" t="s">
        <v>1522</v>
      </c>
      <c r="J2888" s="661" t="s">
        <v>4506</v>
      </c>
      <c r="K2888" s="661" t="s">
        <v>4507</v>
      </c>
      <c r="L2888" s="662">
        <v>1629.03</v>
      </c>
      <c r="M2888" s="662">
        <v>4887.09</v>
      </c>
      <c r="N2888" s="661">
        <v>3</v>
      </c>
      <c r="O2888" s="742">
        <v>0.5</v>
      </c>
      <c r="P2888" s="662">
        <v>4887.09</v>
      </c>
      <c r="Q2888" s="677">
        <v>1</v>
      </c>
      <c r="R2888" s="661">
        <v>3</v>
      </c>
      <c r="S2888" s="677">
        <v>1</v>
      </c>
      <c r="T2888" s="742">
        <v>0.5</v>
      </c>
      <c r="U2888" s="700">
        <v>1</v>
      </c>
    </row>
    <row r="2889" spans="1:21" ht="14.4" customHeight="1" x14ac:dyDescent="0.3">
      <c r="A2889" s="660">
        <v>21</v>
      </c>
      <c r="B2889" s="661" t="s">
        <v>589</v>
      </c>
      <c r="C2889" s="661">
        <v>89301212</v>
      </c>
      <c r="D2889" s="740" t="s">
        <v>6629</v>
      </c>
      <c r="E2889" s="741" t="s">
        <v>4383</v>
      </c>
      <c r="F2889" s="661" t="s">
        <v>4355</v>
      </c>
      <c r="G2889" s="661" t="s">
        <v>4424</v>
      </c>
      <c r="H2889" s="661" t="s">
        <v>590</v>
      </c>
      <c r="I2889" s="661" t="s">
        <v>1522</v>
      </c>
      <c r="J2889" s="661" t="s">
        <v>4506</v>
      </c>
      <c r="K2889" s="661" t="s">
        <v>4507</v>
      </c>
      <c r="L2889" s="662">
        <v>1030.1500000000001</v>
      </c>
      <c r="M2889" s="662">
        <v>3090.4500000000003</v>
      </c>
      <c r="N2889" s="661">
        <v>3</v>
      </c>
      <c r="O2889" s="742">
        <v>1</v>
      </c>
      <c r="P2889" s="662">
        <v>3090.4500000000003</v>
      </c>
      <c r="Q2889" s="677">
        <v>1</v>
      </c>
      <c r="R2889" s="661">
        <v>3</v>
      </c>
      <c r="S2889" s="677">
        <v>1</v>
      </c>
      <c r="T2889" s="742">
        <v>1</v>
      </c>
      <c r="U2889" s="700">
        <v>1</v>
      </c>
    </row>
    <row r="2890" spans="1:21" ht="14.4" customHeight="1" x14ac:dyDescent="0.3">
      <c r="A2890" s="660">
        <v>21</v>
      </c>
      <c r="B2890" s="661" t="s">
        <v>589</v>
      </c>
      <c r="C2890" s="661">
        <v>89301212</v>
      </c>
      <c r="D2890" s="740" t="s">
        <v>6629</v>
      </c>
      <c r="E2890" s="741" t="s">
        <v>4383</v>
      </c>
      <c r="F2890" s="661" t="s">
        <v>4355</v>
      </c>
      <c r="G2890" s="661" t="s">
        <v>4424</v>
      </c>
      <c r="H2890" s="661" t="s">
        <v>590</v>
      </c>
      <c r="I2890" s="661" t="s">
        <v>1522</v>
      </c>
      <c r="J2890" s="661" t="s">
        <v>4506</v>
      </c>
      <c r="K2890" s="661" t="s">
        <v>4507</v>
      </c>
      <c r="L2890" s="662">
        <v>1013.55</v>
      </c>
      <c r="M2890" s="662">
        <v>12162.599999999999</v>
      </c>
      <c r="N2890" s="661">
        <v>12</v>
      </c>
      <c r="O2890" s="742">
        <v>2</v>
      </c>
      <c r="P2890" s="662">
        <v>12162.599999999999</v>
      </c>
      <c r="Q2890" s="677">
        <v>1</v>
      </c>
      <c r="R2890" s="661">
        <v>12</v>
      </c>
      <c r="S2890" s="677">
        <v>1</v>
      </c>
      <c r="T2890" s="742">
        <v>2</v>
      </c>
      <c r="U2890" s="700">
        <v>1</v>
      </c>
    </row>
    <row r="2891" spans="1:21" ht="14.4" customHeight="1" x14ac:dyDescent="0.3">
      <c r="A2891" s="660">
        <v>21</v>
      </c>
      <c r="B2891" s="661" t="s">
        <v>589</v>
      </c>
      <c r="C2891" s="661">
        <v>89301212</v>
      </c>
      <c r="D2891" s="740" t="s">
        <v>6629</v>
      </c>
      <c r="E2891" s="741" t="s">
        <v>4383</v>
      </c>
      <c r="F2891" s="661" t="s">
        <v>4355</v>
      </c>
      <c r="G2891" s="661" t="s">
        <v>6233</v>
      </c>
      <c r="H2891" s="661" t="s">
        <v>590</v>
      </c>
      <c r="I2891" s="661" t="s">
        <v>6234</v>
      </c>
      <c r="J2891" s="661" t="s">
        <v>6235</v>
      </c>
      <c r="K2891" s="661" t="s">
        <v>6236</v>
      </c>
      <c r="L2891" s="662">
        <v>0</v>
      </c>
      <c r="M2891" s="662">
        <v>0</v>
      </c>
      <c r="N2891" s="661">
        <v>1</v>
      </c>
      <c r="O2891" s="742">
        <v>1</v>
      </c>
      <c r="P2891" s="662"/>
      <c r="Q2891" s="677"/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21</v>
      </c>
      <c r="B2892" s="661" t="s">
        <v>589</v>
      </c>
      <c r="C2892" s="661">
        <v>89301212</v>
      </c>
      <c r="D2892" s="740" t="s">
        <v>6629</v>
      </c>
      <c r="E2892" s="741" t="s">
        <v>4383</v>
      </c>
      <c r="F2892" s="661" t="s">
        <v>4355</v>
      </c>
      <c r="G2892" s="661" t="s">
        <v>5521</v>
      </c>
      <c r="H2892" s="661" t="s">
        <v>590</v>
      </c>
      <c r="I2892" s="661" t="s">
        <v>6237</v>
      </c>
      <c r="J2892" s="661" t="s">
        <v>6238</v>
      </c>
      <c r="K2892" s="661" t="s">
        <v>5524</v>
      </c>
      <c r="L2892" s="662">
        <v>525.16999999999996</v>
      </c>
      <c r="M2892" s="662">
        <v>525.16999999999996</v>
      </c>
      <c r="N2892" s="661">
        <v>1</v>
      </c>
      <c r="O2892" s="742">
        <v>1</v>
      </c>
      <c r="P2892" s="662"/>
      <c r="Q2892" s="677">
        <v>0</v>
      </c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21</v>
      </c>
      <c r="B2893" s="661" t="s">
        <v>589</v>
      </c>
      <c r="C2893" s="661">
        <v>89301212</v>
      </c>
      <c r="D2893" s="740" t="s">
        <v>6629</v>
      </c>
      <c r="E2893" s="741" t="s">
        <v>4383</v>
      </c>
      <c r="F2893" s="661" t="s">
        <v>4355</v>
      </c>
      <c r="G2893" s="661" t="s">
        <v>5525</v>
      </c>
      <c r="H2893" s="661" t="s">
        <v>590</v>
      </c>
      <c r="I2893" s="661" t="s">
        <v>3054</v>
      </c>
      <c r="J2893" s="661" t="s">
        <v>6094</v>
      </c>
      <c r="K2893" s="661" t="s">
        <v>6095</v>
      </c>
      <c r="L2893" s="662">
        <v>47.1</v>
      </c>
      <c r="M2893" s="662">
        <v>94.2</v>
      </c>
      <c r="N2893" s="661">
        <v>2</v>
      </c>
      <c r="O2893" s="742">
        <v>1</v>
      </c>
      <c r="P2893" s="662">
        <v>94.2</v>
      </c>
      <c r="Q2893" s="677">
        <v>1</v>
      </c>
      <c r="R2893" s="661">
        <v>2</v>
      </c>
      <c r="S2893" s="677">
        <v>1</v>
      </c>
      <c r="T2893" s="742">
        <v>1</v>
      </c>
      <c r="U2893" s="700">
        <v>1</v>
      </c>
    </row>
    <row r="2894" spans="1:21" ht="14.4" customHeight="1" x14ac:dyDescent="0.3">
      <c r="A2894" s="660">
        <v>21</v>
      </c>
      <c r="B2894" s="661" t="s">
        <v>589</v>
      </c>
      <c r="C2894" s="661">
        <v>89301212</v>
      </c>
      <c r="D2894" s="740" t="s">
        <v>6629</v>
      </c>
      <c r="E2894" s="741" t="s">
        <v>4383</v>
      </c>
      <c r="F2894" s="661" t="s">
        <v>4355</v>
      </c>
      <c r="G2894" s="661" t="s">
        <v>4509</v>
      </c>
      <c r="H2894" s="661" t="s">
        <v>590</v>
      </c>
      <c r="I2894" s="661" t="s">
        <v>6239</v>
      </c>
      <c r="J2894" s="661" t="s">
        <v>2935</v>
      </c>
      <c r="K2894" s="661" t="s">
        <v>6240</v>
      </c>
      <c r="L2894" s="662">
        <v>205.5</v>
      </c>
      <c r="M2894" s="662">
        <v>205.5</v>
      </c>
      <c r="N2894" s="661">
        <v>1</v>
      </c>
      <c r="O2894" s="742">
        <v>0.5</v>
      </c>
      <c r="P2894" s="662"/>
      <c r="Q2894" s="677">
        <v>0</v>
      </c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21</v>
      </c>
      <c r="B2895" s="661" t="s">
        <v>589</v>
      </c>
      <c r="C2895" s="661">
        <v>89301212</v>
      </c>
      <c r="D2895" s="740" t="s">
        <v>6629</v>
      </c>
      <c r="E2895" s="741" t="s">
        <v>4383</v>
      </c>
      <c r="F2895" s="661" t="s">
        <v>4355</v>
      </c>
      <c r="G2895" s="661" t="s">
        <v>4509</v>
      </c>
      <c r="H2895" s="661" t="s">
        <v>590</v>
      </c>
      <c r="I2895" s="661" t="s">
        <v>4513</v>
      </c>
      <c r="J2895" s="661" t="s">
        <v>4514</v>
      </c>
      <c r="K2895" s="661" t="s">
        <v>4512</v>
      </c>
      <c r="L2895" s="662">
        <v>0</v>
      </c>
      <c r="M2895" s="662">
        <v>0</v>
      </c>
      <c r="N2895" s="661">
        <v>1</v>
      </c>
      <c r="O2895" s="742">
        <v>1</v>
      </c>
      <c r="P2895" s="662">
        <v>0</v>
      </c>
      <c r="Q2895" s="677"/>
      <c r="R2895" s="661">
        <v>1</v>
      </c>
      <c r="S2895" s="677">
        <v>1</v>
      </c>
      <c r="T2895" s="742">
        <v>1</v>
      </c>
      <c r="U2895" s="700">
        <v>1</v>
      </c>
    </row>
    <row r="2896" spans="1:21" ht="14.4" customHeight="1" x14ac:dyDescent="0.3">
      <c r="A2896" s="660">
        <v>21</v>
      </c>
      <c r="B2896" s="661" t="s">
        <v>589</v>
      </c>
      <c r="C2896" s="661">
        <v>89301212</v>
      </c>
      <c r="D2896" s="740" t="s">
        <v>6629</v>
      </c>
      <c r="E2896" s="741" t="s">
        <v>4383</v>
      </c>
      <c r="F2896" s="661" t="s">
        <v>4355</v>
      </c>
      <c r="G2896" s="661" t="s">
        <v>4509</v>
      </c>
      <c r="H2896" s="661" t="s">
        <v>590</v>
      </c>
      <c r="I2896" s="661" t="s">
        <v>1126</v>
      </c>
      <c r="J2896" s="661" t="s">
        <v>4514</v>
      </c>
      <c r="K2896" s="661" t="s">
        <v>4515</v>
      </c>
      <c r="L2896" s="662">
        <v>66.599999999999994</v>
      </c>
      <c r="M2896" s="662">
        <v>799.2</v>
      </c>
      <c r="N2896" s="661">
        <v>12</v>
      </c>
      <c r="O2896" s="742">
        <v>7.5</v>
      </c>
      <c r="P2896" s="662">
        <v>399.6</v>
      </c>
      <c r="Q2896" s="677">
        <v>0.5</v>
      </c>
      <c r="R2896" s="661">
        <v>6</v>
      </c>
      <c r="S2896" s="677">
        <v>0.5</v>
      </c>
      <c r="T2896" s="742">
        <v>4.5</v>
      </c>
      <c r="U2896" s="700">
        <v>0.6</v>
      </c>
    </row>
    <row r="2897" spans="1:21" ht="14.4" customHeight="1" x14ac:dyDescent="0.3">
      <c r="A2897" s="660">
        <v>21</v>
      </c>
      <c r="B2897" s="661" t="s">
        <v>589</v>
      </c>
      <c r="C2897" s="661">
        <v>89301212</v>
      </c>
      <c r="D2897" s="740" t="s">
        <v>6629</v>
      </c>
      <c r="E2897" s="741" t="s">
        <v>4383</v>
      </c>
      <c r="F2897" s="661" t="s">
        <v>4355</v>
      </c>
      <c r="G2897" s="661" t="s">
        <v>4516</v>
      </c>
      <c r="H2897" s="661" t="s">
        <v>590</v>
      </c>
      <c r="I2897" s="661" t="s">
        <v>3024</v>
      </c>
      <c r="J2897" s="661" t="s">
        <v>697</v>
      </c>
      <c r="K2897" s="661" t="s">
        <v>6241</v>
      </c>
      <c r="L2897" s="662">
        <v>41.26</v>
      </c>
      <c r="M2897" s="662">
        <v>41.26</v>
      </c>
      <c r="N2897" s="661">
        <v>1</v>
      </c>
      <c r="O2897" s="742">
        <v>1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21</v>
      </c>
      <c r="B2898" s="661" t="s">
        <v>589</v>
      </c>
      <c r="C2898" s="661">
        <v>89301212</v>
      </c>
      <c r="D2898" s="740" t="s">
        <v>6629</v>
      </c>
      <c r="E2898" s="741" t="s">
        <v>4383</v>
      </c>
      <c r="F2898" s="661" t="s">
        <v>4355</v>
      </c>
      <c r="G2898" s="661" t="s">
        <v>4406</v>
      </c>
      <c r="H2898" s="661" t="s">
        <v>2238</v>
      </c>
      <c r="I2898" s="661" t="s">
        <v>4628</v>
      </c>
      <c r="J2898" s="661" t="s">
        <v>4302</v>
      </c>
      <c r="K2898" s="661" t="s">
        <v>4629</v>
      </c>
      <c r="L2898" s="662">
        <v>561.54</v>
      </c>
      <c r="M2898" s="662">
        <v>561.54</v>
      </c>
      <c r="N2898" s="661">
        <v>1</v>
      </c>
      <c r="O2898" s="742">
        <v>1</v>
      </c>
      <c r="P2898" s="662"/>
      <c r="Q2898" s="677">
        <v>0</v>
      </c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21</v>
      </c>
      <c r="B2899" s="661" t="s">
        <v>589</v>
      </c>
      <c r="C2899" s="661">
        <v>89301212</v>
      </c>
      <c r="D2899" s="740" t="s">
        <v>6629</v>
      </c>
      <c r="E2899" s="741" t="s">
        <v>4383</v>
      </c>
      <c r="F2899" s="661" t="s">
        <v>4355</v>
      </c>
      <c r="G2899" s="661" t="s">
        <v>4406</v>
      </c>
      <c r="H2899" s="661" t="s">
        <v>2238</v>
      </c>
      <c r="I2899" s="661" t="s">
        <v>2375</v>
      </c>
      <c r="J2899" s="661" t="s">
        <v>4232</v>
      </c>
      <c r="K2899" s="661" t="s">
        <v>4233</v>
      </c>
      <c r="L2899" s="662">
        <v>443.52</v>
      </c>
      <c r="M2899" s="662">
        <v>887.04</v>
      </c>
      <c r="N2899" s="661">
        <v>2</v>
      </c>
      <c r="O2899" s="742">
        <v>2</v>
      </c>
      <c r="P2899" s="662">
        <v>443.52</v>
      </c>
      <c r="Q2899" s="677">
        <v>0.5</v>
      </c>
      <c r="R2899" s="661">
        <v>1</v>
      </c>
      <c r="S2899" s="677">
        <v>0.5</v>
      </c>
      <c r="T2899" s="742">
        <v>1</v>
      </c>
      <c r="U2899" s="700">
        <v>0.5</v>
      </c>
    </row>
    <row r="2900" spans="1:21" ht="14.4" customHeight="1" x14ac:dyDescent="0.3">
      <c r="A2900" s="660">
        <v>21</v>
      </c>
      <c r="B2900" s="661" t="s">
        <v>589</v>
      </c>
      <c r="C2900" s="661">
        <v>89301212</v>
      </c>
      <c r="D2900" s="740" t="s">
        <v>6629</v>
      </c>
      <c r="E2900" s="741" t="s">
        <v>4383</v>
      </c>
      <c r="F2900" s="661" t="s">
        <v>4355</v>
      </c>
      <c r="G2900" s="661" t="s">
        <v>4917</v>
      </c>
      <c r="H2900" s="661" t="s">
        <v>590</v>
      </c>
      <c r="I2900" s="661" t="s">
        <v>718</v>
      </c>
      <c r="J2900" s="661" t="s">
        <v>719</v>
      </c>
      <c r="K2900" s="661" t="s">
        <v>4918</v>
      </c>
      <c r="L2900" s="662">
        <v>48.35</v>
      </c>
      <c r="M2900" s="662">
        <v>96.7</v>
      </c>
      <c r="N2900" s="661">
        <v>2</v>
      </c>
      <c r="O2900" s="742">
        <v>1</v>
      </c>
      <c r="P2900" s="662">
        <v>96.7</v>
      </c>
      <c r="Q2900" s="677">
        <v>1</v>
      </c>
      <c r="R2900" s="661">
        <v>2</v>
      </c>
      <c r="S2900" s="677">
        <v>1</v>
      </c>
      <c r="T2900" s="742">
        <v>1</v>
      </c>
      <c r="U2900" s="700">
        <v>1</v>
      </c>
    </row>
    <row r="2901" spans="1:21" ht="14.4" customHeight="1" x14ac:dyDescent="0.3">
      <c r="A2901" s="660">
        <v>21</v>
      </c>
      <c r="B2901" s="661" t="s">
        <v>589</v>
      </c>
      <c r="C2901" s="661">
        <v>89301212</v>
      </c>
      <c r="D2901" s="740" t="s">
        <v>6629</v>
      </c>
      <c r="E2901" s="741" t="s">
        <v>4383</v>
      </c>
      <c r="F2901" s="661" t="s">
        <v>4355</v>
      </c>
      <c r="G2901" s="661" t="s">
        <v>4917</v>
      </c>
      <c r="H2901" s="661" t="s">
        <v>590</v>
      </c>
      <c r="I2901" s="661" t="s">
        <v>6242</v>
      </c>
      <c r="J2901" s="661" t="s">
        <v>719</v>
      </c>
      <c r="K2901" s="661" t="s">
        <v>6243</v>
      </c>
      <c r="L2901" s="662">
        <v>0</v>
      </c>
      <c r="M2901" s="662">
        <v>0</v>
      </c>
      <c r="N2901" s="661">
        <v>2</v>
      </c>
      <c r="O2901" s="742">
        <v>0.5</v>
      </c>
      <c r="P2901" s="662"/>
      <c r="Q2901" s="677"/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21</v>
      </c>
      <c r="B2902" s="661" t="s">
        <v>589</v>
      </c>
      <c r="C2902" s="661">
        <v>89301212</v>
      </c>
      <c r="D2902" s="740" t="s">
        <v>6629</v>
      </c>
      <c r="E2902" s="741" t="s">
        <v>4383</v>
      </c>
      <c r="F2902" s="661" t="s">
        <v>4355</v>
      </c>
      <c r="G2902" s="661" t="s">
        <v>4917</v>
      </c>
      <c r="H2902" s="661" t="s">
        <v>590</v>
      </c>
      <c r="I2902" s="661" t="s">
        <v>2885</v>
      </c>
      <c r="J2902" s="661" t="s">
        <v>6244</v>
      </c>
      <c r="K2902" s="661" t="s">
        <v>6245</v>
      </c>
      <c r="L2902" s="662">
        <v>0</v>
      </c>
      <c r="M2902" s="662">
        <v>0</v>
      </c>
      <c r="N2902" s="661">
        <v>1</v>
      </c>
      <c r="O2902" s="742">
        <v>0.5</v>
      </c>
      <c r="P2902" s="662">
        <v>0</v>
      </c>
      <c r="Q2902" s="677"/>
      <c r="R2902" s="661">
        <v>1</v>
      </c>
      <c r="S2902" s="677">
        <v>1</v>
      </c>
      <c r="T2902" s="742">
        <v>0.5</v>
      </c>
      <c r="U2902" s="700">
        <v>1</v>
      </c>
    </row>
    <row r="2903" spans="1:21" ht="14.4" customHeight="1" x14ac:dyDescent="0.3">
      <c r="A2903" s="660">
        <v>21</v>
      </c>
      <c r="B2903" s="661" t="s">
        <v>589</v>
      </c>
      <c r="C2903" s="661">
        <v>89301212</v>
      </c>
      <c r="D2903" s="740" t="s">
        <v>6629</v>
      </c>
      <c r="E2903" s="741" t="s">
        <v>4383</v>
      </c>
      <c r="F2903" s="661" t="s">
        <v>4355</v>
      </c>
      <c r="G2903" s="661" t="s">
        <v>4955</v>
      </c>
      <c r="H2903" s="661" t="s">
        <v>590</v>
      </c>
      <c r="I2903" s="661" t="s">
        <v>6246</v>
      </c>
      <c r="J2903" s="661" t="s">
        <v>6247</v>
      </c>
      <c r="K2903" s="661" t="s">
        <v>6248</v>
      </c>
      <c r="L2903" s="662">
        <v>96.7</v>
      </c>
      <c r="M2903" s="662">
        <v>96.7</v>
      </c>
      <c r="N2903" s="661">
        <v>1</v>
      </c>
      <c r="O2903" s="742">
        <v>0.5</v>
      </c>
      <c r="P2903" s="662">
        <v>96.7</v>
      </c>
      <c r="Q2903" s="677">
        <v>1</v>
      </c>
      <c r="R2903" s="661">
        <v>1</v>
      </c>
      <c r="S2903" s="677">
        <v>1</v>
      </c>
      <c r="T2903" s="742">
        <v>0.5</v>
      </c>
      <c r="U2903" s="700">
        <v>1</v>
      </c>
    </row>
    <row r="2904" spans="1:21" ht="14.4" customHeight="1" x14ac:dyDescent="0.3">
      <c r="A2904" s="660">
        <v>21</v>
      </c>
      <c r="B2904" s="661" t="s">
        <v>589</v>
      </c>
      <c r="C2904" s="661">
        <v>89301212</v>
      </c>
      <c r="D2904" s="740" t="s">
        <v>6629</v>
      </c>
      <c r="E2904" s="741" t="s">
        <v>4383</v>
      </c>
      <c r="F2904" s="661" t="s">
        <v>4355</v>
      </c>
      <c r="G2904" s="661" t="s">
        <v>6249</v>
      </c>
      <c r="H2904" s="661" t="s">
        <v>590</v>
      </c>
      <c r="I2904" s="661" t="s">
        <v>778</v>
      </c>
      <c r="J2904" s="661" t="s">
        <v>6250</v>
      </c>
      <c r="K2904" s="661" t="s">
        <v>6251</v>
      </c>
      <c r="L2904" s="662">
        <v>0</v>
      </c>
      <c r="M2904" s="662">
        <v>0</v>
      </c>
      <c r="N2904" s="661">
        <v>2</v>
      </c>
      <c r="O2904" s="742">
        <v>0.5</v>
      </c>
      <c r="P2904" s="662">
        <v>0</v>
      </c>
      <c r="Q2904" s="677"/>
      <c r="R2904" s="661">
        <v>2</v>
      </c>
      <c r="S2904" s="677">
        <v>1</v>
      </c>
      <c r="T2904" s="742">
        <v>0.5</v>
      </c>
      <c r="U2904" s="700">
        <v>1</v>
      </c>
    </row>
    <row r="2905" spans="1:21" ht="14.4" customHeight="1" x14ac:dyDescent="0.3">
      <c r="A2905" s="660">
        <v>21</v>
      </c>
      <c r="B2905" s="661" t="s">
        <v>589</v>
      </c>
      <c r="C2905" s="661">
        <v>89301212</v>
      </c>
      <c r="D2905" s="740" t="s">
        <v>6629</v>
      </c>
      <c r="E2905" s="741" t="s">
        <v>4383</v>
      </c>
      <c r="F2905" s="661" t="s">
        <v>4355</v>
      </c>
      <c r="G2905" s="661" t="s">
        <v>4427</v>
      </c>
      <c r="H2905" s="661" t="s">
        <v>590</v>
      </c>
      <c r="I2905" s="661" t="s">
        <v>991</v>
      </c>
      <c r="J2905" s="661" t="s">
        <v>992</v>
      </c>
      <c r="K2905" s="661" t="s">
        <v>4428</v>
      </c>
      <c r="L2905" s="662">
        <v>163.9</v>
      </c>
      <c r="M2905" s="662">
        <v>8522.7999999999993</v>
      </c>
      <c r="N2905" s="661">
        <v>52</v>
      </c>
      <c r="O2905" s="742">
        <v>11.5</v>
      </c>
      <c r="P2905" s="662">
        <v>1966.8</v>
      </c>
      <c r="Q2905" s="677">
        <v>0.23076923076923078</v>
      </c>
      <c r="R2905" s="661">
        <v>12</v>
      </c>
      <c r="S2905" s="677">
        <v>0.23076923076923078</v>
      </c>
      <c r="T2905" s="742">
        <v>4</v>
      </c>
      <c r="U2905" s="700">
        <v>0.34782608695652173</v>
      </c>
    </row>
    <row r="2906" spans="1:21" ht="14.4" customHeight="1" x14ac:dyDescent="0.3">
      <c r="A2906" s="660">
        <v>21</v>
      </c>
      <c r="B2906" s="661" t="s">
        <v>589</v>
      </c>
      <c r="C2906" s="661">
        <v>89301212</v>
      </c>
      <c r="D2906" s="740" t="s">
        <v>6629</v>
      </c>
      <c r="E2906" s="741" t="s">
        <v>4383</v>
      </c>
      <c r="F2906" s="661" t="s">
        <v>4355</v>
      </c>
      <c r="G2906" s="661" t="s">
        <v>4983</v>
      </c>
      <c r="H2906" s="661" t="s">
        <v>590</v>
      </c>
      <c r="I2906" s="661" t="s">
        <v>669</v>
      </c>
      <c r="J2906" s="661" t="s">
        <v>4984</v>
      </c>
      <c r="K2906" s="661" t="s">
        <v>4447</v>
      </c>
      <c r="L2906" s="662">
        <v>31.95</v>
      </c>
      <c r="M2906" s="662">
        <v>95.85</v>
      </c>
      <c r="N2906" s="661">
        <v>3</v>
      </c>
      <c r="O2906" s="742">
        <v>1</v>
      </c>
      <c r="P2906" s="662">
        <v>95.85</v>
      </c>
      <c r="Q2906" s="677">
        <v>1</v>
      </c>
      <c r="R2906" s="661">
        <v>3</v>
      </c>
      <c r="S2906" s="677">
        <v>1</v>
      </c>
      <c r="T2906" s="742">
        <v>1</v>
      </c>
      <c r="U2906" s="700">
        <v>1</v>
      </c>
    </row>
    <row r="2907" spans="1:21" ht="14.4" customHeight="1" x14ac:dyDescent="0.3">
      <c r="A2907" s="660">
        <v>21</v>
      </c>
      <c r="B2907" s="661" t="s">
        <v>589</v>
      </c>
      <c r="C2907" s="661">
        <v>89301212</v>
      </c>
      <c r="D2907" s="740" t="s">
        <v>6629</v>
      </c>
      <c r="E2907" s="741" t="s">
        <v>4383</v>
      </c>
      <c r="F2907" s="661" t="s">
        <v>4355</v>
      </c>
      <c r="G2907" s="661" t="s">
        <v>4429</v>
      </c>
      <c r="H2907" s="661" t="s">
        <v>590</v>
      </c>
      <c r="I2907" s="661" t="s">
        <v>2919</v>
      </c>
      <c r="J2907" s="661" t="s">
        <v>2920</v>
      </c>
      <c r="K2907" s="661" t="s">
        <v>912</v>
      </c>
      <c r="L2907" s="662">
        <v>56.23</v>
      </c>
      <c r="M2907" s="662">
        <v>56.23</v>
      </c>
      <c r="N2907" s="661">
        <v>1</v>
      </c>
      <c r="O2907" s="742">
        <v>0.5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21</v>
      </c>
      <c r="B2908" s="661" t="s">
        <v>589</v>
      </c>
      <c r="C2908" s="661">
        <v>89301212</v>
      </c>
      <c r="D2908" s="740" t="s">
        <v>6629</v>
      </c>
      <c r="E2908" s="741" t="s">
        <v>4383</v>
      </c>
      <c r="F2908" s="661" t="s">
        <v>4355</v>
      </c>
      <c r="G2908" s="661" t="s">
        <v>5100</v>
      </c>
      <c r="H2908" s="661" t="s">
        <v>590</v>
      </c>
      <c r="I2908" s="661" t="s">
        <v>1475</v>
      </c>
      <c r="J2908" s="661" t="s">
        <v>5101</v>
      </c>
      <c r="K2908" s="661" t="s">
        <v>5102</v>
      </c>
      <c r="L2908" s="662">
        <v>0</v>
      </c>
      <c r="M2908" s="662">
        <v>0</v>
      </c>
      <c r="N2908" s="661">
        <v>2</v>
      </c>
      <c r="O2908" s="742">
        <v>2</v>
      </c>
      <c r="P2908" s="662">
        <v>0</v>
      </c>
      <c r="Q2908" s="677"/>
      <c r="R2908" s="661">
        <v>2</v>
      </c>
      <c r="S2908" s="677">
        <v>1</v>
      </c>
      <c r="T2908" s="742">
        <v>2</v>
      </c>
      <c r="U2908" s="700">
        <v>1</v>
      </c>
    </row>
    <row r="2909" spans="1:21" ht="14.4" customHeight="1" x14ac:dyDescent="0.3">
      <c r="A2909" s="660">
        <v>21</v>
      </c>
      <c r="B2909" s="661" t="s">
        <v>589</v>
      </c>
      <c r="C2909" s="661">
        <v>89301212</v>
      </c>
      <c r="D2909" s="740" t="s">
        <v>6629</v>
      </c>
      <c r="E2909" s="741" t="s">
        <v>4383</v>
      </c>
      <c r="F2909" s="661" t="s">
        <v>4355</v>
      </c>
      <c r="G2909" s="661" t="s">
        <v>4419</v>
      </c>
      <c r="H2909" s="661" t="s">
        <v>590</v>
      </c>
      <c r="I2909" s="661" t="s">
        <v>1170</v>
      </c>
      <c r="J2909" s="661" t="s">
        <v>1171</v>
      </c>
      <c r="K2909" s="661" t="s">
        <v>1172</v>
      </c>
      <c r="L2909" s="662">
        <v>24.22</v>
      </c>
      <c r="M2909" s="662">
        <v>121.1</v>
      </c>
      <c r="N2909" s="661">
        <v>5</v>
      </c>
      <c r="O2909" s="742">
        <v>5</v>
      </c>
      <c r="P2909" s="662">
        <v>72.66</v>
      </c>
      <c r="Q2909" s="677">
        <v>0.6</v>
      </c>
      <c r="R2909" s="661">
        <v>3</v>
      </c>
      <c r="S2909" s="677">
        <v>0.6</v>
      </c>
      <c r="T2909" s="742">
        <v>3</v>
      </c>
      <c r="U2909" s="700">
        <v>0.6</v>
      </c>
    </row>
    <row r="2910" spans="1:21" ht="14.4" customHeight="1" x14ac:dyDescent="0.3">
      <c r="A2910" s="660">
        <v>21</v>
      </c>
      <c r="B2910" s="661" t="s">
        <v>589</v>
      </c>
      <c r="C2910" s="661">
        <v>89301212</v>
      </c>
      <c r="D2910" s="740" t="s">
        <v>6629</v>
      </c>
      <c r="E2910" s="741" t="s">
        <v>4383</v>
      </c>
      <c r="F2910" s="661" t="s">
        <v>4355</v>
      </c>
      <c r="G2910" s="661" t="s">
        <v>4419</v>
      </c>
      <c r="H2910" s="661" t="s">
        <v>590</v>
      </c>
      <c r="I2910" s="661" t="s">
        <v>834</v>
      </c>
      <c r="J2910" s="661" t="s">
        <v>835</v>
      </c>
      <c r="K2910" s="661" t="s">
        <v>2573</v>
      </c>
      <c r="L2910" s="662">
        <v>40.36</v>
      </c>
      <c r="M2910" s="662">
        <v>121.08</v>
      </c>
      <c r="N2910" s="661">
        <v>3</v>
      </c>
      <c r="O2910" s="742">
        <v>2.5</v>
      </c>
      <c r="P2910" s="662"/>
      <c r="Q2910" s="677">
        <v>0</v>
      </c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21</v>
      </c>
      <c r="B2911" s="661" t="s">
        <v>589</v>
      </c>
      <c r="C2911" s="661">
        <v>89301212</v>
      </c>
      <c r="D2911" s="740" t="s">
        <v>6629</v>
      </c>
      <c r="E2911" s="741" t="s">
        <v>4383</v>
      </c>
      <c r="F2911" s="661" t="s">
        <v>4355</v>
      </c>
      <c r="G2911" s="661" t="s">
        <v>4419</v>
      </c>
      <c r="H2911" s="661" t="s">
        <v>590</v>
      </c>
      <c r="I2911" s="661" t="s">
        <v>4988</v>
      </c>
      <c r="J2911" s="661" t="s">
        <v>1171</v>
      </c>
      <c r="K2911" s="661" t="s">
        <v>1172</v>
      </c>
      <c r="L2911" s="662">
        <v>24.22</v>
      </c>
      <c r="M2911" s="662">
        <v>48.44</v>
      </c>
      <c r="N2911" s="661">
        <v>2</v>
      </c>
      <c r="O2911" s="742">
        <v>2</v>
      </c>
      <c r="P2911" s="662">
        <v>48.44</v>
      </c>
      <c r="Q2911" s="677">
        <v>1</v>
      </c>
      <c r="R2911" s="661">
        <v>2</v>
      </c>
      <c r="S2911" s="677">
        <v>1</v>
      </c>
      <c r="T2911" s="742">
        <v>2</v>
      </c>
      <c r="U2911" s="700">
        <v>1</v>
      </c>
    </row>
    <row r="2912" spans="1:21" ht="14.4" customHeight="1" x14ac:dyDescent="0.3">
      <c r="A2912" s="660">
        <v>21</v>
      </c>
      <c r="B2912" s="661" t="s">
        <v>589</v>
      </c>
      <c r="C2912" s="661">
        <v>89301212</v>
      </c>
      <c r="D2912" s="740" t="s">
        <v>6629</v>
      </c>
      <c r="E2912" s="741" t="s">
        <v>4383</v>
      </c>
      <c r="F2912" s="661" t="s">
        <v>4355</v>
      </c>
      <c r="G2912" s="661" t="s">
        <v>4419</v>
      </c>
      <c r="H2912" s="661" t="s">
        <v>590</v>
      </c>
      <c r="I2912" s="661" t="s">
        <v>4988</v>
      </c>
      <c r="J2912" s="661" t="s">
        <v>1171</v>
      </c>
      <c r="K2912" s="661" t="s">
        <v>1172</v>
      </c>
      <c r="L2912" s="662">
        <v>34.5</v>
      </c>
      <c r="M2912" s="662">
        <v>34.5</v>
      </c>
      <c r="N2912" s="661">
        <v>1</v>
      </c>
      <c r="O2912" s="742">
        <v>1</v>
      </c>
      <c r="P2912" s="662">
        <v>34.5</v>
      </c>
      <c r="Q2912" s="677">
        <v>1</v>
      </c>
      <c r="R2912" s="661">
        <v>1</v>
      </c>
      <c r="S2912" s="677">
        <v>1</v>
      </c>
      <c r="T2912" s="742">
        <v>1</v>
      </c>
      <c r="U2912" s="700">
        <v>1</v>
      </c>
    </row>
    <row r="2913" spans="1:21" ht="14.4" customHeight="1" x14ac:dyDescent="0.3">
      <c r="A2913" s="660">
        <v>21</v>
      </c>
      <c r="B2913" s="661" t="s">
        <v>589</v>
      </c>
      <c r="C2913" s="661">
        <v>89301212</v>
      </c>
      <c r="D2913" s="740" t="s">
        <v>6629</v>
      </c>
      <c r="E2913" s="741" t="s">
        <v>4383</v>
      </c>
      <c r="F2913" s="661" t="s">
        <v>4355</v>
      </c>
      <c r="G2913" s="661" t="s">
        <v>4630</v>
      </c>
      <c r="H2913" s="661" t="s">
        <v>590</v>
      </c>
      <c r="I2913" s="661" t="s">
        <v>5415</v>
      </c>
      <c r="J2913" s="661" t="s">
        <v>5416</v>
      </c>
      <c r="K2913" s="661" t="s">
        <v>5417</v>
      </c>
      <c r="L2913" s="662">
        <v>59.55</v>
      </c>
      <c r="M2913" s="662">
        <v>238.2</v>
      </c>
      <c r="N2913" s="661">
        <v>4</v>
      </c>
      <c r="O2913" s="742">
        <v>2.5</v>
      </c>
      <c r="P2913" s="662">
        <v>59.55</v>
      </c>
      <c r="Q2913" s="677">
        <v>0.25</v>
      </c>
      <c r="R2913" s="661">
        <v>1</v>
      </c>
      <c r="S2913" s="677">
        <v>0.25</v>
      </c>
      <c r="T2913" s="742">
        <v>0.5</v>
      </c>
      <c r="U2913" s="700">
        <v>0.2</v>
      </c>
    </row>
    <row r="2914" spans="1:21" ht="14.4" customHeight="1" x14ac:dyDescent="0.3">
      <c r="A2914" s="660">
        <v>21</v>
      </c>
      <c r="B2914" s="661" t="s">
        <v>589</v>
      </c>
      <c r="C2914" s="661">
        <v>89301212</v>
      </c>
      <c r="D2914" s="740" t="s">
        <v>6629</v>
      </c>
      <c r="E2914" s="741" t="s">
        <v>4383</v>
      </c>
      <c r="F2914" s="661" t="s">
        <v>4355</v>
      </c>
      <c r="G2914" s="661" t="s">
        <v>4630</v>
      </c>
      <c r="H2914" s="661" t="s">
        <v>590</v>
      </c>
      <c r="I2914" s="661" t="s">
        <v>6252</v>
      </c>
      <c r="J2914" s="661" t="s">
        <v>5416</v>
      </c>
      <c r="K2914" s="661" t="s">
        <v>6253</v>
      </c>
      <c r="L2914" s="662">
        <v>0</v>
      </c>
      <c r="M2914" s="662">
        <v>0</v>
      </c>
      <c r="N2914" s="661">
        <v>1</v>
      </c>
      <c r="O2914" s="742">
        <v>1</v>
      </c>
      <c r="P2914" s="662">
        <v>0</v>
      </c>
      <c r="Q2914" s="677"/>
      <c r="R2914" s="661">
        <v>1</v>
      </c>
      <c r="S2914" s="677">
        <v>1</v>
      </c>
      <c r="T2914" s="742">
        <v>1</v>
      </c>
      <c r="U2914" s="700">
        <v>1</v>
      </c>
    </row>
    <row r="2915" spans="1:21" ht="14.4" customHeight="1" x14ac:dyDescent="0.3">
      <c r="A2915" s="660">
        <v>21</v>
      </c>
      <c r="B2915" s="661" t="s">
        <v>589</v>
      </c>
      <c r="C2915" s="661">
        <v>89301212</v>
      </c>
      <c r="D2915" s="740" t="s">
        <v>6629</v>
      </c>
      <c r="E2915" s="741" t="s">
        <v>4383</v>
      </c>
      <c r="F2915" s="661" t="s">
        <v>4355</v>
      </c>
      <c r="G2915" s="661" t="s">
        <v>4630</v>
      </c>
      <c r="H2915" s="661" t="s">
        <v>590</v>
      </c>
      <c r="I2915" s="661" t="s">
        <v>6254</v>
      </c>
      <c r="J2915" s="661" t="s">
        <v>6255</v>
      </c>
      <c r="K2915" s="661" t="s">
        <v>6253</v>
      </c>
      <c r="L2915" s="662">
        <v>81.84</v>
      </c>
      <c r="M2915" s="662">
        <v>81.84</v>
      </c>
      <c r="N2915" s="661">
        <v>1</v>
      </c>
      <c r="O2915" s="742">
        <v>0.5</v>
      </c>
      <c r="P2915" s="662">
        <v>81.84</v>
      </c>
      <c r="Q2915" s="677">
        <v>1</v>
      </c>
      <c r="R2915" s="661">
        <v>1</v>
      </c>
      <c r="S2915" s="677">
        <v>1</v>
      </c>
      <c r="T2915" s="742">
        <v>0.5</v>
      </c>
      <c r="U2915" s="700">
        <v>1</v>
      </c>
    </row>
    <row r="2916" spans="1:21" ht="14.4" customHeight="1" x14ac:dyDescent="0.3">
      <c r="A2916" s="660">
        <v>21</v>
      </c>
      <c r="B2916" s="661" t="s">
        <v>589</v>
      </c>
      <c r="C2916" s="661">
        <v>89301212</v>
      </c>
      <c r="D2916" s="740" t="s">
        <v>6629</v>
      </c>
      <c r="E2916" s="741" t="s">
        <v>4383</v>
      </c>
      <c r="F2916" s="661" t="s">
        <v>4355</v>
      </c>
      <c r="G2916" s="661" t="s">
        <v>4630</v>
      </c>
      <c r="H2916" s="661" t="s">
        <v>590</v>
      </c>
      <c r="I2916" s="661" t="s">
        <v>5855</v>
      </c>
      <c r="J2916" s="661" t="s">
        <v>4632</v>
      </c>
      <c r="K2916" s="661" t="s">
        <v>2998</v>
      </c>
      <c r="L2916" s="662">
        <v>0</v>
      </c>
      <c r="M2916" s="662">
        <v>0</v>
      </c>
      <c r="N2916" s="661">
        <v>1</v>
      </c>
      <c r="O2916" s="742">
        <v>1</v>
      </c>
      <c r="P2916" s="662"/>
      <c r="Q2916" s="677"/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21</v>
      </c>
      <c r="B2917" s="661" t="s">
        <v>589</v>
      </c>
      <c r="C2917" s="661">
        <v>89301212</v>
      </c>
      <c r="D2917" s="740" t="s">
        <v>6629</v>
      </c>
      <c r="E2917" s="741" t="s">
        <v>4383</v>
      </c>
      <c r="F2917" s="661" t="s">
        <v>4355</v>
      </c>
      <c r="G2917" s="661" t="s">
        <v>4630</v>
      </c>
      <c r="H2917" s="661" t="s">
        <v>590</v>
      </c>
      <c r="I2917" s="661" t="s">
        <v>1198</v>
      </c>
      <c r="J2917" s="661" t="s">
        <v>1199</v>
      </c>
      <c r="K2917" s="661" t="s">
        <v>1200</v>
      </c>
      <c r="L2917" s="662">
        <v>0</v>
      </c>
      <c r="M2917" s="662">
        <v>0</v>
      </c>
      <c r="N2917" s="661">
        <v>1</v>
      </c>
      <c r="O2917" s="742">
        <v>1</v>
      </c>
      <c r="P2917" s="662"/>
      <c r="Q2917" s="677"/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21</v>
      </c>
      <c r="B2918" s="661" t="s">
        <v>589</v>
      </c>
      <c r="C2918" s="661">
        <v>89301212</v>
      </c>
      <c r="D2918" s="740" t="s">
        <v>6629</v>
      </c>
      <c r="E2918" s="741" t="s">
        <v>4383</v>
      </c>
      <c r="F2918" s="661" t="s">
        <v>4355</v>
      </c>
      <c r="G2918" s="661" t="s">
        <v>4919</v>
      </c>
      <c r="H2918" s="661" t="s">
        <v>590</v>
      </c>
      <c r="I2918" s="661" t="s">
        <v>1334</v>
      </c>
      <c r="J2918" s="661" t="s">
        <v>1335</v>
      </c>
      <c r="K2918" s="661" t="s">
        <v>4920</v>
      </c>
      <c r="L2918" s="662">
        <v>63.67</v>
      </c>
      <c r="M2918" s="662">
        <v>127.34</v>
      </c>
      <c r="N2918" s="661">
        <v>2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21</v>
      </c>
      <c r="B2919" s="661" t="s">
        <v>589</v>
      </c>
      <c r="C2919" s="661">
        <v>89301212</v>
      </c>
      <c r="D2919" s="740" t="s">
        <v>6629</v>
      </c>
      <c r="E2919" s="741" t="s">
        <v>4383</v>
      </c>
      <c r="F2919" s="661" t="s">
        <v>4355</v>
      </c>
      <c r="G2919" s="661" t="s">
        <v>5115</v>
      </c>
      <c r="H2919" s="661" t="s">
        <v>2238</v>
      </c>
      <c r="I2919" s="661" t="s">
        <v>5116</v>
      </c>
      <c r="J2919" s="661" t="s">
        <v>5117</v>
      </c>
      <c r="K2919" s="661" t="s">
        <v>5118</v>
      </c>
      <c r="L2919" s="662">
        <v>2449.89</v>
      </c>
      <c r="M2919" s="662">
        <v>14699.34</v>
      </c>
      <c r="N2919" s="661">
        <v>6</v>
      </c>
      <c r="O2919" s="742">
        <v>2</v>
      </c>
      <c r="P2919" s="662">
        <v>14699.34</v>
      </c>
      <c r="Q2919" s="677">
        <v>1</v>
      </c>
      <c r="R2919" s="661">
        <v>6</v>
      </c>
      <c r="S2919" s="677">
        <v>1</v>
      </c>
      <c r="T2919" s="742">
        <v>2</v>
      </c>
      <c r="U2919" s="700">
        <v>1</v>
      </c>
    </row>
    <row r="2920" spans="1:21" ht="14.4" customHeight="1" x14ac:dyDescent="0.3">
      <c r="A2920" s="660">
        <v>21</v>
      </c>
      <c r="B2920" s="661" t="s">
        <v>589</v>
      </c>
      <c r="C2920" s="661">
        <v>89301212</v>
      </c>
      <c r="D2920" s="740" t="s">
        <v>6629</v>
      </c>
      <c r="E2920" s="741" t="s">
        <v>4383</v>
      </c>
      <c r="F2920" s="661" t="s">
        <v>4355</v>
      </c>
      <c r="G2920" s="661" t="s">
        <v>5115</v>
      </c>
      <c r="H2920" s="661" t="s">
        <v>2238</v>
      </c>
      <c r="I2920" s="661" t="s">
        <v>5116</v>
      </c>
      <c r="J2920" s="661" t="s">
        <v>5117</v>
      </c>
      <c r="K2920" s="661" t="s">
        <v>5118</v>
      </c>
      <c r="L2920" s="662">
        <v>2279.02</v>
      </c>
      <c r="M2920" s="662">
        <v>20511.18</v>
      </c>
      <c r="N2920" s="661">
        <v>9</v>
      </c>
      <c r="O2920" s="742">
        <v>3</v>
      </c>
      <c r="P2920" s="662">
        <v>13674.119999999999</v>
      </c>
      <c r="Q2920" s="677">
        <v>0.66666666666666663</v>
      </c>
      <c r="R2920" s="661">
        <v>6</v>
      </c>
      <c r="S2920" s="677">
        <v>0.66666666666666663</v>
      </c>
      <c r="T2920" s="742">
        <v>2</v>
      </c>
      <c r="U2920" s="700">
        <v>0.66666666666666663</v>
      </c>
    </row>
    <row r="2921" spans="1:21" ht="14.4" customHeight="1" x14ac:dyDescent="0.3">
      <c r="A2921" s="660">
        <v>21</v>
      </c>
      <c r="B2921" s="661" t="s">
        <v>589</v>
      </c>
      <c r="C2921" s="661">
        <v>89301212</v>
      </c>
      <c r="D2921" s="740" t="s">
        <v>6629</v>
      </c>
      <c r="E2921" s="741" t="s">
        <v>4383</v>
      </c>
      <c r="F2921" s="661" t="s">
        <v>4355</v>
      </c>
      <c r="G2921" s="661" t="s">
        <v>4612</v>
      </c>
      <c r="H2921" s="661" t="s">
        <v>590</v>
      </c>
      <c r="I2921" s="661" t="s">
        <v>6256</v>
      </c>
      <c r="J2921" s="661" t="s">
        <v>4370</v>
      </c>
      <c r="K2921" s="661"/>
      <c r="L2921" s="662">
        <v>73.709999999999994</v>
      </c>
      <c r="M2921" s="662">
        <v>73.709999999999994</v>
      </c>
      <c r="N2921" s="661">
        <v>1</v>
      </c>
      <c r="O2921" s="742">
        <v>0.5</v>
      </c>
      <c r="P2921" s="662"/>
      <c r="Q2921" s="677">
        <v>0</v>
      </c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21</v>
      </c>
      <c r="B2922" s="661" t="s">
        <v>589</v>
      </c>
      <c r="C2922" s="661">
        <v>89301212</v>
      </c>
      <c r="D2922" s="740" t="s">
        <v>6629</v>
      </c>
      <c r="E2922" s="741" t="s">
        <v>4383</v>
      </c>
      <c r="F2922" s="661" t="s">
        <v>4355</v>
      </c>
      <c r="G2922" s="661" t="s">
        <v>4612</v>
      </c>
      <c r="H2922" s="661" t="s">
        <v>590</v>
      </c>
      <c r="I2922" s="661" t="s">
        <v>5122</v>
      </c>
      <c r="J2922" s="661" t="s">
        <v>4370</v>
      </c>
      <c r="K2922" s="661"/>
      <c r="L2922" s="662">
        <v>0</v>
      </c>
      <c r="M2922" s="662">
        <v>0</v>
      </c>
      <c r="N2922" s="661">
        <v>2</v>
      </c>
      <c r="O2922" s="742">
        <v>1</v>
      </c>
      <c r="P2922" s="662">
        <v>0</v>
      </c>
      <c r="Q2922" s="677"/>
      <c r="R2922" s="661">
        <v>2</v>
      </c>
      <c r="S2922" s="677">
        <v>1</v>
      </c>
      <c r="T2922" s="742">
        <v>1</v>
      </c>
      <c r="U2922" s="700">
        <v>1</v>
      </c>
    </row>
    <row r="2923" spans="1:21" ht="14.4" customHeight="1" x14ac:dyDescent="0.3">
      <c r="A2923" s="660">
        <v>21</v>
      </c>
      <c r="B2923" s="661" t="s">
        <v>589</v>
      </c>
      <c r="C2923" s="661">
        <v>89301212</v>
      </c>
      <c r="D2923" s="740" t="s">
        <v>6629</v>
      </c>
      <c r="E2923" s="741" t="s">
        <v>4383</v>
      </c>
      <c r="F2923" s="661" t="s">
        <v>4355</v>
      </c>
      <c r="G2923" s="661" t="s">
        <v>4417</v>
      </c>
      <c r="H2923" s="661" t="s">
        <v>590</v>
      </c>
      <c r="I2923" s="661" t="s">
        <v>6257</v>
      </c>
      <c r="J2923" s="661" t="s">
        <v>5553</v>
      </c>
      <c r="K2923" s="661" t="s">
        <v>5554</v>
      </c>
      <c r="L2923" s="662">
        <v>93.99</v>
      </c>
      <c r="M2923" s="662">
        <v>93.99</v>
      </c>
      <c r="N2923" s="661">
        <v>1</v>
      </c>
      <c r="O2923" s="742">
        <v>1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21</v>
      </c>
      <c r="B2924" s="661" t="s">
        <v>589</v>
      </c>
      <c r="C2924" s="661">
        <v>89301212</v>
      </c>
      <c r="D2924" s="740" t="s">
        <v>6629</v>
      </c>
      <c r="E2924" s="741" t="s">
        <v>4383</v>
      </c>
      <c r="F2924" s="661" t="s">
        <v>4355</v>
      </c>
      <c r="G2924" s="661" t="s">
        <v>4702</v>
      </c>
      <c r="H2924" s="661" t="s">
        <v>590</v>
      </c>
      <c r="I2924" s="661" t="s">
        <v>1163</v>
      </c>
      <c r="J2924" s="661" t="s">
        <v>1164</v>
      </c>
      <c r="K2924" s="661" t="s">
        <v>4703</v>
      </c>
      <c r="L2924" s="662">
        <v>0</v>
      </c>
      <c r="M2924" s="662">
        <v>0</v>
      </c>
      <c r="N2924" s="661">
        <v>4</v>
      </c>
      <c r="O2924" s="742">
        <v>1.5</v>
      </c>
      <c r="P2924" s="662">
        <v>0</v>
      </c>
      <c r="Q2924" s="677"/>
      <c r="R2924" s="661">
        <v>4</v>
      </c>
      <c r="S2924" s="677">
        <v>1</v>
      </c>
      <c r="T2924" s="742">
        <v>1.5</v>
      </c>
      <c r="U2924" s="700">
        <v>1</v>
      </c>
    </row>
    <row r="2925" spans="1:21" ht="14.4" customHeight="1" x14ac:dyDescent="0.3">
      <c r="A2925" s="660">
        <v>21</v>
      </c>
      <c r="B2925" s="661" t="s">
        <v>589</v>
      </c>
      <c r="C2925" s="661">
        <v>89301212</v>
      </c>
      <c r="D2925" s="740" t="s">
        <v>6629</v>
      </c>
      <c r="E2925" s="741" t="s">
        <v>4383</v>
      </c>
      <c r="F2925" s="661" t="s">
        <v>4355</v>
      </c>
      <c r="G2925" s="661" t="s">
        <v>4702</v>
      </c>
      <c r="H2925" s="661" t="s">
        <v>590</v>
      </c>
      <c r="I2925" s="661" t="s">
        <v>4816</v>
      </c>
      <c r="J2925" s="661" t="s">
        <v>1164</v>
      </c>
      <c r="K2925" s="661" t="s">
        <v>4817</v>
      </c>
      <c r="L2925" s="662">
        <v>0</v>
      </c>
      <c r="M2925" s="662">
        <v>0</v>
      </c>
      <c r="N2925" s="661">
        <v>3</v>
      </c>
      <c r="O2925" s="742">
        <v>1.5</v>
      </c>
      <c r="P2925" s="662">
        <v>0</v>
      </c>
      <c r="Q2925" s="677"/>
      <c r="R2925" s="661">
        <v>1</v>
      </c>
      <c r="S2925" s="677">
        <v>0.33333333333333331</v>
      </c>
      <c r="T2925" s="742">
        <v>0.5</v>
      </c>
      <c r="U2925" s="700">
        <v>0.33333333333333331</v>
      </c>
    </row>
    <row r="2926" spans="1:21" ht="14.4" customHeight="1" x14ac:dyDescent="0.3">
      <c r="A2926" s="660">
        <v>21</v>
      </c>
      <c r="B2926" s="661" t="s">
        <v>589</v>
      </c>
      <c r="C2926" s="661">
        <v>89301212</v>
      </c>
      <c r="D2926" s="740" t="s">
        <v>6629</v>
      </c>
      <c r="E2926" s="741" t="s">
        <v>4383</v>
      </c>
      <c r="F2926" s="661" t="s">
        <v>4355</v>
      </c>
      <c r="G2926" s="661" t="s">
        <v>4702</v>
      </c>
      <c r="H2926" s="661" t="s">
        <v>590</v>
      </c>
      <c r="I2926" s="661" t="s">
        <v>2175</v>
      </c>
      <c r="J2926" s="661" t="s">
        <v>1164</v>
      </c>
      <c r="K2926" s="661" t="s">
        <v>2176</v>
      </c>
      <c r="L2926" s="662">
        <v>0</v>
      </c>
      <c r="M2926" s="662">
        <v>0</v>
      </c>
      <c r="N2926" s="661">
        <v>3</v>
      </c>
      <c r="O2926" s="742">
        <v>2.5</v>
      </c>
      <c r="P2926" s="662">
        <v>0</v>
      </c>
      <c r="Q2926" s="677"/>
      <c r="R2926" s="661">
        <v>1</v>
      </c>
      <c r="S2926" s="677">
        <v>0.33333333333333331</v>
      </c>
      <c r="T2926" s="742">
        <v>1</v>
      </c>
      <c r="U2926" s="700">
        <v>0.4</v>
      </c>
    </row>
    <row r="2927" spans="1:21" ht="14.4" customHeight="1" x14ac:dyDescent="0.3">
      <c r="A2927" s="660">
        <v>21</v>
      </c>
      <c r="B2927" s="661" t="s">
        <v>589</v>
      </c>
      <c r="C2927" s="661">
        <v>89301212</v>
      </c>
      <c r="D2927" s="740" t="s">
        <v>6629</v>
      </c>
      <c r="E2927" s="741" t="s">
        <v>4383</v>
      </c>
      <c r="F2927" s="661" t="s">
        <v>4355</v>
      </c>
      <c r="G2927" s="661" t="s">
        <v>6258</v>
      </c>
      <c r="H2927" s="661" t="s">
        <v>590</v>
      </c>
      <c r="I2927" s="661" t="s">
        <v>6259</v>
      </c>
      <c r="J2927" s="661" t="s">
        <v>6260</v>
      </c>
      <c r="K2927" s="661" t="s">
        <v>6261</v>
      </c>
      <c r="L2927" s="662">
        <v>0</v>
      </c>
      <c r="M2927" s="662">
        <v>0</v>
      </c>
      <c r="N2927" s="661">
        <v>5</v>
      </c>
      <c r="O2927" s="742">
        <v>1</v>
      </c>
      <c r="P2927" s="662"/>
      <c r="Q2927" s="677"/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21</v>
      </c>
      <c r="B2928" s="661" t="s">
        <v>589</v>
      </c>
      <c r="C2928" s="661">
        <v>89301212</v>
      </c>
      <c r="D2928" s="740" t="s">
        <v>6629</v>
      </c>
      <c r="E2928" s="741" t="s">
        <v>4383</v>
      </c>
      <c r="F2928" s="661" t="s">
        <v>4355</v>
      </c>
      <c r="G2928" s="661" t="s">
        <v>6258</v>
      </c>
      <c r="H2928" s="661" t="s">
        <v>590</v>
      </c>
      <c r="I2928" s="661" t="s">
        <v>1734</v>
      </c>
      <c r="J2928" s="661" t="s">
        <v>6260</v>
      </c>
      <c r="K2928" s="661" t="s">
        <v>6261</v>
      </c>
      <c r="L2928" s="662">
        <v>209.33</v>
      </c>
      <c r="M2928" s="662">
        <v>1046.6500000000001</v>
      </c>
      <c r="N2928" s="661">
        <v>5</v>
      </c>
      <c r="O2928" s="742">
        <v>1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21</v>
      </c>
      <c r="B2929" s="661" t="s">
        <v>589</v>
      </c>
      <c r="C2929" s="661">
        <v>89301212</v>
      </c>
      <c r="D2929" s="740" t="s">
        <v>6629</v>
      </c>
      <c r="E2929" s="741" t="s">
        <v>4383</v>
      </c>
      <c r="F2929" s="661" t="s">
        <v>4355</v>
      </c>
      <c r="G2929" s="661" t="s">
        <v>6258</v>
      </c>
      <c r="H2929" s="661" t="s">
        <v>590</v>
      </c>
      <c r="I2929" s="661" t="s">
        <v>1734</v>
      </c>
      <c r="J2929" s="661" t="s">
        <v>6260</v>
      </c>
      <c r="K2929" s="661" t="s">
        <v>6261</v>
      </c>
      <c r="L2929" s="662">
        <v>99.91</v>
      </c>
      <c r="M2929" s="662">
        <v>599.46</v>
      </c>
      <c r="N2929" s="661">
        <v>6</v>
      </c>
      <c r="O2929" s="742">
        <v>0.5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21</v>
      </c>
      <c r="B2930" s="661" t="s">
        <v>589</v>
      </c>
      <c r="C2930" s="661">
        <v>89301212</v>
      </c>
      <c r="D2930" s="740" t="s">
        <v>6629</v>
      </c>
      <c r="E2930" s="741" t="s">
        <v>4383</v>
      </c>
      <c r="F2930" s="661" t="s">
        <v>4355</v>
      </c>
      <c r="G2930" s="661" t="s">
        <v>6258</v>
      </c>
      <c r="H2930" s="661" t="s">
        <v>590</v>
      </c>
      <c r="I2930" s="661" t="s">
        <v>818</v>
      </c>
      <c r="J2930" s="661" t="s">
        <v>6262</v>
      </c>
      <c r="K2930" s="661" t="s">
        <v>6261</v>
      </c>
      <c r="L2930" s="662">
        <v>99.91</v>
      </c>
      <c r="M2930" s="662">
        <v>599.46</v>
      </c>
      <c r="N2930" s="661">
        <v>6</v>
      </c>
      <c r="O2930" s="742">
        <v>1</v>
      </c>
      <c r="P2930" s="662">
        <v>599.46</v>
      </c>
      <c r="Q2930" s="677">
        <v>1</v>
      </c>
      <c r="R2930" s="661">
        <v>6</v>
      </c>
      <c r="S2930" s="677">
        <v>1</v>
      </c>
      <c r="T2930" s="742">
        <v>1</v>
      </c>
      <c r="U2930" s="700">
        <v>1</v>
      </c>
    </row>
    <row r="2931" spans="1:21" ht="14.4" customHeight="1" x14ac:dyDescent="0.3">
      <c r="A2931" s="660">
        <v>21</v>
      </c>
      <c r="B2931" s="661" t="s">
        <v>589</v>
      </c>
      <c r="C2931" s="661">
        <v>89301212</v>
      </c>
      <c r="D2931" s="740" t="s">
        <v>6629</v>
      </c>
      <c r="E2931" s="741" t="s">
        <v>4383</v>
      </c>
      <c r="F2931" s="661" t="s">
        <v>4355</v>
      </c>
      <c r="G2931" s="661" t="s">
        <v>4635</v>
      </c>
      <c r="H2931" s="661" t="s">
        <v>590</v>
      </c>
      <c r="I2931" s="661" t="s">
        <v>4636</v>
      </c>
      <c r="J2931" s="661" t="s">
        <v>4637</v>
      </c>
      <c r="K2931" s="661" t="s">
        <v>2884</v>
      </c>
      <c r="L2931" s="662">
        <v>10256.77</v>
      </c>
      <c r="M2931" s="662">
        <v>82054.160000000018</v>
      </c>
      <c r="N2931" s="661">
        <v>8</v>
      </c>
      <c r="O2931" s="742">
        <v>8</v>
      </c>
      <c r="P2931" s="662">
        <v>71797.390000000014</v>
      </c>
      <c r="Q2931" s="677">
        <v>0.875</v>
      </c>
      <c r="R2931" s="661">
        <v>7</v>
      </c>
      <c r="S2931" s="677">
        <v>0.875</v>
      </c>
      <c r="T2931" s="742">
        <v>7</v>
      </c>
      <c r="U2931" s="700">
        <v>0.875</v>
      </c>
    </row>
    <row r="2932" spans="1:21" ht="14.4" customHeight="1" x14ac:dyDescent="0.3">
      <c r="A2932" s="660">
        <v>21</v>
      </c>
      <c r="B2932" s="661" t="s">
        <v>589</v>
      </c>
      <c r="C2932" s="661">
        <v>89301212</v>
      </c>
      <c r="D2932" s="740" t="s">
        <v>6629</v>
      </c>
      <c r="E2932" s="741" t="s">
        <v>4383</v>
      </c>
      <c r="F2932" s="661" t="s">
        <v>4355</v>
      </c>
      <c r="G2932" s="661" t="s">
        <v>4635</v>
      </c>
      <c r="H2932" s="661" t="s">
        <v>2238</v>
      </c>
      <c r="I2932" s="661" t="s">
        <v>5128</v>
      </c>
      <c r="J2932" s="661" t="s">
        <v>5129</v>
      </c>
      <c r="K2932" s="661" t="s">
        <v>2884</v>
      </c>
      <c r="L2932" s="662">
        <v>10256.77</v>
      </c>
      <c r="M2932" s="662">
        <v>61540.62000000001</v>
      </c>
      <c r="N2932" s="661">
        <v>6</v>
      </c>
      <c r="O2932" s="742">
        <v>5.5</v>
      </c>
      <c r="P2932" s="662">
        <v>61540.62000000001</v>
      </c>
      <c r="Q2932" s="677">
        <v>1</v>
      </c>
      <c r="R2932" s="661">
        <v>6</v>
      </c>
      <c r="S2932" s="677">
        <v>1</v>
      </c>
      <c r="T2932" s="742">
        <v>5.5</v>
      </c>
      <c r="U2932" s="700">
        <v>1</v>
      </c>
    </row>
    <row r="2933" spans="1:21" ht="14.4" customHeight="1" x14ac:dyDescent="0.3">
      <c r="A2933" s="660">
        <v>21</v>
      </c>
      <c r="B2933" s="661" t="s">
        <v>589</v>
      </c>
      <c r="C2933" s="661">
        <v>89301212</v>
      </c>
      <c r="D2933" s="740" t="s">
        <v>6629</v>
      </c>
      <c r="E2933" s="741" t="s">
        <v>4383</v>
      </c>
      <c r="F2933" s="661" t="s">
        <v>4355</v>
      </c>
      <c r="G2933" s="661" t="s">
        <v>4635</v>
      </c>
      <c r="H2933" s="661" t="s">
        <v>2238</v>
      </c>
      <c r="I2933" s="661" t="s">
        <v>5130</v>
      </c>
      <c r="J2933" s="661" t="s">
        <v>5129</v>
      </c>
      <c r="K2933" s="661" t="s">
        <v>2884</v>
      </c>
      <c r="L2933" s="662">
        <v>10256.77</v>
      </c>
      <c r="M2933" s="662">
        <v>123081.24000000003</v>
      </c>
      <c r="N2933" s="661">
        <v>12</v>
      </c>
      <c r="O2933" s="742">
        <v>11</v>
      </c>
      <c r="P2933" s="662">
        <v>112824.47000000003</v>
      </c>
      <c r="Q2933" s="677">
        <v>0.91666666666666663</v>
      </c>
      <c r="R2933" s="661">
        <v>11</v>
      </c>
      <c r="S2933" s="677">
        <v>0.91666666666666663</v>
      </c>
      <c r="T2933" s="742">
        <v>10</v>
      </c>
      <c r="U2933" s="700">
        <v>0.90909090909090906</v>
      </c>
    </row>
    <row r="2934" spans="1:21" ht="14.4" customHeight="1" x14ac:dyDescent="0.3">
      <c r="A2934" s="660">
        <v>21</v>
      </c>
      <c r="B2934" s="661" t="s">
        <v>589</v>
      </c>
      <c r="C2934" s="661">
        <v>89301212</v>
      </c>
      <c r="D2934" s="740" t="s">
        <v>6629</v>
      </c>
      <c r="E2934" s="741" t="s">
        <v>4383</v>
      </c>
      <c r="F2934" s="661" t="s">
        <v>4355</v>
      </c>
      <c r="G2934" s="661" t="s">
        <v>4635</v>
      </c>
      <c r="H2934" s="661" t="s">
        <v>2238</v>
      </c>
      <c r="I2934" s="661" t="s">
        <v>6263</v>
      </c>
      <c r="J2934" s="661" t="s">
        <v>5962</v>
      </c>
      <c r="K2934" s="661" t="s">
        <v>6264</v>
      </c>
      <c r="L2934" s="662">
        <v>6154.06</v>
      </c>
      <c r="M2934" s="662">
        <v>12308.12</v>
      </c>
      <c r="N2934" s="661">
        <v>2</v>
      </c>
      <c r="O2934" s="742">
        <v>2</v>
      </c>
      <c r="P2934" s="662">
        <v>12308.12</v>
      </c>
      <c r="Q2934" s="677">
        <v>1</v>
      </c>
      <c r="R2934" s="661">
        <v>2</v>
      </c>
      <c r="S2934" s="677">
        <v>1</v>
      </c>
      <c r="T2934" s="742">
        <v>2</v>
      </c>
      <c r="U2934" s="700">
        <v>1</v>
      </c>
    </row>
    <row r="2935" spans="1:21" ht="14.4" customHeight="1" x14ac:dyDescent="0.3">
      <c r="A2935" s="660">
        <v>21</v>
      </c>
      <c r="B2935" s="661" t="s">
        <v>589</v>
      </c>
      <c r="C2935" s="661">
        <v>89301212</v>
      </c>
      <c r="D2935" s="740" t="s">
        <v>6629</v>
      </c>
      <c r="E2935" s="741" t="s">
        <v>4383</v>
      </c>
      <c r="F2935" s="661" t="s">
        <v>4355</v>
      </c>
      <c r="G2935" s="661" t="s">
        <v>4635</v>
      </c>
      <c r="H2935" s="661" t="s">
        <v>2238</v>
      </c>
      <c r="I2935" s="661" t="s">
        <v>6102</v>
      </c>
      <c r="J2935" s="661" t="s">
        <v>5129</v>
      </c>
      <c r="K2935" s="661" t="s">
        <v>4129</v>
      </c>
      <c r="L2935" s="662">
        <v>0</v>
      </c>
      <c r="M2935" s="662">
        <v>0</v>
      </c>
      <c r="N2935" s="661">
        <v>1</v>
      </c>
      <c r="O2935" s="742">
        <v>1</v>
      </c>
      <c r="P2935" s="662">
        <v>0</v>
      </c>
      <c r="Q2935" s="677"/>
      <c r="R2935" s="661">
        <v>1</v>
      </c>
      <c r="S2935" s="677">
        <v>1</v>
      </c>
      <c r="T2935" s="742">
        <v>1</v>
      </c>
      <c r="U2935" s="700">
        <v>1</v>
      </c>
    </row>
    <row r="2936" spans="1:21" ht="14.4" customHeight="1" x14ac:dyDescent="0.3">
      <c r="A2936" s="660">
        <v>21</v>
      </c>
      <c r="B2936" s="661" t="s">
        <v>589</v>
      </c>
      <c r="C2936" s="661">
        <v>89301212</v>
      </c>
      <c r="D2936" s="740" t="s">
        <v>6629</v>
      </c>
      <c r="E2936" s="741" t="s">
        <v>4383</v>
      </c>
      <c r="F2936" s="661" t="s">
        <v>4355</v>
      </c>
      <c r="G2936" s="661" t="s">
        <v>6103</v>
      </c>
      <c r="H2936" s="661" t="s">
        <v>590</v>
      </c>
      <c r="I2936" s="661" t="s">
        <v>6104</v>
      </c>
      <c r="J2936" s="661" t="s">
        <v>6105</v>
      </c>
      <c r="K2936" s="661" t="s">
        <v>4278</v>
      </c>
      <c r="L2936" s="662">
        <v>364.22</v>
      </c>
      <c r="M2936" s="662">
        <v>364.22</v>
      </c>
      <c r="N2936" s="661">
        <v>1</v>
      </c>
      <c r="O2936" s="742">
        <v>1</v>
      </c>
      <c r="P2936" s="662">
        <v>364.22</v>
      </c>
      <c r="Q2936" s="677">
        <v>1</v>
      </c>
      <c r="R2936" s="661">
        <v>1</v>
      </c>
      <c r="S2936" s="677">
        <v>1</v>
      </c>
      <c r="T2936" s="742">
        <v>1</v>
      </c>
      <c r="U2936" s="700">
        <v>1</v>
      </c>
    </row>
    <row r="2937" spans="1:21" ht="14.4" customHeight="1" x14ac:dyDescent="0.3">
      <c r="A2937" s="660">
        <v>21</v>
      </c>
      <c r="B2937" s="661" t="s">
        <v>589</v>
      </c>
      <c r="C2937" s="661">
        <v>89301212</v>
      </c>
      <c r="D2937" s="740" t="s">
        <v>6629</v>
      </c>
      <c r="E2937" s="741" t="s">
        <v>4383</v>
      </c>
      <c r="F2937" s="661" t="s">
        <v>4355</v>
      </c>
      <c r="G2937" s="661" t="s">
        <v>5137</v>
      </c>
      <c r="H2937" s="661" t="s">
        <v>2238</v>
      </c>
      <c r="I2937" s="661" t="s">
        <v>2770</v>
      </c>
      <c r="J2937" s="661" t="s">
        <v>2771</v>
      </c>
      <c r="K2937" s="661" t="s">
        <v>4176</v>
      </c>
      <c r="L2937" s="662">
        <v>116.8</v>
      </c>
      <c r="M2937" s="662">
        <v>1051.2</v>
      </c>
      <c r="N2937" s="661">
        <v>9</v>
      </c>
      <c r="O2937" s="742">
        <v>8.5</v>
      </c>
      <c r="P2937" s="662">
        <v>467.2</v>
      </c>
      <c r="Q2937" s="677">
        <v>0.44444444444444442</v>
      </c>
      <c r="R2937" s="661">
        <v>4</v>
      </c>
      <c r="S2937" s="677">
        <v>0.44444444444444442</v>
      </c>
      <c r="T2937" s="742">
        <v>4</v>
      </c>
      <c r="U2937" s="700">
        <v>0.47058823529411764</v>
      </c>
    </row>
    <row r="2938" spans="1:21" ht="14.4" customHeight="1" x14ac:dyDescent="0.3">
      <c r="A2938" s="660">
        <v>21</v>
      </c>
      <c r="B2938" s="661" t="s">
        <v>589</v>
      </c>
      <c r="C2938" s="661">
        <v>89301212</v>
      </c>
      <c r="D2938" s="740" t="s">
        <v>6629</v>
      </c>
      <c r="E2938" s="741" t="s">
        <v>4383</v>
      </c>
      <c r="F2938" s="661" t="s">
        <v>4355</v>
      </c>
      <c r="G2938" s="661" t="s">
        <v>5137</v>
      </c>
      <c r="H2938" s="661" t="s">
        <v>2238</v>
      </c>
      <c r="I2938" s="661" t="s">
        <v>5754</v>
      </c>
      <c r="J2938" s="661" t="s">
        <v>2771</v>
      </c>
      <c r="K2938" s="661" t="s">
        <v>5755</v>
      </c>
      <c r="L2938" s="662">
        <v>0</v>
      </c>
      <c r="M2938" s="662">
        <v>0</v>
      </c>
      <c r="N2938" s="661">
        <v>2</v>
      </c>
      <c r="O2938" s="742">
        <v>1.5</v>
      </c>
      <c r="P2938" s="662">
        <v>0</v>
      </c>
      <c r="Q2938" s="677"/>
      <c r="R2938" s="661">
        <v>2</v>
      </c>
      <c r="S2938" s="677">
        <v>1</v>
      </c>
      <c r="T2938" s="742">
        <v>1.5</v>
      </c>
      <c r="U2938" s="700">
        <v>1</v>
      </c>
    </row>
    <row r="2939" spans="1:21" ht="14.4" customHeight="1" x14ac:dyDescent="0.3">
      <c r="A2939" s="660">
        <v>21</v>
      </c>
      <c r="B2939" s="661" t="s">
        <v>589</v>
      </c>
      <c r="C2939" s="661">
        <v>89301212</v>
      </c>
      <c r="D2939" s="740" t="s">
        <v>6629</v>
      </c>
      <c r="E2939" s="741" t="s">
        <v>4383</v>
      </c>
      <c r="F2939" s="661" t="s">
        <v>4355</v>
      </c>
      <c r="G2939" s="661" t="s">
        <v>5141</v>
      </c>
      <c r="H2939" s="661" t="s">
        <v>590</v>
      </c>
      <c r="I2939" s="661" t="s">
        <v>1279</v>
      </c>
      <c r="J2939" s="661" t="s">
        <v>1280</v>
      </c>
      <c r="K2939" s="661" t="s">
        <v>5142</v>
      </c>
      <c r="L2939" s="662">
        <v>51.62</v>
      </c>
      <c r="M2939" s="662">
        <v>309.71999999999997</v>
      </c>
      <c r="N2939" s="661">
        <v>6</v>
      </c>
      <c r="O2939" s="742">
        <v>2</v>
      </c>
      <c r="P2939" s="662"/>
      <c r="Q2939" s="677">
        <v>0</v>
      </c>
      <c r="R2939" s="661"/>
      <c r="S2939" s="677">
        <v>0</v>
      </c>
      <c r="T2939" s="742"/>
      <c r="U2939" s="700">
        <v>0</v>
      </c>
    </row>
    <row r="2940" spans="1:21" ht="14.4" customHeight="1" x14ac:dyDescent="0.3">
      <c r="A2940" s="660">
        <v>21</v>
      </c>
      <c r="B2940" s="661" t="s">
        <v>589</v>
      </c>
      <c r="C2940" s="661">
        <v>89301212</v>
      </c>
      <c r="D2940" s="740" t="s">
        <v>6629</v>
      </c>
      <c r="E2940" s="741" t="s">
        <v>4383</v>
      </c>
      <c r="F2940" s="661" t="s">
        <v>4355</v>
      </c>
      <c r="G2940" s="661" t="s">
        <v>6265</v>
      </c>
      <c r="H2940" s="661" t="s">
        <v>590</v>
      </c>
      <c r="I2940" s="661" t="s">
        <v>822</v>
      </c>
      <c r="J2940" s="661" t="s">
        <v>6266</v>
      </c>
      <c r="K2940" s="661" t="s">
        <v>6267</v>
      </c>
      <c r="L2940" s="662">
        <v>55.71</v>
      </c>
      <c r="M2940" s="662">
        <v>167.13</v>
      </c>
      <c r="N2940" s="661">
        <v>3</v>
      </c>
      <c r="O2940" s="742">
        <v>2</v>
      </c>
      <c r="P2940" s="662">
        <v>167.13</v>
      </c>
      <c r="Q2940" s="677">
        <v>1</v>
      </c>
      <c r="R2940" s="661">
        <v>3</v>
      </c>
      <c r="S2940" s="677">
        <v>1</v>
      </c>
      <c r="T2940" s="742">
        <v>2</v>
      </c>
      <c r="U2940" s="700">
        <v>1</v>
      </c>
    </row>
    <row r="2941" spans="1:21" ht="14.4" customHeight="1" x14ac:dyDescent="0.3">
      <c r="A2941" s="660">
        <v>21</v>
      </c>
      <c r="B2941" s="661" t="s">
        <v>589</v>
      </c>
      <c r="C2941" s="661">
        <v>89301212</v>
      </c>
      <c r="D2941" s="740" t="s">
        <v>6629</v>
      </c>
      <c r="E2941" s="741" t="s">
        <v>4383</v>
      </c>
      <c r="F2941" s="661" t="s">
        <v>4355</v>
      </c>
      <c r="G2941" s="661" t="s">
        <v>5314</v>
      </c>
      <c r="H2941" s="661" t="s">
        <v>590</v>
      </c>
      <c r="I2941" s="661" t="s">
        <v>6268</v>
      </c>
      <c r="J2941" s="661" t="s">
        <v>5316</v>
      </c>
      <c r="K2941" s="661" t="s">
        <v>2857</v>
      </c>
      <c r="L2941" s="662">
        <v>104.66</v>
      </c>
      <c r="M2941" s="662">
        <v>104.66</v>
      </c>
      <c r="N2941" s="661">
        <v>1</v>
      </c>
      <c r="O2941" s="742">
        <v>0.5</v>
      </c>
      <c r="P2941" s="662">
        <v>104.66</v>
      </c>
      <c r="Q2941" s="677">
        <v>1</v>
      </c>
      <c r="R2941" s="661">
        <v>1</v>
      </c>
      <c r="S2941" s="677">
        <v>1</v>
      </c>
      <c r="T2941" s="742">
        <v>0.5</v>
      </c>
      <c r="U2941" s="700">
        <v>1</v>
      </c>
    </row>
    <row r="2942" spans="1:21" ht="14.4" customHeight="1" x14ac:dyDescent="0.3">
      <c r="A2942" s="660">
        <v>21</v>
      </c>
      <c r="B2942" s="661" t="s">
        <v>589</v>
      </c>
      <c r="C2942" s="661">
        <v>89301212</v>
      </c>
      <c r="D2942" s="740" t="s">
        <v>6629</v>
      </c>
      <c r="E2942" s="741" t="s">
        <v>4383</v>
      </c>
      <c r="F2942" s="661" t="s">
        <v>4355</v>
      </c>
      <c r="G2942" s="661" t="s">
        <v>5314</v>
      </c>
      <c r="H2942" s="661" t="s">
        <v>590</v>
      </c>
      <c r="I2942" s="661" t="s">
        <v>6269</v>
      </c>
      <c r="J2942" s="661" t="s">
        <v>4370</v>
      </c>
      <c r="K2942" s="661"/>
      <c r="L2942" s="662">
        <v>0</v>
      </c>
      <c r="M2942" s="662">
        <v>0</v>
      </c>
      <c r="N2942" s="661">
        <v>1</v>
      </c>
      <c r="O2942" s="742">
        <v>0.5</v>
      </c>
      <c r="P2942" s="662">
        <v>0</v>
      </c>
      <c r="Q2942" s="677"/>
      <c r="R2942" s="661">
        <v>1</v>
      </c>
      <c r="S2942" s="677">
        <v>1</v>
      </c>
      <c r="T2942" s="742">
        <v>0.5</v>
      </c>
      <c r="U2942" s="700">
        <v>1</v>
      </c>
    </row>
    <row r="2943" spans="1:21" ht="14.4" customHeight="1" x14ac:dyDescent="0.3">
      <c r="A2943" s="660">
        <v>21</v>
      </c>
      <c r="B2943" s="661" t="s">
        <v>589</v>
      </c>
      <c r="C2943" s="661">
        <v>89301212</v>
      </c>
      <c r="D2943" s="740" t="s">
        <v>6629</v>
      </c>
      <c r="E2943" s="741" t="s">
        <v>4383</v>
      </c>
      <c r="F2943" s="661" t="s">
        <v>4355</v>
      </c>
      <c r="G2943" s="661" t="s">
        <v>4531</v>
      </c>
      <c r="H2943" s="661" t="s">
        <v>590</v>
      </c>
      <c r="I2943" s="661" t="s">
        <v>960</v>
      </c>
      <c r="J2943" s="661" t="s">
        <v>4532</v>
      </c>
      <c r="K2943" s="661" t="s">
        <v>4533</v>
      </c>
      <c r="L2943" s="662">
        <v>72.05</v>
      </c>
      <c r="M2943" s="662">
        <v>576.4</v>
      </c>
      <c r="N2943" s="661">
        <v>8</v>
      </c>
      <c r="O2943" s="742">
        <v>3</v>
      </c>
      <c r="P2943" s="662">
        <v>360.25</v>
      </c>
      <c r="Q2943" s="677">
        <v>0.625</v>
      </c>
      <c r="R2943" s="661">
        <v>5</v>
      </c>
      <c r="S2943" s="677">
        <v>0.625</v>
      </c>
      <c r="T2943" s="742">
        <v>1.5</v>
      </c>
      <c r="U2943" s="700">
        <v>0.5</v>
      </c>
    </row>
    <row r="2944" spans="1:21" ht="14.4" customHeight="1" x14ac:dyDescent="0.3">
      <c r="A2944" s="660">
        <v>21</v>
      </c>
      <c r="B2944" s="661" t="s">
        <v>589</v>
      </c>
      <c r="C2944" s="661">
        <v>89301212</v>
      </c>
      <c r="D2944" s="740" t="s">
        <v>6629</v>
      </c>
      <c r="E2944" s="741" t="s">
        <v>4383</v>
      </c>
      <c r="F2944" s="661" t="s">
        <v>4355</v>
      </c>
      <c r="G2944" s="661" t="s">
        <v>4531</v>
      </c>
      <c r="H2944" s="661" t="s">
        <v>590</v>
      </c>
      <c r="I2944" s="661" t="s">
        <v>960</v>
      </c>
      <c r="J2944" s="661" t="s">
        <v>4532</v>
      </c>
      <c r="K2944" s="661" t="s">
        <v>4533</v>
      </c>
      <c r="L2944" s="662">
        <v>77.36</v>
      </c>
      <c r="M2944" s="662">
        <v>464.15999999999997</v>
      </c>
      <c r="N2944" s="661">
        <v>6</v>
      </c>
      <c r="O2944" s="742">
        <v>2.5</v>
      </c>
      <c r="P2944" s="662">
        <v>464.15999999999997</v>
      </c>
      <c r="Q2944" s="677">
        <v>1</v>
      </c>
      <c r="R2944" s="661">
        <v>6</v>
      </c>
      <c r="S2944" s="677">
        <v>1</v>
      </c>
      <c r="T2944" s="742">
        <v>2.5</v>
      </c>
      <c r="U2944" s="700">
        <v>1</v>
      </c>
    </row>
    <row r="2945" spans="1:21" ht="14.4" customHeight="1" x14ac:dyDescent="0.3">
      <c r="A2945" s="660">
        <v>21</v>
      </c>
      <c r="B2945" s="661" t="s">
        <v>589</v>
      </c>
      <c r="C2945" s="661">
        <v>89301212</v>
      </c>
      <c r="D2945" s="740" t="s">
        <v>6629</v>
      </c>
      <c r="E2945" s="741" t="s">
        <v>4383</v>
      </c>
      <c r="F2945" s="661" t="s">
        <v>4355</v>
      </c>
      <c r="G2945" s="661" t="s">
        <v>4531</v>
      </c>
      <c r="H2945" s="661" t="s">
        <v>590</v>
      </c>
      <c r="I2945" s="661" t="s">
        <v>4534</v>
      </c>
      <c r="J2945" s="661" t="s">
        <v>4532</v>
      </c>
      <c r="K2945" s="661" t="s">
        <v>4533</v>
      </c>
      <c r="L2945" s="662">
        <v>0</v>
      </c>
      <c r="M2945" s="662">
        <v>0</v>
      </c>
      <c r="N2945" s="661">
        <v>7</v>
      </c>
      <c r="O2945" s="742">
        <v>2.5</v>
      </c>
      <c r="P2945" s="662">
        <v>0</v>
      </c>
      <c r="Q2945" s="677"/>
      <c r="R2945" s="661">
        <v>7</v>
      </c>
      <c r="S2945" s="677">
        <v>1</v>
      </c>
      <c r="T2945" s="742">
        <v>2.5</v>
      </c>
      <c r="U2945" s="700">
        <v>1</v>
      </c>
    </row>
    <row r="2946" spans="1:21" ht="14.4" customHeight="1" x14ac:dyDescent="0.3">
      <c r="A2946" s="660">
        <v>21</v>
      </c>
      <c r="B2946" s="661" t="s">
        <v>589</v>
      </c>
      <c r="C2946" s="661">
        <v>89301212</v>
      </c>
      <c r="D2946" s="740" t="s">
        <v>6629</v>
      </c>
      <c r="E2946" s="741" t="s">
        <v>4383</v>
      </c>
      <c r="F2946" s="661" t="s">
        <v>4355</v>
      </c>
      <c r="G2946" s="661" t="s">
        <v>4535</v>
      </c>
      <c r="H2946" s="661" t="s">
        <v>590</v>
      </c>
      <c r="I2946" s="661" t="s">
        <v>4921</v>
      </c>
      <c r="J2946" s="661" t="s">
        <v>4538</v>
      </c>
      <c r="K2946" s="661" t="s">
        <v>2109</v>
      </c>
      <c r="L2946" s="662">
        <v>0</v>
      </c>
      <c r="M2946" s="662">
        <v>0</v>
      </c>
      <c r="N2946" s="661">
        <v>1</v>
      </c>
      <c r="O2946" s="742">
        <v>0.5</v>
      </c>
      <c r="P2946" s="662"/>
      <c r="Q2946" s="677"/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21</v>
      </c>
      <c r="B2947" s="661" t="s">
        <v>589</v>
      </c>
      <c r="C2947" s="661">
        <v>89301212</v>
      </c>
      <c r="D2947" s="740" t="s">
        <v>6629</v>
      </c>
      <c r="E2947" s="741" t="s">
        <v>4383</v>
      </c>
      <c r="F2947" s="661" t="s">
        <v>4355</v>
      </c>
      <c r="G2947" s="661" t="s">
        <v>4535</v>
      </c>
      <c r="H2947" s="661" t="s">
        <v>590</v>
      </c>
      <c r="I2947" s="661" t="s">
        <v>6270</v>
      </c>
      <c r="J2947" s="661" t="s">
        <v>6114</v>
      </c>
      <c r="K2947" s="661" t="s">
        <v>912</v>
      </c>
      <c r="L2947" s="662">
        <v>30.65</v>
      </c>
      <c r="M2947" s="662">
        <v>61.3</v>
      </c>
      <c r="N2947" s="661">
        <v>2</v>
      </c>
      <c r="O2947" s="742">
        <v>1.5</v>
      </c>
      <c r="P2947" s="662">
        <v>61.3</v>
      </c>
      <c r="Q2947" s="677">
        <v>1</v>
      </c>
      <c r="R2947" s="661">
        <v>2</v>
      </c>
      <c r="S2947" s="677">
        <v>1</v>
      </c>
      <c r="T2947" s="742">
        <v>1.5</v>
      </c>
      <c r="U2947" s="700">
        <v>1</v>
      </c>
    </row>
    <row r="2948" spans="1:21" ht="14.4" customHeight="1" x14ac:dyDescent="0.3">
      <c r="A2948" s="660">
        <v>21</v>
      </c>
      <c r="B2948" s="661" t="s">
        <v>589</v>
      </c>
      <c r="C2948" s="661">
        <v>89301212</v>
      </c>
      <c r="D2948" s="740" t="s">
        <v>6629</v>
      </c>
      <c r="E2948" s="741" t="s">
        <v>4383</v>
      </c>
      <c r="F2948" s="661" t="s">
        <v>4355</v>
      </c>
      <c r="G2948" s="661" t="s">
        <v>4535</v>
      </c>
      <c r="H2948" s="661" t="s">
        <v>590</v>
      </c>
      <c r="I2948" s="661" t="s">
        <v>6113</v>
      </c>
      <c r="J2948" s="661" t="s">
        <v>6114</v>
      </c>
      <c r="K2948" s="661" t="s">
        <v>6115</v>
      </c>
      <c r="L2948" s="662">
        <v>61.29</v>
      </c>
      <c r="M2948" s="662">
        <v>306.45</v>
      </c>
      <c r="N2948" s="661">
        <v>5</v>
      </c>
      <c r="O2948" s="742">
        <v>3.5</v>
      </c>
      <c r="P2948" s="662">
        <v>245.16</v>
      </c>
      <c r="Q2948" s="677">
        <v>0.8</v>
      </c>
      <c r="R2948" s="661">
        <v>4</v>
      </c>
      <c r="S2948" s="677">
        <v>0.8</v>
      </c>
      <c r="T2948" s="742">
        <v>2.5</v>
      </c>
      <c r="U2948" s="700">
        <v>0.7142857142857143</v>
      </c>
    </row>
    <row r="2949" spans="1:21" ht="14.4" customHeight="1" x14ac:dyDescent="0.3">
      <c r="A2949" s="660">
        <v>21</v>
      </c>
      <c r="B2949" s="661" t="s">
        <v>589</v>
      </c>
      <c r="C2949" s="661">
        <v>89301212</v>
      </c>
      <c r="D2949" s="740" t="s">
        <v>6629</v>
      </c>
      <c r="E2949" s="741" t="s">
        <v>4383</v>
      </c>
      <c r="F2949" s="661" t="s">
        <v>4355</v>
      </c>
      <c r="G2949" s="661" t="s">
        <v>4535</v>
      </c>
      <c r="H2949" s="661" t="s">
        <v>590</v>
      </c>
      <c r="I2949" s="661" t="s">
        <v>6113</v>
      </c>
      <c r="J2949" s="661" t="s">
        <v>6114</v>
      </c>
      <c r="K2949" s="661" t="s">
        <v>6115</v>
      </c>
      <c r="L2949" s="662">
        <v>55.14</v>
      </c>
      <c r="M2949" s="662">
        <v>55.14</v>
      </c>
      <c r="N2949" s="661">
        <v>1</v>
      </c>
      <c r="O2949" s="742">
        <v>1</v>
      </c>
      <c r="P2949" s="662">
        <v>55.14</v>
      </c>
      <c r="Q2949" s="677">
        <v>1</v>
      </c>
      <c r="R2949" s="661">
        <v>1</v>
      </c>
      <c r="S2949" s="677">
        <v>1</v>
      </c>
      <c r="T2949" s="742">
        <v>1</v>
      </c>
      <c r="U2949" s="700">
        <v>1</v>
      </c>
    </row>
    <row r="2950" spans="1:21" ht="14.4" customHeight="1" x14ac:dyDescent="0.3">
      <c r="A2950" s="660">
        <v>21</v>
      </c>
      <c r="B2950" s="661" t="s">
        <v>589</v>
      </c>
      <c r="C2950" s="661">
        <v>89301212</v>
      </c>
      <c r="D2950" s="740" t="s">
        <v>6629</v>
      </c>
      <c r="E2950" s="741" t="s">
        <v>4383</v>
      </c>
      <c r="F2950" s="661" t="s">
        <v>4355</v>
      </c>
      <c r="G2950" s="661" t="s">
        <v>4535</v>
      </c>
      <c r="H2950" s="661" t="s">
        <v>590</v>
      </c>
      <c r="I2950" s="661" t="s">
        <v>6271</v>
      </c>
      <c r="J2950" s="661" t="s">
        <v>6114</v>
      </c>
      <c r="K2950" s="661" t="s">
        <v>924</v>
      </c>
      <c r="L2950" s="662">
        <v>12.26</v>
      </c>
      <c r="M2950" s="662">
        <v>12.26</v>
      </c>
      <c r="N2950" s="661">
        <v>1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21</v>
      </c>
      <c r="B2951" s="661" t="s">
        <v>589</v>
      </c>
      <c r="C2951" s="661">
        <v>89301212</v>
      </c>
      <c r="D2951" s="740" t="s">
        <v>6629</v>
      </c>
      <c r="E2951" s="741" t="s">
        <v>4383</v>
      </c>
      <c r="F2951" s="661" t="s">
        <v>4355</v>
      </c>
      <c r="G2951" s="661" t="s">
        <v>4535</v>
      </c>
      <c r="H2951" s="661" t="s">
        <v>590</v>
      </c>
      <c r="I2951" s="661" t="s">
        <v>5567</v>
      </c>
      <c r="J2951" s="661" t="s">
        <v>4538</v>
      </c>
      <c r="K2951" s="661" t="s">
        <v>5568</v>
      </c>
      <c r="L2951" s="662">
        <v>34.31</v>
      </c>
      <c r="M2951" s="662">
        <v>34.31</v>
      </c>
      <c r="N2951" s="661">
        <v>1</v>
      </c>
      <c r="O2951" s="742">
        <v>0.5</v>
      </c>
      <c r="P2951" s="662"/>
      <c r="Q2951" s="677">
        <v>0</v>
      </c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21</v>
      </c>
      <c r="B2952" s="661" t="s">
        <v>589</v>
      </c>
      <c r="C2952" s="661">
        <v>89301212</v>
      </c>
      <c r="D2952" s="740" t="s">
        <v>6629</v>
      </c>
      <c r="E2952" s="741" t="s">
        <v>4383</v>
      </c>
      <c r="F2952" s="661" t="s">
        <v>4355</v>
      </c>
      <c r="G2952" s="661" t="s">
        <v>5149</v>
      </c>
      <c r="H2952" s="661" t="s">
        <v>590</v>
      </c>
      <c r="I2952" s="661" t="s">
        <v>5150</v>
      </c>
      <c r="J2952" s="661" t="s">
        <v>5151</v>
      </c>
      <c r="K2952" s="661" t="s">
        <v>3661</v>
      </c>
      <c r="L2952" s="662">
        <v>8264.7900000000009</v>
      </c>
      <c r="M2952" s="662">
        <v>24794.370000000003</v>
      </c>
      <c r="N2952" s="661">
        <v>3</v>
      </c>
      <c r="O2952" s="742">
        <v>2</v>
      </c>
      <c r="P2952" s="662">
        <v>24794.370000000003</v>
      </c>
      <c r="Q2952" s="677">
        <v>1</v>
      </c>
      <c r="R2952" s="661">
        <v>3</v>
      </c>
      <c r="S2952" s="677">
        <v>1</v>
      </c>
      <c r="T2952" s="742">
        <v>2</v>
      </c>
      <c r="U2952" s="700">
        <v>1</v>
      </c>
    </row>
    <row r="2953" spans="1:21" ht="14.4" customHeight="1" x14ac:dyDescent="0.3">
      <c r="A2953" s="660">
        <v>21</v>
      </c>
      <c r="B2953" s="661" t="s">
        <v>589</v>
      </c>
      <c r="C2953" s="661">
        <v>89301212</v>
      </c>
      <c r="D2953" s="740" t="s">
        <v>6629</v>
      </c>
      <c r="E2953" s="741" t="s">
        <v>4383</v>
      </c>
      <c r="F2953" s="661" t="s">
        <v>4355</v>
      </c>
      <c r="G2953" s="661" t="s">
        <v>4829</v>
      </c>
      <c r="H2953" s="661" t="s">
        <v>590</v>
      </c>
      <c r="I2953" s="661" t="s">
        <v>5424</v>
      </c>
      <c r="J2953" s="661" t="s">
        <v>4923</v>
      </c>
      <c r="K2953" s="661" t="s">
        <v>4924</v>
      </c>
      <c r="L2953" s="662">
        <v>6196.71</v>
      </c>
      <c r="M2953" s="662">
        <v>6196.71</v>
      </c>
      <c r="N2953" s="661">
        <v>1</v>
      </c>
      <c r="O2953" s="742">
        <v>1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21</v>
      </c>
      <c r="B2954" s="661" t="s">
        <v>589</v>
      </c>
      <c r="C2954" s="661">
        <v>89301212</v>
      </c>
      <c r="D2954" s="740" t="s">
        <v>6629</v>
      </c>
      <c r="E2954" s="741" t="s">
        <v>4383</v>
      </c>
      <c r="F2954" s="661" t="s">
        <v>4355</v>
      </c>
      <c r="G2954" s="661" t="s">
        <v>4829</v>
      </c>
      <c r="H2954" s="661" t="s">
        <v>590</v>
      </c>
      <c r="I2954" s="661" t="s">
        <v>5425</v>
      </c>
      <c r="J2954" s="661" t="s">
        <v>4923</v>
      </c>
      <c r="K2954" s="661" t="s">
        <v>4924</v>
      </c>
      <c r="L2954" s="662">
        <v>6196.71</v>
      </c>
      <c r="M2954" s="662">
        <v>24786.84</v>
      </c>
      <c r="N2954" s="661">
        <v>4</v>
      </c>
      <c r="O2954" s="742">
        <v>3.5</v>
      </c>
      <c r="P2954" s="662">
        <v>24786.84</v>
      </c>
      <c r="Q2954" s="677">
        <v>1</v>
      </c>
      <c r="R2954" s="661">
        <v>4</v>
      </c>
      <c r="S2954" s="677">
        <v>1</v>
      </c>
      <c r="T2954" s="742">
        <v>3.5</v>
      </c>
      <c r="U2954" s="700">
        <v>1</v>
      </c>
    </row>
    <row r="2955" spans="1:21" ht="14.4" customHeight="1" x14ac:dyDescent="0.3">
      <c r="A2955" s="660">
        <v>21</v>
      </c>
      <c r="B2955" s="661" t="s">
        <v>589</v>
      </c>
      <c r="C2955" s="661">
        <v>89301212</v>
      </c>
      <c r="D2955" s="740" t="s">
        <v>6629</v>
      </c>
      <c r="E2955" s="741" t="s">
        <v>4383</v>
      </c>
      <c r="F2955" s="661" t="s">
        <v>4355</v>
      </c>
      <c r="G2955" s="661" t="s">
        <v>4829</v>
      </c>
      <c r="H2955" s="661" t="s">
        <v>590</v>
      </c>
      <c r="I2955" s="661" t="s">
        <v>6116</v>
      </c>
      <c r="J2955" s="661" t="s">
        <v>4923</v>
      </c>
      <c r="K2955" s="661" t="s">
        <v>4924</v>
      </c>
      <c r="L2955" s="662">
        <v>6196.71</v>
      </c>
      <c r="M2955" s="662">
        <v>6196.71</v>
      </c>
      <c r="N2955" s="661">
        <v>1</v>
      </c>
      <c r="O2955" s="742">
        <v>0.5</v>
      </c>
      <c r="P2955" s="662">
        <v>6196.71</v>
      </c>
      <c r="Q2955" s="677">
        <v>1</v>
      </c>
      <c r="R2955" s="661">
        <v>1</v>
      </c>
      <c r="S2955" s="677">
        <v>1</v>
      </c>
      <c r="T2955" s="742">
        <v>0.5</v>
      </c>
      <c r="U2955" s="700">
        <v>1</v>
      </c>
    </row>
    <row r="2956" spans="1:21" ht="14.4" customHeight="1" x14ac:dyDescent="0.3">
      <c r="A2956" s="660">
        <v>21</v>
      </c>
      <c r="B2956" s="661" t="s">
        <v>589</v>
      </c>
      <c r="C2956" s="661">
        <v>89301212</v>
      </c>
      <c r="D2956" s="740" t="s">
        <v>6629</v>
      </c>
      <c r="E2956" s="741" t="s">
        <v>4383</v>
      </c>
      <c r="F2956" s="661" t="s">
        <v>4355</v>
      </c>
      <c r="G2956" s="661" t="s">
        <v>4430</v>
      </c>
      <c r="H2956" s="661" t="s">
        <v>590</v>
      </c>
      <c r="I2956" s="661" t="s">
        <v>806</v>
      </c>
      <c r="J2956" s="661" t="s">
        <v>807</v>
      </c>
      <c r="K2956" s="661" t="s">
        <v>4431</v>
      </c>
      <c r="L2956" s="662">
        <v>709.97</v>
      </c>
      <c r="M2956" s="662">
        <v>2129.91</v>
      </c>
      <c r="N2956" s="661">
        <v>3</v>
      </c>
      <c r="O2956" s="742">
        <v>1.5</v>
      </c>
      <c r="P2956" s="662">
        <v>2129.91</v>
      </c>
      <c r="Q2956" s="677">
        <v>1</v>
      </c>
      <c r="R2956" s="661">
        <v>3</v>
      </c>
      <c r="S2956" s="677">
        <v>1</v>
      </c>
      <c r="T2956" s="742">
        <v>1.5</v>
      </c>
      <c r="U2956" s="700">
        <v>1</v>
      </c>
    </row>
    <row r="2957" spans="1:21" ht="14.4" customHeight="1" x14ac:dyDescent="0.3">
      <c r="A2957" s="660">
        <v>21</v>
      </c>
      <c r="B2957" s="661" t="s">
        <v>589</v>
      </c>
      <c r="C2957" s="661">
        <v>89301212</v>
      </c>
      <c r="D2957" s="740" t="s">
        <v>6629</v>
      </c>
      <c r="E2957" s="741" t="s">
        <v>4383</v>
      </c>
      <c r="F2957" s="661" t="s">
        <v>4355</v>
      </c>
      <c r="G2957" s="661" t="s">
        <v>4430</v>
      </c>
      <c r="H2957" s="661" t="s">
        <v>590</v>
      </c>
      <c r="I2957" s="661" t="s">
        <v>806</v>
      </c>
      <c r="J2957" s="661" t="s">
        <v>807</v>
      </c>
      <c r="K2957" s="661" t="s">
        <v>4431</v>
      </c>
      <c r="L2957" s="662">
        <v>766.89</v>
      </c>
      <c r="M2957" s="662">
        <v>6135.1200000000008</v>
      </c>
      <c r="N2957" s="661">
        <v>8</v>
      </c>
      <c r="O2957" s="742">
        <v>4</v>
      </c>
      <c r="P2957" s="662">
        <v>6135.1200000000008</v>
      </c>
      <c r="Q2957" s="677">
        <v>1</v>
      </c>
      <c r="R2957" s="661">
        <v>8</v>
      </c>
      <c r="S2957" s="677">
        <v>1</v>
      </c>
      <c r="T2957" s="742">
        <v>4</v>
      </c>
      <c r="U2957" s="700">
        <v>1</v>
      </c>
    </row>
    <row r="2958" spans="1:21" ht="14.4" customHeight="1" x14ac:dyDescent="0.3">
      <c r="A2958" s="660">
        <v>21</v>
      </c>
      <c r="B2958" s="661" t="s">
        <v>589</v>
      </c>
      <c r="C2958" s="661">
        <v>89301212</v>
      </c>
      <c r="D2958" s="740" t="s">
        <v>6629</v>
      </c>
      <c r="E2958" s="741" t="s">
        <v>4383</v>
      </c>
      <c r="F2958" s="661" t="s">
        <v>4355</v>
      </c>
      <c r="G2958" s="661" t="s">
        <v>5152</v>
      </c>
      <c r="H2958" s="661" t="s">
        <v>2238</v>
      </c>
      <c r="I2958" s="661" t="s">
        <v>6272</v>
      </c>
      <c r="J2958" s="661" t="s">
        <v>6273</v>
      </c>
      <c r="K2958" s="661" t="s">
        <v>6274</v>
      </c>
      <c r="L2958" s="662">
        <v>48.98</v>
      </c>
      <c r="M2958" s="662">
        <v>293.88</v>
      </c>
      <c r="N2958" s="661">
        <v>6</v>
      </c>
      <c r="O2958" s="742">
        <v>2.5</v>
      </c>
      <c r="P2958" s="662"/>
      <c r="Q2958" s="677">
        <v>0</v>
      </c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21</v>
      </c>
      <c r="B2959" s="661" t="s">
        <v>589</v>
      </c>
      <c r="C2959" s="661">
        <v>89301212</v>
      </c>
      <c r="D2959" s="740" t="s">
        <v>6629</v>
      </c>
      <c r="E2959" s="741" t="s">
        <v>4383</v>
      </c>
      <c r="F2959" s="661" t="s">
        <v>4355</v>
      </c>
      <c r="G2959" s="661" t="s">
        <v>5152</v>
      </c>
      <c r="H2959" s="661" t="s">
        <v>2238</v>
      </c>
      <c r="I2959" s="661" t="s">
        <v>2268</v>
      </c>
      <c r="J2959" s="661" t="s">
        <v>4117</v>
      </c>
      <c r="K2959" s="661" t="s">
        <v>4118</v>
      </c>
      <c r="L2959" s="662">
        <v>97.97</v>
      </c>
      <c r="M2959" s="662">
        <v>97.97</v>
      </c>
      <c r="N2959" s="661">
        <v>1</v>
      </c>
      <c r="O2959" s="742">
        <v>1</v>
      </c>
      <c r="P2959" s="662">
        <v>97.97</v>
      </c>
      <c r="Q2959" s="677">
        <v>1</v>
      </c>
      <c r="R2959" s="661">
        <v>1</v>
      </c>
      <c r="S2959" s="677">
        <v>1</v>
      </c>
      <c r="T2959" s="742">
        <v>1</v>
      </c>
      <c r="U2959" s="700">
        <v>1</v>
      </c>
    </row>
    <row r="2960" spans="1:21" ht="14.4" customHeight="1" x14ac:dyDescent="0.3">
      <c r="A2960" s="660">
        <v>21</v>
      </c>
      <c r="B2960" s="661" t="s">
        <v>589</v>
      </c>
      <c r="C2960" s="661">
        <v>89301212</v>
      </c>
      <c r="D2960" s="740" t="s">
        <v>6629</v>
      </c>
      <c r="E2960" s="741" t="s">
        <v>4383</v>
      </c>
      <c r="F2960" s="661" t="s">
        <v>4355</v>
      </c>
      <c r="G2960" s="661" t="s">
        <v>4704</v>
      </c>
      <c r="H2960" s="661" t="s">
        <v>590</v>
      </c>
      <c r="I2960" s="661" t="s">
        <v>5320</v>
      </c>
      <c r="J2960" s="661" t="s">
        <v>1391</v>
      </c>
      <c r="K2960" s="661" t="s">
        <v>5321</v>
      </c>
      <c r="L2960" s="662">
        <v>0</v>
      </c>
      <c r="M2960" s="662">
        <v>0</v>
      </c>
      <c r="N2960" s="661">
        <v>28</v>
      </c>
      <c r="O2960" s="742">
        <v>15.5</v>
      </c>
      <c r="P2960" s="662">
        <v>0</v>
      </c>
      <c r="Q2960" s="677"/>
      <c r="R2960" s="661">
        <v>20</v>
      </c>
      <c r="S2960" s="677">
        <v>0.7142857142857143</v>
      </c>
      <c r="T2960" s="742">
        <v>12</v>
      </c>
      <c r="U2960" s="700">
        <v>0.77419354838709675</v>
      </c>
    </row>
    <row r="2961" spans="1:21" ht="14.4" customHeight="1" x14ac:dyDescent="0.3">
      <c r="A2961" s="660">
        <v>21</v>
      </c>
      <c r="B2961" s="661" t="s">
        <v>589</v>
      </c>
      <c r="C2961" s="661">
        <v>89301212</v>
      </c>
      <c r="D2961" s="740" t="s">
        <v>6629</v>
      </c>
      <c r="E2961" s="741" t="s">
        <v>4383</v>
      </c>
      <c r="F2961" s="661" t="s">
        <v>4355</v>
      </c>
      <c r="G2961" s="661" t="s">
        <v>4545</v>
      </c>
      <c r="H2961" s="661" t="s">
        <v>2238</v>
      </c>
      <c r="I2961" s="661" t="s">
        <v>2601</v>
      </c>
      <c r="J2961" s="661" t="s">
        <v>2602</v>
      </c>
      <c r="K2961" s="661" t="s">
        <v>4215</v>
      </c>
      <c r="L2961" s="662">
        <v>804.58</v>
      </c>
      <c r="M2961" s="662">
        <v>175398.44000000006</v>
      </c>
      <c r="N2961" s="661">
        <v>218</v>
      </c>
      <c r="O2961" s="742">
        <v>74</v>
      </c>
      <c r="P2961" s="662">
        <v>107009.14000000007</v>
      </c>
      <c r="Q2961" s="677">
        <v>0.61009174311926628</v>
      </c>
      <c r="R2961" s="661">
        <v>133</v>
      </c>
      <c r="S2961" s="677">
        <v>0.61009174311926606</v>
      </c>
      <c r="T2961" s="742">
        <v>45</v>
      </c>
      <c r="U2961" s="700">
        <v>0.60810810810810811</v>
      </c>
    </row>
    <row r="2962" spans="1:21" ht="14.4" customHeight="1" x14ac:dyDescent="0.3">
      <c r="A2962" s="660">
        <v>21</v>
      </c>
      <c r="B2962" s="661" t="s">
        <v>589</v>
      </c>
      <c r="C2962" s="661">
        <v>89301212</v>
      </c>
      <c r="D2962" s="740" t="s">
        <v>6629</v>
      </c>
      <c r="E2962" s="741" t="s">
        <v>4383</v>
      </c>
      <c r="F2962" s="661" t="s">
        <v>4355</v>
      </c>
      <c r="G2962" s="661" t="s">
        <v>5969</v>
      </c>
      <c r="H2962" s="661" t="s">
        <v>590</v>
      </c>
      <c r="I2962" s="661" t="s">
        <v>6275</v>
      </c>
      <c r="J2962" s="661" t="s">
        <v>6276</v>
      </c>
      <c r="K2962" s="661" t="s">
        <v>4129</v>
      </c>
      <c r="L2962" s="662">
        <v>0</v>
      </c>
      <c r="M2962" s="662">
        <v>0</v>
      </c>
      <c r="N2962" s="661">
        <v>1</v>
      </c>
      <c r="O2962" s="742">
        <v>0.5</v>
      </c>
      <c r="P2962" s="662"/>
      <c r="Q2962" s="677"/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21</v>
      </c>
      <c r="B2963" s="661" t="s">
        <v>589</v>
      </c>
      <c r="C2963" s="661">
        <v>89301212</v>
      </c>
      <c r="D2963" s="740" t="s">
        <v>6629</v>
      </c>
      <c r="E2963" s="741" t="s">
        <v>4383</v>
      </c>
      <c r="F2963" s="661" t="s">
        <v>4355</v>
      </c>
      <c r="G2963" s="661" t="s">
        <v>5969</v>
      </c>
      <c r="H2963" s="661" t="s">
        <v>590</v>
      </c>
      <c r="I2963" s="661" t="s">
        <v>6277</v>
      </c>
      <c r="J2963" s="661" t="s">
        <v>6276</v>
      </c>
      <c r="K2963" s="661" t="s">
        <v>2573</v>
      </c>
      <c r="L2963" s="662">
        <v>1224.1500000000001</v>
      </c>
      <c r="M2963" s="662">
        <v>2448.3000000000002</v>
      </c>
      <c r="N2963" s="661">
        <v>2</v>
      </c>
      <c r="O2963" s="742">
        <v>1</v>
      </c>
      <c r="P2963" s="662">
        <v>1224.1500000000001</v>
      </c>
      <c r="Q2963" s="677">
        <v>0.5</v>
      </c>
      <c r="R2963" s="661">
        <v>1</v>
      </c>
      <c r="S2963" s="677">
        <v>0.5</v>
      </c>
      <c r="T2963" s="742">
        <v>0.5</v>
      </c>
      <c r="U2963" s="700">
        <v>0.5</v>
      </c>
    </row>
    <row r="2964" spans="1:21" ht="14.4" customHeight="1" x14ac:dyDescent="0.3">
      <c r="A2964" s="660">
        <v>21</v>
      </c>
      <c r="B2964" s="661" t="s">
        <v>589</v>
      </c>
      <c r="C2964" s="661">
        <v>89301212</v>
      </c>
      <c r="D2964" s="740" t="s">
        <v>6629</v>
      </c>
      <c r="E2964" s="741" t="s">
        <v>4383</v>
      </c>
      <c r="F2964" s="661" t="s">
        <v>4355</v>
      </c>
      <c r="G2964" s="661" t="s">
        <v>5969</v>
      </c>
      <c r="H2964" s="661" t="s">
        <v>590</v>
      </c>
      <c r="I2964" s="661" t="s">
        <v>6278</v>
      </c>
      <c r="J2964" s="661" t="s">
        <v>6276</v>
      </c>
      <c r="K2964" s="661" t="s">
        <v>6279</v>
      </c>
      <c r="L2964" s="662">
        <v>0</v>
      </c>
      <c r="M2964" s="662">
        <v>0</v>
      </c>
      <c r="N2964" s="661">
        <v>1</v>
      </c>
      <c r="O2964" s="742">
        <v>0.5</v>
      </c>
      <c r="P2964" s="662"/>
      <c r="Q2964" s="677"/>
      <c r="R2964" s="661"/>
      <c r="S2964" s="677">
        <v>0</v>
      </c>
      <c r="T2964" s="742"/>
      <c r="U2964" s="700">
        <v>0</v>
      </c>
    </row>
    <row r="2965" spans="1:21" ht="14.4" customHeight="1" x14ac:dyDescent="0.3">
      <c r="A2965" s="660">
        <v>21</v>
      </c>
      <c r="B2965" s="661" t="s">
        <v>589</v>
      </c>
      <c r="C2965" s="661">
        <v>89301212</v>
      </c>
      <c r="D2965" s="740" t="s">
        <v>6629</v>
      </c>
      <c r="E2965" s="741" t="s">
        <v>4383</v>
      </c>
      <c r="F2965" s="661" t="s">
        <v>4355</v>
      </c>
      <c r="G2965" s="661" t="s">
        <v>6280</v>
      </c>
      <c r="H2965" s="661" t="s">
        <v>590</v>
      </c>
      <c r="I2965" s="661" t="s">
        <v>6281</v>
      </c>
      <c r="J2965" s="661" t="s">
        <v>1780</v>
      </c>
      <c r="K2965" s="661" t="s">
        <v>5733</v>
      </c>
      <c r="L2965" s="662">
        <v>66.13</v>
      </c>
      <c r="M2965" s="662">
        <v>66.13</v>
      </c>
      <c r="N2965" s="661">
        <v>1</v>
      </c>
      <c r="O2965" s="742">
        <v>0.5</v>
      </c>
      <c r="P2965" s="662">
        <v>66.13</v>
      </c>
      <c r="Q2965" s="677">
        <v>1</v>
      </c>
      <c r="R2965" s="661">
        <v>1</v>
      </c>
      <c r="S2965" s="677">
        <v>1</v>
      </c>
      <c r="T2965" s="742">
        <v>0.5</v>
      </c>
      <c r="U2965" s="700">
        <v>1</v>
      </c>
    </row>
    <row r="2966" spans="1:21" ht="14.4" customHeight="1" x14ac:dyDescent="0.3">
      <c r="A2966" s="660">
        <v>21</v>
      </c>
      <c r="B2966" s="661" t="s">
        <v>589</v>
      </c>
      <c r="C2966" s="661">
        <v>89301212</v>
      </c>
      <c r="D2966" s="740" t="s">
        <v>6629</v>
      </c>
      <c r="E2966" s="741" t="s">
        <v>4383</v>
      </c>
      <c r="F2966" s="661" t="s">
        <v>4355</v>
      </c>
      <c r="G2966" s="661" t="s">
        <v>6280</v>
      </c>
      <c r="H2966" s="661" t="s">
        <v>590</v>
      </c>
      <c r="I2966" s="661" t="s">
        <v>6281</v>
      </c>
      <c r="J2966" s="661" t="s">
        <v>1780</v>
      </c>
      <c r="K2966" s="661" t="s">
        <v>5733</v>
      </c>
      <c r="L2966" s="662">
        <v>60.22</v>
      </c>
      <c r="M2966" s="662">
        <v>120.44</v>
      </c>
      <c r="N2966" s="661">
        <v>2</v>
      </c>
      <c r="O2966" s="742">
        <v>1</v>
      </c>
      <c r="P2966" s="662">
        <v>120.44</v>
      </c>
      <c r="Q2966" s="677">
        <v>1</v>
      </c>
      <c r="R2966" s="661">
        <v>2</v>
      </c>
      <c r="S2966" s="677">
        <v>1</v>
      </c>
      <c r="T2966" s="742">
        <v>1</v>
      </c>
      <c r="U2966" s="700">
        <v>1</v>
      </c>
    </row>
    <row r="2967" spans="1:21" ht="14.4" customHeight="1" x14ac:dyDescent="0.3">
      <c r="A2967" s="660">
        <v>21</v>
      </c>
      <c r="B2967" s="661" t="s">
        <v>589</v>
      </c>
      <c r="C2967" s="661">
        <v>89301212</v>
      </c>
      <c r="D2967" s="740" t="s">
        <v>6629</v>
      </c>
      <c r="E2967" s="741" t="s">
        <v>4383</v>
      </c>
      <c r="F2967" s="661" t="s">
        <v>4355</v>
      </c>
      <c r="G2967" s="661" t="s">
        <v>4833</v>
      </c>
      <c r="H2967" s="661" t="s">
        <v>590</v>
      </c>
      <c r="I2967" s="661" t="s">
        <v>1672</v>
      </c>
      <c r="J2967" s="661" t="s">
        <v>1673</v>
      </c>
      <c r="K2967" s="661" t="s">
        <v>1674</v>
      </c>
      <c r="L2967" s="662">
        <v>97.18</v>
      </c>
      <c r="M2967" s="662">
        <v>97.18</v>
      </c>
      <c r="N2967" s="661">
        <v>1</v>
      </c>
      <c r="O2967" s="742">
        <v>0.5</v>
      </c>
      <c r="P2967" s="662"/>
      <c r="Q2967" s="677">
        <v>0</v>
      </c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21</v>
      </c>
      <c r="B2968" s="661" t="s">
        <v>589</v>
      </c>
      <c r="C2968" s="661">
        <v>89301212</v>
      </c>
      <c r="D2968" s="740" t="s">
        <v>6629</v>
      </c>
      <c r="E2968" s="741" t="s">
        <v>4383</v>
      </c>
      <c r="F2968" s="661" t="s">
        <v>4355</v>
      </c>
      <c r="G2968" s="661" t="s">
        <v>4833</v>
      </c>
      <c r="H2968" s="661" t="s">
        <v>2238</v>
      </c>
      <c r="I2968" s="661" t="s">
        <v>5322</v>
      </c>
      <c r="J2968" s="661" t="s">
        <v>629</v>
      </c>
      <c r="K2968" s="661" t="s">
        <v>5323</v>
      </c>
      <c r="L2968" s="662">
        <v>65.069999999999993</v>
      </c>
      <c r="M2968" s="662">
        <v>65.069999999999993</v>
      </c>
      <c r="N2968" s="661">
        <v>1</v>
      </c>
      <c r="O2968" s="742">
        <v>0.5</v>
      </c>
      <c r="P2968" s="662">
        <v>65.069999999999993</v>
      </c>
      <c r="Q2968" s="677">
        <v>1</v>
      </c>
      <c r="R2968" s="661">
        <v>1</v>
      </c>
      <c r="S2968" s="677">
        <v>1</v>
      </c>
      <c r="T2968" s="742">
        <v>0.5</v>
      </c>
      <c r="U2968" s="700">
        <v>1</v>
      </c>
    </row>
    <row r="2969" spans="1:21" ht="14.4" customHeight="1" x14ac:dyDescent="0.3">
      <c r="A2969" s="660">
        <v>21</v>
      </c>
      <c r="B2969" s="661" t="s">
        <v>589</v>
      </c>
      <c r="C2969" s="661">
        <v>89301212</v>
      </c>
      <c r="D2969" s="740" t="s">
        <v>6629</v>
      </c>
      <c r="E2969" s="741" t="s">
        <v>4383</v>
      </c>
      <c r="F2969" s="661" t="s">
        <v>4355</v>
      </c>
      <c r="G2969" s="661" t="s">
        <v>4833</v>
      </c>
      <c r="H2969" s="661" t="s">
        <v>590</v>
      </c>
      <c r="I2969" s="661" t="s">
        <v>6282</v>
      </c>
      <c r="J2969" s="661" t="s">
        <v>626</v>
      </c>
      <c r="K2969" s="661" t="s">
        <v>6283</v>
      </c>
      <c r="L2969" s="662">
        <v>0</v>
      </c>
      <c r="M2969" s="662">
        <v>0</v>
      </c>
      <c r="N2969" s="661">
        <v>1</v>
      </c>
      <c r="O2969" s="742">
        <v>0.5</v>
      </c>
      <c r="P2969" s="662">
        <v>0</v>
      </c>
      <c r="Q2969" s="677"/>
      <c r="R2969" s="661">
        <v>1</v>
      </c>
      <c r="S2969" s="677">
        <v>1</v>
      </c>
      <c r="T2969" s="742">
        <v>0.5</v>
      </c>
      <c r="U2969" s="700">
        <v>1</v>
      </c>
    </row>
    <row r="2970" spans="1:21" ht="14.4" customHeight="1" x14ac:dyDescent="0.3">
      <c r="A2970" s="660">
        <v>21</v>
      </c>
      <c r="B2970" s="661" t="s">
        <v>589</v>
      </c>
      <c r="C2970" s="661">
        <v>89301212</v>
      </c>
      <c r="D2970" s="740" t="s">
        <v>6629</v>
      </c>
      <c r="E2970" s="741" t="s">
        <v>4383</v>
      </c>
      <c r="F2970" s="661" t="s">
        <v>4355</v>
      </c>
      <c r="G2970" s="661" t="s">
        <v>4833</v>
      </c>
      <c r="H2970" s="661" t="s">
        <v>2238</v>
      </c>
      <c r="I2970" s="661" t="s">
        <v>4992</v>
      </c>
      <c r="J2970" s="661" t="s">
        <v>626</v>
      </c>
      <c r="K2970" s="661" t="s">
        <v>4993</v>
      </c>
      <c r="L2970" s="662">
        <v>50.57</v>
      </c>
      <c r="M2970" s="662">
        <v>101.14</v>
      </c>
      <c r="N2970" s="661">
        <v>2</v>
      </c>
      <c r="O2970" s="742">
        <v>2</v>
      </c>
      <c r="P2970" s="662">
        <v>50.57</v>
      </c>
      <c r="Q2970" s="677">
        <v>0.5</v>
      </c>
      <c r="R2970" s="661">
        <v>1</v>
      </c>
      <c r="S2970" s="677">
        <v>0.5</v>
      </c>
      <c r="T2970" s="742">
        <v>1</v>
      </c>
      <c r="U2970" s="700">
        <v>0.5</v>
      </c>
    </row>
    <row r="2971" spans="1:21" ht="14.4" customHeight="1" x14ac:dyDescent="0.3">
      <c r="A2971" s="660">
        <v>21</v>
      </c>
      <c r="B2971" s="661" t="s">
        <v>589</v>
      </c>
      <c r="C2971" s="661">
        <v>89301212</v>
      </c>
      <c r="D2971" s="740" t="s">
        <v>6629</v>
      </c>
      <c r="E2971" s="741" t="s">
        <v>4383</v>
      </c>
      <c r="F2971" s="661" t="s">
        <v>4355</v>
      </c>
      <c r="G2971" s="661" t="s">
        <v>4833</v>
      </c>
      <c r="H2971" s="661" t="s">
        <v>2238</v>
      </c>
      <c r="I2971" s="661" t="s">
        <v>3538</v>
      </c>
      <c r="J2971" s="661" t="s">
        <v>3539</v>
      </c>
      <c r="K2971" s="661" t="s">
        <v>4294</v>
      </c>
      <c r="L2971" s="662">
        <v>86.76</v>
      </c>
      <c r="M2971" s="662">
        <v>347.04</v>
      </c>
      <c r="N2971" s="661">
        <v>4</v>
      </c>
      <c r="O2971" s="742">
        <v>2</v>
      </c>
      <c r="P2971" s="662">
        <v>173.52</v>
      </c>
      <c r="Q2971" s="677">
        <v>0.5</v>
      </c>
      <c r="R2971" s="661">
        <v>2</v>
      </c>
      <c r="S2971" s="677">
        <v>0.5</v>
      </c>
      <c r="T2971" s="742">
        <v>1</v>
      </c>
      <c r="U2971" s="700">
        <v>0.5</v>
      </c>
    </row>
    <row r="2972" spans="1:21" ht="14.4" customHeight="1" x14ac:dyDescent="0.3">
      <c r="A2972" s="660">
        <v>21</v>
      </c>
      <c r="B2972" s="661" t="s">
        <v>589</v>
      </c>
      <c r="C2972" s="661">
        <v>89301212</v>
      </c>
      <c r="D2972" s="740" t="s">
        <v>6629</v>
      </c>
      <c r="E2972" s="741" t="s">
        <v>4383</v>
      </c>
      <c r="F2972" s="661" t="s">
        <v>4355</v>
      </c>
      <c r="G2972" s="661" t="s">
        <v>4833</v>
      </c>
      <c r="H2972" s="661" t="s">
        <v>590</v>
      </c>
      <c r="I2972" s="661" t="s">
        <v>1319</v>
      </c>
      <c r="J2972" s="661" t="s">
        <v>4834</v>
      </c>
      <c r="K2972" s="661" t="s">
        <v>4835</v>
      </c>
      <c r="L2972" s="662">
        <v>50.57</v>
      </c>
      <c r="M2972" s="662">
        <v>50.57</v>
      </c>
      <c r="N2972" s="661">
        <v>1</v>
      </c>
      <c r="O2972" s="742">
        <v>1</v>
      </c>
      <c r="P2972" s="662"/>
      <c r="Q2972" s="677">
        <v>0</v>
      </c>
      <c r="R2972" s="661"/>
      <c r="S2972" s="677">
        <v>0</v>
      </c>
      <c r="T2972" s="742"/>
      <c r="U2972" s="700">
        <v>0</v>
      </c>
    </row>
    <row r="2973" spans="1:21" ht="14.4" customHeight="1" x14ac:dyDescent="0.3">
      <c r="A2973" s="660">
        <v>21</v>
      </c>
      <c r="B2973" s="661" t="s">
        <v>589</v>
      </c>
      <c r="C2973" s="661">
        <v>89301212</v>
      </c>
      <c r="D2973" s="740" t="s">
        <v>6629</v>
      </c>
      <c r="E2973" s="741" t="s">
        <v>4383</v>
      </c>
      <c r="F2973" s="661" t="s">
        <v>4355</v>
      </c>
      <c r="G2973" s="661" t="s">
        <v>6284</v>
      </c>
      <c r="H2973" s="661" t="s">
        <v>590</v>
      </c>
      <c r="I2973" s="661" t="s">
        <v>6285</v>
      </c>
      <c r="J2973" s="661" t="s">
        <v>6286</v>
      </c>
      <c r="K2973" s="661" t="s">
        <v>6051</v>
      </c>
      <c r="L2973" s="662">
        <v>237.65</v>
      </c>
      <c r="M2973" s="662">
        <v>237.65</v>
      </c>
      <c r="N2973" s="661">
        <v>1</v>
      </c>
      <c r="O2973" s="742">
        <v>1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x14ac:dyDescent="0.3">
      <c r="A2974" s="660">
        <v>21</v>
      </c>
      <c r="B2974" s="661" t="s">
        <v>589</v>
      </c>
      <c r="C2974" s="661">
        <v>89301212</v>
      </c>
      <c r="D2974" s="740" t="s">
        <v>6629</v>
      </c>
      <c r="E2974" s="741" t="s">
        <v>4383</v>
      </c>
      <c r="F2974" s="661" t="s">
        <v>4355</v>
      </c>
      <c r="G2974" s="661" t="s">
        <v>5040</v>
      </c>
      <c r="H2974" s="661" t="s">
        <v>590</v>
      </c>
      <c r="I2974" s="661" t="s">
        <v>6287</v>
      </c>
      <c r="J2974" s="661" t="s">
        <v>6288</v>
      </c>
      <c r="K2974" s="661" t="s">
        <v>2088</v>
      </c>
      <c r="L2974" s="662">
        <v>100.62</v>
      </c>
      <c r="M2974" s="662">
        <v>201.24</v>
      </c>
      <c r="N2974" s="661">
        <v>2</v>
      </c>
      <c r="O2974" s="742">
        <v>0.5</v>
      </c>
      <c r="P2974" s="662">
        <v>201.24</v>
      </c>
      <c r="Q2974" s="677">
        <v>1</v>
      </c>
      <c r="R2974" s="661">
        <v>2</v>
      </c>
      <c r="S2974" s="677">
        <v>1</v>
      </c>
      <c r="T2974" s="742">
        <v>0.5</v>
      </c>
      <c r="U2974" s="700">
        <v>1</v>
      </c>
    </row>
    <row r="2975" spans="1:21" ht="14.4" customHeight="1" x14ac:dyDescent="0.3">
      <c r="A2975" s="660">
        <v>21</v>
      </c>
      <c r="B2975" s="661" t="s">
        <v>589</v>
      </c>
      <c r="C2975" s="661">
        <v>89301212</v>
      </c>
      <c r="D2975" s="740" t="s">
        <v>6629</v>
      </c>
      <c r="E2975" s="741" t="s">
        <v>4383</v>
      </c>
      <c r="F2975" s="661" t="s">
        <v>4355</v>
      </c>
      <c r="G2975" s="661" t="s">
        <v>4642</v>
      </c>
      <c r="H2975" s="661" t="s">
        <v>590</v>
      </c>
      <c r="I2975" s="661" t="s">
        <v>987</v>
      </c>
      <c r="J2975" s="661" t="s">
        <v>988</v>
      </c>
      <c r="K2975" s="661" t="s">
        <v>4643</v>
      </c>
      <c r="L2975" s="662">
        <v>242.93</v>
      </c>
      <c r="M2975" s="662">
        <v>5344.4599999999991</v>
      </c>
      <c r="N2975" s="661">
        <v>22</v>
      </c>
      <c r="O2975" s="742">
        <v>21.5</v>
      </c>
      <c r="P2975" s="662">
        <v>1457.5800000000002</v>
      </c>
      <c r="Q2975" s="677">
        <v>0.27272727272727282</v>
      </c>
      <c r="R2975" s="661">
        <v>6</v>
      </c>
      <c r="S2975" s="677">
        <v>0.27272727272727271</v>
      </c>
      <c r="T2975" s="742">
        <v>5.5</v>
      </c>
      <c r="U2975" s="700">
        <v>0.2558139534883721</v>
      </c>
    </row>
    <row r="2976" spans="1:21" ht="14.4" customHeight="1" x14ac:dyDescent="0.3">
      <c r="A2976" s="660">
        <v>21</v>
      </c>
      <c r="B2976" s="661" t="s">
        <v>589</v>
      </c>
      <c r="C2976" s="661">
        <v>89301212</v>
      </c>
      <c r="D2976" s="740" t="s">
        <v>6629</v>
      </c>
      <c r="E2976" s="741" t="s">
        <v>4383</v>
      </c>
      <c r="F2976" s="661" t="s">
        <v>4355</v>
      </c>
      <c r="G2976" s="661" t="s">
        <v>5769</v>
      </c>
      <c r="H2976" s="661" t="s">
        <v>590</v>
      </c>
      <c r="I2976" s="661" t="s">
        <v>5770</v>
      </c>
      <c r="J2976" s="661" t="s">
        <v>5771</v>
      </c>
      <c r="K2976" s="661" t="s">
        <v>5772</v>
      </c>
      <c r="L2976" s="662">
        <v>108.98</v>
      </c>
      <c r="M2976" s="662">
        <v>108.98</v>
      </c>
      <c r="N2976" s="661">
        <v>1</v>
      </c>
      <c r="O2976" s="742">
        <v>1</v>
      </c>
      <c r="P2976" s="662"/>
      <c r="Q2976" s="677">
        <v>0</v>
      </c>
      <c r="R2976" s="661"/>
      <c r="S2976" s="677">
        <v>0</v>
      </c>
      <c r="T2976" s="742"/>
      <c r="U2976" s="700">
        <v>0</v>
      </c>
    </row>
    <row r="2977" spans="1:21" ht="14.4" customHeight="1" x14ac:dyDescent="0.3">
      <c r="A2977" s="660">
        <v>21</v>
      </c>
      <c r="B2977" s="661" t="s">
        <v>589</v>
      </c>
      <c r="C2977" s="661">
        <v>89301212</v>
      </c>
      <c r="D2977" s="740" t="s">
        <v>6629</v>
      </c>
      <c r="E2977" s="741" t="s">
        <v>4383</v>
      </c>
      <c r="F2977" s="661" t="s">
        <v>4355</v>
      </c>
      <c r="G2977" s="661" t="s">
        <v>5769</v>
      </c>
      <c r="H2977" s="661" t="s">
        <v>590</v>
      </c>
      <c r="I2977" s="661" t="s">
        <v>5770</v>
      </c>
      <c r="J2977" s="661" t="s">
        <v>5771</v>
      </c>
      <c r="K2977" s="661" t="s">
        <v>5772</v>
      </c>
      <c r="L2977" s="662">
        <v>146.13</v>
      </c>
      <c r="M2977" s="662">
        <v>146.13</v>
      </c>
      <c r="N2977" s="661">
        <v>1</v>
      </c>
      <c r="O2977" s="742">
        <v>0.5</v>
      </c>
      <c r="P2977" s="662"/>
      <c r="Q2977" s="677">
        <v>0</v>
      </c>
      <c r="R2977" s="661"/>
      <c r="S2977" s="677">
        <v>0</v>
      </c>
      <c r="T2977" s="742"/>
      <c r="U2977" s="700">
        <v>0</v>
      </c>
    </row>
    <row r="2978" spans="1:21" ht="14.4" customHeight="1" x14ac:dyDescent="0.3">
      <c r="A2978" s="660">
        <v>21</v>
      </c>
      <c r="B2978" s="661" t="s">
        <v>589</v>
      </c>
      <c r="C2978" s="661">
        <v>89301212</v>
      </c>
      <c r="D2978" s="740" t="s">
        <v>6629</v>
      </c>
      <c r="E2978" s="741" t="s">
        <v>4383</v>
      </c>
      <c r="F2978" s="661" t="s">
        <v>4355</v>
      </c>
      <c r="G2978" s="661" t="s">
        <v>6289</v>
      </c>
      <c r="H2978" s="661" t="s">
        <v>590</v>
      </c>
      <c r="I2978" s="661" t="s">
        <v>6290</v>
      </c>
      <c r="J2978" s="661" t="s">
        <v>6291</v>
      </c>
      <c r="K2978" s="661" t="s">
        <v>4278</v>
      </c>
      <c r="L2978" s="662">
        <v>64.13</v>
      </c>
      <c r="M2978" s="662">
        <v>64.13</v>
      </c>
      <c r="N2978" s="661">
        <v>1</v>
      </c>
      <c r="O2978" s="742">
        <v>1</v>
      </c>
      <c r="P2978" s="662"/>
      <c r="Q2978" s="677">
        <v>0</v>
      </c>
      <c r="R2978" s="661"/>
      <c r="S2978" s="677">
        <v>0</v>
      </c>
      <c r="T2978" s="742"/>
      <c r="U2978" s="700">
        <v>0</v>
      </c>
    </row>
    <row r="2979" spans="1:21" ht="14.4" customHeight="1" x14ac:dyDescent="0.3">
      <c r="A2979" s="660">
        <v>21</v>
      </c>
      <c r="B2979" s="661" t="s">
        <v>589</v>
      </c>
      <c r="C2979" s="661">
        <v>89301212</v>
      </c>
      <c r="D2979" s="740" t="s">
        <v>6629</v>
      </c>
      <c r="E2979" s="741" t="s">
        <v>4383</v>
      </c>
      <c r="F2979" s="661" t="s">
        <v>4355</v>
      </c>
      <c r="G2979" s="661" t="s">
        <v>4550</v>
      </c>
      <c r="H2979" s="661" t="s">
        <v>590</v>
      </c>
      <c r="I2979" s="661" t="s">
        <v>1966</v>
      </c>
      <c r="J2979" s="661" t="s">
        <v>2201</v>
      </c>
      <c r="K2979" s="661" t="s">
        <v>2202</v>
      </c>
      <c r="L2979" s="662">
        <v>2344.4299999999998</v>
      </c>
      <c r="M2979" s="662">
        <v>65644.039999999994</v>
      </c>
      <c r="N2979" s="661">
        <v>28</v>
      </c>
      <c r="O2979" s="742">
        <v>18.5</v>
      </c>
      <c r="P2979" s="662">
        <v>51577.46</v>
      </c>
      <c r="Q2979" s="677">
        <v>0.78571428571428581</v>
      </c>
      <c r="R2979" s="661">
        <v>22</v>
      </c>
      <c r="S2979" s="677">
        <v>0.7857142857142857</v>
      </c>
      <c r="T2979" s="742">
        <v>13</v>
      </c>
      <c r="U2979" s="700">
        <v>0.70270270270270274</v>
      </c>
    </row>
    <row r="2980" spans="1:21" ht="14.4" customHeight="1" x14ac:dyDescent="0.3">
      <c r="A2980" s="660">
        <v>21</v>
      </c>
      <c r="B2980" s="661" t="s">
        <v>589</v>
      </c>
      <c r="C2980" s="661">
        <v>89301212</v>
      </c>
      <c r="D2980" s="740" t="s">
        <v>6629</v>
      </c>
      <c r="E2980" s="741" t="s">
        <v>4383</v>
      </c>
      <c r="F2980" s="661" t="s">
        <v>4355</v>
      </c>
      <c r="G2980" s="661" t="s">
        <v>4550</v>
      </c>
      <c r="H2980" s="661" t="s">
        <v>590</v>
      </c>
      <c r="I2980" s="661" t="s">
        <v>4837</v>
      </c>
      <c r="J2980" s="661" t="s">
        <v>2201</v>
      </c>
      <c r="K2980" s="661" t="s">
        <v>4838</v>
      </c>
      <c r="L2980" s="662">
        <v>0</v>
      </c>
      <c r="M2980" s="662">
        <v>0</v>
      </c>
      <c r="N2980" s="661">
        <v>9</v>
      </c>
      <c r="O2980" s="742">
        <v>7</v>
      </c>
      <c r="P2980" s="662">
        <v>0</v>
      </c>
      <c r="Q2980" s="677"/>
      <c r="R2980" s="661">
        <v>8</v>
      </c>
      <c r="S2980" s="677">
        <v>0.88888888888888884</v>
      </c>
      <c r="T2980" s="742">
        <v>6</v>
      </c>
      <c r="U2980" s="700">
        <v>0.8571428571428571</v>
      </c>
    </row>
    <row r="2981" spans="1:21" ht="14.4" customHeight="1" x14ac:dyDescent="0.3">
      <c r="A2981" s="660">
        <v>21</v>
      </c>
      <c r="B2981" s="661" t="s">
        <v>589</v>
      </c>
      <c r="C2981" s="661">
        <v>89301212</v>
      </c>
      <c r="D2981" s="740" t="s">
        <v>6629</v>
      </c>
      <c r="E2981" s="741" t="s">
        <v>4383</v>
      </c>
      <c r="F2981" s="661" t="s">
        <v>4355</v>
      </c>
      <c r="G2981" s="661" t="s">
        <v>4550</v>
      </c>
      <c r="H2981" s="661" t="s">
        <v>590</v>
      </c>
      <c r="I2981" s="661" t="s">
        <v>5328</v>
      </c>
      <c r="J2981" s="661" t="s">
        <v>3378</v>
      </c>
      <c r="K2981" s="661" t="s">
        <v>3379</v>
      </c>
      <c r="L2981" s="662">
        <v>1172.22</v>
      </c>
      <c r="M2981" s="662">
        <v>38683.260000000009</v>
      </c>
      <c r="N2981" s="661">
        <v>33</v>
      </c>
      <c r="O2981" s="742">
        <v>15.5</v>
      </c>
      <c r="P2981" s="662">
        <v>35166.600000000006</v>
      </c>
      <c r="Q2981" s="677">
        <v>0.90909090909090906</v>
      </c>
      <c r="R2981" s="661">
        <v>30</v>
      </c>
      <c r="S2981" s="677">
        <v>0.90909090909090906</v>
      </c>
      <c r="T2981" s="742">
        <v>13.5</v>
      </c>
      <c r="U2981" s="700">
        <v>0.87096774193548387</v>
      </c>
    </row>
    <row r="2982" spans="1:21" ht="14.4" customHeight="1" x14ac:dyDescent="0.3">
      <c r="A2982" s="660">
        <v>21</v>
      </c>
      <c r="B2982" s="661" t="s">
        <v>589</v>
      </c>
      <c r="C2982" s="661">
        <v>89301212</v>
      </c>
      <c r="D2982" s="740" t="s">
        <v>6629</v>
      </c>
      <c r="E2982" s="741" t="s">
        <v>4383</v>
      </c>
      <c r="F2982" s="661" t="s">
        <v>4355</v>
      </c>
      <c r="G2982" s="661" t="s">
        <v>4550</v>
      </c>
      <c r="H2982" s="661" t="s">
        <v>590</v>
      </c>
      <c r="I2982" s="661" t="s">
        <v>2200</v>
      </c>
      <c r="J2982" s="661" t="s">
        <v>2201</v>
      </c>
      <c r="K2982" s="661" t="s">
        <v>2202</v>
      </c>
      <c r="L2982" s="662">
        <v>2344.4299999999998</v>
      </c>
      <c r="M2982" s="662">
        <v>7033.2899999999991</v>
      </c>
      <c r="N2982" s="661">
        <v>3</v>
      </c>
      <c r="O2982" s="742">
        <v>2</v>
      </c>
      <c r="P2982" s="662"/>
      <c r="Q2982" s="677">
        <v>0</v>
      </c>
      <c r="R2982" s="661"/>
      <c r="S2982" s="677">
        <v>0</v>
      </c>
      <c r="T2982" s="742"/>
      <c r="U2982" s="700">
        <v>0</v>
      </c>
    </row>
    <row r="2983" spans="1:21" ht="14.4" customHeight="1" x14ac:dyDescent="0.3">
      <c r="A2983" s="660">
        <v>21</v>
      </c>
      <c r="B2983" s="661" t="s">
        <v>589</v>
      </c>
      <c r="C2983" s="661">
        <v>89301212</v>
      </c>
      <c r="D2983" s="740" t="s">
        <v>6629</v>
      </c>
      <c r="E2983" s="741" t="s">
        <v>4383</v>
      </c>
      <c r="F2983" s="661" t="s">
        <v>4355</v>
      </c>
      <c r="G2983" s="661" t="s">
        <v>4925</v>
      </c>
      <c r="H2983" s="661" t="s">
        <v>2238</v>
      </c>
      <c r="I2983" s="661" t="s">
        <v>5596</v>
      </c>
      <c r="J2983" s="661" t="s">
        <v>2337</v>
      </c>
      <c r="K2983" s="661" t="s">
        <v>2884</v>
      </c>
      <c r="L2983" s="662">
        <v>172.82</v>
      </c>
      <c r="M2983" s="662">
        <v>172.82</v>
      </c>
      <c r="N2983" s="661">
        <v>1</v>
      </c>
      <c r="O2983" s="742">
        <v>1</v>
      </c>
      <c r="P2983" s="662"/>
      <c r="Q2983" s="677">
        <v>0</v>
      </c>
      <c r="R2983" s="661"/>
      <c r="S2983" s="677">
        <v>0</v>
      </c>
      <c r="T2983" s="742"/>
      <c r="U2983" s="700">
        <v>0</v>
      </c>
    </row>
    <row r="2984" spans="1:21" ht="14.4" customHeight="1" x14ac:dyDescent="0.3">
      <c r="A2984" s="660">
        <v>21</v>
      </c>
      <c r="B2984" s="661" t="s">
        <v>589</v>
      </c>
      <c r="C2984" s="661">
        <v>89301212</v>
      </c>
      <c r="D2984" s="740" t="s">
        <v>6629</v>
      </c>
      <c r="E2984" s="741" t="s">
        <v>4383</v>
      </c>
      <c r="F2984" s="661" t="s">
        <v>4355</v>
      </c>
      <c r="G2984" s="661" t="s">
        <v>4925</v>
      </c>
      <c r="H2984" s="661" t="s">
        <v>2238</v>
      </c>
      <c r="I2984" s="661" t="s">
        <v>5596</v>
      </c>
      <c r="J2984" s="661" t="s">
        <v>2337</v>
      </c>
      <c r="K2984" s="661" t="s">
        <v>2884</v>
      </c>
      <c r="L2984" s="662">
        <v>106.31</v>
      </c>
      <c r="M2984" s="662">
        <v>318.93</v>
      </c>
      <c r="N2984" s="661">
        <v>3</v>
      </c>
      <c r="O2984" s="742">
        <v>2.5</v>
      </c>
      <c r="P2984" s="662">
        <v>318.93</v>
      </c>
      <c r="Q2984" s="677">
        <v>1</v>
      </c>
      <c r="R2984" s="661">
        <v>3</v>
      </c>
      <c r="S2984" s="677">
        <v>1</v>
      </c>
      <c r="T2984" s="742">
        <v>2.5</v>
      </c>
      <c r="U2984" s="700">
        <v>1</v>
      </c>
    </row>
    <row r="2985" spans="1:21" ht="14.4" customHeight="1" x14ac:dyDescent="0.3">
      <c r="A2985" s="660">
        <v>21</v>
      </c>
      <c r="B2985" s="661" t="s">
        <v>589</v>
      </c>
      <c r="C2985" s="661">
        <v>89301212</v>
      </c>
      <c r="D2985" s="740" t="s">
        <v>6629</v>
      </c>
      <c r="E2985" s="741" t="s">
        <v>4383</v>
      </c>
      <c r="F2985" s="661" t="s">
        <v>4355</v>
      </c>
      <c r="G2985" s="661" t="s">
        <v>4925</v>
      </c>
      <c r="H2985" s="661" t="s">
        <v>2238</v>
      </c>
      <c r="I2985" s="661" t="s">
        <v>2272</v>
      </c>
      <c r="J2985" s="661" t="s">
        <v>2273</v>
      </c>
      <c r="K2985" s="661" t="s">
        <v>2605</v>
      </c>
      <c r="L2985" s="662">
        <v>106.3</v>
      </c>
      <c r="M2985" s="662">
        <v>106.3</v>
      </c>
      <c r="N2985" s="661">
        <v>1</v>
      </c>
      <c r="O2985" s="742">
        <v>1</v>
      </c>
      <c r="P2985" s="662"/>
      <c r="Q2985" s="677">
        <v>0</v>
      </c>
      <c r="R2985" s="661"/>
      <c r="S2985" s="677">
        <v>0</v>
      </c>
      <c r="T2985" s="742"/>
      <c r="U2985" s="700">
        <v>0</v>
      </c>
    </row>
    <row r="2986" spans="1:21" ht="14.4" customHeight="1" x14ac:dyDescent="0.3">
      <c r="A2986" s="660">
        <v>21</v>
      </c>
      <c r="B2986" s="661" t="s">
        <v>589</v>
      </c>
      <c r="C2986" s="661">
        <v>89301212</v>
      </c>
      <c r="D2986" s="740" t="s">
        <v>6629</v>
      </c>
      <c r="E2986" s="741" t="s">
        <v>4383</v>
      </c>
      <c r="F2986" s="661" t="s">
        <v>4355</v>
      </c>
      <c r="G2986" s="661" t="s">
        <v>4925</v>
      </c>
      <c r="H2986" s="661" t="s">
        <v>2238</v>
      </c>
      <c r="I2986" s="661" t="s">
        <v>2340</v>
      </c>
      <c r="J2986" s="661" t="s">
        <v>2341</v>
      </c>
      <c r="K2986" s="661" t="s">
        <v>4130</v>
      </c>
      <c r="L2986" s="662">
        <v>107.66</v>
      </c>
      <c r="M2986" s="662">
        <v>107.66</v>
      </c>
      <c r="N2986" s="661">
        <v>1</v>
      </c>
      <c r="O2986" s="742">
        <v>0.5</v>
      </c>
      <c r="P2986" s="662">
        <v>107.66</v>
      </c>
      <c r="Q2986" s="677">
        <v>1</v>
      </c>
      <c r="R2986" s="661">
        <v>1</v>
      </c>
      <c r="S2986" s="677">
        <v>1</v>
      </c>
      <c r="T2986" s="742">
        <v>0.5</v>
      </c>
      <c r="U2986" s="700">
        <v>1</v>
      </c>
    </row>
    <row r="2987" spans="1:21" ht="14.4" customHeight="1" x14ac:dyDescent="0.3">
      <c r="A2987" s="660">
        <v>21</v>
      </c>
      <c r="B2987" s="661" t="s">
        <v>589</v>
      </c>
      <c r="C2987" s="661">
        <v>89301212</v>
      </c>
      <c r="D2987" s="740" t="s">
        <v>6629</v>
      </c>
      <c r="E2987" s="741" t="s">
        <v>4383</v>
      </c>
      <c r="F2987" s="661" t="s">
        <v>4355</v>
      </c>
      <c r="G2987" s="661" t="s">
        <v>4432</v>
      </c>
      <c r="H2987" s="661" t="s">
        <v>590</v>
      </c>
      <c r="I2987" s="661" t="s">
        <v>6292</v>
      </c>
      <c r="J2987" s="661" t="s">
        <v>3239</v>
      </c>
      <c r="K2987" s="661" t="s">
        <v>3240</v>
      </c>
      <c r="L2987" s="662">
        <v>70.02</v>
      </c>
      <c r="M2987" s="662">
        <v>420.12</v>
      </c>
      <c r="N2987" s="661">
        <v>6</v>
      </c>
      <c r="O2987" s="742">
        <v>2</v>
      </c>
      <c r="P2987" s="662">
        <v>420.12</v>
      </c>
      <c r="Q2987" s="677">
        <v>1</v>
      </c>
      <c r="R2987" s="661">
        <v>6</v>
      </c>
      <c r="S2987" s="677">
        <v>1</v>
      </c>
      <c r="T2987" s="742">
        <v>2</v>
      </c>
      <c r="U2987" s="700">
        <v>1</v>
      </c>
    </row>
    <row r="2988" spans="1:21" ht="14.4" customHeight="1" x14ac:dyDescent="0.3">
      <c r="A2988" s="660">
        <v>21</v>
      </c>
      <c r="B2988" s="661" t="s">
        <v>589</v>
      </c>
      <c r="C2988" s="661">
        <v>89301212</v>
      </c>
      <c r="D2988" s="740" t="s">
        <v>6629</v>
      </c>
      <c r="E2988" s="741" t="s">
        <v>4383</v>
      </c>
      <c r="F2988" s="661" t="s">
        <v>4355</v>
      </c>
      <c r="G2988" s="661" t="s">
        <v>4432</v>
      </c>
      <c r="H2988" s="661" t="s">
        <v>590</v>
      </c>
      <c r="I2988" s="661" t="s">
        <v>1073</v>
      </c>
      <c r="J2988" s="661" t="s">
        <v>4433</v>
      </c>
      <c r="K2988" s="661" t="s">
        <v>4434</v>
      </c>
      <c r="L2988" s="662">
        <v>56.01</v>
      </c>
      <c r="M2988" s="662">
        <v>1008.1800000000001</v>
      </c>
      <c r="N2988" s="661">
        <v>18</v>
      </c>
      <c r="O2988" s="742">
        <v>7.5</v>
      </c>
      <c r="P2988" s="662">
        <v>672.12</v>
      </c>
      <c r="Q2988" s="677">
        <v>0.66666666666666663</v>
      </c>
      <c r="R2988" s="661">
        <v>12</v>
      </c>
      <c r="S2988" s="677">
        <v>0.66666666666666663</v>
      </c>
      <c r="T2988" s="742">
        <v>3.5</v>
      </c>
      <c r="U2988" s="700">
        <v>0.46666666666666667</v>
      </c>
    </row>
    <row r="2989" spans="1:21" ht="14.4" customHeight="1" x14ac:dyDescent="0.3">
      <c r="A2989" s="660">
        <v>21</v>
      </c>
      <c r="B2989" s="661" t="s">
        <v>589</v>
      </c>
      <c r="C2989" s="661">
        <v>89301212</v>
      </c>
      <c r="D2989" s="740" t="s">
        <v>6629</v>
      </c>
      <c r="E2989" s="741" t="s">
        <v>4383</v>
      </c>
      <c r="F2989" s="661" t="s">
        <v>4355</v>
      </c>
      <c r="G2989" s="661" t="s">
        <v>4432</v>
      </c>
      <c r="H2989" s="661" t="s">
        <v>590</v>
      </c>
      <c r="I2989" s="661" t="s">
        <v>3238</v>
      </c>
      <c r="J2989" s="661" t="s">
        <v>3239</v>
      </c>
      <c r="K2989" s="661" t="s">
        <v>3240</v>
      </c>
      <c r="L2989" s="662">
        <v>70.02</v>
      </c>
      <c r="M2989" s="662">
        <v>140.04</v>
      </c>
      <c r="N2989" s="661">
        <v>2</v>
      </c>
      <c r="O2989" s="742">
        <v>1.5</v>
      </c>
      <c r="P2989" s="662">
        <v>70.02</v>
      </c>
      <c r="Q2989" s="677">
        <v>0.5</v>
      </c>
      <c r="R2989" s="661">
        <v>1</v>
      </c>
      <c r="S2989" s="677">
        <v>0.5</v>
      </c>
      <c r="T2989" s="742">
        <v>0.5</v>
      </c>
      <c r="U2989" s="700">
        <v>0.33333333333333331</v>
      </c>
    </row>
    <row r="2990" spans="1:21" ht="14.4" customHeight="1" x14ac:dyDescent="0.3">
      <c r="A2990" s="660">
        <v>21</v>
      </c>
      <c r="B2990" s="661" t="s">
        <v>589</v>
      </c>
      <c r="C2990" s="661">
        <v>89301212</v>
      </c>
      <c r="D2990" s="740" t="s">
        <v>6629</v>
      </c>
      <c r="E2990" s="741" t="s">
        <v>4383</v>
      </c>
      <c r="F2990" s="661" t="s">
        <v>4355</v>
      </c>
      <c r="G2990" s="661" t="s">
        <v>4554</v>
      </c>
      <c r="H2990" s="661" t="s">
        <v>590</v>
      </c>
      <c r="I2990" s="661" t="s">
        <v>5602</v>
      </c>
      <c r="J2990" s="661" t="s">
        <v>880</v>
      </c>
      <c r="K2990" s="661" t="s">
        <v>3496</v>
      </c>
      <c r="L2990" s="662">
        <v>0</v>
      </c>
      <c r="M2990" s="662">
        <v>0</v>
      </c>
      <c r="N2990" s="661">
        <v>2</v>
      </c>
      <c r="O2990" s="742">
        <v>0.5</v>
      </c>
      <c r="P2990" s="662"/>
      <c r="Q2990" s="677"/>
      <c r="R2990" s="661"/>
      <c r="S2990" s="677">
        <v>0</v>
      </c>
      <c r="T2990" s="742"/>
      <c r="U2990" s="700">
        <v>0</v>
      </c>
    </row>
    <row r="2991" spans="1:21" ht="14.4" customHeight="1" x14ac:dyDescent="0.3">
      <c r="A2991" s="660">
        <v>21</v>
      </c>
      <c r="B2991" s="661" t="s">
        <v>589</v>
      </c>
      <c r="C2991" s="661">
        <v>89301212</v>
      </c>
      <c r="D2991" s="740" t="s">
        <v>6629</v>
      </c>
      <c r="E2991" s="741" t="s">
        <v>4383</v>
      </c>
      <c r="F2991" s="661" t="s">
        <v>4355</v>
      </c>
      <c r="G2991" s="661" t="s">
        <v>4554</v>
      </c>
      <c r="H2991" s="661" t="s">
        <v>590</v>
      </c>
      <c r="I2991" s="661" t="s">
        <v>4846</v>
      </c>
      <c r="J2991" s="661" t="s">
        <v>3088</v>
      </c>
      <c r="K2991" s="661" t="s">
        <v>4847</v>
      </c>
      <c r="L2991" s="662">
        <v>0</v>
      </c>
      <c r="M2991" s="662">
        <v>0</v>
      </c>
      <c r="N2991" s="661">
        <v>1</v>
      </c>
      <c r="O2991" s="742">
        <v>1</v>
      </c>
      <c r="P2991" s="662"/>
      <c r="Q2991" s="677"/>
      <c r="R2991" s="661"/>
      <c r="S2991" s="677">
        <v>0</v>
      </c>
      <c r="T2991" s="742"/>
      <c r="U2991" s="700">
        <v>0</v>
      </c>
    </row>
    <row r="2992" spans="1:21" ht="14.4" customHeight="1" x14ac:dyDescent="0.3">
      <c r="A2992" s="660">
        <v>21</v>
      </c>
      <c r="B2992" s="661" t="s">
        <v>589</v>
      </c>
      <c r="C2992" s="661">
        <v>89301212</v>
      </c>
      <c r="D2992" s="740" t="s">
        <v>6629</v>
      </c>
      <c r="E2992" s="741" t="s">
        <v>4383</v>
      </c>
      <c r="F2992" s="661" t="s">
        <v>4355</v>
      </c>
      <c r="G2992" s="661" t="s">
        <v>4848</v>
      </c>
      <c r="H2992" s="661" t="s">
        <v>2238</v>
      </c>
      <c r="I2992" s="661" t="s">
        <v>2258</v>
      </c>
      <c r="J2992" s="661" t="s">
        <v>4247</v>
      </c>
      <c r="K2992" s="661" t="s">
        <v>4248</v>
      </c>
      <c r="L2992" s="662">
        <v>0</v>
      </c>
      <c r="M2992" s="662">
        <v>0</v>
      </c>
      <c r="N2992" s="661">
        <v>2</v>
      </c>
      <c r="O2992" s="742">
        <v>1</v>
      </c>
      <c r="P2992" s="662">
        <v>0</v>
      </c>
      <c r="Q2992" s="677"/>
      <c r="R2992" s="661">
        <v>2</v>
      </c>
      <c r="S2992" s="677">
        <v>1</v>
      </c>
      <c r="T2992" s="742">
        <v>1</v>
      </c>
      <c r="U2992" s="700">
        <v>1</v>
      </c>
    </row>
    <row r="2993" spans="1:21" ht="14.4" customHeight="1" x14ac:dyDescent="0.3">
      <c r="A2993" s="660">
        <v>21</v>
      </c>
      <c r="B2993" s="661" t="s">
        <v>589</v>
      </c>
      <c r="C2993" s="661">
        <v>89301212</v>
      </c>
      <c r="D2993" s="740" t="s">
        <v>6629</v>
      </c>
      <c r="E2993" s="741" t="s">
        <v>4383</v>
      </c>
      <c r="F2993" s="661" t="s">
        <v>4355</v>
      </c>
      <c r="G2993" s="661" t="s">
        <v>4712</v>
      </c>
      <c r="H2993" s="661" t="s">
        <v>2238</v>
      </c>
      <c r="I2993" s="661" t="s">
        <v>2518</v>
      </c>
      <c r="J2993" s="661" t="s">
        <v>2519</v>
      </c>
      <c r="K2993" s="661" t="s">
        <v>2520</v>
      </c>
      <c r="L2993" s="662">
        <v>418.37</v>
      </c>
      <c r="M2993" s="662">
        <v>836.74</v>
      </c>
      <c r="N2993" s="661">
        <v>2</v>
      </c>
      <c r="O2993" s="742">
        <v>2</v>
      </c>
      <c r="P2993" s="662">
        <v>418.37</v>
      </c>
      <c r="Q2993" s="677">
        <v>0.5</v>
      </c>
      <c r="R2993" s="661">
        <v>1</v>
      </c>
      <c r="S2993" s="677">
        <v>0.5</v>
      </c>
      <c r="T2993" s="742">
        <v>1</v>
      </c>
      <c r="U2993" s="700">
        <v>0.5</v>
      </c>
    </row>
    <row r="2994" spans="1:21" ht="14.4" customHeight="1" x14ac:dyDescent="0.3">
      <c r="A2994" s="660">
        <v>21</v>
      </c>
      <c r="B2994" s="661" t="s">
        <v>589</v>
      </c>
      <c r="C2994" s="661">
        <v>89301212</v>
      </c>
      <c r="D2994" s="740" t="s">
        <v>6629</v>
      </c>
      <c r="E2994" s="741" t="s">
        <v>4383</v>
      </c>
      <c r="F2994" s="661" t="s">
        <v>4355</v>
      </c>
      <c r="G2994" s="661" t="s">
        <v>4712</v>
      </c>
      <c r="H2994" s="661" t="s">
        <v>2238</v>
      </c>
      <c r="I2994" s="661" t="s">
        <v>4849</v>
      </c>
      <c r="J2994" s="661" t="s">
        <v>4850</v>
      </c>
      <c r="K2994" s="661" t="s">
        <v>4851</v>
      </c>
      <c r="L2994" s="662">
        <v>185.9</v>
      </c>
      <c r="M2994" s="662">
        <v>185.9</v>
      </c>
      <c r="N2994" s="661">
        <v>1</v>
      </c>
      <c r="O2994" s="742">
        <v>0.5</v>
      </c>
      <c r="P2994" s="662"/>
      <c r="Q2994" s="677">
        <v>0</v>
      </c>
      <c r="R2994" s="661"/>
      <c r="S2994" s="677">
        <v>0</v>
      </c>
      <c r="T2994" s="742"/>
      <c r="U2994" s="700">
        <v>0</v>
      </c>
    </row>
    <row r="2995" spans="1:21" ht="14.4" customHeight="1" x14ac:dyDescent="0.3">
      <c r="A2995" s="660">
        <v>21</v>
      </c>
      <c r="B2995" s="661" t="s">
        <v>589</v>
      </c>
      <c r="C2995" s="661">
        <v>89301212</v>
      </c>
      <c r="D2995" s="740" t="s">
        <v>6629</v>
      </c>
      <c r="E2995" s="741" t="s">
        <v>4383</v>
      </c>
      <c r="F2995" s="661" t="s">
        <v>4355</v>
      </c>
      <c r="G2995" s="661" t="s">
        <v>4712</v>
      </c>
      <c r="H2995" s="661" t="s">
        <v>590</v>
      </c>
      <c r="I2995" s="661" t="s">
        <v>6293</v>
      </c>
      <c r="J2995" s="661" t="s">
        <v>6294</v>
      </c>
      <c r="K2995" s="661" t="s">
        <v>3646</v>
      </c>
      <c r="L2995" s="662">
        <v>220.06</v>
      </c>
      <c r="M2995" s="662">
        <v>660.18000000000006</v>
      </c>
      <c r="N2995" s="661">
        <v>3</v>
      </c>
      <c r="O2995" s="742">
        <v>1</v>
      </c>
      <c r="P2995" s="662"/>
      <c r="Q2995" s="677">
        <v>0</v>
      </c>
      <c r="R2995" s="661"/>
      <c r="S2995" s="677">
        <v>0</v>
      </c>
      <c r="T2995" s="742"/>
      <c r="U2995" s="700">
        <v>0</v>
      </c>
    </row>
    <row r="2996" spans="1:21" ht="14.4" customHeight="1" x14ac:dyDescent="0.3">
      <c r="A2996" s="660">
        <v>21</v>
      </c>
      <c r="B2996" s="661" t="s">
        <v>589</v>
      </c>
      <c r="C2996" s="661">
        <v>89301212</v>
      </c>
      <c r="D2996" s="740" t="s">
        <v>6629</v>
      </c>
      <c r="E2996" s="741" t="s">
        <v>4383</v>
      </c>
      <c r="F2996" s="661" t="s">
        <v>4355</v>
      </c>
      <c r="G2996" s="661" t="s">
        <v>4407</v>
      </c>
      <c r="H2996" s="661" t="s">
        <v>590</v>
      </c>
      <c r="I2996" s="661" t="s">
        <v>5163</v>
      </c>
      <c r="J2996" s="661" t="s">
        <v>815</v>
      </c>
      <c r="K2996" s="661" t="s">
        <v>4854</v>
      </c>
      <c r="L2996" s="662">
        <v>0</v>
      </c>
      <c r="M2996" s="662">
        <v>0</v>
      </c>
      <c r="N2996" s="661">
        <v>2</v>
      </c>
      <c r="O2996" s="742">
        <v>1</v>
      </c>
      <c r="P2996" s="662"/>
      <c r="Q2996" s="677"/>
      <c r="R2996" s="661"/>
      <c r="S2996" s="677">
        <v>0</v>
      </c>
      <c r="T2996" s="742"/>
      <c r="U2996" s="700">
        <v>0</v>
      </c>
    </row>
    <row r="2997" spans="1:21" ht="14.4" customHeight="1" x14ac:dyDescent="0.3">
      <c r="A2997" s="660">
        <v>21</v>
      </c>
      <c r="B2997" s="661" t="s">
        <v>589</v>
      </c>
      <c r="C2997" s="661">
        <v>89301212</v>
      </c>
      <c r="D2997" s="740" t="s">
        <v>6629</v>
      </c>
      <c r="E2997" s="741" t="s">
        <v>4383</v>
      </c>
      <c r="F2997" s="661" t="s">
        <v>4355</v>
      </c>
      <c r="G2997" s="661" t="s">
        <v>4407</v>
      </c>
      <c r="H2997" s="661" t="s">
        <v>590</v>
      </c>
      <c r="I2997" s="661" t="s">
        <v>3503</v>
      </c>
      <c r="J2997" s="661" t="s">
        <v>815</v>
      </c>
      <c r="K2997" s="661" t="s">
        <v>2179</v>
      </c>
      <c r="L2997" s="662">
        <v>391.83</v>
      </c>
      <c r="M2997" s="662">
        <v>1175.49</v>
      </c>
      <c r="N2997" s="661">
        <v>3</v>
      </c>
      <c r="O2997" s="742">
        <v>1</v>
      </c>
      <c r="P2997" s="662">
        <v>1175.49</v>
      </c>
      <c r="Q2997" s="677">
        <v>1</v>
      </c>
      <c r="R2997" s="661">
        <v>3</v>
      </c>
      <c r="S2997" s="677">
        <v>1</v>
      </c>
      <c r="T2997" s="742">
        <v>1</v>
      </c>
      <c r="U2997" s="700">
        <v>1</v>
      </c>
    </row>
    <row r="2998" spans="1:21" ht="14.4" customHeight="1" x14ac:dyDescent="0.3">
      <c r="A2998" s="660">
        <v>21</v>
      </c>
      <c r="B2998" s="661" t="s">
        <v>589</v>
      </c>
      <c r="C2998" s="661">
        <v>89301212</v>
      </c>
      <c r="D2998" s="740" t="s">
        <v>6629</v>
      </c>
      <c r="E2998" s="741" t="s">
        <v>4383</v>
      </c>
      <c r="F2998" s="661" t="s">
        <v>4355</v>
      </c>
      <c r="G2998" s="661" t="s">
        <v>4407</v>
      </c>
      <c r="H2998" s="661" t="s">
        <v>590</v>
      </c>
      <c r="I2998" s="661" t="s">
        <v>4853</v>
      </c>
      <c r="J2998" s="661" t="s">
        <v>815</v>
      </c>
      <c r="K2998" s="661" t="s">
        <v>4854</v>
      </c>
      <c r="L2998" s="662">
        <v>0</v>
      </c>
      <c r="M2998" s="662">
        <v>0</v>
      </c>
      <c r="N2998" s="661">
        <v>4</v>
      </c>
      <c r="O2998" s="742">
        <v>2</v>
      </c>
      <c r="P2998" s="662">
        <v>0</v>
      </c>
      <c r="Q2998" s="677"/>
      <c r="R2998" s="661">
        <v>3</v>
      </c>
      <c r="S2998" s="677">
        <v>0.75</v>
      </c>
      <c r="T2998" s="742">
        <v>1.5</v>
      </c>
      <c r="U2998" s="700">
        <v>0.75</v>
      </c>
    </row>
    <row r="2999" spans="1:21" ht="14.4" customHeight="1" x14ac:dyDescent="0.3">
      <c r="A2999" s="660">
        <v>21</v>
      </c>
      <c r="B2999" s="661" t="s">
        <v>589</v>
      </c>
      <c r="C2999" s="661">
        <v>89301212</v>
      </c>
      <c r="D2999" s="740" t="s">
        <v>6629</v>
      </c>
      <c r="E2999" s="741" t="s">
        <v>4383</v>
      </c>
      <c r="F2999" s="661" t="s">
        <v>4355</v>
      </c>
      <c r="G2999" s="661" t="s">
        <v>4398</v>
      </c>
      <c r="H2999" s="661" t="s">
        <v>2238</v>
      </c>
      <c r="I2999" s="661" t="s">
        <v>2484</v>
      </c>
      <c r="J2999" s="661" t="s">
        <v>2285</v>
      </c>
      <c r="K2999" s="661" t="s">
        <v>2485</v>
      </c>
      <c r="L2999" s="662">
        <v>468.96</v>
      </c>
      <c r="M2999" s="662">
        <v>1406.8799999999999</v>
      </c>
      <c r="N2999" s="661">
        <v>3</v>
      </c>
      <c r="O2999" s="742">
        <v>1</v>
      </c>
      <c r="P2999" s="662">
        <v>1406.8799999999999</v>
      </c>
      <c r="Q2999" s="677">
        <v>1</v>
      </c>
      <c r="R2999" s="661">
        <v>3</v>
      </c>
      <c r="S2999" s="677">
        <v>1</v>
      </c>
      <c r="T2999" s="742">
        <v>1</v>
      </c>
      <c r="U2999" s="700">
        <v>1</v>
      </c>
    </row>
    <row r="3000" spans="1:21" ht="14.4" customHeight="1" x14ac:dyDescent="0.3">
      <c r="A3000" s="660">
        <v>21</v>
      </c>
      <c r="B3000" s="661" t="s">
        <v>589</v>
      </c>
      <c r="C3000" s="661">
        <v>89301212</v>
      </c>
      <c r="D3000" s="740" t="s">
        <v>6629</v>
      </c>
      <c r="E3000" s="741" t="s">
        <v>4383</v>
      </c>
      <c r="F3000" s="661" t="s">
        <v>4355</v>
      </c>
      <c r="G3000" s="661" t="s">
        <v>4398</v>
      </c>
      <c r="H3000" s="661" t="s">
        <v>2238</v>
      </c>
      <c r="I3000" s="661" t="s">
        <v>2487</v>
      </c>
      <c r="J3000" s="661" t="s">
        <v>2285</v>
      </c>
      <c r="K3000" s="661" t="s">
        <v>2488</v>
      </c>
      <c r="L3000" s="662">
        <v>625.29</v>
      </c>
      <c r="M3000" s="662">
        <v>5627.61</v>
      </c>
      <c r="N3000" s="661">
        <v>9</v>
      </c>
      <c r="O3000" s="742">
        <v>2.5</v>
      </c>
      <c r="P3000" s="662">
        <v>5627.61</v>
      </c>
      <c r="Q3000" s="677">
        <v>1</v>
      </c>
      <c r="R3000" s="661">
        <v>9</v>
      </c>
      <c r="S3000" s="677">
        <v>1</v>
      </c>
      <c r="T3000" s="742">
        <v>2.5</v>
      </c>
      <c r="U3000" s="700">
        <v>1</v>
      </c>
    </row>
    <row r="3001" spans="1:21" ht="14.4" customHeight="1" x14ac:dyDescent="0.3">
      <c r="A3001" s="660">
        <v>21</v>
      </c>
      <c r="B3001" s="661" t="s">
        <v>589</v>
      </c>
      <c r="C3001" s="661">
        <v>89301212</v>
      </c>
      <c r="D3001" s="740" t="s">
        <v>6629</v>
      </c>
      <c r="E3001" s="741" t="s">
        <v>4383</v>
      </c>
      <c r="F3001" s="661" t="s">
        <v>4355</v>
      </c>
      <c r="G3001" s="661" t="s">
        <v>4398</v>
      </c>
      <c r="H3001" s="661" t="s">
        <v>2238</v>
      </c>
      <c r="I3001" s="661" t="s">
        <v>2284</v>
      </c>
      <c r="J3001" s="661" t="s">
        <v>2285</v>
      </c>
      <c r="K3001" s="661" t="s">
        <v>2286</v>
      </c>
      <c r="L3001" s="662">
        <v>937.93</v>
      </c>
      <c r="M3001" s="662">
        <v>38455.130000000005</v>
      </c>
      <c r="N3001" s="661">
        <v>41</v>
      </c>
      <c r="O3001" s="742">
        <v>13.5</v>
      </c>
      <c r="P3001" s="662">
        <v>30013.760000000006</v>
      </c>
      <c r="Q3001" s="677">
        <v>0.78048780487804881</v>
      </c>
      <c r="R3001" s="661">
        <v>32</v>
      </c>
      <c r="S3001" s="677">
        <v>0.78048780487804881</v>
      </c>
      <c r="T3001" s="742">
        <v>10.5</v>
      </c>
      <c r="U3001" s="700">
        <v>0.77777777777777779</v>
      </c>
    </row>
    <row r="3002" spans="1:21" ht="14.4" customHeight="1" x14ac:dyDescent="0.3">
      <c r="A3002" s="660">
        <v>21</v>
      </c>
      <c r="B3002" s="661" t="s">
        <v>589</v>
      </c>
      <c r="C3002" s="661">
        <v>89301212</v>
      </c>
      <c r="D3002" s="740" t="s">
        <v>6629</v>
      </c>
      <c r="E3002" s="741" t="s">
        <v>4383</v>
      </c>
      <c r="F3002" s="661" t="s">
        <v>4355</v>
      </c>
      <c r="G3002" s="661" t="s">
        <v>4398</v>
      </c>
      <c r="H3002" s="661" t="s">
        <v>2238</v>
      </c>
      <c r="I3002" s="661" t="s">
        <v>2288</v>
      </c>
      <c r="J3002" s="661" t="s">
        <v>2285</v>
      </c>
      <c r="K3002" s="661" t="s">
        <v>2289</v>
      </c>
      <c r="L3002" s="662">
        <v>1166.47</v>
      </c>
      <c r="M3002" s="662">
        <v>3499.41</v>
      </c>
      <c r="N3002" s="661">
        <v>3</v>
      </c>
      <c r="O3002" s="742">
        <v>0.5</v>
      </c>
      <c r="P3002" s="662"/>
      <c r="Q3002" s="677">
        <v>0</v>
      </c>
      <c r="R3002" s="661"/>
      <c r="S3002" s="677">
        <v>0</v>
      </c>
      <c r="T3002" s="742"/>
      <c r="U3002" s="700">
        <v>0</v>
      </c>
    </row>
    <row r="3003" spans="1:21" ht="14.4" customHeight="1" x14ac:dyDescent="0.3">
      <c r="A3003" s="660">
        <v>21</v>
      </c>
      <c r="B3003" s="661" t="s">
        <v>589</v>
      </c>
      <c r="C3003" s="661">
        <v>89301212</v>
      </c>
      <c r="D3003" s="740" t="s">
        <v>6629</v>
      </c>
      <c r="E3003" s="741" t="s">
        <v>4383</v>
      </c>
      <c r="F3003" s="661" t="s">
        <v>4355</v>
      </c>
      <c r="G3003" s="661" t="s">
        <v>4398</v>
      </c>
      <c r="H3003" s="661" t="s">
        <v>2238</v>
      </c>
      <c r="I3003" s="661" t="s">
        <v>3528</v>
      </c>
      <c r="J3003" s="661" t="s">
        <v>2285</v>
      </c>
      <c r="K3003" s="661" t="s">
        <v>3529</v>
      </c>
      <c r="L3003" s="662">
        <v>1458.07</v>
      </c>
      <c r="M3003" s="662">
        <v>2916.14</v>
      </c>
      <c r="N3003" s="661">
        <v>2</v>
      </c>
      <c r="O3003" s="742">
        <v>1</v>
      </c>
      <c r="P3003" s="662">
        <v>2916.14</v>
      </c>
      <c r="Q3003" s="677">
        <v>1</v>
      </c>
      <c r="R3003" s="661">
        <v>2</v>
      </c>
      <c r="S3003" s="677">
        <v>1</v>
      </c>
      <c r="T3003" s="742">
        <v>1</v>
      </c>
      <c r="U3003" s="700">
        <v>1</v>
      </c>
    </row>
    <row r="3004" spans="1:21" ht="14.4" customHeight="1" x14ac:dyDescent="0.3">
      <c r="A3004" s="660">
        <v>21</v>
      </c>
      <c r="B3004" s="661" t="s">
        <v>589</v>
      </c>
      <c r="C3004" s="661">
        <v>89301212</v>
      </c>
      <c r="D3004" s="740" t="s">
        <v>6629</v>
      </c>
      <c r="E3004" s="741" t="s">
        <v>4383</v>
      </c>
      <c r="F3004" s="661" t="s">
        <v>4355</v>
      </c>
      <c r="G3004" s="661" t="s">
        <v>4398</v>
      </c>
      <c r="H3004" s="661" t="s">
        <v>2238</v>
      </c>
      <c r="I3004" s="661" t="s">
        <v>2358</v>
      </c>
      <c r="J3004" s="661" t="s">
        <v>2359</v>
      </c>
      <c r="K3004" s="661" t="s">
        <v>2286</v>
      </c>
      <c r="L3004" s="662">
        <v>1749.69</v>
      </c>
      <c r="M3004" s="662">
        <v>68237.91</v>
      </c>
      <c r="N3004" s="661">
        <v>39</v>
      </c>
      <c r="O3004" s="742">
        <v>10</v>
      </c>
      <c r="P3004" s="662">
        <v>41992.56</v>
      </c>
      <c r="Q3004" s="677">
        <v>0.61538461538461531</v>
      </c>
      <c r="R3004" s="661">
        <v>24</v>
      </c>
      <c r="S3004" s="677">
        <v>0.61538461538461542</v>
      </c>
      <c r="T3004" s="742">
        <v>7.5</v>
      </c>
      <c r="U3004" s="700">
        <v>0.75</v>
      </c>
    </row>
    <row r="3005" spans="1:21" ht="14.4" customHeight="1" x14ac:dyDescent="0.3">
      <c r="A3005" s="660">
        <v>21</v>
      </c>
      <c r="B3005" s="661" t="s">
        <v>589</v>
      </c>
      <c r="C3005" s="661">
        <v>89301212</v>
      </c>
      <c r="D3005" s="740" t="s">
        <v>6629</v>
      </c>
      <c r="E3005" s="741" t="s">
        <v>4383</v>
      </c>
      <c r="F3005" s="661" t="s">
        <v>4355</v>
      </c>
      <c r="G3005" s="661" t="s">
        <v>4398</v>
      </c>
      <c r="H3005" s="661" t="s">
        <v>2238</v>
      </c>
      <c r="I3005" s="661" t="s">
        <v>2362</v>
      </c>
      <c r="J3005" s="661" t="s">
        <v>2359</v>
      </c>
      <c r="K3005" s="661" t="s">
        <v>2289</v>
      </c>
      <c r="L3005" s="662">
        <v>2332.92</v>
      </c>
      <c r="M3005" s="662">
        <v>65321.760000000009</v>
      </c>
      <c r="N3005" s="661">
        <v>28</v>
      </c>
      <c r="O3005" s="742">
        <v>7</v>
      </c>
      <c r="P3005" s="662">
        <v>16330.44</v>
      </c>
      <c r="Q3005" s="677">
        <v>0.24999999999999997</v>
      </c>
      <c r="R3005" s="661">
        <v>7</v>
      </c>
      <c r="S3005" s="677">
        <v>0.25</v>
      </c>
      <c r="T3005" s="742">
        <v>2</v>
      </c>
      <c r="U3005" s="700">
        <v>0.2857142857142857</v>
      </c>
    </row>
    <row r="3006" spans="1:21" ht="14.4" customHeight="1" x14ac:dyDescent="0.3">
      <c r="A3006" s="660">
        <v>21</v>
      </c>
      <c r="B3006" s="661" t="s">
        <v>589</v>
      </c>
      <c r="C3006" s="661">
        <v>89301212</v>
      </c>
      <c r="D3006" s="740" t="s">
        <v>6629</v>
      </c>
      <c r="E3006" s="741" t="s">
        <v>4383</v>
      </c>
      <c r="F3006" s="661" t="s">
        <v>4355</v>
      </c>
      <c r="G3006" s="661" t="s">
        <v>5862</v>
      </c>
      <c r="H3006" s="661" t="s">
        <v>590</v>
      </c>
      <c r="I3006" s="661" t="s">
        <v>5863</v>
      </c>
      <c r="J3006" s="661" t="s">
        <v>5864</v>
      </c>
      <c r="K3006" s="661" t="s">
        <v>5865</v>
      </c>
      <c r="L3006" s="662">
        <v>140.59</v>
      </c>
      <c r="M3006" s="662">
        <v>702.95</v>
      </c>
      <c r="N3006" s="661">
        <v>5</v>
      </c>
      <c r="O3006" s="742">
        <v>1.5</v>
      </c>
      <c r="P3006" s="662">
        <v>281.18</v>
      </c>
      <c r="Q3006" s="677">
        <v>0.39999999999999997</v>
      </c>
      <c r="R3006" s="661">
        <v>2</v>
      </c>
      <c r="S3006" s="677">
        <v>0.4</v>
      </c>
      <c r="T3006" s="742">
        <v>0.5</v>
      </c>
      <c r="U3006" s="700">
        <v>0.33333333333333331</v>
      </c>
    </row>
    <row r="3007" spans="1:21" ht="14.4" customHeight="1" x14ac:dyDescent="0.3">
      <c r="A3007" s="660">
        <v>21</v>
      </c>
      <c r="B3007" s="661" t="s">
        <v>589</v>
      </c>
      <c r="C3007" s="661">
        <v>89301212</v>
      </c>
      <c r="D3007" s="740" t="s">
        <v>6629</v>
      </c>
      <c r="E3007" s="741" t="s">
        <v>4383</v>
      </c>
      <c r="F3007" s="661" t="s">
        <v>4355</v>
      </c>
      <c r="G3007" s="661" t="s">
        <v>6029</v>
      </c>
      <c r="H3007" s="661" t="s">
        <v>590</v>
      </c>
      <c r="I3007" s="661" t="s">
        <v>3711</v>
      </c>
      <c r="J3007" s="661" t="s">
        <v>3712</v>
      </c>
      <c r="K3007" s="661" t="s">
        <v>6030</v>
      </c>
      <c r="L3007" s="662">
        <v>0</v>
      </c>
      <c r="M3007" s="662">
        <v>0</v>
      </c>
      <c r="N3007" s="661">
        <v>1</v>
      </c>
      <c r="O3007" s="742">
        <v>1</v>
      </c>
      <c r="P3007" s="662"/>
      <c r="Q3007" s="677"/>
      <c r="R3007" s="661"/>
      <c r="S3007" s="677">
        <v>0</v>
      </c>
      <c r="T3007" s="742"/>
      <c r="U3007" s="700">
        <v>0</v>
      </c>
    </row>
    <row r="3008" spans="1:21" ht="14.4" customHeight="1" x14ac:dyDescent="0.3">
      <c r="A3008" s="660">
        <v>21</v>
      </c>
      <c r="B3008" s="661" t="s">
        <v>589</v>
      </c>
      <c r="C3008" s="661">
        <v>89301212</v>
      </c>
      <c r="D3008" s="740" t="s">
        <v>6629</v>
      </c>
      <c r="E3008" s="741" t="s">
        <v>4383</v>
      </c>
      <c r="F3008" s="661" t="s">
        <v>4355</v>
      </c>
      <c r="G3008" s="661" t="s">
        <v>4435</v>
      </c>
      <c r="H3008" s="661" t="s">
        <v>2238</v>
      </c>
      <c r="I3008" s="661" t="s">
        <v>2250</v>
      </c>
      <c r="J3008" s="661" t="s">
        <v>2251</v>
      </c>
      <c r="K3008" s="661" t="s">
        <v>2109</v>
      </c>
      <c r="L3008" s="662">
        <v>96.63</v>
      </c>
      <c r="M3008" s="662">
        <v>869.67</v>
      </c>
      <c r="N3008" s="661">
        <v>9</v>
      </c>
      <c r="O3008" s="742">
        <v>3</v>
      </c>
      <c r="P3008" s="662">
        <v>289.89</v>
      </c>
      <c r="Q3008" s="677">
        <v>0.33333333333333331</v>
      </c>
      <c r="R3008" s="661">
        <v>3</v>
      </c>
      <c r="S3008" s="677">
        <v>0.33333333333333331</v>
      </c>
      <c r="T3008" s="742">
        <v>1</v>
      </c>
      <c r="U3008" s="700">
        <v>0.33333333333333331</v>
      </c>
    </row>
    <row r="3009" spans="1:21" ht="14.4" customHeight="1" x14ac:dyDescent="0.3">
      <c r="A3009" s="660">
        <v>21</v>
      </c>
      <c r="B3009" s="661" t="s">
        <v>589</v>
      </c>
      <c r="C3009" s="661">
        <v>89301212</v>
      </c>
      <c r="D3009" s="740" t="s">
        <v>6629</v>
      </c>
      <c r="E3009" s="741" t="s">
        <v>4383</v>
      </c>
      <c r="F3009" s="661" t="s">
        <v>4355</v>
      </c>
      <c r="G3009" s="661" t="s">
        <v>4435</v>
      </c>
      <c r="H3009" s="661" t="s">
        <v>2238</v>
      </c>
      <c r="I3009" s="661" t="s">
        <v>2250</v>
      </c>
      <c r="J3009" s="661" t="s">
        <v>2251</v>
      </c>
      <c r="K3009" s="661" t="s">
        <v>2109</v>
      </c>
      <c r="L3009" s="662">
        <v>59.55</v>
      </c>
      <c r="M3009" s="662">
        <v>238.2</v>
      </c>
      <c r="N3009" s="661">
        <v>4</v>
      </c>
      <c r="O3009" s="742">
        <v>2.5</v>
      </c>
      <c r="P3009" s="662">
        <v>238.2</v>
      </c>
      <c r="Q3009" s="677">
        <v>1</v>
      </c>
      <c r="R3009" s="661">
        <v>4</v>
      </c>
      <c r="S3009" s="677">
        <v>1</v>
      </c>
      <c r="T3009" s="742">
        <v>2.5</v>
      </c>
      <c r="U3009" s="700">
        <v>1</v>
      </c>
    </row>
    <row r="3010" spans="1:21" ht="14.4" customHeight="1" x14ac:dyDescent="0.3">
      <c r="A3010" s="660">
        <v>21</v>
      </c>
      <c r="B3010" s="661" t="s">
        <v>589</v>
      </c>
      <c r="C3010" s="661">
        <v>89301212</v>
      </c>
      <c r="D3010" s="740" t="s">
        <v>6629</v>
      </c>
      <c r="E3010" s="741" t="s">
        <v>4383</v>
      </c>
      <c r="F3010" s="661" t="s">
        <v>4355</v>
      </c>
      <c r="G3010" s="661" t="s">
        <v>4435</v>
      </c>
      <c r="H3010" s="661" t="s">
        <v>590</v>
      </c>
      <c r="I3010" s="661" t="s">
        <v>3360</v>
      </c>
      <c r="J3010" s="661" t="s">
        <v>2251</v>
      </c>
      <c r="K3010" s="661" t="s">
        <v>4436</v>
      </c>
      <c r="L3010" s="662">
        <v>96.63</v>
      </c>
      <c r="M3010" s="662">
        <v>289.89</v>
      </c>
      <c r="N3010" s="661">
        <v>3</v>
      </c>
      <c r="O3010" s="742">
        <v>1.5</v>
      </c>
      <c r="P3010" s="662"/>
      <c r="Q3010" s="677">
        <v>0</v>
      </c>
      <c r="R3010" s="661"/>
      <c r="S3010" s="677">
        <v>0</v>
      </c>
      <c r="T3010" s="742"/>
      <c r="U3010" s="700">
        <v>0</v>
      </c>
    </row>
    <row r="3011" spans="1:21" ht="14.4" customHeight="1" x14ac:dyDescent="0.3">
      <c r="A3011" s="660">
        <v>21</v>
      </c>
      <c r="B3011" s="661" t="s">
        <v>589</v>
      </c>
      <c r="C3011" s="661">
        <v>89301212</v>
      </c>
      <c r="D3011" s="740" t="s">
        <v>6629</v>
      </c>
      <c r="E3011" s="741" t="s">
        <v>4383</v>
      </c>
      <c r="F3011" s="661" t="s">
        <v>4355</v>
      </c>
      <c r="G3011" s="661" t="s">
        <v>4435</v>
      </c>
      <c r="H3011" s="661" t="s">
        <v>590</v>
      </c>
      <c r="I3011" s="661" t="s">
        <v>3360</v>
      </c>
      <c r="J3011" s="661" t="s">
        <v>2251</v>
      </c>
      <c r="K3011" s="661" t="s">
        <v>4436</v>
      </c>
      <c r="L3011" s="662">
        <v>59.55</v>
      </c>
      <c r="M3011" s="662">
        <v>119.1</v>
      </c>
      <c r="N3011" s="661">
        <v>2</v>
      </c>
      <c r="O3011" s="742">
        <v>1</v>
      </c>
      <c r="P3011" s="662"/>
      <c r="Q3011" s="677">
        <v>0</v>
      </c>
      <c r="R3011" s="661"/>
      <c r="S3011" s="677">
        <v>0</v>
      </c>
      <c r="T3011" s="742"/>
      <c r="U3011" s="700">
        <v>0</v>
      </c>
    </row>
    <row r="3012" spans="1:21" ht="14.4" customHeight="1" x14ac:dyDescent="0.3">
      <c r="A3012" s="660">
        <v>21</v>
      </c>
      <c r="B3012" s="661" t="s">
        <v>589</v>
      </c>
      <c r="C3012" s="661">
        <v>89301212</v>
      </c>
      <c r="D3012" s="740" t="s">
        <v>6629</v>
      </c>
      <c r="E3012" s="741" t="s">
        <v>4383</v>
      </c>
      <c r="F3012" s="661" t="s">
        <v>4355</v>
      </c>
      <c r="G3012" s="661" t="s">
        <v>4435</v>
      </c>
      <c r="H3012" s="661" t="s">
        <v>590</v>
      </c>
      <c r="I3012" s="661" t="s">
        <v>5167</v>
      </c>
      <c r="J3012" s="661" t="s">
        <v>5168</v>
      </c>
      <c r="K3012" s="661" t="s">
        <v>5169</v>
      </c>
      <c r="L3012" s="662">
        <v>59.55</v>
      </c>
      <c r="M3012" s="662">
        <v>119.1</v>
      </c>
      <c r="N3012" s="661">
        <v>2</v>
      </c>
      <c r="O3012" s="742">
        <v>1</v>
      </c>
      <c r="P3012" s="662">
        <v>119.1</v>
      </c>
      <c r="Q3012" s="677">
        <v>1</v>
      </c>
      <c r="R3012" s="661">
        <v>2</v>
      </c>
      <c r="S3012" s="677">
        <v>1</v>
      </c>
      <c r="T3012" s="742">
        <v>1</v>
      </c>
      <c r="U3012" s="700">
        <v>1</v>
      </c>
    </row>
    <row r="3013" spans="1:21" ht="14.4" customHeight="1" x14ac:dyDescent="0.3">
      <c r="A3013" s="660">
        <v>21</v>
      </c>
      <c r="B3013" s="661" t="s">
        <v>589</v>
      </c>
      <c r="C3013" s="661">
        <v>89301212</v>
      </c>
      <c r="D3013" s="740" t="s">
        <v>6629</v>
      </c>
      <c r="E3013" s="741" t="s">
        <v>4383</v>
      </c>
      <c r="F3013" s="661" t="s">
        <v>4355</v>
      </c>
      <c r="G3013" s="661" t="s">
        <v>4435</v>
      </c>
      <c r="H3013" s="661" t="s">
        <v>590</v>
      </c>
      <c r="I3013" s="661" t="s">
        <v>5616</v>
      </c>
      <c r="J3013" s="661" t="s">
        <v>2251</v>
      </c>
      <c r="K3013" s="661" t="s">
        <v>5617</v>
      </c>
      <c r="L3013" s="662">
        <v>0</v>
      </c>
      <c r="M3013" s="662">
        <v>0</v>
      </c>
      <c r="N3013" s="661">
        <v>6</v>
      </c>
      <c r="O3013" s="742">
        <v>3</v>
      </c>
      <c r="P3013" s="662">
        <v>0</v>
      </c>
      <c r="Q3013" s="677"/>
      <c r="R3013" s="661">
        <v>4</v>
      </c>
      <c r="S3013" s="677">
        <v>0.66666666666666663</v>
      </c>
      <c r="T3013" s="742">
        <v>2</v>
      </c>
      <c r="U3013" s="700">
        <v>0.66666666666666663</v>
      </c>
    </row>
    <row r="3014" spans="1:21" ht="14.4" customHeight="1" x14ac:dyDescent="0.3">
      <c r="A3014" s="660">
        <v>21</v>
      </c>
      <c r="B3014" s="661" t="s">
        <v>589</v>
      </c>
      <c r="C3014" s="661">
        <v>89301212</v>
      </c>
      <c r="D3014" s="740" t="s">
        <v>6629</v>
      </c>
      <c r="E3014" s="741" t="s">
        <v>4383</v>
      </c>
      <c r="F3014" s="661" t="s">
        <v>4355</v>
      </c>
      <c r="G3014" s="661" t="s">
        <v>4560</v>
      </c>
      <c r="H3014" s="661" t="s">
        <v>590</v>
      </c>
      <c r="I3014" s="661" t="s">
        <v>2720</v>
      </c>
      <c r="J3014" s="661" t="s">
        <v>2721</v>
      </c>
      <c r="K3014" s="661" t="s">
        <v>2722</v>
      </c>
      <c r="L3014" s="662">
        <v>153.52000000000001</v>
      </c>
      <c r="M3014" s="662">
        <v>307.04000000000002</v>
      </c>
      <c r="N3014" s="661">
        <v>2</v>
      </c>
      <c r="O3014" s="742">
        <v>2</v>
      </c>
      <c r="P3014" s="662">
        <v>307.04000000000002</v>
      </c>
      <c r="Q3014" s="677">
        <v>1</v>
      </c>
      <c r="R3014" s="661">
        <v>2</v>
      </c>
      <c r="S3014" s="677">
        <v>1</v>
      </c>
      <c r="T3014" s="742">
        <v>2</v>
      </c>
      <c r="U3014" s="700">
        <v>1</v>
      </c>
    </row>
    <row r="3015" spans="1:21" ht="14.4" customHeight="1" x14ac:dyDescent="0.3">
      <c r="A3015" s="660">
        <v>21</v>
      </c>
      <c r="B3015" s="661" t="s">
        <v>589</v>
      </c>
      <c r="C3015" s="661">
        <v>89301212</v>
      </c>
      <c r="D3015" s="740" t="s">
        <v>6629</v>
      </c>
      <c r="E3015" s="741" t="s">
        <v>4383</v>
      </c>
      <c r="F3015" s="661" t="s">
        <v>4355</v>
      </c>
      <c r="G3015" s="661" t="s">
        <v>6295</v>
      </c>
      <c r="H3015" s="661" t="s">
        <v>590</v>
      </c>
      <c r="I3015" s="661" t="s">
        <v>6296</v>
      </c>
      <c r="J3015" s="661" t="s">
        <v>6297</v>
      </c>
      <c r="K3015" s="661" t="s">
        <v>6298</v>
      </c>
      <c r="L3015" s="662">
        <v>121.59</v>
      </c>
      <c r="M3015" s="662">
        <v>729.54</v>
      </c>
      <c r="N3015" s="661">
        <v>6</v>
      </c>
      <c r="O3015" s="742">
        <v>3.5</v>
      </c>
      <c r="P3015" s="662">
        <v>243.18</v>
      </c>
      <c r="Q3015" s="677">
        <v>0.33333333333333337</v>
      </c>
      <c r="R3015" s="661">
        <v>2</v>
      </c>
      <c r="S3015" s="677">
        <v>0.33333333333333331</v>
      </c>
      <c r="T3015" s="742">
        <v>1</v>
      </c>
      <c r="U3015" s="700">
        <v>0.2857142857142857</v>
      </c>
    </row>
    <row r="3016" spans="1:21" ht="14.4" customHeight="1" x14ac:dyDescent="0.3">
      <c r="A3016" s="660">
        <v>21</v>
      </c>
      <c r="B3016" s="661" t="s">
        <v>589</v>
      </c>
      <c r="C3016" s="661">
        <v>89301212</v>
      </c>
      <c r="D3016" s="740" t="s">
        <v>6629</v>
      </c>
      <c r="E3016" s="741" t="s">
        <v>4383</v>
      </c>
      <c r="F3016" s="661" t="s">
        <v>4355</v>
      </c>
      <c r="G3016" s="661" t="s">
        <v>4414</v>
      </c>
      <c r="H3016" s="661" t="s">
        <v>590</v>
      </c>
      <c r="I3016" s="661" t="s">
        <v>4568</v>
      </c>
      <c r="J3016" s="661" t="s">
        <v>4416</v>
      </c>
      <c r="K3016" s="661" t="s">
        <v>855</v>
      </c>
      <c r="L3016" s="662">
        <v>97.97</v>
      </c>
      <c r="M3016" s="662">
        <v>97.97</v>
      </c>
      <c r="N3016" s="661">
        <v>1</v>
      </c>
      <c r="O3016" s="742">
        <v>1</v>
      </c>
      <c r="P3016" s="662">
        <v>97.97</v>
      </c>
      <c r="Q3016" s="677">
        <v>1</v>
      </c>
      <c r="R3016" s="661">
        <v>1</v>
      </c>
      <c r="S3016" s="677">
        <v>1</v>
      </c>
      <c r="T3016" s="742">
        <v>1</v>
      </c>
      <c r="U3016" s="700">
        <v>1</v>
      </c>
    </row>
    <row r="3017" spans="1:21" ht="14.4" customHeight="1" x14ac:dyDescent="0.3">
      <c r="A3017" s="660">
        <v>21</v>
      </c>
      <c r="B3017" s="661" t="s">
        <v>589</v>
      </c>
      <c r="C3017" s="661">
        <v>89301212</v>
      </c>
      <c r="D3017" s="740" t="s">
        <v>6629</v>
      </c>
      <c r="E3017" s="741" t="s">
        <v>4383</v>
      </c>
      <c r="F3017" s="661" t="s">
        <v>4355</v>
      </c>
      <c r="G3017" s="661" t="s">
        <v>4414</v>
      </c>
      <c r="H3017" s="661" t="s">
        <v>590</v>
      </c>
      <c r="I3017" s="661" t="s">
        <v>4415</v>
      </c>
      <c r="J3017" s="661" t="s">
        <v>4416</v>
      </c>
      <c r="K3017" s="661" t="s">
        <v>858</v>
      </c>
      <c r="L3017" s="662">
        <v>314.89999999999998</v>
      </c>
      <c r="M3017" s="662">
        <v>5668.2000000000007</v>
      </c>
      <c r="N3017" s="661">
        <v>18</v>
      </c>
      <c r="O3017" s="742">
        <v>11</v>
      </c>
      <c r="P3017" s="662">
        <v>4408.6000000000004</v>
      </c>
      <c r="Q3017" s="677">
        <v>0.77777777777777779</v>
      </c>
      <c r="R3017" s="661">
        <v>14</v>
      </c>
      <c r="S3017" s="677">
        <v>0.77777777777777779</v>
      </c>
      <c r="T3017" s="742">
        <v>8</v>
      </c>
      <c r="U3017" s="700">
        <v>0.72727272727272729</v>
      </c>
    </row>
    <row r="3018" spans="1:21" ht="14.4" customHeight="1" x14ac:dyDescent="0.3">
      <c r="A3018" s="660">
        <v>21</v>
      </c>
      <c r="B3018" s="661" t="s">
        <v>589</v>
      </c>
      <c r="C3018" s="661">
        <v>89301212</v>
      </c>
      <c r="D3018" s="740" t="s">
        <v>6629</v>
      </c>
      <c r="E3018" s="741" t="s">
        <v>4383</v>
      </c>
      <c r="F3018" s="661" t="s">
        <v>4355</v>
      </c>
      <c r="G3018" s="661" t="s">
        <v>4414</v>
      </c>
      <c r="H3018" s="661" t="s">
        <v>590</v>
      </c>
      <c r="I3018" s="661" t="s">
        <v>857</v>
      </c>
      <c r="J3018" s="661" t="s">
        <v>854</v>
      </c>
      <c r="K3018" s="661" t="s">
        <v>4438</v>
      </c>
      <c r="L3018" s="662">
        <v>314.89999999999998</v>
      </c>
      <c r="M3018" s="662">
        <v>12595.999999999996</v>
      </c>
      <c r="N3018" s="661">
        <v>40</v>
      </c>
      <c r="O3018" s="742">
        <v>25.5</v>
      </c>
      <c r="P3018" s="662">
        <v>6927.7999999999975</v>
      </c>
      <c r="Q3018" s="677">
        <v>0.54999999999999993</v>
      </c>
      <c r="R3018" s="661">
        <v>22</v>
      </c>
      <c r="S3018" s="677">
        <v>0.55000000000000004</v>
      </c>
      <c r="T3018" s="742">
        <v>13.5</v>
      </c>
      <c r="U3018" s="700">
        <v>0.52941176470588236</v>
      </c>
    </row>
    <row r="3019" spans="1:21" ht="14.4" customHeight="1" x14ac:dyDescent="0.3">
      <c r="A3019" s="660">
        <v>21</v>
      </c>
      <c r="B3019" s="661" t="s">
        <v>589</v>
      </c>
      <c r="C3019" s="661">
        <v>89301212</v>
      </c>
      <c r="D3019" s="740" t="s">
        <v>6629</v>
      </c>
      <c r="E3019" s="741" t="s">
        <v>4383</v>
      </c>
      <c r="F3019" s="661" t="s">
        <v>4355</v>
      </c>
      <c r="G3019" s="661" t="s">
        <v>4410</v>
      </c>
      <c r="H3019" s="661" t="s">
        <v>2238</v>
      </c>
      <c r="I3019" s="661" t="s">
        <v>2496</v>
      </c>
      <c r="J3019" s="661" t="s">
        <v>2497</v>
      </c>
      <c r="K3019" s="661" t="s">
        <v>2498</v>
      </c>
      <c r="L3019" s="662">
        <v>497.4</v>
      </c>
      <c r="M3019" s="662">
        <v>74610.000000000131</v>
      </c>
      <c r="N3019" s="661">
        <v>150</v>
      </c>
      <c r="O3019" s="742">
        <v>135</v>
      </c>
      <c r="P3019" s="662">
        <v>64164.60000000013</v>
      </c>
      <c r="Q3019" s="677">
        <v>0.86000000000000021</v>
      </c>
      <c r="R3019" s="661">
        <v>129</v>
      </c>
      <c r="S3019" s="677">
        <v>0.86</v>
      </c>
      <c r="T3019" s="742">
        <v>116</v>
      </c>
      <c r="U3019" s="700">
        <v>0.85925925925925928</v>
      </c>
    </row>
    <row r="3020" spans="1:21" ht="14.4" customHeight="1" x14ac:dyDescent="0.3">
      <c r="A3020" s="660">
        <v>21</v>
      </c>
      <c r="B3020" s="661" t="s">
        <v>589</v>
      </c>
      <c r="C3020" s="661">
        <v>89301212</v>
      </c>
      <c r="D3020" s="740" t="s">
        <v>6629</v>
      </c>
      <c r="E3020" s="741" t="s">
        <v>4383</v>
      </c>
      <c r="F3020" s="661" t="s">
        <v>4355</v>
      </c>
      <c r="G3020" s="661" t="s">
        <v>4410</v>
      </c>
      <c r="H3020" s="661" t="s">
        <v>2238</v>
      </c>
      <c r="I3020" s="661" t="s">
        <v>2514</v>
      </c>
      <c r="J3020" s="661" t="s">
        <v>2515</v>
      </c>
      <c r="K3020" s="661" t="s">
        <v>4121</v>
      </c>
      <c r="L3020" s="662">
        <v>1359.61</v>
      </c>
      <c r="M3020" s="662">
        <v>61182.450000000012</v>
      </c>
      <c r="N3020" s="661">
        <v>45</v>
      </c>
      <c r="O3020" s="742">
        <v>31</v>
      </c>
      <c r="P3020" s="662">
        <v>53024.790000000015</v>
      </c>
      <c r="Q3020" s="677">
        <v>0.86666666666666681</v>
      </c>
      <c r="R3020" s="661">
        <v>39</v>
      </c>
      <c r="S3020" s="677">
        <v>0.8666666666666667</v>
      </c>
      <c r="T3020" s="742">
        <v>26</v>
      </c>
      <c r="U3020" s="700">
        <v>0.83870967741935487</v>
      </c>
    </row>
    <row r="3021" spans="1:21" ht="14.4" customHeight="1" x14ac:dyDescent="0.3">
      <c r="A3021" s="660">
        <v>21</v>
      </c>
      <c r="B3021" s="661" t="s">
        <v>589</v>
      </c>
      <c r="C3021" s="661">
        <v>89301212</v>
      </c>
      <c r="D3021" s="740" t="s">
        <v>6629</v>
      </c>
      <c r="E3021" s="741" t="s">
        <v>4383</v>
      </c>
      <c r="F3021" s="661" t="s">
        <v>4355</v>
      </c>
      <c r="G3021" s="661" t="s">
        <v>4410</v>
      </c>
      <c r="H3021" s="661" t="s">
        <v>2238</v>
      </c>
      <c r="I3021" s="661" t="s">
        <v>4457</v>
      </c>
      <c r="J3021" s="661" t="s">
        <v>4458</v>
      </c>
      <c r="K3021" s="661" t="s">
        <v>4459</v>
      </c>
      <c r="L3021" s="662">
        <v>1359.61</v>
      </c>
      <c r="M3021" s="662">
        <v>1359.61</v>
      </c>
      <c r="N3021" s="661">
        <v>1</v>
      </c>
      <c r="O3021" s="742">
        <v>1</v>
      </c>
      <c r="P3021" s="662">
        <v>1359.61</v>
      </c>
      <c r="Q3021" s="677">
        <v>1</v>
      </c>
      <c r="R3021" s="661">
        <v>1</v>
      </c>
      <c r="S3021" s="677">
        <v>1</v>
      </c>
      <c r="T3021" s="742">
        <v>1</v>
      </c>
      <c r="U3021" s="700">
        <v>1</v>
      </c>
    </row>
    <row r="3022" spans="1:21" ht="14.4" customHeight="1" x14ac:dyDescent="0.3">
      <c r="A3022" s="660">
        <v>21</v>
      </c>
      <c r="B3022" s="661" t="s">
        <v>589</v>
      </c>
      <c r="C3022" s="661">
        <v>89301212</v>
      </c>
      <c r="D3022" s="740" t="s">
        <v>6629</v>
      </c>
      <c r="E3022" s="741" t="s">
        <v>4383</v>
      </c>
      <c r="F3022" s="661" t="s">
        <v>4355</v>
      </c>
      <c r="G3022" s="661" t="s">
        <v>4657</v>
      </c>
      <c r="H3022" s="661" t="s">
        <v>590</v>
      </c>
      <c r="I3022" s="661" t="s">
        <v>5173</v>
      </c>
      <c r="J3022" s="661" t="s">
        <v>5174</v>
      </c>
      <c r="K3022" s="661" t="s">
        <v>4659</v>
      </c>
      <c r="L3022" s="662">
        <v>1044.3599999999999</v>
      </c>
      <c r="M3022" s="662">
        <v>62661.600000000028</v>
      </c>
      <c r="N3022" s="661">
        <v>60</v>
      </c>
      <c r="O3022" s="742">
        <v>33.5</v>
      </c>
      <c r="P3022" s="662">
        <v>61617.240000000027</v>
      </c>
      <c r="Q3022" s="677">
        <v>0.98333333333333328</v>
      </c>
      <c r="R3022" s="661">
        <v>59</v>
      </c>
      <c r="S3022" s="677">
        <v>0.98333333333333328</v>
      </c>
      <c r="T3022" s="742">
        <v>32.5</v>
      </c>
      <c r="U3022" s="700">
        <v>0.97014925373134331</v>
      </c>
    </row>
    <row r="3023" spans="1:21" ht="14.4" customHeight="1" x14ac:dyDescent="0.3">
      <c r="A3023" s="660">
        <v>21</v>
      </c>
      <c r="B3023" s="661" t="s">
        <v>589</v>
      </c>
      <c r="C3023" s="661">
        <v>89301212</v>
      </c>
      <c r="D3023" s="740" t="s">
        <v>6629</v>
      </c>
      <c r="E3023" s="741" t="s">
        <v>4383</v>
      </c>
      <c r="F3023" s="661" t="s">
        <v>4355</v>
      </c>
      <c r="G3023" s="661" t="s">
        <v>4657</v>
      </c>
      <c r="H3023" s="661" t="s">
        <v>590</v>
      </c>
      <c r="I3023" s="661" t="s">
        <v>1962</v>
      </c>
      <c r="J3023" s="661" t="s">
        <v>5174</v>
      </c>
      <c r="K3023" s="661" t="s">
        <v>4659</v>
      </c>
      <c r="L3023" s="662">
        <v>1044.3599999999999</v>
      </c>
      <c r="M3023" s="662">
        <v>1044.3599999999999</v>
      </c>
      <c r="N3023" s="661">
        <v>1</v>
      </c>
      <c r="O3023" s="742">
        <v>1</v>
      </c>
      <c r="P3023" s="662">
        <v>1044.3599999999999</v>
      </c>
      <c r="Q3023" s="677">
        <v>1</v>
      </c>
      <c r="R3023" s="661">
        <v>1</v>
      </c>
      <c r="S3023" s="677">
        <v>1</v>
      </c>
      <c r="T3023" s="742">
        <v>1</v>
      </c>
      <c r="U3023" s="700">
        <v>1</v>
      </c>
    </row>
    <row r="3024" spans="1:21" ht="14.4" customHeight="1" x14ac:dyDescent="0.3">
      <c r="A3024" s="660">
        <v>21</v>
      </c>
      <c r="B3024" s="661" t="s">
        <v>589</v>
      </c>
      <c r="C3024" s="661">
        <v>89301212</v>
      </c>
      <c r="D3024" s="740" t="s">
        <v>6629</v>
      </c>
      <c r="E3024" s="741" t="s">
        <v>4383</v>
      </c>
      <c r="F3024" s="661" t="s">
        <v>4355</v>
      </c>
      <c r="G3024" s="661" t="s">
        <v>4715</v>
      </c>
      <c r="H3024" s="661" t="s">
        <v>2238</v>
      </c>
      <c r="I3024" s="661" t="s">
        <v>6299</v>
      </c>
      <c r="J3024" s="661" t="s">
        <v>5638</v>
      </c>
      <c r="K3024" s="661" t="s">
        <v>6300</v>
      </c>
      <c r="L3024" s="662">
        <v>0</v>
      </c>
      <c r="M3024" s="662">
        <v>0</v>
      </c>
      <c r="N3024" s="661">
        <v>1</v>
      </c>
      <c r="O3024" s="742">
        <v>0.5</v>
      </c>
      <c r="P3024" s="662">
        <v>0</v>
      </c>
      <c r="Q3024" s="677"/>
      <c r="R3024" s="661">
        <v>1</v>
      </c>
      <c r="S3024" s="677">
        <v>1</v>
      </c>
      <c r="T3024" s="742">
        <v>0.5</v>
      </c>
      <c r="U3024" s="700">
        <v>1</v>
      </c>
    </row>
    <row r="3025" spans="1:21" ht="14.4" customHeight="1" x14ac:dyDescent="0.3">
      <c r="A3025" s="660">
        <v>21</v>
      </c>
      <c r="B3025" s="661" t="s">
        <v>589</v>
      </c>
      <c r="C3025" s="661">
        <v>89301212</v>
      </c>
      <c r="D3025" s="740" t="s">
        <v>6629</v>
      </c>
      <c r="E3025" s="741" t="s">
        <v>4383</v>
      </c>
      <c r="F3025" s="661" t="s">
        <v>4355</v>
      </c>
      <c r="G3025" s="661" t="s">
        <v>4715</v>
      </c>
      <c r="H3025" s="661" t="s">
        <v>590</v>
      </c>
      <c r="I3025" s="661" t="s">
        <v>6301</v>
      </c>
      <c r="J3025" s="661" t="s">
        <v>5633</v>
      </c>
      <c r="K3025" s="661" t="s">
        <v>6302</v>
      </c>
      <c r="L3025" s="662">
        <v>0</v>
      </c>
      <c r="M3025" s="662">
        <v>0</v>
      </c>
      <c r="N3025" s="661">
        <v>1</v>
      </c>
      <c r="O3025" s="742">
        <v>1</v>
      </c>
      <c r="P3025" s="662"/>
      <c r="Q3025" s="677"/>
      <c r="R3025" s="661"/>
      <c r="S3025" s="677">
        <v>0</v>
      </c>
      <c r="T3025" s="742"/>
      <c r="U3025" s="700">
        <v>0</v>
      </c>
    </row>
    <row r="3026" spans="1:21" ht="14.4" customHeight="1" x14ac:dyDescent="0.3">
      <c r="A3026" s="660">
        <v>21</v>
      </c>
      <c r="B3026" s="661" t="s">
        <v>589</v>
      </c>
      <c r="C3026" s="661">
        <v>89301212</v>
      </c>
      <c r="D3026" s="740" t="s">
        <v>6629</v>
      </c>
      <c r="E3026" s="741" t="s">
        <v>4383</v>
      </c>
      <c r="F3026" s="661" t="s">
        <v>4355</v>
      </c>
      <c r="G3026" s="661" t="s">
        <v>4865</v>
      </c>
      <c r="H3026" s="661" t="s">
        <v>590</v>
      </c>
      <c r="I3026" s="661" t="s">
        <v>1230</v>
      </c>
      <c r="J3026" s="661" t="s">
        <v>1216</v>
      </c>
      <c r="K3026" s="661" t="s">
        <v>1231</v>
      </c>
      <c r="L3026" s="662">
        <v>0</v>
      </c>
      <c r="M3026" s="662">
        <v>0</v>
      </c>
      <c r="N3026" s="661">
        <v>1</v>
      </c>
      <c r="O3026" s="742">
        <v>0.5</v>
      </c>
      <c r="P3026" s="662">
        <v>0</v>
      </c>
      <c r="Q3026" s="677"/>
      <c r="R3026" s="661">
        <v>1</v>
      </c>
      <c r="S3026" s="677">
        <v>1</v>
      </c>
      <c r="T3026" s="742">
        <v>0.5</v>
      </c>
      <c r="U3026" s="700">
        <v>1</v>
      </c>
    </row>
    <row r="3027" spans="1:21" ht="14.4" customHeight="1" x14ac:dyDescent="0.3">
      <c r="A3027" s="660">
        <v>21</v>
      </c>
      <c r="B3027" s="661" t="s">
        <v>589</v>
      </c>
      <c r="C3027" s="661">
        <v>89301212</v>
      </c>
      <c r="D3027" s="740" t="s">
        <v>6629</v>
      </c>
      <c r="E3027" s="741" t="s">
        <v>4383</v>
      </c>
      <c r="F3027" s="661" t="s">
        <v>4355</v>
      </c>
      <c r="G3027" s="661" t="s">
        <v>6303</v>
      </c>
      <c r="H3027" s="661" t="s">
        <v>590</v>
      </c>
      <c r="I3027" s="661" t="s">
        <v>6304</v>
      </c>
      <c r="J3027" s="661" t="s">
        <v>6305</v>
      </c>
      <c r="K3027" s="661" t="s">
        <v>6306</v>
      </c>
      <c r="L3027" s="662">
        <v>0</v>
      </c>
      <c r="M3027" s="662">
        <v>0</v>
      </c>
      <c r="N3027" s="661">
        <v>1</v>
      </c>
      <c r="O3027" s="742">
        <v>0.5</v>
      </c>
      <c r="P3027" s="662"/>
      <c r="Q3027" s="677"/>
      <c r="R3027" s="661"/>
      <c r="S3027" s="677">
        <v>0</v>
      </c>
      <c r="T3027" s="742"/>
      <c r="U3027" s="700">
        <v>0</v>
      </c>
    </row>
    <row r="3028" spans="1:21" ht="14.4" customHeight="1" x14ac:dyDescent="0.3">
      <c r="A3028" s="660">
        <v>21</v>
      </c>
      <c r="B3028" s="661" t="s">
        <v>589</v>
      </c>
      <c r="C3028" s="661">
        <v>89301212</v>
      </c>
      <c r="D3028" s="740" t="s">
        <v>6629</v>
      </c>
      <c r="E3028" s="741" t="s">
        <v>4383</v>
      </c>
      <c r="F3028" s="661" t="s">
        <v>4355</v>
      </c>
      <c r="G3028" s="661" t="s">
        <v>6307</v>
      </c>
      <c r="H3028" s="661" t="s">
        <v>590</v>
      </c>
      <c r="I3028" s="661" t="s">
        <v>1742</v>
      </c>
      <c r="J3028" s="661" t="s">
        <v>6308</v>
      </c>
      <c r="K3028" s="661" t="s">
        <v>6309</v>
      </c>
      <c r="L3028" s="662">
        <v>169</v>
      </c>
      <c r="M3028" s="662">
        <v>169</v>
      </c>
      <c r="N3028" s="661">
        <v>1</v>
      </c>
      <c r="O3028" s="742">
        <v>0.5</v>
      </c>
      <c r="P3028" s="662">
        <v>169</v>
      </c>
      <c r="Q3028" s="677">
        <v>1</v>
      </c>
      <c r="R3028" s="661">
        <v>1</v>
      </c>
      <c r="S3028" s="677">
        <v>1</v>
      </c>
      <c r="T3028" s="742">
        <v>0.5</v>
      </c>
      <c r="U3028" s="700">
        <v>1</v>
      </c>
    </row>
    <row r="3029" spans="1:21" ht="14.4" customHeight="1" x14ac:dyDescent="0.3">
      <c r="A3029" s="660">
        <v>21</v>
      </c>
      <c r="B3029" s="661" t="s">
        <v>589</v>
      </c>
      <c r="C3029" s="661">
        <v>89301212</v>
      </c>
      <c r="D3029" s="740" t="s">
        <v>6629</v>
      </c>
      <c r="E3029" s="741" t="s">
        <v>4383</v>
      </c>
      <c r="F3029" s="661" t="s">
        <v>4355</v>
      </c>
      <c r="G3029" s="661" t="s">
        <v>6307</v>
      </c>
      <c r="H3029" s="661" t="s">
        <v>590</v>
      </c>
      <c r="I3029" s="661" t="s">
        <v>6310</v>
      </c>
      <c r="J3029" s="661" t="s">
        <v>6308</v>
      </c>
      <c r="K3029" s="661" t="s">
        <v>6311</v>
      </c>
      <c r="L3029" s="662">
        <v>0</v>
      </c>
      <c r="M3029" s="662">
        <v>0</v>
      </c>
      <c r="N3029" s="661">
        <v>1</v>
      </c>
      <c r="O3029" s="742">
        <v>1</v>
      </c>
      <c r="P3029" s="662">
        <v>0</v>
      </c>
      <c r="Q3029" s="677"/>
      <c r="R3029" s="661">
        <v>1</v>
      </c>
      <c r="S3029" s="677">
        <v>1</v>
      </c>
      <c r="T3029" s="742">
        <v>1</v>
      </c>
      <c r="U3029" s="700">
        <v>1</v>
      </c>
    </row>
    <row r="3030" spans="1:21" ht="14.4" customHeight="1" x14ac:dyDescent="0.3">
      <c r="A3030" s="660">
        <v>21</v>
      </c>
      <c r="B3030" s="661" t="s">
        <v>589</v>
      </c>
      <c r="C3030" s="661">
        <v>89301212</v>
      </c>
      <c r="D3030" s="740" t="s">
        <v>6629</v>
      </c>
      <c r="E3030" s="741" t="s">
        <v>4383</v>
      </c>
      <c r="F3030" s="661" t="s">
        <v>4355</v>
      </c>
      <c r="G3030" s="661" t="s">
        <v>4581</v>
      </c>
      <c r="H3030" s="661" t="s">
        <v>2238</v>
      </c>
      <c r="I3030" s="661" t="s">
        <v>2420</v>
      </c>
      <c r="J3030" s="661" t="s">
        <v>2421</v>
      </c>
      <c r="K3030" s="661" t="s">
        <v>2422</v>
      </c>
      <c r="L3030" s="662">
        <v>67.42</v>
      </c>
      <c r="M3030" s="662">
        <v>67.42</v>
      </c>
      <c r="N3030" s="661">
        <v>1</v>
      </c>
      <c r="O3030" s="742">
        <v>1</v>
      </c>
      <c r="P3030" s="662">
        <v>67.42</v>
      </c>
      <c r="Q3030" s="677">
        <v>1</v>
      </c>
      <c r="R3030" s="661">
        <v>1</v>
      </c>
      <c r="S3030" s="677">
        <v>1</v>
      </c>
      <c r="T3030" s="742">
        <v>1</v>
      </c>
      <c r="U3030" s="700">
        <v>1</v>
      </c>
    </row>
    <row r="3031" spans="1:21" ht="14.4" customHeight="1" x14ac:dyDescent="0.3">
      <c r="A3031" s="660">
        <v>21</v>
      </c>
      <c r="B3031" s="661" t="s">
        <v>589</v>
      </c>
      <c r="C3031" s="661">
        <v>89301212</v>
      </c>
      <c r="D3031" s="740" t="s">
        <v>6629</v>
      </c>
      <c r="E3031" s="741" t="s">
        <v>4383</v>
      </c>
      <c r="F3031" s="661" t="s">
        <v>4355</v>
      </c>
      <c r="G3031" s="661" t="s">
        <v>4581</v>
      </c>
      <c r="H3031" s="661" t="s">
        <v>2238</v>
      </c>
      <c r="I3031" s="661" t="s">
        <v>2493</v>
      </c>
      <c r="J3031" s="661" t="s">
        <v>2421</v>
      </c>
      <c r="K3031" s="661" t="s">
        <v>2494</v>
      </c>
      <c r="L3031" s="662">
        <v>224.71</v>
      </c>
      <c r="M3031" s="662">
        <v>898.84</v>
      </c>
      <c r="N3031" s="661">
        <v>4</v>
      </c>
      <c r="O3031" s="742">
        <v>3</v>
      </c>
      <c r="P3031" s="662">
        <v>674.13</v>
      </c>
      <c r="Q3031" s="677">
        <v>0.75</v>
      </c>
      <c r="R3031" s="661">
        <v>3</v>
      </c>
      <c r="S3031" s="677">
        <v>0.75</v>
      </c>
      <c r="T3031" s="742">
        <v>2.5</v>
      </c>
      <c r="U3031" s="700">
        <v>0.83333333333333337</v>
      </c>
    </row>
    <row r="3032" spans="1:21" ht="14.4" customHeight="1" x14ac:dyDescent="0.3">
      <c r="A3032" s="660">
        <v>21</v>
      </c>
      <c r="B3032" s="661" t="s">
        <v>589</v>
      </c>
      <c r="C3032" s="661">
        <v>89301212</v>
      </c>
      <c r="D3032" s="740" t="s">
        <v>6629</v>
      </c>
      <c r="E3032" s="741" t="s">
        <v>4383</v>
      </c>
      <c r="F3032" s="661" t="s">
        <v>4355</v>
      </c>
      <c r="G3032" s="661" t="s">
        <v>4870</v>
      </c>
      <c r="H3032" s="661" t="s">
        <v>590</v>
      </c>
      <c r="I3032" s="661" t="s">
        <v>6312</v>
      </c>
      <c r="J3032" s="661" t="s">
        <v>6313</v>
      </c>
      <c r="K3032" s="661" t="s">
        <v>1025</v>
      </c>
      <c r="L3032" s="662">
        <v>0</v>
      </c>
      <c r="M3032" s="662">
        <v>0</v>
      </c>
      <c r="N3032" s="661">
        <v>1</v>
      </c>
      <c r="O3032" s="742">
        <v>0.5</v>
      </c>
      <c r="P3032" s="662"/>
      <c r="Q3032" s="677"/>
      <c r="R3032" s="661"/>
      <c r="S3032" s="677">
        <v>0</v>
      </c>
      <c r="T3032" s="742"/>
      <c r="U3032" s="700">
        <v>0</v>
      </c>
    </row>
    <row r="3033" spans="1:21" ht="14.4" customHeight="1" x14ac:dyDescent="0.3">
      <c r="A3033" s="660">
        <v>21</v>
      </c>
      <c r="B3033" s="661" t="s">
        <v>589</v>
      </c>
      <c r="C3033" s="661">
        <v>89301212</v>
      </c>
      <c r="D3033" s="740" t="s">
        <v>6629</v>
      </c>
      <c r="E3033" s="741" t="s">
        <v>4383</v>
      </c>
      <c r="F3033" s="661" t="s">
        <v>4355</v>
      </c>
      <c r="G3033" s="661" t="s">
        <v>4870</v>
      </c>
      <c r="H3033" s="661" t="s">
        <v>590</v>
      </c>
      <c r="I3033" s="661" t="s">
        <v>6314</v>
      </c>
      <c r="J3033" s="661" t="s">
        <v>6313</v>
      </c>
      <c r="K3033" s="661" t="s">
        <v>6315</v>
      </c>
      <c r="L3033" s="662">
        <v>0</v>
      </c>
      <c r="M3033" s="662">
        <v>0</v>
      </c>
      <c r="N3033" s="661">
        <v>1</v>
      </c>
      <c r="O3033" s="742">
        <v>0.5</v>
      </c>
      <c r="P3033" s="662"/>
      <c r="Q3033" s="677"/>
      <c r="R3033" s="661"/>
      <c r="S3033" s="677">
        <v>0</v>
      </c>
      <c r="T3033" s="742"/>
      <c r="U3033" s="700">
        <v>0</v>
      </c>
    </row>
    <row r="3034" spans="1:21" ht="14.4" customHeight="1" x14ac:dyDescent="0.3">
      <c r="A3034" s="660">
        <v>21</v>
      </c>
      <c r="B3034" s="661" t="s">
        <v>589</v>
      </c>
      <c r="C3034" s="661">
        <v>89301212</v>
      </c>
      <c r="D3034" s="740" t="s">
        <v>6629</v>
      </c>
      <c r="E3034" s="741" t="s">
        <v>4383</v>
      </c>
      <c r="F3034" s="661" t="s">
        <v>4355</v>
      </c>
      <c r="G3034" s="661" t="s">
        <v>4439</v>
      </c>
      <c r="H3034" s="661" t="s">
        <v>590</v>
      </c>
      <c r="I3034" s="661" t="s">
        <v>2125</v>
      </c>
      <c r="J3034" s="661" t="s">
        <v>935</v>
      </c>
      <c r="K3034" s="661" t="s">
        <v>1329</v>
      </c>
      <c r="L3034" s="662">
        <v>113.37</v>
      </c>
      <c r="M3034" s="662">
        <v>2607.5099999999993</v>
      </c>
      <c r="N3034" s="661">
        <v>23</v>
      </c>
      <c r="O3034" s="742">
        <v>11</v>
      </c>
      <c r="P3034" s="662">
        <v>2380.7699999999995</v>
      </c>
      <c r="Q3034" s="677">
        <v>0.91304347826086962</v>
      </c>
      <c r="R3034" s="661">
        <v>21</v>
      </c>
      <c r="S3034" s="677">
        <v>0.91304347826086951</v>
      </c>
      <c r="T3034" s="742">
        <v>9.5</v>
      </c>
      <c r="U3034" s="700">
        <v>0.86363636363636365</v>
      </c>
    </row>
    <row r="3035" spans="1:21" ht="14.4" customHeight="1" x14ac:dyDescent="0.3">
      <c r="A3035" s="660">
        <v>21</v>
      </c>
      <c r="B3035" s="661" t="s">
        <v>589</v>
      </c>
      <c r="C3035" s="661">
        <v>89301212</v>
      </c>
      <c r="D3035" s="740" t="s">
        <v>6629</v>
      </c>
      <c r="E3035" s="741" t="s">
        <v>4383</v>
      </c>
      <c r="F3035" s="661" t="s">
        <v>4355</v>
      </c>
      <c r="G3035" s="661" t="s">
        <v>4439</v>
      </c>
      <c r="H3035" s="661" t="s">
        <v>590</v>
      </c>
      <c r="I3035" s="661" t="s">
        <v>934</v>
      </c>
      <c r="J3035" s="661" t="s">
        <v>935</v>
      </c>
      <c r="K3035" s="661" t="s">
        <v>936</v>
      </c>
      <c r="L3035" s="662">
        <v>56.69</v>
      </c>
      <c r="M3035" s="662">
        <v>7483.08</v>
      </c>
      <c r="N3035" s="661">
        <v>132</v>
      </c>
      <c r="O3035" s="742">
        <v>43.5</v>
      </c>
      <c r="P3035" s="662">
        <v>5385.55</v>
      </c>
      <c r="Q3035" s="677">
        <v>0.71969696969696972</v>
      </c>
      <c r="R3035" s="661">
        <v>95</v>
      </c>
      <c r="S3035" s="677">
        <v>0.71969696969696972</v>
      </c>
      <c r="T3035" s="742">
        <v>33</v>
      </c>
      <c r="U3035" s="700">
        <v>0.75862068965517238</v>
      </c>
    </row>
    <row r="3036" spans="1:21" ht="14.4" customHeight="1" x14ac:dyDescent="0.3">
      <c r="A3036" s="660">
        <v>21</v>
      </c>
      <c r="B3036" s="661" t="s">
        <v>589</v>
      </c>
      <c r="C3036" s="661">
        <v>89301212</v>
      </c>
      <c r="D3036" s="740" t="s">
        <v>6629</v>
      </c>
      <c r="E3036" s="741" t="s">
        <v>4383</v>
      </c>
      <c r="F3036" s="661" t="s">
        <v>4355</v>
      </c>
      <c r="G3036" s="661" t="s">
        <v>4881</v>
      </c>
      <c r="H3036" s="661" t="s">
        <v>590</v>
      </c>
      <c r="I3036" s="661" t="s">
        <v>3027</v>
      </c>
      <c r="J3036" s="661" t="s">
        <v>3028</v>
      </c>
      <c r="K3036" s="661" t="s">
        <v>3029</v>
      </c>
      <c r="L3036" s="662">
        <v>61.3</v>
      </c>
      <c r="M3036" s="662">
        <v>61.3</v>
      </c>
      <c r="N3036" s="661">
        <v>1</v>
      </c>
      <c r="O3036" s="742">
        <v>1</v>
      </c>
      <c r="P3036" s="662"/>
      <c r="Q3036" s="677">
        <v>0</v>
      </c>
      <c r="R3036" s="661"/>
      <c r="S3036" s="677">
        <v>0</v>
      </c>
      <c r="T3036" s="742"/>
      <c r="U3036" s="700">
        <v>0</v>
      </c>
    </row>
    <row r="3037" spans="1:21" ht="14.4" customHeight="1" x14ac:dyDescent="0.3">
      <c r="A3037" s="660">
        <v>21</v>
      </c>
      <c r="B3037" s="661" t="s">
        <v>589</v>
      </c>
      <c r="C3037" s="661">
        <v>89301212</v>
      </c>
      <c r="D3037" s="740" t="s">
        <v>6629</v>
      </c>
      <c r="E3037" s="741" t="s">
        <v>4383</v>
      </c>
      <c r="F3037" s="661" t="s">
        <v>4355</v>
      </c>
      <c r="G3037" s="661" t="s">
        <v>4881</v>
      </c>
      <c r="H3037" s="661" t="s">
        <v>590</v>
      </c>
      <c r="I3037" s="661" t="s">
        <v>3027</v>
      </c>
      <c r="J3037" s="661" t="s">
        <v>3028</v>
      </c>
      <c r="K3037" s="661" t="s">
        <v>3029</v>
      </c>
      <c r="L3037" s="662">
        <v>73.260000000000005</v>
      </c>
      <c r="M3037" s="662">
        <v>805.86</v>
      </c>
      <c r="N3037" s="661">
        <v>11</v>
      </c>
      <c r="O3037" s="742">
        <v>5</v>
      </c>
      <c r="P3037" s="662">
        <v>659.34</v>
      </c>
      <c r="Q3037" s="677">
        <v>0.81818181818181823</v>
      </c>
      <c r="R3037" s="661">
        <v>9</v>
      </c>
      <c r="S3037" s="677">
        <v>0.81818181818181823</v>
      </c>
      <c r="T3037" s="742">
        <v>4.5</v>
      </c>
      <c r="U3037" s="700">
        <v>0.9</v>
      </c>
    </row>
    <row r="3038" spans="1:21" ht="14.4" customHeight="1" x14ac:dyDescent="0.3">
      <c r="A3038" s="660">
        <v>21</v>
      </c>
      <c r="B3038" s="661" t="s">
        <v>589</v>
      </c>
      <c r="C3038" s="661">
        <v>89301212</v>
      </c>
      <c r="D3038" s="740" t="s">
        <v>6629</v>
      </c>
      <c r="E3038" s="741" t="s">
        <v>4383</v>
      </c>
      <c r="F3038" s="661" t="s">
        <v>4355</v>
      </c>
      <c r="G3038" s="661" t="s">
        <v>4582</v>
      </c>
      <c r="H3038" s="661" t="s">
        <v>590</v>
      </c>
      <c r="I3038" s="661" t="s">
        <v>673</v>
      </c>
      <c r="J3038" s="661" t="s">
        <v>4583</v>
      </c>
      <c r="K3038" s="661" t="s">
        <v>4584</v>
      </c>
      <c r="L3038" s="662">
        <v>22.88</v>
      </c>
      <c r="M3038" s="662">
        <v>137.28</v>
      </c>
      <c r="N3038" s="661">
        <v>6</v>
      </c>
      <c r="O3038" s="742">
        <v>2.5</v>
      </c>
      <c r="P3038" s="662">
        <v>91.52</v>
      </c>
      <c r="Q3038" s="677">
        <v>0.66666666666666663</v>
      </c>
      <c r="R3038" s="661">
        <v>4</v>
      </c>
      <c r="S3038" s="677">
        <v>0.66666666666666663</v>
      </c>
      <c r="T3038" s="742">
        <v>2</v>
      </c>
      <c r="U3038" s="700">
        <v>0.8</v>
      </c>
    </row>
    <row r="3039" spans="1:21" ht="14.4" customHeight="1" x14ac:dyDescent="0.3">
      <c r="A3039" s="660">
        <v>21</v>
      </c>
      <c r="B3039" s="661" t="s">
        <v>589</v>
      </c>
      <c r="C3039" s="661">
        <v>89301212</v>
      </c>
      <c r="D3039" s="740" t="s">
        <v>6629</v>
      </c>
      <c r="E3039" s="741" t="s">
        <v>4383</v>
      </c>
      <c r="F3039" s="661" t="s">
        <v>4355</v>
      </c>
      <c r="G3039" s="661" t="s">
        <v>4582</v>
      </c>
      <c r="H3039" s="661" t="s">
        <v>590</v>
      </c>
      <c r="I3039" s="661" t="s">
        <v>673</v>
      </c>
      <c r="J3039" s="661" t="s">
        <v>4583</v>
      </c>
      <c r="K3039" s="661" t="s">
        <v>4584</v>
      </c>
      <c r="L3039" s="662">
        <v>25.91</v>
      </c>
      <c r="M3039" s="662">
        <v>129.55000000000001</v>
      </c>
      <c r="N3039" s="661">
        <v>5</v>
      </c>
      <c r="O3039" s="742">
        <v>2.5</v>
      </c>
      <c r="P3039" s="662">
        <v>129.55000000000001</v>
      </c>
      <c r="Q3039" s="677">
        <v>1</v>
      </c>
      <c r="R3039" s="661">
        <v>5</v>
      </c>
      <c r="S3039" s="677">
        <v>1</v>
      </c>
      <c r="T3039" s="742">
        <v>2.5</v>
      </c>
      <c r="U3039" s="700">
        <v>1</v>
      </c>
    </row>
    <row r="3040" spans="1:21" ht="14.4" customHeight="1" x14ac:dyDescent="0.3">
      <c r="A3040" s="660">
        <v>21</v>
      </c>
      <c r="B3040" s="661" t="s">
        <v>589</v>
      </c>
      <c r="C3040" s="661">
        <v>89301212</v>
      </c>
      <c r="D3040" s="740" t="s">
        <v>6629</v>
      </c>
      <c r="E3040" s="741" t="s">
        <v>4383</v>
      </c>
      <c r="F3040" s="661" t="s">
        <v>4355</v>
      </c>
      <c r="G3040" s="661" t="s">
        <v>4582</v>
      </c>
      <c r="H3040" s="661" t="s">
        <v>590</v>
      </c>
      <c r="I3040" s="661" t="s">
        <v>1467</v>
      </c>
      <c r="J3040" s="661" t="s">
        <v>4585</v>
      </c>
      <c r="K3040" s="661" t="s">
        <v>4586</v>
      </c>
      <c r="L3040" s="662">
        <v>91.52</v>
      </c>
      <c r="M3040" s="662">
        <v>1098.24</v>
      </c>
      <c r="N3040" s="661">
        <v>12</v>
      </c>
      <c r="O3040" s="742">
        <v>4</v>
      </c>
      <c r="P3040" s="662">
        <v>1098.24</v>
      </c>
      <c r="Q3040" s="677">
        <v>1</v>
      </c>
      <c r="R3040" s="661">
        <v>12</v>
      </c>
      <c r="S3040" s="677">
        <v>1</v>
      </c>
      <c r="T3040" s="742">
        <v>4</v>
      </c>
      <c r="U3040" s="700">
        <v>1</v>
      </c>
    </row>
    <row r="3041" spans="1:21" ht="14.4" customHeight="1" x14ac:dyDescent="0.3">
      <c r="A3041" s="660">
        <v>21</v>
      </c>
      <c r="B3041" s="661" t="s">
        <v>589</v>
      </c>
      <c r="C3041" s="661">
        <v>89301212</v>
      </c>
      <c r="D3041" s="740" t="s">
        <v>6629</v>
      </c>
      <c r="E3041" s="741" t="s">
        <v>4383</v>
      </c>
      <c r="F3041" s="661" t="s">
        <v>4355</v>
      </c>
      <c r="G3041" s="661" t="s">
        <v>4937</v>
      </c>
      <c r="H3041" s="661" t="s">
        <v>2238</v>
      </c>
      <c r="I3041" s="661" t="s">
        <v>3595</v>
      </c>
      <c r="J3041" s="661" t="s">
        <v>2435</v>
      </c>
      <c r="K3041" s="661" t="s">
        <v>4304</v>
      </c>
      <c r="L3041" s="662">
        <v>1344.66</v>
      </c>
      <c r="M3041" s="662">
        <v>6723.3</v>
      </c>
      <c r="N3041" s="661">
        <v>5</v>
      </c>
      <c r="O3041" s="742">
        <v>2</v>
      </c>
      <c r="P3041" s="662">
        <v>5378.64</v>
      </c>
      <c r="Q3041" s="677">
        <v>0.8</v>
      </c>
      <c r="R3041" s="661">
        <v>4</v>
      </c>
      <c r="S3041" s="677">
        <v>0.8</v>
      </c>
      <c r="T3041" s="742">
        <v>1.5</v>
      </c>
      <c r="U3041" s="700">
        <v>0.75</v>
      </c>
    </row>
    <row r="3042" spans="1:21" ht="14.4" customHeight="1" x14ac:dyDescent="0.3">
      <c r="A3042" s="660">
        <v>21</v>
      </c>
      <c r="B3042" s="661" t="s">
        <v>589</v>
      </c>
      <c r="C3042" s="661">
        <v>89301212</v>
      </c>
      <c r="D3042" s="740" t="s">
        <v>6629</v>
      </c>
      <c r="E3042" s="741" t="s">
        <v>4383</v>
      </c>
      <c r="F3042" s="661" t="s">
        <v>4355</v>
      </c>
      <c r="G3042" s="661" t="s">
        <v>4937</v>
      </c>
      <c r="H3042" s="661" t="s">
        <v>2238</v>
      </c>
      <c r="I3042" s="661" t="s">
        <v>4938</v>
      </c>
      <c r="J3042" s="661" t="s">
        <v>2281</v>
      </c>
      <c r="K3042" s="661" t="s">
        <v>4939</v>
      </c>
      <c r="L3042" s="662">
        <v>1793.46</v>
      </c>
      <c r="M3042" s="662">
        <v>5380.38</v>
      </c>
      <c r="N3042" s="661">
        <v>3</v>
      </c>
      <c r="O3042" s="742">
        <v>1.5</v>
      </c>
      <c r="P3042" s="662">
        <v>3586.92</v>
      </c>
      <c r="Q3042" s="677">
        <v>0.66666666666666663</v>
      </c>
      <c r="R3042" s="661">
        <v>2</v>
      </c>
      <c r="S3042" s="677">
        <v>0.66666666666666663</v>
      </c>
      <c r="T3042" s="742">
        <v>1</v>
      </c>
      <c r="U3042" s="700">
        <v>0.66666666666666663</v>
      </c>
    </row>
    <row r="3043" spans="1:21" ht="14.4" customHeight="1" x14ac:dyDescent="0.3">
      <c r="A3043" s="660">
        <v>21</v>
      </c>
      <c r="B3043" s="661" t="s">
        <v>589</v>
      </c>
      <c r="C3043" s="661">
        <v>89301212</v>
      </c>
      <c r="D3043" s="740" t="s">
        <v>6629</v>
      </c>
      <c r="E3043" s="741" t="s">
        <v>4383</v>
      </c>
      <c r="F3043" s="661" t="s">
        <v>4355</v>
      </c>
      <c r="G3043" s="661" t="s">
        <v>6316</v>
      </c>
      <c r="H3043" s="661" t="s">
        <v>590</v>
      </c>
      <c r="I3043" s="661" t="s">
        <v>6317</v>
      </c>
      <c r="J3043" s="661" t="s">
        <v>6318</v>
      </c>
      <c r="K3043" s="661" t="s">
        <v>6319</v>
      </c>
      <c r="L3043" s="662">
        <v>73.67</v>
      </c>
      <c r="M3043" s="662">
        <v>294.68</v>
      </c>
      <c r="N3043" s="661">
        <v>4</v>
      </c>
      <c r="O3043" s="742">
        <v>4</v>
      </c>
      <c r="P3043" s="662">
        <v>294.68</v>
      </c>
      <c r="Q3043" s="677">
        <v>1</v>
      </c>
      <c r="R3043" s="661">
        <v>4</v>
      </c>
      <c r="S3043" s="677">
        <v>1</v>
      </c>
      <c r="T3043" s="742">
        <v>4</v>
      </c>
      <c r="U3043" s="700">
        <v>1</v>
      </c>
    </row>
    <row r="3044" spans="1:21" ht="14.4" customHeight="1" x14ac:dyDescent="0.3">
      <c r="A3044" s="660">
        <v>21</v>
      </c>
      <c r="B3044" s="661" t="s">
        <v>589</v>
      </c>
      <c r="C3044" s="661">
        <v>89301212</v>
      </c>
      <c r="D3044" s="740" t="s">
        <v>6629</v>
      </c>
      <c r="E3044" s="741" t="s">
        <v>4383</v>
      </c>
      <c r="F3044" s="661" t="s">
        <v>4355</v>
      </c>
      <c r="G3044" s="661" t="s">
        <v>4587</v>
      </c>
      <c r="H3044" s="661" t="s">
        <v>2238</v>
      </c>
      <c r="I3044" s="661" t="s">
        <v>5232</v>
      </c>
      <c r="J3044" s="661" t="s">
        <v>3554</v>
      </c>
      <c r="K3044" s="661" t="s">
        <v>5233</v>
      </c>
      <c r="L3044" s="662">
        <v>140.03</v>
      </c>
      <c r="M3044" s="662">
        <v>140.03</v>
      </c>
      <c r="N3044" s="661">
        <v>1</v>
      </c>
      <c r="O3044" s="742">
        <v>0.5</v>
      </c>
      <c r="P3044" s="662"/>
      <c r="Q3044" s="677">
        <v>0</v>
      </c>
      <c r="R3044" s="661"/>
      <c r="S3044" s="677">
        <v>0</v>
      </c>
      <c r="T3044" s="742"/>
      <c r="U3044" s="700">
        <v>0</v>
      </c>
    </row>
    <row r="3045" spans="1:21" ht="14.4" customHeight="1" x14ac:dyDescent="0.3">
      <c r="A3045" s="660">
        <v>21</v>
      </c>
      <c r="B3045" s="661" t="s">
        <v>589</v>
      </c>
      <c r="C3045" s="661">
        <v>89301212</v>
      </c>
      <c r="D3045" s="740" t="s">
        <v>6629</v>
      </c>
      <c r="E3045" s="741" t="s">
        <v>4383</v>
      </c>
      <c r="F3045" s="661" t="s">
        <v>4355</v>
      </c>
      <c r="G3045" s="661" t="s">
        <v>4940</v>
      </c>
      <c r="H3045" s="661" t="s">
        <v>2238</v>
      </c>
      <c r="I3045" s="661" t="s">
        <v>5647</v>
      </c>
      <c r="J3045" s="661" t="s">
        <v>4146</v>
      </c>
      <c r="K3045" s="661" t="s">
        <v>4257</v>
      </c>
      <c r="L3045" s="662">
        <v>112.36</v>
      </c>
      <c r="M3045" s="662">
        <v>224.72</v>
      </c>
      <c r="N3045" s="661">
        <v>2</v>
      </c>
      <c r="O3045" s="742">
        <v>1.5</v>
      </c>
      <c r="P3045" s="662"/>
      <c r="Q3045" s="677">
        <v>0</v>
      </c>
      <c r="R3045" s="661"/>
      <c r="S3045" s="677">
        <v>0</v>
      </c>
      <c r="T3045" s="742"/>
      <c r="U3045" s="700">
        <v>0</v>
      </c>
    </row>
    <row r="3046" spans="1:21" ht="14.4" customHeight="1" x14ac:dyDescent="0.3">
      <c r="A3046" s="660">
        <v>21</v>
      </c>
      <c r="B3046" s="661" t="s">
        <v>589</v>
      </c>
      <c r="C3046" s="661">
        <v>89301212</v>
      </c>
      <c r="D3046" s="740" t="s">
        <v>6629</v>
      </c>
      <c r="E3046" s="741" t="s">
        <v>4383</v>
      </c>
      <c r="F3046" s="661" t="s">
        <v>4355</v>
      </c>
      <c r="G3046" s="661" t="s">
        <v>4588</v>
      </c>
      <c r="H3046" s="661" t="s">
        <v>590</v>
      </c>
      <c r="I3046" s="661" t="s">
        <v>6320</v>
      </c>
      <c r="J3046" s="661" t="s">
        <v>4112</v>
      </c>
      <c r="K3046" s="661" t="s">
        <v>5423</v>
      </c>
      <c r="L3046" s="662">
        <v>75.319999999999993</v>
      </c>
      <c r="M3046" s="662">
        <v>75.319999999999993</v>
      </c>
      <c r="N3046" s="661">
        <v>1</v>
      </c>
      <c r="O3046" s="742">
        <v>0.5</v>
      </c>
      <c r="P3046" s="662"/>
      <c r="Q3046" s="677">
        <v>0</v>
      </c>
      <c r="R3046" s="661"/>
      <c r="S3046" s="677">
        <v>0</v>
      </c>
      <c r="T3046" s="742"/>
      <c r="U3046" s="700">
        <v>0</v>
      </c>
    </row>
    <row r="3047" spans="1:21" ht="14.4" customHeight="1" x14ac:dyDescent="0.3">
      <c r="A3047" s="660">
        <v>21</v>
      </c>
      <c r="B3047" s="661" t="s">
        <v>589</v>
      </c>
      <c r="C3047" s="661">
        <v>89301212</v>
      </c>
      <c r="D3047" s="740" t="s">
        <v>6629</v>
      </c>
      <c r="E3047" s="741" t="s">
        <v>4383</v>
      </c>
      <c r="F3047" s="661" t="s">
        <v>4355</v>
      </c>
      <c r="G3047" s="661" t="s">
        <v>4588</v>
      </c>
      <c r="H3047" s="661" t="s">
        <v>2238</v>
      </c>
      <c r="I3047" s="661" t="s">
        <v>2384</v>
      </c>
      <c r="J3047" s="661" t="s">
        <v>4108</v>
      </c>
      <c r="K3047" s="661" t="s">
        <v>4109</v>
      </c>
      <c r="L3047" s="662">
        <v>32.630000000000003</v>
      </c>
      <c r="M3047" s="662">
        <v>32.630000000000003</v>
      </c>
      <c r="N3047" s="661">
        <v>1</v>
      </c>
      <c r="O3047" s="742">
        <v>0.5</v>
      </c>
      <c r="P3047" s="662">
        <v>32.630000000000003</v>
      </c>
      <c r="Q3047" s="677">
        <v>1</v>
      </c>
      <c r="R3047" s="661">
        <v>1</v>
      </c>
      <c r="S3047" s="677">
        <v>1</v>
      </c>
      <c r="T3047" s="742">
        <v>0.5</v>
      </c>
      <c r="U3047" s="700">
        <v>1</v>
      </c>
    </row>
    <row r="3048" spans="1:21" ht="14.4" customHeight="1" x14ac:dyDescent="0.3">
      <c r="A3048" s="660">
        <v>21</v>
      </c>
      <c r="B3048" s="661" t="s">
        <v>589</v>
      </c>
      <c r="C3048" s="661">
        <v>89301212</v>
      </c>
      <c r="D3048" s="740" t="s">
        <v>6629</v>
      </c>
      <c r="E3048" s="741" t="s">
        <v>4383</v>
      </c>
      <c r="F3048" s="661" t="s">
        <v>4355</v>
      </c>
      <c r="G3048" s="661" t="s">
        <v>5331</v>
      </c>
      <c r="H3048" s="661" t="s">
        <v>2238</v>
      </c>
      <c r="I3048" s="661" t="s">
        <v>6321</v>
      </c>
      <c r="J3048" s="661" t="s">
        <v>2465</v>
      </c>
      <c r="K3048" s="661" t="s">
        <v>5407</v>
      </c>
      <c r="L3048" s="662">
        <v>391.77</v>
      </c>
      <c r="M3048" s="662">
        <v>391.77</v>
      </c>
      <c r="N3048" s="661">
        <v>1</v>
      </c>
      <c r="O3048" s="742">
        <v>0.5</v>
      </c>
      <c r="P3048" s="662">
        <v>391.77</v>
      </c>
      <c r="Q3048" s="677">
        <v>1</v>
      </c>
      <c r="R3048" s="661">
        <v>1</v>
      </c>
      <c r="S3048" s="677">
        <v>1</v>
      </c>
      <c r="T3048" s="742">
        <v>0.5</v>
      </c>
      <c r="U3048" s="700">
        <v>1</v>
      </c>
    </row>
    <row r="3049" spans="1:21" ht="14.4" customHeight="1" x14ac:dyDescent="0.3">
      <c r="A3049" s="660">
        <v>21</v>
      </c>
      <c r="B3049" s="661" t="s">
        <v>589</v>
      </c>
      <c r="C3049" s="661">
        <v>89301212</v>
      </c>
      <c r="D3049" s="740" t="s">
        <v>6629</v>
      </c>
      <c r="E3049" s="741" t="s">
        <v>4383</v>
      </c>
      <c r="F3049" s="661" t="s">
        <v>4355</v>
      </c>
      <c r="G3049" s="661" t="s">
        <v>4718</v>
      </c>
      <c r="H3049" s="661" t="s">
        <v>2238</v>
      </c>
      <c r="I3049" s="661" t="s">
        <v>3598</v>
      </c>
      <c r="J3049" s="661" t="s">
        <v>4310</v>
      </c>
      <c r="K3049" s="661" t="s">
        <v>4311</v>
      </c>
      <c r="L3049" s="662">
        <v>257.58999999999997</v>
      </c>
      <c r="M3049" s="662">
        <v>772.77</v>
      </c>
      <c r="N3049" s="661">
        <v>3</v>
      </c>
      <c r="O3049" s="742">
        <v>0.5</v>
      </c>
      <c r="P3049" s="662">
        <v>772.77</v>
      </c>
      <c r="Q3049" s="677">
        <v>1</v>
      </c>
      <c r="R3049" s="661">
        <v>3</v>
      </c>
      <c r="S3049" s="677">
        <v>1</v>
      </c>
      <c r="T3049" s="742">
        <v>0.5</v>
      </c>
      <c r="U3049" s="700">
        <v>1</v>
      </c>
    </row>
    <row r="3050" spans="1:21" ht="14.4" customHeight="1" x14ac:dyDescent="0.3">
      <c r="A3050" s="660">
        <v>21</v>
      </c>
      <c r="B3050" s="661" t="s">
        <v>589</v>
      </c>
      <c r="C3050" s="661">
        <v>89301212</v>
      </c>
      <c r="D3050" s="740" t="s">
        <v>6629</v>
      </c>
      <c r="E3050" s="741" t="s">
        <v>4383</v>
      </c>
      <c r="F3050" s="661" t="s">
        <v>4355</v>
      </c>
      <c r="G3050" s="661" t="s">
        <v>5241</v>
      </c>
      <c r="H3050" s="661" t="s">
        <v>590</v>
      </c>
      <c r="I3050" s="661" t="s">
        <v>5242</v>
      </c>
      <c r="J3050" s="661" t="s">
        <v>5243</v>
      </c>
      <c r="K3050" s="661" t="s">
        <v>5244</v>
      </c>
      <c r="L3050" s="662">
        <v>0</v>
      </c>
      <c r="M3050" s="662">
        <v>0</v>
      </c>
      <c r="N3050" s="661">
        <v>1</v>
      </c>
      <c r="O3050" s="742">
        <v>1</v>
      </c>
      <c r="P3050" s="662">
        <v>0</v>
      </c>
      <c r="Q3050" s="677"/>
      <c r="R3050" s="661">
        <v>1</v>
      </c>
      <c r="S3050" s="677">
        <v>1</v>
      </c>
      <c r="T3050" s="742">
        <v>1</v>
      </c>
      <c r="U3050" s="700">
        <v>1</v>
      </c>
    </row>
    <row r="3051" spans="1:21" ht="14.4" customHeight="1" x14ac:dyDescent="0.3">
      <c r="A3051" s="660">
        <v>21</v>
      </c>
      <c r="B3051" s="661" t="s">
        <v>589</v>
      </c>
      <c r="C3051" s="661">
        <v>89301212</v>
      </c>
      <c r="D3051" s="740" t="s">
        <v>6629</v>
      </c>
      <c r="E3051" s="741" t="s">
        <v>4383</v>
      </c>
      <c r="F3051" s="661" t="s">
        <v>4355</v>
      </c>
      <c r="G3051" s="661" t="s">
        <v>4440</v>
      </c>
      <c r="H3051" s="661" t="s">
        <v>590</v>
      </c>
      <c r="I3051" s="661" t="s">
        <v>1178</v>
      </c>
      <c r="J3051" s="661" t="s">
        <v>976</v>
      </c>
      <c r="K3051" s="661" t="s">
        <v>4441</v>
      </c>
      <c r="L3051" s="662">
        <v>0</v>
      </c>
      <c r="M3051" s="662">
        <v>0</v>
      </c>
      <c r="N3051" s="661">
        <v>3</v>
      </c>
      <c r="O3051" s="742">
        <v>1.5</v>
      </c>
      <c r="P3051" s="662">
        <v>0</v>
      </c>
      <c r="Q3051" s="677"/>
      <c r="R3051" s="661">
        <v>3</v>
      </c>
      <c r="S3051" s="677">
        <v>1</v>
      </c>
      <c r="T3051" s="742">
        <v>1.5</v>
      </c>
      <c r="U3051" s="700">
        <v>1</v>
      </c>
    </row>
    <row r="3052" spans="1:21" ht="14.4" customHeight="1" x14ac:dyDescent="0.3">
      <c r="A3052" s="660">
        <v>21</v>
      </c>
      <c r="B3052" s="661" t="s">
        <v>589</v>
      </c>
      <c r="C3052" s="661">
        <v>89301212</v>
      </c>
      <c r="D3052" s="740" t="s">
        <v>6629</v>
      </c>
      <c r="E3052" s="741" t="s">
        <v>4383</v>
      </c>
      <c r="F3052" s="661" t="s">
        <v>4355</v>
      </c>
      <c r="G3052" s="661" t="s">
        <v>6322</v>
      </c>
      <c r="H3052" s="661" t="s">
        <v>590</v>
      </c>
      <c r="I3052" s="661" t="s">
        <v>6323</v>
      </c>
      <c r="J3052" s="661" t="s">
        <v>6324</v>
      </c>
      <c r="K3052" s="661" t="s">
        <v>2924</v>
      </c>
      <c r="L3052" s="662">
        <v>80.650000000000006</v>
      </c>
      <c r="M3052" s="662">
        <v>161.30000000000001</v>
      </c>
      <c r="N3052" s="661">
        <v>2</v>
      </c>
      <c r="O3052" s="742">
        <v>1</v>
      </c>
      <c r="P3052" s="662">
        <v>161.30000000000001</v>
      </c>
      <c r="Q3052" s="677">
        <v>1</v>
      </c>
      <c r="R3052" s="661">
        <v>2</v>
      </c>
      <c r="S3052" s="677">
        <v>1</v>
      </c>
      <c r="T3052" s="742">
        <v>1</v>
      </c>
      <c r="U3052" s="700">
        <v>1</v>
      </c>
    </row>
    <row r="3053" spans="1:21" ht="14.4" customHeight="1" x14ac:dyDescent="0.3">
      <c r="A3053" s="660">
        <v>21</v>
      </c>
      <c r="B3053" s="661" t="s">
        <v>589</v>
      </c>
      <c r="C3053" s="661">
        <v>89301212</v>
      </c>
      <c r="D3053" s="740" t="s">
        <v>6629</v>
      </c>
      <c r="E3053" s="741" t="s">
        <v>4383</v>
      </c>
      <c r="F3053" s="661" t="s">
        <v>4355</v>
      </c>
      <c r="G3053" s="661" t="s">
        <v>4664</v>
      </c>
      <c r="H3053" s="661" t="s">
        <v>590</v>
      </c>
      <c r="I3053" s="661" t="s">
        <v>802</v>
      </c>
      <c r="J3053" s="661" t="s">
        <v>803</v>
      </c>
      <c r="K3053" s="661" t="s">
        <v>4665</v>
      </c>
      <c r="L3053" s="662">
        <v>127.5</v>
      </c>
      <c r="M3053" s="662">
        <v>382.5</v>
      </c>
      <c r="N3053" s="661">
        <v>3</v>
      </c>
      <c r="O3053" s="742">
        <v>3</v>
      </c>
      <c r="P3053" s="662"/>
      <c r="Q3053" s="677">
        <v>0</v>
      </c>
      <c r="R3053" s="661"/>
      <c r="S3053" s="677">
        <v>0</v>
      </c>
      <c r="T3053" s="742"/>
      <c r="U3053" s="700">
        <v>0</v>
      </c>
    </row>
    <row r="3054" spans="1:21" ht="14.4" customHeight="1" x14ac:dyDescent="0.3">
      <c r="A3054" s="660">
        <v>21</v>
      </c>
      <c r="B3054" s="661" t="s">
        <v>589</v>
      </c>
      <c r="C3054" s="661">
        <v>89301212</v>
      </c>
      <c r="D3054" s="740" t="s">
        <v>6629</v>
      </c>
      <c r="E3054" s="741" t="s">
        <v>4383</v>
      </c>
      <c r="F3054" s="661" t="s">
        <v>4355</v>
      </c>
      <c r="G3054" s="661" t="s">
        <v>4442</v>
      </c>
      <c r="H3054" s="661" t="s">
        <v>590</v>
      </c>
      <c r="I3054" s="661" t="s">
        <v>946</v>
      </c>
      <c r="J3054" s="661" t="s">
        <v>4443</v>
      </c>
      <c r="K3054" s="661" t="s">
        <v>4444</v>
      </c>
      <c r="L3054" s="662">
        <v>0</v>
      </c>
      <c r="M3054" s="662">
        <v>0</v>
      </c>
      <c r="N3054" s="661">
        <v>26</v>
      </c>
      <c r="O3054" s="742">
        <v>12</v>
      </c>
      <c r="P3054" s="662">
        <v>0</v>
      </c>
      <c r="Q3054" s="677"/>
      <c r="R3054" s="661">
        <v>15</v>
      </c>
      <c r="S3054" s="677">
        <v>0.57692307692307687</v>
      </c>
      <c r="T3054" s="742">
        <v>6</v>
      </c>
      <c r="U3054" s="700">
        <v>0.5</v>
      </c>
    </row>
    <row r="3055" spans="1:21" ht="14.4" customHeight="1" x14ac:dyDescent="0.3">
      <c r="A3055" s="660">
        <v>21</v>
      </c>
      <c r="B3055" s="661" t="s">
        <v>589</v>
      </c>
      <c r="C3055" s="661">
        <v>89301212</v>
      </c>
      <c r="D3055" s="740" t="s">
        <v>6629</v>
      </c>
      <c r="E3055" s="741" t="s">
        <v>4383</v>
      </c>
      <c r="F3055" s="661" t="s">
        <v>4355</v>
      </c>
      <c r="G3055" s="661" t="s">
        <v>6325</v>
      </c>
      <c r="H3055" s="661" t="s">
        <v>590</v>
      </c>
      <c r="I3055" s="661" t="s">
        <v>6326</v>
      </c>
      <c r="J3055" s="661" t="s">
        <v>6327</v>
      </c>
      <c r="K3055" s="661" t="s">
        <v>6328</v>
      </c>
      <c r="L3055" s="662">
        <v>87.55</v>
      </c>
      <c r="M3055" s="662">
        <v>2101.1999999999998</v>
      </c>
      <c r="N3055" s="661">
        <v>24</v>
      </c>
      <c r="O3055" s="742">
        <v>2.5</v>
      </c>
      <c r="P3055" s="662"/>
      <c r="Q3055" s="677">
        <v>0</v>
      </c>
      <c r="R3055" s="661"/>
      <c r="S3055" s="677">
        <v>0</v>
      </c>
      <c r="T3055" s="742"/>
      <c r="U3055" s="700">
        <v>0</v>
      </c>
    </row>
    <row r="3056" spans="1:21" ht="14.4" customHeight="1" x14ac:dyDescent="0.3">
      <c r="A3056" s="660">
        <v>21</v>
      </c>
      <c r="B3056" s="661" t="s">
        <v>589</v>
      </c>
      <c r="C3056" s="661">
        <v>89301212</v>
      </c>
      <c r="D3056" s="740" t="s">
        <v>6629</v>
      </c>
      <c r="E3056" s="741" t="s">
        <v>4383</v>
      </c>
      <c r="F3056" s="661" t="s">
        <v>4355</v>
      </c>
      <c r="G3056" s="661" t="s">
        <v>4445</v>
      </c>
      <c r="H3056" s="661" t="s">
        <v>590</v>
      </c>
      <c r="I3056" s="661" t="s">
        <v>872</v>
      </c>
      <c r="J3056" s="661" t="s">
        <v>769</v>
      </c>
      <c r="K3056" s="661" t="s">
        <v>4446</v>
      </c>
      <c r="L3056" s="662">
        <v>219.94</v>
      </c>
      <c r="M3056" s="662">
        <v>879.76</v>
      </c>
      <c r="N3056" s="661">
        <v>4</v>
      </c>
      <c r="O3056" s="742">
        <v>2</v>
      </c>
      <c r="P3056" s="662">
        <v>659.81999999999994</v>
      </c>
      <c r="Q3056" s="677">
        <v>0.74999999999999989</v>
      </c>
      <c r="R3056" s="661">
        <v>3</v>
      </c>
      <c r="S3056" s="677">
        <v>0.75</v>
      </c>
      <c r="T3056" s="742">
        <v>1.5</v>
      </c>
      <c r="U3056" s="700">
        <v>0.75</v>
      </c>
    </row>
    <row r="3057" spans="1:21" ht="14.4" customHeight="1" x14ac:dyDescent="0.3">
      <c r="A3057" s="660">
        <v>21</v>
      </c>
      <c r="B3057" s="661" t="s">
        <v>589</v>
      </c>
      <c r="C3057" s="661">
        <v>89301212</v>
      </c>
      <c r="D3057" s="740" t="s">
        <v>6629</v>
      </c>
      <c r="E3057" s="741" t="s">
        <v>4383</v>
      </c>
      <c r="F3057" s="661" t="s">
        <v>4355</v>
      </c>
      <c r="G3057" s="661" t="s">
        <v>4445</v>
      </c>
      <c r="H3057" s="661" t="s">
        <v>590</v>
      </c>
      <c r="I3057" s="661" t="s">
        <v>6329</v>
      </c>
      <c r="J3057" s="661" t="s">
        <v>769</v>
      </c>
      <c r="K3057" s="661" t="s">
        <v>6330</v>
      </c>
      <c r="L3057" s="662">
        <v>0</v>
      </c>
      <c r="M3057" s="662">
        <v>0</v>
      </c>
      <c r="N3057" s="661">
        <v>1</v>
      </c>
      <c r="O3057" s="742">
        <v>0.5</v>
      </c>
      <c r="P3057" s="662">
        <v>0</v>
      </c>
      <c r="Q3057" s="677"/>
      <c r="R3057" s="661">
        <v>1</v>
      </c>
      <c r="S3057" s="677">
        <v>1</v>
      </c>
      <c r="T3057" s="742">
        <v>0.5</v>
      </c>
      <c r="U3057" s="700">
        <v>1</v>
      </c>
    </row>
    <row r="3058" spans="1:21" ht="14.4" customHeight="1" x14ac:dyDescent="0.3">
      <c r="A3058" s="660">
        <v>21</v>
      </c>
      <c r="B3058" s="661" t="s">
        <v>589</v>
      </c>
      <c r="C3058" s="661">
        <v>89301212</v>
      </c>
      <c r="D3058" s="740" t="s">
        <v>6629</v>
      </c>
      <c r="E3058" s="741" t="s">
        <v>4383</v>
      </c>
      <c r="F3058" s="661" t="s">
        <v>4355</v>
      </c>
      <c r="G3058" s="661" t="s">
        <v>4596</v>
      </c>
      <c r="H3058" s="661" t="s">
        <v>590</v>
      </c>
      <c r="I3058" s="661" t="s">
        <v>4597</v>
      </c>
      <c r="J3058" s="661" t="s">
        <v>2737</v>
      </c>
      <c r="K3058" s="661" t="s">
        <v>4598</v>
      </c>
      <c r="L3058" s="662">
        <v>23.46</v>
      </c>
      <c r="M3058" s="662">
        <v>117.3</v>
      </c>
      <c r="N3058" s="661">
        <v>5</v>
      </c>
      <c r="O3058" s="742">
        <v>3.5</v>
      </c>
      <c r="P3058" s="662">
        <v>46.92</v>
      </c>
      <c r="Q3058" s="677">
        <v>0.4</v>
      </c>
      <c r="R3058" s="661">
        <v>2</v>
      </c>
      <c r="S3058" s="677">
        <v>0.4</v>
      </c>
      <c r="T3058" s="742">
        <v>1.5</v>
      </c>
      <c r="U3058" s="700">
        <v>0.42857142857142855</v>
      </c>
    </row>
    <row r="3059" spans="1:21" ht="14.4" customHeight="1" x14ac:dyDescent="0.3">
      <c r="A3059" s="660">
        <v>21</v>
      </c>
      <c r="B3059" s="661" t="s">
        <v>589</v>
      </c>
      <c r="C3059" s="661">
        <v>89301212</v>
      </c>
      <c r="D3059" s="740" t="s">
        <v>6629</v>
      </c>
      <c r="E3059" s="741" t="s">
        <v>4383</v>
      </c>
      <c r="F3059" s="661" t="s">
        <v>4355</v>
      </c>
      <c r="G3059" s="661" t="s">
        <v>4596</v>
      </c>
      <c r="H3059" s="661" t="s">
        <v>590</v>
      </c>
      <c r="I3059" s="661" t="s">
        <v>2673</v>
      </c>
      <c r="J3059" s="661" t="s">
        <v>2674</v>
      </c>
      <c r="K3059" s="661" t="s">
        <v>4598</v>
      </c>
      <c r="L3059" s="662">
        <v>23.46</v>
      </c>
      <c r="M3059" s="662">
        <v>23.46</v>
      </c>
      <c r="N3059" s="661">
        <v>1</v>
      </c>
      <c r="O3059" s="742">
        <v>1</v>
      </c>
      <c r="P3059" s="662"/>
      <c r="Q3059" s="677">
        <v>0</v>
      </c>
      <c r="R3059" s="661"/>
      <c r="S3059" s="677">
        <v>0</v>
      </c>
      <c r="T3059" s="742"/>
      <c r="U3059" s="700">
        <v>0</v>
      </c>
    </row>
    <row r="3060" spans="1:21" ht="14.4" customHeight="1" x14ac:dyDescent="0.3">
      <c r="A3060" s="660">
        <v>21</v>
      </c>
      <c r="B3060" s="661" t="s">
        <v>589</v>
      </c>
      <c r="C3060" s="661">
        <v>89301212</v>
      </c>
      <c r="D3060" s="740" t="s">
        <v>6629</v>
      </c>
      <c r="E3060" s="741" t="s">
        <v>4383</v>
      </c>
      <c r="F3060" s="661" t="s">
        <v>4355</v>
      </c>
      <c r="G3060" s="661" t="s">
        <v>4963</v>
      </c>
      <c r="H3060" s="661" t="s">
        <v>2238</v>
      </c>
      <c r="I3060" s="661" t="s">
        <v>4964</v>
      </c>
      <c r="J3060" s="661" t="s">
        <v>4300</v>
      </c>
      <c r="K3060" s="661" t="s">
        <v>2472</v>
      </c>
      <c r="L3060" s="662">
        <v>154.4</v>
      </c>
      <c r="M3060" s="662">
        <v>154.4</v>
      </c>
      <c r="N3060" s="661">
        <v>1</v>
      </c>
      <c r="O3060" s="742">
        <v>1</v>
      </c>
      <c r="P3060" s="662">
        <v>154.4</v>
      </c>
      <c r="Q3060" s="677">
        <v>1</v>
      </c>
      <c r="R3060" s="661">
        <v>1</v>
      </c>
      <c r="S3060" s="677">
        <v>1</v>
      </c>
      <c r="T3060" s="742">
        <v>1</v>
      </c>
      <c r="U3060" s="700">
        <v>1</v>
      </c>
    </row>
    <row r="3061" spans="1:21" ht="14.4" customHeight="1" x14ac:dyDescent="0.3">
      <c r="A3061" s="660">
        <v>21</v>
      </c>
      <c r="B3061" s="661" t="s">
        <v>589</v>
      </c>
      <c r="C3061" s="661">
        <v>89301212</v>
      </c>
      <c r="D3061" s="740" t="s">
        <v>6629</v>
      </c>
      <c r="E3061" s="741" t="s">
        <v>4383</v>
      </c>
      <c r="F3061" s="661" t="s">
        <v>4355</v>
      </c>
      <c r="G3061" s="661" t="s">
        <v>4963</v>
      </c>
      <c r="H3061" s="661" t="s">
        <v>2238</v>
      </c>
      <c r="I3061" s="661" t="s">
        <v>3652</v>
      </c>
      <c r="J3061" s="661" t="s">
        <v>4300</v>
      </c>
      <c r="K3061" s="661" t="s">
        <v>2543</v>
      </c>
      <c r="L3061" s="662">
        <v>514.67999999999995</v>
      </c>
      <c r="M3061" s="662">
        <v>11322.960000000001</v>
      </c>
      <c r="N3061" s="661">
        <v>22</v>
      </c>
      <c r="O3061" s="742">
        <v>21.5</v>
      </c>
      <c r="P3061" s="662">
        <v>5661.4800000000005</v>
      </c>
      <c r="Q3061" s="677">
        <v>0.5</v>
      </c>
      <c r="R3061" s="661">
        <v>11</v>
      </c>
      <c r="S3061" s="677">
        <v>0.5</v>
      </c>
      <c r="T3061" s="742">
        <v>10.5</v>
      </c>
      <c r="U3061" s="700">
        <v>0.48837209302325579</v>
      </c>
    </row>
    <row r="3062" spans="1:21" ht="14.4" customHeight="1" x14ac:dyDescent="0.3">
      <c r="A3062" s="660">
        <v>21</v>
      </c>
      <c r="B3062" s="661" t="s">
        <v>589</v>
      </c>
      <c r="C3062" s="661">
        <v>89301212</v>
      </c>
      <c r="D3062" s="740" t="s">
        <v>6629</v>
      </c>
      <c r="E3062" s="741" t="s">
        <v>4383</v>
      </c>
      <c r="F3062" s="661" t="s">
        <v>4355</v>
      </c>
      <c r="G3062" s="661" t="s">
        <v>4721</v>
      </c>
      <c r="H3062" s="661" t="s">
        <v>590</v>
      </c>
      <c r="I3062" s="661" t="s">
        <v>6331</v>
      </c>
      <c r="J3062" s="661" t="s">
        <v>4723</v>
      </c>
      <c r="K3062" s="661" t="s">
        <v>6332</v>
      </c>
      <c r="L3062" s="662">
        <v>0</v>
      </c>
      <c r="M3062" s="662">
        <v>0</v>
      </c>
      <c r="N3062" s="661">
        <v>1</v>
      </c>
      <c r="O3062" s="742">
        <v>1</v>
      </c>
      <c r="P3062" s="662"/>
      <c r="Q3062" s="677"/>
      <c r="R3062" s="661"/>
      <c r="S3062" s="677">
        <v>0</v>
      </c>
      <c r="T3062" s="742"/>
      <c r="U3062" s="700">
        <v>0</v>
      </c>
    </row>
    <row r="3063" spans="1:21" ht="14.4" customHeight="1" x14ac:dyDescent="0.3">
      <c r="A3063" s="660">
        <v>21</v>
      </c>
      <c r="B3063" s="661" t="s">
        <v>589</v>
      </c>
      <c r="C3063" s="661">
        <v>89301212</v>
      </c>
      <c r="D3063" s="740" t="s">
        <v>6629</v>
      </c>
      <c r="E3063" s="741" t="s">
        <v>4383</v>
      </c>
      <c r="F3063" s="661" t="s">
        <v>4355</v>
      </c>
      <c r="G3063" s="661" t="s">
        <v>4890</v>
      </c>
      <c r="H3063" s="661" t="s">
        <v>590</v>
      </c>
      <c r="I3063" s="661" t="s">
        <v>4892</v>
      </c>
      <c r="J3063" s="661" t="s">
        <v>896</v>
      </c>
      <c r="K3063" s="661" t="s">
        <v>4891</v>
      </c>
      <c r="L3063" s="662">
        <v>110.66</v>
      </c>
      <c r="M3063" s="662">
        <v>331.98</v>
      </c>
      <c r="N3063" s="661">
        <v>3</v>
      </c>
      <c r="O3063" s="742">
        <v>1</v>
      </c>
      <c r="P3063" s="662"/>
      <c r="Q3063" s="677">
        <v>0</v>
      </c>
      <c r="R3063" s="661"/>
      <c r="S3063" s="677">
        <v>0</v>
      </c>
      <c r="T3063" s="742"/>
      <c r="U3063" s="700">
        <v>0</v>
      </c>
    </row>
    <row r="3064" spans="1:21" ht="14.4" customHeight="1" x14ac:dyDescent="0.3">
      <c r="A3064" s="660">
        <v>21</v>
      </c>
      <c r="B3064" s="661" t="s">
        <v>589</v>
      </c>
      <c r="C3064" s="661">
        <v>89301212</v>
      </c>
      <c r="D3064" s="740" t="s">
        <v>6629</v>
      </c>
      <c r="E3064" s="741" t="s">
        <v>4383</v>
      </c>
      <c r="F3064" s="661" t="s">
        <v>4355</v>
      </c>
      <c r="G3064" s="661" t="s">
        <v>4411</v>
      </c>
      <c r="H3064" s="661" t="s">
        <v>590</v>
      </c>
      <c r="I3064" s="661" t="s">
        <v>1268</v>
      </c>
      <c r="J3064" s="661" t="s">
        <v>1059</v>
      </c>
      <c r="K3064" s="661" t="s">
        <v>4412</v>
      </c>
      <c r="L3064" s="662">
        <v>96.72</v>
      </c>
      <c r="M3064" s="662">
        <v>483.59999999999997</v>
      </c>
      <c r="N3064" s="661">
        <v>5</v>
      </c>
      <c r="O3064" s="742">
        <v>3.5</v>
      </c>
      <c r="P3064" s="662">
        <v>290.15999999999997</v>
      </c>
      <c r="Q3064" s="677">
        <v>0.6</v>
      </c>
      <c r="R3064" s="661">
        <v>3</v>
      </c>
      <c r="S3064" s="677">
        <v>0.6</v>
      </c>
      <c r="T3064" s="742">
        <v>1.5</v>
      </c>
      <c r="U3064" s="700">
        <v>0.42857142857142855</v>
      </c>
    </row>
    <row r="3065" spans="1:21" ht="14.4" customHeight="1" x14ac:dyDescent="0.3">
      <c r="A3065" s="660">
        <v>21</v>
      </c>
      <c r="B3065" s="661" t="s">
        <v>589</v>
      </c>
      <c r="C3065" s="661">
        <v>89301212</v>
      </c>
      <c r="D3065" s="740" t="s">
        <v>6629</v>
      </c>
      <c r="E3065" s="741" t="s">
        <v>4383</v>
      </c>
      <c r="F3065" s="661" t="s">
        <v>4355</v>
      </c>
      <c r="G3065" s="661" t="s">
        <v>4411</v>
      </c>
      <c r="H3065" s="661" t="s">
        <v>590</v>
      </c>
      <c r="I3065" s="661" t="s">
        <v>1268</v>
      </c>
      <c r="J3065" s="661" t="s">
        <v>1059</v>
      </c>
      <c r="K3065" s="661" t="s">
        <v>4412</v>
      </c>
      <c r="L3065" s="662">
        <v>89.66</v>
      </c>
      <c r="M3065" s="662">
        <v>537.96</v>
      </c>
      <c r="N3065" s="661">
        <v>6</v>
      </c>
      <c r="O3065" s="742">
        <v>4</v>
      </c>
      <c r="P3065" s="662">
        <v>268.98</v>
      </c>
      <c r="Q3065" s="677">
        <v>0.5</v>
      </c>
      <c r="R3065" s="661">
        <v>3</v>
      </c>
      <c r="S3065" s="677">
        <v>0.5</v>
      </c>
      <c r="T3065" s="742">
        <v>1.5</v>
      </c>
      <c r="U3065" s="700">
        <v>0.375</v>
      </c>
    </row>
    <row r="3066" spans="1:21" ht="14.4" customHeight="1" x14ac:dyDescent="0.3">
      <c r="A3066" s="660">
        <v>21</v>
      </c>
      <c r="B3066" s="661" t="s">
        <v>589</v>
      </c>
      <c r="C3066" s="661">
        <v>89301212</v>
      </c>
      <c r="D3066" s="740" t="s">
        <v>6629</v>
      </c>
      <c r="E3066" s="741" t="s">
        <v>4383</v>
      </c>
      <c r="F3066" s="661" t="s">
        <v>4355</v>
      </c>
      <c r="G3066" s="661" t="s">
        <v>4411</v>
      </c>
      <c r="H3066" s="661" t="s">
        <v>590</v>
      </c>
      <c r="I3066" s="661" t="s">
        <v>2902</v>
      </c>
      <c r="J3066" s="661" t="s">
        <v>1059</v>
      </c>
      <c r="K3066" s="661" t="s">
        <v>4666</v>
      </c>
      <c r="L3066" s="662">
        <v>57.85</v>
      </c>
      <c r="M3066" s="662">
        <v>2082.6000000000004</v>
      </c>
      <c r="N3066" s="661">
        <v>36</v>
      </c>
      <c r="O3066" s="742">
        <v>8</v>
      </c>
      <c r="P3066" s="662">
        <v>1561.95</v>
      </c>
      <c r="Q3066" s="677">
        <v>0.74999999999999989</v>
      </c>
      <c r="R3066" s="661">
        <v>27</v>
      </c>
      <c r="S3066" s="677">
        <v>0.75</v>
      </c>
      <c r="T3066" s="742">
        <v>5</v>
      </c>
      <c r="U3066" s="700">
        <v>0.625</v>
      </c>
    </row>
    <row r="3067" spans="1:21" ht="14.4" customHeight="1" x14ac:dyDescent="0.3">
      <c r="A3067" s="660">
        <v>21</v>
      </c>
      <c r="B3067" s="661" t="s">
        <v>589</v>
      </c>
      <c r="C3067" s="661">
        <v>89301212</v>
      </c>
      <c r="D3067" s="740" t="s">
        <v>6629</v>
      </c>
      <c r="E3067" s="741" t="s">
        <v>4383</v>
      </c>
      <c r="F3067" s="661" t="s">
        <v>4355</v>
      </c>
      <c r="G3067" s="661" t="s">
        <v>4411</v>
      </c>
      <c r="H3067" s="661" t="s">
        <v>590</v>
      </c>
      <c r="I3067" s="661" t="s">
        <v>2902</v>
      </c>
      <c r="J3067" s="661" t="s">
        <v>1059</v>
      </c>
      <c r="K3067" s="661" t="s">
        <v>4666</v>
      </c>
      <c r="L3067" s="662">
        <v>57.66</v>
      </c>
      <c r="M3067" s="662">
        <v>345.96</v>
      </c>
      <c r="N3067" s="661">
        <v>6</v>
      </c>
      <c r="O3067" s="742">
        <v>1</v>
      </c>
      <c r="P3067" s="662"/>
      <c r="Q3067" s="677">
        <v>0</v>
      </c>
      <c r="R3067" s="661"/>
      <c r="S3067" s="677">
        <v>0</v>
      </c>
      <c r="T3067" s="742"/>
      <c r="U3067" s="700">
        <v>0</v>
      </c>
    </row>
    <row r="3068" spans="1:21" ht="14.4" customHeight="1" x14ac:dyDescent="0.3">
      <c r="A3068" s="660">
        <v>21</v>
      </c>
      <c r="B3068" s="661" t="s">
        <v>589</v>
      </c>
      <c r="C3068" s="661">
        <v>89301212</v>
      </c>
      <c r="D3068" s="740" t="s">
        <v>6629</v>
      </c>
      <c r="E3068" s="741" t="s">
        <v>4383</v>
      </c>
      <c r="F3068" s="661" t="s">
        <v>4355</v>
      </c>
      <c r="G3068" s="661" t="s">
        <v>6160</v>
      </c>
      <c r="H3068" s="661" t="s">
        <v>590</v>
      </c>
      <c r="I3068" s="661" t="s">
        <v>6161</v>
      </c>
      <c r="J3068" s="661" t="s">
        <v>6162</v>
      </c>
      <c r="K3068" s="661" t="s">
        <v>6163</v>
      </c>
      <c r="L3068" s="662">
        <v>216.16</v>
      </c>
      <c r="M3068" s="662">
        <v>3890.88</v>
      </c>
      <c r="N3068" s="661">
        <v>18</v>
      </c>
      <c r="O3068" s="742">
        <v>6</v>
      </c>
      <c r="P3068" s="662">
        <v>648.48</v>
      </c>
      <c r="Q3068" s="677">
        <v>0.16666666666666666</v>
      </c>
      <c r="R3068" s="661">
        <v>3</v>
      </c>
      <c r="S3068" s="677">
        <v>0.16666666666666666</v>
      </c>
      <c r="T3068" s="742">
        <v>1</v>
      </c>
      <c r="U3068" s="700">
        <v>0.16666666666666666</v>
      </c>
    </row>
    <row r="3069" spans="1:21" ht="14.4" customHeight="1" x14ac:dyDescent="0.3">
      <c r="A3069" s="660">
        <v>21</v>
      </c>
      <c r="B3069" s="661" t="s">
        <v>589</v>
      </c>
      <c r="C3069" s="661">
        <v>89301212</v>
      </c>
      <c r="D3069" s="740" t="s">
        <v>6629</v>
      </c>
      <c r="E3069" s="741" t="s">
        <v>4383</v>
      </c>
      <c r="F3069" s="661" t="s">
        <v>4355</v>
      </c>
      <c r="G3069" s="661" t="s">
        <v>6160</v>
      </c>
      <c r="H3069" s="661" t="s">
        <v>590</v>
      </c>
      <c r="I3069" s="661" t="s">
        <v>6161</v>
      </c>
      <c r="J3069" s="661" t="s">
        <v>6162</v>
      </c>
      <c r="K3069" s="661" t="s">
        <v>6163</v>
      </c>
      <c r="L3069" s="662">
        <v>138</v>
      </c>
      <c r="M3069" s="662">
        <v>1656</v>
      </c>
      <c r="N3069" s="661">
        <v>12</v>
      </c>
      <c r="O3069" s="742">
        <v>4</v>
      </c>
      <c r="P3069" s="662"/>
      <c r="Q3069" s="677">
        <v>0</v>
      </c>
      <c r="R3069" s="661"/>
      <c r="S3069" s="677">
        <v>0</v>
      </c>
      <c r="T3069" s="742"/>
      <c r="U3069" s="700">
        <v>0</v>
      </c>
    </row>
    <row r="3070" spans="1:21" ht="14.4" customHeight="1" x14ac:dyDescent="0.3">
      <c r="A3070" s="660">
        <v>21</v>
      </c>
      <c r="B3070" s="661" t="s">
        <v>589</v>
      </c>
      <c r="C3070" s="661">
        <v>89301212</v>
      </c>
      <c r="D3070" s="740" t="s">
        <v>6629</v>
      </c>
      <c r="E3070" s="741" t="s">
        <v>4383</v>
      </c>
      <c r="F3070" s="661" t="s">
        <v>4355</v>
      </c>
      <c r="G3070" s="661" t="s">
        <v>6333</v>
      </c>
      <c r="H3070" s="661" t="s">
        <v>590</v>
      </c>
      <c r="I3070" s="661" t="s">
        <v>6334</v>
      </c>
      <c r="J3070" s="661" t="s">
        <v>6335</v>
      </c>
      <c r="K3070" s="661" t="s">
        <v>2422</v>
      </c>
      <c r="L3070" s="662">
        <v>85.49</v>
      </c>
      <c r="M3070" s="662">
        <v>170.98</v>
      </c>
      <c r="N3070" s="661">
        <v>2</v>
      </c>
      <c r="O3070" s="742">
        <v>0.5</v>
      </c>
      <c r="P3070" s="662"/>
      <c r="Q3070" s="677">
        <v>0</v>
      </c>
      <c r="R3070" s="661"/>
      <c r="S3070" s="677">
        <v>0</v>
      </c>
      <c r="T3070" s="742"/>
      <c r="U3070" s="700">
        <v>0</v>
      </c>
    </row>
    <row r="3071" spans="1:21" ht="14.4" customHeight="1" x14ac:dyDescent="0.3">
      <c r="A3071" s="660">
        <v>21</v>
      </c>
      <c r="B3071" s="661" t="s">
        <v>589</v>
      </c>
      <c r="C3071" s="661">
        <v>89301212</v>
      </c>
      <c r="D3071" s="740" t="s">
        <v>6629</v>
      </c>
      <c r="E3071" s="741" t="s">
        <v>4383</v>
      </c>
      <c r="F3071" s="661" t="s">
        <v>4355</v>
      </c>
      <c r="G3071" s="661" t="s">
        <v>6336</v>
      </c>
      <c r="H3071" s="661" t="s">
        <v>590</v>
      </c>
      <c r="I3071" s="661" t="s">
        <v>6337</v>
      </c>
      <c r="J3071" s="661" t="s">
        <v>6338</v>
      </c>
      <c r="K3071" s="661" t="s">
        <v>4109</v>
      </c>
      <c r="L3071" s="662">
        <v>85.49</v>
      </c>
      <c r="M3071" s="662">
        <v>85.49</v>
      </c>
      <c r="N3071" s="661">
        <v>1</v>
      </c>
      <c r="O3071" s="742">
        <v>1</v>
      </c>
      <c r="P3071" s="662">
        <v>85.49</v>
      </c>
      <c r="Q3071" s="677">
        <v>1</v>
      </c>
      <c r="R3071" s="661">
        <v>1</v>
      </c>
      <c r="S3071" s="677">
        <v>1</v>
      </c>
      <c r="T3071" s="742">
        <v>1</v>
      </c>
      <c r="U3071" s="700">
        <v>1</v>
      </c>
    </row>
    <row r="3072" spans="1:21" ht="14.4" customHeight="1" x14ac:dyDescent="0.3">
      <c r="A3072" s="660">
        <v>21</v>
      </c>
      <c r="B3072" s="661" t="s">
        <v>589</v>
      </c>
      <c r="C3072" s="661">
        <v>89301212</v>
      </c>
      <c r="D3072" s="740" t="s">
        <v>6629</v>
      </c>
      <c r="E3072" s="741" t="s">
        <v>4383</v>
      </c>
      <c r="F3072" s="661" t="s">
        <v>4355</v>
      </c>
      <c r="G3072" s="661" t="s">
        <v>6339</v>
      </c>
      <c r="H3072" s="661" t="s">
        <v>590</v>
      </c>
      <c r="I3072" s="661" t="s">
        <v>6340</v>
      </c>
      <c r="J3072" s="661" t="s">
        <v>6341</v>
      </c>
      <c r="K3072" s="661" t="s">
        <v>6342</v>
      </c>
      <c r="L3072" s="662">
        <v>250.07</v>
      </c>
      <c r="M3072" s="662">
        <v>500.14</v>
      </c>
      <c r="N3072" s="661">
        <v>2</v>
      </c>
      <c r="O3072" s="742">
        <v>1</v>
      </c>
      <c r="P3072" s="662">
        <v>500.14</v>
      </c>
      <c r="Q3072" s="677">
        <v>1</v>
      </c>
      <c r="R3072" s="661">
        <v>2</v>
      </c>
      <c r="S3072" s="677">
        <v>1</v>
      </c>
      <c r="T3072" s="742">
        <v>1</v>
      </c>
      <c r="U3072" s="700">
        <v>1</v>
      </c>
    </row>
    <row r="3073" spans="1:21" ht="14.4" customHeight="1" x14ac:dyDescent="0.3">
      <c r="A3073" s="660">
        <v>21</v>
      </c>
      <c r="B3073" s="661" t="s">
        <v>589</v>
      </c>
      <c r="C3073" s="661">
        <v>89301212</v>
      </c>
      <c r="D3073" s="740" t="s">
        <v>6629</v>
      </c>
      <c r="E3073" s="741" t="s">
        <v>4383</v>
      </c>
      <c r="F3073" s="661" t="s">
        <v>4355</v>
      </c>
      <c r="G3073" s="661" t="s">
        <v>4599</v>
      </c>
      <c r="H3073" s="661" t="s">
        <v>590</v>
      </c>
      <c r="I3073" s="661" t="s">
        <v>6343</v>
      </c>
      <c r="J3073" s="661" t="s">
        <v>6344</v>
      </c>
      <c r="K3073" s="661" t="s">
        <v>3479</v>
      </c>
      <c r="L3073" s="662">
        <v>98.23</v>
      </c>
      <c r="M3073" s="662">
        <v>98.23</v>
      </c>
      <c r="N3073" s="661">
        <v>1</v>
      </c>
      <c r="O3073" s="742">
        <v>1</v>
      </c>
      <c r="P3073" s="662">
        <v>98.23</v>
      </c>
      <c r="Q3073" s="677">
        <v>1</v>
      </c>
      <c r="R3073" s="661">
        <v>1</v>
      </c>
      <c r="S3073" s="677">
        <v>1</v>
      </c>
      <c r="T3073" s="742">
        <v>1</v>
      </c>
      <c r="U3073" s="700">
        <v>1</v>
      </c>
    </row>
    <row r="3074" spans="1:21" ht="14.4" customHeight="1" x14ac:dyDescent="0.3">
      <c r="A3074" s="660">
        <v>21</v>
      </c>
      <c r="B3074" s="661" t="s">
        <v>589</v>
      </c>
      <c r="C3074" s="661">
        <v>89301212</v>
      </c>
      <c r="D3074" s="740" t="s">
        <v>6629</v>
      </c>
      <c r="E3074" s="741" t="s">
        <v>4383</v>
      </c>
      <c r="F3074" s="661" t="s">
        <v>4355</v>
      </c>
      <c r="G3074" s="661" t="s">
        <v>4599</v>
      </c>
      <c r="H3074" s="661" t="s">
        <v>2238</v>
      </c>
      <c r="I3074" s="661" t="s">
        <v>2311</v>
      </c>
      <c r="J3074" s="661" t="s">
        <v>2312</v>
      </c>
      <c r="K3074" s="661" t="s">
        <v>4224</v>
      </c>
      <c r="L3074" s="662">
        <v>147.36000000000001</v>
      </c>
      <c r="M3074" s="662">
        <v>294.72000000000003</v>
      </c>
      <c r="N3074" s="661">
        <v>2</v>
      </c>
      <c r="O3074" s="742">
        <v>0.5</v>
      </c>
      <c r="P3074" s="662"/>
      <c r="Q3074" s="677">
        <v>0</v>
      </c>
      <c r="R3074" s="661"/>
      <c r="S3074" s="677">
        <v>0</v>
      </c>
      <c r="T3074" s="742"/>
      <c r="U3074" s="700">
        <v>0</v>
      </c>
    </row>
    <row r="3075" spans="1:21" ht="14.4" customHeight="1" x14ac:dyDescent="0.3">
      <c r="A3075" s="660">
        <v>21</v>
      </c>
      <c r="B3075" s="661" t="s">
        <v>589</v>
      </c>
      <c r="C3075" s="661">
        <v>89301212</v>
      </c>
      <c r="D3075" s="740" t="s">
        <v>6629</v>
      </c>
      <c r="E3075" s="741" t="s">
        <v>4383</v>
      </c>
      <c r="F3075" s="661" t="s">
        <v>4355</v>
      </c>
      <c r="G3075" s="661" t="s">
        <v>4599</v>
      </c>
      <c r="H3075" s="661" t="s">
        <v>590</v>
      </c>
      <c r="I3075" s="661" t="s">
        <v>6345</v>
      </c>
      <c r="J3075" s="661" t="s">
        <v>2312</v>
      </c>
      <c r="K3075" s="661" t="s">
        <v>6346</v>
      </c>
      <c r="L3075" s="662">
        <v>0</v>
      </c>
      <c r="M3075" s="662">
        <v>0</v>
      </c>
      <c r="N3075" s="661">
        <v>1</v>
      </c>
      <c r="O3075" s="742">
        <v>1</v>
      </c>
      <c r="P3075" s="662"/>
      <c r="Q3075" s="677"/>
      <c r="R3075" s="661"/>
      <c r="S3075" s="677">
        <v>0</v>
      </c>
      <c r="T3075" s="742"/>
      <c r="U3075" s="700">
        <v>0</v>
      </c>
    </row>
    <row r="3076" spans="1:21" ht="14.4" customHeight="1" x14ac:dyDescent="0.3">
      <c r="A3076" s="660">
        <v>21</v>
      </c>
      <c r="B3076" s="661" t="s">
        <v>589</v>
      </c>
      <c r="C3076" s="661">
        <v>89301212</v>
      </c>
      <c r="D3076" s="740" t="s">
        <v>6629</v>
      </c>
      <c r="E3076" s="741" t="s">
        <v>4383</v>
      </c>
      <c r="F3076" s="661" t="s">
        <v>4355</v>
      </c>
      <c r="G3076" s="661" t="s">
        <v>4599</v>
      </c>
      <c r="H3076" s="661" t="s">
        <v>590</v>
      </c>
      <c r="I3076" s="661" t="s">
        <v>6347</v>
      </c>
      <c r="J3076" s="661" t="s">
        <v>6348</v>
      </c>
      <c r="K3076" s="661" t="s">
        <v>4530</v>
      </c>
      <c r="L3076" s="662">
        <v>0</v>
      </c>
      <c r="M3076" s="662">
        <v>0</v>
      </c>
      <c r="N3076" s="661">
        <v>1</v>
      </c>
      <c r="O3076" s="742">
        <v>1</v>
      </c>
      <c r="P3076" s="662"/>
      <c r="Q3076" s="677"/>
      <c r="R3076" s="661"/>
      <c r="S3076" s="677">
        <v>0</v>
      </c>
      <c r="T3076" s="742"/>
      <c r="U3076" s="700">
        <v>0</v>
      </c>
    </row>
    <row r="3077" spans="1:21" ht="14.4" customHeight="1" x14ac:dyDescent="0.3">
      <c r="A3077" s="660">
        <v>21</v>
      </c>
      <c r="B3077" s="661" t="s">
        <v>589</v>
      </c>
      <c r="C3077" s="661">
        <v>89301212</v>
      </c>
      <c r="D3077" s="740" t="s">
        <v>6629</v>
      </c>
      <c r="E3077" s="741" t="s">
        <v>4383</v>
      </c>
      <c r="F3077" s="661" t="s">
        <v>4355</v>
      </c>
      <c r="G3077" s="661" t="s">
        <v>4599</v>
      </c>
      <c r="H3077" s="661" t="s">
        <v>2238</v>
      </c>
      <c r="I3077" s="661" t="s">
        <v>2355</v>
      </c>
      <c r="J3077" s="661" t="s">
        <v>2349</v>
      </c>
      <c r="K3077" s="661" t="s">
        <v>4226</v>
      </c>
      <c r="L3077" s="662">
        <v>163.72999999999999</v>
      </c>
      <c r="M3077" s="662">
        <v>491.18999999999994</v>
      </c>
      <c r="N3077" s="661">
        <v>3</v>
      </c>
      <c r="O3077" s="742">
        <v>1.5</v>
      </c>
      <c r="P3077" s="662">
        <v>327.45999999999998</v>
      </c>
      <c r="Q3077" s="677">
        <v>0.66666666666666674</v>
      </c>
      <c r="R3077" s="661">
        <v>2</v>
      </c>
      <c r="S3077" s="677">
        <v>0.66666666666666663</v>
      </c>
      <c r="T3077" s="742">
        <v>1</v>
      </c>
      <c r="U3077" s="700">
        <v>0.66666666666666663</v>
      </c>
    </row>
    <row r="3078" spans="1:21" ht="14.4" customHeight="1" x14ac:dyDescent="0.3">
      <c r="A3078" s="660">
        <v>21</v>
      </c>
      <c r="B3078" s="661" t="s">
        <v>589</v>
      </c>
      <c r="C3078" s="661">
        <v>89301212</v>
      </c>
      <c r="D3078" s="740" t="s">
        <v>6629</v>
      </c>
      <c r="E3078" s="741" t="s">
        <v>4383</v>
      </c>
      <c r="F3078" s="661" t="s">
        <v>4355</v>
      </c>
      <c r="G3078" s="661" t="s">
        <v>4448</v>
      </c>
      <c r="H3078" s="661" t="s">
        <v>590</v>
      </c>
      <c r="I3078" s="661" t="s">
        <v>4725</v>
      </c>
      <c r="J3078" s="661" t="s">
        <v>4601</v>
      </c>
      <c r="K3078" s="661" t="s">
        <v>1394</v>
      </c>
      <c r="L3078" s="662">
        <v>154.33000000000001</v>
      </c>
      <c r="M3078" s="662">
        <v>15587.329999999996</v>
      </c>
      <c r="N3078" s="661">
        <v>101</v>
      </c>
      <c r="O3078" s="742">
        <v>48</v>
      </c>
      <c r="P3078" s="662">
        <v>10957.429999999997</v>
      </c>
      <c r="Q3078" s="677">
        <v>0.70297029702970293</v>
      </c>
      <c r="R3078" s="661">
        <v>71</v>
      </c>
      <c r="S3078" s="677">
        <v>0.70297029702970293</v>
      </c>
      <c r="T3078" s="742">
        <v>32</v>
      </c>
      <c r="U3078" s="700">
        <v>0.66666666666666663</v>
      </c>
    </row>
    <row r="3079" spans="1:21" ht="14.4" customHeight="1" x14ac:dyDescent="0.3">
      <c r="A3079" s="660">
        <v>21</v>
      </c>
      <c r="B3079" s="661" t="s">
        <v>589</v>
      </c>
      <c r="C3079" s="661">
        <v>89301212</v>
      </c>
      <c r="D3079" s="740" t="s">
        <v>6629</v>
      </c>
      <c r="E3079" s="741" t="s">
        <v>4383</v>
      </c>
      <c r="F3079" s="661" t="s">
        <v>4355</v>
      </c>
      <c r="G3079" s="661" t="s">
        <v>4448</v>
      </c>
      <c r="H3079" s="661" t="s">
        <v>590</v>
      </c>
      <c r="I3079" s="661" t="s">
        <v>4725</v>
      </c>
      <c r="J3079" s="661" t="s">
        <v>4601</v>
      </c>
      <c r="K3079" s="661" t="s">
        <v>1394</v>
      </c>
      <c r="L3079" s="662">
        <v>78.64</v>
      </c>
      <c r="M3079" s="662">
        <v>4875.68</v>
      </c>
      <c r="N3079" s="661">
        <v>62</v>
      </c>
      <c r="O3079" s="742">
        <v>30</v>
      </c>
      <c r="P3079" s="662">
        <v>2516.4800000000005</v>
      </c>
      <c r="Q3079" s="677">
        <v>0.51612903225806461</v>
      </c>
      <c r="R3079" s="661">
        <v>32</v>
      </c>
      <c r="S3079" s="677">
        <v>0.5161290322580645</v>
      </c>
      <c r="T3079" s="742">
        <v>16</v>
      </c>
      <c r="U3079" s="700">
        <v>0.53333333333333333</v>
      </c>
    </row>
    <row r="3080" spans="1:21" ht="14.4" customHeight="1" x14ac:dyDescent="0.3">
      <c r="A3080" s="660">
        <v>21</v>
      </c>
      <c r="B3080" s="661" t="s">
        <v>589</v>
      </c>
      <c r="C3080" s="661">
        <v>89301212</v>
      </c>
      <c r="D3080" s="740" t="s">
        <v>6629</v>
      </c>
      <c r="E3080" s="741" t="s">
        <v>4383</v>
      </c>
      <c r="F3080" s="661" t="s">
        <v>4355</v>
      </c>
      <c r="G3080" s="661" t="s">
        <v>4448</v>
      </c>
      <c r="H3080" s="661" t="s">
        <v>590</v>
      </c>
      <c r="I3080" s="661" t="s">
        <v>5672</v>
      </c>
      <c r="J3080" s="661" t="s">
        <v>4601</v>
      </c>
      <c r="K3080" s="661" t="s">
        <v>812</v>
      </c>
      <c r="L3080" s="662">
        <v>0</v>
      </c>
      <c r="M3080" s="662">
        <v>0</v>
      </c>
      <c r="N3080" s="661">
        <v>6</v>
      </c>
      <c r="O3080" s="742">
        <v>4</v>
      </c>
      <c r="P3080" s="662">
        <v>0</v>
      </c>
      <c r="Q3080" s="677"/>
      <c r="R3080" s="661">
        <v>4</v>
      </c>
      <c r="S3080" s="677">
        <v>0.66666666666666663</v>
      </c>
      <c r="T3080" s="742">
        <v>2.5</v>
      </c>
      <c r="U3080" s="700">
        <v>0.625</v>
      </c>
    </row>
    <row r="3081" spans="1:21" ht="14.4" customHeight="1" x14ac:dyDescent="0.3">
      <c r="A3081" s="660">
        <v>21</v>
      </c>
      <c r="B3081" s="661" t="s">
        <v>589</v>
      </c>
      <c r="C3081" s="661">
        <v>89301212</v>
      </c>
      <c r="D3081" s="740" t="s">
        <v>6629</v>
      </c>
      <c r="E3081" s="741" t="s">
        <v>4383</v>
      </c>
      <c r="F3081" s="661" t="s">
        <v>4355</v>
      </c>
      <c r="G3081" s="661" t="s">
        <v>4448</v>
      </c>
      <c r="H3081" s="661" t="s">
        <v>590</v>
      </c>
      <c r="I3081" s="661" t="s">
        <v>5254</v>
      </c>
      <c r="J3081" s="661" t="s">
        <v>4897</v>
      </c>
      <c r="K3081" s="661" t="s">
        <v>1394</v>
      </c>
      <c r="L3081" s="662">
        <v>143.15</v>
      </c>
      <c r="M3081" s="662">
        <v>429.45000000000005</v>
      </c>
      <c r="N3081" s="661">
        <v>3</v>
      </c>
      <c r="O3081" s="742">
        <v>1.5</v>
      </c>
      <c r="P3081" s="662"/>
      <c r="Q3081" s="677">
        <v>0</v>
      </c>
      <c r="R3081" s="661"/>
      <c r="S3081" s="677">
        <v>0</v>
      </c>
      <c r="T3081" s="742"/>
      <c r="U3081" s="700">
        <v>0</v>
      </c>
    </row>
    <row r="3082" spans="1:21" ht="14.4" customHeight="1" x14ac:dyDescent="0.3">
      <c r="A3082" s="660">
        <v>21</v>
      </c>
      <c r="B3082" s="661" t="s">
        <v>589</v>
      </c>
      <c r="C3082" s="661">
        <v>89301212</v>
      </c>
      <c r="D3082" s="740" t="s">
        <v>6629</v>
      </c>
      <c r="E3082" s="741" t="s">
        <v>4383</v>
      </c>
      <c r="F3082" s="661" t="s">
        <v>4355</v>
      </c>
      <c r="G3082" s="661" t="s">
        <v>4448</v>
      </c>
      <c r="H3082" s="661" t="s">
        <v>590</v>
      </c>
      <c r="I3082" s="661" t="s">
        <v>6349</v>
      </c>
      <c r="J3082" s="661" t="s">
        <v>4897</v>
      </c>
      <c r="K3082" s="661" t="s">
        <v>1377</v>
      </c>
      <c r="L3082" s="662">
        <v>429.45</v>
      </c>
      <c r="M3082" s="662">
        <v>429.45</v>
      </c>
      <c r="N3082" s="661">
        <v>1</v>
      </c>
      <c r="O3082" s="742">
        <v>1</v>
      </c>
      <c r="P3082" s="662"/>
      <c r="Q3082" s="677">
        <v>0</v>
      </c>
      <c r="R3082" s="661"/>
      <c r="S3082" s="677">
        <v>0</v>
      </c>
      <c r="T3082" s="742"/>
      <c r="U3082" s="700">
        <v>0</v>
      </c>
    </row>
    <row r="3083" spans="1:21" ht="14.4" customHeight="1" x14ac:dyDescent="0.3">
      <c r="A3083" s="660">
        <v>21</v>
      </c>
      <c r="B3083" s="661" t="s">
        <v>589</v>
      </c>
      <c r="C3083" s="661">
        <v>89301212</v>
      </c>
      <c r="D3083" s="740" t="s">
        <v>6629</v>
      </c>
      <c r="E3083" s="741" t="s">
        <v>4383</v>
      </c>
      <c r="F3083" s="661" t="s">
        <v>4355</v>
      </c>
      <c r="G3083" s="661" t="s">
        <v>4448</v>
      </c>
      <c r="H3083" s="661" t="s">
        <v>590</v>
      </c>
      <c r="I3083" s="661" t="s">
        <v>6350</v>
      </c>
      <c r="J3083" s="661" t="s">
        <v>6351</v>
      </c>
      <c r="K3083" s="661" t="s">
        <v>1394</v>
      </c>
      <c r="L3083" s="662">
        <v>60.97</v>
      </c>
      <c r="M3083" s="662">
        <v>121.94</v>
      </c>
      <c r="N3083" s="661">
        <v>2</v>
      </c>
      <c r="O3083" s="742">
        <v>0.5</v>
      </c>
      <c r="P3083" s="662"/>
      <c r="Q3083" s="677">
        <v>0</v>
      </c>
      <c r="R3083" s="661"/>
      <c r="S3083" s="677">
        <v>0</v>
      </c>
      <c r="T3083" s="742"/>
      <c r="U3083" s="700">
        <v>0</v>
      </c>
    </row>
    <row r="3084" spans="1:21" ht="14.4" customHeight="1" x14ac:dyDescent="0.3">
      <c r="A3084" s="660">
        <v>21</v>
      </c>
      <c r="B3084" s="661" t="s">
        <v>589</v>
      </c>
      <c r="C3084" s="661">
        <v>89301212</v>
      </c>
      <c r="D3084" s="740" t="s">
        <v>6629</v>
      </c>
      <c r="E3084" s="741" t="s">
        <v>4383</v>
      </c>
      <c r="F3084" s="661" t="s">
        <v>4355</v>
      </c>
      <c r="G3084" s="661" t="s">
        <v>4448</v>
      </c>
      <c r="H3084" s="661" t="s">
        <v>590</v>
      </c>
      <c r="I3084" s="661" t="s">
        <v>6352</v>
      </c>
      <c r="J3084" s="661" t="s">
        <v>6351</v>
      </c>
      <c r="K3084" s="661" t="s">
        <v>4593</v>
      </c>
      <c r="L3084" s="662">
        <v>0</v>
      </c>
      <c r="M3084" s="662">
        <v>0</v>
      </c>
      <c r="N3084" s="661">
        <v>1</v>
      </c>
      <c r="O3084" s="742">
        <v>0.5</v>
      </c>
      <c r="P3084" s="662"/>
      <c r="Q3084" s="677"/>
      <c r="R3084" s="661"/>
      <c r="S3084" s="677">
        <v>0</v>
      </c>
      <c r="T3084" s="742"/>
      <c r="U3084" s="700">
        <v>0</v>
      </c>
    </row>
    <row r="3085" spans="1:21" ht="14.4" customHeight="1" x14ac:dyDescent="0.3">
      <c r="A3085" s="660">
        <v>21</v>
      </c>
      <c r="B3085" s="661" t="s">
        <v>589</v>
      </c>
      <c r="C3085" s="661">
        <v>89301212</v>
      </c>
      <c r="D3085" s="740" t="s">
        <v>6629</v>
      </c>
      <c r="E3085" s="741" t="s">
        <v>4383</v>
      </c>
      <c r="F3085" s="661" t="s">
        <v>4355</v>
      </c>
      <c r="G3085" s="661" t="s">
        <v>4448</v>
      </c>
      <c r="H3085" s="661" t="s">
        <v>590</v>
      </c>
      <c r="I3085" s="661" t="s">
        <v>6353</v>
      </c>
      <c r="J3085" s="661" t="s">
        <v>6351</v>
      </c>
      <c r="K3085" s="661" t="s">
        <v>1377</v>
      </c>
      <c r="L3085" s="662">
        <v>0</v>
      </c>
      <c r="M3085" s="662">
        <v>0</v>
      </c>
      <c r="N3085" s="661">
        <v>1</v>
      </c>
      <c r="O3085" s="742">
        <v>1</v>
      </c>
      <c r="P3085" s="662"/>
      <c r="Q3085" s="677"/>
      <c r="R3085" s="661"/>
      <c r="S3085" s="677">
        <v>0</v>
      </c>
      <c r="T3085" s="742"/>
      <c r="U3085" s="700">
        <v>0</v>
      </c>
    </row>
    <row r="3086" spans="1:21" ht="14.4" customHeight="1" x14ac:dyDescent="0.3">
      <c r="A3086" s="660">
        <v>21</v>
      </c>
      <c r="B3086" s="661" t="s">
        <v>589</v>
      </c>
      <c r="C3086" s="661">
        <v>89301212</v>
      </c>
      <c r="D3086" s="740" t="s">
        <v>6629</v>
      </c>
      <c r="E3086" s="741" t="s">
        <v>4383</v>
      </c>
      <c r="F3086" s="661" t="s">
        <v>4355</v>
      </c>
      <c r="G3086" s="661" t="s">
        <v>4448</v>
      </c>
      <c r="H3086" s="661" t="s">
        <v>590</v>
      </c>
      <c r="I3086" s="661" t="s">
        <v>4896</v>
      </c>
      <c r="J3086" s="661" t="s">
        <v>4897</v>
      </c>
      <c r="K3086" s="661" t="s">
        <v>812</v>
      </c>
      <c r="L3086" s="662">
        <v>0</v>
      </c>
      <c r="M3086" s="662">
        <v>0</v>
      </c>
      <c r="N3086" s="661">
        <v>1</v>
      </c>
      <c r="O3086" s="742">
        <v>1</v>
      </c>
      <c r="P3086" s="662">
        <v>0</v>
      </c>
      <c r="Q3086" s="677"/>
      <c r="R3086" s="661">
        <v>1</v>
      </c>
      <c r="S3086" s="677">
        <v>1</v>
      </c>
      <c r="T3086" s="742">
        <v>1</v>
      </c>
      <c r="U3086" s="700">
        <v>1</v>
      </c>
    </row>
    <row r="3087" spans="1:21" ht="14.4" customHeight="1" x14ac:dyDescent="0.3">
      <c r="A3087" s="660">
        <v>21</v>
      </c>
      <c r="B3087" s="661" t="s">
        <v>589</v>
      </c>
      <c r="C3087" s="661">
        <v>89301212</v>
      </c>
      <c r="D3087" s="740" t="s">
        <v>6629</v>
      </c>
      <c r="E3087" s="741" t="s">
        <v>4383</v>
      </c>
      <c r="F3087" s="661" t="s">
        <v>4355</v>
      </c>
      <c r="G3087" s="661" t="s">
        <v>4448</v>
      </c>
      <c r="H3087" s="661" t="s">
        <v>590</v>
      </c>
      <c r="I3087" s="661" t="s">
        <v>5431</v>
      </c>
      <c r="J3087" s="661" t="s">
        <v>4897</v>
      </c>
      <c r="K3087" s="661" t="s">
        <v>5353</v>
      </c>
      <c r="L3087" s="662">
        <v>0</v>
      </c>
      <c r="M3087" s="662">
        <v>0</v>
      </c>
      <c r="N3087" s="661">
        <v>1</v>
      </c>
      <c r="O3087" s="742">
        <v>1</v>
      </c>
      <c r="P3087" s="662"/>
      <c r="Q3087" s="677"/>
      <c r="R3087" s="661"/>
      <c r="S3087" s="677">
        <v>0</v>
      </c>
      <c r="T3087" s="742"/>
      <c r="U3087" s="700">
        <v>0</v>
      </c>
    </row>
    <row r="3088" spans="1:21" ht="14.4" customHeight="1" x14ac:dyDescent="0.3">
      <c r="A3088" s="660">
        <v>21</v>
      </c>
      <c r="B3088" s="661" t="s">
        <v>589</v>
      </c>
      <c r="C3088" s="661">
        <v>89301212</v>
      </c>
      <c r="D3088" s="740" t="s">
        <v>6629</v>
      </c>
      <c r="E3088" s="741" t="s">
        <v>4383</v>
      </c>
      <c r="F3088" s="661" t="s">
        <v>4355</v>
      </c>
      <c r="G3088" s="661" t="s">
        <v>4448</v>
      </c>
      <c r="H3088" s="661" t="s">
        <v>590</v>
      </c>
      <c r="I3088" s="661" t="s">
        <v>6354</v>
      </c>
      <c r="J3088" s="661" t="s">
        <v>6351</v>
      </c>
      <c r="K3088" s="661" t="s">
        <v>812</v>
      </c>
      <c r="L3088" s="662">
        <v>0</v>
      </c>
      <c r="M3088" s="662">
        <v>0</v>
      </c>
      <c r="N3088" s="661">
        <v>4</v>
      </c>
      <c r="O3088" s="742">
        <v>1.5</v>
      </c>
      <c r="P3088" s="662">
        <v>0</v>
      </c>
      <c r="Q3088" s="677"/>
      <c r="R3088" s="661">
        <v>1</v>
      </c>
      <c r="S3088" s="677">
        <v>0.25</v>
      </c>
      <c r="T3088" s="742">
        <v>0.5</v>
      </c>
      <c r="U3088" s="700">
        <v>0.33333333333333331</v>
      </c>
    </row>
    <row r="3089" spans="1:21" ht="14.4" customHeight="1" x14ac:dyDescent="0.3">
      <c r="A3089" s="660">
        <v>21</v>
      </c>
      <c r="B3089" s="661" t="s">
        <v>589</v>
      </c>
      <c r="C3089" s="661">
        <v>89301212</v>
      </c>
      <c r="D3089" s="740" t="s">
        <v>6629</v>
      </c>
      <c r="E3089" s="741" t="s">
        <v>4383</v>
      </c>
      <c r="F3089" s="661" t="s">
        <v>4355</v>
      </c>
      <c r="G3089" s="661" t="s">
        <v>4449</v>
      </c>
      <c r="H3089" s="661" t="s">
        <v>590</v>
      </c>
      <c r="I3089" s="661" t="s">
        <v>1568</v>
      </c>
      <c r="J3089" s="661" t="s">
        <v>1569</v>
      </c>
      <c r="K3089" s="661" t="s">
        <v>5263</v>
      </c>
      <c r="L3089" s="662">
        <v>432.32</v>
      </c>
      <c r="M3089" s="662">
        <v>432.32</v>
      </c>
      <c r="N3089" s="661">
        <v>1</v>
      </c>
      <c r="O3089" s="742">
        <v>0.5</v>
      </c>
      <c r="P3089" s="662"/>
      <c r="Q3089" s="677">
        <v>0</v>
      </c>
      <c r="R3089" s="661"/>
      <c r="S3089" s="677">
        <v>0</v>
      </c>
      <c r="T3089" s="742"/>
      <c r="U3089" s="700">
        <v>0</v>
      </c>
    </row>
    <row r="3090" spans="1:21" ht="14.4" customHeight="1" x14ac:dyDescent="0.3">
      <c r="A3090" s="660">
        <v>21</v>
      </c>
      <c r="B3090" s="661" t="s">
        <v>589</v>
      </c>
      <c r="C3090" s="661">
        <v>89301212</v>
      </c>
      <c r="D3090" s="740" t="s">
        <v>6629</v>
      </c>
      <c r="E3090" s="741" t="s">
        <v>4383</v>
      </c>
      <c r="F3090" s="661" t="s">
        <v>4355</v>
      </c>
      <c r="G3090" s="661" t="s">
        <v>5264</v>
      </c>
      <c r="H3090" s="661" t="s">
        <v>590</v>
      </c>
      <c r="I3090" s="661" t="s">
        <v>1405</v>
      </c>
      <c r="J3090" s="661" t="s">
        <v>1406</v>
      </c>
      <c r="K3090" s="661" t="s">
        <v>1407</v>
      </c>
      <c r="L3090" s="662">
        <v>78.78</v>
      </c>
      <c r="M3090" s="662">
        <v>78.78</v>
      </c>
      <c r="N3090" s="661">
        <v>1</v>
      </c>
      <c r="O3090" s="742">
        <v>1</v>
      </c>
      <c r="P3090" s="662">
        <v>78.78</v>
      </c>
      <c r="Q3090" s="677">
        <v>1</v>
      </c>
      <c r="R3090" s="661">
        <v>1</v>
      </c>
      <c r="S3090" s="677">
        <v>1</v>
      </c>
      <c r="T3090" s="742">
        <v>1</v>
      </c>
      <c r="U3090" s="700">
        <v>1</v>
      </c>
    </row>
    <row r="3091" spans="1:21" ht="14.4" customHeight="1" x14ac:dyDescent="0.3">
      <c r="A3091" s="660">
        <v>21</v>
      </c>
      <c r="B3091" s="661" t="s">
        <v>589</v>
      </c>
      <c r="C3091" s="661">
        <v>89301212</v>
      </c>
      <c r="D3091" s="740" t="s">
        <v>6629</v>
      </c>
      <c r="E3091" s="741" t="s">
        <v>4383</v>
      </c>
      <c r="F3091" s="661" t="s">
        <v>4355</v>
      </c>
      <c r="G3091" s="661" t="s">
        <v>5679</v>
      </c>
      <c r="H3091" s="661" t="s">
        <v>590</v>
      </c>
      <c r="I3091" s="661" t="s">
        <v>6164</v>
      </c>
      <c r="J3091" s="661" t="s">
        <v>6165</v>
      </c>
      <c r="K3091" s="661" t="s">
        <v>5682</v>
      </c>
      <c r="L3091" s="662">
        <v>82.67</v>
      </c>
      <c r="M3091" s="662">
        <v>82.67</v>
      </c>
      <c r="N3091" s="661">
        <v>1</v>
      </c>
      <c r="O3091" s="742">
        <v>0.5</v>
      </c>
      <c r="P3091" s="662">
        <v>82.67</v>
      </c>
      <c r="Q3091" s="677">
        <v>1</v>
      </c>
      <c r="R3091" s="661">
        <v>1</v>
      </c>
      <c r="S3091" s="677">
        <v>1</v>
      </c>
      <c r="T3091" s="742">
        <v>0.5</v>
      </c>
      <c r="U3091" s="700">
        <v>1</v>
      </c>
    </row>
    <row r="3092" spans="1:21" ht="14.4" customHeight="1" x14ac:dyDescent="0.3">
      <c r="A3092" s="660">
        <v>21</v>
      </c>
      <c r="B3092" s="661" t="s">
        <v>589</v>
      </c>
      <c r="C3092" s="661">
        <v>89301212</v>
      </c>
      <c r="D3092" s="740" t="s">
        <v>6629</v>
      </c>
      <c r="E3092" s="741" t="s">
        <v>4383</v>
      </c>
      <c r="F3092" s="661" t="s">
        <v>4355</v>
      </c>
      <c r="G3092" s="661" t="s">
        <v>5679</v>
      </c>
      <c r="H3092" s="661" t="s">
        <v>590</v>
      </c>
      <c r="I3092" s="661" t="s">
        <v>5680</v>
      </c>
      <c r="J3092" s="661" t="s">
        <v>5681</v>
      </c>
      <c r="K3092" s="661" t="s">
        <v>5682</v>
      </c>
      <c r="L3092" s="662">
        <v>82.67</v>
      </c>
      <c r="M3092" s="662">
        <v>82.67</v>
      </c>
      <c r="N3092" s="661">
        <v>1</v>
      </c>
      <c r="O3092" s="742">
        <v>0.5</v>
      </c>
      <c r="P3092" s="662"/>
      <c r="Q3092" s="677">
        <v>0</v>
      </c>
      <c r="R3092" s="661"/>
      <c r="S3092" s="677">
        <v>0</v>
      </c>
      <c r="T3092" s="742"/>
      <c r="U3092" s="700">
        <v>0</v>
      </c>
    </row>
    <row r="3093" spans="1:21" ht="14.4" customHeight="1" x14ac:dyDescent="0.3">
      <c r="A3093" s="660">
        <v>21</v>
      </c>
      <c r="B3093" s="661" t="s">
        <v>589</v>
      </c>
      <c r="C3093" s="661">
        <v>89301212</v>
      </c>
      <c r="D3093" s="740" t="s">
        <v>6629</v>
      </c>
      <c r="E3093" s="741" t="s">
        <v>4383</v>
      </c>
      <c r="F3093" s="661" t="s">
        <v>4355</v>
      </c>
      <c r="G3093" s="661" t="s">
        <v>5266</v>
      </c>
      <c r="H3093" s="661" t="s">
        <v>590</v>
      </c>
      <c r="I3093" s="661" t="s">
        <v>6355</v>
      </c>
      <c r="J3093" s="661" t="s">
        <v>6356</v>
      </c>
      <c r="K3093" s="661" t="s">
        <v>6357</v>
      </c>
      <c r="L3093" s="662">
        <v>0</v>
      </c>
      <c r="M3093" s="662">
        <v>0</v>
      </c>
      <c r="N3093" s="661">
        <v>1</v>
      </c>
      <c r="O3093" s="742">
        <v>0.5</v>
      </c>
      <c r="P3093" s="662"/>
      <c r="Q3093" s="677"/>
      <c r="R3093" s="661"/>
      <c r="S3093" s="677">
        <v>0</v>
      </c>
      <c r="T3093" s="742"/>
      <c r="U3093" s="700">
        <v>0</v>
      </c>
    </row>
    <row r="3094" spans="1:21" ht="14.4" customHeight="1" x14ac:dyDescent="0.3">
      <c r="A3094" s="660">
        <v>21</v>
      </c>
      <c r="B3094" s="661" t="s">
        <v>589</v>
      </c>
      <c r="C3094" s="661">
        <v>89301212</v>
      </c>
      <c r="D3094" s="740" t="s">
        <v>6629</v>
      </c>
      <c r="E3094" s="741" t="s">
        <v>4383</v>
      </c>
      <c r="F3094" s="661" t="s">
        <v>4355</v>
      </c>
      <c r="G3094" s="661" t="s">
        <v>5049</v>
      </c>
      <c r="H3094" s="661" t="s">
        <v>590</v>
      </c>
      <c r="I3094" s="661" t="s">
        <v>3011</v>
      </c>
      <c r="J3094" s="661" t="s">
        <v>3012</v>
      </c>
      <c r="K3094" s="661" t="s">
        <v>1394</v>
      </c>
      <c r="L3094" s="662">
        <v>0</v>
      </c>
      <c r="M3094" s="662">
        <v>0</v>
      </c>
      <c r="N3094" s="661">
        <v>3</v>
      </c>
      <c r="O3094" s="742">
        <v>0.5</v>
      </c>
      <c r="P3094" s="662">
        <v>0</v>
      </c>
      <c r="Q3094" s="677"/>
      <c r="R3094" s="661">
        <v>3</v>
      </c>
      <c r="S3094" s="677">
        <v>1</v>
      </c>
      <c r="T3094" s="742">
        <v>0.5</v>
      </c>
      <c r="U3094" s="700">
        <v>1</v>
      </c>
    </row>
    <row r="3095" spans="1:21" ht="14.4" customHeight="1" x14ac:dyDescent="0.3">
      <c r="A3095" s="660">
        <v>21</v>
      </c>
      <c r="B3095" s="661" t="s">
        <v>589</v>
      </c>
      <c r="C3095" s="661">
        <v>89301212</v>
      </c>
      <c r="D3095" s="740" t="s">
        <v>6629</v>
      </c>
      <c r="E3095" s="741" t="s">
        <v>4383</v>
      </c>
      <c r="F3095" s="661" t="s">
        <v>4355</v>
      </c>
      <c r="G3095" s="661" t="s">
        <v>4452</v>
      </c>
      <c r="H3095" s="661" t="s">
        <v>590</v>
      </c>
      <c r="I3095" s="661" t="s">
        <v>6358</v>
      </c>
      <c r="J3095" s="661" t="s">
        <v>5356</v>
      </c>
      <c r="K3095" s="661" t="s">
        <v>2183</v>
      </c>
      <c r="L3095" s="662">
        <v>0</v>
      </c>
      <c r="M3095" s="662">
        <v>0</v>
      </c>
      <c r="N3095" s="661">
        <v>1</v>
      </c>
      <c r="O3095" s="742">
        <v>0.5</v>
      </c>
      <c r="P3095" s="662">
        <v>0</v>
      </c>
      <c r="Q3095" s="677"/>
      <c r="R3095" s="661">
        <v>1</v>
      </c>
      <c r="S3095" s="677">
        <v>1</v>
      </c>
      <c r="T3095" s="742">
        <v>0.5</v>
      </c>
      <c r="U3095" s="700">
        <v>1</v>
      </c>
    </row>
    <row r="3096" spans="1:21" ht="14.4" customHeight="1" x14ac:dyDescent="0.3">
      <c r="A3096" s="660">
        <v>21</v>
      </c>
      <c r="B3096" s="661" t="s">
        <v>589</v>
      </c>
      <c r="C3096" s="661">
        <v>89301212</v>
      </c>
      <c r="D3096" s="740" t="s">
        <v>6629</v>
      </c>
      <c r="E3096" s="741" t="s">
        <v>4383</v>
      </c>
      <c r="F3096" s="661" t="s">
        <v>4355</v>
      </c>
      <c r="G3096" s="661" t="s">
        <v>4452</v>
      </c>
      <c r="H3096" s="661" t="s">
        <v>590</v>
      </c>
      <c r="I3096" s="661" t="s">
        <v>4606</v>
      </c>
      <c r="J3096" s="661" t="s">
        <v>2049</v>
      </c>
      <c r="K3096" s="661" t="s">
        <v>1097</v>
      </c>
      <c r="L3096" s="662">
        <v>0</v>
      </c>
      <c r="M3096" s="662">
        <v>0</v>
      </c>
      <c r="N3096" s="661">
        <v>2</v>
      </c>
      <c r="O3096" s="742">
        <v>1.5</v>
      </c>
      <c r="P3096" s="662">
        <v>0</v>
      </c>
      <c r="Q3096" s="677"/>
      <c r="R3096" s="661">
        <v>1</v>
      </c>
      <c r="S3096" s="677">
        <v>0.5</v>
      </c>
      <c r="T3096" s="742">
        <v>0.5</v>
      </c>
      <c r="U3096" s="700">
        <v>0.33333333333333331</v>
      </c>
    </row>
    <row r="3097" spans="1:21" ht="14.4" customHeight="1" x14ac:dyDescent="0.3">
      <c r="A3097" s="660">
        <v>21</v>
      </c>
      <c r="B3097" s="661" t="s">
        <v>589</v>
      </c>
      <c r="C3097" s="661">
        <v>89301212</v>
      </c>
      <c r="D3097" s="740" t="s">
        <v>6629</v>
      </c>
      <c r="E3097" s="741" t="s">
        <v>4383</v>
      </c>
      <c r="F3097" s="661" t="s">
        <v>4355</v>
      </c>
      <c r="G3097" s="661" t="s">
        <v>4452</v>
      </c>
      <c r="H3097" s="661" t="s">
        <v>590</v>
      </c>
      <c r="I3097" s="661" t="s">
        <v>4730</v>
      </c>
      <c r="J3097" s="661" t="s">
        <v>2049</v>
      </c>
      <c r="K3097" s="661" t="s">
        <v>3137</v>
      </c>
      <c r="L3097" s="662">
        <v>0</v>
      </c>
      <c r="M3097" s="662">
        <v>0</v>
      </c>
      <c r="N3097" s="661">
        <v>2</v>
      </c>
      <c r="O3097" s="742">
        <v>0.5</v>
      </c>
      <c r="P3097" s="662"/>
      <c r="Q3097" s="677"/>
      <c r="R3097" s="661"/>
      <c r="S3097" s="677">
        <v>0</v>
      </c>
      <c r="T3097" s="742"/>
      <c r="U3097" s="700">
        <v>0</v>
      </c>
    </row>
    <row r="3098" spans="1:21" ht="14.4" customHeight="1" x14ac:dyDescent="0.3">
      <c r="A3098" s="660">
        <v>21</v>
      </c>
      <c r="B3098" s="661" t="s">
        <v>589</v>
      </c>
      <c r="C3098" s="661">
        <v>89301212</v>
      </c>
      <c r="D3098" s="740" t="s">
        <v>6629</v>
      </c>
      <c r="E3098" s="741" t="s">
        <v>4383</v>
      </c>
      <c r="F3098" s="661" t="s">
        <v>4355</v>
      </c>
      <c r="G3098" s="661" t="s">
        <v>4452</v>
      </c>
      <c r="H3098" s="661" t="s">
        <v>590</v>
      </c>
      <c r="I3098" s="661" t="s">
        <v>4730</v>
      </c>
      <c r="J3098" s="661" t="s">
        <v>4607</v>
      </c>
      <c r="K3098" s="661" t="s">
        <v>3137</v>
      </c>
      <c r="L3098" s="662">
        <v>0</v>
      </c>
      <c r="M3098" s="662">
        <v>0</v>
      </c>
      <c r="N3098" s="661">
        <v>2</v>
      </c>
      <c r="O3098" s="742">
        <v>1.5</v>
      </c>
      <c r="P3098" s="662">
        <v>0</v>
      </c>
      <c r="Q3098" s="677"/>
      <c r="R3098" s="661">
        <v>2</v>
      </c>
      <c r="S3098" s="677">
        <v>1</v>
      </c>
      <c r="T3098" s="742">
        <v>1.5</v>
      </c>
      <c r="U3098" s="700">
        <v>1</v>
      </c>
    </row>
    <row r="3099" spans="1:21" ht="14.4" customHeight="1" x14ac:dyDescent="0.3">
      <c r="A3099" s="660">
        <v>21</v>
      </c>
      <c r="B3099" s="661" t="s">
        <v>589</v>
      </c>
      <c r="C3099" s="661">
        <v>89301212</v>
      </c>
      <c r="D3099" s="740" t="s">
        <v>6629</v>
      </c>
      <c r="E3099" s="741" t="s">
        <v>4383</v>
      </c>
      <c r="F3099" s="661" t="s">
        <v>4355</v>
      </c>
      <c r="G3099" s="661" t="s">
        <v>4452</v>
      </c>
      <c r="H3099" s="661" t="s">
        <v>590</v>
      </c>
      <c r="I3099" s="661" t="s">
        <v>5437</v>
      </c>
      <c r="J3099" s="661" t="s">
        <v>4607</v>
      </c>
      <c r="K3099" s="661" t="s">
        <v>5438</v>
      </c>
      <c r="L3099" s="662">
        <v>0</v>
      </c>
      <c r="M3099" s="662">
        <v>0</v>
      </c>
      <c r="N3099" s="661">
        <v>1</v>
      </c>
      <c r="O3099" s="742">
        <v>0.5</v>
      </c>
      <c r="P3099" s="662"/>
      <c r="Q3099" s="677"/>
      <c r="R3099" s="661"/>
      <c r="S3099" s="677">
        <v>0</v>
      </c>
      <c r="T3099" s="742"/>
      <c r="U3099" s="700">
        <v>0</v>
      </c>
    </row>
    <row r="3100" spans="1:21" ht="14.4" customHeight="1" x14ac:dyDescent="0.3">
      <c r="A3100" s="660">
        <v>21</v>
      </c>
      <c r="B3100" s="661" t="s">
        <v>589</v>
      </c>
      <c r="C3100" s="661">
        <v>89301212</v>
      </c>
      <c r="D3100" s="740" t="s">
        <v>6629</v>
      </c>
      <c r="E3100" s="741" t="s">
        <v>4383</v>
      </c>
      <c r="F3100" s="661" t="s">
        <v>4355</v>
      </c>
      <c r="G3100" s="661" t="s">
        <v>4452</v>
      </c>
      <c r="H3100" s="661" t="s">
        <v>590</v>
      </c>
      <c r="I3100" s="661" t="s">
        <v>5272</v>
      </c>
      <c r="J3100" s="661" t="s">
        <v>5271</v>
      </c>
      <c r="K3100" s="661" t="s">
        <v>1097</v>
      </c>
      <c r="L3100" s="662">
        <v>0</v>
      </c>
      <c r="M3100" s="662">
        <v>0</v>
      </c>
      <c r="N3100" s="661">
        <v>3</v>
      </c>
      <c r="O3100" s="742">
        <v>1.5</v>
      </c>
      <c r="P3100" s="662">
        <v>0</v>
      </c>
      <c r="Q3100" s="677"/>
      <c r="R3100" s="661">
        <v>1</v>
      </c>
      <c r="S3100" s="677">
        <v>0.33333333333333331</v>
      </c>
      <c r="T3100" s="742">
        <v>0.5</v>
      </c>
      <c r="U3100" s="700">
        <v>0.33333333333333331</v>
      </c>
    </row>
    <row r="3101" spans="1:21" ht="14.4" customHeight="1" x14ac:dyDescent="0.3">
      <c r="A3101" s="660">
        <v>21</v>
      </c>
      <c r="B3101" s="661" t="s">
        <v>589</v>
      </c>
      <c r="C3101" s="661">
        <v>89301212</v>
      </c>
      <c r="D3101" s="740" t="s">
        <v>6629</v>
      </c>
      <c r="E3101" s="741" t="s">
        <v>4383</v>
      </c>
      <c r="F3101" s="661" t="s">
        <v>4355</v>
      </c>
      <c r="G3101" s="661" t="s">
        <v>4452</v>
      </c>
      <c r="H3101" s="661" t="s">
        <v>590</v>
      </c>
      <c r="I3101" s="661" t="s">
        <v>5273</v>
      </c>
      <c r="J3101" s="661" t="s">
        <v>5274</v>
      </c>
      <c r="K3101" s="661" t="s">
        <v>1097</v>
      </c>
      <c r="L3101" s="662">
        <v>0</v>
      </c>
      <c r="M3101" s="662">
        <v>0</v>
      </c>
      <c r="N3101" s="661">
        <v>3</v>
      </c>
      <c r="O3101" s="742">
        <v>2</v>
      </c>
      <c r="P3101" s="662"/>
      <c r="Q3101" s="677"/>
      <c r="R3101" s="661"/>
      <c r="S3101" s="677">
        <v>0</v>
      </c>
      <c r="T3101" s="742"/>
      <c r="U3101" s="700">
        <v>0</v>
      </c>
    </row>
    <row r="3102" spans="1:21" ht="14.4" customHeight="1" x14ac:dyDescent="0.3">
      <c r="A3102" s="660">
        <v>21</v>
      </c>
      <c r="B3102" s="661" t="s">
        <v>589</v>
      </c>
      <c r="C3102" s="661">
        <v>89301212</v>
      </c>
      <c r="D3102" s="740" t="s">
        <v>6629</v>
      </c>
      <c r="E3102" s="741" t="s">
        <v>4383</v>
      </c>
      <c r="F3102" s="661" t="s">
        <v>4355</v>
      </c>
      <c r="G3102" s="661" t="s">
        <v>4452</v>
      </c>
      <c r="H3102" s="661" t="s">
        <v>590</v>
      </c>
      <c r="I3102" s="661" t="s">
        <v>5275</v>
      </c>
      <c r="J3102" s="661" t="s">
        <v>5274</v>
      </c>
      <c r="K3102" s="661" t="s">
        <v>2183</v>
      </c>
      <c r="L3102" s="662">
        <v>0</v>
      </c>
      <c r="M3102" s="662">
        <v>0</v>
      </c>
      <c r="N3102" s="661">
        <v>5</v>
      </c>
      <c r="O3102" s="742">
        <v>4</v>
      </c>
      <c r="P3102" s="662">
        <v>0</v>
      </c>
      <c r="Q3102" s="677"/>
      <c r="R3102" s="661">
        <v>3</v>
      </c>
      <c r="S3102" s="677">
        <v>0.6</v>
      </c>
      <c r="T3102" s="742">
        <v>2.5</v>
      </c>
      <c r="U3102" s="700">
        <v>0.625</v>
      </c>
    </row>
    <row r="3103" spans="1:21" ht="14.4" customHeight="1" x14ac:dyDescent="0.3">
      <c r="A3103" s="660">
        <v>21</v>
      </c>
      <c r="B3103" s="661" t="s">
        <v>589</v>
      </c>
      <c r="C3103" s="661">
        <v>89301212</v>
      </c>
      <c r="D3103" s="740" t="s">
        <v>6629</v>
      </c>
      <c r="E3103" s="741" t="s">
        <v>4383</v>
      </c>
      <c r="F3103" s="661" t="s">
        <v>4355</v>
      </c>
      <c r="G3103" s="661" t="s">
        <v>4452</v>
      </c>
      <c r="H3103" s="661" t="s">
        <v>590</v>
      </c>
      <c r="I3103" s="661" t="s">
        <v>5690</v>
      </c>
      <c r="J3103" s="661" t="s">
        <v>5689</v>
      </c>
      <c r="K3103" s="661" t="s">
        <v>1097</v>
      </c>
      <c r="L3103" s="662">
        <v>0</v>
      </c>
      <c r="M3103" s="662">
        <v>0</v>
      </c>
      <c r="N3103" s="661">
        <v>1</v>
      </c>
      <c r="O3103" s="742">
        <v>1</v>
      </c>
      <c r="P3103" s="662"/>
      <c r="Q3103" s="677"/>
      <c r="R3103" s="661"/>
      <c r="S3103" s="677">
        <v>0</v>
      </c>
      <c r="T3103" s="742"/>
      <c r="U3103" s="700">
        <v>0</v>
      </c>
    </row>
    <row r="3104" spans="1:21" ht="14.4" customHeight="1" x14ac:dyDescent="0.3">
      <c r="A3104" s="660">
        <v>21</v>
      </c>
      <c r="B3104" s="661" t="s">
        <v>589</v>
      </c>
      <c r="C3104" s="661">
        <v>89301212</v>
      </c>
      <c r="D3104" s="740" t="s">
        <v>6629</v>
      </c>
      <c r="E3104" s="741" t="s">
        <v>4383</v>
      </c>
      <c r="F3104" s="661" t="s">
        <v>4355</v>
      </c>
      <c r="G3104" s="661" t="s">
        <v>4452</v>
      </c>
      <c r="H3104" s="661" t="s">
        <v>590</v>
      </c>
      <c r="I3104" s="661" t="s">
        <v>5279</v>
      </c>
      <c r="J3104" s="661" t="s">
        <v>5274</v>
      </c>
      <c r="K3104" s="661" t="s">
        <v>996</v>
      </c>
      <c r="L3104" s="662">
        <v>0</v>
      </c>
      <c r="M3104" s="662">
        <v>0</v>
      </c>
      <c r="N3104" s="661">
        <v>6</v>
      </c>
      <c r="O3104" s="742">
        <v>3.5</v>
      </c>
      <c r="P3104" s="662">
        <v>0</v>
      </c>
      <c r="Q3104" s="677"/>
      <c r="R3104" s="661">
        <v>1</v>
      </c>
      <c r="S3104" s="677">
        <v>0.16666666666666666</v>
      </c>
      <c r="T3104" s="742">
        <v>1</v>
      </c>
      <c r="U3104" s="700">
        <v>0.2857142857142857</v>
      </c>
    </row>
    <row r="3105" spans="1:21" ht="14.4" customHeight="1" x14ac:dyDescent="0.3">
      <c r="A3105" s="660">
        <v>21</v>
      </c>
      <c r="B3105" s="661" t="s">
        <v>589</v>
      </c>
      <c r="C3105" s="661">
        <v>89301212</v>
      </c>
      <c r="D3105" s="740" t="s">
        <v>6629</v>
      </c>
      <c r="E3105" s="741" t="s">
        <v>4383</v>
      </c>
      <c r="F3105" s="661" t="s">
        <v>4355</v>
      </c>
      <c r="G3105" s="661" t="s">
        <v>4452</v>
      </c>
      <c r="H3105" s="661" t="s">
        <v>590</v>
      </c>
      <c r="I3105" s="661" t="s">
        <v>4610</v>
      </c>
      <c r="J3105" s="661" t="s">
        <v>2049</v>
      </c>
      <c r="K3105" s="661" t="s">
        <v>996</v>
      </c>
      <c r="L3105" s="662">
        <v>0</v>
      </c>
      <c r="M3105" s="662">
        <v>0</v>
      </c>
      <c r="N3105" s="661">
        <v>3</v>
      </c>
      <c r="O3105" s="742">
        <v>2</v>
      </c>
      <c r="P3105" s="662">
        <v>0</v>
      </c>
      <c r="Q3105" s="677"/>
      <c r="R3105" s="661">
        <v>2</v>
      </c>
      <c r="S3105" s="677">
        <v>0.66666666666666663</v>
      </c>
      <c r="T3105" s="742">
        <v>1</v>
      </c>
      <c r="U3105" s="700">
        <v>0.5</v>
      </c>
    </row>
    <row r="3106" spans="1:21" ht="14.4" customHeight="1" x14ac:dyDescent="0.3">
      <c r="A3106" s="660">
        <v>21</v>
      </c>
      <c r="B3106" s="661" t="s">
        <v>589</v>
      </c>
      <c r="C3106" s="661">
        <v>89301212</v>
      </c>
      <c r="D3106" s="740" t="s">
        <v>6629</v>
      </c>
      <c r="E3106" s="741" t="s">
        <v>4383</v>
      </c>
      <c r="F3106" s="661" t="s">
        <v>4355</v>
      </c>
      <c r="G3106" s="661" t="s">
        <v>4452</v>
      </c>
      <c r="H3106" s="661" t="s">
        <v>590</v>
      </c>
      <c r="I3106" s="661" t="s">
        <v>4610</v>
      </c>
      <c r="J3106" s="661" t="s">
        <v>4607</v>
      </c>
      <c r="K3106" s="661" t="s">
        <v>996</v>
      </c>
      <c r="L3106" s="662">
        <v>0</v>
      </c>
      <c r="M3106" s="662">
        <v>0</v>
      </c>
      <c r="N3106" s="661">
        <v>2</v>
      </c>
      <c r="O3106" s="742">
        <v>0.5</v>
      </c>
      <c r="P3106" s="662">
        <v>0</v>
      </c>
      <c r="Q3106" s="677"/>
      <c r="R3106" s="661">
        <v>2</v>
      </c>
      <c r="S3106" s="677">
        <v>1</v>
      </c>
      <c r="T3106" s="742">
        <v>0.5</v>
      </c>
      <c r="U3106" s="700">
        <v>1</v>
      </c>
    </row>
    <row r="3107" spans="1:21" ht="14.4" customHeight="1" x14ac:dyDescent="0.3">
      <c r="A3107" s="660">
        <v>21</v>
      </c>
      <c r="B3107" s="661" t="s">
        <v>589</v>
      </c>
      <c r="C3107" s="661">
        <v>89301212</v>
      </c>
      <c r="D3107" s="740" t="s">
        <v>6629</v>
      </c>
      <c r="E3107" s="741" t="s">
        <v>4383</v>
      </c>
      <c r="F3107" s="661" t="s">
        <v>4355</v>
      </c>
      <c r="G3107" s="661" t="s">
        <v>4452</v>
      </c>
      <c r="H3107" s="661" t="s">
        <v>590</v>
      </c>
      <c r="I3107" s="661" t="s">
        <v>5439</v>
      </c>
      <c r="J3107" s="661" t="s">
        <v>2049</v>
      </c>
      <c r="K3107" s="661" t="s">
        <v>2183</v>
      </c>
      <c r="L3107" s="662">
        <v>0</v>
      </c>
      <c r="M3107" s="662">
        <v>0</v>
      </c>
      <c r="N3107" s="661">
        <v>1</v>
      </c>
      <c r="O3107" s="742">
        <v>1</v>
      </c>
      <c r="P3107" s="662"/>
      <c r="Q3107" s="677"/>
      <c r="R3107" s="661"/>
      <c r="S3107" s="677">
        <v>0</v>
      </c>
      <c r="T3107" s="742"/>
      <c r="U3107" s="700">
        <v>0</v>
      </c>
    </row>
    <row r="3108" spans="1:21" ht="14.4" customHeight="1" x14ac:dyDescent="0.3">
      <c r="A3108" s="660">
        <v>21</v>
      </c>
      <c r="B3108" s="661" t="s">
        <v>589</v>
      </c>
      <c r="C3108" s="661">
        <v>89301212</v>
      </c>
      <c r="D3108" s="740" t="s">
        <v>6629</v>
      </c>
      <c r="E3108" s="741" t="s">
        <v>4383</v>
      </c>
      <c r="F3108" s="661" t="s">
        <v>4355</v>
      </c>
      <c r="G3108" s="661" t="s">
        <v>4452</v>
      </c>
      <c r="H3108" s="661" t="s">
        <v>590</v>
      </c>
      <c r="I3108" s="661" t="s">
        <v>5357</v>
      </c>
      <c r="J3108" s="661" t="s">
        <v>5271</v>
      </c>
      <c r="K3108" s="661" t="s">
        <v>1097</v>
      </c>
      <c r="L3108" s="662">
        <v>0</v>
      </c>
      <c r="M3108" s="662">
        <v>0</v>
      </c>
      <c r="N3108" s="661">
        <v>2</v>
      </c>
      <c r="O3108" s="742">
        <v>0.5</v>
      </c>
      <c r="P3108" s="662"/>
      <c r="Q3108" s="677"/>
      <c r="R3108" s="661"/>
      <c r="S3108" s="677">
        <v>0</v>
      </c>
      <c r="T3108" s="742"/>
      <c r="U3108" s="700">
        <v>0</v>
      </c>
    </row>
    <row r="3109" spans="1:21" ht="14.4" customHeight="1" x14ac:dyDescent="0.3">
      <c r="A3109" s="660">
        <v>21</v>
      </c>
      <c r="B3109" s="661" t="s">
        <v>589</v>
      </c>
      <c r="C3109" s="661">
        <v>89301212</v>
      </c>
      <c r="D3109" s="740" t="s">
        <v>6629</v>
      </c>
      <c r="E3109" s="741" t="s">
        <v>4383</v>
      </c>
      <c r="F3109" s="661" t="s">
        <v>4355</v>
      </c>
      <c r="G3109" s="661" t="s">
        <v>4452</v>
      </c>
      <c r="H3109" s="661" t="s">
        <v>590</v>
      </c>
      <c r="I3109" s="661" t="s">
        <v>5358</v>
      </c>
      <c r="J3109" s="661" t="s">
        <v>5271</v>
      </c>
      <c r="K3109" s="661" t="s">
        <v>1097</v>
      </c>
      <c r="L3109" s="662">
        <v>0</v>
      </c>
      <c r="M3109" s="662">
        <v>0</v>
      </c>
      <c r="N3109" s="661">
        <v>2</v>
      </c>
      <c r="O3109" s="742">
        <v>2</v>
      </c>
      <c r="P3109" s="662">
        <v>0</v>
      </c>
      <c r="Q3109" s="677"/>
      <c r="R3109" s="661">
        <v>1</v>
      </c>
      <c r="S3109" s="677">
        <v>0.5</v>
      </c>
      <c r="T3109" s="742">
        <v>1</v>
      </c>
      <c r="U3109" s="700">
        <v>0.5</v>
      </c>
    </row>
    <row r="3110" spans="1:21" ht="14.4" customHeight="1" x14ac:dyDescent="0.3">
      <c r="A3110" s="660">
        <v>21</v>
      </c>
      <c r="B3110" s="661" t="s">
        <v>589</v>
      </c>
      <c r="C3110" s="661">
        <v>89301212</v>
      </c>
      <c r="D3110" s="740" t="s">
        <v>6629</v>
      </c>
      <c r="E3110" s="741" t="s">
        <v>4383</v>
      </c>
      <c r="F3110" s="661" t="s">
        <v>4355</v>
      </c>
      <c r="G3110" s="661" t="s">
        <v>4452</v>
      </c>
      <c r="H3110" s="661" t="s">
        <v>590</v>
      </c>
      <c r="I3110" s="661" t="s">
        <v>6359</v>
      </c>
      <c r="J3110" s="661" t="s">
        <v>5277</v>
      </c>
      <c r="K3110" s="661" t="s">
        <v>6360</v>
      </c>
      <c r="L3110" s="662">
        <v>0</v>
      </c>
      <c r="M3110" s="662">
        <v>0</v>
      </c>
      <c r="N3110" s="661">
        <v>2</v>
      </c>
      <c r="O3110" s="742">
        <v>0.5</v>
      </c>
      <c r="P3110" s="662"/>
      <c r="Q3110" s="677"/>
      <c r="R3110" s="661"/>
      <c r="S3110" s="677">
        <v>0</v>
      </c>
      <c r="T3110" s="742"/>
      <c r="U3110" s="700">
        <v>0</v>
      </c>
    </row>
    <row r="3111" spans="1:21" ht="14.4" customHeight="1" x14ac:dyDescent="0.3">
      <c r="A3111" s="660">
        <v>21</v>
      </c>
      <c r="B3111" s="661" t="s">
        <v>589</v>
      </c>
      <c r="C3111" s="661">
        <v>89301212</v>
      </c>
      <c r="D3111" s="740" t="s">
        <v>6629</v>
      </c>
      <c r="E3111" s="741" t="s">
        <v>4383</v>
      </c>
      <c r="F3111" s="661" t="s">
        <v>4355</v>
      </c>
      <c r="G3111" s="661" t="s">
        <v>4452</v>
      </c>
      <c r="H3111" s="661" t="s">
        <v>590</v>
      </c>
      <c r="I3111" s="661" t="s">
        <v>6361</v>
      </c>
      <c r="J3111" s="661" t="s">
        <v>4947</v>
      </c>
      <c r="K3111" s="661" t="s">
        <v>3137</v>
      </c>
      <c r="L3111" s="662">
        <v>0</v>
      </c>
      <c r="M3111" s="662">
        <v>0</v>
      </c>
      <c r="N3111" s="661">
        <v>2</v>
      </c>
      <c r="O3111" s="742">
        <v>0.5</v>
      </c>
      <c r="P3111" s="662"/>
      <c r="Q3111" s="677"/>
      <c r="R3111" s="661"/>
      <c r="S3111" s="677">
        <v>0</v>
      </c>
      <c r="T3111" s="742"/>
      <c r="U3111" s="700">
        <v>0</v>
      </c>
    </row>
    <row r="3112" spans="1:21" ht="14.4" customHeight="1" x14ac:dyDescent="0.3">
      <c r="A3112" s="660">
        <v>21</v>
      </c>
      <c r="B3112" s="661" t="s">
        <v>589</v>
      </c>
      <c r="C3112" s="661">
        <v>89301212</v>
      </c>
      <c r="D3112" s="740" t="s">
        <v>6629</v>
      </c>
      <c r="E3112" s="741" t="s">
        <v>4383</v>
      </c>
      <c r="F3112" s="661" t="s">
        <v>4355</v>
      </c>
      <c r="G3112" s="661" t="s">
        <v>6036</v>
      </c>
      <c r="H3112" s="661" t="s">
        <v>590</v>
      </c>
      <c r="I3112" s="661" t="s">
        <v>6362</v>
      </c>
      <c r="J3112" s="661" t="s">
        <v>6363</v>
      </c>
      <c r="K3112" s="661" t="s">
        <v>6364</v>
      </c>
      <c r="L3112" s="662">
        <v>0</v>
      </c>
      <c r="M3112" s="662">
        <v>0</v>
      </c>
      <c r="N3112" s="661">
        <v>1</v>
      </c>
      <c r="O3112" s="742">
        <v>1</v>
      </c>
      <c r="P3112" s="662"/>
      <c r="Q3112" s="677"/>
      <c r="R3112" s="661"/>
      <c r="S3112" s="677">
        <v>0</v>
      </c>
      <c r="T3112" s="742"/>
      <c r="U3112" s="700">
        <v>0</v>
      </c>
    </row>
    <row r="3113" spans="1:21" ht="14.4" customHeight="1" x14ac:dyDescent="0.3">
      <c r="A3113" s="660">
        <v>21</v>
      </c>
      <c r="B3113" s="661" t="s">
        <v>589</v>
      </c>
      <c r="C3113" s="661">
        <v>89301212</v>
      </c>
      <c r="D3113" s="740" t="s">
        <v>6629</v>
      </c>
      <c r="E3113" s="741" t="s">
        <v>4383</v>
      </c>
      <c r="F3113" s="661" t="s">
        <v>4356</v>
      </c>
      <c r="G3113" s="661" t="s">
        <v>4612</v>
      </c>
      <c r="H3113" s="661" t="s">
        <v>590</v>
      </c>
      <c r="I3113" s="661" t="s">
        <v>4613</v>
      </c>
      <c r="J3113" s="661" t="s">
        <v>4370</v>
      </c>
      <c r="K3113" s="661"/>
      <c r="L3113" s="662">
        <v>0</v>
      </c>
      <c r="M3113" s="662">
        <v>0</v>
      </c>
      <c r="N3113" s="661">
        <v>40</v>
      </c>
      <c r="O3113" s="742">
        <v>40</v>
      </c>
      <c r="P3113" s="662">
        <v>0</v>
      </c>
      <c r="Q3113" s="677"/>
      <c r="R3113" s="661">
        <v>39</v>
      </c>
      <c r="S3113" s="677">
        <v>0.97499999999999998</v>
      </c>
      <c r="T3113" s="742">
        <v>39</v>
      </c>
      <c r="U3113" s="700">
        <v>0.97499999999999998</v>
      </c>
    </row>
    <row r="3114" spans="1:21" ht="14.4" customHeight="1" x14ac:dyDescent="0.3">
      <c r="A3114" s="660">
        <v>21</v>
      </c>
      <c r="B3114" s="661" t="s">
        <v>589</v>
      </c>
      <c r="C3114" s="661">
        <v>89301212</v>
      </c>
      <c r="D3114" s="740" t="s">
        <v>6629</v>
      </c>
      <c r="E3114" s="741" t="s">
        <v>4383</v>
      </c>
      <c r="F3114" s="661" t="s">
        <v>4356</v>
      </c>
      <c r="G3114" s="661" t="s">
        <v>4612</v>
      </c>
      <c r="H3114" s="661" t="s">
        <v>590</v>
      </c>
      <c r="I3114" s="661" t="s">
        <v>5280</v>
      </c>
      <c r="J3114" s="661" t="s">
        <v>4370</v>
      </c>
      <c r="K3114" s="661"/>
      <c r="L3114" s="662">
        <v>0</v>
      </c>
      <c r="M3114" s="662">
        <v>0</v>
      </c>
      <c r="N3114" s="661">
        <v>19</v>
      </c>
      <c r="O3114" s="742">
        <v>18</v>
      </c>
      <c r="P3114" s="662">
        <v>0</v>
      </c>
      <c r="Q3114" s="677"/>
      <c r="R3114" s="661">
        <v>16</v>
      </c>
      <c r="S3114" s="677">
        <v>0.84210526315789469</v>
      </c>
      <c r="T3114" s="742">
        <v>15</v>
      </c>
      <c r="U3114" s="700">
        <v>0.83333333333333337</v>
      </c>
    </row>
    <row r="3115" spans="1:21" ht="14.4" customHeight="1" x14ac:dyDescent="0.3">
      <c r="A3115" s="660">
        <v>21</v>
      </c>
      <c r="B3115" s="661" t="s">
        <v>589</v>
      </c>
      <c r="C3115" s="661">
        <v>89301212</v>
      </c>
      <c r="D3115" s="740" t="s">
        <v>6629</v>
      </c>
      <c r="E3115" s="741" t="s">
        <v>4383</v>
      </c>
      <c r="F3115" s="661" t="s">
        <v>4356</v>
      </c>
      <c r="G3115" s="661" t="s">
        <v>4612</v>
      </c>
      <c r="H3115" s="661" t="s">
        <v>590</v>
      </c>
      <c r="I3115" s="661" t="s">
        <v>6365</v>
      </c>
      <c r="J3115" s="661" t="s">
        <v>4370</v>
      </c>
      <c r="K3115" s="661"/>
      <c r="L3115" s="662">
        <v>0</v>
      </c>
      <c r="M3115" s="662">
        <v>0</v>
      </c>
      <c r="N3115" s="661">
        <v>1</v>
      </c>
      <c r="O3115" s="742">
        <v>1</v>
      </c>
      <c r="P3115" s="662"/>
      <c r="Q3115" s="677"/>
      <c r="R3115" s="661"/>
      <c r="S3115" s="677">
        <v>0</v>
      </c>
      <c r="T3115" s="742"/>
      <c r="U3115" s="700">
        <v>0</v>
      </c>
    </row>
    <row r="3116" spans="1:21" ht="14.4" customHeight="1" x14ac:dyDescent="0.3">
      <c r="A3116" s="660">
        <v>21</v>
      </c>
      <c r="B3116" s="661" t="s">
        <v>589</v>
      </c>
      <c r="C3116" s="661">
        <v>89301212</v>
      </c>
      <c r="D3116" s="740" t="s">
        <v>6629</v>
      </c>
      <c r="E3116" s="741" t="s">
        <v>4383</v>
      </c>
      <c r="F3116" s="661" t="s">
        <v>4357</v>
      </c>
      <c r="G3116" s="661" t="s">
        <v>4612</v>
      </c>
      <c r="H3116" s="661" t="s">
        <v>590</v>
      </c>
      <c r="I3116" s="661" t="s">
        <v>5122</v>
      </c>
      <c r="J3116" s="661" t="s">
        <v>4370</v>
      </c>
      <c r="K3116" s="661"/>
      <c r="L3116" s="662">
        <v>0</v>
      </c>
      <c r="M3116" s="662">
        <v>0</v>
      </c>
      <c r="N3116" s="661">
        <v>128</v>
      </c>
      <c r="O3116" s="742">
        <v>81</v>
      </c>
      <c r="P3116" s="662">
        <v>0</v>
      </c>
      <c r="Q3116" s="677"/>
      <c r="R3116" s="661">
        <v>118</v>
      </c>
      <c r="S3116" s="677">
        <v>0.921875</v>
      </c>
      <c r="T3116" s="742">
        <v>74</v>
      </c>
      <c r="U3116" s="700">
        <v>0.9135802469135802</v>
      </c>
    </row>
    <row r="3117" spans="1:21" ht="14.4" customHeight="1" x14ac:dyDescent="0.3">
      <c r="A3117" s="660">
        <v>21</v>
      </c>
      <c r="B3117" s="661" t="s">
        <v>589</v>
      </c>
      <c r="C3117" s="661">
        <v>89301212</v>
      </c>
      <c r="D3117" s="740" t="s">
        <v>6629</v>
      </c>
      <c r="E3117" s="741" t="s">
        <v>4383</v>
      </c>
      <c r="F3117" s="661" t="s">
        <v>4357</v>
      </c>
      <c r="G3117" s="661" t="s">
        <v>5712</v>
      </c>
      <c r="H3117" s="661" t="s">
        <v>590</v>
      </c>
      <c r="I3117" s="661" t="s">
        <v>6366</v>
      </c>
      <c r="J3117" s="661" t="s">
        <v>6367</v>
      </c>
      <c r="K3117" s="661" t="s">
        <v>6368</v>
      </c>
      <c r="L3117" s="662">
        <v>770.84</v>
      </c>
      <c r="M3117" s="662">
        <v>770.84</v>
      </c>
      <c r="N3117" s="661">
        <v>1</v>
      </c>
      <c r="O3117" s="742">
        <v>1</v>
      </c>
      <c r="P3117" s="662">
        <v>770.84</v>
      </c>
      <c r="Q3117" s="677">
        <v>1</v>
      </c>
      <c r="R3117" s="661">
        <v>1</v>
      </c>
      <c r="S3117" s="677">
        <v>1</v>
      </c>
      <c r="T3117" s="742">
        <v>1</v>
      </c>
      <c r="U3117" s="700">
        <v>1</v>
      </c>
    </row>
    <row r="3118" spans="1:21" ht="14.4" customHeight="1" x14ac:dyDescent="0.3">
      <c r="A3118" s="660">
        <v>21</v>
      </c>
      <c r="B3118" s="661" t="s">
        <v>589</v>
      </c>
      <c r="C3118" s="661">
        <v>89301212</v>
      </c>
      <c r="D3118" s="740" t="s">
        <v>6629</v>
      </c>
      <c r="E3118" s="741" t="s">
        <v>4383</v>
      </c>
      <c r="F3118" s="661" t="s">
        <v>4357</v>
      </c>
      <c r="G3118" s="661" t="s">
        <v>5712</v>
      </c>
      <c r="H3118" s="661" t="s">
        <v>590</v>
      </c>
      <c r="I3118" s="661" t="s">
        <v>5372</v>
      </c>
      <c r="J3118" s="661" t="s">
        <v>5373</v>
      </c>
      <c r="K3118" s="661" t="s">
        <v>5374</v>
      </c>
      <c r="L3118" s="662">
        <v>1600</v>
      </c>
      <c r="M3118" s="662">
        <v>1600</v>
      </c>
      <c r="N3118" s="661">
        <v>1</v>
      </c>
      <c r="O3118" s="742">
        <v>1</v>
      </c>
      <c r="P3118" s="662">
        <v>1600</v>
      </c>
      <c r="Q3118" s="677">
        <v>1</v>
      </c>
      <c r="R3118" s="661">
        <v>1</v>
      </c>
      <c r="S3118" s="677">
        <v>1</v>
      </c>
      <c r="T3118" s="742">
        <v>1</v>
      </c>
      <c r="U3118" s="700">
        <v>1</v>
      </c>
    </row>
    <row r="3119" spans="1:21" ht="14.4" customHeight="1" x14ac:dyDescent="0.3">
      <c r="A3119" s="660">
        <v>21</v>
      </c>
      <c r="B3119" s="661" t="s">
        <v>589</v>
      </c>
      <c r="C3119" s="661">
        <v>89301212</v>
      </c>
      <c r="D3119" s="740" t="s">
        <v>6629</v>
      </c>
      <c r="E3119" s="741" t="s">
        <v>4383</v>
      </c>
      <c r="F3119" s="661" t="s">
        <v>4357</v>
      </c>
      <c r="G3119" s="661" t="s">
        <v>4615</v>
      </c>
      <c r="H3119" s="661" t="s">
        <v>590</v>
      </c>
      <c r="I3119" s="661" t="s">
        <v>4681</v>
      </c>
      <c r="J3119" s="661" t="s">
        <v>4682</v>
      </c>
      <c r="K3119" s="661" t="s">
        <v>4683</v>
      </c>
      <c r="L3119" s="662">
        <v>1000</v>
      </c>
      <c r="M3119" s="662">
        <v>10000</v>
      </c>
      <c r="N3119" s="661">
        <v>10</v>
      </c>
      <c r="O3119" s="742">
        <v>10</v>
      </c>
      <c r="P3119" s="662"/>
      <c r="Q3119" s="677">
        <v>0</v>
      </c>
      <c r="R3119" s="661"/>
      <c r="S3119" s="677">
        <v>0</v>
      </c>
      <c r="T3119" s="742"/>
      <c r="U3119" s="700">
        <v>0</v>
      </c>
    </row>
    <row r="3120" spans="1:21" ht="14.4" customHeight="1" x14ac:dyDescent="0.3">
      <c r="A3120" s="660">
        <v>21</v>
      </c>
      <c r="B3120" s="661" t="s">
        <v>589</v>
      </c>
      <c r="C3120" s="661">
        <v>89301212</v>
      </c>
      <c r="D3120" s="740" t="s">
        <v>6629</v>
      </c>
      <c r="E3120" s="741" t="s">
        <v>4383</v>
      </c>
      <c r="F3120" s="661" t="s">
        <v>4357</v>
      </c>
      <c r="G3120" s="661" t="s">
        <v>5281</v>
      </c>
      <c r="H3120" s="661" t="s">
        <v>590</v>
      </c>
      <c r="I3120" s="661" t="s">
        <v>5282</v>
      </c>
      <c r="J3120" s="661" t="s">
        <v>5283</v>
      </c>
      <c r="K3120" s="661" t="s">
        <v>5284</v>
      </c>
      <c r="L3120" s="662">
        <v>1800</v>
      </c>
      <c r="M3120" s="662">
        <v>9000</v>
      </c>
      <c r="N3120" s="661">
        <v>5</v>
      </c>
      <c r="O3120" s="742">
        <v>5</v>
      </c>
      <c r="P3120" s="662">
        <v>5400</v>
      </c>
      <c r="Q3120" s="677">
        <v>0.6</v>
      </c>
      <c r="R3120" s="661">
        <v>3</v>
      </c>
      <c r="S3120" s="677">
        <v>0.6</v>
      </c>
      <c r="T3120" s="742">
        <v>3</v>
      </c>
      <c r="U3120" s="700">
        <v>0.6</v>
      </c>
    </row>
    <row r="3121" spans="1:21" ht="14.4" customHeight="1" x14ac:dyDescent="0.3">
      <c r="A3121" s="660">
        <v>21</v>
      </c>
      <c r="B3121" s="661" t="s">
        <v>589</v>
      </c>
      <c r="C3121" s="661">
        <v>89301212</v>
      </c>
      <c r="D3121" s="740" t="s">
        <v>6629</v>
      </c>
      <c r="E3121" s="741" t="s">
        <v>4383</v>
      </c>
      <c r="F3121" s="661" t="s">
        <v>4357</v>
      </c>
      <c r="G3121" s="661" t="s">
        <v>5368</v>
      </c>
      <c r="H3121" s="661" t="s">
        <v>590</v>
      </c>
      <c r="I3121" s="661" t="s">
        <v>5369</v>
      </c>
      <c r="J3121" s="661" t="s">
        <v>5370</v>
      </c>
      <c r="K3121" s="661" t="s">
        <v>5371</v>
      </c>
      <c r="L3121" s="662">
        <v>1512.05</v>
      </c>
      <c r="M3121" s="662">
        <v>4536.1499999999996</v>
      </c>
      <c r="N3121" s="661">
        <v>3</v>
      </c>
      <c r="O3121" s="742">
        <v>2</v>
      </c>
      <c r="P3121" s="662">
        <v>4536.1499999999996</v>
      </c>
      <c r="Q3121" s="677">
        <v>1</v>
      </c>
      <c r="R3121" s="661">
        <v>3</v>
      </c>
      <c r="S3121" s="677">
        <v>1</v>
      </c>
      <c r="T3121" s="742">
        <v>2</v>
      </c>
      <c r="U3121" s="700">
        <v>1</v>
      </c>
    </row>
    <row r="3122" spans="1:21" ht="14.4" customHeight="1" x14ac:dyDescent="0.3">
      <c r="A3122" s="660">
        <v>21</v>
      </c>
      <c r="B3122" s="661" t="s">
        <v>589</v>
      </c>
      <c r="C3122" s="661">
        <v>89301212</v>
      </c>
      <c r="D3122" s="740" t="s">
        <v>6629</v>
      </c>
      <c r="E3122" s="741" t="s">
        <v>4383</v>
      </c>
      <c r="F3122" s="661" t="s">
        <v>4357</v>
      </c>
      <c r="G3122" s="661" t="s">
        <v>5368</v>
      </c>
      <c r="H3122" s="661" t="s">
        <v>590</v>
      </c>
      <c r="I3122" s="661" t="s">
        <v>6369</v>
      </c>
      <c r="J3122" s="661" t="s">
        <v>5373</v>
      </c>
      <c r="K3122" s="661" t="s">
        <v>6370</v>
      </c>
      <c r="L3122" s="662">
        <v>800</v>
      </c>
      <c r="M3122" s="662">
        <v>1600</v>
      </c>
      <c r="N3122" s="661">
        <v>2</v>
      </c>
      <c r="O3122" s="742">
        <v>1</v>
      </c>
      <c r="P3122" s="662">
        <v>1600</v>
      </c>
      <c r="Q3122" s="677">
        <v>1</v>
      </c>
      <c r="R3122" s="661">
        <v>2</v>
      </c>
      <c r="S3122" s="677">
        <v>1</v>
      </c>
      <c r="T3122" s="742">
        <v>1</v>
      </c>
      <c r="U3122" s="700">
        <v>1</v>
      </c>
    </row>
    <row r="3123" spans="1:21" ht="14.4" customHeight="1" x14ac:dyDescent="0.3">
      <c r="A3123" s="660">
        <v>21</v>
      </c>
      <c r="B3123" s="661" t="s">
        <v>589</v>
      </c>
      <c r="C3123" s="661">
        <v>89301212</v>
      </c>
      <c r="D3123" s="740" t="s">
        <v>6629</v>
      </c>
      <c r="E3123" s="741" t="s">
        <v>4383</v>
      </c>
      <c r="F3123" s="661" t="s">
        <v>4357</v>
      </c>
      <c r="G3123" s="661" t="s">
        <v>5288</v>
      </c>
      <c r="H3123" s="661" t="s">
        <v>590</v>
      </c>
      <c r="I3123" s="661" t="s">
        <v>5282</v>
      </c>
      <c r="J3123" s="661" t="s">
        <v>5283</v>
      </c>
      <c r="K3123" s="661" t="s">
        <v>5284</v>
      </c>
      <c r="L3123" s="662">
        <v>1800</v>
      </c>
      <c r="M3123" s="662">
        <v>12600</v>
      </c>
      <c r="N3123" s="661">
        <v>7</v>
      </c>
      <c r="O3123" s="742">
        <v>7</v>
      </c>
      <c r="P3123" s="662">
        <v>5400</v>
      </c>
      <c r="Q3123" s="677">
        <v>0.42857142857142855</v>
      </c>
      <c r="R3123" s="661">
        <v>3</v>
      </c>
      <c r="S3123" s="677">
        <v>0.42857142857142855</v>
      </c>
      <c r="T3123" s="742">
        <v>3</v>
      </c>
      <c r="U3123" s="700">
        <v>0.42857142857142855</v>
      </c>
    </row>
    <row r="3124" spans="1:21" ht="14.4" customHeight="1" x14ac:dyDescent="0.3">
      <c r="A3124" s="660">
        <v>21</v>
      </c>
      <c r="B3124" s="661" t="s">
        <v>589</v>
      </c>
      <c r="C3124" s="661">
        <v>89301212</v>
      </c>
      <c r="D3124" s="740" t="s">
        <v>6629</v>
      </c>
      <c r="E3124" s="741" t="s">
        <v>4383</v>
      </c>
      <c r="F3124" s="661" t="s">
        <v>4357</v>
      </c>
      <c r="G3124" s="661" t="s">
        <v>4684</v>
      </c>
      <c r="H3124" s="661" t="s">
        <v>590</v>
      </c>
      <c r="I3124" s="661" t="s">
        <v>4681</v>
      </c>
      <c r="J3124" s="661" t="s">
        <v>4682</v>
      </c>
      <c r="K3124" s="661" t="s">
        <v>4683</v>
      </c>
      <c r="L3124" s="662">
        <v>1000</v>
      </c>
      <c r="M3124" s="662">
        <v>2000</v>
      </c>
      <c r="N3124" s="661">
        <v>2</v>
      </c>
      <c r="O3124" s="742">
        <v>2</v>
      </c>
      <c r="P3124" s="662"/>
      <c r="Q3124" s="677">
        <v>0</v>
      </c>
      <c r="R3124" s="661"/>
      <c r="S3124" s="677">
        <v>0</v>
      </c>
      <c r="T3124" s="742"/>
      <c r="U3124" s="700">
        <v>0</v>
      </c>
    </row>
    <row r="3125" spans="1:21" ht="14.4" customHeight="1" x14ac:dyDescent="0.3">
      <c r="A3125" s="660">
        <v>21</v>
      </c>
      <c r="B3125" s="661" t="s">
        <v>589</v>
      </c>
      <c r="C3125" s="661">
        <v>89301212</v>
      </c>
      <c r="D3125" s="740" t="s">
        <v>6629</v>
      </c>
      <c r="E3125" s="741" t="s">
        <v>4384</v>
      </c>
      <c r="F3125" s="661" t="s">
        <v>4355</v>
      </c>
      <c r="G3125" s="661" t="s">
        <v>4545</v>
      </c>
      <c r="H3125" s="661" t="s">
        <v>2238</v>
      </c>
      <c r="I3125" s="661" t="s">
        <v>2601</v>
      </c>
      <c r="J3125" s="661" t="s">
        <v>2602</v>
      </c>
      <c r="K3125" s="661" t="s">
        <v>4215</v>
      </c>
      <c r="L3125" s="662">
        <v>804.58</v>
      </c>
      <c r="M3125" s="662">
        <v>9654.9600000000009</v>
      </c>
      <c r="N3125" s="661">
        <v>12</v>
      </c>
      <c r="O3125" s="742">
        <v>4</v>
      </c>
      <c r="P3125" s="662">
        <v>9654.9600000000009</v>
      </c>
      <c r="Q3125" s="677">
        <v>1</v>
      </c>
      <c r="R3125" s="661">
        <v>12</v>
      </c>
      <c r="S3125" s="677">
        <v>1</v>
      </c>
      <c r="T3125" s="742">
        <v>4</v>
      </c>
      <c r="U3125" s="700">
        <v>1</v>
      </c>
    </row>
    <row r="3126" spans="1:21" ht="14.4" customHeight="1" x14ac:dyDescent="0.3">
      <c r="A3126" s="660">
        <v>21</v>
      </c>
      <c r="B3126" s="661" t="s">
        <v>589</v>
      </c>
      <c r="C3126" s="661">
        <v>89301212</v>
      </c>
      <c r="D3126" s="740" t="s">
        <v>6629</v>
      </c>
      <c r="E3126" s="741" t="s">
        <v>4384</v>
      </c>
      <c r="F3126" s="661" t="s">
        <v>4355</v>
      </c>
      <c r="G3126" s="661" t="s">
        <v>6371</v>
      </c>
      <c r="H3126" s="661" t="s">
        <v>590</v>
      </c>
      <c r="I3126" s="661" t="s">
        <v>6372</v>
      </c>
      <c r="J3126" s="661" t="s">
        <v>6373</v>
      </c>
      <c r="K3126" s="661" t="s">
        <v>6374</v>
      </c>
      <c r="L3126" s="662">
        <v>0</v>
      </c>
      <c r="M3126" s="662">
        <v>0</v>
      </c>
      <c r="N3126" s="661">
        <v>3</v>
      </c>
      <c r="O3126" s="742">
        <v>3</v>
      </c>
      <c r="P3126" s="662">
        <v>0</v>
      </c>
      <c r="Q3126" s="677"/>
      <c r="R3126" s="661">
        <v>3</v>
      </c>
      <c r="S3126" s="677">
        <v>1</v>
      </c>
      <c r="T3126" s="742">
        <v>3</v>
      </c>
      <c r="U3126" s="700">
        <v>1</v>
      </c>
    </row>
    <row r="3127" spans="1:21" ht="14.4" customHeight="1" x14ac:dyDescent="0.3">
      <c r="A3127" s="660">
        <v>21</v>
      </c>
      <c r="B3127" s="661" t="s">
        <v>589</v>
      </c>
      <c r="C3127" s="661">
        <v>89301212</v>
      </c>
      <c r="D3127" s="740" t="s">
        <v>6629</v>
      </c>
      <c r="E3127" s="741" t="s">
        <v>4385</v>
      </c>
      <c r="F3127" s="661" t="s">
        <v>4355</v>
      </c>
      <c r="G3127" s="661" t="s">
        <v>4460</v>
      </c>
      <c r="H3127" s="661" t="s">
        <v>590</v>
      </c>
      <c r="I3127" s="661" t="s">
        <v>1008</v>
      </c>
      <c r="J3127" s="661" t="s">
        <v>4461</v>
      </c>
      <c r="K3127" s="661" t="s">
        <v>1200</v>
      </c>
      <c r="L3127" s="662">
        <v>44.89</v>
      </c>
      <c r="M3127" s="662">
        <v>44.89</v>
      </c>
      <c r="N3127" s="661">
        <v>1</v>
      </c>
      <c r="O3127" s="742">
        <v>1</v>
      </c>
      <c r="P3127" s="662">
        <v>44.89</v>
      </c>
      <c r="Q3127" s="677">
        <v>1</v>
      </c>
      <c r="R3127" s="661">
        <v>1</v>
      </c>
      <c r="S3127" s="677">
        <v>1</v>
      </c>
      <c r="T3127" s="742">
        <v>1</v>
      </c>
      <c r="U3127" s="700">
        <v>1</v>
      </c>
    </row>
    <row r="3128" spans="1:21" ht="14.4" customHeight="1" x14ac:dyDescent="0.3">
      <c r="A3128" s="660">
        <v>21</v>
      </c>
      <c r="B3128" s="661" t="s">
        <v>589</v>
      </c>
      <c r="C3128" s="661">
        <v>89301212</v>
      </c>
      <c r="D3128" s="740" t="s">
        <v>6629</v>
      </c>
      <c r="E3128" s="741" t="s">
        <v>4385</v>
      </c>
      <c r="F3128" s="661" t="s">
        <v>4355</v>
      </c>
      <c r="G3128" s="661" t="s">
        <v>4970</v>
      </c>
      <c r="H3128" s="661" t="s">
        <v>590</v>
      </c>
      <c r="I3128" s="661" t="s">
        <v>968</v>
      </c>
      <c r="J3128" s="661" t="s">
        <v>965</v>
      </c>
      <c r="K3128" s="661" t="s">
        <v>5809</v>
      </c>
      <c r="L3128" s="662">
        <v>0</v>
      </c>
      <c r="M3128" s="662">
        <v>0</v>
      </c>
      <c r="N3128" s="661">
        <v>1</v>
      </c>
      <c r="O3128" s="742">
        <v>1</v>
      </c>
      <c r="P3128" s="662"/>
      <c r="Q3128" s="677"/>
      <c r="R3128" s="661"/>
      <c r="S3128" s="677">
        <v>0</v>
      </c>
      <c r="T3128" s="742"/>
      <c r="U3128" s="700">
        <v>0</v>
      </c>
    </row>
    <row r="3129" spans="1:21" ht="14.4" customHeight="1" x14ac:dyDescent="0.3">
      <c r="A3129" s="660">
        <v>21</v>
      </c>
      <c r="B3129" s="661" t="s">
        <v>589</v>
      </c>
      <c r="C3129" s="661">
        <v>89301212</v>
      </c>
      <c r="D3129" s="740" t="s">
        <v>6629</v>
      </c>
      <c r="E3129" s="741" t="s">
        <v>4385</v>
      </c>
      <c r="F3129" s="661" t="s">
        <v>4355</v>
      </c>
      <c r="G3129" s="661" t="s">
        <v>4731</v>
      </c>
      <c r="H3129" s="661" t="s">
        <v>590</v>
      </c>
      <c r="I3129" s="661" t="s">
        <v>5053</v>
      </c>
      <c r="J3129" s="661" t="s">
        <v>5054</v>
      </c>
      <c r="K3129" s="661" t="s">
        <v>5055</v>
      </c>
      <c r="L3129" s="662">
        <v>483.76</v>
      </c>
      <c r="M3129" s="662">
        <v>483.76</v>
      </c>
      <c r="N3129" s="661">
        <v>1</v>
      </c>
      <c r="O3129" s="742">
        <v>1</v>
      </c>
      <c r="P3129" s="662">
        <v>483.76</v>
      </c>
      <c r="Q3129" s="677">
        <v>1</v>
      </c>
      <c r="R3129" s="661">
        <v>1</v>
      </c>
      <c r="S3129" s="677">
        <v>1</v>
      </c>
      <c r="T3129" s="742">
        <v>1</v>
      </c>
      <c r="U3129" s="700">
        <v>1</v>
      </c>
    </row>
    <row r="3130" spans="1:21" ht="14.4" customHeight="1" x14ac:dyDescent="0.3">
      <c r="A3130" s="660">
        <v>21</v>
      </c>
      <c r="B3130" s="661" t="s">
        <v>589</v>
      </c>
      <c r="C3130" s="661">
        <v>89301212</v>
      </c>
      <c r="D3130" s="740" t="s">
        <v>6629</v>
      </c>
      <c r="E3130" s="741" t="s">
        <v>4385</v>
      </c>
      <c r="F3130" s="661" t="s">
        <v>4355</v>
      </c>
      <c r="G3130" s="661" t="s">
        <v>4395</v>
      </c>
      <c r="H3130" s="661" t="s">
        <v>590</v>
      </c>
      <c r="I3130" s="661" t="s">
        <v>1190</v>
      </c>
      <c r="J3130" s="661" t="s">
        <v>1191</v>
      </c>
      <c r="K3130" s="661" t="s">
        <v>1192</v>
      </c>
      <c r="L3130" s="662">
        <v>89.6</v>
      </c>
      <c r="M3130" s="662">
        <v>268.79999999999995</v>
      </c>
      <c r="N3130" s="661">
        <v>3</v>
      </c>
      <c r="O3130" s="742">
        <v>2.5</v>
      </c>
      <c r="P3130" s="662"/>
      <c r="Q3130" s="677">
        <v>0</v>
      </c>
      <c r="R3130" s="661"/>
      <c r="S3130" s="677">
        <v>0</v>
      </c>
      <c r="T3130" s="742"/>
      <c r="U3130" s="700">
        <v>0</v>
      </c>
    </row>
    <row r="3131" spans="1:21" ht="14.4" customHeight="1" x14ac:dyDescent="0.3">
      <c r="A3131" s="660">
        <v>21</v>
      </c>
      <c r="B3131" s="661" t="s">
        <v>589</v>
      </c>
      <c r="C3131" s="661">
        <v>89301212</v>
      </c>
      <c r="D3131" s="740" t="s">
        <v>6629</v>
      </c>
      <c r="E3131" s="741" t="s">
        <v>4385</v>
      </c>
      <c r="F3131" s="661" t="s">
        <v>4355</v>
      </c>
      <c r="G3131" s="661" t="s">
        <v>4395</v>
      </c>
      <c r="H3131" s="661" t="s">
        <v>590</v>
      </c>
      <c r="I3131" s="661" t="s">
        <v>1190</v>
      </c>
      <c r="J3131" s="661" t="s">
        <v>1191</v>
      </c>
      <c r="K3131" s="661" t="s">
        <v>1192</v>
      </c>
      <c r="L3131" s="662">
        <v>95.25</v>
      </c>
      <c r="M3131" s="662">
        <v>285.75</v>
      </c>
      <c r="N3131" s="661">
        <v>3</v>
      </c>
      <c r="O3131" s="742">
        <v>3</v>
      </c>
      <c r="P3131" s="662"/>
      <c r="Q3131" s="677">
        <v>0</v>
      </c>
      <c r="R3131" s="661"/>
      <c r="S3131" s="677">
        <v>0</v>
      </c>
      <c r="T3131" s="742"/>
      <c r="U3131" s="700">
        <v>0</v>
      </c>
    </row>
    <row r="3132" spans="1:21" ht="14.4" customHeight="1" x14ac:dyDescent="0.3">
      <c r="A3132" s="660">
        <v>21</v>
      </c>
      <c r="B3132" s="661" t="s">
        <v>589</v>
      </c>
      <c r="C3132" s="661">
        <v>89301212</v>
      </c>
      <c r="D3132" s="740" t="s">
        <v>6629</v>
      </c>
      <c r="E3132" s="741" t="s">
        <v>4385</v>
      </c>
      <c r="F3132" s="661" t="s">
        <v>4355</v>
      </c>
      <c r="G3132" s="661" t="s">
        <v>4395</v>
      </c>
      <c r="H3132" s="661" t="s">
        <v>590</v>
      </c>
      <c r="I3132" s="661" t="s">
        <v>726</v>
      </c>
      <c r="J3132" s="661" t="s">
        <v>727</v>
      </c>
      <c r="K3132" s="661" t="s">
        <v>4396</v>
      </c>
      <c r="L3132" s="662">
        <v>42.42</v>
      </c>
      <c r="M3132" s="662">
        <v>84.84</v>
      </c>
      <c r="N3132" s="661">
        <v>2</v>
      </c>
      <c r="O3132" s="742">
        <v>0.5</v>
      </c>
      <c r="P3132" s="662"/>
      <c r="Q3132" s="677">
        <v>0</v>
      </c>
      <c r="R3132" s="661"/>
      <c r="S3132" s="677">
        <v>0</v>
      </c>
      <c r="T3132" s="742"/>
      <c r="U3132" s="700">
        <v>0</v>
      </c>
    </row>
    <row r="3133" spans="1:21" ht="14.4" customHeight="1" x14ac:dyDescent="0.3">
      <c r="A3133" s="660">
        <v>21</v>
      </c>
      <c r="B3133" s="661" t="s">
        <v>589</v>
      </c>
      <c r="C3133" s="661">
        <v>89301212</v>
      </c>
      <c r="D3133" s="740" t="s">
        <v>6629</v>
      </c>
      <c r="E3133" s="741" t="s">
        <v>4385</v>
      </c>
      <c r="F3133" s="661" t="s">
        <v>4355</v>
      </c>
      <c r="G3133" s="661" t="s">
        <v>4395</v>
      </c>
      <c r="H3133" s="661" t="s">
        <v>590</v>
      </c>
      <c r="I3133" s="661" t="s">
        <v>726</v>
      </c>
      <c r="J3133" s="661" t="s">
        <v>727</v>
      </c>
      <c r="K3133" s="661" t="s">
        <v>4396</v>
      </c>
      <c r="L3133" s="662">
        <v>85.72</v>
      </c>
      <c r="M3133" s="662">
        <v>171.44</v>
      </c>
      <c r="N3133" s="661">
        <v>2</v>
      </c>
      <c r="O3133" s="742">
        <v>1</v>
      </c>
      <c r="P3133" s="662"/>
      <c r="Q3133" s="677">
        <v>0</v>
      </c>
      <c r="R3133" s="661"/>
      <c r="S3133" s="677">
        <v>0</v>
      </c>
      <c r="T3133" s="742"/>
      <c r="U3133" s="700">
        <v>0</v>
      </c>
    </row>
    <row r="3134" spans="1:21" ht="14.4" customHeight="1" x14ac:dyDescent="0.3">
      <c r="A3134" s="660">
        <v>21</v>
      </c>
      <c r="B3134" s="661" t="s">
        <v>589</v>
      </c>
      <c r="C3134" s="661">
        <v>89301212</v>
      </c>
      <c r="D3134" s="740" t="s">
        <v>6629</v>
      </c>
      <c r="E3134" s="741" t="s">
        <v>4385</v>
      </c>
      <c r="F3134" s="661" t="s">
        <v>4355</v>
      </c>
      <c r="G3134" s="661" t="s">
        <v>4395</v>
      </c>
      <c r="H3134" s="661" t="s">
        <v>590</v>
      </c>
      <c r="I3134" s="661" t="s">
        <v>756</v>
      </c>
      <c r="J3134" s="661" t="s">
        <v>4464</v>
      </c>
      <c r="K3134" s="661" t="s">
        <v>3080</v>
      </c>
      <c r="L3134" s="662">
        <v>44.8</v>
      </c>
      <c r="M3134" s="662">
        <v>89.6</v>
      </c>
      <c r="N3134" s="661">
        <v>2</v>
      </c>
      <c r="O3134" s="742">
        <v>2</v>
      </c>
      <c r="P3134" s="662">
        <v>44.8</v>
      </c>
      <c r="Q3134" s="677">
        <v>0.5</v>
      </c>
      <c r="R3134" s="661">
        <v>1</v>
      </c>
      <c r="S3134" s="677">
        <v>0.5</v>
      </c>
      <c r="T3134" s="742">
        <v>1</v>
      </c>
      <c r="U3134" s="700">
        <v>0.5</v>
      </c>
    </row>
    <row r="3135" spans="1:21" ht="14.4" customHeight="1" x14ac:dyDescent="0.3">
      <c r="A3135" s="660">
        <v>21</v>
      </c>
      <c r="B3135" s="661" t="s">
        <v>589</v>
      </c>
      <c r="C3135" s="661">
        <v>89301212</v>
      </c>
      <c r="D3135" s="740" t="s">
        <v>6629</v>
      </c>
      <c r="E3135" s="741" t="s">
        <v>4385</v>
      </c>
      <c r="F3135" s="661" t="s">
        <v>4355</v>
      </c>
      <c r="G3135" s="661" t="s">
        <v>4395</v>
      </c>
      <c r="H3135" s="661" t="s">
        <v>590</v>
      </c>
      <c r="I3135" s="661" t="s">
        <v>4465</v>
      </c>
      <c r="J3135" s="661" t="s">
        <v>4464</v>
      </c>
      <c r="K3135" s="661" t="s">
        <v>3080</v>
      </c>
      <c r="L3135" s="662">
        <v>44.8</v>
      </c>
      <c r="M3135" s="662">
        <v>44.8</v>
      </c>
      <c r="N3135" s="661">
        <v>1</v>
      </c>
      <c r="O3135" s="742">
        <v>1</v>
      </c>
      <c r="P3135" s="662"/>
      <c r="Q3135" s="677">
        <v>0</v>
      </c>
      <c r="R3135" s="661"/>
      <c r="S3135" s="677">
        <v>0</v>
      </c>
      <c r="T3135" s="742"/>
      <c r="U3135" s="700">
        <v>0</v>
      </c>
    </row>
    <row r="3136" spans="1:21" ht="14.4" customHeight="1" x14ac:dyDescent="0.3">
      <c r="A3136" s="660">
        <v>21</v>
      </c>
      <c r="B3136" s="661" t="s">
        <v>589</v>
      </c>
      <c r="C3136" s="661">
        <v>89301212</v>
      </c>
      <c r="D3136" s="740" t="s">
        <v>6629</v>
      </c>
      <c r="E3136" s="741" t="s">
        <v>4385</v>
      </c>
      <c r="F3136" s="661" t="s">
        <v>4355</v>
      </c>
      <c r="G3136" s="661" t="s">
        <v>4399</v>
      </c>
      <c r="H3136" s="661" t="s">
        <v>2238</v>
      </c>
      <c r="I3136" s="661" t="s">
        <v>3638</v>
      </c>
      <c r="J3136" s="661" t="s">
        <v>4305</v>
      </c>
      <c r="K3136" s="661" t="s">
        <v>4306</v>
      </c>
      <c r="L3136" s="662">
        <v>25.03</v>
      </c>
      <c r="M3136" s="662">
        <v>25.03</v>
      </c>
      <c r="N3136" s="661">
        <v>1</v>
      </c>
      <c r="O3136" s="742">
        <v>0.5</v>
      </c>
      <c r="P3136" s="662">
        <v>25.03</v>
      </c>
      <c r="Q3136" s="677">
        <v>1</v>
      </c>
      <c r="R3136" s="661">
        <v>1</v>
      </c>
      <c r="S3136" s="677">
        <v>1</v>
      </c>
      <c r="T3136" s="742">
        <v>0.5</v>
      </c>
      <c r="U3136" s="700">
        <v>1</v>
      </c>
    </row>
    <row r="3137" spans="1:21" ht="14.4" customHeight="1" x14ac:dyDescent="0.3">
      <c r="A3137" s="660">
        <v>21</v>
      </c>
      <c r="B3137" s="661" t="s">
        <v>589</v>
      </c>
      <c r="C3137" s="661">
        <v>89301212</v>
      </c>
      <c r="D3137" s="740" t="s">
        <v>6629</v>
      </c>
      <c r="E3137" s="741" t="s">
        <v>4385</v>
      </c>
      <c r="F3137" s="661" t="s">
        <v>4355</v>
      </c>
      <c r="G3137" s="661" t="s">
        <v>4399</v>
      </c>
      <c r="H3137" s="661" t="s">
        <v>2238</v>
      </c>
      <c r="I3137" s="661" t="s">
        <v>2500</v>
      </c>
      <c r="J3137" s="661" t="s">
        <v>4244</v>
      </c>
      <c r="K3137" s="661" t="s">
        <v>4245</v>
      </c>
      <c r="L3137" s="662">
        <v>10.73</v>
      </c>
      <c r="M3137" s="662">
        <v>21.46</v>
      </c>
      <c r="N3137" s="661">
        <v>2</v>
      </c>
      <c r="O3137" s="742">
        <v>2</v>
      </c>
      <c r="P3137" s="662">
        <v>10.73</v>
      </c>
      <c r="Q3137" s="677">
        <v>0.5</v>
      </c>
      <c r="R3137" s="661">
        <v>1</v>
      </c>
      <c r="S3137" s="677">
        <v>0.5</v>
      </c>
      <c r="T3137" s="742">
        <v>1</v>
      </c>
      <c r="U3137" s="700">
        <v>0.5</v>
      </c>
    </row>
    <row r="3138" spans="1:21" ht="14.4" customHeight="1" x14ac:dyDescent="0.3">
      <c r="A3138" s="660">
        <v>21</v>
      </c>
      <c r="B3138" s="661" t="s">
        <v>589</v>
      </c>
      <c r="C3138" s="661">
        <v>89301212</v>
      </c>
      <c r="D3138" s="740" t="s">
        <v>6629</v>
      </c>
      <c r="E3138" s="741" t="s">
        <v>4385</v>
      </c>
      <c r="F3138" s="661" t="s">
        <v>4355</v>
      </c>
      <c r="G3138" s="661" t="s">
        <v>4399</v>
      </c>
      <c r="H3138" s="661" t="s">
        <v>590</v>
      </c>
      <c r="I3138" s="661" t="s">
        <v>5443</v>
      </c>
      <c r="J3138" s="661" t="s">
        <v>5444</v>
      </c>
      <c r="K3138" s="661" t="s">
        <v>4243</v>
      </c>
      <c r="L3138" s="662">
        <v>5.37</v>
      </c>
      <c r="M3138" s="662">
        <v>5.37</v>
      </c>
      <c r="N3138" s="661">
        <v>1</v>
      </c>
      <c r="O3138" s="742">
        <v>0.5</v>
      </c>
      <c r="P3138" s="662">
        <v>5.37</v>
      </c>
      <c r="Q3138" s="677">
        <v>1</v>
      </c>
      <c r="R3138" s="661">
        <v>1</v>
      </c>
      <c r="S3138" s="677">
        <v>1</v>
      </c>
      <c r="T3138" s="742">
        <v>0.5</v>
      </c>
      <c r="U3138" s="700">
        <v>1</v>
      </c>
    </row>
    <row r="3139" spans="1:21" ht="14.4" customHeight="1" x14ac:dyDescent="0.3">
      <c r="A3139" s="660">
        <v>21</v>
      </c>
      <c r="B3139" s="661" t="s">
        <v>589</v>
      </c>
      <c r="C3139" s="661">
        <v>89301212</v>
      </c>
      <c r="D3139" s="740" t="s">
        <v>6629</v>
      </c>
      <c r="E3139" s="741" t="s">
        <v>4385</v>
      </c>
      <c r="F3139" s="661" t="s">
        <v>4355</v>
      </c>
      <c r="G3139" s="661" t="s">
        <v>4471</v>
      </c>
      <c r="H3139" s="661" t="s">
        <v>590</v>
      </c>
      <c r="I3139" s="661" t="s">
        <v>5060</v>
      </c>
      <c r="J3139" s="661" t="s">
        <v>5061</v>
      </c>
      <c r="K3139" s="661" t="s">
        <v>4169</v>
      </c>
      <c r="L3139" s="662">
        <v>156.86000000000001</v>
      </c>
      <c r="M3139" s="662">
        <v>313.72000000000003</v>
      </c>
      <c r="N3139" s="661">
        <v>2</v>
      </c>
      <c r="O3139" s="742">
        <v>2</v>
      </c>
      <c r="P3139" s="662"/>
      <c r="Q3139" s="677">
        <v>0</v>
      </c>
      <c r="R3139" s="661"/>
      <c r="S3139" s="677">
        <v>0</v>
      </c>
      <c r="T3139" s="742"/>
      <c r="U3139" s="700">
        <v>0</v>
      </c>
    </row>
    <row r="3140" spans="1:21" ht="14.4" customHeight="1" x14ac:dyDescent="0.3">
      <c r="A3140" s="660">
        <v>21</v>
      </c>
      <c r="B3140" s="661" t="s">
        <v>589</v>
      </c>
      <c r="C3140" s="661">
        <v>89301212</v>
      </c>
      <c r="D3140" s="740" t="s">
        <v>6629</v>
      </c>
      <c r="E3140" s="741" t="s">
        <v>4385</v>
      </c>
      <c r="F3140" s="661" t="s">
        <v>4355</v>
      </c>
      <c r="G3140" s="661" t="s">
        <v>4471</v>
      </c>
      <c r="H3140" s="661" t="s">
        <v>590</v>
      </c>
      <c r="I3140" s="661" t="s">
        <v>5034</v>
      </c>
      <c r="J3140" s="661" t="s">
        <v>4168</v>
      </c>
      <c r="K3140" s="661" t="s">
        <v>5035</v>
      </c>
      <c r="L3140" s="662">
        <v>0</v>
      </c>
      <c r="M3140" s="662">
        <v>0</v>
      </c>
      <c r="N3140" s="661">
        <v>1</v>
      </c>
      <c r="O3140" s="742">
        <v>1</v>
      </c>
      <c r="P3140" s="662">
        <v>0</v>
      </c>
      <c r="Q3140" s="677"/>
      <c r="R3140" s="661">
        <v>1</v>
      </c>
      <c r="S3140" s="677">
        <v>1</v>
      </c>
      <c r="T3140" s="742">
        <v>1</v>
      </c>
      <c r="U3140" s="700">
        <v>1</v>
      </c>
    </row>
    <row r="3141" spans="1:21" ht="14.4" customHeight="1" x14ac:dyDescent="0.3">
      <c r="A3141" s="660">
        <v>21</v>
      </c>
      <c r="B3141" s="661" t="s">
        <v>589</v>
      </c>
      <c r="C3141" s="661">
        <v>89301212</v>
      </c>
      <c r="D3141" s="740" t="s">
        <v>6629</v>
      </c>
      <c r="E3141" s="741" t="s">
        <v>4385</v>
      </c>
      <c r="F3141" s="661" t="s">
        <v>4355</v>
      </c>
      <c r="G3141" s="661" t="s">
        <v>4471</v>
      </c>
      <c r="H3141" s="661" t="s">
        <v>590</v>
      </c>
      <c r="I3141" s="661" t="s">
        <v>2669</v>
      </c>
      <c r="J3141" s="661" t="s">
        <v>4168</v>
      </c>
      <c r="K3141" s="661" t="s">
        <v>4169</v>
      </c>
      <c r="L3141" s="662">
        <v>156.86000000000001</v>
      </c>
      <c r="M3141" s="662">
        <v>313.72000000000003</v>
      </c>
      <c r="N3141" s="661">
        <v>2</v>
      </c>
      <c r="O3141" s="742">
        <v>1.5</v>
      </c>
      <c r="P3141" s="662">
        <v>156.86000000000001</v>
      </c>
      <c r="Q3141" s="677">
        <v>0.5</v>
      </c>
      <c r="R3141" s="661">
        <v>1</v>
      </c>
      <c r="S3141" s="677">
        <v>0.5</v>
      </c>
      <c r="T3141" s="742">
        <v>1</v>
      </c>
      <c r="U3141" s="700">
        <v>0.66666666666666663</v>
      </c>
    </row>
    <row r="3142" spans="1:21" ht="14.4" customHeight="1" x14ac:dyDescent="0.3">
      <c r="A3142" s="660">
        <v>21</v>
      </c>
      <c r="B3142" s="661" t="s">
        <v>589</v>
      </c>
      <c r="C3142" s="661">
        <v>89301212</v>
      </c>
      <c r="D3142" s="740" t="s">
        <v>6629</v>
      </c>
      <c r="E3142" s="741" t="s">
        <v>4385</v>
      </c>
      <c r="F3142" s="661" t="s">
        <v>4355</v>
      </c>
      <c r="G3142" s="661" t="s">
        <v>4471</v>
      </c>
      <c r="H3142" s="661" t="s">
        <v>590</v>
      </c>
      <c r="I3142" s="661" t="s">
        <v>6375</v>
      </c>
      <c r="J3142" s="661" t="s">
        <v>6376</v>
      </c>
      <c r="K3142" s="661" t="s">
        <v>6377</v>
      </c>
      <c r="L3142" s="662">
        <v>99.7</v>
      </c>
      <c r="M3142" s="662">
        <v>99.7</v>
      </c>
      <c r="N3142" s="661">
        <v>1</v>
      </c>
      <c r="O3142" s="742">
        <v>1</v>
      </c>
      <c r="P3142" s="662">
        <v>99.7</v>
      </c>
      <c r="Q3142" s="677">
        <v>1</v>
      </c>
      <c r="R3142" s="661">
        <v>1</v>
      </c>
      <c r="S3142" s="677">
        <v>1</v>
      </c>
      <c r="T3142" s="742">
        <v>1</v>
      </c>
      <c r="U3142" s="700">
        <v>1</v>
      </c>
    </row>
    <row r="3143" spans="1:21" ht="14.4" customHeight="1" x14ac:dyDescent="0.3">
      <c r="A3143" s="660">
        <v>21</v>
      </c>
      <c r="B3143" s="661" t="s">
        <v>589</v>
      </c>
      <c r="C3143" s="661">
        <v>89301212</v>
      </c>
      <c r="D3143" s="740" t="s">
        <v>6629</v>
      </c>
      <c r="E3143" s="741" t="s">
        <v>4385</v>
      </c>
      <c r="F3143" s="661" t="s">
        <v>4355</v>
      </c>
      <c r="G3143" s="661" t="s">
        <v>4471</v>
      </c>
      <c r="H3143" s="661" t="s">
        <v>590</v>
      </c>
      <c r="I3143" s="661" t="s">
        <v>6378</v>
      </c>
      <c r="J3143" s="661" t="s">
        <v>6376</v>
      </c>
      <c r="K3143" s="661" t="s">
        <v>6379</v>
      </c>
      <c r="L3143" s="662">
        <v>0</v>
      </c>
      <c r="M3143" s="662">
        <v>0</v>
      </c>
      <c r="N3143" s="661">
        <v>1</v>
      </c>
      <c r="O3143" s="742">
        <v>1</v>
      </c>
      <c r="P3143" s="662">
        <v>0</v>
      </c>
      <c r="Q3143" s="677"/>
      <c r="R3143" s="661">
        <v>1</v>
      </c>
      <c r="S3143" s="677">
        <v>1</v>
      </c>
      <c r="T3143" s="742">
        <v>1</v>
      </c>
      <c r="U3143" s="700">
        <v>1</v>
      </c>
    </row>
    <row r="3144" spans="1:21" ht="14.4" customHeight="1" x14ac:dyDescent="0.3">
      <c r="A3144" s="660">
        <v>21</v>
      </c>
      <c r="B3144" s="661" t="s">
        <v>589</v>
      </c>
      <c r="C3144" s="661">
        <v>89301212</v>
      </c>
      <c r="D3144" s="740" t="s">
        <v>6629</v>
      </c>
      <c r="E3144" s="741" t="s">
        <v>4385</v>
      </c>
      <c r="F3144" s="661" t="s">
        <v>4355</v>
      </c>
      <c r="G3144" s="661" t="s">
        <v>5065</v>
      </c>
      <c r="H3144" s="661" t="s">
        <v>2238</v>
      </c>
      <c r="I3144" s="661" t="s">
        <v>5295</v>
      </c>
      <c r="J3144" s="661" t="s">
        <v>5067</v>
      </c>
      <c r="K3144" s="661" t="s">
        <v>5296</v>
      </c>
      <c r="L3144" s="662">
        <v>0</v>
      </c>
      <c r="M3144" s="662">
        <v>0</v>
      </c>
      <c r="N3144" s="661">
        <v>2</v>
      </c>
      <c r="O3144" s="742">
        <v>2</v>
      </c>
      <c r="P3144" s="662">
        <v>0</v>
      </c>
      <c r="Q3144" s="677"/>
      <c r="R3144" s="661">
        <v>2</v>
      </c>
      <c r="S3144" s="677">
        <v>1</v>
      </c>
      <c r="T3144" s="742">
        <v>2</v>
      </c>
      <c r="U3144" s="700">
        <v>1</v>
      </c>
    </row>
    <row r="3145" spans="1:21" ht="14.4" customHeight="1" x14ac:dyDescent="0.3">
      <c r="A3145" s="660">
        <v>21</v>
      </c>
      <c r="B3145" s="661" t="s">
        <v>589</v>
      </c>
      <c r="C3145" s="661">
        <v>89301212</v>
      </c>
      <c r="D3145" s="740" t="s">
        <v>6629</v>
      </c>
      <c r="E3145" s="741" t="s">
        <v>4385</v>
      </c>
      <c r="F3145" s="661" t="s">
        <v>4355</v>
      </c>
      <c r="G3145" s="661" t="s">
        <v>5065</v>
      </c>
      <c r="H3145" s="661" t="s">
        <v>2238</v>
      </c>
      <c r="I3145" s="661" t="s">
        <v>5295</v>
      </c>
      <c r="J3145" s="661" t="s">
        <v>5067</v>
      </c>
      <c r="K3145" s="661" t="s">
        <v>5296</v>
      </c>
      <c r="L3145" s="662">
        <v>2681.96</v>
      </c>
      <c r="M3145" s="662">
        <v>2681.96</v>
      </c>
      <c r="N3145" s="661">
        <v>1</v>
      </c>
      <c r="O3145" s="742">
        <v>1</v>
      </c>
      <c r="P3145" s="662">
        <v>2681.96</v>
      </c>
      <c r="Q3145" s="677">
        <v>1</v>
      </c>
      <c r="R3145" s="661">
        <v>1</v>
      </c>
      <c r="S3145" s="677">
        <v>1</v>
      </c>
      <c r="T3145" s="742">
        <v>1</v>
      </c>
      <c r="U3145" s="700">
        <v>1</v>
      </c>
    </row>
    <row r="3146" spans="1:21" ht="14.4" customHeight="1" x14ac:dyDescent="0.3">
      <c r="A3146" s="660">
        <v>21</v>
      </c>
      <c r="B3146" s="661" t="s">
        <v>589</v>
      </c>
      <c r="C3146" s="661">
        <v>89301212</v>
      </c>
      <c r="D3146" s="740" t="s">
        <v>6629</v>
      </c>
      <c r="E3146" s="741" t="s">
        <v>4385</v>
      </c>
      <c r="F3146" s="661" t="s">
        <v>4355</v>
      </c>
      <c r="G3146" s="661" t="s">
        <v>6380</v>
      </c>
      <c r="H3146" s="661" t="s">
        <v>2238</v>
      </c>
      <c r="I3146" s="661" t="s">
        <v>6381</v>
      </c>
      <c r="J3146" s="661" t="s">
        <v>6382</v>
      </c>
      <c r="K3146" s="661" t="s">
        <v>1377</v>
      </c>
      <c r="L3146" s="662">
        <v>0</v>
      </c>
      <c r="M3146" s="662">
        <v>0</v>
      </c>
      <c r="N3146" s="661">
        <v>1</v>
      </c>
      <c r="O3146" s="742">
        <v>0.5</v>
      </c>
      <c r="P3146" s="662">
        <v>0</v>
      </c>
      <c r="Q3146" s="677"/>
      <c r="R3146" s="661">
        <v>1</v>
      </c>
      <c r="S3146" s="677">
        <v>1</v>
      </c>
      <c r="T3146" s="742">
        <v>0.5</v>
      </c>
      <c r="U3146" s="700">
        <v>1</v>
      </c>
    </row>
    <row r="3147" spans="1:21" ht="14.4" customHeight="1" x14ac:dyDescent="0.3">
      <c r="A3147" s="660">
        <v>21</v>
      </c>
      <c r="B3147" s="661" t="s">
        <v>589</v>
      </c>
      <c r="C3147" s="661">
        <v>89301212</v>
      </c>
      <c r="D3147" s="740" t="s">
        <v>6629</v>
      </c>
      <c r="E3147" s="741" t="s">
        <v>4385</v>
      </c>
      <c r="F3147" s="661" t="s">
        <v>4355</v>
      </c>
      <c r="G3147" s="661" t="s">
        <v>5036</v>
      </c>
      <c r="H3147" s="661" t="s">
        <v>2238</v>
      </c>
      <c r="I3147" s="661" t="s">
        <v>2315</v>
      </c>
      <c r="J3147" s="661" t="s">
        <v>2316</v>
      </c>
      <c r="K3147" s="661" t="s">
        <v>1161</v>
      </c>
      <c r="L3147" s="662">
        <v>44.89</v>
      </c>
      <c r="M3147" s="662">
        <v>89.78</v>
      </c>
      <c r="N3147" s="661">
        <v>2</v>
      </c>
      <c r="O3147" s="742">
        <v>0.5</v>
      </c>
      <c r="P3147" s="662">
        <v>89.78</v>
      </c>
      <c r="Q3147" s="677">
        <v>1</v>
      </c>
      <c r="R3147" s="661">
        <v>2</v>
      </c>
      <c r="S3147" s="677">
        <v>1</v>
      </c>
      <c r="T3147" s="742">
        <v>0.5</v>
      </c>
      <c r="U3147" s="700">
        <v>1</v>
      </c>
    </row>
    <row r="3148" spans="1:21" ht="14.4" customHeight="1" x14ac:dyDescent="0.3">
      <c r="A3148" s="660">
        <v>21</v>
      </c>
      <c r="B3148" s="661" t="s">
        <v>589</v>
      </c>
      <c r="C3148" s="661">
        <v>89301212</v>
      </c>
      <c r="D3148" s="740" t="s">
        <v>6629</v>
      </c>
      <c r="E3148" s="741" t="s">
        <v>4385</v>
      </c>
      <c r="F3148" s="661" t="s">
        <v>4355</v>
      </c>
      <c r="G3148" s="661" t="s">
        <v>6383</v>
      </c>
      <c r="H3148" s="661" t="s">
        <v>2238</v>
      </c>
      <c r="I3148" s="661" t="s">
        <v>6384</v>
      </c>
      <c r="J3148" s="661" t="s">
        <v>6385</v>
      </c>
      <c r="K3148" s="661" t="s">
        <v>1394</v>
      </c>
      <c r="L3148" s="662">
        <v>73.2</v>
      </c>
      <c r="M3148" s="662">
        <v>73.2</v>
      </c>
      <c r="N3148" s="661">
        <v>1</v>
      </c>
      <c r="O3148" s="742">
        <v>1</v>
      </c>
      <c r="P3148" s="662"/>
      <c r="Q3148" s="677">
        <v>0</v>
      </c>
      <c r="R3148" s="661"/>
      <c r="S3148" s="677">
        <v>0</v>
      </c>
      <c r="T3148" s="742"/>
      <c r="U3148" s="700">
        <v>0</v>
      </c>
    </row>
    <row r="3149" spans="1:21" ht="14.4" customHeight="1" x14ac:dyDescent="0.3">
      <c r="A3149" s="660">
        <v>21</v>
      </c>
      <c r="B3149" s="661" t="s">
        <v>589</v>
      </c>
      <c r="C3149" s="661">
        <v>89301212</v>
      </c>
      <c r="D3149" s="740" t="s">
        <v>6629</v>
      </c>
      <c r="E3149" s="741" t="s">
        <v>4385</v>
      </c>
      <c r="F3149" s="661" t="s">
        <v>4355</v>
      </c>
      <c r="G3149" s="661" t="s">
        <v>4400</v>
      </c>
      <c r="H3149" s="661" t="s">
        <v>590</v>
      </c>
      <c r="I3149" s="661" t="s">
        <v>1043</v>
      </c>
      <c r="J3149" s="661" t="s">
        <v>4401</v>
      </c>
      <c r="K3149" s="661" t="s">
        <v>4402</v>
      </c>
      <c r="L3149" s="662">
        <v>0</v>
      </c>
      <c r="M3149" s="662">
        <v>0</v>
      </c>
      <c r="N3149" s="661">
        <v>4</v>
      </c>
      <c r="O3149" s="742">
        <v>3.5</v>
      </c>
      <c r="P3149" s="662"/>
      <c r="Q3149" s="677"/>
      <c r="R3149" s="661"/>
      <c r="S3149" s="677">
        <v>0</v>
      </c>
      <c r="T3149" s="742"/>
      <c r="U3149" s="700">
        <v>0</v>
      </c>
    </row>
    <row r="3150" spans="1:21" ht="14.4" customHeight="1" x14ac:dyDescent="0.3">
      <c r="A3150" s="660">
        <v>21</v>
      </c>
      <c r="B3150" s="661" t="s">
        <v>589</v>
      </c>
      <c r="C3150" s="661">
        <v>89301212</v>
      </c>
      <c r="D3150" s="740" t="s">
        <v>6629</v>
      </c>
      <c r="E3150" s="741" t="s">
        <v>4385</v>
      </c>
      <c r="F3150" s="661" t="s">
        <v>4355</v>
      </c>
      <c r="G3150" s="661" t="s">
        <v>5727</v>
      </c>
      <c r="H3150" s="661" t="s">
        <v>590</v>
      </c>
      <c r="I3150" s="661" t="s">
        <v>6386</v>
      </c>
      <c r="J3150" s="661" t="s">
        <v>5729</v>
      </c>
      <c r="K3150" s="661" t="s">
        <v>1512</v>
      </c>
      <c r="L3150" s="662">
        <v>0</v>
      </c>
      <c r="M3150" s="662">
        <v>0</v>
      </c>
      <c r="N3150" s="661">
        <v>2</v>
      </c>
      <c r="O3150" s="742">
        <v>1.5</v>
      </c>
      <c r="P3150" s="662">
        <v>0</v>
      </c>
      <c r="Q3150" s="677"/>
      <c r="R3150" s="661">
        <v>2</v>
      </c>
      <c r="S3150" s="677">
        <v>1</v>
      </c>
      <c r="T3150" s="742">
        <v>1.5</v>
      </c>
      <c r="U3150" s="700">
        <v>1</v>
      </c>
    </row>
    <row r="3151" spans="1:21" ht="14.4" customHeight="1" x14ac:dyDescent="0.3">
      <c r="A3151" s="660">
        <v>21</v>
      </c>
      <c r="B3151" s="661" t="s">
        <v>589</v>
      </c>
      <c r="C3151" s="661">
        <v>89301212</v>
      </c>
      <c r="D3151" s="740" t="s">
        <v>6629</v>
      </c>
      <c r="E3151" s="741" t="s">
        <v>4385</v>
      </c>
      <c r="F3151" s="661" t="s">
        <v>4355</v>
      </c>
      <c r="G3151" s="661" t="s">
        <v>6387</v>
      </c>
      <c r="H3151" s="661" t="s">
        <v>590</v>
      </c>
      <c r="I3151" s="661" t="s">
        <v>6388</v>
      </c>
      <c r="J3151" s="661" t="s">
        <v>6389</v>
      </c>
      <c r="K3151" s="661" t="s">
        <v>5934</v>
      </c>
      <c r="L3151" s="662">
        <v>50.67</v>
      </c>
      <c r="M3151" s="662">
        <v>101.34</v>
      </c>
      <c r="N3151" s="661">
        <v>2</v>
      </c>
      <c r="O3151" s="742">
        <v>2</v>
      </c>
      <c r="P3151" s="662"/>
      <c r="Q3151" s="677">
        <v>0</v>
      </c>
      <c r="R3151" s="661"/>
      <c r="S3151" s="677">
        <v>0</v>
      </c>
      <c r="T3151" s="742"/>
      <c r="U3151" s="700">
        <v>0</v>
      </c>
    </row>
    <row r="3152" spans="1:21" ht="14.4" customHeight="1" x14ac:dyDescent="0.3">
      <c r="A3152" s="660">
        <v>21</v>
      </c>
      <c r="B3152" s="661" t="s">
        <v>589</v>
      </c>
      <c r="C3152" s="661">
        <v>89301212</v>
      </c>
      <c r="D3152" s="740" t="s">
        <v>6629</v>
      </c>
      <c r="E3152" s="741" t="s">
        <v>4385</v>
      </c>
      <c r="F3152" s="661" t="s">
        <v>4355</v>
      </c>
      <c r="G3152" s="661" t="s">
        <v>4690</v>
      </c>
      <c r="H3152" s="661" t="s">
        <v>2238</v>
      </c>
      <c r="I3152" s="661" t="s">
        <v>5835</v>
      </c>
      <c r="J3152" s="661" t="s">
        <v>2369</v>
      </c>
      <c r="K3152" s="661" t="s">
        <v>4679</v>
      </c>
      <c r="L3152" s="662">
        <v>0</v>
      </c>
      <c r="M3152" s="662">
        <v>0</v>
      </c>
      <c r="N3152" s="661">
        <v>3</v>
      </c>
      <c r="O3152" s="742">
        <v>2</v>
      </c>
      <c r="P3152" s="662">
        <v>0</v>
      </c>
      <c r="Q3152" s="677"/>
      <c r="R3152" s="661">
        <v>2</v>
      </c>
      <c r="S3152" s="677">
        <v>0.66666666666666663</v>
      </c>
      <c r="T3152" s="742">
        <v>1</v>
      </c>
      <c r="U3152" s="700">
        <v>0.5</v>
      </c>
    </row>
    <row r="3153" spans="1:21" ht="14.4" customHeight="1" x14ac:dyDescent="0.3">
      <c r="A3153" s="660">
        <v>21</v>
      </c>
      <c r="B3153" s="661" t="s">
        <v>589</v>
      </c>
      <c r="C3153" s="661">
        <v>89301212</v>
      </c>
      <c r="D3153" s="740" t="s">
        <v>6629</v>
      </c>
      <c r="E3153" s="741" t="s">
        <v>4385</v>
      </c>
      <c r="F3153" s="661" t="s">
        <v>4355</v>
      </c>
      <c r="G3153" s="661" t="s">
        <v>4690</v>
      </c>
      <c r="H3153" s="661" t="s">
        <v>2238</v>
      </c>
      <c r="I3153" s="661" t="s">
        <v>2368</v>
      </c>
      <c r="J3153" s="661" t="s">
        <v>2369</v>
      </c>
      <c r="K3153" s="661" t="s">
        <v>1094</v>
      </c>
      <c r="L3153" s="662">
        <v>0</v>
      </c>
      <c r="M3153" s="662">
        <v>0</v>
      </c>
      <c r="N3153" s="661">
        <v>5</v>
      </c>
      <c r="O3153" s="742">
        <v>4.5</v>
      </c>
      <c r="P3153" s="662"/>
      <c r="Q3153" s="677"/>
      <c r="R3153" s="661"/>
      <c r="S3153" s="677">
        <v>0</v>
      </c>
      <c r="T3153" s="742"/>
      <c r="U3153" s="700">
        <v>0</v>
      </c>
    </row>
    <row r="3154" spans="1:21" ht="14.4" customHeight="1" x14ac:dyDescent="0.3">
      <c r="A3154" s="660">
        <v>21</v>
      </c>
      <c r="B3154" s="661" t="s">
        <v>589</v>
      </c>
      <c r="C3154" s="661">
        <v>89301212</v>
      </c>
      <c r="D3154" s="740" t="s">
        <v>6629</v>
      </c>
      <c r="E3154" s="741" t="s">
        <v>4385</v>
      </c>
      <c r="F3154" s="661" t="s">
        <v>4355</v>
      </c>
      <c r="G3154" s="661" t="s">
        <v>4690</v>
      </c>
      <c r="H3154" s="661" t="s">
        <v>2238</v>
      </c>
      <c r="I3154" s="661" t="s">
        <v>2372</v>
      </c>
      <c r="J3154" s="661" t="s">
        <v>2369</v>
      </c>
      <c r="K3154" s="661" t="s">
        <v>996</v>
      </c>
      <c r="L3154" s="662">
        <v>118.82</v>
      </c>
      <c r="M3154" s="662">
        <v>237.64</v>
      </c>
      <c r="N3154" s="661">
        <v>2</v>
      </c>
      <c r="O3154" s="742">
        <v>2</v>
      </c>
      <c r="P3154" s="662">
        <v>118.82</v>
      </c>
      <c r="Q3154" s="677">
        <v>0.5</v>
      </c>
      <c r="R3154" s="661">
        <v>1</v>
      </c>
      <c r="S3154" s="677">
        <v>0.5</v>
      </c>
      <c r="T3154" s="742">
        <v>1</v>
      </c>
      <c r="U3154" s="700">
        <v>0.5</v>
      </c>
    </row>
    <row r="3155" spans="1:21" ht="14.4" customHeight="1" x14ac:dyDescent="0.3">
      <c r="A3155" s="660">
        <v>21</v>
      </c>
      <c r="B3155" s="661" t="s">
        <v>589</v>
      </c>
      <c r="C3155" s="661">
        <v>89301212</v>
      </c>
      <c r="D3155" s="740" t="s">
        <v>6629</v>
      </c>
      <c r="E3155" s="741" t="s">
        <v>4385</v>
      </c>
      <c r="F3155" s="661" t="s">
        <v>4355</v>
      </c>
      <c r="G3155" s="661" t="s">
        <v>5469</v>
      </c>
      <c r="H3155" s="661" t="s">
        <v>590</v>
      </c>
      <c r="I3155" s="661" t="s">
        <v>846</v>
      </c>
      <c r="J3155" s="661" t="s">
        <v>847</v>
      </c>
      <c r="K3155" s="661" t="s">
        <v>848</v>
      </c>
      <c r="L3155" s="662">
        <v>0</v>
      </c>
      <c r="M3155" s="662">
        <v>0</v>
      </c>
      <c r="N3155" s="661">
        <v>1</v>
      </c>
      <c r="O3155" s="742">
        <v>0.5</v>
      </c>
      <c r="P3155" s="662">
        <v>0</v>
      </c>
      <c r="Q3155" s="677"/>
      <c r="R3155" s="661">
        <v>1</v>
      </c>
      <c r="S3155" s="677">
        <v>1</v>
      </c>
      <c r="T3155" s="742">
        <v>0.5</v>
      </c>
      <c r="U3155" s="700">
        <v>1</v>
      </c>
    </row>
    <row r="3156" spans="1:21" ht="14.4" customHeight="1" x14ac:dyDescent="0.3">
      <c r="A3156" s="660">
        <v>21</v>
      </c>
      <c r="B3156" s="661" t="s">
        <v>589</v>
      </c>
      <c r="C3156" s="661">
        <v>89301212</v>
      </c>
      <c r="D3156" s="740" t="s">
        <v>6629</v>
      </c>
      <c r="E3156" s="741" t="s">
        <v>4385</v>
      </c>
      <c r="F3156" s="661" t="s">
        <v>4355</v>
      </c>
      <c r="G3156" s="661" t="s">
        <v>5469</v>
      </c>
      <c r="H3156" s="661" t="s">
        <v>590</v>
      </c>
      <c r="I3156" s="661" t="s">
        <v>1331</v>
      </c>
      <c r="J3156" s="661" t="s">
        <v>847</v>
      </c>
      <c r="K3156" s="661" t="s">
        <v>5470</v>
      </c>
      <c r="L3156" s="662">
        <v>0</v>
      </c>
      <c r="M3156" s="662">
        <v>0</v>
      </c>
      <c r="N3156" s="661">
        <v>1</v>
      </c>
      <c r="O3156" s="742">
        <v>0.5</v>
      </c>
      <c r="P3156" s="662">
        <v>0</v>
      </c>
      <c r="Q3156" s="677"/>
      <c r="R3156" s="661">
        <v>1</v>
      </c>
      <c r="S3156" s="677">
        <v>1</v>
      </c>
      <c r="T3156" s="742">
        <v>0.5</v>
      </c>
      <c r="U3156" s="700">
        <v>1</v>
      </c>
    </row>
    <row r="3157" spans="1:21" ht="14.4" customHeight="1" x14ac:dyDescent="0.3">
      <c r="A3157" s="660">
        <v>21</v>
      </c>
      <c r="B3157" s="661" t="s">
        <v>589</v>
      </c>
      <c r="C3157" s="661">
        <v>89301212</v>
      </c>
      <c r="D3157" s="740" t="s">
        <v>6629</v>
      </c>
      <c r="E3157" s="741" t="s">
        <v>4385</v>
      </c>
      <c r="F3157" s="661" t="s">
        <v>4355</v>
      </c>
      <c r="G3157" s="661" t="s">
        <v>4479</v>
      </c>
      <c r="H3157" s="661" t="s">
        <v>2238</v>
      </c>
      <c r="I3157" s="661" t="s">
        <v>2427</v>
      </c>
      <c r="J3157" s="661" t="s">
        <v>2428</v>
      </c>
      <c r="K3157" s="661" t="s">
        <v>4250</v>
      </c>
      <c r="L3157" s="662">
        <v>162.13</v>
      </c>
      <c r="M3157" s="662">
        <v>162.13</v>
      </c>
      <c r="N3157" s="661">
        <v>1</v>
      </c>
      <c r="O3157" s="742">
        <v>0.5</v>
      </c>
      <c r="P3157" s="662"/>
      <c r="Q3157" s="677">
        <v>0</v>
      </c>
      <c r="R3157" s="661"/>
      <c r="S3157" s="677">
        <v>0</v>
      </c>
      <c r="T3157" s="742"/>
      <c r="U3157" s="700">
        <v>0</v>
      </c>
    </row>
    <row r="3158" spans="1:21" ht="14.4" customHeight="1" x14ac:dyDescent="0.3">
      <c r="A3158" s="660">
        <v>21</v>
      </c>
      <c r="B3158" s="661" t="s">
        <v>589</v>
      </c>
      <c r="C3158" s="661">
        <v>89301212</v>
      </c>
      <c r="D3158" s="740" t="s">
        <v>6629</v>
      </c>
      <c r="E3158" s="741" t="s">
        <v>4385</v>
      </c>
      <c r="F3158" s="661" t="s">
        <v>4355</v>
      </c>
      <c r="G3158" s="661" t="s">
        <v>4485</v>
      </c>
      <c r="H3158" s="661" t="s">
        <v>590</v>
      </c>
      <c r="I3158" s="661" t="s">
        <v>1518</v>
      </c>
      <c r="J3158" s="661" t="s">
        <v>1519</v>
      </c>
      <c r="K3158" s="661" t="s">
        <v>1520</v>
      </c>
      <c r="L3158" s="662">
        <v>359.63</v>
      </c>
      <c r="M3158" s="662">
        <v>1078.8899999999999</v>
      </c>
      <c r="N3158" s="661">
        <v>3</v>
      </c>
      <c r="O3158" s="742">
        <v>2</v>
      </c>
      <c r="P3158" s="662">
        <v>1078.8899999999999</v>
      </c>
      <c r="Q3158" s="677">
        <v>1</v>
      </c>
      <c r="R3158" s="661">
        <v>3</v>
      </c>
      <c r="S3158" s="677">
        <v>1</v>
      </c>
      <c r="T3158" s="742">
        <v>2</v>
      </c>
      <c r="U3158" s="700">
        <v>1</v>
      </c>
    </row>
    <row r="3159" spans="1:21" ht="14.4" customHeight="1" x14ac:dyDescent="0.3">
      <c r="A3159" s="660">
        <v>21</v>
      </c>
      <c r="B3159" s="661" t="s">
        <v>589</v>
      </c>
      <c r="C3159" s="661">
        <v>89301212</v>
      </c>
      <c r="D3159" s="740" t="s">
        <v>6629</v>
      </c>
      <c r="E3159" s="741" t="s">
        <v>4385</v>
      </c>
      <c r="F3159" s="661" t="s">
        <v>4355</v>
      </c>
      <c r="G3159" s="661" t="s">
        <v>4485</v>
      </c>
      <c r="H3159" s="661" t="s">
        <v>590</v>
      </c>
      <c r="I3159" s="661" t="s">
        <v>4486</v>
      </c>
      <c r="J3159" s="661" t="s">
        <v>1519</v>
      </c>
      <c r="K3159" s="661" t="s">
        <v>2422</v>
      </c>
      <c r="L3159" s="662">
        <v>0</v>
      </c>
      <c r="M3159" s="662">
        <v>0</v>
      </c>
      <c r="N3159" s="661">
        <v>3</v>
      </c>
      <c r="O3159" s="742">
        <v>2.5</v>
      </c>
      <c r="P3159" s="662">
        <v>0</v>
      </c>
      <c r="Q3159" s="677"/>
      <c r="R3159" s="661">
        <v>1</v>
      </c>
      <c r="S3159" s="677">
        <v>0.33333333333333331</v>
      </c>
      <c r="T3159" s="742">
        <v>1</v>
      </c>
      <c r="U3159" s="700">
        <v>0.4</v>
      </c>
    </row>
    <row r="3160" spans="1:21" ht="14.4" customHeight="1" x14ac:dyDescent="0.3">
      <c r="A3160" s="660">
        <v>21</v>
      </c>
      <c r="B3160" s="661" t="s">
        <v>589</v>
      </c>
      <c r="C3160" s="661">
        <v>89301212</v>
      </c>
      <c r="D3160" s="740" t="s">
        <v>6629</v>
      </c>
      <c r="E3160" s="741" t="s">
        <v>4385</v>
      </c>
      <c r="F3160" s="661" t="s">
        <v>4355</v>
      </c>
      <c r="G3160" s="661" t="s">
        <v>4485</v>
      </c>
      <c r="H3160" s="661" t="s">
        <v>590</v>
      </c>
      <c r="I3160" s="661" t="s">
        <v>4487</v>
      </c>
      <c r="J3160" s="661" t="s">
        <v>1519</v>
      </c>
      <c r="K3160" s="661" t="s">
        <v>2494</v>
      </c>
      <c r="L3160" s="662">
        <v>0</v>
      </c>
      <c r="M3160" s="662">
        <v>0</v>
      </c>
      <c r="N3160" s="661">
        <v>2</v>
      </c>
      <c r="O3160" s="742">
        <v>1.5</v>
      </c>
      <c r="P3160" s="662"/>
      <c r="Q3160" s="677"/>
      <c r="R3160" s="661"/>
      <c r="S3160" s="677">
        <v>0</v>
      </c>
      <c r="T3160" s="742"/>
      <c r="U3160" s="700">
        <v>0</v>
      </c>
    </row>
    <row r="3161" spans="1:21" ht="14.4" customHeight="1" x14ac:dyDescent="0.3">
      <c r="A3161" s="660">
        <v>21</v>
      </c>
      <c r="B3161" s="661" t="s">
        <v>589</v>
      </c>
      <c r="C3161" s="661">
        <v>89301212</v>
      </c>
      <c r="D3161" s="740" t="s">
        <v>6629</v>
      </c>
      <c r="E3161" s="741" t="s">
        <v>4385</v>
      </c>
      <c r="F3161" s="661" t="s">
        <v>4355</v>
      </c>
      <c r="G3161" s="661" t="s">
        <v>4421</v>
      </c>
      <c r="H3161" s="661" t="s">
        <v>590</v>
      </c>
      <c r="I3161" s="661" t="s">
        <v>738</v>
      </c>
      <c r="J3161" s="661" t="s">
        <v>5310</v>
      </c>
      <c r="K3161" s="661" t="s">
        <v>4584</v>
      </c>
      <c r="L3161" s="662">
        <v>14.2</v>
      </c>
      <c r="M3161" s="662">
        <v>28.4</v>
      </c>
      <c r="N3161" s="661">
        <v>2</v>
      </c>
      <c r="O3161" s="742">
        <v>1</v>
      </c>
      <c r="P3161" s="662">
        <v>14.2</v>
      </c>
      <c r="Q3161" s="677">
        <v>0.5</v>
      </c>
      <c r="R3161" s="661">
        <v>1</v>
      </c>
      <c r="S3161" s="677">
        <v>0.5</v>
      </c>
      <c r="T3161" s="742">
        <v>0.5</v>
      </c>
      <c r="U3161" s="700">
        <v>0.5</v>
      </c>
    </row>
    <row r="3162" spans="1:21" ht="14.4" customHeight="1" x14ac:dyDescent="0.3">
      <c r="A3162" s="660">
        <v>21</v>
      </c>
      <c r="B3162" s="661" t="s">
        <v>589</v>
      </c>
      <c r="C3162" s="661">
        <v>89301212</v>
      </c>
      <c r="D3162" s="740" t="s">
        <v>6629</v>
      </c>
      <c r="E3162" s="741" t="s">
        <v>4385</v>
      </c>
      <c r="F3162" s="661" t="s">
        <v>4355</v>
      </c>
      <c r="G3162" s="661" t="s">
        <v>4421</v>
      </c>
      <c r="H3162" s="661" t="s">
        <v>590</v>
      </c>
      <c r="I3162" s="661" t="s">
        <v>741</v>
      </c>
      <c r="J3162" s="661" t="s">
        <v>4422</v>
      </c>
      <c r="K3162" s="661" t="s">
        <v>4423</v>
      </c>
      <c r="L3162" s="662">
        <v>18.940000000000001</v>
      </c>
      <c r="M3162" s="662">
        <v>18.940000000000001</v>
      </c>
      <c r="N3162" s="661">
        <v>1</v>
      </c>
      <c r="O3162" s="742">
        <v>1</v>
      </c>
      <c r="P3162" s="662"/>
      <c r="Q3162" s="677">
        <v>0</v>
      </c>
      <c r="R3162" s="661"/>
      <c r="S3162" s="677">
        <v>0</v>
      </c>
      <c r="T3162" s="742"/>
      <c r="U3162" s="700">
        <v>0</v>
      </c>
    </row>
    <row r="3163" spans="1:21" ht="14.4" customHeight="1" x14ac:dyDescent="0.3">
      <c r="A3163" s="660">
        <v>21</v>
      </c>
      <c r="B3163" s="661" t="s">
        <v>589</v>
      </c>
      <c r="C3163" s="661">
        <v>89301212</v>
      </c>
      <c r="D3163" s="740" t="s">
        <v>6629</v>
      </c>
      <c r="E3163" s="741" t="s">
        <v>4385</v>
      </c>
      <c r="F3163" s="661" t="s">
        <v>4355</v>
      </c>
      <c r="G3163" s="661" t="s">
        <v>4403</v>
      </c>
      <c r="H3163" s="661" t="s">
        <v>590</v>
      </c>
      <c r="I3163" s="661" t="s">
        <v>4910</v>
      </c>
      <c r="J3163" s="661" t="s">
        <v>1716</v>
      </c>
      <c r="K3163" s="661" t="s">
        <v>4911</v>
      </c>
      <c r="L3163" s="662">
        <v>0</v>
      </c>
      <c r="M3163" s="662">
        <v>0</v>
      </c>
      <c r="N3163" s="661">
        <v>1</v>
      </c>
      <c r="O3163" s="742">
        <v>1</v>
      </c>
      <c r="P3163" s="662">
        <v>0</v>
      </c>
      <c r="Q3163" s="677"/>
      <c r="R3163" s="661">
        <v>1</v>
      </c>
      <c r="S3163" s="677">
        <v>1</v>
      </c>
      <c r="T3163" s="742">
        <v>1</v>
      </c>
      <c r="U3163" s="700">
        <v>1</v>
      </c>
    </row>
    <row r="3164" spans="1:21" ht="14.4" customHeight="1" x14ac:dyDescent="0.3">
      <c r="A3164" s="660">
        <v>21</v>
      </c>
      <c r="B3164" s="661" t="s">
        <v>589</v>
      </c>
      <c r="C3164" s="661">
        <v>89301212</v>
      </c>
      <c r="D3164" s="740" t="s">
        <v>6629</v>
      </c>
      <c r="E3164" s="741" t="s">
        <v>4385</v>
      </c>
      <c r="F3164" s="661" t="s">
        <v>4355</v>
      </c>
      <c r="G3164" s="661" t="s">
        <v>4403</v>
      </c>
      <c r="H3164" s="661" t="s">
        <v>590</v>
      </c>
      <c r="I3164" s="661" t="s">
        <v>4696</v>
      </c>
      <c r="J3164" s="661" t="s">
        <v>1716</v>
      </c>
      <c r="K3164" s="661" t="s">
        <v>4697</v>
      </c>
      <c r="L3164" s="662">
        <v>0</v>
      </c>
      <c r="M3164" s="662">
        <v>0</v>
      </c>
      <c r="N3164" s="661">
        <v>2</v>
      </c>
      <c r="O3164" s="742">
        <v>1.5</v>
      </c>
      <c r="P3164" s="662">
        <v>0</v>
      </c>
      <c r="Q3164" s="677"/>
      <c r="R3164" s="661">
        <v>2</v>
      </c>
      <c r="S3164" s="677">
        <v>1</v>
      </c>
      <c r="T3164" s="742">
        <v>1.5</v>
      </c>
      <c r="U3164" s="700">
        <v>1</v>
      </c>
    </row>
    <row r="3165" spans="1:21" ht="14.4" customHeight="1" x14ac:dyDescent="0.3">
      <c r="A3165" s="660">
        <v>21</v>
      </c>
      <c r="B3165" s="661" t="s">
        <v>589</v>
      </c>
      <c r="C3165" s="661">
        <v>89301212</v>
      </c>
      <c r="D3165" s="740" t="s">
        <v>6629</v>
      </c>
      <c r="E3165" s="741" t="s">
        <v>4385</v>
      </c>
      <c r="F3165" s="661" t="s">
        <v>4355</v>
      </c>
      <c r="G3165" s="661" t="s">
        <v>4403</v>
      </c>
      <c r="H3165" s="661" t="s">
        <v>590</v>
      </c>
      <c r="I3165" s="661" t="s">
        <v>4404</v>
      </c>
      <c r="J3165" s="661" t="s">
        <v>1716</v>
      </c>
      <c r="K3165" s="661" t="s">
        <v>4405</v>
      </c>
      <c r="L3165" s="662">
        <v>0</v>
      </c>
      <c r="M3165" s="662">
        <v>0</v>
      </c>
      <c r="N3165" s="661">
        <v>1</v>
      </c>
      <c r="O3165" s="742">
        <v>1</v>
      </c>
      <c r="P3165" s="662"/>
      <c r="Q3165" s="677"/>
      <c r="R3165" s="661"/>
      <c r="S3165" s="677">
        <v>0</v>
      </c>
      <c r="T3165" s="742"/>
      <c r="U3165" s="700">
        <v>0</v>
      </c>
    </row>
    <row r="3166" spans="1:21" ht="14.4" customHeight="1" x14ac:dyDescent="0.3">
      <c r="A3166" s="660">
        <v>21</v>
      </c>
      <c r="B3166" s="661" t="s">
        <v>589</v>
      </c>
      <c r="C3166" s="661">
        <v>89301212</v>
      </c>
      <c r="D3166" s="740" t="s">
        <v>6629</v>
      </c>
      <c r="E3166" s="741" t="s">
        <v>4385</v>
      </c>
      <c r="F3166" s="661" t="s">
        <v>4355</v>
      </c>
      <c r="G3166" s="661" t="s">
        <v>4491</v>
      </c>
      <c r="H3166" s="661" t="s">
        <v>590</v>
      </c>
      <c r="I3166" s="661" t="s">
        <v>983</v>
      </c>
      <c r="J3166" s="661" t="s">
        <v>984</v>
      </c>
      <c r="K3166" s="661" t="s">
        <v>2088</v>
      </c>
      <c r="L3166" s="662">
        <v>56.52</v>
      </c>
      <c r="M3166" s="662">
        <v>56.52</v>
      </c>
      <c r="N3166" s="661">
        <v>1</v>
      </c>
      <c r="O3166" s="742">
        <v>0.5</v>
      </c>
      <c r="P3166" s="662">
        <v>56.52</v>
      </c>
      <c r="Q3166" s="677">
        <v>1</v>
      </c>
      <c r="R3166" s="661">
        <v>1</v>
      </c>
      <c r="S3166" s="677">
        <v>1</v>
      </c>
      <c r="T3166" s="742">
        <v>0.5</v>
      </c>
      <c r="U3166" s="700">
        <v>1</v>
      </c>
    </row>
    <row r="3167" spans="1:21" ht="14.4" customHeight="1" x14ac:dyDescent="0.3">
      <c r="A3167" s="660">
        <v>21</v>
      </c>
      <c r="B3167" s="661" t="s">
        <v>589</v>
      </c>
      <c r="C3167" s="661">
        <v>89301212</v>
      </c>
      <c r="D3167" s="740" t="s">
        <v>6629</v>
      </c>
      <c r="E3167" s="741" t="s">
        <v>4385</v>
      </c>
      <c r="F3167" s="661" t="s">
        <v>4355</v>
      </c>
      <c r="G3167" s="661" t="s">
        <v>5854</v>
      </c>
      <c r="H3167" s="661" t="s">
        <v>590</v>
      </c>
      <c r="I3167" s="661" t="s">
        <v>826</v>
      </c>
      <c r="J3167" s="661" t="s">
        <v>827</v>
      </c>
      <c r="K3167" s="661" t="s">
        <v>828</v>
      </c>
      <c r="L3167" s="662">
        <v>0</v>
      </c>
      <c r="M3167" s="662">
        <v>0</v>
      </c>
      <c r="N3167" s="661">
        <v>1</v>
      </c>
      <c r="O3167" s="742">
        <v>1</v>
      </c>
      <c r="P3167" s="662">
        <v>0</v>
      </c>
      <c r="Q3167" s="677"/>
      <c r="R3167" s="661">
        <v>1</v>
      </c>
      <c r="S3167" s="677">
        <v>1</v>
      </c>
      <c r="T3167" s="742">
        <v>1</v>
      </c>
      <c r="U3167" s="700">
        <v>1</v>
      </c>
    </row>
    <row r="3168" spans="1:21" ht="14.4" customHeight="1" x14ac:dyDescent="0.3">
      <c r="A3168" s="660">
        <v>21</v>
      </c>
      <c r="B3168" s="661" t="s">
        <v>589</v>
      </c>
      <c r="C3168" s="661">
        <v>89301212</v>
      </c>
      <c r="D3168" s="740" t="s">
        <v>6629</v>
      </c>
      <c r="E3168" s="741" t="s">
        <v>4385</v>
      </c>
      <c r="F3168" s="661" t="s">
        <v>4355</v>
      </c>
      <c r="G3168" s="661" t="s">
        <v>4397</v>
      </c>
      <c r="H3168" s="661" t="s">
        <v>590</v>
      </c>
      <c r="I3168" s="661" t="s">
        <v>3482</v>
      </c>
      <c r="J3168" s="661" t="s">
        <v>811</v>
      </c>
      <c r="K3168" s="661" t="s">
        <v>2884</v>
      </c>
      <c r="L3168" s="662">
        <v>230.59</v>
      </c>
      <c r="M3168" s="662">
        <v>230.59</v>
      </c>
      <c r="N3168" s="661">
        <v>1</v>
      </c>
      <c r="O3168" s="742">
        <v>0.5</v>
      </c>
      <c r="P3168" s="662"/>
      <c r="Q3168" s="677">
        <v>0</v>
      </c>
      <c r="R3168" s="661"/>
      <c r="S3168" s="677">
        <v>0</v>
      </c>
      <c r="T3168" s="742"/>
      <c r="U3168" s="700">
        <v>0</v>
      </c>
    </row>
    <row r="3169" spans="1:21" ht="14.4" customHeight="1" x14ac:dyDescent="0.3">
      <c r="A3169" s="660">
        <v>21</v>
      </c>
      <c r="B3169" s="661" t="s">
        <v>589</v>
      </c>
      <c r="C3169" s="661">
        <v>89301212</v>
      </c>
      <c r="D3169" s="740" t="s">
        <v>6629</v>
      </c>
      <c r="E3169" s="741" t="s">
        <v>4385</v>
      </c>
      <c r="F3169" s="661" t="s">
        <v>4355</v>
      </c>
      <c r="G3169" s="661" t="s">
        <v>4397</v>
      </c>
      <c r="H3169" s="661" t="s">
        <v>590</v>
      </c>
      <c r="I3169" s="661" t="s">
        <v>5737</v>
      </c>
      <c r="J3169" s="661" t="s">
        <v>811</v>
      </c>
      <c r="K3169" s="661" t="s">
        <v>4129</v>
      </c>
      <c r="L3169" s="662">
        <v>115.3</v>
      </c>
      <c r="M3169" s="662">
        <v>461.2</v>
      </c>
      <c r="N3169" s="661">
        <v>4</v>
      </c>
      <c r="O3169" s="742">
        <v>2</v>
      </c>
      <c r="P3169" s="662"/>
      <c r="Q3169" s="677">
        <v>0</v>
      </c>
      <c r="R3169" s="661"/>
      <c r="S3169" s="677">
        <v>0</v>
      </c>
      <c r="T3169" s="742"/>
      <c r="U3169" s="700">
        <v>0</v>
      </c>
    </row>
    <row r="3170" spans="1:21" ht="14.4" customHeight="1" x14ac:dyDescent="0.3">
      <c r="A3170" s="660">
        <v>21</v>
      </c>
      <c r="B3170" s="661" t="s">
        <v>589</v>
      </c>
      <c r="C3170" s="661">
        <v>89301212</v>
      </c>
      <c r="D3170" s="740" t="s">
        <v>6629</v>
      </c>
      <c r="E3170" s="741" t="s">
        <v>4385</v>
      </c>
      <c r="F3170" s="661" t="s">
        <v>4355</v>
      </c>
      <c r="G3170" s="661" t="s">
        <v>4397</v>
      </c>
      <c r="H3170" s="661" t="s">
        <v>590</v>
      </c>
      <c r="I3170" s="661" t="s">
        <v>6390</v>
      </c>
      <c r="J3170" s="661" t="s">
        <v>811</v>
      </c>
      <c r="K3170" s="661" t="s">
        <v>4129</v>
      </c>
      <c r="L3170" s="662">
        <v>115.3</v>
      </c>
      <c r="M3170" s="662">
        <v>230.6</v>
      </c>
      <c r="N3170" s="661">
        <v>2</v>
      </c>
      <c r="O3170" s="742">
        <v>1</v>
      </c>
      <c r="P3170" s="662"/>
      <c r="Q3170" s="677">
        <v>0</v>
      </c>
      <c r="R3170" s="661"/>
      <c r="S3170" s="677">
        <v>0</v>
      </c>
      <c r="T3170" s="742"/>
      <c r="U3170" s="700">
        <v>0</v>
      </c>
    </row>
    <row r="3171" spans="1:21" ht="14.4" customHeight="1" x14ac:dyDescent="0.3">
      <c r="A3171" s="660">
        <v>21</v>
      </c>
      <c r="B3171" s="661" t="s">
        <v>589</v>
      </c>
      <c r="C3171" s="661">
        <v>89301212</v>
      </c>
      <c r="D3171" s="740" t="s">
        <v>6629</v>
      </c>
      <c r="E3171" s="741" t="s">
        <v>4385</v>
      </c>
      <c r="F3171" s="661" t="s">
        <v>4355</v>
      </c>
      <c r="G3171" s="661" t="s">
        <v>4913</v>
      </c>
      <c r="H3171" s="661" t="s">
        <v>590</v>
      </c>
      <c r="I3171" s="661" t="s">
        <v>3227</v>
      </c>
      <c r="J3171" s="661" t="s">
        <v>3228</v>
      </c>
      <c r="K3171" s="661" t="s">
        <v>4914</v>
      </c>
      <c r="L3171" s="662">
        <v>120.46</v>
      </c>
      <c r="M3171" s="662">
        <v>240.92</v>
      </c>
      <c r="N3171" s="661">
        <v>2</v>
      </c>
      <c r="O3171" s="742">
        <v>1.5</v>
      </c>
      <c r="P3171" s="662">
        <v>240.92</v>
      </c>
      <c r="Q3171" s="677">
        <v>1</v>
      </c>
      <c r="R3171" s="661">
        <v>2</v>
      </c>
      <c r="S3171" s="677">
        <v>1</v>
      </c>
      <c r="T3171" s="742">
        <v>1.5</v>
      </c>
      <c r="U3171" s="700">
        <v>1</v>
      </c>
    </row>
    <row r="3172" spans="1:21" ht="14.4" customHeight="1" x14ac:dyDescent="0.3">
      <c r="A3172" s="660">
        <v>21</v>
      </c>
      <c r="B3172" s="661" t="s">
        <v>589</v>
      </c>
      <c r="C3172" s="661">
        <v>89301212</v>
      </c>
      <c r="D3172" s="740" t="s">
        <v>6629</v>
      </c>
      <c r="E3172" s="741" t="s">
        <v>4385</v>
      </c>
      <c r="F3172" s="661" t="s">
        <v>4355</v>
      </c>
      <c r="G3172" s="661" t="s">
        <v>4913</v>
      </c>
      <c r="H3172" s="661" t="s">
        <v>590</v>
      </c>
      <c r="I3172" s="661" t="s">
        <v>4944</v>
      </c>
      <c r="J3172" s="661" t="s">
        <v>3228</v>
      </c>
      <c r="K3172" s="661" t="s">
        <v>4945</v>
      </c>
      <c r="L3172" s="662">
        <v>36.130000000000003</v>
      </c>
      <c r="M3172" s="662">
        <v>108.39000000000001</v>
      </c>
      <c r="N3172" s="661">
        <v>3</v>
      </c>
      <c r="O3172" s="742">
        <v>2.5</v>
      </c>
      <c r="P3172" s="662">
        <v>108.39000000000001</v>
      </c>
      <c r="Q3172" s="677">
        <v>1</v>
      </c>
      <c r="R3172" s="661">
        <v>3</v>
      </c>
      <c r="S3172" s="677">
        <v>1</v>
      </c>
      <c r="T3172" s="742">
        <v>2.5</v>
      </c>
      <c r="U3172" s="700">
        <v>1</v>
      </c>
    </row>
    <row r="3173" spans="1:21" ht="14.4" customHeight="1" x14ac:dyDescent="0.3">
      <c r="A3173" s="660">
        <v>21</v>
      </c>
      <c r="B3173" s="661" t="s">
        <v>589</v>
      </c>
      <c r="C3173" s="661">
        <v>89301212</v>
      </c>
      <c r="D3173" s="740" t="s">
        <v>6629</v>
      </c>
      <c r="E3173" s="741" t="s">
        <v>4385</v>
      </c>
      <c r="F3173" s="661" t="s">
        <v>4355</v>
      </c>
      <c r="G3173" s="661" t="s">
        <v>5497</v>
      </c>
      <c r="H3173" s="661" t="s">
        <v>2238</v>
      </c>
      <c r="I3173" s="661" t="s">
        <v>5738</v>
      </c>
      <c r="J3173" s="661" t="s">
        <v>5499</v>
      </c>
      <c r="K3173" s="661" t="s">
        <v>5739</v>
      </c>
      <c r="L3173" s="662">
        <v>2413.7600000000002</v>
      </c>
      <c r="M3173" s="662">
        <v>2413.7600000000002</v>
      </c>
      <c r="N3173" s="661">
        <v>1</v>
      </c>
      <c r="O3173" s="742">
        <v>1</v>
      </c>
      <c r="P3173" s="662">
        <v>2413.7600000000002</v>
      </c>
      <c r="Q3173" s="677">
        <v>1</v>
      </c>
      <c r="R3173" s="661">
        <v>1</v>
      </c>
      <c r="S3173" s="677">
        <v>1</v>
      </c>
      <c r="T3173" s="742">
        <v>1</v>
      </c>
      <c r="U3173" s="700">
        <v>1</v>
      </c>
    </row>
    <row r="3174" spans="1:21" ht="14.4" customHeight="1" x14ac:dyDescent="0.3">
      <c r="A3174" s="660">
        <v>21</v>
      </c>
      <c r="B3174" s="661" t="s">
        <v>589</v>
      </c>
      <c r="C3174" s="661">
        <v>89301212</v>
      </c>
      <c r="D3174" s="740" t="s">
        <v>6629</v>
      </c>
      <c r="E3174" s="741" t="s">
        <v>4385</v>
      </c>
      <c r="F3174" s="661" t="s">
        <v>4355</v>
      </c>
      <c r="G3174" s="661" t="s">
        <v>4424</v>
      </c>
      <c r="H3174" s="661" t="s">
        <v>590</v>
      </c>
      <c r="I3174" s="661" t="s">
        <v>4788</v>
      </c>
      <c r="J3174" s="661" t="s">
        <v>4789</v>
      </c>
      <c r="K3174" s="661" t="s">
        <v>4790</v>
      </c>
      <c r="L3174" s="662">
        <v>0</v>
      </c>
      <c r="M3174" s="662">
        <v>0</v>
      </c>
      <c r="N3174" s="661">
        <v>1</v>
      </c>
      <c r="O3174" s="742">
        <v>0.5</v>
      </c>
      <c r="P3174" s="662">
        <v>0</v>
      </c>
      <c r="Q3174" s="677"/>
      <c r="R3174" s="661">
        <v>1</v>
      </c>
      <c r="S3174" s="677">
        <v>1</v>
      </c>
      <c r="T3174" s="742">
        <v>0.5</v>
      </c>
      <c r="U3174" s="700">
        <v>1</v>
      </c>
    </row>
    <row r="3175" spans="1:21" ht="14.4" customHeight="1" x14ac:dyDescent="0.3">
      <c r="A3175" s="660">
        <v>21</v>
      </c>
      <c r="B3175" s="661" t="s">
        <v>589</v>
      </c>
      <c r="C3175" s="661">
        <v>89301212</v>
      </c>
      <c r="D3175" s="740" t="s">
        <v>6629</v>
      </c>
      <c r="E3175" s="741" t="s">
        <v>4385</v>
      </c>
      <c r="F3175" s="661" t="s">
        <v>4355</v>
      </c>
      <c r="G3175" s="661" t="s">
        <v>4508</v>
      </c>
      <c r="H3175" s="661" t="s">
        <v>2238</v>
      </c>
      <c r="I3175" s="661" t="s">
        <v>2848</v>
      </c>
      <c r="J3175" s="661" t="s">
        <v>2849</v>
      </c>
      <c r="K3175" s="661" t="s">
        <v>2850</v>
      </c>
      <c r="L3175" s="662">
        <v>543.04</v>
      </c>
      <c r="M3175" s="662">
        <v>1086.08</v>
      </c>
      <c r="N3175" s="661">
        <v>2</v>
      </c>
      <c r="O3175" s="742">
        <v>2</v>
      </c>
      <c r="P3175" s="662">
        <v>1086.08</v>
      </c>
      <c r="Q3175" s="677">
        <v>1</v>
      </c>
      <c r="R3175" s="661">
        <v>2</v>
      </c>
      <c r="S3175" s="677">
        <v>1</v>
      </c>
      <c r="T3175" s="742">
        <v>2</v>
      </c>
      <c r="U3175" s="700">
        <v>1</v>
      </c>
    </row>
    <row r="3176" spans="1:21" ht="14.4" customHeight="1" x14ac:dyDescent="0.3">
      <c r="A3176" s="660">
        <v>21</v>
      </c>
      <c r="B3176" s="661" t="s">
        <v>589</v>
      </c>
      <c r="C3176" s="661">
        <v>89301212</v>
      </c>
      <c r="D3176" s="740" t="s">
        <v>6629</v>
      </c>
      <c r="E3176" s="741" t="s">
        <v>4385</v>
      </c>
      <c r="F3176" s="661" t="s">
        <v>4355</v>
      </c>
      <c r="G3176" s="661" t="s">
        <v>4508</v>
      </c>
      <c r="H3176" s="661" t="s">
        <v>2238</v>
      </c>
      <c r="I3176" s="661" t="s">
        <v>4915</v>
      </c>
      <c r="J3176" s="661" t="s">
        <v>2841</v>
      </c>
      <c r="K3176" s="661" t="s">
        <v>4916</v>
      </c>
      <c r="L3176" s="662">
        <v>782.22</v>
      </c>
      <c r="M3176" s="662">
        <v>782.22</v>
      </c>
      <c r="N3176" s="661">
        <v>1</v>
      </c>
      <c r="O3176" s="742">
        <v>1</v>
      </c>
      <c r="P3176" s="662">
        <v>782.22</v>
      </c>
      <c r="Q3176" s="677">
        <v>1</v>
      </c>
      <c r="R3176" s="661">
        <v>1</v>
      </c>
      <c r="S3176" s="677">
        <v>1</v>
      </c>
      <c r="T3176" s="742">
        <v>1</v>
      </c>
      <c r="U3176" s="700">
        <v>1</v>
      </c>
    </row>
    <row r="3177" spans="1:21" ht="14.4" customHeight="1" x14ac:dyDescent="0.3">
      <c r="A3177" s="660">
        <v>21</v>
      </c>
      <c r="B3177" s="661" t="s">
        <v>589</v>
      </c>
      <c r="C3177" s="661">
        <v>89301212</v>
      </c>
      <c r="D3177" s="740" t="s">
        <v>6629</v>
      </c>
      <c r="E3177" s="741" t="s">
        <v>4385</v>
      </c>
      <c r="F3177" s="661" t="s">
        <v>4355</v>
      </c>
      <c r="G3177" s="661" t="s">
        <v>4509</v>
      </c>
      <c r="H3177" s="661" t="s">
        <v>590</v>
      </c>
      <c r="I3177" s="661" t="s">
        <v>4513</v>
      </c>
      <c r="J3177" s="661" t="s">
        <v>4514</v>
      </c>
      <c r="K3177" s="661" t="s">
        <v>4512</v>
      </c>
      <c r="L3177" s="662">
        <v>0</v>
      </c>
      <c r="M3177" s="662">
        <v>0</v>
      </c>
      <c r="N3177" s="661">
        <v>4</v>
      </c>
      <c r="O3177" s="742">
        <v>2.5</v>
      </c>
      <c r="P3177" s="662">
        <v>0</v>
      </c>
      <c r="Q3177" s="677"/>
      <c r="R3177" s="661">
        <v>2</v>
      </c>
      <c r="S3177" s="677">
        <v>0.5</v>
      </c>
      <c r="T3177" s="742">
        <v>1</v>
      </c>
      <c r="U3177" s="700">
        <v>0.4</v>
      </c>
    </row>
    <row r="3178" spans="1:21" ht="14.4" customHeight="1" x14ac:dyDescent="0.3">
      <c r="A3178" s="660">
        <v>21</v>
      </c>
      <c r="B3178" s="661" t="s">
        <v>589</v>
      </c>
      <c r="C3178" s="661">
        <v>89301212</v>
      </c>
      <c r="D3178" s="740" t="s">
        <v>6629</v>
      </c>
      <c r="E3178" s="741" t="s">
        <v>4385</v>
      </c>
      <c r="F3178" s="661" t="s">
        <v>4355</v>
      </c>
      <c r="G3178" s="661" t="s">
        <v>4509</v>
      </c>
      <c r="H3178" s="661" t="s">
        <v>590</v>
      </c>
      <c r="I3178" s="661" t="s">
        <v>1126</v>
      </c>
      <c r="J3178" s="661" t="s">
        <v>4514</v>
      </c>
      <c r="K3178" s="661" t="s">
        <v>4515</v>
      </c>
      <c r="L3178" s="662">
        <v>66.599999999999994</v>
      </c>
      <c r="M3178" s="662">
        <v>532.80000000000007</v>
      </c>
      <c r="N3178" s="661">
        <v>8</v>
      </c>
      <c r="O3178" s="742">
        <v>5</v>
      </c>
      <c r="P3178" s="662">
        <v>466.20000000000005</v>
      </c>
      <c r="Q3178" s="677">
        <v>0.875</v>
      </c>
      <c r="R3178" s="661">
        <v>7</v>
      </c>
      <c r="S3178" s="677">
        <v>0.875</v>
      </c>
      <c r="T3178" s="742">
        <v>4.5</v>
      </c>
      <c r="U3178" s="700">
        <v>0.9</v>
      </c>
    </row>
    <row r="3179" spans="1:21" ht="14.4" customHeight="1" x14ac:dyDescent="0.3">
      <c r="A3179" s="660">
        <v>21</v>
      </c>
      <c r="B3179" s="661" t="s">
        <v>589</v>
      </c>
      <c r="C3179" s="661">
        <v>89301212</v>
      </c>
      <c r="D3179" s="740" t="s">
        <v>6629</v>
      </c>
      <c r="E3179" s="741" t="s">
        <v>4385</v>
      </c>
      <c r="F3179" s="661" t="s">
        <v>4355</v>
      </c>
      <c r="G3179" s="661" t="s">
        <v>4516</v>
      </c>
      <c r="H3179" s="661" t="s">
        <v>590</v>
      </c>
      <c r="I3179" s="661" t="s">
        <v>696</v>
      </c>
      <c r="J3179" s="661" t="s">
        <v>697</v>
      </c>
      <c r="K3179" s="661" t="s">
        <v>4517</v>
      </c>
      <c r="L3179" s="662">
        <v>99</v>
      </c>
      <c r="M3179" s="662">
        <v>99</v>
      </c>
      <c r="N3179" s="661">
        <v>1</v>
      </c>
      <c r="O3179" s="742">
        <v>1</v>
      </c>
      <c r="P3179" s="662">
        <v>99</v>
      </c>
      <c r="Q3179" s="677">
        <v>1</v>
      </c>
      <c r="R3179" s="661">
        <v>1</v>
      </c>
      <c r="S3179" s="677">
        <v>1</v>
      </c>
      <c r="T3179" s="742">
        <v>1</v>
      </c>
      <c r="U3179" s="700">
        <v>1</v>
      </c>
    </row>
    <row r="3180" spans="1:21" ht="14.4" customHeight="1" x14ac:dyDescent="0.3">
      <c r="A3180" s="660">
        <v>21</v>
      </c>
      <c r="B3180" s="661" t="s">
        <v>589</v>
      </c>
      <c r="C3180" s="661">
        <v>89301212</v>
      </c>
      <c r="D3180" s="740" t="s">
        <v>6629</v>
      </c>
      <c r="E3180" s="741" t="s">
        <v>4385</v>
      </c>
      <c r="F3180" s="661" t="s">
        <v>4355</v>
      </c>
      <c r="G3180" s="661" t="s">
        <v>4516</v>
      </c>
      <c r="H3180" s="661" t="s">
        <v>590</v>
      </c>
      <c r="I3180" s="661" t="s">
        <v>696</v>
      </c>
      <c r="J3180" s="661" t="s">
        <v>697</v>
      </c>
      <c r="K3180" s="661" t="s">
        <v>4517</v>
      </c>
      <c r="L3180" s="662">
        <v>103.12</v>
      </c>
      <c r="M3180" s="662">
        <v>103.12</v>
      </c>
      <c r="N3180" s="661">
        <v>1</v>
      </c>
      <c r="O3180" s="742">
        <v>1</v>
      </c>
      <c r="P3180" s="662"/>
      <c r="Q3180" s="677">
        <v>0</v>
      </c>
      <c r="R3180" s="661"/>
      <c r="S3180" s="677">
        <v>0</v>
      </c>
      <c r="T3180" s="742"/>
      <c r="U3180" s="700">
        <v>0</v>
      </c>
    </row>
    <row r="3181" spans="1:21" ht="14.4" customHeight="1" x14ac:dyDescent="0.3">
      <c r="A3181" s="660">
        <v>21</v>
      </c>
      <c r="B3181" s="661" t="s">
        <v>589</v>
      </c>
      <c r="C3181" s="661">
        <v>89301212</v>
      </c>
      <c r="D3181" s="740" t="s">
        <v>6629</v>
      </c>
      <c r="E3181" s="741" t="s">
        <v>4385</v>
      </c>
      <c r="F3181" s="661" t="s">
        <v>4355</v>
      </c>
      <c r="G3181" s="661" t="s">
        <v>6391</v>
      </c>
      <c r="H3181" s="661" t="s">
        <v>590</v>
      </c>
      <c r="I3181" s="661" t="s">
        <v>6392</v>
      </c>
      <c r="J3181" s="661" t="s">
        <v>6393</v>
      </c>
      <c r="K3181" s="661" t="s">
        <v>5927</v>
      </c>
      <c r="L3181" s="662">
        <v>0</v>
      </c>
      <c r="M3181" s="662">
        <v>0</v>
      </c>
      <c r="N3181" s="661">
        <v>1</v>
      </c>
      <c r="O3181" s="742">
        <v>1</v>
      </c>
      <c r="P3181" s="662"/>
      <c r="Q3181" s="677"/>
      <c r="R3181" s="661"/>
      <c r="S3181" s="677">
        <v>0</v>
      </c>
      <c r="T3181" s="742"/>
      <c r="U3181" s="700">
        <v>0</v>
      </c>
    </row>
    <row r="3182" spans="1:21" ht="14.4" customHeight="1" x14ac:dyDescent="0.3">
      <c r="A3182" s="660">
        <v>21</v>
      </c>
      <c r="B3182" s="661" t="s">
        <v>589</v>
      </c>
      <c r="C3182" s="661">
        <v>89301212</v>
      </c>
      <c r="D3182" s="740" t="s">
        <v>6629</v>
      </c>
      <c r="E3182" s="741" t="s">
        <v>4385</v>
      </c>
      <c r="F3182" s="661" t="s">
        <v>4355</v>
      </c>
      <c r="G3182" s="661" t="s">
        <v>4427</v>
      </c>
      <c r="H3182" s="661" t="s">
        <v>590</v>
      </c>
      <c r="I3182" s="661" t="s">
        <v>991</v>
      </c>
      <c r="J3182" s="661" t="s">
        <v>992</v>
      </c>
      <c r="K3182" s="661" t="s">
        <v>4428</v>
      </c>
      <c r="L3182" s="662">
        <v>163.9</v>
      </c>
      <c r="M3182" s="662">
        <v>327.8</v>
      </c>
      <c r="N3182" s="661">
        <v>2</v>
      </c>
      <c r="O3182" s="742">
        <v>2</v>
      </c>
      <c r="P3182" s="662"/>
      <c r="Q3182" s="677">
        <v>0</v>
      </c>
      <c r="R3182" s="661"/>
      <c r="S3182" s="677">
        <v>0</v>
      </c>
      <c r="T3182" s="742"/>
      <c r="U3182" s="700">
        <v>0</v>
      </c>
    </row>
    <row r="3183" spans="1:21" ht="14.4" customHeight="1" x14ac:dyDescent="0.3">
      <c r="A3183" s="660">
        <v>21</v>
      </c>
      <c r="B3183" s="661" t="s">
        <v>589</v>
      </c>
      <c r="C3183" s="661">
        <v>89301212</v>
      </c>
      <c r="D3183" s="740" t="s">
        <v>6629</v>
      </c>
      <c r="E3183" s="741" t="s">
        <v>4385</v>
      </c>
      <c r="F3183" s="661" t="s">
        <v>4355</v>
      </c>
      <c r="G3183" s="661" t="s">
        <v>4419</v>
      </c>
      <c r="H3183" s="661" t="s">
        <v>590</v>
      </c>
      <c r="I3183" s="661" t="s">
        <v>4420</v>
      </c>
      <c r="J3183" s="661" t="s">
        <v>835</v>
      </c>
      <c r="K3183" s="661" t="s">
        <v>3636</v>
      </c>
      <c r="L3183" s="662">
        <v>0</v>
      </c>
      <c r="M3183" s="662">
        <v>0</v>
      </c>
      <c r="N3183" s="661">
        <v>4</v>
      </c>
      <c r="O3183" s="742">
        <v>3</v>
      </c>
      <c r="P3183" s="662">
        <v>0</v>
      </c>
      <c r="Q3183" s="677"/>
      <c r="R3183" s="661">
        <v>1</v>
      </c>
      <c r="S3183" s="677">
        <v>0.25</v>
      </c>
      <c r="T3183" s="742">
        <v>0.5</v>
      </c>
      <c r="U3183" s="700">
        <v>0.16666666666666666</v>
      </c>
    </row>
    <row r="3184" spans="1:21" ht="14.4" customHeight="1" x14ac:dyDescent="0.3">
      <c r="A3184" s="660">
        <v>21</v>
      </c>
      <c r="B3184" s="661" t="s">
        <v>589</v>
      </c>
      <c r="C3184" s="661">
        <v>89301212</v>
      </c>
      <c r="D3184" s="740" t="s">
        <v>6629</v>
      </c>
      <c r="E3184" s="741" t="s">
        <v>4385</v>
      </c>
      <c r="F3184" s="661" t="s">
        <v>4355</v>
      </c>
      <c r="G3184" s="661" t="s">
        <v>4419</v>
      </c>
      <c r="H3184" s="661" t="s">
        <v>590</v>
      </c>
      <c r="I3184" s="661" t="s">
        <v>834</v>
      </c>
      <c r="J3184" s="661" t="s">
        <v>835</v>
      </c>
      <c r="K3184" s="661" t="s">
        <v>2573</v>
      </c>
      <c r="L3184" s="662">
        <v>40.36</v>
      </c>
      <c r="M3184" s="662">
        <v>282.52</v>
      </c>
      <c r="N3184" s="661">
        <v>7</v>
      </c>
      <c r="O3184" s="742">
        <v>4.5</v>
      </c>
      <c r="P3184" s="662">
        <v>121.08</v>
      </c>
      <c r="Q3184" s="677">
        <v>0.4285714285714286</v>
      </c>
      <c r="R3184" s="661">
        <v>3</v>
      </c>
      <c r="S3184" s="677">
        <v>0.42857142857142855</v>
      </c>
      <c r="T3184" s="742">
        <v>1.5</v>
      </c>
      <c r="U3184" s="700">
        <v>0.33333333333333331</v>
      </c>
    </row>
    <row r="3185" spans="1:21" ht="14.4" customHeight="1" x14ac:dyDescent="0.3">
      <c r="A3185" s="660">
        <v>21</v>
      </c>
      <c r="B3185" s="661" t="s">
        <v>589</v>
      </c>
      <c r="C3185" s="661">
        <v>89301212</v>
      </c>
      <c r="D3185" s="740" t="s">
        <v>6629</v>
      </c>
      <c r="E3185" s="741" t="s">
        <v>4385</v>
      </c>
      <c r="F3185" s="661" t="s">
        <v>4355</v>
      </c>
      <c r="G3185" s="661" t="s">
        <v>4919</v>
      </c>
      <c r="H3185" s="661" t="s">
        <v>590</v>
      </c>
      <c r="I3185" s="661" t="s">
        <v>1547</v>
      </c>
      <c r="J3185" s="661" t="s">
        <v>1548</v>
      </c>
      <c r="K3185" s="661" t="s">
        <v>5549</v>
      </c>
      <c r="L3185" s="662">
        <v>31.84</v>
      </c>
      <c r="M3185" s="662">
        <v>159.19999999999999</v>
      </c>
      <c r="N3185" s="661">
        <v>5</v>
      </c>
      <c r="O3185" s="742">
        <v>2.5</v>
      </c>
      <c r="P3185" s="662">
        <v>63.68</v>
      </c>
      <c r="Q3185" s="677">
        <v>0.4</v>
      </c>
      <c r="R3185" s="661">
        <v>2</v>
      </c>
      <c r="S3185" s="677">
        <v>0.4</v>
      </c>
      <c r="T3185" s="742">
        <v>1</v>
      </c>
      <c r="U3185" s="700">
        <v>0.4</v>
      </c>
    </row>
    <row r="3186" spans="1:21" ht="14.4" customHeight="1" x14ac:dyDescent="0.3">
      <c r="A3186" s="660">
        <v>21</v>
      </c>
      <c r="B3186" s="661" t="s">
        <v>589</v>
      </c>
      <c r="C3186" s="661">
        <v>89301212</v>
      </c>
      <c r="D3186" s="740" t="s">
        <v>6629</v>
      </c>
      <c r="E3186" s="741" t="s">
        <v>4385</v>
      </c>
      <c r="F3186" s="661" t="s">
        <v>4355</v>
      </c>
      <c r="G3186" s="661" t="s">
        <v>4919</v>
      </c>
      <c r="H3186" s="661" t="s">
        <v>590</v>
      </c>
      <c r="I3186" s="661" t="s">
        <v>1334</v>
      </c>
      <c r="J3186" s="661" t="s">
        <v>1335</v>
      </c>
      <c r="K3186" s="661" t="s">
        <v>4920</v>
      </c>
      <c r="L3186" s="662">
        <v>63.67</v>
      </c>
      <c r="M3186" s="662">
        <v>891.38000000000011</v>
      </c>
      <c r="N3186" s="661">
        <v>14</v>
      </c>
      <c r="O3186" s="742">
        <v>5</v>
      </c>
      <c r="P3186" s="662">
        <v>445.69000000000005</v>
      </c>
      <c r="Q3186" s="677">
        <v>0.5</v>
      </c>
      <c r="R3186" s="661">
        <v>7</v>
      </c>
      <c r="S3186" s="677">
        <v>0.5</v>
      </c>
      <c r="T3186" s="742">
        <v>2</v>
      </c>
      <c r="U3186" s="700">
        <v>0.4</v>
      </c>
    </row>
    <row r="3187" spans="1:21" ht="14.4" customHeight="1" x14ac:dyDescent="0.3">
      <c r="A3187" s="660">
        <v>21</v>
      </c>
      <c r="B3187" s="661" t="s">
        <v>589</v>
      </c>
      <c r="C3187" s="661">
        <v>89301212</v>
      </c>
      <c r="D3187" s="740" t="s">
        <v>6629</v>
      </c>
      <c r="E3187" s="741" t="s">
        <v>4385</v>
      </c>
      <c r="F3187" s="661" t="s">
        <v>4355</v>
      </c>
      <c r="G3187" s="661" t="s">
        <v>5115</v>
      </c>
      <c r="H3187" s="661" t="s">
        <v>2238</v>
      </c>
      <c r="I3187" s="661" t="s">
        <v>5116</v>
      </c>
      <c r="J3187" s="661" t="s">
        <v>5117</v>
      </c>
      <c r="K3187" s="661" t="s">
        <v>5118</v>
      </c>
      <c r="L3187" s="662">
        <v>2449.89</v>
      </c>
      <c r="M3187" s="662">
        <v>46547.91</v>
      </c>
      <c r="N3187" s="661">
        <v>19</v>
      </c>
      <c r="O3187" s="742">
        <v>7</v>
      </c>
      <c r="P3187" s="662">
        <v>26948.79</v>
      </c>
      <c r="Q3187" s="677">
        <v>0.57894736842105265</v>
      </c>
      <c r="R3187" s="661">
        <v>11</v>
      </c>
      <c r="S3187" s="677">
        <v>0.57894736842105265</v>
      </c>
      <c r="T3187" s="742">
        <v>4</v>
      </c>
      <c r="U3187" s="700">
        <v>0.5714285714285714</v>
      </c>
    </row>
    <row r="3188" spans="1:21" ht="14.4" customHeight="1" x14ac:dyDescent="0.3">
      <c r="A3188" s="660">
        <v>21</v>
      </c>
      <c r="B3188" s="661" t="s">
        <v>589</v>
      </c>
      <c r="C3188" s="661">
        <v>89301212</v>
      </c>
      <c r="D3188" s="740" t="s">
        <v>6629</v>
      </c>
      <c r="E3188" s="741" t="s">
        <v>4385</v>
      </c>
      <c r="F3188" s="661" t="s">
        <v>4355</v>
      </c>
      <c r="G3188" s="661" t="s">
        <v>5115</v>
      </c>
      <c r="H3188" s="661" t="s">
        <v>2238</v>
      </c>
      <c r="I3188" s="661" t="s">
        <v>5116</v>
      </c>
      <c r="J3188" s="661" t="s">
        <v>5117</v>
      </c>
      <c r="K3188" s="661" t="s">
        <v>5118</v>
      </c>
      <c r="L3188" s="662">
        <v>2279.02</v>
      </c>
      <c r="M3188" s="662">
        <v>125346.09999999998</v>
      </c>
      <c r="N3188" s="661">
        <v>55</v>
      </c>
      <c r="O3188" s="742">
        <v>21</v>
      </c>
      <c r="P3188" s="662">
        <v>52417.459999999992</v>
      </c>
      <c r="Q3188" s="677">
        <v>0.41818181818181821</v>
      </c>
      <c r="R3188" s="661">
        <v>23</v>
      </c>
      <c r="S3188" s="677">
        <v>0.41818181818181815</v>
      </c>
      <c r="T3188" s="742">
        <v>9</v>
      </c>
      <c r="U3188" s="700">
        <v>0.42857142857142855</v>
      </c>
    </row>
    <row r="3189" spans="1:21" ht="14.4" customHeight="1" x14ac:dyDescent="0.3">
      <c r="A3189" s="660">
        <v>21</v>
      </c>
      <c r="B3189" s="661" t="s">
        <v>589</v>
      </c>
      <c r="C3189" s="661">
        <v>89301212</v>
      </c>
      <c r="D3189" s="740" t="s">
        <v>6629</v>
      </c>
      <c r="E3189" s="741" t="s">
        <v>4385</v>
      </c>
      <c r="F3189" s="661" t="s">
        <v>4355</v>
      </c>
      <c r="G3189" s="661" t="s">
        <v>4612</v>
      </c>
      <c r="H3189" s="661" t="s">
        <v>590</v>
      </c>
      <c r="I3189" s="661" t="s">
        <v>5122</v>
      </c>
      <c r="J3189" s="661" t="s">
        <v>4370</v>
      </c>
      <c r="K3189" s="661"/>
      <c r="L3189" s="662">
        <v>0</v>
      </c>
      <c r="M3189" s="662">
        <v>0</v>
      </c>
      <c r="N3189" s="661">
        <v>5</v>
      </c>
      <c r="O3189" s="742">
        <v>2</v>
      </c>
      <c r="P3189" s="662">
        <v>0</v>
      </c>
      <c r="Q3189" s="677"/>
      <c r="R3189" s="661">
        <v>2</v>
      </c>
      <c r="S3189" s="677">
        <v>0.4</v>
      </c>
      <c r="T3189" s="742">
        <v>1</v>
      </c>
      <c r="U3189" s="700">
        <v>0.5</v>
      </c>
    </row>
    <row r="3190" spans="1:21" ht="14.4" customHeight="1" x14ac:dyDescent="0.3">
      <c r="A3190" s="660">
        <v>21</v>
      </c>
      <c r="B3190" s="661" t="s">
        <v>589</v>
      </c>
      <c r="C3190" s="661">
        <v>89301212</v>
      </c>
      <c r="D3190" s="740" t="s">
        <v>6629</v>
      </c>
      <c r="E3190" s="741" t="s">
        <v>4385</v>
      </c>
      <c r="F3190" s="661" t="s">
        <v>4355</v>
      </c>
      <c r="G3190" s="661" t="s">
        <v>4417</v>
      </c>
      <c r="H3190" s="661" t="s">
        <v>590</v>
      </c>
      <c r="I3190" s="661" t="s">
        <v>2658</v>
      </c>
      <c r="J3190" s="661" t="s">
        <v>2659</v>
      </c>
      <c r="K3190" s="661" t="s">
        <v>4418</v>
      </c>
      <c r="L3190" s="662">
        <v>50.27</v>
      </c>
      <c r="M3190" s="662">
        <v>50.27</v>
      </c>
      <c r="N3190" s="661">
        <v>1</v>
      </c>
      <c r="O3190" s="742">
        <v>1</v>
      </c>
      <c r="P3190" s="662"/>
      <c r="Q3190" s="677">
        <v>0</v>
      </c>
      <c r="R3190" s="661"/>
      <c r="S3190" s="677">
        <v>0</v>
      </c>
      <c r="T3190" s="742"/>
      <c r="U3190" s="700">
        <v>0</v>
      </c>
    </row>
    <row r="3191" spans="1:21" ht="14.4" customHeight="1" x14ac:dyDescent="0.3">
      <c r="A3191" s="660">
        <v>21</v>
      </c>
      <c r="B3191" s="661" t="s">
        <v>589</v>
      </c>
      <c r="C3191" s="661">
        <v>89301212</v>
      </c>
      <c r="D3191" s="740" t="s">
        <v>6629</v>
      </c>
      <c r="E3191" s="741" t="s">
        <v>4385</v>
      </c>
      <c r="F3191" s="661" t="s">
        <v>4355</v>
      </c>
      <c r="G3191" s="661" t="s">
        <v>4700</v>
      </c>
      <c r="H3191" s="661" t="s">
        <v>590</v>
      </c>
      <c r="I3191" s="661" t="s">
        <v>744</v>
      </c>
      <c r="J3191" s="661" t="s">
        <v>745</v>
      </c>
      <c r="K3191" s="661" t="s">
        <v>4701</v>
      </c>
      <c r="L3191" s="662">
        <v>26.17</v>
      </c>
      <c r="M3191" s="662">
        <v>52.34</v>
      </c>
      <c r="N3191" s="661">
        <v>2</v>
      </c>
      <c r="O3191" s="742">
        <v>2</v>
      </c>
      <c r="P3191" s="662"/>
      <c r="Q3191" s="677">
        <v>0</v>
      </c>
      <c r="R3191" s="661"/>
      <c r="S3191" s="677">
        <v>0</v>
      </c>
      <c r="T3191" s="742"/>
      <c r="U3191" s="700">
        <v>0</v>
      </c>
    </row>
    <row r="3192" spans="1:21" ht="14.4" customHeight="1" x14ac:dyDescent="0.3">
      <c r="A3192" s="660">
        <v>21</v>
      </c>
      <c r="B3192" s="661" t="s">
        <v>589</v>
      </c>
      <c r="C3192" s="661">
        <v>89301212</v>
      </c>
      <c r="D3192" s="740" t="s">
        <v>6629</v>
      </c>
      <c r="E3192" s="741" t="s">
        <v>4385</v>
      </c>
      <c r="F3192" s="661" t="s">
        <v>4355</v>
      </c>
      <c r="G3192" s="661" t="s">
        <v>4700</v>
      </c>
      <c r="H3192" s="661" t="s">
        <v>590</v>
      </c>
      <c r="I3192" s="661" t="s">
        <v>744</v>
      </c>
      <c r="J3192" s="661" t="s">
        <v>745</v>
      </c>
      <c r="K3192" s="661" t="s">
        <v>4701</v>
      </c>
      <c r="L3192" s="662">
        <v>28.52</v>
      </c>
      <c r="M3192" s="662">
        <v>57.04</v>
      </c>
      <c r="N3192" s="661">
        <v>2</v>
      </c>
      <c r="O3192" s="742">
        <v>2</v>
      </c>
      <c r="P3192" s="662"/>
      <c r="Q3192" s="677">
        <v>0</v>
      </c>
      <c r="R3192" s="661"/>
      <c r="S3192" s="677">
        <v>0</v>
      </c>
      <c r="T3192" s="742"/>
      <c r="U3192" s="700">
        <v>0</v>
      </c>
    </row>
    <row r="3193" spans="1:21" ht="14.4" customHeight="1" x14ac:dyDescent="0.3">
      <c r="A3193" s="660">
        <v>21</v>
      </c>
      <c r="B3193" s="661" t="s">
        <v>589</v>
      </c>
      <c r="C3193" s="661">
        <v>89301212</v>
      </c>
      <c r="D3193" s="740" t="s">
        <v>6629</v>
      </c>
      <c r="E3193" s="741" t="s">
        <v>4385</v>
      </c>
      <c r="F3193" s="661" t="s">
        <v>4355</v>
      </c>
      <c r="G3193" s="661" t="s">
        <v>5123</v>
      </c>
      <c r="H3193" s="661" t="s">
        <v>590</v>
      </c>
      <c r="I3193" s="661" t="s">
        <v>700</v>
      </c>
      <c r="J3193" s="661" t="s">
        <v>701</v>
      </c>
      <c r="K3193" s="661" t="s">
        <v>5124</v>
      </c>
      <c r="L3193" s="662">
        <v>0</v>
      </c>
      <c r="M3193" s="662">
        <v>0</v>
      </c>
      <c r="N3193" s="661">
        <v>1</v>
      </c>
      <c r="O3193" s="742">
        <v>0.5</v>
      </c>
      <c r="P3193" s="662">
        <v>0</v>
      </c>
      <c r="Q3193" s="677"/>
      <c r="R3193" s="661">
        <v>1</v>
      </c>
      <c r="S3193" s="677">
        <v>1</v>
      </c>
      <c r="T3193" s="742">
        <v>0.5</v>
      </c>
      <c r="U3193" s="700">
        <v>1</v>
      </c>
    </row>
    <row r="3194" spans="1:21" ht="14.4" customHeight="1" x14ac:dyDescent="0.3">
      <c r="A3194" s="660">
        <v>21</v>
      </c>
      <c r="B3194" s="661" t="s">
        <v>589</v>
      </c>
      <c r="C3194" s="661">
        <v>89301212</v>
      </c>
      <c r="D3194" s="740" t="s">
        <v>6629</v>
      </c>
      <c r="E3194" s="741" t="s">
        <v>4385</v>
      </c>
      <c r="F3194" s="661" t="s">
        <v>4355</v>
      </c>
      <c r="G3194" s="661" t="s">
        <v>5123</v>
      </c>
      <c r="H3194" s="661" t="s">
        <v>590</v>
      </c>
      <c r="I3194" s="661" t="s">
        <v>711</v>
      </c>
      <c r="J3194" s="661" t="s">
        <v>701</v>
      </c>
      <c r="K3194" s="661" t="s">
        <v>6394</v>
      </c>
      <c r="L3194" s="662">
        <v>0</v>
      </c>
      <c r="M3194" s="662">
        <v>0</v>
      </c>
      <c r="N3194" s="661">
        <v>1</v>
      </c>
      <c r="O3194" s="742">
        <v>1</v>
      </c>
      <c r="P3194" s="662"/>
      <c r="Q3194" s="677"/>
      <c r="R3194" s="661"/>
      <c r="S3194" s="677">
        <v>0</v>
      </c>
      <c r="T3194" s="742"/>
      <c r="U3194" s="700">
        <v>0</v>
      </c>
    </row>
    <row r="3195" spans="1:21" ht="14.4" customHeight="1" x14ac:dyDescent="0.3">
      <c r="A3195" s="660">
        <v>21</v>
      </c>
      <c r="B3195" s="661" t="s">
        <v>589</v>
      </c>
      <c r="C3195" s="661">
        <v>89301212</v>
      </c>
      <c r="D3195" s="740" t="s">
        <v>6629</v>
      </c>
      <c r="E3195" s="741" t="s">
        <v>4385</v>
      </c>
      <c r="F3195" s="661" t="s">
        <v>4355</v>
      </c>
      <c r="G3195" s="661" t="s">
        <v>5385</v>
      </c>
      <c r="H3195" s="661" t="s">
        <v>590</v>
      </c>
      <c r="I3195" s="661" t="s">
        <v>5386</v>
      </c>
      <c r="J3195" s="661" t="s">
        <v>1752</v>
      </c>
      <c r="K3195" s="661" t="s">
        <v>5336</v>
      </c>
      <c r="L3195" s="662">
        <v>0</v>
      </c>
      <c r="M3195" s="662">
        <v>0</v>
      </c>
      <c r="N3195" s="661">
        <v>1</v>
      </c>
      <c r="O3195" s="742">
        <v>1</v>
      </c>
      <c r="P3195" s="662">
        <v>0</v>
      </c>
      <c r="Q3195" s="677"/>
      <c r="R3195" s="661">
        <v>1</v>
      </c>
      <c r="S3195" s="677">
        <v>1</v>
      </c>
      <c r="T3195" s="742">
        <v>1</v>
      </c>
      <c r="U3195" s="700">
        <v>1</v>
      </c>
    </row>
    <row r="3196" spans="1:21" ht="14.4" customHeight="1" x14ac:dyDescent="0.3">
      <c r="A3196" s="660">
        <v>21</v>
      </c>
      <c r="B3196" s="661" t="s">
        <v>589</v>
      </c>
      <c r="C3196" s="661">
        <v>89301212</v>
      </c>
      <c r="D3196" s="740" t="s">
        <v>6629</v>
      </c>
      <c r="E3196" s="741" t="s">
        <v>4385</v>
      </c>
      <c r="F3196" s="661" t="s">
        <v>4355</v>
      </c>
      <c r="G3196" s="661" t="s">
        <v>6395</v>
      </c>
      <c r="H3196" s="661" t="s">
        <v>590</v>
      </c>
      <c r="I3196" s="661" t="s">
        <v>2941</v>
      </c>
      <c r="J3196" s="661" t="s">
        <v>2942</v>
      </c>
      <c r="K3196" s="661" t="s">
        <v>6396</v>
      </c>
      <c r="L3196" s="662">
        <v>0</v>
      </c>
      <c r="M3196" s="662">
        <v>0</v>
      </c>
      <c r="N3196" s="661">
        <v>1</v>
      </c>
      <c r="O3196" s="742">
        <v>1</v>
      </c>
      <c r="P3196" s="662">
        <v>0</v>
      </c>
      <c r="Q3196" s="677"/>
      <c r="R3196" s="661">
        <v>1</v>
      </c>
      <c r="S3196" s="677">
        <v>1</v>
      </c>
      <c r="T3196" s="742">
        <v>1</v>
      </c>
      <c r="U3196" s="700">
        <v>1</v>
      </c>
    </row>
    <row r="3197" spans="1:21" ht="14.4" customHeight="1" x14ac:dyDescent="0.3">
      <c r="A3197" s="660">
        <v>21</v>
      </c>
      <c r="B3197" s="661" t="s">
        <v>589</v>
      </c>
      <c r="C3197" s="661">
        <v>89301212</v>
      </c>
      <c r="D3197" s="740" t="s">
        <v>6629</v>
      </c>
      <c r="E3197" s="741" t="s">
        <v>4385</v>
      </c>
      <c r="F3197" s="661" t="s">
        <v>4355</v>
      </c>
      <c r="G3197" s="661" t="s">
        <v>4635</v>
      </c>
      <c r="H3197" s="661" t="s">
        <v>590</v>
      </c>
      <c r="I3197" s="661" t="s">
        <v>4636</v>
      </c>
      <c r="J3197" s="661" t="s">
        <v>4637</v>
      </c>
      <c r="K3197" s="661" t="s">
        <v>2884</v>
      </c>
      <c r="L3197" s="662">
        <v>10256.77</v>
      </c>
      <c r="M3197" s="662">
        <v>61540.62000000001</v>
      </c>
      <c r="N3197" s="661">
        <v>6</v>
      </c>
      <c r="O3197" s="742">
        <v>6</v>
      </c>
      <c r="P3197" s="662">
        <v>61540.62000000001</v>
      </c>
      <c r="Q3197" s="677">
        <v>1</v>
      </c>
      <c r="R3197" s="661">
        <v>6</v>
      </c>
      <c r="S3197" s="677">
        <v>1</v>
      </c>
      <c r="T3197" s="742">
        <v>6</v>
      </c>
      <c r="U3197" s="700">
        <v>1</v>
      </c>
    </row>
    <row r="3198" spans="1:21" ht="14.4" customHeight="1" x14ac:dyDescent="0.3">
      <c r="A3198" s="660">
        <v>21</v>
      </c>
      <c r="B3198" s="661" t="s">
        <v>589</v>
      </c>
      <c r="C3198" s="661">
        <v>89301212</v>
      </c>
      <c r="D3198" s="740" t="s">
        <v>6629</v>
      </c>
      <c r="E3198" s="741" t="s">
        <v>4385</v>
      </c>
      <c r="F3198" s="661" t="s">
        <v>4355</v>
      </c>
      <c r="G3198" s="661" t="s">
        <v>6397</v>
      </c>
      <c r="H3198" s="661" t="s">
        <v>2238</v>
      </c>
      <c r="I3198" s="661" t="s">
        <v>2416</v>
      </c>
      <c r="J3198" s="661" t="s">
        <v>2417</v>
      </c>
      <c r="K3198" s="661" t="s">
        <v>2418</v>
      </c>
      <c r="L3198" s="662">
        <v>25.07</v>
      </c>
      <c r="M3198" s="662">
        <v>25.07</v>
      </c>
      <c r="N3198" s="661">
        <v>1</v>
      </c>
      <c r="O3198" s="742">
        <v>1</v>
      </c>
      <c r="P3198" s="662">
        <v>25.07</v>
      </c>
      <c r="Q3198" s="677">
        <v>1</v>
      </c>
      <c r="R3198" s="661">
        <v>1</v>
      </c>
      <c r="S3198" s="677">
        <v>1</v>
      </c>
      <c r="T3198" s="742">
        <v>1</v>
      </c>
      <c r="U3198" s="700">
        <v>1</v>
      </c>
    </row>
    <row r="3199" spans="1:21" ht="14.4" customHeight="1" x14ac:dyDescent="0.3">
      <c r="A3199" s="660">
        <v>21</v>
      </c>
      <c r="B3199" s="661" t="s">
        <v>589</v>
      </c>
      <c r="C3199" s="661">
        <v>89301212</v>
      </c>
      <c r="D3199" s="740" t="s">
        <v>6629</v>
      </c>
      <c r="E3199" s="741" t="s">
        <v>4385</v>
      </c>
      <c r="F3199" s="661" t="s">
        <v>4355</v>
      </c>
      <c r="G3199" s="661" t="s">
        <v>6103</v>
      </c>
      <c r="H3199" s="661" t="s">
        <v>590</v>
      </c>
      <c r="I3199" s="661" t="s">
        <v>6398</v>
      </c>
      <c r="J3199" s="661" t="s">
        <v>6105</v>
      </c>
      <c r="K3199" s="661" t="s">
        <v>4770</v>
      </c>
      <c r="L3199" s="662">
        <v>121.41</v>
      </c>
      <c r="M3199" s="662">
        <v>121.41</v>
      </c>
      <c r="N3199" s="661">
        <v>1</v>
      </c>
      <c r="O3199" s="742">
        <v>1</v>
      </c>
      <c r="P3199" s="662"/>
      <c r="Q3199" s="677">
        <v>0</v>
      </c>
      <c r="R3199" s="661"/>
      <c r="S3199" s="677">
        <v>0</v>
      </c>
      <c r="T3199" s="742"/>
      <c r="U3199" s="700">
        <v>0</v>
      </c>
    </row>
    <row r="3200" spans="1:21" ht="14.4" customHeight="1" x14ac:dyDescent="0.3">
      <c r="A3200" s="660">
        <v>21</v>
      </c>
      <c r="B3200" s="661" t="s">
        <v>589</v>
      </c>
      <c r="C3200" s="661">
        <v>89301212</v>
      </c>
      <c r="D3200" s="740" t="s">
        <v>6629</v>
      </c>
      <c r="E3200" s="741" t="s">
        <v>4385</v>
      </c>
      <c r="F3200" s="661" t="s">
        <v>4355</v>
      </c>
      <c r="G3200" s="661" t="s">
        <v>5137</v>
      </c>
      <c r="H3200" s="661" t="s">
        <v>2238</v>
      </c>
      <c r="I3200" s="661" t="s">
        <v>5138</v>
      </c>
      <c r="J3200" s="661" t="s">
        <v>5139</v>
      </c>
      <c r="K3200" s="661" t="s">
        <v>5140</v>
      </c>
      <c r="L3200" s="662">
        <v>87.6</v>
      </c>
      <c r="M3200" s="662">
        <v>175.2</v>
      </c>
      <c r="N3200" s="661">
        <v>2</v>
      </c>
      <c r="O3200" s="742">
        <v>1</v>
      </c>
      <c r="P3200" s="662"/>
      <c r="Q3200" s="677">
        <v>0</v>
      </c>
      <c r="R3200" s="661"/>
      <c r="S3200" s="677">
        <v>0</v>
      </c>
      <c r="T3200" s="742"/>
      <c r="U3200" s="700">
        <v>0</v>
      </c>
    </row>
    <row r="3201" spans="1:21" ht="14.4" customHeight="1" x14ac:dyDescent="0.3">
      <c r="A3201" s="660">
        <v>21</v>
      </c>
      <c r="B3201" s="661" t="s">
        <v>589</v>
      </c>
      <c r="C3201" s="661">
        <v>89301212</v>
      </c>
      <c r="D3201" s="740" t="s">
        <v>6629</v>
      </c>
      <c r="E3201" s="741" t="s">
        <v>4385</v>
      </c>
      <c r="F3201" s="661" t="s">
        <v>4355</v>
      </c>
      <c r="G3201" s="661" t="s">
        <v>5565</v>
      </c>
      <c r="H3201" s="661" t="s">
        <v>590</v>
      </c>
      <c r="I3201" s="661" t="s">
        <v>2803</v>
      </c>
      <c r="J3201" s="661" t="s">
        <v>2804</v>
      </c>
      <c r="K3201" s="661" t="s">
        <v>5468</v>
      </c>
      <c r="L3201" s="662">
        <v>0</v>
      </c>
      <c r="M3201" s="662">
        <v>0</v>
      </c>
      <c r="N3201" s="661">
        <v>1</v>
      </c>
      <c r="O3201" s="742">
        <v>1</v>
      </c>
      <c r="P3201" s="662"/>
      <c r="Q3201" s="677"/>
      <c r="R3201" s="661"/>
      <c r="S3201" s="677">
        <v>0</v>
      </c>
      <c r="T3201" s="742"/>
      <c r="U3201" s="700">
        <v>0</v>
      </c>
    </row>
    <row r="3202" spans="1:21" ht="14.4" customHeight="1" x14ac:dyDescent="0.3">
      <c r="A3202" s="660">
        <v>21</v>
      </c>
      <c r="B3202" s="661" t="s">
        <v>589</v>
      </c>
      <c r="C3202" s="661">
        <v>89301212</v>
      </c>
      <c r="D3202" s="740" t="s">
        <v>6629</v>
      </c>
      <c r="E3202" s="741" t="s">
        <v>4385</v>
      </c>
      <c r="F3202" s="661" t="s">
        <v>4355</v>
      </c>
      <c r="G3202" s="661" t="s">
        <v>4531</v>
      </c>
      <c r="H3202" s="661" t="s">
        <v>590</v>
      </c>
      <c r="I3202" s="661" t="s">
        <v>956</v>
      </c>
      <c r="J3202" s="661" t="s">
        <v>4819</v>
      </c>
      <c r="K3202" s="661" t="s">
        <v>4820</v>
      </c>
      <c r="L3202" s="662">
        <v>40.25</v>
      </c>
      <c r="M3202" s="662">
        <v>80.5</v>
      </c>
      <c r="N3202" s="661">
        <v>2</v>
      </c>
      <c r="O3202" s="742">
        <v>1</v>
      </c>
      <c r="P3202" s="662">
        <v>80.5</v>
      </c>
      <c r="Q3202" s="677">
        <v>1</v>
      </c>
      <c r="R3202" s="661">
        <v>2</v>
      </c>
      <c r="S3202" s="677">
        <v>1</v>
      </c>
      <c r="T3202" s="742">
        <v>1</v>
      </c>
      <c r="U3202" s="700">
        <v>1</v>
      </c>
    </row>
    <row r="3203" spans="1:21" ht="14.4" customHeight="1" x14ac:dyDescent="0.3">
      <c r="A3203" s="660">
        <v>21</v>
      </c>
      <c r="B3203" s="661" t="s">
        <v>589</v>
      </c>
      <c r="C3203" s="661">
        <v>89301212</v>
      </c>
      <c r="D3203" s="740" t="s">
        <v>6629</v>
      </c>
      <c r="E3203" s="741" t="s">
        <v>4385</v>
      </c>
      <c r="F3203" s="661" t="s">
        <v>4355</v>
      </c>
      <c r="G3203" s="661" t="s">
        <v>4531</v>
      </c>
      <c r="H3203" s="661" t="s">
        <v>590</v>
      </c>
      <c r="I3203" s="661" t="s">
        <v>960</v>
      </c>
      <c r="J3203" s="661" t="s">
        <v>4532</v>
      </c>
      <c r="K3203" s="661" t="s">
        <v>4533</v>
      </c>
      <c r="L3203" s="662">
        <v>77.36</v>
      </c>
      <c r="M3203" s="662">
        <v>77.36</v>
      </c>
      <c r="N3203" s="661">
        <v>1</v>
      </c>
      <c r="O3203" s="742">
        <v>0.5</v>
      </c>
      <c r="P3203" s="662">
        <v>77.36</v>
      </c>
      <c r="Q3203" s="677">
        <v>1</v>
      </c>
      <c r="R3203" s="661">
        <v>1</v>
      </c>
      <c r="S3203" s="677">
        <v>1</v>
      </c>
      <c r="T3203" s="742">
        <v>0.5</v>
      </c>
      <c r="U3203" s="700">
        <v>1</v>
      </c>
    </row>
    <row r="3204" spans="1:21" ht="14.4" customHeight="1" x14ac:dyDescent="0.3">
      <c r="A3204" s="660">
        <v>21</v>
      </c>
      <c r="B3204" s="661" t="s">
        <v>589</v>
      </c>
      <c r="C3204" s="661">
        <v>89301212</v>
      </c>
      <c r="D3204" s="740" t="s">
        <v>6629</v>
      </c>
      <c r="E3204" s="741" t="s">
        <v>4385</v>
      </c>
      <c r="F3204" s="661" t="s">
        <v>4355</v>
      </c>
      <c r="G3204" s="661" t="s">
        <v>4531</v>
      </c>
      <c r="H3204" s="661" t="s">
        <v>590</v>
      </c>
      <c r="I3204" s="661" t="s">
        <v>4818</v>
      </c>
      <c r="J3204" s="661" t="s">
        <v>4819</v>
      </c>
      <c r="K3204" s="661" t="s">
        <v>4820</v>
      </c>
      <c r="L3204" s="662">
        <v>0</v>
      </c>
      <c r="M3204" s="662">
        <v>0</v>
      </c>
      <c r="N3204" s="661">
        <v>2</v>
      </c>
      <c r="O3204" s="742">
        <v>0.5</v>
      </c>
      <c r="P3204" s="662">
        <v>0</v>
      </c>
      <c r="Q3204" s="677"/>
      <c r="R3204" s="661">
        <v>2</v>
      </c>
      <c r="S3204" s="677">
        <v>1</v>
      </c>
      <c r="T3204" s="742">
        <v>0.5</v>
      </c>
      <c r="U3204" s="700">
        <v>1</v>
      </c>
    </row>
    <row r="3205" spans="1:21" ht="14.4" customHeight="1" x14ac:dyDescent="0.3">
      <c r="A3205" s="660">
        <v>21</v>
      </c>
      <c r="B3205" s="661" t="s">
        <v>589</v>
      </c>
      <c r="C3205" s="661">
        <v>89301212</v>
      </c>
      <c r="D3205" s="740" t="s">
        <v>6629</v>
      </c>
      <c r="E3205" s="741" t="s">
        <v>4385</v>
      </c>
      <c r="F3205" s="661" t="s">
        <v>4355</v>
      </c>
      <c r="G3205" s="661" t="s">
        <v>5143</v>
      </c>
      <c r="H3205" s="661" t="s">
        <v>590</v>
      </c>
      <c r="I3205" s="661" t="s">
        <v>5756</v>
      </c>
      <c r="J3205" s="661" t="s">
        <v>5144</v>
      </c>
      <c r="K3205" s="661" t="s">
        <v>5757</v>
      </c>
      <c r="L3205" s="662">
        <v>0</v>
      </c>
      <c r="M3205" s="662">
        <v>0</v>
      </c>
      <c r="N3205" s="661">
        <v>1</v>
      </c>
      <c r="O3205" s="742">
        <v>1</v>
      </c>
      <c r="P3205" s="662"/>
      <c r="Q3205" s="677"/>
      <c r="R3205" s="661"/>
      <c r="S3205" s="677">
        <v>0</v>
      </c>
      <c r="T3205" s="742"/>
      <c r="U3205" s="700">
        <v>0</v>
      </c>
    </row>
    <row r="3206" spans="1:21" ht="14.4" customHeight="1" x14ac:dyDescent="0.3">
      <c r="A3206" s="660">
        <v>21</v>
      </c>
      <c r="B3206" s="661" t="s">
        <v>589</v>
      </c>
      <c r="C3206" s="661">
        <v>89301212</v>
      </c>
      <c r="D3206" s="740" t="s">
        <v>6629</v>
      </c>
      <c r="E3206" s="741" t="s">
        <v>4385</v>
      </c>
      <c r="F3206" s="661" t="s">
        <v>4355</v>
      </c>
      <c r="G3206" s="661" t="s">
        <v>5566</v>
      </c>
      <c r="H3206" s="661" t="s">
        <v>590</v>
      </c>
      <c r="I3206" s="661" t="s">
        <v>2662</v>
      </c>
      <c r="J3206" s="661" t="s">
        <v>2663</v>
      </c>
      <c r="K3206" s="661" t="s">
        <v>5375</v>
      </c>
      <c r="L3206" s="662">
        <v>38.65</v>
      </c>
      <c r="M3206" s="662">
        <v>38.65</v>
      </c>
      <c r="N3206" s="661">
        <v>1</v>
      </c>
      <c r="O3206" s="742">
        <v>0.5</v>
      </c>
      <c r="P3206" s="662">
        <v>38.65</v>
      </c>
      <c r="Q3206" s="677">
        <v>1</v>
      </c>
      <c r="R3206" s="661">
        <v>1</v>
      </c>
      <c r="S3206" s="677">
        <v>1</v>
      </c>
      <c r="T3206" s="742">
        <v>0.5</v>
      </c>
      <c r="U3206" s="700">
        <v>1</v>
      </c>
    </row>
    <row r="3207" spans="1:21" ht="14.4" customHeight="1" x14ac:dyDescent="0.3">
      <c r="A3207" s="660">
        <v>21</v>
      </c>
      <c r="B3207" s="661" t="s">
        <v>589</v>
      </c>
      <c r="C3207" s="661">
        <v>89301212</v>
      </c>
      <c r="D3207" s="740" t="s">
        <v>6629</v>
      </c>
      <c r="E3207" s="741" t="s">
        <v>4385</v>
      </c>
      <c r="F3207" s="661" t="s">
        <v>4355</v>
      </c>
      <c r="G3207" s="661" t="s">
        <v>5149</v>
      </c>
      <c r="H3207" s="661" t="s">
        <v>590</v>
      </c>
      <c r="I3207" s="661" t="s">
        <v>5150</v>
      </c>
      <c r="J3207" s="661" t="s">
        <v>5151</v>
      </c>
      <c r="K3207" s="661" t="s">
        <v>3661</v>
      </c>
      <c r="L3207" s="662">
        <v>8264.7900000000009</v>
      </c>
      <c r="M3207" s="662">
        <v>16529.580000000002</v>
      </c>
      <c r="N3207" s="661">
        <v>2</v>
      </c>
      <c r="O3207" s="742">
        <v>0.5</v>
      </c>
      <c r="P3207" s="662"/>
      <c r="Q3207" s="677">
        <v>0</v>
      </c>
      <c r="R3207" s="661"/>
      <c r="S3207" s="677">
        <v>0</v>
      </c>
      <c r="T3207" s="742"/>
      <c r="U3207" s="700">
        <v>0</v>
      </c>
    </row>
    <row r="3208" spans="1:21" ht="14.4" customHeight="1" x14ac:dyDescent="0.3">
      <c r="A3208" s="660">
        <v>21</v>
      </c>
      <c r="B3208" s="661" t="s">
        <v>589</v>
      </c>
      <c r="C3208" s="661">
        <v>89301212</v>
      </c>
      <c r="D3208" s="740" t="s">
        <v>6629</v>
      </c>
      <c r="E3208" s="741" t="s">
        <v>4385</v>
      </c>
      <c r="F3208" s="661" t="s">
        <v>4355</v>
      </c>
      <c r="G3208" s="661" t="s">
        <v>5149</v>
      </c>
      <c r="H3208" s="661" t="s">
        <v>590</v>
      </c>
      <c r="I3208" s="661" t="s">
        <v>5150</v>
      </c>
      <c r="J3208" s="661" t="s">
        <v>5151</v>
      </c>
      <c r="K3208" s="661" t="s">
        <v>3661</v>
      </c>
      <c r="L3208" s="662">
        <v>4002.14</v>
      </c>
      <c r="M3208" s="662">
        <v>16008.56</v>
      </c>
      <c r="N3208" s="661">
        <v>4</v>
      </c>
      <c r="O3208" s="742">
        <v>1.5</v>
      </c>
      <c r="P3208" s="662">
        <v>16008.56</v>
      </c>
      <c r="Q3208" s="677">
        <v>1</v>
      </c>
      <c r="R3208" s="661">
        <v>4</v>
      </c>
      <c r="S3208" s="677">
        <v>1</v>
      </c>
      <c r="T3208" s="742">
        <v>1.5</v>
      </c>
      <c r="U3208" s="700">
        <v>1</v>
      </c>
    </row>
    <row r="3209" spans="1:21" ht="14.4" customHeight="1" x14ac:dyDescent="0.3">
      <c r="A3209" s="660">
        <v>21</v>
      </c>
      <c r="B3209" s="661" t="s">
        <v>589</v>
      </c>
      <c r="C3209" s="661">
        <v>89301212</v>
      </c>
      <c r="D3209" s="740" t="s">
        <v>6629</v>
      </c>
      <c r="E3209" s="741" t="s">
        <v>4385</v>
      </c>
      <c r="F3209" s="661" t="s">
        <v>4355</v>
      </c>
      <c r="G3209" s="661" t="s">
        <v>5149</v>
      </c>
      <c r="H3209" s="661" t="s">
        <v>590</v>
      </c>
      <c r="I3209" s="661" t="s">
        <v>5318</v>
      </c>
      <c r="J3209" s="661" t="s">
        <v>5151</v>
      </c>
      <c r="K3209" s="661" t="s">
        <v>5319</v>
      </c>
      <c r="L3209" s="662">
        <v>0</v>
      </c>
      <c r="M3209" s="662">
        <v>0</v>
      </c>
      <c r="N3209" s="661">
        <v>1</v>
      </c>
      <c r="O3209" s="742">
        <v>1</v>
      </c>
      <c r="P3209" s="662">
        <v>0</v>
      </c>
      <c r="Q3209" s="677"/>
      <c r="R3209" s="661">
        <v>1</v>
      </c>
      <c r="S3209" s="677">
        <v>1</v>
      </c>
      <c r="T3209" s="742">
        <v>1</v>
      </c>
      <c r="U3209" s="700">
        <v>1</v>
      </c>
    </row>
    <row r="3210" spans="1:21" ht="14.4" customHeight="1" x14ac:dyDescent="0.3">
      <c r="A3210" s="660">
        <v>21</v>
      </c>
      <c r="B3210" s="661" t="s">
        <v>589</v>
      </c>
      <c r="C3210" s="661">
        <v>89301212</v>
      </c>
      <c r="D3210" s="740" t="s">
        <v>6629</v>
      </c>
      <c r="E3210" s="741" t="s">
        <v>4385</v>
      </c>
      <c r="F3210" s="661" t="s">
        <v>4355</v>
      </c>
      <c r="G3210" s="661" t="s">
        <v>4430</v>
      </c>
      <c r="H3210" s="661" t="s">
        <v>590</v>
      </c>
      <c r="I3210" s="661" t="s">
        <v>806</v>
      </c>
      <c r="J3210" s="661" t="s">
        <v>807</v>
      </c>
      <c r="K3210" s="661" t="s">
        <v>4431</v>
      </c>
      <c r="L3210" s="662">
        <v>709.97</v>
      </c>
      <c r="M3210" s="662">
        <v>709.97</v>
      </c>
      <c r="N3210" s="661">
        <v>1</v>
      </c>
      <c r="O3210" s="742">
        <v>1</v>
      </c>
      <c r="P3210" s="662">
        <v>709.97</v>
      </c>
      <c r="Q3210" s="677">
        <v>1</v>
      </c>
      <c r="R3210" s="661">
        <v>1</v>
      </c>
      <c r="S3210" s="677">
        <v>1</v>
      </c>
      <c r="T3210" s="742">
        <v>1</v>
      </c>
      <c r="U3210" s="700">
        <v>1</v>
      </c>
    </row>
    <row r="3211" spans="1:21" ht="14.4" customHeight="1" x14ac:dyDescent="0.3">
      <c r="A3211" s="660">
        <v>21</v>
      </c>
      <c r="B3211" s="661" t="s">
        <v>589</v>
      </c>
      <c r="C3211" s="661">
        <v>89301212</v>
      </c>
      <c r="D3211" s="740" t="s">
        <v>6629</v>
      </c>
      <c r="E3211" s="741" t="s">
        <v>4385</v>
      </c>
      <c r="F3211" s="661" t="s">
        <v>4355</v>
      </c>
      <c r="G3211" s="661" t="s">
        <v>4544</v>
      </c>
      <c r="H3211" s="661" t="s">
        <v>2238</v>
      </c>
      <c r="I3211" s="661" t="s">
        <v>2442</v>
      </c>
      <c r="J3211" s="661" t="s">
        <v>2308</v>
      </c>
      <c r="K3211" s="661" t="s">
        <v>2443</v>
      </c>
      <c r="L3211" s="662">
        <v>0</v>
      </c>
      <c r="M3211" s="662">
        <v>0</v>
      </c>
      <c r="N3211" s="661">
        <v>3</v>
      </c>
      <c r="O3211" s="742">
        <v>3</v>
      </c>
      <c r="P3211" s="662">
        <v>0</v>
      </c>
      <c r="Q3211" s="677"/>
      <c r="R3211" s="661">
        <v>1</v>
      </c>
      <c r="S3211" s="677">
        <v>0.33333333333333331</v>
      </c>
      <c r="T3211" s="742">
        <v>1</v>
      </c>
      <c r="U3211" s="700">
        <v>0.33333333333333331</v>
      </c>
    </row>
    <row r="3212" spans="1:21" ht="14.4" customHeight="1" x14ac:dyDescent="0.3">
      <c r="A3212" s="660">
        <v>21</v>
      </c>
      <c r="B3212" s="661" t="s">
        <v>589</v>
      </c>
      <c r="C3212" s="661">
        <v>89301212</v>
      </c>
      <c r="D3212" s="740" t="s">
        <v>6629</v>
      </c>
      <c r="E3212" s="741" t="s">
        <v>4385</v>
      </c>
      <c r="F3212" s="661" t="s">
        <v>4355</v>
      </c>
      <c r="G3212" s="661" t="s">
        <v>4544</v>
      </c>
      <c r="H3212" s="661" t="s">
        <v>2238</v>
      </c>
      <c r="I3212" s="661" t="s">
        <v>2307</v>
      </c>
      <c r="J3212" s="661" t="s">
        <v>2308</v>
      </c>
      <c r="K3212" s="661" t="s">
        <v>2309</v>
      </c>
      <c r="L3212" s="662">
        <v>0</v>
      </c>
      <c r="M3212" s="662">
        <v>0</v>
      </c>
      <c r="N3212" s="661">
        <v>1</v>
      </c>
      <c r="O3212" s="742">
        <v>1</v>
      </c>
      <c r="P3212" s="662"/>
      <c r="Q3212" s="677"/>
      <c r="R3212" s="661"/>
      <c r="S3212" s="677">
        <v>0</v>
      </c>
      <c r="T3212" s="742"/>
      <c r="U3212" s="700">
        <v>0</v>
      </c>
    </row>
    <row r="3213" spans="1:21" ht="14.4" customHeight="1" x14ac:dyDescent="0.3">
      <c r="A3213" s="660">
        <v>21</v>
      </c>
      <c r="B3213" s="661" t="s">
        <v>589</v>
      </c>
      <c r="C3213" s="661">
        <v>89301212</v>
      </c>
      <c r="D3213" s="740" t="s">
        <v>6629</v>
      </c>
      <c r="E3213" s="741" t="s">
        <v>4385</v>
      </c>
      <c r="F3213" s="661" t="s">
        <v>4355</v>
      </c>
      <c r="G3213" s="661" t="s">
        <v>5152</v>
      </c>
      <c r="H3213" s="661" t="s">
        <v>2238</v>
      </c>
      <c r="I3213" s="661" t="s">
        <v>6272</v>
      </c>
      <c r="J3213" s="661" t="s">
        <v>6273</v>
      </c>
      <c r="K3213" s="661" t="s">
        <v>6274</v>
      </c>
      <c r="L3213" s="662">
        <v>48.98</v>
      </c>
      <c r="M3213" s="662">
        <v>146.94</v>
      </c>
      <c r="N3213" s="661">
        <v>3</v>
      </c>
      <c r="O3213" s="742">
        <v>1.5</v>
      </c>
      <c r="P3213" s="662"/>
      <c r="Q3213" s="677">
        <v>0</v>
      </c>
      <c r="R3213" s="661"/>
      <c r="S3213" s="677">
        <v>0</v>
      </c>
      <c r="T3213" s="742"/>
      <c r="U3213" s="700">
        <v>0</v>
      </c>
    </row>
    <row r="3214" spans="1:21" ht="14.4" customHeight="1" x14ac:dyDescent="0.3">
      <c r="A3214" s="660">
        <v>21</v>
      </c>
      <c r="B3214" s="661" t="s">
        <v>589</v>
      </c>
      <c r="C3214" s="661">
        <v>89301212</v>
      </c>
      <c r="D3214" s="740" t="s">
        <v>6629</v>
      </c>
      <c r="E3214" s="741" t="s">
        <v>4385</v>
      </c>
      <c r="F3214" s="661" t="s">
        <v>4355</v>
      </c>
      <c r="G3214" s="661" t="s">
        <v>4704</v>
      </c>
      <c r="H3214" s="661" t="s">
        <v>590</v>
      </c>
      <c r="I3214" s="661" t="s">
        <v>1390</v>
      </c>
      <c r="J3214" s="661" t="s">
        <v>1391</v>
      </c>
      <c r="K3214" s="661" t="s">
        <v>816</v>
      </c>
      <c r="L3214" s="662">
        <v>0</v>
      </c>
      <c r="M3214" s="662">
        <v>0</v>
      </c>
      <c r="N3214" s="661">
        <v>3</v>
      </c>
      <c r="O3214" s="742">
        <v>1.5</v>
      </c>
      <c r="P3214" s="662">
        <v>0</v>
      </c>
      <c r="Q3214" s="677"/>
      <c r="R3214" s="661">
        <v>3</v>
      </c>
      <c r="S3214" s="677">
        <v>1</v>
      </c>
      <c r="T3214" s="742">
        <v>1.5</v>
      </c>
      <c r="U3214" s="700">
        <v>1</v>
      </c>
    </row>
    <row r="3215" spans="1:21" ht="14.4" customHeight="1" x14ac:dyDescent="0.3">
      <c r="A3215" s="660">
        <v>21</v>
      </c>
      <c r="B3215" s="661" t="s">
        <v>589</v>
      </c>
      <c r="C3215" s="661">
        <v>89301212</v>
      </c>
      <c r="D3215" s="740" t="s">
        <v>6629</v>
      </c>
      <c r="E3215" s="741" t="s">
        <v>4385</v>
      </c>
      <c r="F3215" s="661" t="s">
        <v>4355</v>
      </c>
      <c r="G3215" s="661" t="s">
        <v>4704</v>
      </c>
      <c r="H3215" s="661" t="s">
        <v>590</v>
      </c>
      <c r="I3215" s="661" t="s">
        <v>5320</v>
      </c>
      <c r="J3215" s="661" t="s">
        <v>1391</v>
      </c>
      <c r="K3215" s="661" t="s">
        <v>5321</v>
      </c>
      <c r="L3215" s="662">
        <v>0</v>
      </c>
      <c r="M3215" s="662">
        <v>0</v>
      </c>
      <c r="N3215" s="661">
        <v>1</v>
      </c>
      <c r="O3215" s="742">
        <v>0.5</v>
      </c>
      <c r="P3215" s="662"/>
      <c r="Q3215" s="677"/>
      <c r="R3215" s="661"/>
      <c r="S3215" s="677">
        <v>0</v>
      </c>
      <c r="T3215" s="742"/>
      <c r="U3215" s="700">
        <v>0</v>
      </c>
    </row>
    <row r="3216" spans="1:21" ht="14.4" customHeight="1" x14ac:dyDescent="0.3">
      <c r="A3216" s="660">
        <v>21</v>
      </c>
      <c r="B3216" s="661" t="s">
        <v>589</v>
      </c>
      <c r="C3216" s="661">
        <v>89301212</v>
      </c>
      <c r="D3216" s="740" t="s">
        <v>6629</v>
      </c>
      <c r="E3216" s="741" t="s">
        <v>4385</v>
      </c>
      <c r="F3216" s="661" t="s">
        <v>4355</v>
      </c>
      <c r="G3216" s="661" t="s">
        <v>4704</v>
      </c>
      <c r="H3216" s="661" t="s">
        <v>590</v>
      </c>
      <c r="I3216" s="661" t="s">
        <v>4705</v>
      </c>
      <c r="J3216" s="661" t="s">
        <v>4706</v>
      </c>
      <c r="K3216" s="661" t="s">
        <v>4707</v>
      </c>
      <c r="L3216" s="662">
        <v>0</v>
      </c>
      <c r="M3216" s="662">
        <v>0</v>
      </c>
      <c r="N3216" s="661">
        <v>1</v>
      </c>
      <c r="O3216" s="742">
        <v>0.5</v>
      </c>
      <c r="P3216" s="662">
        <v>0</v>
      </c>
      <c r="Q3216" s="677"/>
      <c r="R3216" s="661">
        <v>1</v>
      </c>
      <c r="S3216" s="677">
        <v>1</v>
      </c>
      <c r="T3216" s="742">
        <v>0.5</v>
      </c>
      <c r="U3216" s="700">
        <v>1</v>
      </c>
    </row>
    <row r="3217" spans="1:21" ht="14.4" customHeight="1" x14ac:dyDescent="0.3">
      <c r="A3217" s="660">
        <v>21</v>
      </c>
      <c r="B3217" s="661" t="s">
        <v>589</v>
      </c>
      <c r="C3217" s="661">
        <v>89301212</v>
      </c>
      <c r="D3217" s="740" t="s">
        <v>6629</v>
      </c>
      <c r="E3217" s="741" t="s">
        <v>4385</v>
      </c>
      <c r="F3217" s="661" t="s">
        <v>4355</v>
      </c>
      <c r="G3217" s="661" t="s">
        <v>4545</v>
      </c>
      <c r="H3217" s="661" t="s">
        <v>2238</v>
      </c>
      <c r="I3217" s="661" t="s">
        <v>2601</v>
      </c>
      <c r="J3217" s="661" t="s">
        <v>2602</v>
      </c>
      <c r="K3217" s="661" t="s">
        <v>4215</v>
      </c>
      <c r="L3217" s="662">
        <v>804.58</v>
      </c>
      <c r="M3217" s="662">
        <v>292867.12</v>
      </c>
      <c r="N3217" s="661">
        <v>364</v>
      </c>
      <c r="O3217" s="742">
        <v>130</v>
      </c>
      <c r="P3217" s="662">
        <v>180225.91999999993</v>
      </c>
      <c r="Q3217" s="677">
        <v>0.61538461538461509</v>
      </c>
      <c r="R3217" s="661">
        <v>224</v>
      </c>
      <c r="S3217" s="677">
        <v>0.61538461538461542</v>
      </c>
      <c r="T3217" s="742">
        <v>79</v>
      </c>
      <c r="U3217" s="700">
        <v>0.60769230769230764</v>
      </c>
    </row>
    <row r="3218" spans="1:21" ht="14.4" customHeight="1" x14ac:dyDescent="0.3">
      <c r="A3218" s="660">
        <v>21</v>
      </c>
      <c r="B3218" s="661" t="s">
        <v>589</v>
      </c>
      <c r="C3218" s="661">
        <v>89301212</v>
      </c>
      <c r="D3218" s="740" t="s">
        <v>6629</v>
      </c>
      <c r="E3218" s="741" t="s">
        <v>4385</v>
      </c>
      <c r="F3218" s="661" t="s">
        <v>4355</v>
      </c>
      <c r="G3218" s="661" t="s">
        <v>4833</v>
      </c>
      <c r="H3218" s="661" t="s">
        <v>590</v>
      </c>
      <c r="I3218" s="661" t="s">
        <v>1783</v>
      </c>
      <c r="J3218" s="661" t="s">
        <v>6399</v>
      </c>
      <c r="K3218" s="661" t="s">
        <v>4165</v>
      </c>
      <c r="L3218" s="662">
        <v>130.15</v>
      </c>
      <c r="M3218" s="662">
        <v>130.15</v>
      </c>
      <c r="N3218" s="661">
        <v>1</v>
      </c>
      <c r="O3218" s="742">
        <v>1</v>
      </c>
      <c r="P3218" s="662"/>
      <c r="Q3218" s="677">
        <v>0</v>
      </c>
      <c r="R3218" s="661"/>
      <c r="S3218" s="677">
        <v>0</v>
      </c>
      <c r="T3218" s="742"/>
      <c r="U3218" s="700">
        <v>0</v>
      </c>
    </row>
    <row r="3219" spans="1:21" ht="14.4" customHeight="1" x14ac:dyDescent="0.3">
      <c r="A3219" s="660">
        <v>21</v>
      </c>
      <c r="B3219" s="661" t="s">
        <v>589</v>
      </c>
      <c r="C3219" s="661">
        <v>89301212</v>
      </c>
      <c r="D3219" s="740" t="s">
        <v>6629</v>
      </c>
      <c r="E3219" s="741" t="s">
        <v>4385</v>
      </c>
      <c r="F3219" s="661" t="s">
        <v>4355</v>
      </c>
      <c r="G3219" s="661" t="s">
        <v>5581</v>
      </c>
      <c r="H3219" s="661" t="s">
        <v>2238</v>
      </c>
      <c r="I3219" s="661" t="s">
        <v>2449</v>
      </c>
      <c r="J3219" s="661" t="s">
        <v>4142</v>
      </c>
      <c r="K3219" s="661" t="s">
        <v>3018</v>
      </c>
      <c r="L3219" s="662">
        <v>20.45</v>
      </c>
      <c r="M3219" s="662">
        <v>61.349999999999994</v>
      </c>
      <c r="N3219" s="661">
        <v>3</v>
      </c>
      <c r="O3219" s="742">
        <v>3</v>
      </c>
      <c r="P3219" s="662">
        <v>20.45</v>
      </c>
      <c r="Q3219" s="677">
        <v>0.33333333333333337</v>
      </c>
      <c r="R3219" s="661">
        <v>1</v>
      </c>
      <c r="S3219" s="677">
        <v>0.33333333333333331</v>
      </c>
      <c r="T3219" s="742">
        <v>1</v>
      </c>
      <c r="U3219" s="700">
        <v>0.33333333333333331</v>
      </c>
    </row>
    <row r="3220" spans="1:21" ht="14.4" customHeight="1" x14ac:dyDescent="0.3">
      <c r="A3220" s="660">
        <v>21</v>
      </c>
      <c r="B3220" s="661" t="s">
        <v>589</v>
      </c>
      <c r="C3220" s="661">
        <v>89301212</v>
      </c>
      <c r="D3220" s="740" t="s">
        <v>6629</v>
      </c>
      <c r="E3220" s="741" t="s">
        <v>4385</v>
      </c>
      <c r="F3220" s="661" t="s">
        <v>4355</v>
      </c>
      <c r="G3220" s="661" t="s">
        <v>5581</v>
      </c>
      <c r="H3220" s="661" t="s">
        <v>2238</v>
      </c>
      <c r="I3220" s="661" t="s">
        <v>2449</v>
      </c>
      <c r="J3220" s="661" t="s">
        <v>4142</v>
      </c>
      <c r="K3220" s="661" t="s">
        <v>3018</v>
      </c>
      <c r="L3220" s="662">
        <v>15.23</v>
      </c>
      <c r="M3220" s="662">
        <v>15.23</v>
      </c>
      <c r="N3220" s="661">
        <v>1</v>
      </c>
      <c r="O3220" s="742">
        <v>0.5</v>
      </c>
      <c r="P3220" s="662"/>
      <c r="Q3220" s="677">
        <v>0</v>
      </c>
      <c r="R3220" s="661"/>
      <c r="S3220" s="677">
        <v>0</v>
      </c>
      <c r="T3220" s="742"/>
      <c r="U3220" s="700">
        <v>0</v>
      </c>
    </row>
    <row r="3221" spans="1:21" ht="14.4" customHeight="1" x14ac:dyDescent="0.3">
      <c r="A3221" s="660">
        <v>21</v>
      </c>
      <c r="B3221" s="661" t="s">
        <v>589</v>
      </c>
      <c r="C3221" s="661">
        <v>89301212</v>
      </c>
      <c r="D3221" s="740" t="s">
        <v>6629</v>
      </c>
      <c r="E3221" s="741" t="s">
        <v>4385</v>
      </c>
      <c r="F3221" s="661" t="s">
        <v>4355</v>
      </c>
      <c r="G3221" s="661" t="s">
        <v>5040</v>
      </c>
      <c r="H3221" s="661" t="s">
        <v>2238</v>
      </c>
      <c r="I3221" s="661" t="s">
        <v>6117</v>
      </c>
      <c r="J3221" s="661" t="s">
        <v>2400</v>
      </c>
      <c r="K3221" s="661" t="s">
        <v>5042</v>
      </c>
      <c r="L3221" s="662">
        <v>215.56</v>
      </c>
      <c r="M3221" s="662">
        <v>215.56</v>
      </c>
      <c r="N3221" s="661">
        <v>1</v>
      </c>
      <c r="O3221" s="742">
        <v>0.5</v>
      </c>
      <c r="P3221" s="662">
        <v>215.56</v>
      </c>
      <c r="Q3221" s="677">
        <v>1</v>
      </c>
      <c r="R3221" s="661">
        <v>1</v>
      </c>
      <c r="S3221" s="677">
        <v>1</v>
      </c>
      <c r="T3221" s="742">
        <v>0.5</v>
      </c>
      <c r="U3221" s="700">
        <v>1</v>
      </c>
    </row>
    <row r="3222" spans="1:21" ht="14.4" customHeight="1" x14ac:dyDescent="0.3">
      <c r="A3222" s="660">
        <v>21</v>
      </c>
      <c r="B3222" s="661" t="s">
        <v>589</v>
      </c>
      <c r="C3222" s="661">
        <v>89301212</v>
      </c>
      <c r="D3222" s="740" t="s">
        <v>6629</v>
      </c>
      <c r="E3222" s="741" t="s">
        <v>4385</v>
      </c>
      <c r="F3222" s="661" t="s">
        <v>4355</v>
      </c>
      <c r="G3222" s="661" t="s">
        <v>5587</v>
      </c>
      <c r="H3222" s="661" t="s">
        <v>590</v>
      </c>
      <c r="I3222" s="661" t="s">
        <v>6400</v>
      </c>
      <c r="J3222" s="661" t="s">
        <v>6401</v>
      </c>
      <c r="K3222" s="661" t="s">
        <v>6402</v>
      </c>
      <c r="L3222" s="662">
        <v>75.91</v>
      </c>
      <c r="M3222" s="662">
        <v>75.91</v>
      </c>
      <c r="N3222" s="661">
        <v>1</v>
      </c>
      <c r="O3222" s="742">
        <v>0.5</v>
      </c>
      <c r="P3222" s="662">
        <v>75.91</v>
      </c>
      <c r="Q3222" s="677">
        <v>1</v>
      </c>
      <c r="R3222" s="661">
        <v>1</v>
      </c>
      <c r="S3222" s="677">
        <v>1</v>
      </c>
      <c r="T3222" s="742">
        <v>0.5</v>
      </c>
      <c r="U3222" s="700">
        <v>1</v>
      </c>
    </row>
    <row r="3223" spans="1:21" ht="14.4" customHeight="1" x14ac:dyDescent="0.3">
      <c r="A3223" s="660">
        <v>21</v>
      </c>
      <c r="B3223" s="661" t="s">
        <v>589</v>
      </c>
      <c r="C3223" s="661">
        <v>89301212</v>
      </c>
      <c r="D3223" s="740" t="s">
        <v>6629</v>
      </c>
      <c r="E3223" s="741" t="s">
        <v>4385</v>
      </c>
      <c r="F3223" s="661" t="s">
        <v>4355</v>
      </c>
      <c r="G3223" s="661" t="s">
        <v>4642</v>
      </c>
      <c r="H3223" s="661" t="s">
        <v>590</v>
      </c>
      <c r="I3223" s="661" t="s">
        <v>987</v>
      </c>
      <c r="J3223" s="661" t="s">
        <v>988</v>
      </c>
      <c r="K3223" s="661" t="s">
        <v>4643</v>
      </c>
      <c r="L3223" s="662">
        <v>242.93</v>
      </c>
      <c r="M3223" s="662">
        <v>3158.09</v>
      </c>
      <c r="N3223" s="661">
        <v>13</v>
      </c>
      <c r="O3223" s="742">
        <v>12.5</v>
      </c>
      <c r="P3223" s="662">
        <v>728.79</v>
      </c>
      <c r="Q3223" s="677">
        <v>0.23076923076923075</v>
      </c>
      <c r="R3223" s="661">
        <v>3</v>
      </c>
      <c r="S3223" s="677">
        <v>0.23076923076923078</v>
      </c>
      <c r="T3223" s="742">
        <v>2.5</v>
      </c>
      <c r="U3223" s="700">
        <v>0.2</v>
      </c>
    </row>
    <row r="3224" spans="1:21" ht="14.4" customHeight="1" x14ac:dyDescent="0.3">
      <c r="A3224" s="660">
        <v>21</v>
      </c>
      <c r="B3224" s="661" t="s">
        <v>589</v>
      </c>
      <c r="C3224" s="661">
        <v>89301212</v>
      </c>
      <c r="D3224" s="740" t="s">
        <v>6629</v>
      </c>
      <c r="E3224" s="741" t="s">
        <v>4385</v>
      </c>
      <c r="F3224" s="661" t="s">
        <v>4355</v>
      </c>
      <c r="G3224" s="661" t="s">
        <v>4550</v>
      </c>
      <c r="H3224" s="661" t="s">
        <v>590</v>
      </c>
      <c r="I3224" s="661" t="s">
        <v>3377</v>
      </c>
      <c r="J3224" s="661" t="s">
        <v>3378</v>
      </c>
      <c r="K3224" s="661" t="s">
        <v>3379</v>
      </c>
      <c r="L3224" s="662">
        <v>1172.22</v>
      </c>
      <c r="M3224" s="662">
        <v>19927.740000000002</v>
      </c>
      <c r="N3224" s="661">
        <v>17</v>
      </c>
      <c r="O3224" s="742">
        <v>14.5</v>
      </c>
      <c r="P3224" s="662">
        <v>19927.740000000002</v>
      </c>
      <c r="Q3224" s="677">
        <v>1</v>
      </c>
      <c r="R3224" s="661">
        <v>17</v>
      </c>
      <c r="S3224" s="677">
        <v>1</v>
      </c>
      <c r="T3224" s="742">
        <v>14.5</v>
      </c>
      <c r="U3224" s="700">
        <v>1</v>
      </c>
    </row>
    <row r="3225" spans="1:21" ht="14.4" customHeight="1" x14ac:dyDescent="0.3">
      <c r="A3225" s="660">
        <v>21</v>
      </c>
      <c r="B3225" s="661" t="s">
        <v>589</v>
      </c>
      <c r="C3225" s="661">
        <v>89301212</v>
      </c>
      <c r="D3225" s="740" t="s">
        <v>6629</v>
      </c>
      <c r="E3225" s="741" t="s">
        <v>4385</v>
      </c>
      <c r="F3225" s="661" t="s">
        <v>4355</v>
      </c>
      <c r="G3225" s="661" t="s">
        <v>4550</v>
      </c>
      <c r="H3225" s="661" t="s">
        <v>590</v>
      </c>
      <c r="I3225" s="661" t="s">
        <v>5328</v>
      </c>
      <c r="J3225" s="661" t="s">
        <v>3378</v>
      </c>
      <c r="K3225" s="661" t="s">
        <v>3379</v>
      </c>
      <c r="L3225" s="662">
        <v>1172.22</v>
      </c>
      <c r="M3225" s="662">
        <v>3516.66</v>
      </c>
      <c r="N3225" s="661">
        <v>3</v>
      </c>
      <c r="O3225" s="742">
        <v>3</v>
      </c>
      <c r="P3225" s="662">
        <v>1172.22</v>
      </c>
      <c r="Q3225" s="677">
        <v>0.33333333333333337</v>
      </c>
      <c r="R3225" s="661">
        <v>1</v>
      </c>
      <c r="S3225" s="677">
        <v>0.33333333333333331</v>
      </c>
      <c r="T3225" s="742">
        <v>1</v>
      </c>
      <c r="U3225" s="700">
        <v>0.33333333333333331</v>
      </c>
    </row>
    <row r="3226" spans="1:21" ht="14.4" customHeight="1" x14ac:dyDescent="0.3">
      <c r="A3226" s="660">
        <v>21</v>
      </c>
      <c r="B3226" s="661" t="s">
        <v>589</v>
      </c>
      <c r="C3226" s="661">
        <v>89301212</v>
      </c>
      <c r="D3226" s="740" t="s">
        <v>6629</v>
      </c>
      <c r="E3226" s="741" t="s">
        <v>4385</v>
      </c>
      <c r="F3226" s="661" t="s">
        <v>4355</v>
      </c>
      <c r="G3226" s="661" t="s">
        <v>4432</v>
      </c>
      <c r="H3226" s="661" t="s">
        <v>590</v>
      </c>
      <c r="I3226" s="661" t="s">
        <v>1073</v>
      </c>
      <c r="J3226" s="661" t="s">
        <v>4433</v>
      </c>
      <c r="K3226" s="661" t="s">
        <v>4434</v>
      </c>
      <c r="L3226" s="662">
        <v>56.01</v>
      </c>
      <c r="M3226" s="662">
        <v>560.1</v>
      </c>
      <c r="N3226" s="661">
        <v>10</v>
      </c>
      <c r="O3226" s="742">
        <v>8.5</v>
      </c>
      <c r="P3226" s="662">
        <v>168.03</v>
      </c>
      <c r="Q3226" s="677">
        <v>0.3</v>
      </c>
      <c r="R3226" s="661">
        <v>3</v>
      </c>
      <c r="S3226" s="677">
        <v>0.3</v>
      </c>
      <c r="T3226" s="742">
        <v>2.5</v>
      </c>
      <c r="U3226" s="700">
        <v>0.29411764705882354</v>
      </c>
    </row>
    <row r="3227" spans="1:21" ht="14.4" customHeight="1" x14ac:dyDescent="0.3">
      <c r="A3227" s="660">
        <v>21</v>
      </c>
      <c r="B3227" s="661" t="s">
        <v>589</v>
      </c>
      <c r="C3227" s="661">
        <v>89301212</v>
      </c>
      <c r="D3227" s="740" t="s">
        <v>6629</v>
      </c>
      <c r="E3227" s="741" t="s">
        <v>4385</v>
      </c>
      <c r="F3227" s="661" t="s">
        <v>4355</v>
      </c>
      <c r="G3227" s="661" t="s">
        <v>4407</v>
      </c>
      <c r="H3227" s="661" t="s">
        <v>590</v>
      </c>
      <c r="I3227" s="661" t="s">
        <v>814</v>
      </c>
      <c r="J3227" s="661" t="s">
        <v>815</v>
      </c>
      <c r="K3227" s="661" t="s">
        <v>2179</v>
      </c>
      <c r="L3227" s="662">
        <v>391.83</v>
      </c>
      <c r="M3227" s="662">
        <v>2350.98</v>
      </c>
      <c r="N3227" s="661">
        <v>6</v>
      </c>
      <c r="O3227" s="742">
        <v>5.5</v>
      </c>
      <c r="P3227" s="662">
        <v>1959.1499999999999</v>
      </c>
      <c r="Q3227" s="677">
        <v>0.83333333333333326</v>
      </c>
      <c r="R3227" s="661">
        <v>5</v>
      </c>
      <c r="S3227" s="677">
        <v>0.83333333333333337</v>
      </c>
      <c r="T3227" s="742">
        <v>4.5</v>
      </c>
      <c r="U3227" s="700">
        <v>0.81818181818181823</v>
      </c>
    </row>
    <row r="3228" spans="1:21" ht="14.4" customHeight="1" x14ac:dyDescent="0.3">
      <c r="A3228" s="660">
        <v>21</v>
      </c>
      <c r="B3228" s="661" t="s">
        <v>589</v>
      </c>
      <c r="C3228" s="661">
        <v>89301212</v>
      </c>
      <c r="D3228" s="740" t="s">
        <v>6629</v>
      </c>
      <c r="E3228" s="741" t="s">
        <v>4385</v>
      </c>
      <c r="F3228" s="661" t="s">
        <v>4355</v>
      </c>
      <c r="G3228" s="661" t="s">
        <v>4407</v>
      </c>
      <c r="H3228" s="661" t="s">
        <v>590</v>
      </c>
      <c r="I3228" s="661" t="s">
        <v>5163</v>
      </c>
      <c r="J3228" s="661" t="s">
        <v>815</v>
      </c>
      <c r="K3228" s="661" t="s">
        <v>4854</v>
      </c>
      <c r="L3228" s="662">
        <v>0</v>
      </c>
      <c r="M3228" s="662">
        <v>0</v>
      </c>
      <c r="N3228" s="661">
        <v>21</v>
      </c>
      <c r="O3228" s="742">
        <v>17</v>
      </c>
      <c r="P3228" s="662">
        <v>0</v>
      </c>
      <c r="Q3228" s="677"/>
      <c r="R3228" s="661">
        <v>16</v>
      </c>
      <c r="S3228" s="677">
        <v>0.76190476190476186</v>
      </c>
      <c r="T3228" s="742">
        <v>12.5</v>
      </c>
      <c r="U3228" s="700">
        <v>0.73529411764705888</v>
      </c>
    </row>
    <row r="3229" spans="1:21" ht="14.4" customHeight="1" x14ac:dyDescent="0.3">
      <c r="A3229" s="660">
        <v>21</v>
      </c>
      <c r="B3229" s="661" t="s">
        <v>589</v>
      </c>
      <c r="C3229" s="661">
        <v>89301212</v>
      </c>
      <c r="D3229" s="740" t="s">
        <v>6629</v>
      </c>
      <c r="E3229" s="741" t="s">
        <v>4385</v>
      </c>
      <c r="F3229" s="661" t="s">
        <v>4355</v>
      </c>
      <c r="G3229" s="661" t="s">
        <v>4407</v>
      </c>
      <c r="H3229" s="661" t="s">
        <v>590</v>
      </c>
      <c r="I3229" s="661" t="s">
        <v>3503</v>
      </c>
      <c r="J3229" s="661" t="s">
        <v>815</v>
      </c>
      <c r="K3229" s="661" t="s">
        <v>2179</v>
      </c>
      <c r="L3229" s="662">
        <v>391.83</v>
      </c>
      <c r="M3229" s="662">
        <v>2742.81</v>
      </c>
      <c r="N3229" s="661">
        <v>7</v>
      </c>
      <c r="O3229" s="742">
        <v>4.5</v>
      </c>
      <c r="P3229" s="662">
        <v>2350.98</v>
      </c>
      <c r="Q3229" s="677">
        <v>0.85714285714285721</v>
      </c>
      <c r="R3229" s="661">
        <v>6</v>
      </c>
      <c r="S3229" s="677">
        <v>0.8571428571428571</v>
      </c>
      <c r="T3229" s="742">
        <v>3.5</v>
      </c>
      <c r="U3229" s="700">
        <v>0.77777777777777779</v>
      </c>
    </row>
    <row r="3230" spans="1:21" ht="14.4" customHeight="1" x14ac:dyDescent="0.3">
      <c r="A3230" s="660">
        <v>21</v>
      </c>
      <c r="B3230" s="661" t="s">
        <v>589</v>
      </c>
      <c r="C3230" s="661">
        <v>89301212</v>
      </c>
      <c r="D3230" s="740" t="s">
        <v>6629</v>
      </c>
      <c r="E3230" s="741" t="s">
        <v>4385</v>
      </c>
      <c r="F3230" s="661" t="s">
        <v>4355</v>
      </c>
      <c r="G3230" s="661" t="s">
        <v>4407</v>
      </c>
      <c r="H3230" s="661" t="s">
        <v>590</v>
      </c>
      <c r="I3230" s="661" t="s">
        <v>4853</v>
      </c>
      <c r="J3230" s="661" t="s">
        <v>815</v>
      </c>
      <c r="K3230" s="661" t="s">
        <v>4854</v>
      </c>
      <c r="L3230" s="662">
        <v>0</v>
      </c>
      <c r="M3230" s="662">
        <v>0</v>
      </c>
      <c r="N3230" s="661">
        <v>1</v>
      </c>
      <c r="O3230" s="742">
        <v>0.5</v>
      </c>
      <c r="P3230" s="662">
        <v>0</v>
      </c>
      <c r="Q3230" s="677"/>
      <c r="R3230" s="661">
        <v>1</v>
      </c>
      <c r="S3230" s="677">
        <v>1</v>
      </c>
      <c r="T3230" s="742">
        <v>0.5</v>
      </c>
      <c r="U3230" s="700">
        <v>1</v>
      </c>
    </row>
    <row r="3231" spans="1:21" ht="14.4" customHeight="1" x14ac:dyDescent="0.3">
      <c r="A3231" s="660">
        <v>21</v>
      </c>
      <c r="B3231" s="661" t="s">
        <v>589</v>
      </c>
      <c r="C3231" s="661">
        <v>89301212</v>
      </c>
      <c r="D3231" s="740" t="s">
        <v>6629</v>
      </c>
      <c r="E3231" s="741" t="s">
        <v>4385</v>
      </c>
      <c r="F3231" s="661" t="s">
        <v>4355</v>
      </c>
      <c r="G3231" s="661" t="s">
        <v>4398</v>
      </c>
      <c r="H3231" s="661" t="s">
        <v>2238</v>
      </c>
      <c r="I3231" s="661" t="s">
        <v>2487</v>
      </c>
      <c r="J3231" s="661" t="s">
        <v>2285</v>
      </c>
      <c r="K3231" s="661" t="s">
        <v>2488</v>
      </c>
      <c r="L3231" s="662">
        <v>625.29</v>
      </c>
      <c r="M3231" s="662">
        <v>17508.12</v>
      </c>
      <c r="N3231" s="661">
        <v>28</v>
      </c>
      <c r="O3231" s="742">
        <v>15</v>
      </c>
      <c r="P3231" s="662">
        <v>16257.539999999999</v>
      </c>
      <c r="Q3231" s="677">
        <v>0.9285714285714286</v>
      </c>
      <c r="R3231" s="661">
        <v>26</v>
      </c>
      <c r="S3231" s="677">
        <v>0.9285714285714286</v>
      </c>
      <c r="T3231" s="742">
        <v>14</v>
      </c>
      <c r="U3231" s="700">
        <v>0.93333333333333335</v>
      </c>
    </row>
    <row r="3232" spans="1:21" ht="14.4" customHeight="1" x14ac:dyDescent="0.3">
      <c r="A3232" s="660">
        <v>21</v>
      </c>
      <c r="B3232" s="661" t="s">
        <v>589</v>
      </c>
      <c r="C3232" s="661">
        <v>89301212</v>
      </c>
      <c r="D3232" s="740" t="s">
        <v>6629</v>
      </c>
      <c r="E3232" s="741" t="s">
        <v>4385</v>
      </c>
      <c r="F3232" s="661" t="s">
        <v>4355</v>
      </c>
      <c r="G3232" s="661" t="s">
        <v>4398</v>
      </c>
      <c r="H3232" s="661" t="s">
        <v>2238</v>
      </c>
      <c r="I3232" s="661" t="s">
        <v>2284</v>
      </c>
      <c r="J3232" s="661" t="s">
        <v>2285</v>
      </c>
      <c r="K3232" s="661" t="s">
        <v>2286</v>
      </c>
      <c r="L3232" s="662">
        <v>937.93</v>
      </c>
      <c r="M3232" s="662">
        <v>2813.79</v>
      </c>
      <c r="N3232" s="661">
        <v>3</v>
      </c>
      <c r="O3232" s="742">
        <v>1.5</v>
      </c>
      <c r="P3232" s="662">
        <v>2813.79</v>
      </c>
      <c r="Q3232" s="677">
        <v>1</v>
      </c>
      <c r="R3232" s="661">
        <v>3</v>
      </c>
      <c r="S3232" s="677">
        <v>1</v>
      </c>
      <c r="T3232" s="742">
        <v>1.5</v>
      </c>
      <c r="U3232" s="700">
        <v>1</v>
      </c>
    </row>
    <row r="3233" spans="1:21" ht="14.4" customHeight="1" x14ac:dyDescent="0.3">
      <c r="A3233" s="660">
        <v>21</v>
      </c>
      <c r="B3233" s="661" t="s">
        <v>589</v>
      </c>
      <c r="C3233" s="661">
        <v>89301212</v>
      </c>
      <c r="D3233" s="740" t="s">
        <v>6629</v>
      </c>
      <c r="E3233" s="741" t="s">
        <v>4385</v>
      </c>
      <c r="F3233" s="661" t="s">
        <v>4355</v>
      </c>
      <c r="G3233" s="661" t="s">
        <v>4398</v>
      </c>
      <c r="H3233" s="661" t="s">
        <v>2238</v>
      </c>
      <c r="I3233" s="661" t="s">
        <v>2288</v>
      </c>
      <c r="J3233" s="661" t="s">
        <v>2285</v>
      </c>
      <c r="K3233" s="661" t="s">
        <v>2289</v>
      </c>
      <c r="L3233" s="662">
        <v>1166.47</v>
      </c>
      <c r="M3233" s="662">
        <v>1166.47</v>
      </c>
      <c r="N3233" s="661">
        <v>1</v>
      </c>
      <c r="O3233" s="742">
        <v>0.5</v>
      </c>
      <c r="P3233" s="662">
        <v>1166.47</v>
      </c>
      <c r="Q3233" s="677">
        <v>1</v>
      </c>
      <c r="R3233" s="661">
        <v>1</v>
      </c>
      <c r="S3233" s="677">
        <v>1</v>
      </c>
      <c r="T3233" s="742">
        <v>0.5</v>
      </c>
      <c r="U3233" s="700">
        <v>1</v>
      </c>
    </row>
    <row r="3234" spans="1:21" ht="14.4" customHeight="1" x14ac:dyDescent="0.3">
      <c r="A3234" s="660">
        <v>21</v>
      </c>
      <c r="B3234" s="661" t="s">
        <v>589</v>
      </c>
      <c r="C3234" s="661">
        <v>89301212</v>
      </c>
      <c r="D3234" s="740" t="s">
        <v>6629</v>
      </c>
      <c r="E3234" s="741" t="s">
        <v>4385</v>
      </c>
      <c r="F3234" s="661" t="s">
        <v>4355</v>
      </c>
      <c r="G3234" s="661" t="s">
        <v>4398</v>
      </c>
      <c r="H3234" s="661" t="s">
        <v>2238</v>
      </c>
      <c r="I3234" s="661" t="s">
        <v>3528</v>
      </c>
      <c r="J3234" s="661" t="s">
        <v>2285</v>
      </c>
      <c r="K3234" s="661" t="s">
        <v>3529</v>
      </c>
      <c r="L3234" s="662">
        <v>1458.07</v>
      </c>
      <c r="M3234" s="662">
        <v>4374.21</v>
      </c>
      <c r="N3234" s="661">
        <v>3</v>
      </c>
      <c r="O3234" s="742">
        <v>2</v>
      </c>
      <c r="P3234" s="662">
        <v>1458.07</v>
      </c>
      <c r="Q3234" s="677">
        <v>0.33333333333333331</v>
      </c>
      <c r="R3234" s="661">
        <v>1</v>
      </c>
      <c r="S3234" s="677">
        <v>0.33333333333333331</v>
      </c>
      <c r="T3234" s="742">
        <v>1</v>
      </c>
      <c r="U3234" s="700">
        <v>0.5</v>
      </c>
    </row>
    <row r="3235" spans="1:21" ht="14.4" customHeight="1" x14ac:dyDescent="0.3">
      <c r="A3235" s="660">
        <v>21</v>
      </c>
      <c r="B3235" s="661" t="s">
        <v>589</v>
      </c>
      <c r="C3235" s="661">
        <v>89301212</v>
      </c>
      <c r="D3235" s="740" t="s">
        <v>6629</v>
      </c>
      <c r="E3235" s="741" t="s">
        <v>4385</v>
      </c>
      <c r="F3235" s="661" t="s">
        <v>4355</v>
      </c>
      <c r="G3235" s="661" t="s">
        <v>4398</v>
      </c>
      <c r="H3235" s="661" t="s">
        <v>2238</v>
      </c>
      <c r="I3235" s="661" t="s">
        <v>2358</v>
      </c>
      <c r="J3235" s="661" t="s">
        <v>2359</v>
      </c>
      <c r="K3235" s="661" t="s">
        <v>2286</v>
      </c>
      <c r="L3235" s="662">
        <v>1749.69</v>
      </c>
      <c r="M3235" s="662">
        <v>10498.14</v>
      </c>
      <c r="N3235" s="661">
        <v>6</v>
      </c>
      <c r="O3235" s="742">
        <v>2.5</v>
      </c>
      <c r="P3235" s="662">
        <v>6998.76</v>
      </c>
      <c r="Q3235" s="677">
        <v>0.66666666666666674</v>
      </c>
      <c r="R3235" s="661">
        <v>4</v>
      </c>
      <c r="S3235" s="677">
        <v>0.66666666666666663</v>
      </c>
      <c r="T3235" s="742">
        <v>1.5</v>
      </c>
      <c r="U3235" s="700">
        <v>0.6</v>
      </c>
    </row>
    <row r="3236" spans="1:21" ht="14.4" customHeight="1" x14ac:dyDescent="0.3">
      <c r="A3236" s="660">
        <v>21</v>
      </c>
      <c r="B3236" s="661" t="s">
        <v>589</v>
      </c>
      <c r="C3236" s="661">
        <v>89301212</v>
      </c>
      <c r="D3236" s="740" t="s">
        <v>6629</v>
      </c>
      <c r="E3236" s="741" t="s">
        <v>4385</v>
      </c>
      <c r="F3236" s="661" t="s">
        <v>4355</v>
      </c>
      <c r="G3236" s="661" t="s">
        <v>4398</v>
      </c>
      <c r="H3236" s="661" t="s">
        <v>2238</v>
      </c>
      <c r="I3236" s="661" t="s">
        <v>2362</v>
      </c>
      <c r="J3236" s="661" t="s">
        <v>2359</v>
      </c>
      <c r="K3236" s="661" t="s">
        <v>2289</v>
      </c>
      <c r="L3236" s="662">
        <v>2332.92</v>
      </c>
      <c r="M3236" s="662">
        <v>16330.44</v>
      </c>
      <c r="N3236" s="661">
        <v>7</v>
      </c>
      <c r="O3236" s="742">
        <v>3</v>
      </c>
      <c r="P3236" s="662">
        <v>2332.92</v>
      </c>
      <c r="Q3236" s="677">
        <v>0.14285714285714285</v>
      </c>
      <c r="R3236" s="661">
        <v>1</v>
      </c>
      <c r="S3236" s="677">
        <v>0.14285714285714285</v>
      </c>
      <c r="T3236" s="742">
        <v>0.5</v>
      </c>
      <c r="U3236" s="700">
        <v>0.16666666666666666</v>
      </c>
    </row>
    <row r="3237" spans="1:21" ht="14.4" customHeight="1" x14ac:dyDescent="0.3">
      <c r="A3237" s="660">
        <v>21</v>
      </c>
      <c r="B3237" s="661" t="s">
        <v>589</v>
      </c>
      <c r="C3237" s="661">
        <v>89301212</v>
      </c>
      <c r="D3237" s="740" t="s">
        <v>6629</v>
      </c>
      <c r="E3237" s="741" t="s">
        <v>4385</v>
      </c>
      <c r="F3237" s="661" t="s">
        <v>4355</v>
      </c>
      <c r="G3237" s="661" t="s">
        <v>4398</v>
      </c>
      <c r="H3237" s="661" t="s">
        <v>2238</v>
      </c>
      <c r="I3237" s="661" t="s">
        <v>2365</v>
      </c>
      <c r="J3237" s="661" t="s">
        <v>2359</v>
      </c>
      <c r="K3237" s="661" t="s">
        <v>3529</v>
      </c>
      <c r="L3237" s="662">
        <v>2916.16</v>
      </c>
      <c r="M3237" s="662">
        <v>17496.96</v>
      </c>
      <c r="N3237" s="661">
        <v>6</v>
      </c>
      <c r="O3237" s="742">
        <v>2.5</v>
      </c>
      <c r="P3237" s="662"/>
      <c r="Q3237" s="677">
        <v>0</v>
      </c>
      <c r="R3237" s="661"/>
      <c r="S3237" s="677">
        <v>0</v>
      </c>
      <c r="T3237" s="742"/>
      <c r="U3237" s="700">
        <v>0</v>
      </c>
    </row>
    <row r="3238" spans="1:21" ht="14.4" customHeight="1" x14ac:dyDescent="0.3">
      <c r="A3238" s="660">
        <v>21</v>
      </c>
      <c r="B3238" s="661" t="s">
        <v>589</v>
      </c>
      <c r="C3238" s="661">
        <v>89301212</v>
      </c>
      <c r="D3238" s="740" t="s">
        <v>6629</v>
      </c>
      <c r="E3238" s="741" t="s">
        <v>4385</v>
      </c>
      <c r="F3238" s="661" t="s">
        <v>4355</v>
      </c>
      <c r="G3238" s="661" t="s">
        <v>4435</v>
      </c>
      <c r="H3238" s="661" t="s">
        <v>2238</v>
      </c>
      <c r="I3238" s="661" t="s">
        <v>2424</v>
      </c>
      <c r="J3238" s="661" t="s">
        <v>2251</v>
      </c>
      <c r="K3238" s="661" t="s">
        <v>4218</v>
      </c>
      <c r="L3238" s="662">
        <v>29.78</v>
      </c>
      <c r="M3238" s="662">
        <v>29.78</v>
      </c>
      <c r="N3238" s="661">
        <v>1</v>
      </c>
      <c r="O3238" s="742">
        <v>0.5</v>
      </c>
      <c r="P3238" s="662"/>
      <c r="Q3238" s="677">
        <v>0</v>
      </c>
      <c r="R3238" s="661"/>
      <c r="S3238" s="677">
        <v>0</v>
      </c>
      <c r="T3238" s="742"/>
      <c r="U3238" s="700">
        <v>0</v>
      </c>
    </row>
    <row r="3239" spans="1:21" ht="14.4" customHeight="1" x14ac:dyDescent="0.3">
      <c r="A3239" s="660">
        <v>21</v>
      </c>
      <c r="B3239" s="661" t="s">
        <v>589</v>
      </c>
      <c r="C3239" s="661">
        <v>89301212</v>
      </c>
      <c r="D3239" s="740" t="s">
        <v>6629</v>
      </c>
      <c r="E3239" s="741" t="s">
        <v>4385</v>
      </c>
      <c r="F3239" s="661" t="s">
        <v>4355</v>
      </c>
      <c r="G3239" s="661" t="s">
        <v>4435</v>
      </c>
      <c r="H3239" s="661" t="s">
        <v>590</v>
      </c>
      <c r="I3239" s="661" t="s">
        <v>3360</v>
      </c>
      <c r="J3239" s="661" t="s">
        <v>2251</v>
      </c>
      <c r="K3239" s="661" t="s">
        <v>4436</v>
      </c>
      <c r="L3239" s="662">
        <v>59.55</v>
      </c>
      <c r="M3239" s="662">
        <v>59.55</v>
      </c>
      <c r="N3239" s="661">
        <v>1</v>
      </c>
      <c r="O3239" s="742">
        <v>0.5</v>
      </c>
      <c r="P3239" s="662"/>
      <c r="Q3239" s="677">
        <v>0</v>
      </c>
      <c r="R3239" s="661"/>
      <c r="S3239" s="677">
        <v>0</v>
      </c>
      <c r="T3239" s="742"/>
      <c r="U3239" s="700">
        <v>0</v>
      </c>
    </row>
    <row r="3240" spans="1:21" ht="14.4" customHeight="1" x14ac:dyDescent="0.3">
      <c r="A3240" s="660">
        <v>21</v>
      </c>
      <c r="B3240" s="661" t="s">
        <v>589</v>
      </c>
      <c r="C3240" s="661">
        <v>89301212</v>
      </c>
      <c r="D3240" s="740" t="s">
        <v>6629</v>
      </c>
      <c r="E3240" s="741" t="s">
        <v>4385</v>
      </c>
      <c r="F3240" s="661" t="s">
        <v>4355</v>
      </c>
      <c r="G3240" s="661" t="s">
        <v>4435</v>
      </c>
      <c r="H3240" s="661" t="s">
        <v>590</v>
      </c>
      <c r="I3240" s="661" t="s">
        <v>5777</v>
      </c>
      <c r="J3240" s="661" t="s">
        <v>2251</v>
      </c>
      <c r="K3240" s="661" t="s">
        <v>5778</v>
      </c>
      <c r="L3240" s="662">
        <v>29.78</v>
      </c>
      <c r="M3240" s="662">
        <v>29.78</v>
      </c>
      <c r="N3240" s="661">
        <v>1</v>
      </c>
      <c r="O3240" s="742">
        <v>1</v>
      </c>
      <c r="P3240" s="662"/>
      <c r="Q3240" s="677">
        <v>0</v>
      </c>
      <c r="R3240" s="661"/>
      <c r="S3240" s="677">
        <v>0</v>
      </c>
      <c r="T3240" s="742"/>
      <c r="U3240" s="700">
        <v>0</v>
      </c>
    </row>
    <row r="3241" spans="1:21" ht="14.4" customHeight="1" x14ac:dyDescent="0.3">
      <c r="A3241" s="660">
        <v>21</v>
      </c>
      <c r="B3241" s="661" t="s">
        <v>589</v>
      </c>
      <c r="C3241" s="661">
        <v>89301212</v>
      </c>
      <c r="D3241" s="740" t="s">
        <v>6629</v>
      </c>
      <c r="E3241" s="741" t="s">
        <v>4385</v>
      </c>
      <c r="F3241" s="661" t="s">
        <v>4355</v>
      </c>
      <c r="G3241" s="661" t="s">
        <v>4414</v>
      </c>
      <c r="H3241" s="661" t="s">
        <v>590</v>
      </c>
      <c r="I3241" s="661" t="s">
        <v>4994</v>
      </c>
      <c r="J3241" s="661" t="s">
        <v>4564</v>
      </c>
      <c r="K3241" s="661" t="s">
        <v>4995</v>
      </c>
      <c r="L3241" s="662">
        <v>342.89</v>
      </c>
      <c r="M3241" s="662">
        <v>342.89</v>
      </c>
      <c r="N3241" s="661">
        <v>1</v>
      </c>
      <c r="O3241" s="742">
        <v>0.5</v>
      </c>
      <c r="P3241" s="662"/>
      <c r="Q3241" s="677">
        <v>0</v>
      </c>
      <c r="R3241" s="661"/>
      <c r="S3241" s="677">
        <v>0</v>
      </c>
      <c r="T3241" s="742"/>
      <c r="U3241" s="700">
        <v>0</v>
      </c>
    </row>
    <row r="3242" spans="1:21" ht="14.4" customHeight="1" x14ac:dyDescent="0.3">
      <c r="A3242" s="660">
        <v>21</v>
      </c>
      <c r="B3242" s="661" t="s">
        <v>589</v>
      </c>
      <c r="C3242" s="661">
        <v>89301212</v>
      </c>
      <c r="D3242" s="740" t="s">
        <v>6629</v>
      </c>
      <c r="E3242" s="741" t="s">
        <v>4385</v>
      </c>
      <c r="F3242" s="661" t="s">
        <v>4355</v>
      </c>
      <c r="G3242" s="661" t="s">
        <v>4414</v>
      </c>
      <c r="H3242" s="661" t="s">
        <v>590</v>
      </c>
      <c r="I3242" s="661" t="s">
        <v>4568</v>
      </c>
      <c r="J3242" s="661" t="s">
        <v>4416</v>
      </c>
      <c r="K3242" s="661" t="s">
        <v>855</v>
      </c>
      <c r="L3242" s="662">
        <v>97.97</v>
      </c>
      <c r="M3242" s="662">
        <v>391.88</v>
      </c>
      <c r="N3242" s="661">
        <v>4</v>
      </c>
      <c r="O3242" s="742">
        <v>3</v>
      </c>
      <c r="P3242" s="662">
        <v>97.97</v>
      </c>
      <c r="Q3242" s="677">
        <v>0.25</v>
      </c>
      <c r="R3242" s="661">
        <v>1</v>
      </c>
      <c r="S3242" s="677">
        <v>0.25</v>
      </c>
      <c r="T3242" s="742">
        <v>0.5</v>
      </c>
      <c r="U3242" s="700">
        <v>0.16666666666666666</v>
      </c>
    </row>
    <row r="3243" spans="1:21" ht="14.4" customHeight="1" x14ac:dyDescent="0.3">
      <c r="A3243" s="660">
        <v>21</v>
      </c>
      <c r="B3243" s="661" t="s">
        <v>589</v>
      </c>
      <c r="C3243" s="661">
        <v>89301212</v>
      </c>
      <c r="D3243" s="740" t="s">
        <v>6629</v>
      </c>
      <c r="E3243" s="741" t="s">
        <v>4385</v>
      </c>
      <c r="F3243" s="661" t="s">
        <v>4355</v>
      </c>
      <c r="G3243" s="661" t="s">
        <v>4414</v>
      </c>
      <c r="H3243" s="661" t="s">
        <v>590</v>
      </c>
      <c r="I3243" s="661" t="s">
        <v>4415</v>
      </c>
      <c r="J3243" s="661" t="s">
        <v>4416</v>
      </c>
      <c r="K3243" s="661" t="s">
        <v>858</v>
      </c>
      <c r="L3243" s="662">
        <v>314.89999999999998</v>
      </c>
      <c r="M3243" s="662">
        <v>944.69999999999993</v>
      </c>
      <c r="N3243" s="661">
        <v>3</v>
      </c>
      <c r="O3243" s="742">
        <v>2.5</v>
      </c>
      <c r="P3243" s="662">
        <v>314.89999999999998</v>
      </c>
      <c r="Q3243" s="677">
        <v>0.33333333333333331</v>
      </c>
      <c r="R3243" s="661">
        <v>1</v>
      </c>
      <c r="S3243" s="677">
        <v>0.33333333333333331</v>
      </c>
      <c r="T3243" s="742">
        <v>0.5</v>
      </c>
      <c r="U3243" s="700">
        <v>0.2</v>
      </c>
    </row>
    <row r="3244" spans="1:21" ht="14.4" customHeight="1" x14ac:dyDescent="0.3">
      <c r="A3244" s="660">
        <v>21</v>
      </c>
      <c r="B3244" s="661" t="s">
        <v>589</v>
      </c>
      <c r="C3244" s="661">
        <v>89301212</v>
      </c>
      <c r="D3244" s="740" t="s">
        <v>6629</v>
      </c>
      <c r="E3244" s="741" t="s">
        <v>4385</v>
      </c>
      <c r="F3244" s="661" t="s">
        <v>4355</v>
      </c>
      <c r="G3244" s="661" t="s">
        <v>4414</v>
      </c>
      <c r="H3244" s="661" t="s">
        <v>590</v>
      </c>
      <c r="I3244" s="661" t="s">
        <v>5170</v>
      </c>
      <c r="J3244" s="661" t="s">
        <v>4564</v>
      </c>
      <c r="K3244" s="661" t="s">
        <v>855</v>
      </c>
      <c r="L3244" s="662">
        <v>97.97</v>
      </c>
      <c r="M3244" s="662">
        <v>97.97</v>
      </c>
      <c r="N3244" s="661">
        <v>1</v>
      </c>
      <c r="O3244" s="742">
        <v>1</v>
      </c>
      <c r="P3244" s="662"/>
      <c r="Q3244" s="677">
        <v>0</v>
      </c>
      <c r="R3244" s="661"/>
      <c r="S3244" s="677">
        <v>0</v>
      </c>
      <c r="T3244" s="742"/>
      <c r="U3244" s="700">
        <v>0</v>
      </c>
    </row>
    <row r="3245" spans="1:21" ht="14.4" customHeight="1" x14ac:dyDescent="0.3">
      <c r="A3245" s="660">
        <v>21</v>
      </c>
      <c r="B3245" s="661" t="s">
        <v>589</v>
      </c>
      <c r="C3245" s="661">
        <v>89301212</v>
      </c>
      <c r="D3245" s="740" t="s">
        <v>6629</v>
      </c>
      <c r="E3245" s="741" t="s">
        <v>4385</v>
      </c>
      <c r="F3245" s="661" t="s">
        <v>4355</v>
      </c>
      <c r="G3245" s="661" t="s">
        <v>4414</v>
      </c>
      <c r="H3245" s="661" t="s">
        <v>590</v>
      </c>
      <c r="I3245" s="661" t="s">
        <v>6403</v>
      </c>
      <c r="J3245" s="661" t="s">
        <v>5782</v>
      </c>
      <c r="K3245" s="661" t="s">
        <v>6404</v>
      </c>
      <c r="L3245" s="662">
        <v>0</v>
      </c>
      <c r="M3245" s="662">
        <v>0</v>
      </c>
      <c r="N3245" s="661">
        <v>1</v>
      </c>
      <c r="O3245" s="742">
        <v>1</v>
      </c>
      <c r="P3245" s="662">
        <v>0</v>
      </c>
      <c r="Q3245" s="677"/>
      <c r="R3245" s="661">
        <v>1</v>
      </c>
      <c r="S3245" s="677">
        <v>1</v>
      </c>
      <c r="T3245" s="742">
        <v>1</v>
      </c>
      <c r="U3245" s="700">
        <v>1</v>
      </c>
    </row>
    <row r="3246" spans="1:21" ht="14.4" customHeight="1" x14ac:dyDescent="0.3">
      <c r="A3246" s="660">
        <v>21</v>
      </c>
      <c r="B3246" s="661" t="s">
        <v>589</v>
      </c>
      <c r="C3246" s="661">
        <v>89301212</v>
      </c>
      <c r="D3246" s="740" t="s">
        <v>6629</v>
      </c>
      <c r="E3246" s="741" t="s">
        <v>4385</v>
      </c>
      <c r="F3246" s="661" t="s">
        <v>4355</v>
      </c>
      <c r="G3246" s="661" t="s">
        <v>4414</v>
      </c>
      <c r="H3246" s="661" t="s">
        <v>590</v>
      </c>
      <c r="I3246" s="661" t="s">
        <v>853</v>
      </c>
      <c r="J3246" s="661" t="s">
        <v>854</v>
      </c>
      <c r="K3246" s="661" t="s">
        <v>4437</v>
      </c>
      <c r="L3246" s="662">
        <v>97.97</v>
      </c>
      <c r="M3246" s="662">
        <v>293.90999999999997</v>
      </c>
      <c r="N3246" s="661">
        <v>3</v>
      </c>
      <c r="O3246" s="742">
        <v>2</v>
      </c>
      <c r="P3246" s="662">
        <v>97.97</v>
      </c>
      <c r="Q3246" s="677">
        <v>0.33333333333333337</v>
      </c>
      <c r="R3246" s="661">
        <v>1</v>
      </c>
      <c r="S3246" s="677">
        <v>0.33333333333333331</v>
      </c>
      <c r="T3246" s="742">
        <v>0.5</v>
      </c>
      <c r="U3246" s="700">
        <v>0.25</v>
      </c>
    </row>
    <row r="3247" spans="1:21" ht="14.4" customHeight="1" x14ac:dyDescent="0.3">
      <c r="A3247" s="660">
        <v>21</v>
      </c>
      <c r="B3247" s="661" t="s">
        <v>589</v>
      </c>
      <c r="C3247" s="661">
        <v>89301212</v>
      </c>
      <c r="D3247" s="740" t="s">
        <v>6629</v>
      </c>
      <c r="E3247" s="741" t="s">
        <v>4385</v>
      </c>
      <c r="F3247" s="661" t="s">
        <v>4355</v>
      </c>
      <c r="G3247" s="661" t="s">
        <v>4410</v>
      </c>
      <c r="H3247" s="661" t="s">
        <v>2238</v>
      </c>
      <c r="I3247" s="661" t="s">
        <v>2496</v>
      </c>
      <c r="J3247" s="661" t="s">
        <v>2497</v>
      </c>
      <c r="K3247" s="661" t="s">
        <v>2498</v>
      </c>
      <c r="L3247" s="662">
        <v>497.4</v>
      </c>
      <c r="M3247" s="662">
        <v>41284.200000000026</v>
      </c>
      <c r="N3247" s="661">
        <v>83</v>
      </c>
      <c r="O3247" s="742">
        <v>77</v>
      </c>
      <c r="P3247" s="662">
        <v>30341.400000000034</v>
      </c>
      <c r="Q3247" s="677">
        <v>0.73493975903614495</v>
      </c>
      <c r="R3247" s="661">
        <v>61</v>
      </c>
      <c r="S3247" s="677">
        <v>0.73493975903614461</v>
      </c>
      <c r="T3247" s="742">
        <v>56</v>
      </c>
      <c r="U3247" s="700">
        <v>0.72727272727272729</v>
      </c>
    </row>
    <row r="3248" spans="1:21" ht="14.4" customHeight="1" x14ac:dyDescent="0.3">
      <c r="A3248" s="660">
        <v>21</v>
      </c>
      <c r="B3248" s="661" t="s">
        <v>589</v>
      </c>
      <c r="C3248" s="661">
        <v>89301212</v>
      </c>
      <c r="D3248" s="740" t="s">
        <v>6629</v>
      </c>
      <c r="E3248" s="741" t="s">
        <v>4385</v>
      </c>
      <c r="F3248" s="661" t="s">
        <v>4355</v>
      </c>
      <c r="G3248" s="661" t="s">
        <v>4410</v>
      </c>
      <c r="H3248" s="661" t="s">
        <v>2238</v>
      </c>
      <c r="I3248" s="661" t="s">
        <v>2514</v>
      </c>
      <c r="J3248" s="661" t="s">
        <v>2515</v>
      </c>
      <c r="K3248" s="661" t="s">
        <v>4121</v>
      </c>
      <c r="L3248" s="662">
        <v>1359.61</v>
      </c>
      <c r="M3248" s="662">
        <v>14955.71</v>
      </c>
      <c r="N3248" s="661">
        <v>11</v>
      </c>
      <c r="O3248" s="742">
        <v>9.5</v>
      </c>
      <c r="P3248" s="662">
        <v>10876.88</v>
      </c>
      <c r="Q3248" s="677">
        <v>0.72727272727272729</v>
      </c>
      <c r="R3248" s="661">
        <v>8</v>
      </c>
      <c r="S3248" s="677">
        <v>0.72727272727272729</v>
      </c>
      <c r="T3248" s="742">
        <v>7</v>
      </c>
      <c r="U3248" s="700">
        <v>0.73684210526315785</v>
      </c>
    </row>
    <row r="3249" spans="1:21" ht="14.4" customHeight="1" x14ac:dyDescent="0.3">
      <c r="A3249" s="660">
        <v>21</v>
      </c>
      <c r="B3249" s="661" t="s">
        <v>589</v>
      </c>
      <c r="C3249" s="661">
        <v>89301212</v>
      </c>
      <c r="D3249" s="740" t="s">
        <v>6629</v>
      </c>
      <c r="E3249" s="741" t="s">
        <v>4385</v>
      </c>
      <c r="F3249" s="661" t="s">
        <v>4355</v>
      </c>
      <c r="G3249" s="661" t="s">
        <v>4856</v>
      </c>
      <c r="H3249" s="661" t="s">
        <v>590</v>
      </c>
      <c r="I3249" s="661" t="s">
        <v>786</v>
      </c>
      <c r="J3249" s="661" t="s">
        <v>787</v>
      </c>
      <c r="K3249" s="661" t="s">
        <v>4857</v>
      </c>
      <c r="L3249" s="662">
        <v>0</v>
      </c>
      <c r="M3249" s="662">
        <v>0</v>
      </c>
      <c r="N3249" s="661">
        <v>1</v>
      </c>
      <c r="O3249" s="742">
        <v>1</v>
      </c>
      <c r="P3249" s="662">
        <v>0</v>
      </c>
      <c r="Q3249" s="677"/>
      <c r="R3249" s="661">
        <v>1</v>
      </c>
      <c r="S3249" s="677">
        <v>1</v>
      </c>
      <c r="T3249" s="742">
        <v>1</v>
      </c>
      <c r="U3249" s="700">
        <v>1</v>
      </c>
    </row>
    <row r="3250" spans="1:21" ht="14.4" customHeight="1" x14ac:dyDescent="0.3">
      <c r="A3250" s="660">
        <v>21</v>
      </c>
      <c r="B3250" s="661" t="s">
        <v>589</v>
      </c>
      <c r="C3250" s="661">
        <v>89301212</v>
      </c>
      <c r="D3250" s="740" t="s">
        <v>6629</v>
      </c>
      <c r="E3250" s="741" t="s">
        <v>4385</v>
      </c>
      <c r="F3250" s="661" t="s">
        <v>4355</v>
      </c>
      <c r="G3250" s="661" t="s">
        <v>4571</v>
      </c>
      <c r="H3250" s="661" t="s">
        <v>590</v>
      </c>
      <c r="I3250" s="661" t="s">
        <v>771</v>
      </c>
      <c r="J3250" s="661" t="s">
        <v>4572</v>
      </c>
      <c r="K3250" s="661" t="s">
        <v>2809</v>
      </c>
      <c r="L3250" s="662">
        <v>0</v>
      </c>
      <c r="M3250" s="662">
        <v>0</v>
      </c>
      <c r="N3250" s="661">
        <v>1</v>
      </c>
      <c r="O3250" s="742">
        <v>1</v>
      </c>
      <c r="P3250" s="662"/>
      <c r="Q3250" s="677"/>
      <c r="R3250" s="661"/>
      <c r="S3250" s="677">
        <v>0</v>
      </c>
      <c r="T3250" s="742"/>
      <c r="U3250" s="700">
        <v>0</v>
      </c>
    </row>
    <row r="3251" spans="1:21" ht="14.4" customHeight="1" x14ac:dyDescent="0.3">
      <c r="A3251" s="660">
        <v>21</v>
      </c>
      <c r="B3251" s="661" t="s">
        <v>589</v>
      </c>
      <c r="C3251" s="661">
        <v>89301212</v>
      </c>
      <c r="D3251" s="740" t="s">
        <v>6629</v>
      </c>
      <c r="E3251" s="741" t="s">
        <v>4385</v>
      </c>
      <c r="F3251" s="661" t="s">
        <v>4355</v>
      </c>
      <c r="G3251" s="661" t="s">
        <v>4573</v>
      </c>
      <c r="H3251" s="661" t="s">
        <v>590</v>
      </c>
      <c r="I3251" s="661" t="s">
        <v>1598</v>
      </c>
      <c r="J3251" s="661" t="s">
        <v>1599</v>
      </c>
      <c r="K3251" s="661" t="s">
        <v>1600</v>
      </c>
      <c r="L3251" s="662">
        <v>305.12</v>
      </c>
      <c r="M3251" s="662">
        <v>610.24</v>
      </c>
      <c r="N3251" s="661">
        <v>2</v>
      </c>
      <c r="O3251" s="742">
        <v>1</v>
      </c>
      <c r="P3251" s="662">
        <v>610.24</v>
      </c>
      <c r="Q3251" s="677">
        <v>1</v>
      </c>
      <c r="R3251" s="661">
        <v>2</v>
      </c>
      <c r="S3251" s="677">
        <v>1</v>
      </c>
      <c r="T3251" s="742">
        <v>1</v>
      </c>
      <c r="U3251" s="700">
        <v>1</v>
      </c>
    </row>
    <row r="3252" spans="1:21" ht="14.4" customHeight="1" x14ac:dyDescent="0.3">
      <c r="A3252" s="660">
        <v>21</v>
      </c>
      <c r="B3252" s="661" t="s">
        <v>589</v>
      </c>
      <c r="C3252" s="661">
        <v>89301212</v>
      </c>
      <c r="D3252" s="740" t="s">
        <v>6629</v>
      </c>
      <c r="E3252" s="741" t="s">
        <v>4385</v>
      </c>
      <c r="F3252" s="661" t="s">
        <v>4355</v>
      </c>
      <c r="G3252" s="661" t="s">
        <v>4581</v>
      </c>
      <c r="H3252" s="661" t="s">
        <v>590</v>
      </c>
      <c r="I3252" s="661" t="s">
        <v>1159</v>
      </c>
      <c r="J3252" s="661" t="s">
        <v>1160</v>
      </c>
      <c r="K3252" s="661" t="s">
        <v>1161</v>
      </c>
      <c r="L3252" s="662">
        <v>67.42</v>
      </c>
      <c r="M3252" s="662">
        <v>67.42</v>
      </c>
      <c r="N3252" s="661">
        <v>1</v>
      </c>
      <c r="O3252" s="742">
        <v>1</v>
      </c>
      <c r="P3252" s="662"/>
      <c r="Q3252" s="677">
        <v>0</v>
      </c>
      <c r="R3252" s="661"/>
      <c r="S3252" s="677">
        <v>0</v>
      </c>
      <c r="T3252" s="742"/>
      <c r="U3252" s="700">
        <v>0</v>
      </c>
    </row>
    <row r="3253" spans="1:21" ht="14.4" customHeight="1" x14ac:dyDescent="0.3">
      <c r="A3253" s="660">
        <v>21</v>
      </c>
      <c r="B3253" s="661" t="s">
        <v>589</v>
      </c>
      <c r="C3253" s="661">
        <v>89301212</v>
      </c>
      <c r="D3253" s="740" t="s">
        <v>6629</v>
      </c>
      <c r="E3253" s="741" t="s">
        <v>4385</v>
      </c>
      <c r="F3253" s="661" t="s">
        <v>4355</v>
      </c>
      <c r="G3253" s="661" t="s">
        <v>4439</v>
      </c>
      <c r="H3253" s="661" t="s">
        <v>590</v>
      </c>
      <c r="I3253" s="661" t="s">
        <v>934</v>
      </c>
      <c r="J3253" s="661" t="s">
        <v>935</v>
      </c>
      <c r="K3253" s="661" t="s">
        <v>936</v>
      </c>
      <c r="L3253" s="662">
        <v>56.69</v>
      </c>
      <c r="M3253" s="662">
        <v>1020.42</v>
      </c>
      <c r="N3253" s="661">
        <v>18</v>
      </c>
      <c r="O3253" s="742">
        <v>15</v>
      </c>
      <c r="P3253" s="662">
        <v>453.52</v>
      </c>
      <c r="Q3253" s="677">
        <v>0.44444444444444442</v>
      </c>
      <c r="R3253" s="661">
        <v>8</v>
      </c>
      <c r="S3253" s="677">
        <v>0.44444444444444442</v>
      </c>
      <c r="T3253" s="742">
        <v>6</v>
      </c>
      <c r="U3253" s="700">
        <v>0.4</v>
      </c>
    </row>
    <row r="3254" spans="1:21" ht="14.4" customHeight="1" x14ac:dyDescent="0.3">
      <c r="A3254" s="660">
        <v>21</v>
      </c>
      <c r="B3254" s="661" t="s">
        <v>589</v>
      </c>
      <c r="C3254" s="661">
        <v>89301212</v>
      </c>
      <c r="D3254" s="740" t="s">
        <v>6629</v>
      </c>
      <c r="E3254" s="741" t="s">
        <v>4385</v>
      </c>
      <c r="F3254" s="661" t="s">
        <v>4355</v>
      </c>
      <c r="G3254" s="661" t="s">
        <v>4873</v>
      </c>
      <c r="H3254" s="661" t="s">
        <v>2238</v>
      </c>
      <c r="I3254" s="661" t="s">
        <v>5180</v>
      </c>
      <c r="J3254" s="661" t="s">
        <v>5181</v>
      </c>
      <c r="K3254" s="661" t="s">
        <v>2636</v>
      </c>
      <c r="L3254" s="662">
        <v>31.59</v>
      </c>
      <c r="M3254" s="662">
        <v>126.36</v>
      </c>
      <c r="N3254" s="661">
        <v>4</v>
      </c>
      <c r="O3254" s="742">
        <v>1</v>
      </c>
      <c r="P3254" s="662">
        <v>126.36</v>
      </c>
      <c r="Q3254" s="677">
        <v>1</v>
      </c>
      <c r="R3254" s="661">
        <v>4</v>
      </c>
      <c r="S3254" s="677">
        <v>1</v>
      </c>
      <c r="T3254" s="742">
        <v>1</v>
      </c>
      <c r="U3254" s="700">
        <v>1</v>
      </c>
    </row>
    <row r="3255" spans="1:21" ht="14.4" customHeight="1" x14ac:dyDescent="0.3">
      <c r="A3255" s="660">
        <v>21</v>
      </c>
      <c r="B3255" s="661" t="s">
        <v>589</v>
      </c>
      <c r="C3255" s="661">
        <v>89301212</v>
      </c>
      <c r="D3255" s="740" t="s">
        <v>6629</v>
      </c>
      <c r="E3255" s="741" t="s">
        <v>4385</v>
      </c>
      <c r="F3255" s="661" t="s">
        <v>4355</v>
      </c>
      <c r="G3255" s="661" t="s">
        <v>4873</v>
      </c>
      <c r="H3255" s="661" t="s">
        <v>2238</v>
      </c>
      <c r="I3255" s="661" t="s">
        <v>5186</v>
      </c>
      <c r="J3255" s="661" t="s">
        <v>5187</v>
      </c>
      <c r="K3255" s="661" t="s">
        <v>2636</v>
      </c>
      <c r="L3255" s="662">
        <v>32.380000000000003</v>
      </c>
      <c r="M3255" s="662">
        <v>2072.3200000000002</v>
      </c>
      <c r="N3255" s="661">
        <v>64</v>
      </c>
      <c r="O3255" s="742">
        <v>2</v>
      </c>
      <c r="P3255" s="662"/>
      <c r="Q3255" s="677">
        <v>0</v>
      </c>
      <c r="R3255" s="661"/>
      <c r="S3255" s="677">
        <v>0</v>
      </c>
      <c r="T3255" s="742"/>
      <c r="U3255" s="700">
        <v>0</v>
      </c>
    </row>
    <row r="3256" spans="1:21" ht="14.4" customHeight="1" x14ac:dyDescent="0.3">
      <c r="A3256" s="660">
        <v>21</v>
      </c>
      <c r="B3256" s="661" t="s">
        <v>589</v>
      </c>
      <c r="C3256" s="661">
        <v>89301212</v>
      </c>
      <c r="D3256" s="740" t="s">
        <v>6629</v>
      </c>
      <c r="E3256" s="741" t="s">
        <v>4385</v>
      </c>
      <c r="F3256" s="661" t="s">
        <v>4355</v>
      </c>
      <c r="G3256" s="661" t="s">
        <v>4873</v>
      </c>
      <c r="H3256" s="661" t="s">
        <v>2238</v>
      </c>
      <c r="I3256" s="661" t="s">
        <v>5188</v>
      </c>
      <c r="J3256" s="661" t="s">
        <v>5189</v>
      </c>
      <c r="K3256" s="661" t="s">
        <v>2636</v>
      </c>
      <c r="L3256" s="662">
        <v>32.380000000000003</v>
      </c>
      <c r="M3256" s="662">
        <v>1295.2</v>
      </c>
      <c r="N3256" s="661">
        <v>40</v>
      </c>
      <c r="O3256" s="742">
        <v>2</v>
      </c>
      <c r="P3256" s="662">
        <v>1295.2</v>
      </c>
      <c r="Q3256" s="677">
        <v>1</v>
      </c>
      <c r="R3256" s="661">
        <v>40</v>
      </c>
      <c r="S3256" s="677">
        <v>1</v>
      </c>
      <c r="T3256" s="742">
        <v>2</v>
      </c>
      <c r="U3256" s="700">
        <v>1</v>
      </c>
    </row>
    <row r="3257" spans="1:21" ht="14.4" customHeight="1" x14ac:dyDescent="0.3">
      <c r="A3257" s="660">
        <v>21</v>
      </c>
      <c r="B3257" s="661" t="s">
        <v>589</v>
      </c>
      <c r="C3257" s="661">
        <v>89301212</v>
      </c>
      <c r="D3257" s="740" t="s">
        <v>6629</v>
      </c>
      <c r="E3257" s="741" t="s">
        <v>4385</v>
      </c>
      <c r="F3257" s="661" t="s">
        <v>4355</v>
      </c>
      <c r="G3257" s="661" t="s">
        <v>4873</v>
      </c>
      <c r="H3257" s="661" t="s">
        <v>2238</v>
      </c>
      <c r="I3257" s="661" t="s">
        <v>3680</v>
      </c>
      <c r="J3257" s="661" t="s">
        <v>3681</v>
      </c>
      <c r="K3257" s="661" t="s">
        <v>3682</v>
      </c>
      <c r="L3257" s="662">
        <v>189.56</v>
      </c>
      <c r="M3257" s="662">
        <v>23505.439999999999</v>
      </c>
      <c r="N3257" s="661">
        <v>124</v>
      </c>
      <c r="O3257" s="742">
        <v>17.5</v>
      </c>
      <c r="P3257" s="662">
        <v>12131.84</v>
      </c>
      <c r="Q3257" s="677">
        <v>0.5161290322580645</v>
      </c>
      <c r="R3257" s="661">
        <v>64</v>
      </c>
      <c r="S3257" s="677">
        <v>0.5161290322580645</v>
      </c>
      <c r="T3257" s="742">
        <v>11</v>
      </c>
      <c r="U3257" s="700">
        <v>0.62857142857142856</v>
      </c>
    </row>
    <row r="3258" spans="1:21" ht="14.4" customHeight="1" x14ac:dyDescent="0.3">
      <c r="A3258" s="660">
        <v>21</v>
      </c>
      <c r="B3258" s="661" t="s">
        <v>589</v>
      </c>
      <c r="C3258" s="661">
        <v>89301212</v>
      </c>
      <c r="D3258" s="740" t="s">
        <v>6629</v>
      </c>
      <c r="E3258" s="741" t="s">
        <v>4385</v>
      </c>
      <c r="F3258" s="661" t="s">
        <v>4355</v>
      </c>
      <c r="G3258" s="661" t="s">
        <v>4873</v>
      </c>
      <c r="H3258" s="661" t="s">
        <v>2238</v>
      </c>
      <c r="I3258" s="661" t="s">
        <v>3680</v>
      </c>
      <c r="J3258" s="661" t="s">
        <v>3681</v>
      </c>
      <c r="K3258" s="661" t="s">
        <v>3682</v>
      </c>
      <c r="L3258" s="662">
        <v>194.26</v>
      </c>
      <c r="M3258" s="662">
        <v>87999.77999999997</v>
      </c>
      <c r="N3258" s="661">
        <v>453</v>
      </c>
      <c r="O3258" s="742">
        <v>79.5</v>
      </c>
      <c r="P3258" s="662">
        <v>53810.019999999982</v>
      </c>
      <c r="Q3258" s="677">
        <v>0.61147902869757176</v>
      </c>
      <c r="R3258" s="661">
        <v>277</v>
      </c>
      <c r="S3258" s="677">
        <v>0.61147902869757176</v>
      </c>
      <c r="T3258" s="742">
        <v>51.5</v>
      </c>
      <c r="U3258" s="700">
        <v>0.64779874213836475</v>
      </c>
    </row>
    <row r="3259" spans="1:21" ht="14.4" customHeight="1" x14ac:dyDescent="0.3">
      <c r="A3259" s="660">
        <v>21</v>
      </c>
      <c r="B3259" s="661" t="s">
        <v>589</v>
      </c>
      <c r="C3259" s="661">
        <v>89301212</v>
      </c>
      <c r="D3259" s="740" t="s">
        <v>6629</v>
      </c>
      <c r="E3259" s="741" t="s">
        <v>4385</v>
      </c>
      <c r="F3259" s="661" t="s">
        <v>4355</v>
      </c>
      <c r="G3259" s="661" t="s">
        <v>4873</v>
      </c>
      <c r="H3259" s="661" t="s">
        <v>2238</v>
      </c>
      <c r="I3259" s="661" t="s">
        <v>2634</v>
      </c>
      <c r="J3259" s="661" t="s">
        <v>4265</v>
      </c>
      <c r="K3259" s="661" t="s">
        <v>2636</v>
      </c>
      <c r="L3259" s="662">
        <v>21.06</v>
      </c>
      <c r="M3259" s="662">
        <v>2190.2399999999998</v>
      </c>
      <c r="N3259" s="661">
        <v>104</v>
      </c>
      <c r="O3259" s="742">
        <v>5</v>
      </c>
      <c r="P3259" s="662">
        <v>842.4</v>
      </c>
      <c r="Q3259" s="677">
        <v>0.38461538461538464</v>
      </c>
      <c r="R3259" s="661">
        <v>40</v>
      </c>
      <c r="S3259" s="677">
        <v>0.38461538461538464</v>
      </c>
      <c r="T3259" s="742">
        <v>1.5</v>
      </c>
      <c r="U3259" s="700">
        <v>0.3</v>
      </c>
    </row>
    <row r="3260" spans="1:21" ht="14.4" customHeight="1" x14ac:dyDescent="0.3">
      <c r="A3260" s="660">
        <v>21</v>
      </c>
      <c r="B3260" s="661" t="s">
        <v>589</v>
      </c>
      <c r="C3260" s="661">
        <v>89301212</v>
      </c>
      <c r="D3260" s="740" t="s">
        <v>6629</v>
      </c>
      <c r="E3260" s="741" t="s">
        <v>4385</v>
      </c>
      <c r="F3260" s="661" t="s">
        <v>4355</v>
      </c>
      <c r="G3260" s="661" t="s">
        <v>4873</v>
      </c>
      <c r="H3260" s="661" t="s">
        <v>2238</v>
      </c>
      <c r="I3260" s="661" t="s">
        <v>3684</v>
      </c>
      <c r="J3260" s="661" t="s">
        <v>4325</v>
      </c>
      <c r="K3260" s="661" t="s">
        <v>2636</v>
      </c>
      <c r="L3260" s="662">
        <v>26.33</v>
      </c>
      <c r="M3260" s="662">
        <v>131.64999999999998</v>
      </c>
      <c r="N3260" s="661">
        <v>5</v>
      </c>
      <c r="O3260" s="742">
        <v>0.5</v>
      </c>
      <c r="P3260" s="662">
        <v>131.64999999999998</v>
      </c>
      <c r="Q3260" s="677">
        <v>1</v>
      </c>
      <c r="R3260" s="661">
        <v>5</v>
      </c>
      <c r="S3260" s="677">
        <v>1</v>
      </c>
      <c r="T3260" s="742">
        <v>0.5</v>
      </c>
      <c r="U3260" s="700">
        <v>1</v>
      </c>
    </row>
    <row r="3261" spans="1:21" ht="14.4" customHeight="1" x14ac:dyDescent="0.3">
      <c r="A3261" s="660">
        <v>21</v>
      </c>
      <c r="B3261" s="661" t="s">
        <v>589</v>
      </c>
      <c r="C3261" s="661">
        <v>89301212</v>
      </c>
      <c r="D3261" s="740" t="s">
        <v>6629</v>
      </c>
      <c r="E3261" s="741" t="s">
        <v>4385</v>
      </c>
      <c r="F3261" s="661" t="s">
        <v>4355</v>
      </c>
      <c r="G3261" s="661" t="s">
        <v>4873</v>
      </c>
      <c r="H3261" s="661" t="s">
        <v>2238</v>
      </c>
      <c r="I3261" s="661" t="s">
        <v>5194</v>
      </c>
      <c r="J3261" s="661" t="s">
        <v>5195</v>
      </c>
      <c r="K3261" s="661" t="s">
        <v>4876</v>
      </c>
      <c r="L3261" s="662">
        <v>129.51</v>
      </c>
      <c r="M3261" s="662">
        <v>129.51</v>
      </c>
      <c r="N3261" s="661">
        <v>1</v>
      </c>
      <c r="O3261" s="742">
        <v>0.5</v>
      </c>
      <c r="P3261" s="662">
        <v>129.51</v>
      </c>
      <c r="Q3261" s="677">
        <v>1</v>
      </c>
      <c r="R3261" s="661">
        <v>1</v>
      </c>
      <c r="S3261" s="677">
        <v>1</v>
      </c>
      <c r="T3261" s="742">
        <v>0.5</v>
      </c>
      <c r="U3261" s="700">
        <v>1</v>
      </c>
    </row>
    <row r="3262" spans="1:21" ht="14.4" customHeight="1" x14ac:dyDescent="0.3">
      <c r="A3262" s="660">
        <v>21</v>
      </c>
      <c r="B3262" s="661" t="s">
        <v>589</v>
      </c>
      <c r="C3262" s="661">
        <v>89301212</v>
      </c>
      <c r="D3262" s="740" t="s">
        <v>6629</v>
      </c>
      <c r="E3262" s="741" t="s">
        <v>4385</v>
      </c>
      <c r="F3262" s="661" t="s">
        <v>4355</v>
      </c>
      <c r="G3262" s="661" t="s">
        <v>4873</v>
      </c>
      <c r="H3262" s="661" t="s">
        <v>2238</v>
      </c>
      <c r="I3262" s="661" t="s">
        <v>5196</v>
      </c>
      <c r="J3262" s="661" t="s">
        <v>5197</v>
      </c>
      <c r="K3262" s="661" t="s">
        <v>2636</v>
      </c>
      <c r="L3262" s="662">
        <v>31.59</v>
      </c>
      <c r="M3262" s="662">
        <v>3032.64</v>
      </c>
      <c r="N3262" s="661">
        <v>96</v>
      </c>
      <c r="O3262" s="742">
        <v>3.5</v>
      </c>
      <c r="P3262" s="662">
        <v>947.69999999999993</v>
      </c>
      <c r="Q3262" s="677">
        <v>0.3125</v>
      </c>
      <c r="R3262" s="661">
        <v>30</v>
      </c>
      <c r="S3262" s="677">
        <v>0.3125</v>
      </c>
      <c r="T3262" s="742">
        <v>1</v>
      </c>
      <c r="U3262" s="700">
        <v>0.2857142857142857</v>
      </c>
    </row>
    <row r="3263" spans="1:21" ht="14.4" customHeight="1" x14ac:dyDescent="0.3">
      <c r="A3263" s="660">
        <v>21</v>
      </c>
      <c r="B3263" s="661" t="s">
        <v>589</v>
      </c>
      <c r="C3263" s="661">
        <v>89301212</v>
      </c>
      <c r="D3263" s="740" t="s">
        <v>6629</v>
      </c>
      <c r="E3263" s="741" t="s">
        <v>4385</v>
      </c>
      <c r="F3263" s="661" t="s">
        <v>4355</v>
      </c>
      <c r="G3263" s="661" t="s">
        <v>4873</v>
      </c>
      <c r="H3263" s="661" t="s">
        <v>2238</v>
      </c>
      <c r="I3263" s="661" t="s">
        <v>5198</v>
      </c>
      <c r="J3263" s="661" t="s">
        <v>5199</v>
      </c>
      <c r="K3263" s="661" t="s">
        <v>2636</v>
      </c>
      <c r="L3263" s="662">
        <v>31.59</v>
      </c>
      <c r="M3263" s="662">
        <v>3664.44</v>
      </c>
      <c r="N3263" s="661">
        <v>116</v>
      </c>
      <c r="O3263" s="742">
        <v>4.5</v>
      </c>
      <c r="P3263" s="662">
        <v>1579.5</v>
      </c>
      <c r="Q3263" s="677">
        <v>0.43103448275862066</v>
      </c>
      <c r="R3263" s="661">
        <v>50</v>
      </c>
      <c r="S3263" s="677">
        <v>0.43103448275862066</v>
      </c>
      <c r="T3263" s="742">
        <v>2</v>
      </c>
      <c r="U3263" s="700">
        <v>0.44444444444444442</v>
      </c>
    </row>
    <row r="3264" spans="1:21" ht="14.4" customHeight="1" x14ac:dyDescent="0.3">
      <c r="A3264" s="660">
        <v>21</v>
      </c>
      <c r="B3264" s="661" t="s">
        <v>589</v>
      </c>
      <c r="C3264" s="661">
        <v>89301212</v>
      </c>
      <c r="D3264" s="740" t="s">
        <v>6629</v>
      </c>
      <c r="E3264" s="741" t="s">
        <v>4385</v>
      </c>
      <c r="F3264" s="661" t="s">
        <v>4355</v>
      </c>
      <c r="G3264" s="661" t="s">
        <v>4873</v>
      </c>
      <c r="H3264" s="661" t="s">
        <v>2238</v>
      </c>
      <c r="I3264" s="661" t="s">
        <v>5200</v>
      </c>
      <c r="J3264" s="661" t="s">
        <v>5201</v>
      </c>
      <c r="K3264" s="661" t="s">
        <v>2636</v>
      </c>
      <c r="L3264" s="662">
        <v>31.59</v>
      </c>
      <c r="M3264" s="662">
        <v>1421.5500000000002</v>
      </c>
      <c r="N3264" s="661">
        <v>45</v>
      </c>
      <c r="O3264" s="742">
        <v>1.5</v>
      </c>
      <c r="P3264" s="662"/>
      <c r="Q3264" s="677">
        <v>0</v>
      </c>
      <c r="R3264" s="661"/>
      <c r="S3264" s="677">
        <v>0</v>
      </c>
      <c r="T3264" s="742"/>
      <c r="U3264" s="700">
        <v>0</v>
      </c>
    </row>
    <row r="3265" spans="1:21" ht="14.4" customHeight="1" x14ac:dyDescent="0.3">
      <c r="A3265" s="660">
        <v>21</v>
      </c>
      <c r="B3265" s="661" t="s">
        <v>589</v>
      </c>
      <c r="C3265" s="661">
        <v>89301212</v>
      </c>
      <c r="D3265" s="740" t="s">
        <v>6629</v>
      </c>
      <c r="E3265" s="741" t="s">
        <v>4385</v>
      </c>
      <c r="F3265" s="661" t="s">
        <v>4355</v>
      </c>
      <c r="G3265" s="661" t="s">
        <v>4873</v>
      </c>
      <c r="H3265" s="661" t="s">
        <v>2238</v>
      </c>
      <c r="I3265" s="661" t="s">
        <v>5200</v>
      </c>
      <c r="J3265" s="661" t="s">
        <v>5201</v>
      </c>
      <c r="K3265" s="661" t="s">
        <v>2636</v>
      </c>
      <c r="L3265" s="662">
        <v>32.99</v>
      </c>
      <c r="M3265" s="662">
        <v>1979.4</v>
      </c>
      <c r="N3265" s="661">
        <v>60</v>
      </c>
      <c r="O3265" s="742">
        <v>3</v>
      </c>
      <c r="P3265" s="662">
        <v>1154.6500000000001</v>
      </c>
      <c r="Q3265" s="677">
        <v>0.58333333333333337</v>
      </c>
      <c r="R3265" s="661">
        <v>35</v>
      </c>
      <c r="S3265" s="677">
        <v>0.58333333333333337</v>
      </c>
      <c r="T3265" s="742">
        <v>2</v>
      </c>
      <c r="U3265" s="700">
        <v>0.66666666666666663</v>
      </c>
    </row>
    <row r="3266" spans="1:21" ht="14.4" customHeight="1" x14ac:dyDescent="0.3">
      <c r="A3266" s="660">
        <v>21</v>
      </c>
      <c r="B3266" s="661" t="s">
        <v>589</v>
      </c>
      <c r="C3266" s="661">
        <v>89301212</v>
      </c>
      <c r="D3266" s="740" t="s">
        <v>6629</v>
      </c>
      <c r="E3266" s="741" t="s">
        <v>4385</v>
      </c>
      <c r="F3266" s="661" t="s">
        <v>4355</v>
      </c>
      <c r="G3266" s="661" t="s">
        <v>4873</v>
      </c>
      <c r="H3266" s="661" t="s">
        <v>2238</v>
      </c>
      <c r="I3266" s="661" t="s">
        <v>5202</v>
      </c>
      <c r="J3266" s="661" t="s">
        <v>5203</v>
      </c>
      <c r="K3266" s="661" t="s">
        <v>2636</v>
      </c>
      <c r="L3266" s="662">
        <v>32.99</v>
      </c>
      <c r="M3266" s="662">
        <v>758.77</v>
      </c>
      <c r="N3266" s="661">
        <v>23</v>
      </c>
      <c r="O3266" s="742">
        <v>2</v>
      </c>
      <c r="P3266" s="662">
        <v>329.90000000000003</v>
      </c>
      <c r="Q3266" s="677">
        <v>0.43478260869565222</v>
      </c>
      <c r="R3266" s="661">
        <v>10</v>
      </c>
      <c r="S3266" s="677">
        <v>0.43478260869565216</v>
      </c>
      <c r="T3266" s="742">
        <v>0.5</v>
      </c>
      <c r="U3266" s="700">
        <v>0.25</v>
      </c>
    </row>
    <row r="3267" spans="1:21" ht="14.4" customHeight="1" x14ac:dyDescent="0.3">
      <c r="A3267" s="660">
        <v>21</v>
      </c>
      <c r="B3267" s="661" t="s">
        <v>589</v>
      </c>
      <c r="C3267" s="661">
        <v>89301212</v>
      </c>
      <c r="D3267" s="740" t="s">
        <v>6629</v>
      </c>
      <c r="E3267" s="741" t="s">
        <v>4385</v>
      </c>
      <c r="F3267" s="661" t="s">
        <v>4355</v>
      </c>
      <c r="G3267" s="661" t="s">
        <v>4873</v>
      </c>
      <c r="H3267" s="661" t="s">
        <v>2238</v>
      </c>
      <c r="I3267" s="661" t="s">
        <v>5204</v>
      </c>
      <c r="J3267" s="661" t="s">
        <v>5205</v>
      </c>
      <c r="K3267" s="661" t="s">
        <v>2636</v>
      </c>
      <c r="L3267" s="662">
        <v>31.59</v>
      </c>
      <c r="M3267" s="662">
        <v>221.13</v>
      </c>
      <c r="N3267" s="661">
        <v>7</v>
      </c>
      <c r="O3267" s="742">
        <v>1</v>
      </c>
      <c r="P3267" s="662"/>
      <c r="Q3267" s="677">
        <v>0</v>
      </c>
      <c r="R3267" s="661"/>
      <c r="S3267" s="677">
        <v>0</v>
      </c>
      <c r="T3267" s="742"/>
      <c r="U3267" s="700">
        <v>0</v>
      </c>
    </row>
    <row r="3268" spans="1:21" ht="14.4" customHeight="1" x14ac:dyDescent="0.3">
      <c r="A3268" s="660">
        <v>21</v>
      </c>
      <c r="B3268" s="661" t="s">
        <v>589</v>
      </c>
      <c r="C3268" s="661">
        <v>89301212</v>
      </c>
      <c r="D3268" s="740" t="s">
        <v>6629</v>
      </c>
      <c r="E3268" s="741" t="s">
        <v>4385</v>
      </c>
      <c r="F3268" s="661" t="s">
        <v>4355</v>
      </c>
      <c r="G3268" s="661" t="s">
        <v>4873</v>
      </c>
      <c r="H3268" s="661" t="s">
        <v>2238</v>
      </c>
      <c r="I3268" s="661" t="s">
        <v>5204</v>
      </c>
      <c r="J3268" s="661" t="s">
        <v>5205</v>
      </c>
      <c r="K3268" s="661" t="s">
        <v>2636</v>
      </c>
      <c r="L3268" s="662">
        <v>32.99</v>
      </c>
      <c r="M3268" s="662">
        <v>2738.1700000000005</v>
      </c>
      <c r="N3268" s="661">
        <v>83</v>
      </c>
      <c r="O3268" s="742">
        <v>5.5</v>
      </c>
      <c r="P3268" s="662">
        <v>2474.2500000000005</v>
      </c>
      <c r="Q3268" s="677">
        <v>0.90361445783132532</v>
      </c>
      <c r="R3268" s="661">
        <v>75</v>
      </c>
      <c r="S3268" s="677">
        <v>0.90361445783132532</v>
      </c>
      <c r="T3268" s="742">
        <v>5</v>
      </c>
      <c r="U3268" s="700">
        <v>0.90909090909090906</v>
      </c>
    </row>
    <row r="3269" spans="1:21" ht="14.4" customHeight="1" x14ac:dyDescent="0.3">
      <c r="A3269" s="660">
        <v>21</v>
      </c>
      <c r="B3269" s="661" t="s">
        <v>589</v>
      </c>
      <c r="C3269" s="661">
        <v>89301212</v>
      </c>
      <c r="D3269" s="740" t="s">
        <v>6629</v>
      </c>
      <c r="E3269" s="741" t="s">
        <v>4385</v>
      </c>
      <c r="F3269" s="661" t="s">
        <v>4355</v>
      </c>
      <c r="G3269" s="661" t="s">
        <v>4873</v>
      </c>
      <c r="H3269" s="661" t="s">
        <v>2238</v>
      </c>
      <c r="I3269" s="661" t="s">
        <v>2650</v>
      </c>
      <c r="J3269" s="661" t="s">
        <v>2651</v>
      </c>
      <c r="K3269" s="661" t="s">
        <v>2652</v>
      </c>
      <c r="L3269" s="662">
        <v>105.31</v>
      </c>
      <c r="M3269" s="662">
        <v>44651.44</v>
      </c>
      <c r="N3269" s="661">
        <v>424</v>
      </c>
      <c r="O3269" s="742">
        <v>16</v>
      </c>
      <c r="P3269" s="662">
        <v>23378.82</v>
      </c>
      <c r="Q3269" s="677">
        <v>0.5235849056603773</v>
      </c>
      <c r="R3269" s="661">
        <v>222</v>
      </c>
      <c r="S3269" s="677">
        <v>0.52358490566037741</v>
      </c>
      <c r="T3269" s="742">
        <v>8</v>
      </c>
      <c r="U3269" s="700">
        <v>0.5</v>
      </c>
    </row>
    <row r="3270" spans="1:21" ht="14.4" customHeight="1" x14ac:dyDescent="0.3">
      <c r="A3270" s="660">
        <v>21</v>
      </c>
      <c r="B3270" s="661" t="s">
        <v>589</v>
      </c>
      <c r="C3270" s="661">
        <v>89301212</v>
      </c>
      <c r="D3270" s="740" t="s">
        <v>6629</v>
      </c>
      <c r="E3270" s="741" t="s">
        <v>4385</v>
      </c>
      <c r="F3270" s="661" t="s">
        <v>4355</v>
      </c>
      <c r="G3270" s="661" t="s">
        <v>4873</v>
      </c>
      <c r="H3270" s="661" t="s">
        <v>2238</v>
      </c>
      <c r="I3270" s="661" t="s">
        <v>6405</v>
      </c>
      <c r="J3270" s="661" t="s">
        <v>2651</v>
      </c>
      <c r="K3270" s="661" t="s">
        <v>6406</v>
      </c>
      <c r="L3270" s="662">
        <v>52.66</v>
      </c>
      <c r="M3270" s="662">
        <v>1579.8</v>
      </c>
      <c r="N3270" s="661">
        <v>30</v>
      </c>
      <c r="O3270" s="742">
        <v>0.5</v>
      </c>
      <c r="P3270" s="662"/>
      <c r="Q3270" s="677">
        <v>0</v>
      </c>
      <c r="R3270" s="661"/>
      <c r="S3270" s="677">
        <v>0</v>
      </c>
      <c r="T3270" s="742"/>
      <c r="U3270" s="700">
        <v>0</v>
      </c>
    </row>
    <row r="3271" spans="1:21" ht="14.4" customHeight="1" x14ac:dyDescent="0.3">
      <c r="A3271" s="660">
        <v>21</v>
      </c>
      <c r="B3271" s="661" t="s">
        <v>589</v>
      </c>
      <c r="C3271" s="661">
        <v>89301212</v>
      </c>
      <c r="D3271" s="740" t="s">
        <v>6629</v>
      </c>
      <c r="E3271" s="741" t="s">
        <v>4385</v>
      </c>
      <c r="F3271" s="661" t="s">
        <v>4355</v>
      </c>
      <c r="G3271" s="661" t="s">
        <v>4873</v>
      </c>
      <c r="H3271" s="661" t="s">
        <v>2238</v>
      </c>
      <c r="I3271" s="661" t="s">
        <v>5206</v>
      </c>
      <c r="J3271" s="661" t="s">
        <v>5207</v>
      </c>
      <c r="K3271" s="661" t="s">
        <v>2652</v>
      </c>
      <c r="L3271" s="662">
        <v>108.47</v>
      </c>
      <c r="M3271" s="662">
        <v>11280.880000000001</v>
      </c>
      <c r="N3271" s="661">
        <v>104</v>
      </c>
      <c r="O3271" s="742">
        <v>2.5</v>
      </c>
      <c r="P3271" s="662">
        <v>4772.68</v>
      </c>
      <c r="Q3271" s="677">
        <v>0.42307692307692307</v>
      </c>
      <c r="R3271" s="661">
        <v>44</v>
      </c>
      <c r="S3271" s="677">
        <v>0.42307692307692307</v>
      </c>
      <c r="T3271" s="742">
        <v>1.5</v>
      </c>
      <c r="U3271" s="700">
        <v>0.6</v>
      </c>
    </row>
    <row r="3272" spans="1:21" ht="14.4" customHeight="1" x14ac:dyDescent="0.3">
      <c r="A3272" s="660">
        <v>21</v>
      </c>
      <c r="B3272" s="661" t="s">
        <v>589</v>
      </c>
      <c r="C3272" s="661">
        <v>89301212</v>
      </c>
      <c r="D3272" s="740" t="s">
        <v>6629</v>
      </c>
      <c r="E3272" s="741" t="s">
        <v>4385</v>
      </c>
      <c r="F3272" s="661" t="s">
        <v>4355</v>
      </c>
      <c r="G3272" s="661" t="s">
        <v>4873</v>
      </c>
      <c r="H3272" s="661" t="s">
        <v>2238</v>
      </c>
      <c r="I3272" s="661" t="s">
        <v>3686</v>
      </c>
      <c r="J3272" s="661" t="s">
        <v>3687</v>
      </c>
      <c r="K3272" s="661" t="s">
        <v>2652</v>
      </c>
      <c r="L3272" s="662">
        <v>162.28</v>
      </c>
      <c r="M3272" s="662">
        <v>8114</v>
      </c>
      <c r="N3272" s="661">
        <v>50</v>
      </c>
      <c r="O3272" s="742">
        <v>2</v>
      </c>
      <c r="P3272" s="662"/>
      <c r="Q3272" s="677">
        <v>0</v>
      </c>
      <c r="R3272" s="661"/>
      <c r="S3272" s="677">
        <v>0</v>
      </c>
      <c r="T3272" s="742"/>
      <c r="U3272" s="700">
        <v>0</v>
      </c>
    </row>
    <row r="3273" spans="1:21" ht="14.4" customHeight="1" x14ac:dyDescent="0.3">
      <c r="A3273" s="660">
        <v>21</v>
      </c>
      <c r="B3273" s="661" t="s">
        <v>589</v>
      </c>
      <c r="C3273" s="661">
        <v>89301212</v>
      </c>
      <c r="D3273" s="740" t="s">
        <v>6629</v>
      </c>
      <c r="E3273" s="741" t="s">
        <v>4385</v>
      </c>
      <c r="F3273" s="661" t="s">
        <v>4355</v>
      </c>
      <c r="G3273" s="661" t="s">
        <v>4873</v>
      </c>
      <c r="H3273" s="661" t="s">
        <v>2238</v>
      </c>
      <c r="I3273" s="661" t="s">
        <v>2644</v>
      </c>
      <c r="J3273" s="661" t="s">
        <v>2612</v>
      </c>
      <c r="K3273" s="661" t="s">
        <v>2636</v>
      </c>
      <c r="L3273" s="662">
        <v>21.91</v>
      </c>
      <c r="M3273" s="662">
        <v>1730.8899999999996</v>
      </c>
      <c r="N3273" s="661">
        <v>79</v>
      </c>
      <c r="O3273" s="742">
        <v>5</v>
      </c>
      <c r="P3273" s="662">
        <v>219.1</v>
      </c>
      <c r="Q3273" s="677">
        <v>0.12658227848101269</v>
      </c>
      <c r="R3273" s="661">
        <v>10</v>
      </c>
      <c r="S3273" s="677">
        <v>0.12658227848101267</v>
      </c>
      <c r="T3273" s="742">
        <v>0.5</v>
      </c>
      <c r="U3273" s="700">
        <v>0.1</v>
      </c>
    </row>
    <row r="3274" spans="1:21" ht="14.4" customHeight="1" x14ac:dyDescent="0.3">
      <c r="A3274" s="660">
        <v>21</v>
      </c>
      <c r="B3274" s="661" t="s">
        <v>589</v>
      </c>
      <c r="C3274" s="661">
        <v>89301212</v>
      </c>
      <c r="D3274" s="740" t="s">
        <v>6629</v>
      </c>
      <c r="E3274" s="741" t="s">
        <v>4385</v>
      </c>
      <c r="F3274" s="661" t="s">
        <v>4355</v>
      </c>
      <c r="G3274" s="661" t="s">
        <v>4873</v>
      </c>
      <c r="H3274" s="661" t="s">
        <v>2238</v>
      </c>
      <c r="I3274" s="661" t="s">
        <v>5209</v>
      </c>
      <c r="J3274" s="661" t="s">
        <v>5210</v>
      </c>
      <c r="K3274" s="661" t="s">
        <v>4876</v>
      </c>
      <c r="L3274" s="662">
        <v>126.28</v>
      </c>
      <c r="M3274" s="662">
        <v>883.96</v>
      </c>
      <c r="N3274" s="661">
        <v>7</v>
      </c>
      <c r="O3274" s="742">
        <v>1</v>
      </c>
      <c r="P3274" s="662">
        <v>252.56</v>
      </c>
      <c r="Q3274" s="677">
        <v>0.2857142857142857</v>
      </c>
      <c r="R3274" s="661">
        <v>2</v>
      </c>
      <c r="S3274" s="677">
        <v>0.2857142857142857</v>
      </c>
      <c r="T3274" s="742">
        <v>0.5</v>
      </c>
      <c r="U3274" s="700">
        <v>0.5</v>
      </c>
    </row>
    <row r="3275" spans="1:21" ht="14.4" customHeight="1" x14ac:dyDescent="0.3">
      <c r="A3275" s="660">
        <v>21</v>
      </c>
      <c r="B3275" s="661" t="s">
        <v>589</v>
      </c>
      <c r="C3275" s="661">
        <v>89301212</v>
      </c>
      <c r="D3275" s="740" t="s">
        <v>6629</v>
      </c>
      <c r="E3275" s="741" t="s">
        <v>4385</v>
      </c>
      <c r="F3275" s="661" t="s">
        <v>4355</v>
      </c>
      <c r="G3275" s="661" t="s">
        <v>4873</v>
      </c>
      <c r="H3275" s="661" t="s">
        <v>2238</v>
      </c>
      <c r="I3275" s="661" t="s">
        <v>5209</v>
      </c>
      <c r="J3275" s="661" t="s">
        <v>5210</v>
      </c>
      <c r="K3275" s="661" t="s">
        <v>4876</v>
      </c>
      <c r="L3275" s="662">
        <v>127.34</v>
      </c>
      <c r="M3275" s="662">
        <v>3438.1800000000003</v>
      </c>
      <c r="N3275" s="661">
        <v>27</v>
      </c>
      <c r="O3275" s="742">
        <v>4.5</v>
      </c>
      <c r="P3275" s="662">
        <v>2801.4800000000005</v>
      </c>
      <c r="Q3275" s="677">
        <v>0.81481481481481488</v>
      </c>
      <c r="R3275" s="661">
        <v>22</v>
      </c>
      <c r="S3275" s="677">
        <v>0.81481481481481477</v>
      </c>
      <c r="T3275" s="742">
        <v>3.5</v>
      </c>
      <c r="U3275" s="700">
        <v>0.77777777777777779</v>
      </c>
    </row>
    <row r="3276" spans="1:21" ht="14.4" customHeight="1" x14ac:dyDescent="0.3">
      <c r="A3276" s="660">
        <v>21</v>
      </c>
      <c r="B3276" s="661" t="s">
        <v>589</v>
      </c>
      <c r="C3276" s="661">
        <v>89301212</v>
      </c>
      <c r="D3276" s="740" t="s">
        <v>6629</v>
      </c>
      <c r="E3276" s="741" t="s">
        <v>4385</v>
      </c>
      <c r="F3276" s="661" t="s">
        <v>4355</v>
      </c>
      <c r="G3276" s="661" t="s">
        <v>4873</v>
      </c>
      <c r="H3276" s="661" t="s">
        <v>2238</v>
      </c>
      <c r="I3276" s="661" t="s">
        <v>5211</v>
      </c>
      <c r="J3276" s="661" t="s">
        <v>5212</v>
      </c>
      <c r="K3276" s="661" t="s">
        <v>4876</v>
      </c>
      <c r="L3276" s="662">
        <v>127.34</v>
      </c>
      <c r="M3276" s="662">
        <v>2164.7800000000002</v>
      </c>
      <c r="N3276" s="661">
        <v>17</v>
      </c>
      <c r="O3276" s="742">
        <v>3</v>
      </c>
      <c r="P3276" s="662">
        <v>1400.7400000000002</v>
      </c>
      <c r="Q3276" s="677">
        <v>0.6470588235294118</v>
      </c>
      <c r="R3276" s="661">
        <v>11</v>
      </c>
      <c r="S3276" s="677">
        <v>0.6470588235294118</v>
      </c>
      <c r="T3276" s="742">
        <v>2</v>
      </c>
      <c r="U3276" s="700">
        <v>0.66666666666666663</v>
      </c>
    </row>
    <row r="3277" spans="1:21" ht="14.4" customHeight="1" x14ac:dyDescent="0.3">
      <c r="A3277" s="660">
        <v>21</v>
      </c>
      <c r="B3277" s="661" t="s">
        <v>589</v>
      </c>
      <c r="C3277" s="661">
        <v>89301212</v>
      </c>
      <c r="D3277" s="740" t="s">
        <v>6629</v>
      </c>
      <c r="E3277" s="741" t="s">
        <v>4385</v>
      </c>
      <c r="F3277" s="661" t="s">
        <v>4355</v>
      </c>
      <c r="G3277" s="661" t="s">
        <v>4873</v>
      </c>
      <c r="H3277" s="661" t="s">
        <v>2238</v>
      </c>
      <c r="I3277" s="661" t="s">
        <v>5213</v>
      </c>
      <c r="J3277" s="661" t="s">
        <v>5214</v>
      </c>
      <c r="K3277" s="661" t="s">
        <v>4876</v>
      </c>
      <c r="L3277" s="662">
        <v>129.51</v>
      </c>
      <c r="M3277" s="662">
        <v>388.53</v>
      </c>
      <c r="N3277" s="661">
        <v>3</v>
      </c>
      <c r="O3277" s="742">
        <v>0.5</v>
      </c>
      <c r="P3277" s="662">
        <v>388.53</v>
      </c>
      <c r="Q3277" s="677">
        <v>1</v>
      </c>
      <c r="R3277" s="661">
        <v>3</v>
      </c>
      <c r="S3277" s="677">
        <v>1</v>
      </c>
      <c r="T3277" s="742">
        <v>0.5</v>
      </c>
      <c r="U3277" s="700">
        <v>1</v>
      </c>
    </row>
    <row r="3278" spans="1:21" ht="14.4" customHeight="1" x14ac:dyDescent="0.3">
      <c r="A3278" s="660">
        <v>21</v>
      </c>
      <c r="B3278" s="661" t="s">
        <v>589</v>
      </c>
      <c r="C3278" s="661">
        <v>89301212</v>
      </c>
      <c r="D3278" s="740" t="s">
        <v>6629</v>
      </c>
      <c r="E3278" s="741" t="s">
        <v>4385</v>
      </c>
      <c r="F3278" s="661" t="s">
        <v>4355</v>
      </c>
      <c r="G3278" s="661" t="s">
        <v>4873</v>
      </c>
      <c r="H3278" s="661" t="s">
        <v>2238</v>
      </c>
      <c r="I3278" s="661" t="s">
        <v>3697</v>
      </c>
      <c r="J3278" s="661" t="s">
        <v>4327</v>
      </c>
      <c r="K3278" s="661" t="s">
        <v>3690</v>
      </c>
      <c r="L3278" s="662">
        <v>84.89</v>
      </c>
      <c r="M3278" s="662">
        <v>84.89</v>
      </c>
      <c r="N3278" s="661">
        <v>1</v>
      </c>
      <c r="O3278" s="742">
        <v>0.5</v>
      </c>
      <c r="P3278" s="662">
        <v>84.89</v>
      </c>
      <c r="Q3278" s="677">
        <v>1</v>
      </c>
      <c r="R3278" s="661">
        <v>1</v>
      </c>
      <c r="S3278" s="677">
        <v>1</v>
      </c>
      <c r="T3278" s="742">
        <v>0.5</v>
      </c>
      <c r="U3278" s="700">
        <v>1</v>
      </c>
    </row>
    <row r="3279" spans="1:21" ht="14.4" customHeight="1" x14ac:dyDescent="0.3">
      <c r="A3279" s="660">
        <v>21</v>
      </c>
      <c r="B3279" s="661" t="s">
        <v>589</v>
      </c>
      <c r="C3279" s="661">
        <v>89301212</v>
      </c>
      <c r="D3279" s="740" t="s">
        <v>6629</v>
      </c>
      <c r="E3279" s="741" t="s">
        <v>4385</v>
      </c>
      <c r="F3279" s="661" t="s">
        <v>4355</v>
      </c>
      <c r="G3279" s="661" t="s">
        <v>4873</v>
      </c>
      <c r="H3279" s="661" t="s">
        <v>2238</v>
      </c>
      <c r="I3279" s="661" t="s">
        <v>3691</v>
      </c>
      <c r="J3279" s="661" t="s">
        <v>3692</v>
      </c>
      <c r="K3279" s="661" t="s">
        <v>3690</v>
      </c>
      <c r="L3279" s="662">
        <v>84.19</v>
      </c>
      <c r="M3279" s="662">
        <v>420.95</v>
      </c>
      <c r="N3279" s="661">
        <v>5</v>
      </c>
      <c r="O3279" s="742">
        <v>1</v>
      </c>
      <c r="P3279" s="662">
        <v>420.95</v>
      </c>
      <c r="Q3279" s="677">
        <v>1</v>
      </c>
      <c r="R3279" s="661">
        <v>5</v>
      </c>
      <c r="S3279" s="677">
        <v>1</v>
      </c>
      <c r="T3279" s="742">
        <v>1</v>
      </c>
      <c r="U3279" s="700">
        <v>1</v>
      </c>
    </row>
    <row r="3280" spans="1:21" ht="14.4" customHeight="1" x14ac:dyDescent="0.3">
      <c r="A3280" s="660">
        <v>21</v>
      </c>
      <c r="B3280" s="661" t="s">
        <v>589</v>
      </c>
      <c r="C3280" s="661">
        <v>89301212</v>
      </c>
      <c r="D3280" s="740" t="s">
        <v>6629</v>
      </c>
      <c r="E3280" s="741" t="s">
        <v>4385</v>
      </c>
      <c r="F3280" s="661" t="s">
        <v>4355</v>
      </c>
      <c r="G3280" s="661" t="s">
        <v>4873</v>
      </c>
      <c r="H3280" s="661" t="s">
        <v>2238</v>
      </c>
      <c r="I3280" s="661" t="s">
        <v>3691</v>
      </c>
      <c r="J3280" s="661" t="s">
        <v>3692</v>
      </c>
      <c r="K3280" s="661" t="s">
        <v>3690</v>
      </c>
      <c r="L3280" s="662">
        <v>84.89</v>
      </c>
      <c r="M3280" s="662">
        <v>254.67000000000002</v>
      </c>
      <c r="N3280" s="661">
        <v>3</v>
      </c>
      <c r="O3280" s="742">
        <v>0.5</v>
      </c>
      <c r="P3280" s="662">
        <v>254.67000000000002</v>
      </c>
      <c r="Q3280" s="677">
        <v>1</v>
      </c>
      <c r="R3280" s="661">
        <v>3</v>
      </c>
      <c r="S3280" s="677">
        <v>1</v>
      </c>
      <c r="T3280" s="742">
        <v>0.5</v>
      </c>
      <c r="U3280" s="700">
        <v>1</v>
      </c>
    </row>
    <row r="3281" spans="1:21" ht="14.4" customHeight="1" x14ac:dyDescent="0.3">
      <c r="A3281" s="660">
        <v>21</v>
      </c>
      <c r="B3281" s="661" t="s">
        <v>589</v>
      </c>
      <c r="C3281" s="661">
        <v>89301212</v>
      </c>
      <c r="D3281" s="740" t="s">
        <v>6629</v>
      </c>
      <c r="E3281" s="741" t="s">
        <v>4385</v>
      </c>
      <c r="F3281" s="661" t="s">
        <v>4355</v>
      </c>
      <c r="G3281" s="661" t="s">
        <v>4873</v>
      </c>
      <c r="H3281" s="661" t="s">
        <v>2238</v>
      </c>
      <c r="I3281" s="661" t="s">
        <v>5215</v>
      </c>
      <c r="J3281" s="661" t="s">
        <v>5216</v>
      </c>
      <c r="K3281" s="661" t="s">
        <v>4876</v>
      </c>
      <c r="L3281" s="662">
        <v>126.28</v>
      </c>
      <c r="M3281" s="662">
        <v>631.4</v>
      </c>
      <c r="N3281" s="661">
        <v>5</v>
      </c>
      <c r="O3281" s="742">
        <v>0.5</v>
      </c>
      <c r="P3281" s="662"/>
      <c r="Q3281" s="677">
        <v>0</v>
      </c>
      <c r="R3281" s="661"/>
      <c r="S3281" s="677">
        <v>0</v>
      </c>
      <c r="T3281" s="742"/>
      <c r="U3281" s="700">
        <v>0</v>
      </c>
    </row>
    <row r="3282" spans="1:21" ht="14.4" customHeight="1" x14ac:dyDescent="0.3">
      <c r="A3282" s="660">
        <v>21</v>
      </c>
      <c r="B3282" s="661" t="s">
        <v>589</v>
      </c>
      <c r="C3282" s="661">
        <v>89301212</v>
      </c>
      <c r="D3282" s="740" t="s">
        <v>6629</v>
      </c>
      <c r="E3282" s="741" t="s">
        <v>4385</v>
      </c>
      <c r="F3282" s="661" t="s">
        <v>4355</v>
      </c>
      <c r="G3282" s="661" t="s">
        <v>4873</v>
      </c>
      <c r="H3282" s="661" t="s">
        <v>2238</v>
      </c>
      <c r="I3282" s="661" t="s">
        <v>5215</v>
      </c>
      <c r="J3282" s="661" t="s">
        <v>5216</v>
      </c>
      <c r="K3282" s="661" t="s">
        <v>4876</v>
      </c>
      <c r="L3282" s="662">
        <v>127.34</v>
      </c>
      <c r="M3282" s="662">
        <v>1910.1</v>
      </c>
      <c r="N3282" s="661">
        <v>15</v>
      </c>
      <c r="O3282" s="742">
        <v>3</v>
      </c>
      <c r="P3282" s="662">
        <v>891.38</v>
      </c>
      <c r="Q3282" s="677">
        <v>0.46666666666666667</v>
      </c>
      <c r="R3282" s="661">
        <v>7</v>
      </c>
      <c r="S3282" s="677">
        <v>0.46666666666666667</v>
      </c>
      <c r="T3282" s="742">
        <v>1.5</v>
      </c>
      <c r="U3282" s="700">
        <v>0.5</v>
      </c>
    </row>
    <row r="3283" spans="1:21" ht="14.4" customHeight="1" x14ac:dyDescent="0.3">
      <c r="A3283" s="660">
        <v>21</v>
      </c>
      <c r="B3283" s="661" t="s">
        <v>589</v>
      </c>
      <c r="C3283" s="661">
        <v>89301212</v>
      </c>
      <c r="D3283" s="740" t="s">
        <v>6629</v>
      </c>
      <c r="E3283" s="741" t="s">
        <v>4385</v>
      </c>
      <c r="F3283" s="661" t="s">
        <v>4355</v>
      </c>
      <c r="G3283" s="661" t="s">
        <v>4873</v>
      </c>
      <c r="H3283" s="661" t="s">
        <v>2238</v>
      </c>
      <c r="I3283" s="661" t="s">
        <v>3701</v>
      </c>
      <c r="J3283" s="661" t="s">
        <v>3702</v>
      </c>
      <c r="K3283" s="661" t="s">
        <v>3690</v>
      </c>
      <c r="L3283" s="662">
        <v>84.89</v>
      </c>
      <c r="M3283" s="662">
        <v>339.56</v>
      </c>
      <c r="N3283" s="661">
        <v>4</v>
      </c>
      <c r="O3283" s="742">
        <v>1</v>
      </c>
      <c r="P3283" s="662">
        <v>339.56</v>
      </c>
      <c r="Q3283" s="677">
        <v>1</v>
      </c>
      <c r="R3283" s="661">
        <v>4</v>
      </c>
      <c r="S3283" s="677">
        <v>1</v>
      </c>
      <c r="T3283" s="742">
        <v>1</v>
      </c>
      <c r="U3283" s="700">
        <v>1</v>
      </c>
    </row>
    <row r="3284" spans="1:21" ht="14.4" customHeight="1" x14ac:dyDescent="0.3">
      <c r="A3284" s="660">
        <v>21</v>
      </c>
      <c r="B3284" s="661" t="s">
        <v>589</v>
      </c>
      <c r="C3284" s="661">
        <v>89301212</v>
      </c>
      <c r="D3284" s="740" t="s">
        <v>6629</v>
      </c>
      <c r="E3284" s="741" t="s">
        <v>4385</v>
      </c>
      <c r="F3284" s="661" t="s">
        <v>4355</v>
      </c>
      <c r="G3284" s="661" t="s">
        <v>4873</v>
      </c>
      <c r="H3284" s="661" t="s">
        <v>2238</v>
      </c>
      <c r="I3284" s="661" t="s">
        <v>3688</v>
      </c>
      <c r="J3284" s="661" t="s">
        <v>3689</v>
      </c>
      <c r="K3284" s="661" t="s">
        <v>3690</v>
      </c>
      <c r="L3284" s="662">
        <v>84.19</v>
      </c>
      <c r="M3284" s="662">
        <v>168.38</v>
      </c>
      <c r="N3284" s="661">
        <v>2</v>
      </c>
      <c r="O3284" s="742">
        <v>0.5</v>
      </c>
      <c r="P3284" s="662">
        <v>168.38</v>
      </c>
      <c r="Q3284" s="677">
        <v>1</v>
      </c>
      <c r="R3284" s="661">
        <v>2</v>
      </c>
      <c r="S3284" s="677">
        <v>1</v>
      </c>
      <c r="T3284" s="742">
        <v>0.5</v>
      </c>
      <c r="U3284" s="700">
        <v>1</v>
      </c>
    </row>
    <row r="3285" spans="1:21" ht="14.4" customHeight="1" x14ac:dyDescent="0.3">
      <c r="A3285" s="660">
        <v>21</v>
      </c>
      <c r="B3285" s="661" t="s">
        <v>589</v>
      </c>
      <c r="C3285" s="661">
        <v>89301212</v>
      </c>
      <c r="D3285" s="740" t="s">
        <v>6629</v>
      </c>
      <c r="E3285" s="741" t="s">
        <v>4385</v>
      </c>
      <c r="F3285" s="661" t="s">
        <v>4355</v>
      </c>
      <c r="G3285" s="661" t="s">
        <v>4873</v>
      </c>
      <c r="H3285" s="661" t="s">
        <v>2238</v>
      </c>
      <c r="I3285" s="661" t="s">
        <v>4874</v>
      </c>
      <c r="J3285" s="661" t="s">
        <v>4875</v>
      </c>
      <c r="K3285" s="661" t="s">
        <v>4876</v>
      </c>
      <c r="L3285" s="662">
        <v>82.04</v>
      </c>
      <c r="M3285" s="662">
        <v>2133.04</v>
      </c>
      <c r="N3285" s="661">
        <v>26</v>
      </c>
      <c r="O3285" s="742">
        <v>5.5</v>
      </c>
      <c r="P3285" s="662">
        <v>1640.8</v>
      </c>
      <c r="Q3285" s="677">
        <v>0.76923076923076927</v>
      </c>
      <c r="R3285" s="661">
        <v>20</v>
      </c>
      <c r="S3285" s="677">
        <v>0.76923076923076927</v>
      </c>
      <c r="T3285" s="742">
        <v>3.5</v>
      </c>
      <c r="U3285" s="700">
        <v>0.63636363636363635</v>
      </c>
    </row>
    <row r="3286" spans="1:21" ht="14.4" customHeight="1" x14ac:dyDescent="0.3">
      <c r="A3286" s="660">
        <v>21</v>
      </c>
      <c r="B3286" s="661" t="s">
        <v>589</v>
      </c>
      <c r="C3286" s="661">
        <v>89301212</v>
      </c>
      <c r="D3286" s="740" t="s">
        <v>6629</v>
      </c>
      <c r="E3286" s="741" t="s">
        <v>4385</v>
      </c>
      <c r="F3286" s="661" t="s">
        <v>4355</v>
      </c>
      <c r="G3286" s="661" t="s">
        <v>4873</v>
      </c>
      <c r="H3286" s="661" t="s">
        <v>2238</v>
      </c>
      <c r="I3286" s="661" t="s">
        <v>5219</v>
      </c>
      <c r="J3286" s="661" t="s">
        <v>5220</v>
      </c>
      <c r="K3286" s="661" t="s">
        <v>4876</v>
      </c>
      <c r="L3286" s="662">
        <v>127.34</v>
      </c>
      <c r="M3286" s="662">
        <v>3692.8599999999997</v>
      </c>
      <c r="N3286" s="661">
        <v>29</v>
      </c>
      <c r="O3286" s="742">
        <v>5</v>
      </c>
      <c r="P3286" s="662">
        <v>3056.16</v>
      </c>
      <c r="Q3286" s="677">
        <v>0.82758620689655171</v>
      </c>
      <c r="R3286" s="661">
        <v>24</v>
      </c>
      <c r="S3286" s="677">
        <v>0.82758620689655171</v>
      </c>
      <c r="T3286" s="742">
        <v>3.5</v>
      </c>
      <c r="U3286" s="700">
        <v>0.7</v>
      </c>
    </row>
    <row r="3287" spans="1:21" ht="14.4" customHeight="1" x14ac:dyDescent="0.3">
      <c r="A3287" s="660">
        <v>21</v>
      </c>
      <c r="B3287" s="661" t="s">
        <v>589</v>
      </c>
      <c r="C3287" s="661">
        <v>89301212</v>
      </c>
      <c r="D3287" s="740" t="s">
        <v>6629</v>
      </c>
      <c r="E3287" s="741" t="s">
        <v>4385</v>
      </c>
      <c r="F3287" s="661" t="s">
        <v>4355</v>
      </c>
      <c r="G3287" s="661" t="s">
        <v>4873</v>
      </c>
      <c r="H3287" s="661" t="s">
        <v>2238</v>
      </c>
      <c r="I3287" s="661" t="s">
        <v>4877</v>
      </c>
      <c r="J3287" s="661" t="s">
        <v>4878</v>
      </c>
      <c r="K3287" s="661" t="s">
        <v>4876</v>
      </c>
      <c r="L3287" s="662">
        <v>82.04</v>
      </c>
      <c r="M3287" s="662">
        <v>2051</v>
      </c>
      <c r="N3287" s="661">
        <v>25</v>
      </c>
      <c r="O3287" s="742">
        <v>4.5</v>
      </c>
      <c r="P3287" s="662">
        <v>1722.8400000000001</v>
      </c>
      <c r="Q3287" s="677">
        <v>0.84000000000000008</v>
      </c>
      <c r="R3287" s="661">
        <v>21</v>
      </c>
      <c r="S3287" s="677">
        <v>0.84</v>
      </c>
      <c r="T3287" s="742">
        <v>3.5</v>
      </c>
      <c r="U3287" s="700">
        <v>0.77777777777777779</v>
      </c>
    </row>
    <row r="3288" spans="1:21" ht="14.4" customHeight="1" x14ac:dyDescent="0.3">
      <c r="A3288" s="660">
        <v>21</v>
      </c>
      <c r="B3288" s="661" t="s">
        <v>589</v>
      </c>
      <c r="C3288" s="661">
        <v>89301212</v>
      </c>
      <c r="D3288" s="740" t="s">
        <v>6629</v>
      </c>
      <c r="E3288" s="741" t="s">
        <v>4385</v>
      </c>
      <c r="F3288" s="661" t="s">
        <v>4355</v>
      </c>
      <c r="G3288" s="661" t="s">
        <v>4873</v>
      </c>
      <c r="H3288" s="661" t="s">
        <v>2238</v>
      </c>
      <c r="I3288" s="661" t="s">
        <v>5223</v>
      </c>
      <c r="J3288" s="661" t="s">
        <v>5224</v>
      </c>
      <c r="K3288" s="661" t="s">
        <v>4876</v>
      </c>
      <c r="L3288" s="662">
        <v>82.04</v>
      </c>
      <c r="M3288" s="662">
        <v>1558.7600000000002</v>
      </c>
      <c r="N3288" s="661">
        <v>19</v>
      </c>
      <c r="O3288" s="742">
        <v>5.5</v>
      </c>
      <c r="P3288" s="662">
        <v>902.44</v>
      </c>
      <c r="Q3288" s="677">
        <v>0.57894736842105254</v>
      </c>
      <c r="R3288" s="661">
        <v>11</v>
      </c>
      <c r="S3288" s="677">
        <v>0.57894736842105265</v>
      </c>
      <c r="T3288" s="742">
        <v>3.5</v>
      </c>
      <c r="U3288" s="700">
        <v>0.63636363636363635</v>
      </c>
    </row>
    <row r="3289" spans="1:21" ht="14.4" customHeight="1" x14ac:dyDescent="0.3">
      <c r="A3289" s="660">
        <v>21</v>
      </c>
      <c r="B3289" s="661" t="s">
        <v>589</v>
      </c>
      <c r="C3289" s="661">
        <v>89301212</v>
      </c>
      <c r="D3289" s="740" t="s">
        <v>6629</v>
      </c>
      <c r="E3289" s="741" t="s">
        <v>4385</v>
      </c>
      <c r="F3289" s="661" t="s">
        <v>4355</v>
      </c>
      <c r="G3289" s="661" t="s">
        <v>4873</v>
      </c>
      <c r="H3289" s="661" t="s">
        <v>2238</v>
      </c>
      <c r="I3289" s="661" t="s">
        <v>5225</v>
      </c>
      <c r="J3289" s="661" t="s">
        <v>3687</v>
      </c>
      <c r="K3289" s="661" t="s">
        <v>5226</v>
      </c>
      <c r="L3289" s="662">
        <v>1451.04</v>
      </c>
      <c r="M3289" s="662">
        <v>18863.519999999997</v>
      </c>
      <c r="N3289" s="661">
        <v>13</v>
      </c>
      <c r="O3289" s="742">
        <v>3</v>
      </c>
      <c r="P3289" s="662">
        <v>10157.279999999999</v>
      </c>
      <c r="Q3289" s="677">
        <v>0.53846153846153844</v>
      </c>
      <c r="R3289" s="661">
        <v>7</v>
      </c>
      <c r="S3289" s="677">
        <v>0.53846153846153844</v>
      </c>
      <c r="T3289" s="742">
        <v>2</v>
      </c>
      <c r="U3289" s="700">
        <v>0.66666666666666663</v>
      </c>
    </row>
    <row r="3290" spans="1:21" ht="14.4" customHeight="1" x14ac:dyDescent="0.3">
      <c r="A3290" s="660">
        <v>21</v>
      </c>
      <c r="B3290" s="661" t="s">
        <v>589</v>
      </c>
      <c r="C3290" s="661">
        <v>89301212</v>
      </c>
      <c r="D3290" s="740" t="s">
        <v>6629</v>
      </c>
      <c r="E3290" s="741" t="s">
        <v>4385</v>
      </c>
      <c r="F3290" s="661" t="s">
        <v>4355</v>
      </c>
      <c r="G3290" s="661" t="s">
        <v>4873</v>
      </c>
      <c r="H3290" s="661" t="s">
        <v>590</v>
      </c>
      <c r="I3290" s="661" t="s">
        <v>4879</v>
      </c>
      <c r="J3290" s="661" t="s">
        <v>4880</v>
      </c>
      <c r="K3290" s="661" t="s">
        <v>3682</v>
      </c>
      <c r="L3290" s="662">
        <v>194.26</v>
      </c>
      <c r="M3290" s="662">
        <v>73041.759999999995</v>
      </c>
      <c r="N3290" s="661">
        <v>376</v>
      </c>
      <c r="O3290" s="742">
        <v>71</v>
      </c>
      <c r="P3290" s="662">
        <v>51090.380000000005</v>
      </c>
      <c r="Q3290" s="677">
        <v>0.69946808510638314</v>
      </c>
      <c r="R3290" s="661">
        <v>263</v>
      </c>
      <c r="S3290" s="677">
        <v>0.69946808510638303</v>
      </c>
      <c r="T3290" s="742">
        <v>48</v>
      </c>
      <c r="U3290" s="700">
        <v>0.676056338028169</v>
      </c>
    </row>
    <row r="3291" spans="1:21" ht="14.4" customHeight="1" x14ac:dyDescent="0.3">
      <c r="A3291" s="660">
        <v>21</v>
      </c>
      <c r="B3291" s="661" t="s">
        <v>589</v>
      </c>
      <c r="C3291" s="661">
        <v>89301212</v>
      </c>
      <c r="D3291" s="740" t="s">
        <v>6629</v>
      </c>
      <c r="E3291" s="741" t="s">
        <v>4385</v>
      </c>
      <c r="F3291" s="661" t="s">
        <v>4355</v>
      </c>
      <c r="G3291" s="661" t="s">
        <v>4873</v>
      </c>
      <c r="H3291" s="661" t="s">
        <v>590</v>
      </c>
      <c r="I3291" s="661" t="s">
        <v>6407</v>
      </c>
      <c r="J3291" s="661" t="s">
        <v>5224</v>
      </c>
      <c r="K3291" s="661" t="s">
        <v>6408</v>
      </c>
      <c r="L3291" s="662">
        <v>20</v>
      </c>
      <c r="M3291" s="662">
        <v>60</v>
      </c>
      <c r="N3291" s="661">
        <v>3</v>
      </c>
      <c r="O3291" s="742">
        <v>1</v>
      </c>
      <c r="P3291" s="662"/>
      <c r="Q3291" s="677">
        <v>0</v>
      </c>
      <c r="R3291" s="661"/>
      <c r="S3291" s="677">
        <v>0</v>
      </c>
      <c r="T3291" s="742"/>
      <c r="U3291" s="700">
        <v>0</v>
      </c>
    </row>
    <row r="3292" spans="1:21" ht="14.4" customHeight="1" x14ac:dyDescent="0.3">
      <c r="A3292" s="660">
        <v>21</v>
      </c>
      <c r="B3292" s="661" t="s">
        <v>589</v>
      </c>
      <c r="C3292" s="661">
        <v>89301212</v>
      </c>
      <c r="D3292" s="740" t="s">
        <v>6629</v>
      </c>
      <c r="E3292" s="741" t="s">
        <v>4385</v>
      </c>
      <c r="F3292" s="661" t="s">
        <v>4355</v>
      </c>
      <c r="G3292" s="661" t="s">
        <v>6409</v>
      </c>
      <c r="H3292" s="661" t="s">
        <v>590</v>
      </c>
      <c r="I3292" s="661" t="s">
        <v>6410</v>
      </c>
      <c r="J3292" s="661" t="s">
        <v>6411</v>
      </c>
      <c r="K3292" s="661" t="s">
        <v>4914</v>
      </c>
      <c r="L3292" s="662">
        <v>177.75</v>
      </c>
      <c r="M3292" s="662">
        <v>177.75</v>
      </c>
      <c r="N3292" s="661">
        <v>1</v>
      </c>
      <c r="O3292" s="742">
        <v>1</v>
      </c>
      <c r="P3292" s="662"/>
      <c r="Q3292" s="677">
        <v>0</v>
      </c>
      <c r="R3292" s="661"/>
      <c r="S3292" s="677">
        <v>0</v>
      </c>
      <c r="T3292" s="742"/>
      <c r="U3292" s="700">
        <v>0</v>
      </c>
    </row>
    <row r="3293" spans="1:21" ht="14.4" customHeight="1" x14ac:dyDescent="0.3">
      <c r="A3293" s="660">
        <v>21</v>
      </c>
      <c r="B3293" s="661" t="s">
        <v>589</v>
      </c>
      <c r="C3293" s="661">
        <v>89301212</v>
      </c>
      <c r="D3293" s="740" t="s">
        <v>6629</v>
      </c>
      <c r="E3293" s="741" t="s">
        <v>4385</v>
      </c>
      <c r="F3293" s="661" t="s">
        <v>4355</v>
      </c>
      <c r="G3293" s="661" t="s">
        <v>4881</v>
      </c>
      <c r="H3293" s="661" t="s">
        <v>590</v>
      </c>
      <c r="I3293" s="661" t="s">
        <v>3027</v>
      </c>
      <c r="J3293" s="661" t="s">
        <v>3028</v>
      </c>
      <c r="K3293" s="661" t="s">
        <v>3029</v>
      </c>
      <c r="L3293" s="662">
        <v>61.3</v>
      </c>
      <c r="M3293" s="662">
        <v>122.6</v>
      </c>
      <c r="N3293" s="661">
        <v>2</v>
      </c>
      <c r="O3293" s="742">
        <v>0.5</v>
      </c>
      <c r="P3293" s="662">
        <v>122.6</v>
      </c>
      <c r="Q3293" s="677">
        <v>1</v>
      </c>
      <c r="R3293" s="661">
        <v>2</v>
      </c>
      <c r="S3293" s="677">
        <v>1</v>
      </c>
      <c r="T3293" s="742">
        <v>0.5</v>
      </c>
      <c r="U3293" s="700">
        <v>1</v>
      </c>
    </row>
    <row r="3294" spans="1:21" ht="14.4" customHeight="1" x14ac:dyDescent="0.3">
      <c r="A3294" s="660">
        <v>21</v>
      </c>
      <c r="B3294" s="661" t="s">
        <v>589</v>
      </c>
      <c r="C3294" s="661">
        <v>89301212</v>
      </c>
      <c r="D3294" s="740" t="s">
        <v>6629</v>
      </c>
      <c r="E3294" s="741" t="s">
        <v>4385</v>
      </c>
      <c r="F3294" s="661" t="s">
        <v>4355</v>
      </c>
      <c r="G3294" s="661" t="s">
        <v>4881</v>
      </c>
      <c r="H3294" s="661" t="s">
        <v>590</v>
      </c>
      <c r="I3294" s="661" t="s">
        <v>3027</v>
      </c>
      <c r="J3294" s="661" t="s">
        <v>3028</v>
      </c>
      <c r="K3294" s="661" t="s">
        <v>3029</v>
      </c>
      <c r="L3294" s="662">
        <v>73.260000000000005</v>
      </c>
      <c r="M3294" s="662">
        <v>73.260000000000005</v>
      </c>
      <c r="N3294" s="661">
        <v>1</v>
      </c>
      <c r="O3294" s="742">
        <v>0.5</v>
      </c>
      <c r="P3294" s="662">
        <v>73.260000000000005</v>
      </c>
      <c r="Q3294" s="677">
        <v>1</v>
      </c>
      <c r="R3294" s="661">
        <v>1</v>
      </c>
      <c r="S3294" s="677">
        <v>1</v>
      </c>
      <c r="T3294" s="742">
        <v>0.5</v>
      </c>
      <c r="U3294" s="700">
        <v>1</v>
      </c>
    </row>
    <row r="3295" spans="1:21" ht="14.4" customHeight="1" x14ac:dyDescent="0.3">
      <c r="A3295" s="660">
        <v>21</v>
      </c>
      <c r="B3295" s="661" t="s">
        <v>589</v>
      </c>
      <c r="C3295" s="661">
        <v>89301212</v>
      </c>
      <c r="D3295" s="740" t="s">
        <v>6629</v>
      </c>
      <c r="E3295" s="741" t="s">
        <v>4385</v>
      </c>
      <c r="F3295" s="661" t="s">
        <v>4355</v>
      </c>
      <c r="G3295" s="661" t="s">
        <v>4582</v>
      </c>
      <c r="H3295" s="661" t="s">
        <v>590</v>
      </c>
      <c r="I3295" s="661" t="s">
        <v>673</v>
      </c>
      <c r="J3295" s="661" t="s">
        <v>4583</v>
      </c>
      <c r="K3295" s="661" t="s">
        <v>4584</v>
      </c>
      <c r="L3295" s="662">
        <v>22.88</v>
      </c>
      <c r="M3295" s="662">
        <v>68.64</v>
      </c>
      <c r="N3295" s="661">
        <v>3</v>
      </c>
      <c r="O3295" s="742">
        <v>3</v>
      </c>
      <c r="P3295" s="662">
        <v>68.64</v>
      </c>
      <c r="Q3295" s="677">
        <v>1</v>
      </c>
      <c r="R3295" s="661">
        <v>3</v>
      </c>
      <c r="S3295" s="677">
        <v>1</v>
      </c>
      <c r="T3295" s="742">
        <v>3</v>
      </c>
      <c r="U3295" s="700">
        <v>1</v>
      </c>
    </row>
    <row r="3296" spans="1:21" ht="14.4" customHeight="1" x14ac:dyDescent="0.3">
      <c r="A3296" s="660">
        <v>21</v>
      </c>
      <c r="B3296" s="661" t="s">
        <v>589</v>
      </c>
      <c r="C3296" s="661">
        <v>89301212</v>
      </c>
      <c r="D3296" s="740" t="s">
        <v>6629</v>
      </c>
      <c r="E3296" s="741" t="s">
        <v>4385</v>
      </c>
      <c r="F3296" s="661" t="s">
        <v>4355</v>
      </c>
      <c r="G3296" s="661" t="s">
        <v>4582</v>
      </c>
      <c r="H3296" s="661" t="s">
        <v>590</v>
      </c>
      <c r="I3296" s="661" t="s">
        <v>673</v>
      </c>
      <c r="J3296" s="661" t="s">
        <v>4583</v>
      </c>
      <c r="K3296" s="661" t="s">
        <v>4584</v>
      </c>
      <c r="L3296" s="662">
        <v>25.91</v>
      </c>
      <c r="M3296" s="662">
        <v>77.73</v>
      </c>
      <c r="N3296" s="661">
        <v>3</v>
      </c>
      <c r="O3296" s="742">
        <v>1</v>
      </c>
      <c r="P3296" s="662">
        <v>25.91</v>
      </c>
      <c r="Q3296" s="677">
        <v>0.33333333333333331</v>
      </c>
      <c r="R3296" s="661">
        <v>1</v>
      </c>
      <c r="S3296" s="677">
        <v>0.33333333333333331</v>
      </c>
      <c r="T3296" s="742">
        <v>0.5</v>
      </c>
      <c r="U3296" s="700">
        <v>0.5</v>
      </c>
    </row>
    <row r="3297" spans="1:21" ht="14.4" customHeight="1" x14ac:dyDescent="0.3">
      <c r="A3297" s="660">
        <v>21</v>
      </c>
      <c r="B3297" s="661" t="s">
        <v>589</v>
      </c>
      <c r="C3297" s="661">
        <v>89301212</v>
      </c>
      <c r="D3297" s="740" t="s">
        <v>6629</v>
      </c>
      <c r="E3297" s="741" t="s">
        <v>4385</v>
      </c>
      <c r="F3297" s="661" t="s">
        <v>4355</v>
      </c>
      <c r="G3297" s="661" t="s">
        <v>4582</v>
      </c>
      <c r="H3297" s="661" t="s">
        <v>590</v>
      </c>
      <c r="I3297" s="661" t="s">
        <v>1467</v>
      </c>
      <c r="J3297" s="661" t="s">
        <v>4585</v>
      </c>
      <c r="K3297" s="661" t="s">
        <v>4586</v>
      </c>
      <c r="L3297" s="662">
        <v>91.52</v>
      </c>
      <c r="M3297" s="662">
        <v>91.52</v>
      </c>
      <c r="N3297" s="661">
        <v>1</v>
      </c>
      <c r="O3297" s="742">
        <v>0.5</v>
      </c>
      <c r="P3297" s="662"/>
      <c r="Q3297" s="677">
        <v>0</v>
      </c>
      <c r="R3297" s="661"/>
      <c r="S3297" s="677">
        <v>0</v>
      </c>
      <c r="T3297" s="742"/>
      <c r="U3297" s="700">
        <v>0</v>
      </c>
    </row>
    <row r="3298" spans="1:21" ht="14.4" customHeight="1" x14ac:dyDescent="0.3">
      <c r="A3298" s="660">
        <v>21</v>
      </c>
      <c r="B3298" s="661" t="s">
        <v>589</v>
      </c>
      <c r="C3298" s="661">
        <v>89301212</v>
      </c>
      <c r="D3298" s="740" t="s">
        <v>6629</v>
      </c>
      <c r="E3298" s="741" t="s">
        <v>4385</v>
      </c>
      <c r="F3298" s="661" t="s">
        <v>4355</v>
      </c>
      <c r="G3298" s="661" t="s">
        <v>4582</v>
      </c>
      <c r="H3298" s="661" t="s">
        <v>590</v>
      </c>
      <c r="I3298" s="661" t="s">
        <v>1467</v>
      </c>
      <c r="J3298" s="661" t="s">
        <v>4585</v>
      </c>
      <c r="K3298" s="661" t="s">
        <v>4586</v>
      </c>
      <c r="L3298" s="662">
        <v>103.62</v>
      </c>
      <c r="M3298" s="662">
        <v>103.62</v>
      </c>
      <c r="N3298" s="661">
        <v>1</v>
      </c>
      <c r="O3298" s="742">
        <v>0.5</v>
      </c>
      <c r="P3298" s="662"/>
      <c r="Q3298" s="677">
        <v>0</v>
      </c>
      <c r="R3298" s="661"/>
      <c r="S3298" s="677">
        <v>0</v>
      </c>
      <c r="T3298" s="742"/>
      <c r="U3298" s="700">
        <v>0</v>
      </c>
    </row>
    <row r="3299" spans="1:21" ht="14.4" customHeight="1" x14ac:dyDescent="0.3">
      <c r="A3299" s="660">
        <v>21</v>
      </c>
      <c r="B3299" s="661" t="s">
        <v>589</v>
      </c>
      <c r="C3299" s="661">
        <v>89301212</v>
      </c>
      <c r="D3299" s="740" t="s">
        <v>6629</v>
      </c>
      <c r="E3299" s="741" t="s">
        <v>4385</v>
      </c>
      <c r="F3299" s="661" t="s">
        <v>4355</v>
      </c>
      <c r="G3299" s="661" t="s">
        <v>4589</v>
      </c>
      <c r="H3299" s="661" t="s">
        <v>590</v>
      </c>
      <c r="I3299" s="661" t="s">
        <v>2724</v>
      </c>
      <c r="J3299" s="661" t="s">
        <v>2725</v>
      </c>
      <c r="K3299" s="661" t="s">
        <v>4590</v>
      </c>
      <c r="L3299" s="662">
        <v>203.33</v>
      </c>
      <c r="M3299" s="662">
        <v>203.33</v>
      </c>
      <c r="N3299" s="661">
        <v>1</v>
      </c>
      <c r="O3299" s="742">
        <v>1</v>
      </c>
      <c r="P3299" s="662">
        <v>203.33</v>
      </c>
      <c r="Q3299" s="677">
        <v>1</v>
      </c>
      <c r="R3299" s="661">
        <v>1</v>
      </c>
      <c r="S3299" s="677">
        <v>1</v>
      </c>
      <c r="T3299" s="742">
        <v>1</v>
      </c>
      <c r="U3299" s="700">
        <v>1</v>
      </c>
    </row>
    <row r="3300" spans="1:21" ht="14.4" customHeight="1" x14ac:dyDescent="0.3">
      <c r="A3300" s="660">
        <v>21</v>
      </c>
      <c r="B3300" s="661" t="s">
        <v>589</v>
      </c>
      <c r="C3300" s="661">
        <v>89301212</v>
      </c>
      <c r="D3300" s="740" t="s">
        <v>6629</v>
      </c>
      <c r="E3300" s="741" t="s">
        <v>4385</v>
      </c>
      <c r="F3300" s="661" t="s">
        <v>4355</v>
      </c>
      <c r="G3300" s="661" t="s">
        <v>4591</v>
      </c>
      <c r="H3300" s="661" t="s">
        <v>590</v>
      </c>
      <c r="I3300" s="661" t="s">
        <v>1103</v>
      </c>
      <c r="J3300" s="661" t="s">
        <v>4592</v>
      </c>
      <c r="K3300" s="661" t="s">
        <v>4593</v>
      </c>
      <c r="L3300" s="662">
        <v>0</v>
      </c>
      <c r="M3300" s="662">
        <v>0</v>
      </c>
      <c r="N3300" s="661">
        <v>2</v>
      </c>
      <c r="O3300" s="742">
        <v>2</v>
      </c>
      <c r="P3300" s="662">
        <v>0</v>
      </c>
      <c r="Q3300" s="677"/>
      <c r="R3300" s="661">
        <v>1</v>
      </c>
      <c r="S3300" s="677">
        <v>0.5</v>
      </c>
      <c r="T3300" s="742">
        <v>1</v>
      </c>
      <c r="U3300" s="700">
        <v>0.5</v>
      </c>
    </row>
    <row r="3301" spans="1:21" ht="14.4" customHeight="1" x14ac:dyDescent="0.3">
      <c r="A3301" s="660">
        <v>21</v>
      </c>
      <c r="B3301" s="661" t="s">
        <v>589</v>
      </c>
      <c r="C3301" s="661">
        <v>89301212</v>
      </c>
      <c r="D3301" s="740" t="s">
        <v>6629</v>
      </c>
      <c r="E3301" s="741" t="s">
        <v>4385</v>
      </c>
      <c r="F3301" s="661" t="s">
        <v>4355</v>
      </c>
      <c r="G3301" s="661" t="s">
        <v>4960</v>
      </c>
      <c r="H3301" s="661" t="s">
        <v>590</v>
      </c>
      <c r="I3301" s="661" t="s">
        <v>4961</v>
      </c>
      <c r="J3301" s="661" t="s">
        <v>795</v>
      </c>
      <c r="K3301" s="661" t="s">
        <v>4962</v>
      </c>
      <c r="L3301" s="662">
        <v>0</v>
      </c>
      <c r="M3301" s="662">
        <v>0</v>
      </c>
      <c r="N3301" s="661">
        <v>1</v>
      </c>
      <c r="O3301" s="742">
        <v>1</v>
      </c>
      <c r="P3301" s="662"/>
      <c r="Q3301" s="677"/>
      <c r="R3301" s="661"/>
      <c r="S3301" s="677">
        <v>0</v>
      </c>
      <c r="T3301" s="742"/>
      <c r="U3301" s="700">
        <v>0</v>
      </c>
    </row>
    <row r="3302" spans="1:21" ht="14.4" customHeight="1" x14ac:dyDescent="0.3">
      <c r="A3302" s="660">
        <v>21</v>
      </c>
      <c r="B3302" s="661" t="s">
        <v>589</v>
      </c>
      <c r="C3302" s="661">
        <v>89301212</v>
      </c>
      <c r="D3302" s="740" t="s">
        <v>6629</v>
      </c>
      <c r="E3302" s="741" t="s">
        <v>4385</v>
      </c>
      <c r="F3302" s="661" t="s">
        <v>4355</v>
      </c>
      <c r="G3302" s="661" t="s">
        <v>6412</v>
      </c>
      <c r="H3302" s="661" t="s">
        <v>590</v>
      </c>
      <c r="I3302" s="661" t="s">
        <v>6413</v>
      </c>
      <c r="J3302" s="661" t="s">
        <v>6414</v>
      </c>
      <c r="K3302" s="661" t="s">
        <v>6415</v>
      </c>
      <c r="L3302" s="662">
        <v>0</v>
      </c>
      <c r="M3302" s="662">
        <v>0</v>
      </c>
      <c r="N3302" s="661">
        <v>2</v>
      </c>
      <c r="O3302" s="742">
        <v>1</v>
      </c>
      <c r="P3302" s="662"/>
      <c r="Q3302" s="677"/>
      <c r="R3302" s="661"/>
      <c r="S3302" s="677">
        <v>0</v>
      </c>
      <c r="T3302" s="742"/>
      <c r="U3302" s="700">
        <v>0</v>
      </c>
    </row>
    <row r="3303" spans="1:21" ht="14.4" customHeight="1" x14ac:dyDescent="0.3">
      <c r="A3303" s="660">
        <v>21</v>
      </c>
      <c r="B3303" s="661" t="s">
        <v>589</v>
      </c>
      <c r="C3303" s="661">
        <v>89301212</v>
      </c>
      <c r="D3303" s="740" t="s">
        <v>6629</v>
      </c>
      <c r="E3303" s="741" t="s">
        <v>4385</v>
      </c>
      <c r="F3303" s="661" t="s">
        <v>4355</v>
      </c>
      <c r="G3303" s="661" t="s">
        <v>4440</v>
      </c>
      <c r="H3303" s="661" t="s">
        <v>590</v>
      </c>
      <c r="I3303" s="661" t="s">
        <v>1178</v>
      </c>
      <c r="J3303" s="661" t="s">
        <v>976</v>
      </c>
      <c r="K3303" s="661" t="s">
        <v>4441</v>
      </c>
      <c r="L3303" s="662">
        <v>0</v>
      </c>
      <c r="M3303" s="662">
        <v>0</v>
      </c>
      <c r="N3303" s="661">
        <v>2</v>
      </c>
      <c r="O3303" s="742">
        <v>1.5</v>
      </c>
      <c r="P3303" s="662"/>
      <c r="Q3303" s="677"/>
      <c r="R3303" s="661"/>
      <c r="S3303" s="677">
        <v>0</v>
      </c>
      <c r="T3303" s="742"/>
      <c r="U3303" s="700">
        <v>0</v>
      </c>
    </row>
    <row r="3304" spans="1:21" ht="14.4" customHeight="1" x14ac:dyDescent="0.3">
      <c r="A3304" s="660">
        <v>21</v>
      </c>
      <c r="B3304" s="661" t="s">
        <v>589</v>
      </c>
      <c r="C3304" s="661">
        <v>89301212</v>
      </c>
      <c r="D3304" s="740" t="s">
        <v>6629</v>
      </c>
      <c r="E3304" s="741" t="s">
        <v>4385</v>
      </c>
      <c r="F3304" s="661" t="s">
        <v>4355</v>
      </c>
      <c r="G3304" s="661" t="s">
        <v>4440</v>
      </c>
      <c r="H3304" s="661" t="s">
        <v>590</v>
      </c>
      <c r="I3304" s="661" t="s">
        <v>4594</v>
      </c>
      <c r="J3304" s="661" t="s">
        <v>976</v>
      </c>
      <c r="K3304" s="661" t="s">
        <v>4595</v>
      </c>
      <c r="L3304" s="662">
        <v>0</v>
      </c>
      <c r="M3304" s="662">
        <v>0</v>
      </c>
      <c r="N3304" s="661">
        <v>3</v>
      </c>
      <c r="O3304" s="742">
        <v>2.5</v>
      </c>
      <c r="P3304" s="662"/>
      <c r="Q3304" s="677"/>
      <c r="R3304" s="661"/>
      <c r="S3304" s="677">
        <v>0</v>
      </c>
      <c r="T3304" s="742"/>
      <c r="U3304" s="700">
        <v>0</v>
      </c>
    </row>
    <row r="3305" spans="1:21" ht="14.4" customHeight="1" x14ac:dyDescent="0.3">
      <c r="A3305" s="660">
        <v>21</v>
      </c>
      <c r="B3305" s="661" t="s">
        <v>589</v>
      </c>
      <c r="C3305" s="661">
        <v>89301212</v>
      </c>
      <c r="D3305" s="740" t="s">
        <v>6629</v>
      </c>
      <c r="E3305" s="741" t="s">
        <v>4385</v>
      </c>
      <c r="F3305" s="661" t="s">
        <v>4355</v>
      </c>
      <c r="G3305" s="661" t="s">
        <v>4442</v>
      </c>
      <c r="H3305" s="661" t="s">
        <v>590</v>
      </c>
      <c r="I3305" s="661" t="s">
        <v>946</v>
      </c>
      <c r="J3305" s="661" t="s">
        <v>4443</v>
      </c>
      <c r="K3305" s="661" t="s">
        <v>4444</v>
      </c>
      <c r="L3305" s="662">
        <v>0</v>
      </c>
      <c r="M3305" s="662">
        <v>0</v>
      </c>
      <c r="N3305" s="661">
        <v>39</v>
      </c>
      <c r="O3305" s="742">
        <v>27.5</v>
      </c>
      <c r="P3305" s="662">
        <v>0</v>
      </c>
      <c r="Q3305" s="677"/>
      <c r="R3305" s="661">
        <v>21</v>
      </c>
      <c r="S3305" s="677">
        <v>0.53846153846153844</v>
      </c>
      <c r="T3305" s="742">
        <v>13</v>
      </c>
      <c r="U3305" s="700">
        <v>0.47272727272727272</v>
      </c>
    </row>
    <row r="3306" spans="1:21" ht="14.4" customHeight="1" x14ac:dyDescent="0.3">
      <c r="A3306" s="660">
        <v>21</v>
      </c>
      <c r="B3306" s="661" t="s">
        <v>589</v>
      </c>
      <c r="C3306" s="661">
        <v>89301212</v>
      </c>
      <c r="D3306" s="740" t="s">
        <v>6629</v>
      </c>
      <c r="E3306" s="741" t="s">
        <v>4385</v>
      </c>
      <c r="F3306" s="661" t="s">
        <v>4355</v>
      </c>
      <c r="G3306" s="661" t="s">
        <v>4445</v>
      </c>
      <c r="H3306" s="661" t="s">
        <v>590</v>
      </c>
      <c r="I3306" s="661" t="s">
        <v>872</v>
      </c>
      <c r="J3306" s="661" t="s">
        <v>769</v>
      </c>
      <c r="K3306" s="661" t="s">
        <v>4446</v>
      </c>
      <c r="L3306" s="662">
        <v>219.94</v>
      </c>
      <c r="M3306" s="662">
        <v>219.94</v>
      </c>
      <c r="N3306" s="661">
        <v>1</v>
      </c>
      <c r="O3306" s="742">
        <v>0.5</v>
      </c>
      <c r="P3306" s="662"/>
      <c r="Q3306" s="677">
        <v>0</v>
      </c>
      <c r="R3306" s="661"/>
      <c r="S3306" s="677">
        <v>0</v>
      </c>
      <c r="T3306" s="742"/>
      <c r="U3306" s="700">
        <v>0</v>
      </c>
    </row>
    <row r="3307" spans="1:21" ht="14.4" customHeight="1" x14ac:dyDescent="0.3">
      <c r="A3307" s="660">
        <v>21</v>
      </c>
      <c r="B3307" s="661" t="s">
        <v>589</v>
      </c>
      <c r="C3307" s="661">
        <v>89301212</v>
      </c>
      <c r="D3307" s="740" t="s">
        <v>6629</v>
      </c>
      <c r="E3307" s="741" t="s">
        <v>4385</v>
      </c>
      <c r="F3307" s="661" t="s">
        <v>4355</v>
      </c>
      <c r="G3307" s="661" t="s">
        <v>4445</v>
      </c>
      <c r="H3307" s="661" t="s">
        <v>590</v>
      </c>
      <c r="I3307" s="661" t="s">
        <v>768</v>
      </c>
      <c r="J3307" s="661" t="s">
        <v>769</v>
      </c>
      <c r="K3307" s="661" t="s">
        <v>4447</v>
      </c>
      <c r="L3307" s="662">
        <v>43.99</v>
      </c>
      <c r="M3307" s="662">
        <v>43.99</v>
      </c>
      <c r="N3307" s="661">
        <v>1</v>
      </c>
      <c r="O3307" s="742">
        <v>1</v>
      </c>
      <c r="P3307" s="662">
        <v>43.99</v>
      </c>
      <c r="Q3307" s="677">
        <v>1</v>
      </c>
      <c r="R3307" s="661">
        <v>1</v>
      </c>
      <c r="S3307" s="677">
        <v>1</v>
      </c>
      <c r="T3307" s="742">
        <v>1</v>
      </c>
      <c r="U3307" s="700">
        <v>1</v>
      </c>
    </row>
    <row r="3308" spans="1:21" ht="14.4" customHeight="1" x14ac:dyDescent="0.3">
      <c r="A3308" s="660">
        <v>21</v>
      </c>
      <c r="B3308" s="661" t="s">
        <v>589</v>
      </c>
      <c r="C3308" s="661">
        <v>89301212</v>
      </c>
      <c r="D3308" s="740" t="s">
        <v>6629</v>
      </c>
      <c r="E3308" s="741" t="s">
        <v>4385</v>
      </c>
      <c r="F3308" s="661" t="s">
        <v>4355</v>
      </c>
      <c r="G3308" s="661" t="s">
        <v>4596</v>
      </c>
      <c r="H3308" s="661" t="s">
        <v>590</v>
      </c>
      <c r="I3308" s="661" t="s">
        <v>4597</v>
      </c>
      <c r="J3308" s="661" t="s">
        <v>2737</v>
      </c>
      <c r="K3308" s="661" t="s">
        <v>4598</v>
      </c>
      <c r="L3308" s="662">
        <v>23.46</v>
      </c>
      <c r="M3308" s="662">
        <v>23.46</v>
      </c>
      <c r="N3308" s="661">
        <v>1</v>
      </c>
      <c r="O3308" s="742">
        <v>1</v>
      </c>
      <c r="P3308" s="662"/>
      <c r="Q3308" s="677">
        <v>0</v>
      </c>
      <c r="R3308" s="661"/>
      <c r="S3308" s="677">
        <v>0</v>
      </c>
      <c r="T3308" s="742"/>
      <c r="U3308" s="700">
        <v>0</v>
      </c>
    </row>
    <row r="3309" spans="1:21" ht="14.4" customHeight="1" x14ac:dyDescent="0.3">
      <c r="A3309" s="660">
        <v>21</v>
      </c>
      <c r="B3309" s="661" t="s">
        <v>589</v>
      </c>
      <c r="C3309" s="661">
        <v>89301212</v>
      </c>
      <c r="D3309" s="740" t="s">
        <v>6629</v>
      </c>
      <c r="E3309" s="741" t="s">
        <v>4385</v>
      </c>
      <c r="F3309" s="661" t="s">
        <v>4355</v>
      </c>
      <c r="G3309" s="661" t="s">
        <v>4963</v>
      </c>
      <c r="H3309" s="661" t="s">
        <v>2238</v>
      </c>
      <c r="I3309" s="661" t="s">
        <v>3652</v>
      </c>
      <c r="J3309" s="661" t="s">
        <v>4300</v>
      </c>
      <c r="K3309" s="661" t="s">
        <v>2543</v>
      </c>
      <c r="L3309" s="662">
        <v>514.67999999999995</v>
      </c>
      <c r="M3309" s="662">
        <v>43747.800000000017</v>
      </c>
      <c r="N3309" s="661">
        <v>85</v>
      </c>
      <c r="O3309" s="742">
        <v>82.5</v>
      </c>
      <c r="P3309" s="662">
        <v>22131.240000000009</v>
      </c>
      <c r="Q3309" s="677">
        <v>0.50588235294117645</v>
      </c>
      <c r="R3309" s="661">
        <v>43</v>
      </c>
      <c r="S3309" s="677">
        <v>0.50588235294117645</v>
      </c>
      <c r="T3309" s="742">
        <v>41.5</v>
      </c>
      <c r="U3309" s="700">
        <v>0.50303030303030305</v>
      </c>
    </row>
    <row r="3310" spans="1:21" ht="14.4" customHeight="1" x14ac:dyDescent="0.3">
      <c r="A3310" s="660">
        <v>21</v>
      </c>
      <c r="B3310" s="661" t="s">
        <v>589</v>
      </c>
      <c r="C3310" s="661">
        <v>89301212</v>
      </c>
      <c r="D3310" s="740" t="s">
        <v>6629</v>
      </c>
      <c r="E3310" s="741" t="s">
        <v>4385</v>
      </c>
      <c r="F3310" s="661" t="s">
        <v>4355</v>
      </c>
      <c r="G3310" s="661" t="s">
        <v>4721</v>
      </c>
      <c r="H3310" s="661" t="s">
        <v>590</v>
      </c>
      <c r="I3310" s="661" t="s">
        <v>6416</v>
      </c>
      <c r="J3310" s="661" t="s">
        <v>6417</v>
      </c>
      <c r="K3310" s="661" t="s">
        <v>3580</v>
      </c>
      <c r="L3310" s="662">
        <v>492.45</v>
      </c>
      <c r="M3310" s="662">
        <v>492.45</v>
      </c>
      <c r="N3310" s="661">
        <v>1</v>
      </c>
      <c r="O3310" s="742">
        <v>0.5</v>
      </c>
      <c r="P3310" s="662">
        <v>492.45</v>
      </c>
      <c r="Q3310" s="677">
        <v>1</v>
      </c>
      <c r="R3310" s="661">
        <v>1</v>
      </c>
      <c r="S3310" s="677">
        <v>1</v>
      </c>
      <c r="T3310" s="742">
        <v>0.5</v>
      </c>
      <c r="U3310" s="700">
        <v>1</v>
      </c>
    </row>
    <row r="3311" spans="1:21" ht="14.4" customHeight="1" x14ac:dyDescent="0.3">
      <c r="A3311" s="660">
        <v>21</v>
      </c>
      <c r="B3311" s="661" t="s">
        <v>589</v>
      </c>
      <c r="C3311" s="661">
        <v>89301212</v>
      </c>
      <c r="D3311" s="740" t="s">
        <v>6629</v>
      </c>
      <c r="E3311" s="741" t="s">
        <v>4385</v>
      </c>
      <c r="F3311" s="661" t="s">
        <v>4355</v>
      </c>
      <c r="G3311" s="661" t="s">
        <v>4411</v>
      </c>
      <c r="H3311" s="661" t="s">
        <v>590</v>
      </c>
      <c r="I3311" s="661" t="s">
        <v>1268</v>
      </c>
      <c r="J3311" s="661" t="s">
        <v>1059</v>
      </c>
      <c r="K3311" s="661" t="s">
        <v>4412</v>
      </c>
      <c r="L3311" s="662">
        <v>89.66</v>
      </c>
      <c r="M3311" s="662">
        <v>358.64</v>
      </c>
      <c r="N3311" s="661">
        <v>4</v>
      </c>
      <c r="O3311" s="742">
        <v>4</v>
      </c>
      <c r="P3311" s="662">
        <v>179.32</v>
      </c>
      <c r="Q3311" s="677">
        <v>0.5</v>
      </c>
      <c r="R3311" s="661">
        <v>2</v>
      </c>
      <c r="S3311" s="677">
        <v>0.5</v>
      </c>
      <c r="T3311" s="742">
        <v>2</v>
      </c>
      <c r="U3311" s="700">
        <v>0.5</v>
      </c>
    </row>
    <row r="3312" spans="1:21" ht="14.4" customHeight="1" x14ac:dyDescent="0.3">
      <c r="A3312" s="660">
        <v>21</v>
      </c>
      <c r="B3312" s="661" t="s">
        <v>589</v>
      </c>
      <c r="C3312" s="661">
        <v>89301212</v>
      </c>
      <c r="D3312" s="740" t="s">
        <v>6629</v>
      </c>
      <c r="E3312" s="741" t="s">
        <v>4385</v>
      </c>
      <c r="F3312" s="661" t="s">
        <v>4355</v>
      </c>
      <c r="G3312" s="661" t="s">
        <v>4411</v>
      </c>
      <c r="H3312" s="661" t="s">
        <v>590</v>
      </c>
      <c r="I3312" s="661" t="s">
        <v>2902</v>
      </c>
      <c r="J3312" s="661" t="s">
        <v>1059</v>
      </c>
      <c r="K3312" s="661" t="s">
        <v>4666</v>
      </c>
      <c r="L3312" s="662">
        <v>57.85</v>
      </c>
      <c r="M3312" s="662">
        <v>289.25</v>
      </c>
      <c r="N3312" s="661">
        <v>5</v>
      </c>
      <c r="O3312" s="742">
        <v>1.5</v>
      </c>
      <c r="P3312" s="662"/>
      <c r="Q3312" s="677">
        <v>0</v>
      </c>
      <c r="R3312" s="661"/>
      <c r="S3312" s="677">
        <v>0</v>
      </c>
      <c r="T3312" s="742"/>
      <c r="U3312" s="700">
        <v>0</v>
      </c>
    </row>
    <row r="3313" spans="1:21" ht="14.4" customHeight="1" x14ac:dyDescent="0.3">
      <c r="A3313" s="660">
        <v>21</v>
      </c>
      <c r="B3313" s="661" t="s">
        <v>589</v>
      </c>
      <c r="C3313" s="661">
        <v>89301212</v>
      </c>
      <c r="D3313" s="740" t="s">
        <v>6629</v>
      </c>
      <c r="E3313" s="741" t="s">
        <v>4385</v>
      </c>
      <c r="F3313" s="661" t="s">
        <v>4355</v>
      </c>
      <c r="G3313" s="661" t="s">
        <v>4667</v>
      </c>
      <c r="H3313" s="661" t="s">
        <v>590</v>
      </c>
      <c r="I3313" s="661" t="s">
        <v>5009</v>
      </c>
      <c r="J3313" s="661" t="s">
        <v>919</v>
      </c>
      <c r="K3313" s="661" t="s">
        <v>5010</v>
      </c>
      <c r="L3313" s="662">
        <v>0</v>
      </c>
      <c r="M3313" s="662">
        <v>0</v>
      </c>
      <c r="N3313" s="661">
        <v>1</v>
      </c>
      <c r="O3313" s="742">
        <v>1</v>
      </c>
      <c r="P3313" s="662">
        <v>0</v>
      </c>
      <c r="Q3313" s="677"/>
      <c r="R3313" s="661">
        <v>1</v>
      </c>
      <c r="S3313" s="677">
        <v>1</v>
      </c>
      <c r="T3313" s="742">
        <v>1</v>
      </c>
      <c r="U3313" s="700">
        <v>1</v>
      </c>
    </row>
    <row r="3314" spans="1:21" ht="14.4" customHeight="1" x14ac:dyDescent="0.3">
      <c r="A3314" s="660">
        <v>21</v>
      </c>
      <c r="B3314" s="661" t="s">
        <v>589</v>
      </c>
      <c r="C3314" s="661">
        <v>89301212</v>
      </c>
      <c r="D3314" s="740" t="s">
        <v>6629</v>
      </c>
      <c r="E3314" s="741" t="s">
        <v>4385</v>
      </c>
      <c r="F3314" s="661" t="s">
        <v>4355</v>
      </c>
      <c r="G3314" s="661" t="s">
        <v>4667</v>
      </c>
      <c r="H3314" s="661" t="s">
        <v>590</v>
      </c>
      <c r="I3314" s="661" t="s">
        <v>918</v>
      </c>
      <c r="J3314" s="661" t="s">
        <v>919</v>
      </c>
      <c r="K3314" s="661" t="s">
        <v>3080</v>
      </c>
      <c r="L3314" s="662">
        <v>98.31</v>
      </c>
      <c r="M3314" s="662">
        <v>98.31</v>
      </c>
      <c r="N3314" s="661">
        <v>1</v>
      </c>
      <c r="O3314" s="742">
        <v>0.5</v>
      </c>
      <c r="P3314" s="662">
        <v>98.31</v>
      </c>
      <c r="Q3314" s="677">
        <v>1</v>
      </c>
      <c r="R3314" s="661">
        <v>1</v>
      </c>
      <c r="S3314" s="677">
        <v>1</v>
      </c>
      <c r="T3314" s="742">
        <v>0.5</v>
      </c>
      <c r="U3314" s="700">
        <v>1</v>
      </c>
    </row>
    <row r="3315" spans="1:21" ht="14.4" customHeight="1" x14ac:dyDescent="0.3">
      <c r="A3315" s="660">
        <v>21</v>
      </c>
      <c r="B3315" s="661" t="s">
        <v>589</v>
      </c>
      <c r="C3315" s="661">
        <v>89301212</v>
      </c>
      <c r="D3315" s="740" t="s">
        <v>6629</v>
      </c>
      <c r="E3315" s="741" t="s">
        <v>4385</v>
      </c>
      <c r="F3315" s="661" t="s">
        <v>4355</v>
      </c>
      <c r="G3315" s="661" t="s">
        <v>4599</v>
      </c>
      <c r="H3315" s="661" t="s">
        <v>2238</v>
      </c>
      <c r="I3315" s="661" t="s">
        <v>2291</v>
      </c>
      <c r="J3315" s="661" t="s">
        <v>2292</v>
      </c>
      <c r="K3315" s="661" t="s">
        <v>2293</v>
      </c>
      <c r="L3315" s="662">
        <v>32.74</v>
      </c>
      <c r="M3315" s="662">
        <v>32.74</v>
      </c>
      <c r="N3315" s="661">
        <v>1</v>
      </c>
      <c r="O3315" s="742">
        <v>1</v>
      </c>
      <c r="P3315" s="662"/>
      <c r="Q3315" s="677">
        <v>0</v>
      </c>
      <c r="R3315" s="661"/>
      <c r="S3315" s="677">
        <v>0</v>
      </c>
      <c r="T3315" s="742"/>
      <c r="U3315" s="700">
        <v>0</v>
      </c>
    </row>
    <row r="3316" spans="1:21" ht="14.4" customHeight="1" x14ac:dyDescent="0.3">
      <c r="A3316" s="660">
        <v>21</v>
      </c>
      <c r="B3316" s="661" t="s">
        <v>589</v>
      </c>
      <c r="C3316" s="661">
        <v>89301212</v>
      </c>
      <c r="D3316" s="740" t="s">
        <v>6629</v>
      </c>
      <c r="E3316" s="741" t="s">
        <v>4385</v>
      </c>
      <c r="F3316" s="661" t="s">
        <v>4355</v>
      </c>
      <c r="G3316" s="661" t="s">
        <v>4599</v>
      </c>
      <c r="H3316" s="661" t="s">
        <v>2238</v>
      </c>
      <c r="I3316" s="661" t="s">
        <v>5031</v>
      </c>
      <c r="J3316" s="661" t="s">
        <v>2312</v>
      </c>
      <c r="K3316" s="661" t="s">
        <v>5032</v>
      </c>
      <c r="L3316" s="662">
        <v>49.12</v>
      </c>
      <c r="M3316" s="662">
        <v>98.24</v>
      </c>
      <c r="N3316" s="661">
        <v>2</v>
      </c>
      <c r="O3316" s="742">
        <v>0.5</v>
      </c>
      <c r="P3316" s="662">
        <v>98.24</v>
      </c>
      <c r="Q3316" s="677">
        <v>1</v>
      </c>
      <c r="R3316" s="661">
        <v>2</v>
      </c>
      <c r="S3316" s="677">
        <v>1</v>
      </c>
      <c r="T3316" s="742">
        <v>0.5</v>
      </c>
      <c r="U3316" s="700">
        <v>1</v>
      </c>
    </row>
    <row r="3317" spans="1:21" ht="14.4" customHeight="1" x14ac:dyDescent="0.3">
      <c r="A3317" s="660">
        <v>21</v>
      </c>
      <c r="B3317" s="661" t="s">
        <v>589</v>
      </c>
      <c r="C3317" s="661">
        <v>89301212</v>
      </c>
      <c r="D3317" s="740" t="s">
        <v>6629</v>
      </c>
      <c r="E3317" s="741" t="s">
        <v>4385</v>
      </c>
      <c r="F3317" s="661" t="s">
        <v>4355</v>
      </c>
      <c r="G3317" s="661" t="s">
        <v>4599</v>
      </c>
      <c r="H3317" s="661" t="s">
        <v>2238</v>
      </c>
      <c r="I3317" s="661" t="s">
        <v>2352</v>
      </c>
      <c r="J3317" s="661" t="s">
        <v>2349</v>
      </c>
      <c r="K3317" s="661" t="s">
        <v>3479</v>
      </c>
      <c r="L3317" s="662">
        <v>98.23</v>
      </c>
      <c r="M3317" s="662">
        <v>392.92</v>
      </c>
      <c r="N3317" s="661">
        <v>4</v>
      </c>
      <c r="O3317" s="742">
        <v>2.5</v>
      </c>
      <c r="P3317" s="662">
        <v>196.46</v>
      </c>
      <c r="Q3317" s="677">
        <v>0.5</v>
      </c>
      <c r="R3317" s="661">
        <v>2</v>
      </c>
      <c r="S3317" s="677">
        <v>0.5</v>
      </c>
      <c r="T3317" s="742">
        <v>0.5</v>
      </c>
      <c r="U3317" s="700">
        <v>0.2</v>
      </c>
    </row>
    <row r="3318" spans="1:21" ht="14.4" customHeight="1" x14ac:dyDescent="0.3">
      <c r="A3318" s="660">
        <v>21</v>
      </c>
      <c r="B3318" s="661" t="s">
        <v>589</v>
      </c>
      <c r="C3318" s="661">
        <v>89301212</v>
      </c>
      <c r="D3318" s="740" t="s">
        <v>6629</v>
      </c>
      <c r="E3318" s="741" t="s">
        <v>4385</v>
      </c>
      <c r="F3318" s="661" t="s">
        <v>4355</v>
      </c>
      <c r="G3318" s="661" t="s">
        <v>4599</v>
      </c>
      <c r="H3318" s="661" t="s">
        <v>2238</v>
      </c>
      <c r="I3318" s="661" t="s">
        <v>2355</v>
      </c>
      <c r="J3318" s="661" t="s">
        <v>2349</v>
      </c>
      <c r="K3318" s="661" t="s">
        <v>4226</v>
      </c>
      <c r="L3318" s="662">
        <v>163.72999999999999</v>
      </c>
      <c r="M3318" s="662">
        <v>163.72999999999999</v>
      </c>
      <c r="N3318" s="661">
        <v>1</v>
      </c>
      <c r="O3318" s="742">
        <v>1</v>
      </c>
      <c r="P3318" s="662"/>
      <c r="Q3318" s="677">
        <v>0</v>
      </c>
      <c r="R3318" s="661"/>
      <c r="S3318" s="677">
        <v>0</v>
      </c>
      <c r="T3318" s="742"/>
      <c r="U3318" s="700">
        <v>0</v>
      </c>
    </row>
    <row r="3319" spans="1:21" ht="14.4" customHeight="1" x14ac:dyDescent="0.3">
      <c r="A3319" s="660">
        <v>21</v>
      </c>
      <c r="B3319" s="661" t="s">
        <v>589</v>
      </c>
      <c r="C3319" s="661">
        <v>89301212</v>
      </c>
      <c r="D3319" s="740" t="s">
        <v>6629</v>
      </c>
      <c r="E3319" s="741" t="s">
        <v>4385</v>
      </c>
      <c r="F3319" s="661" t="s">
        <v>4355</v>
      </c>
      <c r="G3319" s="661" t="s">
        <v>4599</v>
      </c>
      <c r="H3319" s="661" t="s">
        <v>2238</v>
      </c>
      <c r="I3319" s="661" t="s">
        <v>4965</v>
      </c>
      <c r="J3319" s="661" t="s">
        <v>2508</v>
      </c>
      <c r="K3319" s="661" t="s">
        <v>4966</v>
      </c>
      <c r="L3319" s="662">
        <v>314.33999999999997</v>
      </c>
      <c r="M3319" s="662">
        <v>314.33999999999997</v>
      </c>
      <c r="N3319" s="661">
        <v>1</v>
      </c>
      <c r="O3319" s="742">
        <v>0.5</v>
      </c>
      <c r="P3319" s="662">
        <v>314.33999999999997</v>
      </c>
      <c r="Q3319" s="677">
        <v>1</v>
      </c>
      <c r="R3319" s="661">
        <v>1</v>
      </c>
      <c r="S3319" s="677">
        <v>1</v>
      </c>
      <c r="T3319" s="742">
        <v>0.5</v>
      </c>
      <c r="U3319" s="700">
        <v>1</v>
      </c>
    </row>
    <row r="3320" spans="1:21" ht="14.4" customHeight="1" x14ac:dyDescent="0.3">
      <c r="A3320" s="660">
        <v>21</v>
      </c>
      <c r="B3320" s="661" t="s">
        <v>589</v>
      </c>
      <c r="C3320" s="661">
        <v>89301212</v>
      </c>
      <c r="D3320" s="740" t="s">
        <v>6629</v>
      </c>
      <c r="E3320" s="741" t="s">
        <v>4385</v>
      </c>
      <c r="F3320" s="661" t="s">
        <v>4355</v>
      </c>
      <c r="G3320" s="661" t="s">
        <v>4448</v>
      </c>
      <c r="H3320" s="661" t="s">
        <v>590</v>
      </c>
      <c r="I3320" s="661" t="s">
        <v>1393</v>
      </c>
      <c r="J3320" s="661" t="s">
        <v>1286</v>
      </c>
      <c r="K3320" s="661" t="s">
        <v>1394</v>
      </c>
      <c r="L3320" s="662">
        <v>60.97</v>
      </c>
      <c r="M3320" s="662">
        <v>60.97</v>
      </c>
      <c r="N3320" s="661">
        <v>1</v>
      </c>
      <c r="O3320" s="742">
        <v>1</v>
      </c>
      <c r="P3320" s="662"/>
      <c r="Q3320" s="677">
        <v>0</v>
      </c>
      <c r="R3320" s="661"/>
      <c r="S3320" s="677">
        <v>0</v>
      </c>
      <c r="T3320" s="742"/>
      <c r="U3320" s="700">
        <v>0</v>
      </c>
    </row>
    <row r="3321" spans="1:21" ht="14.4" customHeight="1" x14ac:dyDescent="0.3">
      <c r="A3321" s="660">
        <v>21</v>
      </c>
      <c r="B3321" s="661" t="s">
        <v>589</v>
      </c>
      <c r="C3321" s="661">
        <v>89301212</v>
      </c>
      <c r="D3321" s="740" t="s">
        <v>6629</v>
      </c>
      <c r="E3321" s="741" t="s">
        <v>4385</v>
      </c>
      <c r="F3321" s="661" t="s">
        <v>4355</v>
      </c>
      <c r="G3321" s="661" t="s">
        <v>4448</v>
      </c>
      <c r="H3321" s="661" t="s">
        <v>590</v>
      </c>
      <c r="I3321" s="661" t="s">
        <v>4943</v>
      </c>
      <c r="J3321" s="661" t="s">
        <v>4601</v>
      </c>
      <c r="K3321" s="661" t="s">
        <v>1394</v>
      </c>
      <c r="L3321" s="662">
        <v>154.33000000000001</v>
      </c>
      <c r="M3321" s="662">
        <v>154.33000000000001</v>
      </c>
      <c r="N3321" s="661">
        <v>1</v>
      </c>
      <c r="O3321" s="742">
        <v>0.5</v>
      </c>
      <c r="P3321" s="662">
        <v>154.33000000000001</v>
      </c>
      <c r="Q3321" s="677">
        <v>1</v>
      </c>
      <c r="R3321" s="661">
        <v>1</v>
      </c>
      <c r="S3321" s="677">
        <v>1</v>
      </c>
      <c r="T3321" s="742">
        <v>0.5</v>
      </c>
      <c r="U3321" s="700">
        <v>1</v>
      </c>
    </row>
    <row r="3322" spans="1:21" ht="14.4" customHeight="1" x14ac:dyDescent="0.3">
      <c r="A3322" s="660">
        <v>21</v>
      </c>
      <c r="B3322" s="661" t="s">
        <v>589</v>
      </c>
      <c r="C3322" s="661">
        <v>89301212</v>
      </c>
      <c r="D3322" s="740" t="s">
        <v>6629</v>
      </c>
      <c r="E3322" s="741" t="s">
        <v>4385</v>
      </c>
      <c r="F3322" s="661" t="s">
        <v>4355</v>
      </c>
      <c r="G3322" s="661" t="s">
        <v>5673</v>
      </c>
      <c r="H3322" s="661" t="s">
        <v>590</v>
      </c>
      <c r="I3322" s="661" t="s">
        <v>5674</v>
      </c>
      <c r="J3322" s="661" t="s">
        <v>5675</v>
      </c>
      <c r="K3322" s="661" t="s">
        <v>5676</v>
      </c>
      <c r="L3322" s="662">
        <v>489.48</v>
      </c>
      <c r="M3322" s="662">
        <v>489.48</v>
      </c>
      <c r="N3322" s="661">
        <v>1</v>
      </c>
      <c r="O3322" s="742">
        <v>1</v>
      </c>
      <c r="P3322" s="662"/>
      <c r="Q3322" s="677">
        <v>0</v>
      </c>
      <c r="R3322" s="661"/>
      <c r="S3322" s="677">
        <v>0</v>
      </c>
      <c r="T3322" s="742"/>
      <c r="U3322" s="700">
        <v>0</v>
      </c>
    </row>
    <row r="3323" spans="1:21" ht="14.4" customHeight="1" x14ac:dyDescent="0.3">
      <c r="A3323" s="660">
        <v>21</v>
      </c>
      <c r="B3323" s="661" t="s">
        <v>589</v>
      </c>
      <c r="C3323" s="661">
        <v>89301212</v>
      </c>
      <c r="D3323" s="740" t="s">
        <v>6629</v>
      </c>
      <c r="E3323" s="741" t="s">
        <v>4385</v>
      </c>
      <c r="F3323" s="661" t="s">
        <v>4355</v>
      </c>
      <c r="G3323" s="661" t="s">
        <v>6418</v>
      </c>
      <c r="H3323" s="661" t="s">
        <v>590</v>
      </c>
      <c r="I3323" s="661" t="s">
        <v>6419</v>
      </c>
      <c r="J3323" s="661" t="s">
        <v>6420</v>
      </c>
      <c r="K3323" s="661" t="s">
        <v>6421</v>
      </c>
      <c r="L3323" s="662">
        <v>0</v>
      </c>
      <c r="M3323" s="662">
        <v>0</v>
      </c>
      <c r="N3323" s="661">
        <v>1</v>
      </c>
      <c r="O3323" s="742">
        <v>1</v>
      </c>
      <c r="P3323" s="662"/>
      <c r="Q3323" s="677"/>
      <c r="R3323" s="661"/>
      <c r="S3323" s="677">
        <v>0</v>
      </c>
      <c r="T3323" s="742"/>
      <c r="U3323" s="700">
        <v>0</v>
      </c>
    </row>
    <row r="3324" spans="1:21" ht="14.4" customHeight="1" x14ac:dyDescent="0.3">
      <c r="A3324" s="660">
        <v>21</v>
      </c>
      <c r="B3324" s="661" t="s">
        <v>589</v>
      </c>
      <c r="C3324" s="661">
        <v>89301212</v>
      </c>
      <c r="D3324" s="740" t="s">
        <v>6629</v>
      </c>
      <c r="E3324" s="741" t="s">
        <v>4385</v>
      </c>
      <c r="F3324" s="661" t="s">
        <v>4355</v>
      </c>
      <c r="G3324" s="661" t="s">
        <v>6418</v>
      </c>
      <c r="H3324" s="661" t="s">
        <v>590</v>
      </c>
      <c r="I3324" s="661" t="s">
        <v>6422</v>
      </c>
      <c r="J3324" s="661" t="s">
        <v>6423</v>
      </c>
      <c r="K3324" s="661" t="s">
        <v>6424</v>
      </c>
      <c r="L3324" s="662">
        <v>0</v>
      </c>
      <c r="M3324" s="662">
        <v>0</v>
      </c>
      <c r="N3324" s="661">
        <v>1</v>
      </c>
      <c r="O3324" s="742">
        <v>1</v>
      </c>
      <c r="P3324" s="662"/>
      <c r="Q3324" s="677"/>
      <c r="R3324" s="661"/>
      <c r="S3324" s="677">
        <v>0</v>
      </c>
      <c r="T3324" s="742"/>
      <c r="U3324" s="700">
        <v>0</v>
      </c>
    </row>
    <row r="3325" spans="1:21" ht="14.4" customHeight="1" x14ac:dyDescent="0.3">
      <c r="A3325" s="660">
        <v>21</v>
      </c>
      <c r="B3325" s="661" t="s">
        <v>589</v>
      </c>
      <c r="C3325" s="661">
        <v>89301212</v>
      </c>
      <c r="D3325" s="740" t="s">
        <v>6629</v>
      </c>
      <c r="E3325" s="741" t="s">
        <v>4385</v>
      </c>
      <c r="F3325" s="661" t="s">
        <v>4355</v>
      </c>
      <c r="G3325" s="661" t="s">
        <v>5049</v>
      </c>
      <c r="H3325" s="661" t="s">
        <v>590</v>
      </c>
      <c r="I3325" s="661" t="s">
        <v>2959</v>
      </c>
      <c r="J3325" s="661" t="s">
        <v>2960</v>
      </c>
      <c r="K3325" s="661" t="s">
        <v>2961</v>
      </c>
      <c r="L3325" s="662">
        <v>167.42</v>
      </c>
      <c r="M3325" s="662">
        <v>669.68</v>
      </c>
      <c r="N3325" s="661">
        <v>4</v>
      </c>
      <c r="O3325" s="742">
        <v>2</v>
      </c>
      <c r="P3325" s="662"/>
      <c r="Q3325" s="677">
        <v>0</v>
      </c>
      <c r="R3325" s="661"/>
      <c r="S3325" s="677">
        <v>0</v>
      </c>
      <c r="T3325" s="742"/>
      <c r="U3325" s="700">
        <v>0</v>
      </c>
    </row>
    <row r="3326" spans="1:21" ht="14.4" customHeight="1" x14ac:dyDescent="0.3">
      <c r="A3326" s="660">
        <v>21</v>
      </c>
      <c r="B3326" s="661" t="s">
        <v>589</v>
      </c>
      <c r="C3326" s="661">
        <v>89301212</v>
      </c>
      <c r="D3326" s="740" t="s">
        <v>6629</v>
      </c>
      <c r="E3326" s="741" t="s">
        <v>4385</v>
      </c>
      <c r="F3326" s="661" t="s">
        <v>4355</v>
      </c>
      <c r="G3326" s="661" t="s">
        <v>5049</v>
      </c>
      <c r="H3326" s="661" t="s">
        <v>590</v>
      </c>
      <c r="I3326" s="661" t="s">
        <v>1614</v>
      </c>
      <c r="J3326" s="661" t="s">
        <v>5893</v>
      </c>
      <c r="K3326" s="661" t="s">
        <v>2961</v>
      </c>
      <c r="L3326" s="662">
        <v>0</v>
      </c>
      <c r="M3326" s="662">
        <v>0</v>
      </c>
      <c r="N3326" s="661">
        <v>3</v>
      </c>
      <c r="O3326" s="742">
        <v>1.5</v>
      </c>
      <c r="P3326" s="662"/>
      <c r="Q3326" s="677"/>
      <c r="R3326" s="661"/>
      <c r="S3326" s="677">
        <v>0</v>
      </c>
      <c r="T3326" s="742"/>
      <c r="U3326" s="700">
        <v>0</v>
      </c>
    </row>
    <row r="3327" spans="1:21" ht="14.4" customHeight="1" x14ac:dyDescent="0.3">
      <c r="A3327" s="660">
        <v>21</v>
      </c>
      <c r="B3327" s="661" t="s">
        <v>589</v>
      </c>
      <c r="C3327" s="661">
        <v>89301212</v>
      </c>
      <c r="D3327" s="740" t="s">
        <v>6629</v>
      </c>
      <c r="E3327" s="741" t="s">
        <v>4385</v>
      </c>
      <c r="F3327" s="661" t="s">
        <v>4355</v>
      </c>
      <c r="G3327" s="661" t="s">
        <v>5049</v>
      </c>
      <c r="H3327" s="661" t="s">
        <v>590</v>
      </c>
      <c r="I3327" s="661" t="s">
        <v>6425</v>
      </c>
      <c r="J3327" s="661" t="s">
        <v>5893</v>
      </c>
      <c r="K3327" s="661" t="s">
        <v>5435</v>
      </c>
      <c r="L3327" s="662">
        <v>0</v>
      </c>
      <c r="M3327" s="662">
        <v>0</v>
      </c>
      <c r="N3327" s="661">
        <v>2</v>
      </c>
      <c r="O3327" s="742">
        <v>1.5</v>
      </c>
      <c r="P3327" s="662">
        <v>0</v>
      </c>
      <c r="Q3327" s="677"/>
      <c r="R3327" s="661">
        <v>1</v>
      </c>
      <c r="S3327" s="677">
        <v>0.5</v>
      </c>
      <c r="T3327" s="742">
        <v>0.5</v>
      </c>
      <c r="U3327" s="700">
        <v>0.33333333333333331</v>
      </c>
    </row>
    <row r="3328" spans="1:21" ht="14.4" customHeight="1" x14ac:dyDescent="0.3">
      <c r="A3328" s="660">
        <v>21</v>
      </c>
      <c r="B3328" s="661" t="s">
        <v>589</v>
      </c>
      <c r="C3328" s="661">
        <v>89301212</v>
      </c>
      <c r="D3328" s="740" t="s">
        <v>6629</v>
      </c>
      <c r="E3328" s="741" t="s">
        <v>4385</v>
      </c>
      <c r="F3328" s="661" t="s">
        <v>4355</v>
      </c>
      <c r="G3328" s="661" t="s">
        <v>5798</v>
      </c>
      <c r="H3328" s="661" t="s">
        <v>2238</v>
      </c>
      <c r="I3328" s="661" t="s">
        <v>5799</v>
      </c>
      <c r="J3328" s="661" t="s">
        <v>5800</v>
      </c>
      <c r="K3328" s="661" t="s">
        <v>3650</v>
      </c>
      <c r="L3328" s="662">
        <v>0</v>
      </c>
      <c r="M3328" s="662">
        <v>0</v>
      </c>
      <c r="N3328" s="661">
        <v>1</v>
      </c>
      <c r="O3328" s="742">
        <v>1</v>
      </c>
      <c r="P3328" s="662"/>
      <c r="Q3328" s="677"/>
      <c r="R3328" s="661"/>
      <c r="S3328" s="677">
        <v>0</v>
      </c>
      <c r="T3328" s="742"/>
      <c r="U3328" s="700">
        <v>0</v>
      </c>
    </row>
    <row r="3329" spans="1:21" ht="14.4" customHeight="1" x14ac:dyDescent="0.3">
      <c r="A3329" s="660">
        <v>21</v>
      </c>
      <c r="B3329" s="661" t="s">
        <v>589</v>
      </c>
      <c r="C3329" s="661">
        <v>89301212</v>
      </c>
      <c r="D3329" s="740" t="s">
        <v>6629</v>
      </c>
      <c r="E3329" s="741" t="s">
        <v>4385</v>
      </c>
      <c r="F3329" s="661" t="s">
        <v>4355</v>
      </c>
      <c r="G3329" s="661" t="s">
        <v>4452</v>
      </c>
      <c r="H3329" s="661" t="s">
        <v>590</v>
      </c>
      <c r="I3329" s="661" t="s">
        <v>4905</v>
      </c>
      <c r="J3329" s="661" t="s">
        <v>4607</v>
      </c>
      <c r="K3329" s="661" t="s">
        <v>1094</v>
      </c>
      <c r="L3329" s="662">
        <v>0</v>
      </c>
      <c r="M3329" s="662">
        <v>0</v>
      </c>
      <c r="N3329" s="661">
        <v>1</v>
      </c>
      <c r="O3329" s="742">
        <v>1</v>
      </c>
      <c r="P3329" s="662"/>
      <c r="Q3329" s="677"/>
      <c r="R3329" s="661"/>
      <c r="S3329" s="677">
        <v>0</v>
      </c>
      <c r="T3329" s="742"/>
      <c r="U3329" s="700">
        <v>0</v>
      </c>
    </row>
    <row r="3330" spans="1:21" ht="14.4" customHeight="1" x14ac:dyDescent="0.3">
      <c r="A3330" s="660">
        <v>21</v>
      </c>
      <c r="B3330" s="661" t="s">
        <v>589</v>
      </c>
      <c r="C3330" s="661">
        <v>89301212</v>
      </c>
      <c r="D3330" s="740" t="s">
        <v>6629</v>
      </c>
      <c r="E3330" s="741" t="s">
        <v>4385</v>
      </c>
      <c r="F3330" s="661" t="s">
        <v>4355</v>
      </c>
      <c r="G3330" s="661" t="s">
        <v>4452</v>
      </c>
      <c r="H3330" s="661" t="s">
        <v>590</v>
      </c>
      <c r="I3330" s="661" t="s">
        <v>4677</v>
      </c>
      <c r="J3330" s="661" t="s">
        <v>4607</v>
      </c>
      <c r="K3330" s="661" t="s">
        <v>1094</v>
      </c>
      <c r="L3330" s="662">
        <v>0</v>
      </c>
      <c r="M3330" s="662">
        <v>0</v>
      </c>
      <c r="N3330" s="661">
        <v>1</v>
      </c>
      <c r="O3330" s="742">
        <v>1</v>
      </c>
      <c r="P3330" s="662">
        <v>0</v>
      </c>
      <c r="Q3330" s="677"/>
      <c r="R3330" s="661">
        <v>1</v>
      </c>
      <c r="S3330" s="677">
        <v>1</v>
      </c>
      <c r="T3330" s="742">
        <v>1</v>
      </c>
      <c r="U3330" s="700">
        <v>1</v>
      </c>
    </row>
    <row r="3331" spans="1:21" ht="14.4" customHeight="1" x14ac:dyDescent="0.3">
      <c r="A3331" s="660">
        <v>21</v>
      </c>
      <c r="B3331" s="661" t="s">
        <v>589</v>
      </c>
      <c r="C3331" s="661">
        <v>89301212</v>
      </c>
      <c r="D3331" s="740" t="s">
        <v>6629</v>
      </c>
      <c r="E3331" s="741" t="s">
        <v>4385</v>
      </c>
      <c r="F3331" s="661" t="s">
        <v>4355</v>
      </c>
      <c r="G3331" s="661" t="s">
        <v>4452</v>
      </c>
      <c r="H3331" s="661" t="s">
        <v>590</v>
      </c>
      <c r="I3331" s="661" t="s">
        <v>4606</v>
      </c>
      <c r="J3331" s="661" t="s">
        <v>2049</v>
      </c>
      <c r="K3331" s="661" t="s">
        <v>1097</v>
      </c>
      <c r="L3331" s="662">
        <v>0</v>
      </c>
      <c r="M3331" s="662">
        <v>0</v>
      </c>
      <c r="N3331" s="661">
        <v>1</v>
      </c>
      <c r="O3331" s="742">
        <v>0.5</v>
      </c>
      <c r="P3331" s="662"/>
      <c r="Q3331" s="677"/>
      <c r="R3331" s="661"/>
      <c r="S3331" s="677">
        <v>0</v>
      </c>
      <c r="T3331" s="742"/>
      <c r="U3331" s="700">
        <v>0</v>
      </c>
    </row>
    <row r="3332" spans="1:21" ht="14.4" customHeight="1" x14ac:dyDescent="0.3">
      <c r="A3332" s="660">
        <v>21</v>
      </c>
      <c r="B3332" s="661" t="s">
        <v>589</v>
      </c>
      <c r="C3332" s="661">
        <v>89301212</v>
      </c>
      <c r="D3332" s="740" t="s">
        <v>6629</v>
      </c>
      <c r="E3332" s="741" t="s">
        <v>4385</v>
      </c>
      <c r="F3332" s="661" t="s">
        <v>4355</v>
      </c>
      <c r="G3332" s="661" t="s">
        <v>4452</v>
      </c>
      <c r="H3332" s="661" t="s">
        <v>590</v>
      </c>
      <c r="I3332" s="661" t="s">
        <v>4606</v>
      </c>
      <c r="J3332" s="661" t="s">
        <v>4607</v>
      </c>
      <c r="K3332" s="661" t="s">
        <v>1097</v>
      </c>
      <c r="L3332" s="662">
        <v>0</v>
      </c>
      <c r="M3332" s="662">
        <v>0</v>
      </c>
      <c r="N3332" s="661">
        <v>3</v>
      </c>
      <c r="O3332" s="742">
        <v>2</v>
      </c>
      <c r="P3332" s="662">
        <v>0</v>
      </c>
      <c r="Q3332" s="677"/>
      <c r="R3332" s="661">
        <v>2</v>
      </c>
      <c r="S3332" s="677">
        <v>0.66666666666666663</v>
      </c>
      <c r="T3332" s="742">
        <v>1</v>
      </c>
      <c r="U3332" s="700">
        <v>0.5</v>
      </c>
    </row>
    <row r="3333" spans="1:21" ht="14.4" customHeight="1" x14ac:dyDescent="0.3">
      <c r="A3333" s="660">
        <v>21</v>
      </c>
      <c r="B3333" s="661" t="s">
        <v>589</v>
      </c>
      <c r="C3333" s="661">
        <v>89301212</v>
      </c>
      <c r="D3333" s="740" t="s">
        <v>6629</v>
      </c>
      <c r="E3333" s="741" t="s">
        <v>4385</v>
      </c>
      <c r="F3333" s="661" t="s">
        <v>4355</v>
      </c>
      <c r="G3333" s="661" t="s">
        <v>4452</v>
      </c>
      <c r="H3333" s="661" t="s">
        <v>590</v>
      </c>
      <c r="I3333" s="661" t="s">
        <v>2048</v>
      </c>
      <c r="J3333" s="661" t="s">
        <v>2049</v>
      </c>
      <c r="K3333" s="661" t="s">
        <v>1097</v>
      </c>
      <c r="L3333" s="662">
        <v>0</v>
      </c>
      <c r="M3333" s="662">
        <v>0</v>
      </c>
      <c r="N3333" s="661">
        <v>1</v>
      </c>
      <c r="O3333" s="742">
        <v>1</v>
      </c>
      <c r="P3333" s="662">
        <v>0</v>
      </c>
      <c r="Q3333" s="677"/>
      <c r="R3333" s="661">
        <v>1</v>
      </c>
      <c r="S3333" s="677">
        <v>1</v>
      </c>
      <c r="T3333" s="742">
        <v>1</v>
      </c>
      <c r="U3333" s="700">
        <v>1</v>
      </c>
    </row>
    <row r="3334" spans="1:21" ht="14.4" customHeight="1" x14ac:dyDescent="0.3">
      <c r="A3334" s="660">
        <v>21</v>
      </c>
      <c r="B3334" s="661" t="s">
        <v>589</v>
      </c>
      <c r="C3334" s="661">
        <v>89301212</v>
      </c>
      <c r="D3334" s="740" t="s">
        <v>6629</v>
      </c>
      <c r="E3334" s="741" t="s">
        <v>4385</v>
      </c>
      <c r="F3334" s="661" t="s">
        <v>4355</v>
      </c>
      <c r="G3334" s="661" t="s">
        <v>4452</v>
      </c>
      <c r="H3334" s="661" t="s">
        <v>590</v>
      </c>
      <c r="I3334" s="661" t="s">
        <v>2048</v>
      </c>
      <c r="J3334" s="661" t="s">
        <v>4607</v>
      </c>
      <c r="K3334" s="661" t="s">
        <v>1097</v>
      </c>
      <c r="L3334" s="662">
        <v>0</v>
      </c>
      <c r="M3334" s="662">
        <v>0</v>
      </c>
      <c r="N3334" s="661">
        <v>1</v>
      </c>
      <c r="O3334" s="742">
        <v>1</v>
      </c>
      <c r="P3334" s="662"/>
      <c r="Q3334" s="677"/>
      <c r="R3334" s="661"/>
      <c r="S3334" s="677">
        <v>0</v>
      </c>
      <c r="T3334" s="742"/>
      <c r="U3334" s="700">
        <v>0</v>
      </c>
    </row>
    <row r="3335" spans="1:21" ht="14.4" customHeight="1" x14ac:dyDescent="0.3">
      <c r="A3335" s="660">
        <v>21</v>
      </c>
      <c r="B3335" s="661" t="s">
        <v>589</v>
      </c>
      <c r="C3335" s="661">
        <v>89301212</v>
      </c>
      <c r="D3335" s="740" t="s">
        <v>6629</v>
      </c>
      <c r="E3335" s="741" t="s">
        <v>4385</v>
      </c>
      <c r="F3335" s="661" t="s">
        <v>4355</v>
      </c>
      <c r="G3335" s="661" t="s">
        <v>4452</v>
      </c>
      <c r="H3335" s="661" t="s">
        <v>590</v>
      </c>
      <c r="I3335" s="661" t="s">
        <v>6170</v>
      </c>
      <c r="J3335" s="661" t="s">
        <v>4607</v>
      </c>
      <c r="K3335" s="661" t="s">
        <v>5438</v>
      </c>
      <c r="L3335" s="662">
        <v>0</v>
      </c>
      <c r="M3335" s="662">
        <v>0</v>
      </c>
      <c r="N3335" s="661">
        <v>1</v>
      </c>
      <c r="O3335" s="742">
        <v>0.5</v>
      </c>
      <c r="P3335" s="662">
        <v>0</v>
      </c>
      <c r="Q3335" s="677"/>
      <c r="R3335" s="661">
        <v>1</v>
      </c>
      <c r="S3335" s="677">
        <v>1</v>
      </c>
      <c r="T3335" s="742">
        <v>0.5</v>
      </c>
      <c r="U3335" s="700">
        <v>1</v>
      </c>
    </row>
    <row r="3336" spans="1:21" ht="14.4" customHeight="1" x14ac:dyDescent="0.3">
      <c r="A3336" s="660">
        <v>21</v>
      </c>
      <c r="B3336" s="661" t="s">
        <v>589</v>
      </c>
      <c r="C3336" s="661">
        <v>89301212</v>
      </c>
      <c r="D3336" s="740" t="s">
        <v>6629</v>
      </c>
      <c r="E3336" s="741" t="s">
        <v>4385</v>
      </c>
      <c r="F3336" s="661" t="s">
        <v>4355</v>
      </c>
      <c r="G3336" s="661" t="s">
        <v>4452</v>
      </c>
      <c r="H3336" s="661" t="s">
        <v>590</v>
      </c>
      <c r="I3336" s="661" t="s">
        <v>5272</v>
      </c>
      <c r="J3336" s="661" t="s">
        <v>5271</v>
      </c>
      <c r="K3336" s="661" t="s">
        <v>1097</v>
      </c>
      <c r="L3336" s="662">
        <v>0</v>
      </c>
      <c r="M3336" s="662">
        <v>0</v>
      </c>
      <c r="N3336" s="661">
        <v>5</v>
      </c>
      <c r="O3336" s="742">
        <v>3</v>
      </c>
      <c r="P3336" s="662">
        <v>0</v>
      </c>
      <c r="Q3336" s="677"/>
      <c r="R3336" s="661">
        <v>4</v>
      </c>
      <c r="S3336" s="677">
        <v>0.8</v>
      </c>
      <c r="T3336" s="742">
        <v>2</v>
      </c>
      <c r="U3336" s="700">
        <v>0.66666666666666663</v>
      </c>
    </row>
    <row r="3337" spans="1:21" ht="14.4" customHeight="1" x14ac:dyDescent="0.3">
      <c r="A3337" s="660">
        <v>21</v>
      </c>
      <c r="B3337" s="661" t="s">
        <v>589</v>
      </c>
      <c r="C3337" s="661">
        <v>89301212</v>
      </c>
      <c r="D3337" s="740" t="s">
        <v>6629</v>
      </c>
      <c r="E3337" s="741" t="s">
        <v>4385</v>
      </c>
      <c r="F3337" s="661" t="s">
        <v>4355</v>
      </c>
      <c r="G3337" s="661" t="s">
        <v>4452</v>
      </c>
      <c r="H3337" s="661" t="s">
        <v>590</v>
      </c>
      <c r="I3337" s="661" t="s">
        <v>5690</v>
      </c>
      <c r="J3337" s="661" t="s">
        <v>5689</v>
      </c>
      <c r="K3337" s="661" t="s">
        <v>1097</v>
      </c>
      <c r="L3337" s="662">
        <v>0</v>
      </c>
      <c r="M3337" s="662">
        <v>0</v>
      </c>
      <c r="N3337" s="661">
        <v>1</v>
      </c>
      <c r="O3337" s="742">
        <v>1</v>
      </c>
      <c r="P3337" s="662"/>
      <c r="Q3337" s="677"/>
      <c r="R3337" s="661"/>
      <c r="S3337" s="677">
        <v>0</v>
      </c>
      <c r="T3337" s="742"/>
      <c r="U3337" s="700">
        <v>0</v>
      </c>
    </row>
    <row r="3338" spans="1:21" ht="14.4" customHeight="1" x14ac:dyDescent="0.3">
      <c r="A3338" s="660">
        <v>21</v>
      </c>
      <c r="B3338" s="661" t="s">
        <v>589</v>
      </c>
      <c r="C3338" s="661">
        <v>89301212</v>
      </c>
      <c r="D3338" s="740" t="s">
        <v>6629</v>
      </c>
      <c r="E3338" s="741" t="s">
        <v>4385</v>
      </c>
      <c r="F3338" s="661" t="s">
        <v>4355</v>
      </c>
      <c r="G3338" s="661" t="s">
        <v>4452</v>
      </c>
      <c r="H3338" s="661" t="s">
        <v>590</v>
      </c>
      <c r="I3338" s="661" t="s">
        <v>4610</v>
      </c>
      <c r="J3338" s="661" t="s">
        <v>4607</v>
      </c>
      <c r="K3338" s="661" t="s">
        <v>996</v>
      </c>
      <c r="L3338" s="662">
        <v>0</v>
      </c>
      <c r="M3338" s="662">
        <v>0</v>
      </c>
      <c r="N3338" s="661">
        <v>1</v>
      </c>
      <c r="O3338" s="742">
        <v>0.5</v>
      </c>
      <c r="P3338" s="662">
        <v>0</v>
      </c>
      <c r="Q3338" s="677"/>
      <c r="R3338" s="661">
        <v>1</v>
      </c>
      <c r="S3338" s="677">
        <v>1</v>
      </c>
      <c r="T3338" s="742">
        <v>0.5</v>
      </c>
      <c r="U3338" s="700">
        <v>1</v>
      </c>
    </row>
    <row r="3339" spans="1:21" ht="14.4" customHeight="1" x14ac:dyDescent="0.3">
      <c r="A3339" s="660">
        <v>21</v>
      </c>
      <c r="B3339" s="661" t="s">
        <v>589</v>
      </c>
      <c r="C3339" s="661">
        <v>89301212</v>
      </c>
      <c r="D3339" s="740" t="s">
        <v>6629</v>
      </c>
      <c r="E3339" s="741" t="s">
        <v>4385</v>
      </c>
      <c r="F3339" s="661" t="s">
        <v>4355</v>
      </c>
      <c r="G3339" s="661" t="s">
        <v>4452</v>
      </c>
      <c r="H3339" s="661" t="s">
        <v>590</v>
      </c>
      <c r="I3339" s="661" t="s">
        <v>4611</v>
      </c>
      <c r="J3339" s="661" t="s">
        <v>2049</v>
      </c>
      <c r="K3339" s="661" t="s">
        <v>3137</v>
      </c>
      <c r="L3339" s="662">
        <v>0</v>
      </c>
      <c r="M3339" s="662">
        <v>0</v>
      </c>
      <c r="N3339" s="661">
        <v>1</v>
      </c>
      <c r="O3339" s="742">
        <v>1</v>
      </c>
      <c r="P3339" s="662"/>
      <c r="Q3339" s="677"/>
      <c r="R3339" s="661"/>
      <c r="S3339" s="677">
        <v>0</v>
      </c>
      <c r="T3339" s="742"/>
      <c r="U3339" s="700">
        <v>0</v>
      </c>
    </row>
    <row r="3340" spans="1:21" ht="14.4" customHeight="1" x14ac:dyDescent="0.3">
      <c r="A3340" s="660">
        <v>21</v>
      </c>
      <c r="B3340" s="661" t="s">
        <v>589</v>
      </c>
      <c r="C3340" s="661">
        <v>89301212</v>
      </c>
      <c r="D3340" s="740" t="s">
        <v>6629</v>
      </c>
      <c r="E3340" s="741" t="s">
        <v>4385</v>
      </c>
      <c r="F3340" s="661" t="s">
        <v>4355</v>
      </c>
      <c r="G3340" s="661" t="s">
        <v>6426</v>
      </c>
      <c r="H3340" s="661" t="s">
        <v>590</v>
      </c>
      <c r="I3340" s="661" t="s">
        <v>6427</v>
      </c>
      <c r="J3340" s="661" t="s">
        <v>6428</v>
      </c>
      <c r="K3340" s="661" t="s">
        <v>2573</v>
      </c>
      <c r="L3340" s="662">
        <v>19152.34</v>
      </c>
      <c r="M3340" s="662">
        <v>229828.08000000002</v>
      </c>
      <c r="N3340" s="661">
        <v>12</v>
      </c>
      <c r="O3340" s="742">
        <v>4</v>
      </c>
      <c r="P3340" s="662">
        <v>229828.08000000002</v>
      </c>
      <c r="Q3340" s="677">
        <v>1</v>
      </c>
      <c r="R3340" s="661">
        <v>12</v>
      </c>
      <c r="S3340" s="677">
        <v>1</v>
      </c>
      <c r="T3340" s="742">
        <v>4</v>
      </c>
      <c r="U3340" s="700">
        <v>1</v>
      </c>
    </row>
    <row r="3341" spans="1:21" ht="14.4" customHeight="1" x14ac:dyDescent="0.3">
      <c r="A3341" s="660">
        <v>21</v>
      </c>
      <c r="B3341" s="661" t="s">
        <v>589</v>
      </c>
      <c r="C3341" s="661">
        <v>89301212</v>
      </c>
      <c r="D3341" s="740" t="s">
        <v>6629</v>
      </c>
      <c r="E3341" s="741" t="s">
        <v>4385</v>
      </c>
      <c r="F3341" s="661" t="s">
        <v>4356</v>
      </c>
      <c r="G3341" s="661" t="s">
        <v>4612</v>
      </c>
      <c r="H3341" s="661" t="s">
        <v>590</v>
      </c>
      <c r="I3341" s="661" t="s">
        <v>4613</v>
      </c>
      <c r="J3341" s="661" t="s">
        <v>4370</v>
      </c>
      <c r="K3341" s="661"/>
      <c r="L3341" s="662">
        <v>0</v>
      </c>
      <c r="M3341" s="662">
        <v>0</v>
      </c>
      <c r="N3341" s="661">
        <v>19</v>
      </c>
      <c r="O3341" s="742">
        <v>19</v>
      </c>
      <c r="P3341" s="662">
        <v>0</v>
      </c>
      <c r="Q3341" s="677"/>
      <c r="R3341" s="661">
        <v>17</v>
      </c>
      <c r="S3341" s="677">
        <v>0.89473684210526316</v>
      </c>
      <c r="T3341" s="742">
        <v>17</v>
      </c>
      <c r="U3341" s="700">
        <v>0.89473684210526316</v>
      </c>
    </row>
    <row r="3342" spans="1:21" ht="14.4" customHeight="1" x14ac:dyDescent="0.3">
      <c r="A3342" s="660">
        <v>21</v>
      </c>
      <c r="B3342" s="661" t="s">
        <v>589</v>
      </c>
      <c r="C3342" s="661">
        <v>89301212</v>
      </c>
      <c r="D3342" s="740" t="s">
        <v>6629</v>
      </c>
      <c r="E3342" s="741" t="s">
        <v>4385</v>
      </c>
      <c r="F3342" s="661" t="s">
        <v>4356</v>
      </c>
      <c r="G3342" s="661" t="s">
        <v>4612</v>
      </c>
      <c r="H3342" s="661" t="s">
        <v>590</v>
      </c>
      <c r="I3342" s="661" t="s">
        <v>4614</v>
      </c>
      <c r="J3342" s="661" t="s">
        <v>4370</v>
      </c>
      <c r="K3342" s="661"/>
      <c r="L3342" s="662">
        <v>0</v>
      </c>
      <c r="M3342" s="662">
        <v>0</v>
      </c>
      <c r="N3342" s="661">
        <v>1</v>
      </c>
      <c r="O3342" s="742">
        <v>1</v>
      </c>
      <c r="P3342" s="662">
        <v>0</v>
      </c>
      <c r="Q3342" s="677"/>
      <c r="R3342" s="661">
        <v>1</v>
      </c>
      <c r="S3342" s="677">
        <v>1</v>
      </c>
      <c r="T3342" s="742">
        <v>1</v>
      </c>
      <c r="U3342" s="700">
        <v>1</v>
      </c>
    </row>
    <row r="3343" spans="1:21" ht="14.4" customHeight="1" x14ac:dyDescent="0.3">
      <c r="A3343" s="660">
        <v>21</v>
      </c>
      <c r="B3343" s="661" t="s">
        <v>589</v>
      </c>
      <c r="C3343" s="661">
        <v>89301212</v>
      </c>
      <c r="D3343" s="740" t="s">
        <v>6629</v>
      </c>
      <c r="E3343" s="741" t="s">
        <v>4385</v>
      </c>
      <c r="F3343" s="661" t="s">
        <v>4356</v>
      </c>
      <c r="G3343" s="661" t="s">
        <v>4612</v>
      </c>
      <c r="H3343" s="661" t="s">
        <v>590</v>
      </c>
      <c r="I3343" s="661" t="s">
        <v>6429</v>
      </c>
      <c r="J3343" s="661" t="s">
        <v>4370</v>
      </c>
      <c r="K3343" s="661"/>
      <c r="L3343" s="662">
        <v>0</v>
      </c>
      <c r="M3343" s="662">
        <v>0</v>
      </c>
      <c r="N3343" s="661">
        <v>1</v>
      </c>
      <c r="O3343" s="742">
        <v>1</v>
      </c>
      <c r="P3343" s="662"/>
      <c r="Q3343" s="677"/>
      <c r="R3343" s="661"/>
      <c r="S3343" s="677">
        <v>0</v>
      </c>
      <c r="T3343" s="742"/>
      <c r="U3343" s="700">
        <v>0</v>
      </c>
    </row>
    <row r="3344" spans="1:21" ht="14.4" customHeight="1" x14ac:dyDescent="0.3">
      <c r="A3344" s="660">
        <v>21</v>
      </c>
      <c r="B3344" s="661" t="s">
        <v>589</v>
      </c>
      <c r="C3344" s="661">
        <v>89301212</v>
      </c>
      <c r="D3344" s="740" t="s">
        <v>6629</v>
      </c>
      <c r="E3344" s="741" t="s">
        <v>4385</v>
      </c>
      <c r="F3344" s="661" t="s">
        <v>4357</v>
      </c>
      <c r="G3344" s="661" t="s">
        <v>4615</v>
      </c>
      <c r="H3344" s="661" t="s">
        <v>590</v>
      </c>
      <c r="I3344" s="661" t="s">
        <v>4681</v>
      </c>
      <c r="J3344" s="661" t="s">
        <v>4682</v>
      </c>
      <c r="K3344" s="661" t="s">
        <v>4683</v>
      </c>
      <c r="L3344" s="662">
        <v>1000</v>
      </c>
      <c r="M3344" s="662">
        <v>6000</v>
      </c>
      <c r="N3344" s="661">
        <v>6</v>
      </c>
      <c r="O3344" s="742">
        <v>6</v>
      </c>
      <c r="P3344" s="662">
        <v>1000</v>
      </c>
      <c r="Q3344" s="677">
        <v>0.16666666666666666</v>
      </c>
      <c r="R3344" s="661">
        <v>1</v>
      </c>
      <c r="S3344" s="677">
        <v>0.16666666666666666</v>
      </c>
      <c r="T3344" s="742">
        <v>1</v>
      </c>
      <c r="U3344" s="700">
        <v>0.16666666666666666</v>
      </c>
    </row>
    <row r="3345" spans="1:21" ht="14.4" customHeight="1" x14ac:dyDescent="0.3">
      <c r="A3345" s="660">
        <v>21</v>
      </c>
      <c r="B3345" s="661" t="s">
        <v>589</v>
      </c>
      <c r="C3345" s="661">
        <v>89301212</v>
      </c>
      <c r="D3345" s="740" t="s">
        <v>6629</v>
      </c>
      <c r="E3345" s="741" t="s">
        <v>4385</v>
      </c>
      <c r="F3345" s="661" t="s">
        <v>4357</v>
      </c>
      <c r="G3345" s="661" t="s">
        <v>5281</v>
      </c>
      <c r="H3345" s="661" t="s">
        <v>590</v>
      </c>
      <c r="I3345" s="661" t="s">
        <v>5803</v>
      </c>
      <c r="J3345" s="661" t="s">
        <v>5804</v>
      </c>
      <c r="K3345" s="661" t="s">
        <v>5805</v>
      </c>
      <c r="L3345" s="662">
        <v>1300</v>
      </c>
      <c r="M3345" s="662">
        <v>1300</v>
      </c>
      <c r="N3345" s="661">
        <v>1</v>
      </c>
      <c r="O3345" s="742">
        <v>1</v>
      </c>
      <c r="P3345" s="662"/>
      <c r="Q3345" s="677">
        <v>0</v>
      </c>
      <c r="R3345" s="661"/>
      <c r="S3345" s="677">
        <v>0</v>
      </c>
      <c r="T3345" s="742"/>
      <c r="U3345" s="700">
        <v>0</v>
      </c>
    </row>
    <row r="3346" spans="1:21" ht="14.4" customHeight="1" x14ac:dyDescent="0.3">
      <c r="A3346" s="660">
        <v>21</v>
      </c>
      <c r="B3346" s="661" t="s">
        <v>589</v>
      </c>
      <c r="C3346" s="661">
        <v>89301212</v>
      </c>
      <c r="D3346" s="740" t="s">
        <v>6629</v>
      </c>
      <c r="E3346" s="741" t="s">
        <v>4385</v>
      </c>
      <c r="F3346" s="661" t="s">
        <v>4357</v>
      </c>
      <c r="G3346" s="661" t="s">
        <v>5281</v>
      </c>
      <c r="H3346" s="661" t="s">
        <v>590</v>
      </c>
      <c r="I3346" s="661" t="s">
        <v>5282</v>
      </c>
      <c r="J3346" s="661" t="s">
        <v>5283</v>
      </c>
      <c r="K3346" s="661" t="s">
        <v>5284</v>
      </c>
      <c r="L3346" s="662">
        <v>1800</v>
      </c>
      <c r="M3346" s="662">
        <v>32400</v>
      </c>
      <c r="N3346" s="661">
        <v>18</v>
      </c>
      <c r="O3346" s="742">
        <v>17</v>
      </c>
      <c r="P3346" s="662">
        <v>12600</v>
      </c>
      <c r="Q3346" s="677">
        <v>0.3888888888888889</v>
      </c>
      <c r="R3346" s="661">
        <v>7</v>
      </c>
      <c r="S3346" s="677">
        <v>0.3888888888888889</v>
      </c>
      <c r="T3346" s="742">
        <v>7</v>
      </c>
      <c r="U3346" s="700">
        <v>0.41176470588235292</v>
      </c>
    </row>
    <row r="3347" spans="1:21" ht="14.4" customHeight="1" x14ac:dyDescent="0.3">
      <c r="A3347" s="660">
        <v>21</v>
      </c>
      <c r="B3347" s="661" t="s">
        <v>589</v>
      </c>
      <c r="C3347" s="661">
        <v>89301212</v>
      </c>
      <c r="D3347" s="740" t="s">
        <v>6629</v>
      </c>
      <c r="E3347" s="741" t="s">
        <v>4385</v>
      </c>
      <c r="F3347" s="661" t="s">
        <v>4357</v>
      </c>
      <c r="G3347" s="661" t="s">
        <v>5288</v>
      </c>
      <c r="H3347" s="661" t="s">
        <v>590</v>
      </c>
      <c r="I3347" s="661" t="s">
        <v>5282</v>
      </c>
      <c r="J3347" s="661" t="s">
        <v>5283</v>
      </c>
      <c r="K3347" s="661" t="s">
        <v>5284</v>
      </c>
      <c r="L3347" s="662">
        <v>1800</v>
      </c>
      <c r="M3347" s="662">
        <v>9000</v>
      </c>
      <c r="N3347" s="661">
        <v>5</v>
      </c>
      <c r="O3347" s="742">
        <v>5</v>
      </c>
      <c r="P3347" s="662">
        <v>1800</v>
      </c>
      <c r="Q3347" s="677">
        <v>0.2</v>
      </c>
      <c r="R3347" s="661">
        <v>1</v>
      </c>
      <c r="S3347" s="677">
        <v>0.2</v>
      </c>
      <c r="T3347" s="742">
        <v>1</v>
      </c>
      <c r="U3347" s="700">
        <v>0.2</v>
      </c>
    </row>
    <row r="3348" spans="1:21" ht="14.4" customHeight="1" x14ac:dyDescent="0.3">
      <c r="A3348" s="660">
        <v>21</v>
      </c>
      <c r="B3348" s="661" t="s">
        <v>589</v>
      </c>
      <c r="C3348" s="661">
        <v>89301212</v>
      </c>
      <c r="D3348" s="740" t="s">
        <v>6629</v>
      </c>
      <c r="E3348" s="741" t="s">
        <v>4385</v>
      </c>
      <c r="F3348" s="661" t="s">
        <v>4357</v>
      </c>
      <c r="G3348" s="661" t="s">
        <v>4684</v>
      </c>
      <c r="H3348" s="661" t="s">
        <v>590</v>
      </c>
      <c r="I3348" s="661" t="s">
        <v>4681</v>
      </c>
      <c r="J3348" s="661" t="s">
        <v>4682</v>
      </c>
      <c r="K3348" s="661" t="s">
        <v>4683</v>
      </c>
      <c r="L3348" s="662">
        <v>1000</v>
      </c>
      <c r="M3348" s="662">
        <v>1000</v>
      </c>
      <c r="N3348" s="661">
        <v>1</v>
      </c>
      <c r="O3348" s="742">
        <v>1</v>
      </c>
      <c r="P3348" s="662"/>
      <c r="Q3348" s="677">
        <v>0</v>
      </c>
      <c r="R3348" s="661"/>
      <c r="S3348" s="677">
        <v>0</v>
      </c>
      <c r="T3348" s="742"/>
      <c r="U3348" s="700">
        <v>0</v>
      </c>
    </row>
    <row r="3349" spans="1:21" ht="14.4" customHeight="1" x14ac:dyDescent="0.3">
      <c r="A3349" s="660">
        <v>21</v>
      </c>
      <c r="B3349" s="661" t="s">
        <v>589</v>
      </c>
      <c r="C3349" s="661">
        <v>89301212</v>
      </c>
      <c r="D3349" s="740" t="s">
        <v>6629</v>
      </c>
      <c r="E3349" s="741" t="s">
        <v>4386</v>
      </c>
      <c r="F3349" s="661" t="s">
        <v>4355</v>
      </c>
      <c r="G3349" s="661" t="s">
        <v>6430</v>
      </c>
      <c r="H3349" s="661" t="s">
        <v>590</v>
      </c>
      <c r="I3349" s="661" t="s">
        <v>2912</v>
      </c>
      <c r="J3349" s="661" t="s">
        <v>6431</v>
      </c>
      <c r="K3349" s="661" t="s">
        <v>2914</v>
      </c>
      <c r="L3349" s="662">
        <v>304.5</v>
      </c>
      <c r="M3349" s="662">
        <v>609</v>
      </c>
      <c r="N3349" s="661">
        <v>2</v>
      </c>
      <c r="O3349" s="742">
        <v>2</v>
      </c>
      <c r="P3349" s="662"/>
      <c r="Q3349" s="677">
        <v>0</v>
      </c>
      <c r="R3349" s="661"/>
      <c r="S3349" s="677">
        <v>0</v>
      </c>
      <c r="T3349" s="742"/>
      <c r="U3349" s="700">
        <v>0</v>
      </c>
    </row>
    <row r="3350" spans="1:21" ht="14.4" customHeight="1" x14ac:dyDescent="0.3">
      <c r="A3350" s="660">
        <v>21</v>
      </c>
      <c r="B3350" s="661" t="s">
        <v>589</v>
      </c>
      <c r="C3350" s="661">
        <v>89301212</v>
      </c>
      <c r="D3350" s="740" t="s">
        <v>6629</v>
      </c>
      <c r="E3350" s="741" t="s">
        <v>4386</v>
      </c>
      <c r="F3350" s="661" t="s">
        <v>4355</v>
      </c>
      <c r="G3350" s="661" t="s">
        <v>6430</v>
      </c>
      <c r="H3350" s="661" t="s">
        <v>590</v>
      </c>
      <c r="I3350" s="661" t="s">
        <v>2912</v>
      </c>
      <c r="J3350" s="661" t="s">
        <v>6431</v>
      </c>
      <c r="K3350" s="661" t="s">
        <v>2914</v>
      </c>
      <c r="L3350" s="662">
        <v>224.13</v>
      </c>
      <c r="M3350" s="662">
        <v>224.13</v>
      </c>
      <c r="N3350" s="661">
        <v>1</v>
      </c>
      <c r="O3350" s="742">
        <v>1</v>
      </c>
      <c r="P3350" s="662"/>
      <c r="Q3350" s="677">
        <v>0</v>
      </c>
      <c r="R3350" s="661"/>
      <c r="S3350" s="677">
        <v>0</v>
      </c>
      <c r="T3350" s="742"/>
      <c r="U3350" s="700">
        <v>0</v>
      </c>
    </row>
    <row r="3351" spans="1:21" ht="14.4" customHeight="1" x14ac:dyDescent="0.3">
      <c r="A3351" s="660">
        <v>21</v>
      </c>
      <c r="B3351" s="661" t="s">
        <v>589</v>
      </c>
      <c r="C3351" s="661">
        <v>89301212</v>
      </c>
      <c r="D3351" s="740" t="s">
        <v>6629</v>
      </c>
      <c r="E3351" s="741" t="s">
        <v>4386</v>
      </c>
      <c r="F3351" s="661" t="s">
        <v>4355</v>
      </c>
      <c r="G3351" s="661" t="s">
        <v>5036</v>
      </c>
      <c r="H3351" s="661" t="s">
        <v>2238</v>
      </c>
      <c r="I3351" s="661" t="s">
        <v>2315</v>
      </c>
      <c r="J3351" s="661" t="s">
        <v>2316</v>
      </c>
      <c r="K3351" s="661" t="s">
        <v>1161</v>
      </c>
      <c r="L3351" s="662">
        <v>44.89</v>
      </c>
      <c r="M3351" s="662">
        <v>89.78</v>
      </c>
      <c r="N3351" s="661">
        <v>2</v>
      </c>
      <c r="O3351" s="742">
        <v>0.5</v>
      </c>
      <c r="P3351" s="662">
        <v>89.78</v>
      </c>
      <c r="Q3351" s="677">
        <v>1</v>
      </c>
      <c r="R3351" s="661">
        <v>2</v>
      </c>
      <c r="S3351" s="677">
        <v>1</v>
      </c>
      <c r="T3351" s="742">
        <v>0.5</v>
      </c>
      <c r="U3351" s="700">
        <v>1</v>
      </c>
    </row>
    <row r="3352" spans="1:21" ht="14.4" customHeight="1" x14ac:dyDescent="0.3">
      <c r="A3352" s="660">
        <v>21</v>
      </c>
      <c r="B3352" s="661" t="s">
        <v>589</v>
      </c>
      <c r="C3352" s="661">
        <v>89301212</v>
      </c>
      <c r="D3352" s="740" t="s">
        <v>6629</v>
      </c>
      <c r="E3352" s="741" t="s">
        <v>4386</v>
      </c>
      <c r="F3352" s="661" t="s">
        <v>4355</v>
      </c>
      <c r="G3352" s="661" t="s">
        <v>4476</v>
      </c>
      <c r="H3352" s="661" t="s">
        <v>2238</v>
      </c>
      <c r="I3352" s="661" t="s">
        <v>2767</v>
      </c>
      <c r="J3352" s="661" t="s">
        <v>2768</v>
      </c>
      <c r="K3352" s="661" t="s">
        <v>4173</v>
      </c>
      <c r="L3352" s="662">
        <v>69.86</v>
      </c>
      <c r="M3352" s="662">
        <v>139.72</v>
      </c>
      <c r="N3352" s="661">
        <v>2</v>
      </c>
      <c r="O3352" s="742">
        <v>1</v>
      </c>
      <c r="P3352" s="662">
        <v>139.72</v>
      </c>
      <c r="Q3352" s="677">
        <v>1</v>
      </c>
      <c r="R3352" s="661">
        <v>2</v>
      </c>
      <c r="S3352" s="677">
        <v>1</v>
      </c>
      <c r="T3352" s="742">
        <v>1</v>
      </c>
      <c r="U3352" s="700">
        <v>1</v>
      </c>
    </row>
    <row r="3353" spans="1:21" ht="14.4" customHeight="1" x14ac:dyDescent="0.3">
      <c r="A3353" s="660">
        <v>21</v>
      </c>
      <c r="B3353" s="661" t="s">
        <v>589</v>
      </c>
      <c r="C3353" s="661">
        <v>89301212</v>
      </c>
      <c r="D3353" s="740" t="s">
        <v>6629</v>
      </c>
      <c r="E3353" s="741" t="s">
        <v>4386</v>
      </c>
      <c r="F3353" s="661" t="s">
        <v>4355</v>
      </c>
      <c r="G3353" s="661" t="s">
        <v>6432</v>
      </c>
      <c r="H3353" s="661" t="s">
        <v>590</v>
      </c>
      <c r="I3353" s="661" t="s">
        <v>6433</v>
      </c>
      <c r="J3353" s="661" t="s">
        <v>6434</v>
      </c>
      <c r="K3353" s="661" t="s">
        <v>6435</v>
      </c>
      <c r="L3353" s="662">
        <v>0</v>
      </c>
      <c r="M3353" s="662">
        <v>0</v>
      </c>
      <c r="N3353" s="661">
        <v>6</v>
      </c>
      <c r="O3353" s="742">
        <v>3</v>
      </c>
      <c r="P3353" s="662">
        <v>0</v>
      </c>
      <c r="Q3353" s="677"/>
      <c r="R3353" s="661">
        <v>4</v>
      </c>
      <c r="S3353" s="677">
        <v>0.66666666666666663</v>
      </c>
      <c r="T3353" s="742">
        <v>2</v>
      </c>
      <c r="U3353" s="700">
        <v>0.66666666666666663</v>
      </c>
    </row>
    <row r="3354" spans="1:21" ht="14.4" customHeight="1" x14ac:dyDescent="0.3">
      <c r="A3354" s="660">
        <v>21</v>
      </c>
      <c r="B3354" s="661" t="s">
        <v>589</v>
      </c>
      <c r="C3354" s="661">
        <v>89301212</v>
      </c>
      <c r="D3354" s="740" t="s">
        <v>6629</v>
      </c>
      <c r="E3354" s="741" t="s">
        <v>4386</v>
      </c>
      <c r="F3354" s="661" t="s">
        <v>4355</v>
      </c>
      <c r="G3354" s="661" t="s">
        <v>6432</v>
      </c>
      <c r="H3354" s="661" t="s">
        <v>590</v>
      </c>
      <c r="I3354" s="661" t="s">
        <v>6436</v>
      </c>
      <c r="J3354" s="661" t="s">
        <v>6437</v>
      </c>
      <c r="K3354" s="661" t="s">
        <v>6435</v>
      </c>
      <c r="L3354" s="662">
        <v>0</v>
      </c>
      <c r="M3354" s="662">
        <v>0</v>
      </c>
      <c r="N3354" s="661">
        <v>1</v>
      </c>
      <c r="O3354" s="742">
        <v>1</v>
      </c>
      <c r="P3354" s="662"/>
      <c r="Q3354" s="677"/>
      <c r="R3354" s="661"/>
      <c r="S3354" s="677">
        <v>0</v>
      </c>
      <c r="T3354" s="742"/>
      <c r="U3354" s="700">
        <v>0</v>
      </c>
    </row>
    <row r="3355" spans="1:21" ht="14.4" customHeight="1" x14ac:dyDescent="0.3">
      <c r="A3355" s="660">
        <v>21</v>
      </c>
      <c r="B3355" s="661" t="s">
        <v>589</v>
      </c>
      <c r="C3355" s="661">
        <v>89301212</v>
      </c>
      <c r="D3355" s="740" t="s">
        <v>6629</v>
      </c>
      <c r="E3355" s="741" t="s">
        <v>4386</v>
      </c>
      <c r="F3355" s="661" t="s">
        <v>4355</v>
      </c>
      <c r="G3355" s="661" t="s">
        <v>4480</v>
      </c>
      <c r="H3355" s="661" t="s">
        <v>590</v>
      </c>
      <c r="I3355" s="661" t="s">
        <v>6438</v>
      </c>
      <c r="J3355" s="661" t="s">
        <v>6439</v>
      </c>
      <c r="K3355" s="661" t="s">
        <v>3140</v>
      </c>
      <c r="L3355" s="662">
        <v>356.47</v>
      </c>
      <c r="M3355" s="662">
        <v>712.94</v>
      </c>
      <c r="N3355" s="661">
        <v>2</v>
      </c>
      <c r="O3355" s="742">
        <v>1.5</v>
      </c>
      <c r="P3355" s="662">
        <v>712.94</v>
      </c>
      <c r="Q3355" s="677">
        <v>1</v>
      </c>
      <c r="R3355" s="661">
        <v>2</v>
      </c>
      <c r="S3355" s="677">
        <v>1</v>
      </c>
      <c r="T3355" s="742">
        <v>1.5</v>
      </c>
      <c r="U3355" s="700">
        <v>1</v>
      </c>
    </row>
    <row r="3356" spans="1:21" ht="14.4" customHeight="1" x14ac:dyDescent="0.3">
      <c r="A3356" s="660">
        <v>21</v>
      </c>
      <c r="B3356" s="661" t="s">
        <v>589</v>
      </c>
      <c r="C3356" s="661">
        <v>89301212</v>
      </c>
      <c r="D3356" s="740" t="s">
        <v>6629</v>
      </c>
      <c r="E3356" s="741" t="s">
        <v>4386</v>
      </c>
      <c r="F3356" s="661" t="s">
        <v>4355</v>
      </c>
      <c r="G3356" s="661" t="s">
        <v>4480</v>
      </c>
      <c r="H3356" s="661" t="s">
        <v>590</v>
      </c>
      <c r="I3356" s="661" t="s">
        <v>3464</v>
      </c>
      <c r="J3356" s="661" t="s">
        <v>869</v>
      </c>
      <c r="K3356" s="661" t="s">
        <v>3465</v>
      </c>
      <c r="L3356" s="662">
        <v>198.04</v>
      </c>
      <c r="M3356" s="662">
        <v>198.04</v>
      </c>
      <c r="N3356" s="661">
        <v>1</v>
      </c>
      <c r="O3356" s="742">
        <v>1</v>
      </c>
      <c r="P3356" s="662"/>
      <c r="Q3356" s="677">
        <v>0</v>
      </c>
      <c r="R3356" s="661"/>
      <c r="S3356" s="677">
        <v>0</v>
      </c>
      <c r="T3356" s="742"/>
      <c r="U3356" s="700">
        <v>0</v>
      </c>
    </row>
    <row r="3357" spans="1:21" ht="14.4" customHeight="1" x14ac:dyDescent="0.3">
      <c r="A3357" s="660">
        <v>21</v>
      </c>
      <c r="B3357" s="661" t="s">
        <v>589</v>
      </c>
      <c r="C3357" s="661">
        <v>89301212</v>
      </c>
      <c r="D3357" s="740" t="s">
        <v>6629</v>
      </c>
      <c r="E3357" s="741" t="s">
        <v>4386</v>
      </c>
      <c r="F3357" s="661" t="s">
        <v>4355</v>
      </c>
      <c r="G3357" s="661" t="s">
        <v>6215</v>
      </c>
      <c r="H3357" s="661" t="s">
        <v>590</v>
      </c>
      <c r="I3357" s="661" t="s">
        <v>6216</v>
      </c>
      <c r="J3357" s="661" t="s">
        <v>6217</v>
      </c>
      <c r="K3357" s="661" t="s">
        <v>6218</v>
      </c>
      <c r="L3357" s="662">
        <v>0</v>
      </c>
      <c r="M3357" s="662">
        <v>0</v>
      </c>
      <c r="N3357" s="661">
        <v>5</v>
      </c>
      <c r="O3357" s="742">
        <v>4</v>
      </c>
      <c r="P3357" s="662">
        <v>0</v>
      </c>
      <c r="Q3357" s="677"/>
      <c r="R3357" s="661">
        <v>5</v>
      </c>
      <c r="S3357" s="677">
        <v>1</v>
      </c>
      <c r="T3357" s="742">
        <v>4</v>
      </c>
      <c r="U3357" s="700">
        <v>1</v>
      </c>
    </row>
    <row r="3358" spans="1:21" ht="14.4" customHeight="1" x14ac:dyDescent="0.3">
      <c r="A3358" s="660">
        <v>21</v>
      </c>
      <c r="B3358" s="661" t="s">
        <v>589</v>
      </c>
      <c r="C3358" s="661">
        <v>89301212</v>
      </c>
      <c r="D3358" s="740" t="s">
        <v>6629</v>
      </c>
      <c r="E3358" s="741" t="s">
        <v>4386</v>
      </c>
      <c r="F3358" s="661" t="s">
        <v>4355</v>
      </c>
      <c r="G3358" s="661" t="s">
        <v>4397</v>
      </c>
      <c r="H3358" s="661" t="s">
        <v>590</v>
      </c>
      <c r="I3358" s="661" t="s">
        <v>3482</v>
      </c>
      <c r="J3358" s="661" t="s">
        <v>811</v>
      </c>
      <c r="K3358" s="661" t="s">
        <v>2884</v>
      </c>
      <c r="L3358" s="662">
        <v>230.59</v>
      </c>
      <c r="M3358" s="662">
        <v>230.59</v>
      </c>
      <c r="N3358" s="661">
        <v>1</v>
      </c>
      <c r="O3358" s="742">
        <v>0.5</v>
      </c>
      <c r="P3358" s="662">
        <v>230.59</v>
      </c>
      <c r="Q3358" s="677">
        <v>1</v>
      </c>
      <c r="R3358" s="661">
        <v>1</v>
      </c>
      <c r="S3358" s="677">
        <v>1</v>
      </c>
      <c r="T3358" s="742">
        <v>0.5</v>
      </c>
      <c r="U3358" s="700">
        <v>1</v>
      </c>
    </row>
    <row r="3359" spans="1:21" ht="14.4" customHeight="1" x14ac:dyDescent="0.3">
      <c r="A3359" s="660">
        <v>21</v>
      </c>
      <c r="B3359" s="661" t="s">
        <v>589</v>
      </c>
      <c r="C3359" s="661">
        <v>89301212</v>
      </c>
      <c r="D3359" s="740" t="s">
        <v>6629</v>
      </c>
      <c r="E3359" s="741" t="s">
        <v>4386</v>
      </c>
      <c r="F3359" s="661" t="s">
        <v>4355</v>
      </c>
      <c r="G3359" s="661" t="s">
        <v>4769</v>
      </c>
      <c r="H3359" s="661" t="s">
        <v>590</v>
      </c>
      <c r="I3359" s="661" t="s">
        <v>3704</v>
      </c>
      <c r="J3359" s="661" t="s">
        <v>3705</v>
      </c>
      <c r="K3359" s="661" t="s">
        <v>4770</v>
      </c>
      <c r="L3359" s="662">
        <v>83.09</v>
      </c>
      <c r="M3359" s="662">
        <v>166.18</v>
      </c>
      <c r="N3359" s="661">
        <v>2</v>
      </c>
      <c r="O3359" s="742">
        <v>1</v>
      </c>
      <c r="P3359" s="662">
        <v>166.18</v>
      </c>
      <c r="Q3359" s="677">
        <v>1</v>
      </c>
      <c r="R3359" s="661">
        <v>2</v>
      </c>
      <c r="S3359" s="677">
        <v>1</v>
      </c>
      <c r="T3359" s="742">
        <v>1</v>
      </c>
      <c r="U3359" s="700">
        <v>1</v>
      </c>
    </row>
    <row r="3360" spans="1:21" ht="14.4" customHeight="1" x14ac:dyDescent="0.3">
      <c r="A3360" s="660">
        <v>21</v>
      </c>
      <c r="B3360" s="661" t="s">
        <v>589</v>
      </c>
      <c r="C3360" s="661">
        <v>89301212</v>
      </c>
      <c r="D3360" s="740" t="s">
        <v>6629</v>
      </c>
      <c r="E3360" s="741" t="s">
        <v>4386</v>
      </c>
      <c r="F3360" s="661" t="s">
        <v>4355</v>
      </c>
      <c r="G3360" s="661" t="s">
        <v>4503</v>
      </c>
      <c r="H3360" s="661" t="s">
        <v>2238</v>
      </c>
      <c r="I3360" s="661" t="s">
        <v>2467</v>
      </c>
      <c r="J3360" s="661" t="s">
        <v>2468</v>
      </c>
      <c r="K3360" s="661" t="s">
        <v>996</v>
      </c>
      <c r="L3360" s="662">
        <v>138</v>
      </c>
      <c r="M3360" s="662">
        <v>414</v>
      </c>
      <c r="N3360" s="661">
        <v>3</v>
      </c>
      <c r="O3360" s="742">
        <v>0.5</v>
      </c>
      <c r="P3360" s="662"/>
      <c r="Q3360" s="677">
        <v>0</v>
      </c>
      <c r="R3360" s="661"/>
      <c r="S3360" s="677">
        <v>0</v>
      </c>
      <c r="T3360" s="742"/>
      <c r="U3360" s="700">
        <v>0</v>
      </c>
    </row>
    <row r="3361" spans="1:21" ht="14.4" customHeight="1" x14ac:dyDescent="0.3">
      <c r="A3361" s="660">
        <v>21</v>
      </c>
      <c r="B3361" s="661" t="s">
        <v>589</v>
      </c>
      <c r="C3361" s="661">
        <v>89301212</v>
      </c>
      <c r="D3361" s="740" t="s">
        <v>6629</v>
      </c>
      <c r="E3361" s="741" t="s">
        <v>4386</v>
      </c>
      <c r="F3361" s="661" t="s">
        <v>4355</v>
      </c>
      <c r="G3361" s="661" t="s">
        <v>4406</v>
      </c>
      <c r="H3361" s="661" t="s">
        <v>2238</v>
      </c>
      <c r="I3361" s="661" t="s">
        <v>6440</v>
      </c>
      <c r="J3361" s="661" t="s">
        <v>6441</v>
      </c>
      <c r="K3361" s="661" t="s">
        <v>6442</v>
      </c>
      <c r="L3361" s="662">
        <v>591.66999999999996</v>
      </c>
      <c r="M3361" s="662">
        <v>591.66999999999996</v>
      </c>
      <c r="N3361" s="661">
        <v>1</v>
      </c>
      <c r="O3361" s="742">
        <v>0.5</v>
      </c>
      <c r="P3361" s="662">
        <v>591.66999999999996</v>
      </c>
      <c r="Q3361" s="677">
        <v>1</v>
      </c>
      <c r="R3361" s="661">
        <v>1</v>
      </c>
      <c r="S3361" s="677">
        <v>1</v>
      </c>
      <c r="T3361" s="742">
        <v>0.5</v>
      </c>
      <c r="U3361" s="700">
        <v>1</v>
      </c>
    </row>
    <row r="3362" spans="1:21" ht="14.4" customHeight="1" x14ac:dyDescent="0.3">
      <c r="A3362" s="660">
        <v>21</v>
      </c>
      <c r="B3362" s="661" t="s">
        <v>589</v>
      </c>
      <c r="C3362" s="661">
        <v>89301212</v>
      </c>
      <c r="D3362" s="740" t="s">
        <v>6629</v>
      </c>
      <c r="E3362" s="741" t="s">
        <v>4386</v>
      </c>
      <c r="F3362" s="661" t="s">
        <v>4355</v>
      </c>
      <c r="G3362" s="661" t="s">
        <v>6391</v>
      </c>
      <c r="H3362" s="661" t="s">
        <v>590</v>
      </c>
      <c r="I3362" s="661" t="s">
        <v>6443</v>
      </c>
      <c r="J3362" s="661" t="s">
        <v>6444</v>
      </c>
      <c r="K3362" s="661" t="s">
        <v>6435</v>
      </c>
      <c r="L3362" s="662">
        <v>0</v>
      </c>
      <c r="M3362" s="662">
        <v>0</v>
      </c>
      <c r="N3362" s="661">
        <v>2</v>
      </c>
      <c r="O3362" s="742">
        <v>2</v>
      </c>
      <c r="P3362" s="662"/>
      <c r="Q3362" s="677"/>
      <c r="R3362" s="661"/>
      <c r="S3362" s="677">
        <v>0</v>
      </c>
      <c r="T3362" s="742"/>
      <c r="U3362" s="700">
        <v>0</v>
      </c>
    </row>
    <row r="3363" spans="1:21" ht="14.4" customHeight="1" x14ac:dyDescent="0.3">
      <c r="A3363" s="660">
        <v>21</v>
      </c>
      <c r="B3363" s="661" t="s">
        <v>589</v>
      </c>
      <c r="C3363" s="661">
        <v>89301212</v>
      </c>
      <c r="D3363" s="740" t="s">
        <v>6629</v>
      </c>
      <c r="E3363" s="741" t="s">
        <v>4386</v>
      </c>
      <c r="F3363" s="661" t="s">
        <v>4355</v>
      </c>
      <c r="G3363" s="661" t="s">
        <v>6098</v>
      </c>
      <c r="H3363" s="661" t="s">
        <v>590</v>
      </c>
      <c r="I3363" s="661" t="s">
        <v>1602</v>
      </c>
      <c r="J3363" s="661" t="s">
        <v>1603</v>
      </c>
      <c r="K3363" s="661" t="s">
        <v>4223</v>
      </c>
      <c r="L3363" s="662">
        <v>23.72</v>
      </c>
      <c r="M3363" s="662">
        <v>23.72</v>
      </c>
      <c r="N3363" s="661">
        <v>1</v>
      </c>
      <c r="O3363" s="742">
        <v>1</v>
      </c>
      <c r="P3363" s="662"/>
      <c r="Q3363" s="677">
        <v>0</v>
      </c>
      <c r="R3363" s="661"/>
      <c r="S3363" s="677">
        <v>0</v>
      </c>
      <c r="T3363" s="742"/>
      <c r="U3363" s="700">
        <v>0</v>
      </c>
    </row>
    <row r="3364" spans="1:21" ht="14.4" customHeight="1" x14ac:dyDescent="0.3">
      <c r="A3364" s="660">
        <v>21</v>
      </c>
      <c r="B3364" s="661" t="s">
        <v>589</v>
      </c>
      <c r="C3364" s="661">
        <v>89301212</v>
      </c>
      <c r="D3364" s="740" t="s">
        <v>6629</v>
      </c>
      <c r="E3364" s="741" t="s">
        <v>4386</v>
      </c>
      <c r="F3364" s="661" t="s">
        <v>4355</v>
      </c>
      <c r="G3364" s="661" t="s">
        <v>4521</v>
      </c>
      <c r="H3364" s="661" t="s">
        <v>590</v>
      </c>
      <c r="I3364" s="661" t="s">
        <v>6445</v>
      </c>
      <c r="J3364" s="661" t="s">
        <v>1112</v>
      </c>
      <c r="K3364" s="661" t="s">
        <v>6446</v>
      </c>
      <c r="L3364" s="662">
        <v>159.79</v>
      </c>
      <c r="M3364" s="662">
        <v>159.79</v>
      </c>
      <c r="N3364" s="661">
        <v>1</v>
      </c>
      <c r="O3364" s="742">
        <v>0.5</v>
      </c>
      <c r="P3364" s="662"/>
      <c r="Q3364" s="677">
        <v>0</v>
      </c>
      <c r="R3364" s="661"/>
      <c r="S3364" s="677">
        <v>0</v>
      </c>
      <c r="T3364" s="742"/>
      <c r="U3364" s="700">
        <v>0</v>
      </c>
    </row>
    <row r="3365" spans="1:21" ht="14.4" customHeight="1" x14ac:dyDescent="0.3">
      <c r="A3365" s="660">
        <v>21</v>
      </c>
      <c r="B3365" s="661" t="s">
        <v>589</v>
      </c>
      <c r="C3365" s="661">
        <v>89301212</v>
      </c>
      <c r="D3365" s="740" t="s">
        <v>6629</v>
      </c>
      <c r="E3365" s="741" t="s">
        <v>4386</v>
      </c>
      <c r="F3365" s="661" t="s">
        <v>4355</v>
      </c>
      <c r="G3365" s="661" t="s">
        <v>4535</v>
      </c>
      <c r="H3365" s="661" t="s">
        <v>590</v>
      </c>
      <c r="I3365" s="661" t="s">
        <v>6270</v>
      </c>
      <c r="J3365" s="661" t="s">
        <v>6114</v>
      </c>
      <c r="K3365" s="661" t="s">
        <v>912</v>
      </c>
      <c r="L3365" s="662">
        <v>27.57</v>
      </c>
      <c r="M3365" s="662">
        <v>27.57</v>
      </c>
      <c r="N3365" s="661">
        <v>1</v>
      </c>
      <c r="O3365" s="742">
        <v>0.5</v>
      </c>
      <c r="P3365" s="662"/>
      <c r="Q3365" s="677">
        <v>0</v>
      </c>
      <c r="R3365" s="661"/>
      <c r="S3365" s="677">
        <v>0</v>
      </c>
      <c r="T3365" s="742"/>
      <c r="U3365" s="700">
        <v>0</v>
      </c>
    </row>
    <row r="3366" spans="1:21" ht="14.4" customHeight="1" x14ac:dyDescent="0.3">
      <c r="A3366" s="660">
        <v>21</v>
      </c>
      <c r="B3366" s="661" t="s">
        <v>589</v>
      </c>
      <c r="C3366" s="661">
        <v>89301212</v>
      </c>
      <c r="D3366" s="740" t="s">
        <v>6629</v>
      </c>
      <c r="E3366" s="741" t="s">
        <v>4386</v>
      </c>
      <c r="F3366" s="661" t="s">
        <v>4355</v>
      </c>
      <c r="G3366" s="661" t="s">
        <v>4829</v>
      </c>
      <c r="H3366" s="661" t="s">
        <v>590</v>
      </c>
      <c r="I3366" s="661" t="s">
        <v>4830</v>
      </c>
      <c r="J3366" s="661" t="s">
        <v>4831</v>
      </c>
      <c r="K3366" s="661" t="s">
        <v>4832</v>
      </c>
      <c r="L3366" s="662">
        <v>3586.04</v>
      </c>
      <c r="M3366" s="662">
        <v>10758.119999999999</v>
      </c>
      <c r="N3366" s="661">
        <v>3</v>
      </c>
      <c r="O3366" s="742">
        <v>0.5</v>
      </c>
      <c r="P3366" s="662"/>
      <c r="Q3366" s="677">
        <v>0</v>
      </c>
      <c r="R3366" s="661"/>
      <c r="S3366" s="677">
        <v>0</v>
      </c>
      <c r="T3366" s="742"/>
      <c r="U3366" s="700">
        <v>0</v>
      </c>
    </row>
    <row r="3367" spans="1:21" ht="14.4" customHeight="1" x14ac:dyDescent="0.3">
      <c r="A3367" s="660">
        <v>21</v>
      </c>
      <c r="B3367" s="661" t="s">
        <v>589</v>
      </c>
      <c r="C3367" s="661">
        <v>89301212</v>
      </c>
      <c r="D3367" s="740" t="s">
        <v>6629</v>
      </c>
      <c r="E3367" s="741" t="s">
        <v>4386</v>
      </c>
      <c r="F3367" s="661" t="s">
        <v>4355</v>
      </c>
      <c r="G3367" s="661" t="s">
        <v>4708</v>
      </c>
      <c r="H3367" s="661" t="s">
        <v>590</v>
      </c>
      <c r="I3367" s="661" t="s">
        <v>6447</v>
      </c>
      <c r="J3367" s="661" t="s">
        <v>995</v>
      </c>
      <c r="K3367" s="661" t="s">
        <v>6062</v>
      </c>
      <c r="L3367" s="662">
        <v>0</v>
      </c>
      <c r="M3367" s="662">
        <v>0</v>
      </c>
      <c r="N3367" s="661">
        <v>1</v>
      </c>
      <c r="O3367" s="742">
        <v>1</v>
      </c>
      <c r="P3367" s="662">
        <v>0</v>
      </c>
      <c r="Q3367" s="677"/>
      <c r="R3367" s="661">
        <v>1</v>
      </c>
      <c r="S3367" s="677">
        <v>1</v>
      </c>
      <c r="T3367" s="742">
        <v>1</v>
      </c>
      <c r="U3367" s="700">
        <v>1</v>
      </c>
    </row>
    <row r="3368" spans="1:21" ht="14.4" customHeight="1" x14ac:dyDescent="0.3">
      <c r="A3368" s="660">
        <v>21</v>
      </c>
      <c r="B3368" s="661" t="s">
        <v>589</v>
      </c>
      <c r="C3368" s="661">
        <v>89301212</v>
      </c>
      <c r="D3368" s="740" t="s">
        <v>6629</v>
      </c>
      <c r="E3368" s="741" t="s">
        <v>4386</v>
      </c>
      <c r="F3368" s="661" t="s">
        <v>4355</v>
      </c>
      <c r="G3368" s="661" t="s">
        <v>4833</v>
      </c>
      <c r="H3368" s="661" t="s">
        <v>590</v>
      </c>
      <c r="I3368" s="661" t="s">
        <v>1365</v>
      </c>
      <c r="J3368" s="661" t="s">
        <v>5326</v>
      </c>
      <c r="K3368" s="661" t="s">
        <v>5327</v>
      </c>
      <c r="L3368" s="662">
        <v>86.76</v>
      </c>
      <c r="M3368" s="662">
        <v>86.76</v>
      </c>
      <c r="N3368" s="661">
        <v>1</v>
      </c>
      <c r="O3368" s="742">
        <v>0.5</v>
      </c>
      <c r="P3368" s="662"/>
      <c r="Q3368" s="677">
        <v>0</v>
      </c>
      <c r="R3368" s="661"/>
      <c r="S3368" s="677">
        <v>0</v>
      </c>
      <c r="T3368" s="742"/>
      <c r="U3368" s="700">
        <v>0</v>
      </c>
    </row>
    <row r="3369" spans="1:21" ht="14.4" customHeight="1" x14ac:dyDescent="0.3">
      <c r="A3369" s="660">
        <v>21</v>
      </c>
      <c r="B3369" s="661" t="s">
        <v>589</v>
      </c>
      <c r="C3369" s="661">
        <v>89301212</v>
      </c>
      <c r="D3369" s="740" t="s">
        <v>6629</v>
      </c>
      <c r="E3369" s="741" t="s">
        <v>4386</v>
      </c>
      <c r="F3369" s="661" t="s">
        <v>4355</v>
      </c>
      <c r="G3369" s="661" t="s">
        <v>5388</v>
      </c>
      <c r="H3369" s="661" t="s">
        <v>590</v>
      </c>
      <c r="I3369" s="661" t="s">
        <v>6448</v>
      </c>
      <c r="J3369" s="661" t="s">
        <v>6449</v>
      </c>
      <c r="K3369" s="661" t="s">
        <v>3484</v>
      </c>
      <c r="L3369" s="662">
        <v>236.01</v>
      </c>
      <c r="M3369" s="662">
        <v>472.02</v>
      </c>
      <c r="N3369" s="661">
        <v>2</v>
      </c>
      <c r="O3369" s="742">
        <v>0.5</v>
      </c>
      <c r="P3369" s="662">
        <v>472.02</v>
      </c>
      <c r="Q3369" s="677">
        <v>1</v>
      </c>
      <c r="R3369" s="661">
        <v>2</v>
      </c>
      <c r="S3369" s="677">
        <v>1</v>
      </c>
      <c r="T3369" s="742">
        <v>0.5</v>
      </c>
      <c r="U3369" s="700">
        <v>1</v>
      </c>
    </row>
    <row r="3370" spans="1:21" ht="14.4" customHeight="1" x14ac:dyDescent="0.3">
      <c r="A3370" s="660">
        <v>21</v>
      </c>
      <c r="B3370" s="661" t="s">
        <v>589</v>
      </c>
      <c r="C3370" s="661">
        <v>89301212</v>
      </c>
      <c r="D3370" s="740" t="s">
        <v>6629</v>
      </c>
      <c r="E3370" s="741" t="s">
        <v>4386</v>
      </c>
      <c r="F3370" s="661" t="s">
        <v>4355</v>
      </c>
      <c r="G3370" s="661" t="s">
        <v>4398</v>
      </c>
      <c r="H3370" s="661" t="s">
        <v>2238</v>
      </c>
      <c r="I3370" s="661" t="s">
        <v>2362</v>
      </c>
      <c r="J3370" s="661" t="s">
        <v>2359</v>
      </c>
      <c r="K3370" s="661" t="s">
        <v>2289</v>
      </c>
      <c r="L3370" s="662">
        <v>2332.92</v>
      </c>
      <c r="M3370" s="662">
        <v>2332.92</v>
      </c>
      <c r="N3370" s="661">
        <v>1</v>
      </c>
      <c r="O3370" s="742">
        <v>0.5</v>
      </c>
      <c r="P3370" s="662">
        <v>2332.92</v>
      </c>
      <c r="Q3370" s="677">
        <v>1</v>
      </c>
      <c r="R3370" s="661">
        <v>1</v>
      </c>
      <c r="S3370" s="677">
        <v>1</v>
      </c>
      <c r="T3370" s="742">
        <v>0.5</v>
      </c>
      <c r="U3370" s="700">
        <v>1</v>
      </c>
    </row>
    <row r="3371" spans="1:21" ht="14.4" customHeight="1" x14ac:dyDescent="0.3">
      <c r="A3371" s="660">
        <v>21</v>
      </c>
      <c r="B3371" s="661" t="s">
        <v>589</v>
      </c>
      <c r="C3371" s="661">
        <v>89301212</v>
      </c>
      <c r="D3371" s="740" t="s">
        <v>6629</v>
      </c>
      <c r="E3371" s="741" t="s">
        <v>4386</v>
      </c>
      <c r="F3371" s="661" t="s">
        <v>4355</v>
      </c>
      <c r="G3371" s="661" t="s">
        <v>4410</v>
      </c>
      <c r="H3371" s="661" t="s">
        <v>2238</v>
      </c>
      <c r="I3371" s="661" t="s">
        <v>2514</v>
      </c>
      <c r="J3371" s="661" t="s">
        <v>2515</v>
      </c>
      <c r="K3371" s="661" t="s">
        <v>4121</v>
      </c>
      <c r="L3371" s="662">
        <v>1359.61</v>
      </c>
      <c r="M3371" s="662">
        <v>1359.61</v>
      </c>
      <c r="N3371" s="661">
        <v>1</v>
      </c>
      <c r="O3371" s="742">
        <v>1</v>
      </c>
      <c r="P3371" s="662"/>
      <c r="Q3371" s="677">
        <v>0</v>
      </c>
      <c r="R3371" s="661"/>
      <c r="S3371" s="677">
        <v>0</v>
      </c>
      <c r="T3371" s="742"/>
      <c r="U3371" s="700">
        <v>0</v>
      </c>
    </row>
    <row r="3372" spans="1:21" ht="14.4" customHeight="1" x14ac:dyDescent="0.3">
      <c r="A3372" s="660">
        <v>21</v>
      </c>
      <c r="B3372" s="661" t="s">
        <v>589</v>
      </c>
      <c r="C3372" s="661">
        <v>89301212</v>
      </c>
      <c r="D3372" s="740" t="s">
        <v>6629</v>
      </c>
      <c r="E3372" s="741" t="s">
        <v>4386</v>
      </c>
      <c r="F3372" s="661" t="s">
        <v>4355</v>
      </c>
      <c r="G3372" s="661" t="s">
        <v>4937</v>
      </c>
      <c r="H3372" s="661" t="s">
        <v>2238</v>
      </c>
      <c r="I3372" s="661" t="s">
        <v>4938</v>
      </c>
      <c r="J3372" s="661" t="s">
        <v>2281</v>
      </c>
      <c r="K3372" s="661" t="s">
        <v>4939</v>
      </c>
      <c r="L3372" s="662">
        <v>1793.46</v>
      </c>
      <c r="M3372" s="662">
        <v>5380.38</v>
      </c>
      <c r="N3372" s="661">
        <v>3</v>
      </c>
      <c r="O3372" s="742">
        <v>0.5</v>
      </c>
      <c r="P3372" s="662"/>
      <c r="Q3372" s="677">
        <v>0</v>
      </c>
      <c r="R3372" s="661"/>
      <c r="S3372" s="677">
        <v>0</v>
      </c>
      <c r="T3372" s="742"/>
      <c r="U3372" s="700">
        <v>0</v>
      </c>
    </row>
    <row r="3373" spans="1:21" ht="14.4" customHeight="1" x14ac:dyDescent="0.3">
      <c r="A3373" s="660">
        <v>21</v>
      </c>
      <c r="B3373" s="661" t="s">
        <v>589</v>
      </c>
      <c r="C3373" s="661">
        <v>89301212</v>
      </c>
      <c r="D3373" s="740" t="s">
        <v>6629</v>
      </c>
      <c r="E3373" s="741" t="s">
        <v>4386</v>
      </c>
      <c r="F3373" s="661" t="s">
        <v>4355</v>
      </c>
      <c r="G3373" s="661" t="s">
        <v>5918</v>
      </c>
      <c r="H3373" s="661" t="s">
        <v>590</v>
      </c>
      <c r="I3373" s="661" t="s">
        <v>6450</v>
      </c>
      <c r="J3373" s="661" t="s">
        <v>5920</v>
      </c>
      <c r="K3373" s="661" t="s">
        <v>6451</v>
      </c>
      <c r="L3373" s="662">
        <v>0</v>
      </c>
      <c r="M3373" s="662">
        <v>0</v>
      </c>
      <c r="N3373" s="661">
        <v>3</v>
      </c>
      <c r="O3373" s="742">
        <v>3</v>
      </c>
      <c r="P3373" s="662">
        <v>0</v>
      </c>
      <c r="Q3373" s="677"/>
      <c r="R3373" s="661">
        <v>1</v>
      </c>
      <c r="S3373" s="677">
        <v>0.33333333333333331</v>
      </c>
      <c r="T3373" s="742">
        <v>1</v>
      </c>
      <c r="U3373" s="700">
        <v>0.33333333333333331</v>
      </c>
    </row>
    <row r="3374" spans="1:21" ht="14.4" customHeight="1" x14ac:dyDescent="0.3">
      <c r="A3374" s="660">
        <v>21</v>
      </c>
      <c r="B3374" s="661" t="s">
        <v>589</v>
      </c>
      <c r="C3374" s="661">
        <v>89301212</v>
      </c>
      <c r="D3374" s="740" t="s">
        <v>6629</v>
      </c>
      <c r="E3374" s="741" t="s">
        <v>4386</v>
      </c>
      <c r="F3374" s="661" t="s">
        <v>4355</v>
      </c>
      <c r="G3374" s="661" t="s">
        <v>5648</v>
      </c>
      <c r="H3374" s="661" t="s">
        <v>2238</v>
      </c>
      <c r="I3374" s="661" t="s">
        <v>2438</v>
      </c>
      <c r="J3374" s="661" t="s">
        <v>2439</v>
      </c>
      <c r="K3374" s="661" t="s">
        <v>4259</v>
      </c>
      <c r="L3374" s="662">
        <v>94.8</v>
      </c>
      <c r="M3374" s="662">
        <v>94.8</v>
      </c>
      <c r="N3374" s="661">
        <v>1</v>
      </c>
      <c r="O3374" s="742">
        <v>1</v>
      </c>
      <c r="P3374" s="662">
        <v>94.8</v>
      </c>
      <c r="Q3374" s="677">
        <v>1</v>
      </c>
      <c r="R3374" s="661">
        <v>1</v>
      </c>
      <c r="S3374" s="677">
        <v>1</v>
      </c>
      <c r="T3374" s="742">
        <v>1</v>
      </c>
      <c r="U3374" s="700">
        <v>1</v>
      </c>
    </row>
    <row r="3375" spans="1:21" ht="14.4" customHeight="1" x14ac:dyDescent="0.3">
      <c r="A3375" s="660">
        <v>21</v>
      </c>
      <c r="B3375" s="661" t="s">
        <v>589</v>
      </c>
      <c r="C3375" s="661">
        <v>89301212</v>
      </c>
      <c r="D3375" s="740" t="s">
        <v>6629</v>
      </c>
      <c r="E3375" s="741" t="s">
        <v>4386</v>
      </c>
      <c r="F3375" s="661" t="s">
        <v>4355</v>
      </c>
      <c r="G3375" s="661" t="s">
        <v>4718</v>
      </c>
      <c r="H3375" s="661" t="s">
        <v>590</v>
      </c>
      <c r="I3375" s="661" t="s">
        <v>6452</v>
      </c>
      <c r="J3375" s="661" t="s">
        <v>6453</v>
      </c>
      <c r="K3375" s="661" t="s">
        <v>4151</v>
      </c>
      <c r="L3375" s="662">
        <v>377.83</v>
      </c>
      <c r="M3375" s="662">
        <v>2266.98</v>
      </c>
      <c r="N3375" s="661">
        <v>6</v>
      </c>
      <c r="O3375" s="742">
        <v>3</v>
      </c>
      <c r="P3375" s="662">
        <v>2266.98</v>
      </c>
      <c r="Q3375" s="677">
        <v>1</v>
      </c>
      <c r="R3375" s="661">
        <v>6</v>
      </c>
      <c r="S3375" s="677">
        <v>1</v>
      </c>
      <c r="T3375" s="742">
        <v>3</v>
      </c>
      <c r="U3375" s="700">
        <v>1</v>
      </c>
    </row>
    <row r="3376" spans="1:21" ht="14.4" customHeight="1" x14ac:dyDescent="0.3">
      <c r="A3376" s="660">
        <v>21</v>
      </c>
      <c r="B3376" s="661" t="s">
        <v>589</v>
      </c>
      <c r="C3376" s="661">
        <v>89301212</v>
      </c>
      <c r="D3376" s="740" t="s">
        <v>6629</v>
      </c>
      <c r="E3376" s="741" t="s">
        <v>4386</v>
      </c>
      <c r="F3376" s="661" t="s">
        <v>4355</v>
      </c>
      <c r="G3376" s="661" t="s">
        <v>4718</v>
      </c>
      <c r="H3376" s="661" t="s">
        <v>590</v>
      </c>
      <c r="I3376" s="661" t="s">
        <v>6452</v>
      </c>
      <c r="J3376" s="661" t="s">
        <v>6453</v>
      </c>
      <c r="K3376" s="661" t="s">
        <v>4151</v>
      </c>
      <c r="L3376" s="662">
        <v>276</v>
      </c>
      <c r="M3376" s="662">
        <v>552</v>
      </c>
      <c r="N3376" s="661">
        <v>2</v>
      </c>
      <c r="O3376" s="742">
        <v>1</v>
      </c>
      <c r="P3376" s="662">
        <v>552</v>
      </c>
      <c r="Q3376" s="677">
        <v>1</v>
      </c>
      <c r="R3376" s="661">
        <v>2</v>
      </c>
      <c r="S3376" s="677">
        <v>1</v>
      </c>
      <c r="T3376" s="742">
        <v>1</v>
      </c>
      <c r="U3376" s="700">
        <v>1</v>
      </c>
    </row>
    <row r="3377" spans="1:21" ht="14.4" customHeight="1" x14ac:dyDescent="0.3">
      <c r="A3377" s="660">
        <v>21</v>
      </c>
      <c r="B3377" s="661" t="s">
        <v>589</v>
      </c>
      <c r="C3377" s="661">
        <v>89301212</v>
      </c>
      <c r="D3377" s="740" t="s">
        <v>6629</v>
      </c>
      <c r="E3377" s="741" t="s">
        <v>4386</v>
      </c>
      <c r="F3377" s="661" t="s">
        <v>4355</v>
      </c>
      <c r="G3377" s="661" t="s">
        <v>4599</v>
      </c>
      <c r="H3377" s="661" t="s">
        <v>2238</v>
      </c>
      <c r="I3377" s="661" t="s">
        <v>2355</v>
      </c>
      <c r="J3377" s="661" t="s">
        <v>2349</v>
      </c>
      <c r="K3377" s="661" t="s">
        <v>4226</v>
      </c>
      <c r="L3377" s="662">
        <v>163.72999999999999</v>
      </c>
      <c r="M3377" s="662">
        <v>491.18999999999994</v>
      </c>
      <c r="N3377" s="661">
        <v>3</v>
      </c>
      <c r="O3377" s="742">
        <v>0.5</v>
      </c>
      <c r="P3377" s="662"/>
      <c r="Q3377" s="677">
        <v>0</v>
      </c>
      <c r="R3377" s="661"/>
      <c r="S3377" s="677">
        <v>0</v>
      </c>
      <c r="T3377" s="742"/>
      <c r="U3377" s="700">
        <v>0</v>
      </c>
    </row>
    <row r="3378" spans="1:21" ht="14.4" customHeight="1" x14ac:dyDescent="0.3">
      <c r="A3378" s="660">
        <v>21</v>
      </c>
      <c r="B3378" s="661" t="s">
        <v>589</v>
      </c>
      <c r="C3378" s="661">
        <v>89301212</v>
      </c>
      <c r="D3378" s="740" t="s">
        <v>6629</v>
      </c>
      <c r="E3378" s="741" t="s">
        <v>4386</v>
      </c>
      <c r="F3378" s="661" t="s">
        <v>4355</v>
      </c>
      <c r="G3378" s="661" t="s">
        <v>5049</v>
      </c>
      <c r="H3378" s="661" t="s">
        <v>590</v>
      </c>
      <c r="I3378" s="661" t="s">
        <v>3051</v>
      </c>
      <c r="J3378" s="661" t="s">
        <v>3052</v>
      </c>
      <c r="K3378" s="661" t="s">
        <v>1377</v>
      </c>
      <c r="L3378" s="662">
        <v>284.3</v>
      </c>
      <c r="M3378" s="662">
        <v>284.3</v>
      </c>
      <c r="N3378" s="661">
        <v>1</v>
      </c>
      <c r="O3378" s="742">
        <v>0.5</v>
      </c>
      <c r="P3378" s="662"/>
      <c r="Q3378" s="677">
        <v>0</v>
      </c>
      <c r="R3378" s="661"/>
      <c r="S3378" s="677">
        <v>0</v>
      </c>
      <c r="T3378" s="742"/>
      <c r="U3378" s="700">
        <v>0</v>
      </c>
    </row>
    <row r="3379" spans="1:21" ht="14.4" customHeight="1" x14ac:dyDescent="0.3">
      <c r="A3379" s="660">
        <v>21</v>
      </c>
      <c r="B3379" s="661" t="s">
        <v>589</v>
      </c>
      <c r="C3379" s="661">
        <v>89301212</v>
      </c>
      <c r="D3379" s="740" t="s">
        <v>6629</v>
      </c>
      <c r="E3379" s="741" t="s">
        <v>4387</v>
      </c>
      <c r="F3379" s="661" t="s">
        <v>4355</v>
      </c>
      <c r="G3379" s="661" t="s">
        <v>4485</v>
      </c>
      <c r="H3379" s="661" t="s">
        <v>590</v>
      </c>
      <c r="I3379" s="661" t="s">
        <v>1518</v>
      </c>
      <c r="J3379" s="661" t="s">
        <v>1519</v>
      </c>
      <c r="K3379" s="661" t="s">
        <v>1520</v>
      </c>
      <c r="L3379" s="662">
        <v>359.63</v>
      </c>
      <c r="M3379" s="662">
        <v>359.63</v>
      </c>
      <c r="N3379" s="661">
        <v>1</v>
      </c>
      <c r="O3379" s="742">
        <v>0.5</v>
      </c>
      <c r="P3379" s="662">
        <v>359.63</v>
      </c>
      <c r="Q3379" s="677">
        <v>1</v>
      </c>
      <c r="R3379" s="661">
        <v>1</v>
      </c>
      <c r="S3379" s="677">
        <v>1</v>
      </c>
      <c r="T3379" s="742">
        <v>0.5</v>
      </c>
      <c r="U3379" s="700">
        <v>1</v>
      </c>
    </row>
    <row r="3380" spans="1:21" ht="14.4" customHeight="1" x14ac:dyDescent="0.3">
      <c r="A3380" s="660">
        <v>21</v>
      </c>
      <c r="B3380" s="661" t="s">
        <v>589</v>
      </c>
      <c r="C3380" s="661">
        <v>89301212</v>
      </c>
      <c r="D3380" s="740" t="s">
        <v>6629</v>
      </c>
      <c r="E3380" s="741" t="s">
        <v>4387</v>
      </c>
      <c r="F3380" s="661" t="s">
        <v>4355</v>
      </c>
      <c r="G3380" s="661" t="s">
        <v>4545</v>
      </c>
      <c r="H3380" s="661" t="s">
        <v>2238</v>
      </c>
      <c r="I3380" s="661" t="s">
        <v>2601</v>
      </c>
      <c r="J3380" s="661" t="s">
        <v>2602</v>
      </c>
      <c r="K3380" s="661" t="s">
        <v>4215</v>
      </c>
      <c r="L3380" s="662">
        <v>804.58</v>
      </c>
      <c r="M3380" s="662">
        <v>3218.32</v>
      </c>
      <c r="N3380" s="661">
        <v>4</v>
      </c>
      <c r="O3380" s="742">
        <v>2</v>
      </c>
      <c r="P3380" s="662">
        <v>3218.32</v>
      </c>
      <c r="Q3380" s="677">
        <v>1</v>
      </c>
      <c r="R3380" s="661">
        <v>4</v>
      </c>
      <c r="S3380" s="677">
        <v>1</v>
      </c>
      <c r="T3380" s="742">
        <v>2</v>
      </c>
      <c r="U3380" s="700">
        <v>1</v>
      </c>
    </row>
    <row r="3381" spans="1:21" ht="14.4" customHeight="1" x14ac:dyDescent="0.3">
      <c r="A3381" s="660">
        <v>21</v>
      </c>
      <c r="B3381" s="661" t="s">
        <v>589</v>
      </c>
      <c r="C3381" s="661">
        <v>89301212</v>
      </c>
      <c r="D3381" s="740" t="s">
        <v>6629</v>
      </c>
      <c r="E3381" s="741" t="s">
        <v>4387</v>
      </c>
      <c r="F3381" s="661" t="s">
        <v>4355</v>
      </c>
      <c r="G3381" s="661" t="s">
        <v>4550</v>
      </c>
      <c r="H3381" s="661" t="s">
        <v>590</v>
      </c>
      <c r="I3381" s="661" t="s">
        <v>3377</v>
      </c>
      <c r="J3381" s="661" t="s">
        <v>3378</v>
      </c>
      <c r="K3381" s="661" t="s">
        <v>3379</v>
      </c>
      <c r="L3381" s="662">
        <v>1172.22</v>
      </c>
      <c r="M3381" s="662">
        <v>3516.66</v>
      </c>
      <c r="N3381" s="661">
        <v>3</v>
      </c>
      <c r="O3381" s="742">
        <v>1</v>
      </c>
      <c r="P3381" s="662">
        <v>3516.66</v>
      </c>
      <c r="Q3381" s="677">
        <v>1</v>
      </c>
      <c r="R3381" s="661">
        <v>3</v>
      </c>
      <c r="S3381" s="677">
        <v>1</v>
      </c>
      <c r="T3381" s="742">
        <v>1</v>
      </c>
      <c r="U3381" s="700">
        <v>1</v>
      </c>
    </row>
    <row r="3382" spans="1:21" ht="14.4" customHeight="1" x14ac:dyDescent="0.3">
      <c r="A3382" s="660">
        <v>21</v>
      </c>
      <c r="B3382" s="661" t="s">
        <v>589</v>
      </c>
      <c r="C3382" s="661">
        <v>89301212</v>
      </c>
      <c r="D3382" s="740" t="s">
        <v>6629</v>
      </c>
      <c r="E3382" s="741" t="s">
        <v>4387</v>
      </c>
      <c r="F3382" s="661" t="s">
        <v>4355</v>
      </c>
      <c r="G3382" s="661" t="s">
        <v>4414</v>
      </c>
      <c r="H3382" s="661" t="s">
        <v>590</v>
      </c>
      <c r="I3382" s="661" t="s">
        <v>4568</v>
      </c>
      <c r="J3382" s="661" t="s">
        <v>4416</v>
      </c>
      <c r="K3382" s="661" t="s">
        <v>855</v>
      </c>
      <c r="L3382" s="662">
        <v>97.97</v>
      </c>
      <c r="M3382" s="662">
        <v>97.97</v>
      </c>
      <c r="N3382" s="661">
        <v>1</v>
      </c>
      <c r="O3382" s="742">
        <v>1</v>
      </c>
      <c r="P3382" s="662">
        <v>97.97</v>
      </c>
      <c r="Q3382" s="677">
        <v>1</v>
      </c>
      <c r="R3382" s="661">
        <v>1</v>
      </c>
      <c r="S3382" s="677">
        <v>1</v>
      </c>
      <c r="T3382" s="742">
        <v>1</v>
      </c>
      <c r="U3382" s="700">
        <v>1</v>
      </c>
    </row>
    <row r="3383" spans="1:21" ht="14.4" customHeight="1" x14ac:dyDescent="0.3">
      <c r="A3383" s="660">
        <v>21</v>
      </c>
      <c r="B3383" s="661" t="s">
        <v>589</v>
      </c>
      <c r="C3383" s="661">
        <v>89301212</v>
      </c>
      <c r="D3383" s="740" t="s">
        <v>6629</v>
      </c>
      <c r="E3383" s="741" t="s">
        <v>4387</v>
      </c>
      <c r="F3383" s="661" t="s">
        <v>4355</v>
      </c>
      <c r="G3383" s="661" t="s">
        <v>5005</v>
      </c>
      <c r="H3383" s="661" t="s">
        <v>2238</v>
      </c>
      <c r="I3383" s="661" t="s">
        <v>6454</v>
      </c>
      <c r="J3383" s="661" t="s">
        <v>6455</v>
      </c>
      <c r="K3383" s="661" t="s">
        <v>6456</v>
      </c>
      <c r="L3383" s="662">
        <v>14860.07</v>
      </c>
      <c r="M3383" s="662">
        <v>14860.07</v>
      </c>
      <c r="N3383" s="661">
        <v>1</v>
      </c>
      <c r="O3383" s="742">
        <v>0.5</v>
      </c>
      <c r="P3383" s="662">
        <v>14860.07</v>
      </c>
      <c r="Q3383" s="677">
        <v>1</v>
      </c>
      <c r="R3383" s="661">
        <v>1</v>
      </c>
      <c r="S3383" s="677">
        <v>1</v>
      </c>
      <c r="T3383" s="742">
        <v>0.5</v>
      </c>
      <c r="U3383" s="700">
        <v>1</v>
      </c>
    </row>
    <row r="3384" spans="1:21" ht="14.4" customHeight="1" x14ac:dyDescent="0.3">
      <c r="A3384" s="660">
        <v>21</v>
      </c>
      <c r="B3384" s="661" t="s">
        <v>589</v>
      </c>
      <c r="C3384" s="661">
        <v>89301212</v>
      </c>
      <c r="D3384" s="740" t="s">
        <v>6629</v>
      </c>
      <c r="E3384" s="741" t="s">
        <v>4388</v>
      </c>
      <c r="F3384" s="661" t="s">
        <v>4355</v>
      </c>
      <c r="G3384" s="661" t="s">
        <v>4759</v>
      </c>
      <c r="H3384" s="661" t="s">
        <v>2238</v>
      </c>
      <c r="I3384" s="661" t="s">
        <v>2763</v>
      </c>
      <c r="J3384" s="661" t="s">
        <v>2764</v>
      </c>
      <c r="K3384" s="661" t="s">
        <v>4173</v>
      </c>
      <c r="L3384" s="662">
        <v>178.27</v>
      </c>
      <c r="M3384" s="662">
        <v>356.54</v>
      </c>
      <c r="N3384" s="661">
        <v>2</v>
      </c>
      <c r="O3384" s="742">
        <v>1</v>
      </c>
      <c r="P3384" s="662">
        <v>356.54</v>
      </c>
      <c r="Q3384" s="677">
        <v>1</v>
      </c>
      <c r="R3384" s="661">
        <v>2</v>
      </c>
      <c r="S3384" s="677">
        <v>1</v>
      </c>
      <c r="T3384" s="742">
        <v>1</v>
      </c>
      <c r="U3384" s="700">
        <v>1</v>
      </c>
    </row>
    <row r="3385" spans="1:21" ht="14.4" customHeight="1" x14ac:dyDescent="0.3">
      <c r="A3385" s="660">
        <v>21</v>
      </c>
      <c r="B3385" s="661" t="s">
        <v>589</v>
      </c>
      <c r="C3385" s="661">
        <v>89301212</v>
      </c>
      <c r="D3385" s="740" t="s">
        <v>6629</v>
      </c>
      <c r="E3385" s="741" t="s">
        <v>4388</v>
      </c>
      <c r="F3385" s="661" t="s">
        <v>4355</v>
      </c>
      <c r="G3385" s="661" t="s">
        <v>4630</v>
      </c>
      <c r="H3385" s="661" t="s">
        <v>590</v>
      </c>
      <c r="I3385" s="661" t="s">
        <v>5960</v>
      </c>
      <c r="J3385" s="661" t="s">
        <v>5419</v>
      </c>
      <c r="K3385" s="661" t="s">
        <v>1200</v>
      </c>
      <c r="L3385" s="662">
        <v>0</v>
      </c>
      <c r="M3385" s="662">
        <v>0</v>
      </c>
      <c r="N3385" s="661">
        <v>1</v>
      </c>
      <c r="O3385" s="742">
        <v>0.5</v>
      </c>
      <c r="P3385" s="662">
        <v>0</v>
      </c>
      <c r="Q3385" s="677"/>
      <c r="R3385" s="661">
        <v>1</v>
      </c>
      <c r="S3385" s="677">
        <v>1</v>
      </c>
      <c r="T3385" s="742">
        <v>0.5</v>
      </c>
      <c r="U3385" s="700">
        <v>1</v>
      </c>
    </row>
    <row r="3386" spans="1:21" ht="14.4" customHeight="1" x14ac:dyDescent="0.3">
      <c r="A3386" s="660">
        <v>21</v>
      </c>
      <c r="B3386" s="661" t="s">
        <v>589</v>
      </c>
      <c r="C3386" s="661">
        <v>89301212</v>
      </c>
      <c r="D3386" s="740" t="s">
        <v>6629</v>
      </c>
      <c r="E3386" s="741" t="s">
        <v>4388</v>
      </c>
      <c r="F3386" s="661" t="s">
        <v>4355</v>
      </c>
      <c r="G3386" s="661" t="s">
        <v>4704</v>
      </c>
      <c r="H3386" s="661" t="s">
        <v>590</v>
      </c>
      <c r="I3386" s="661" t="s">
        <v>1390</v>
      </c>
      <c r="J3386" s="661" t="s">
        <v>1391</v>
      </c>
      <c r="K3386" s="661" t="s">
        <v>816</v>
      </c>
      <c r="L3386" s="662">
        <v>0</v>
      </c>
      <c r="M3386" s="662">
        <v>0</v>
      </c>
      <c r="N3386" s="661">
        <v>1</v>
      </c>
      <c r="O3386" s="742">
        <v>0.5</v>
      </c>
      <c r="P3386" s="662"/>
      <c r="Q3386" s="677"/>
      <c r="R3386" s="661"/>
      <c r="S3386" s="677">
        <v>0</v>
      </c>
      <c r="T3386" s="742"/>
      <c r="U3386" s="700">
        <v>0</v>
      </c>
    </row>
    <row r="3387" spans="1:21" ht="14.4" customHeight="1" x14ac:dyDescent="0.3">
      <c r="A3387" s="660">
        <v>21</v>
      </c>
      <c r="B3387" s="661" t="s">
        <v>589</v>
      </c>
      <c r="C3387" s="661">
        <v>89301212</v>
      </c>
      <c r="D3387" s="740" t="s">
        <v>6629</v>
      </c>
      <c r="E3387" s="741" t="s">
        <v>4388</v>
      </c>
      <c r="F3387" s="661" t="s">
        <v>4355</v>
      </c>
      <c r="G3387" s="661" t="s">
        <v>4704</v>
      </c>
      <c r="H3387" s="661" t="s">
        <v>590</v>
      </c>
      <c r="I3387" s="661" t="s">
        <v>2908</v>
      </c>
      <c r="J3387" s="661" t="s">
        <v>2909</v>
      </c>
      <c r="K3387" s="661" t="s">
        <v>2910</v>
      </c>
      <c r="L3387" s="662">
        <v>33.79</v>
      </c>
      <c r="M3387" s="662">
        <v>33.79</v>
      </c>
      <c r="N3387" s="661">
        <v>1</v>
      </c>
      <c r="O3387" s="742">
        <v>0.5</v>
      </c>
      <c r="P3387" s="662"/>
      <c r="Q3387" s="677">
        <v>0</v>
      </c>
      <c r="R3387" s="661"/>
      <c r="S3387" s="677">
        <v>0</v>
      </c>
      <c r="T3387" s="742"/>
      <c r="U3387" s="700">
        <v>0</v>
      </c>
    </row>
    <row r="3388" spans="1:21" ht="14.4" customHeight="1" x14ac:dyDescent="0.3">
      <c r="A3388" s="660">
        <v>21</v>
      </c>
      <c r="B3388" s="661" t="s">
        <v>589</v>
      </c>
      <c r="C3388" s="661">
        <v>89301212</v>
      </c>
      <c r="D3388" s="740" t="s">
        <v>6629</v>
      </c>
      <c r="E3388" s="741" t="s">
        <v>4388</v>
      </c>
      <c r="F3388" s="661" t="s">
        <v>4355</v>
      </c>
      <c r="G3388" s="661" t="s">
        <v>4398</v>
      </c>
      <c r="H3388" s="661" t="s">
        <v>2238</v>
      </c>
      <c r="I3388" s="661" t="s">
        <v>2284</v>
      </c>
      <c r="J3388" s="661" t="s">
        <v>2285</v>
      </c>
      <c r="K3388" s="661" t="s">
        <v>2286</v>
      </c>
      <c r="L3388" s="662">
        <v>937.93</v>
      </c>
      <c r="M3388" s="662">
        <v>2813.79</v>
      </c>
      <c r="N3388" s="661">
        <v>3</v>
      </c>
      <c r="O3388" s="742">
        <v>1</v>
      </c>
      <c r="P3388" s="662">
        <v>2813.79</v>
      </c>
      <c r="Q3388" s="677">
        <v>1</v>
      </c>
      <c r="R3388" s="661">
        <v>3</v>
      </c>
      <c r="S3388" s="677">
        <v>1</v>
      </c>
      <c r="T3388" s="742">
        <v>1</v>
      </c>
      <c r="U3388" s="700">
        <v>1</v>
      </c>
    </row>
    <row r="3389" spans="1:21" ht="14.4" customHeight="1" x14ac:dyDescent="0.3">
      <c r="A3389" s="660">
        <v>21</v>
      </c>
      <c r="B3389" s="661" t="s">
        <v>589</v>
      </c>
      <c r="C3389" s="661">
        <v>89301212</v>
      </c>
      <c r="D3389" s="740" t="s">
        <v>6629</v>
      </c>
      <c r="E3389" s="741" t="s">
        <v>4388</v>
      </c>
      <c r="F3389" s="661" t="s">
        <v>4355</v>
      </c>
      <c r="G3389" s="661" t="s">
        <v>6019</v>
      </c>
      <c r="H3389" s="661" t="s">
        <v>590</v>
      </c>
      <c r="I3389" s="661" t="s">
        <v>6457</v>
      </c>
      <c r="J3389" s="661" t="s">
        <v>6458</v>
      </c>
      <c r="K3389" s="661" t="s">
        <v>6459</v>
      </c>
      <c r="L3389" s="662">
        <v>212.22</v>
      </c>
      <c r="M3389" s="662">
        <v>424.44</v>
      </c>
      <c r="N3389" s="661">
        <v>2</v>
      </c>
      <c r="O3389" s="742">
        <v>0.5</v>
      </c>
      <c r="P3389" s="662"/>
      <c r="Q3389" s="677">
        <v>0</v>
      </c>
      <c r="R3389" s="661"/>
      <c r="S3389" s="677">
        <v>0</v>
      </c>
      <c r="T3389" s="742"/>
      <c r="U3389" s="700">
        <v>0</v>
      </c>
    </row>
    <row r="3390" spans="1:21" ht="14.4" customHeight="1" x14ac:dyDescent="0.3">
      <c r="A3390" s="660">
        <v>21</v>
      </c>
      <c r="B3390" s="661" t="s">
        <v>589</v>
      </c>
      <c r="C3390" s="661">
        <v>89301212</v>
      </c>
      <c r="D3390" s="740" t="s">
        <v>6629</v>
      </c>
      <c r="E3390" s="741" t="s">
        <v>4388</v>
      </c>
      <c r="F3390" s="661" t="s">
        <v>4355</v>
      </c>
      <c r="G3390" s="661" t="s">
        <v>4439</v>
      </c>
      <c r="H3390" s="661" t="s">
        <v>590</v>
      </c>
      <c r="I3390" s="661" t="s">
        <v>934</v>
      </c>
      <c r="J3390" s="661" t="s">
        <v>935</v>
      </c>
      <c r="K3390" s="661" t="s">
        <v>936</v>
      </c>
      <c r="L3390" s="662">
        <v>56.69</v>
      </c>
      <c r="M3390" s="662">
        <v>56.69</v>
      </c>
      <c r="N3390" s="661">
        <v>1</v>
      </c>
      <c r="O3390" s="742">
        <v>0.5</v>
      </c>
      <c r="P3390" s="662">
        <v>56.69</v>
      </c>
      <c r="Q3390" s="677">
        <v>1</v>
      </c>
      <c r="R3390" s="661">
        <v>1</v>
      </c>
      <c r="S3390" s="677">
        <v>1</v>
      </c>
      <c r="T3390" s="742">
        <v>0.5</v>
      </c>
      <c r="U3390" s="700">
        <v>1</v>
      </c>
    </row>
    <row r="3391" spans="1:21" ht="14.4" customHeight="1" x14ac:dyDescent="0.3">
      <c r="A3391" s="660">
        <v>21</v>
      </c>
      <c r="B3391" s="661" t="s">
        <v>589</v>
      </c>
      <c r="C3391" s="661">
        <v>89301212</v>
      </c>
      <c r="D3391" s="740" t="s">
        <v>6629</v>
      </c>
      <c r="E3391" s="741" t="s">
        <v>4388</v>
      </c>
      <c r="F3391" s="661" t="s">
        <v>4355</v>
      </c>
      <c r="G3391" s="661" t="s">
        <v>4452</v>
      </c>
      <c r="H3391" s="661" t="s">
        <v>590</v>
      </c>
      <c r="I3391" s="661" t="s">
        <v>5894</v>
      </c>
      <c r="J3391" s="661" t="s">
        <v>4947</v>
      </c>
      <c r="K3391" s="661" t="s">
        <v>1097</v>
      </c>
      <c r="L3391" s="662">
        <v>0</v>
      </c>
      <c r="M3391" s="662">
        <v>0</v>
      </c>
      <c r="N3391" s="661">
        <v>1</v>
      </c>
      <c r="O3391" s="742">
        <v>0.5</v>
      </c>
      <c r="P3391" s="662"/>
      <c r="Q3391" s="677"/>
      <c r="R3391" s="661"/>
      <c r="S3391" s="677">
        <v>0</v>
      </c>
      <c r="T3391" s="742"/>
      <c r="U3391" s="700">
        <v>0</v>
      </c>
    </row>
    <row r="3392" spans="1:21" ht="14.4" customHeight="1" x14ac:dyDescent="0.3">
      <c r="A3392" s="660">
        <v>21</v>
      </c>
      <c r="B3392" s="661" t="s">
        <v>589</v>
      </c>
      <c r="C3392" s="661">
        <v>89301212</v>
      </c>
      <c r="D3392" s="740" t="s">
        <v>6629</v>
      </c>
      <c r="E3392" s="741" t="s">
        <v>4389</v>
      </c>
      <c r="F3392" s="661" t="s">
        <v>4355</v>
      </c>
      <c r="G3392" s="661" t="s">
        <v>4395</v>
      </c>
      <c r="H3392" s="661" t="s">
        <v>590</v>
      </c>
      <c r="I3392" s="661" t="s">
        <v>726</v>
      </c>
      <c r="J3392" s="661" t="s">
        <v>727</v>
      </c>
      <c r="K3392" s="661" t="s">
        <v>4396</v>
      </c>
      <c r="L3392" s="662">
        <v>42.42</v>
      </c>
      <c r="M3392" s="662">
        <v>84.84</v>
      </c>
      <c r="N3392" s="661">
        <v>2</v>
      </c>
      <c r="O3392" s="742">
        <v>1</v>
      </c>
      <c r="P3392" s="662">
        <v>42.42</v>
      </c>
      <c r="Q3392" s="677">
        <v>0.5</v>
      </c>
      <c r="R3392" s="661">
        <v>1</v>
      </c>
      <c r="S3392" s="677">
        <v>0.5</v>
      </c>
      <c r="T3392" s="742">
        <v>0.5</v>
      </c>
      <c r="U3392" s="700">
        <v>0.5</v>
      </c>
    </row>
    <row r="3393" spans="1:21" ht="14.4" customHeight="1" x14ac:dyDescent="0.3">
      <c r="A3393" s="660">
        <v>21</v>
      </c>
      <c r="B3393" s="661" t="s">
        <v>589</v>
      </c>
      <c r="C3393" s="661">
        <v>89301212</v>
      </c>
      <c r="D3393" s="740" t="s">
        <v>6629</v>
      </c>
      <c r="E3393" s="741" t="s">
        <v>4389</v>
      </c>
      <c r="F3393" s="661" t="s">
        <v>4355</v>
      </c>
      <c r="G3393" s="661" t="s">
        <v>4395</v>
      </c>
      <c r="H3393" s="661" t="s">
        <v>590</v>
      </c>
      <c r="I3393" s="661" t="s">
        <v>4462</v>
      </c>
      <c r="J3393" s="661" t="s">
        <v>727</v>
      </c>
      <c r="K3393" s="661" t="s">
        <v>4463</v>
      </c>
      <c r="L3393" s="662">
        <v>285.75</v>
      </c>
      <c r="M3393" s="662">
        <v>857.25</v>
      </c>
      <c r="N3393" s="661">
        <v>3</v>
      </c>
      <c r="O3393" s="742">
        <v>2</v>
      </c>
      <c r="P3393" s="662">
        <v>571.5</v>
      </c>
      <c r="Q3393" s="677">
        <v>0.66666666666666663</v>
      </c>
      <c r="R3393" s="661">
        <v>2</v>
      </c>
      <c r="S3393" s="677">
        <v>0.66666666666666663</v>
      </c>
      <c r="T3393" s="742">
        <v>1</v>
      </c>
      <c r="U3393" s="700">
        <v>0.5</v>
      </c>
    </row>
    <row r="3394" spans="1:21" ht="14.4" customHeight="1" x14ac:dyDescent="0.3">
      <c r="A3394" s="660">
        <v>21</v>
      </c>
      <c r="B3394" s="661" t="s">
        <v>589</v>
      </c>
      <c r="C3394" s="661">
        <v>89301212</v>
      </c>
      <c r="D3394" s="740" t="s">
        <v>6629</v>
      </c>
      <c r="E3394" s="741" t="s">
        <v>4389</v>
      </c>
      <c r="F3394" s="661" t="s">
        <v>4355</v>
      </c>
      <c r="G3394" s="661" t="s">
        <v>4399</v>
      </c>
      <c r="H3394" s="661" t="s">
        <v>2238</v>
      </c>
      <c r="I3394" s="661" t="s">
        <v>2381</v>
      </c>
      <c r="J3394" s="661" t="s">
        <v>4242</v>
      </c>
      <c r="K3394" s="661" t="s">
        <v>4243</v>
      </c>
      <c r="L3394" s="662">
        <v>6.98</v>
      </c>
      <c r="M3394" s="662">
        <v>90.74</v>
      </c>
      <c r="N3394" s="661">
        <v>13</v>
      </c>
      <c r="O3394" s="742">
        <v>5</v>
      </c>
      <c r="P3394" s="662">
        <v>20.94</v>
      </c>
      <c r="Q3394" s="677">
        <v>0.23076923076923081</v>
      </c>
      <c r="R3394" s="661">
        <v>3</v>
      </c>
      <c r="S3394" s="677">
        <v>0.23076923076923078</v>
      </c>
      <c r="T3394" s="742">
        <v>1</v>
      </c>
      <c r="U3394" s="700">
        <v>0.2</v>
      </c>
    </row>
    <row r="3395" spans="1:21" ht="14.4" customHeight="1" x14ac:dyDescent="0.3">
      <c r="A3395" s="660">
        <v>21</v>
      </c>
      <c r="B3395" s="661" t="s">
        <v>589</v>
      </c>
      <c r="C3395" s="661">
        <v>89301212</v>
      </c>
      <c r="D3395" s="740" t="s">
        <v>6629</v>
      </c>
      <c r="E3395" s="741" t="s">
        <v>4389</v>
      </c>
      <c r="F3395" s="661" t="s">
        <v>4355</v>
      </c>
      <c r="G3395" s="661" t="s">
        <v>4399</v>
      </c>
      <c r="H3395" s="661" t="s">
        <v>590</v>
      </c>
      <c r="I3395" s="661" t="s">
        <v>5443</v>
      </c>
      <c r="J3395" s="661" t="s">
        <v>5444</v>
      </c>
      <c r="K3395" s="661" t="s">
        <v>4243</v>
      </c>
      <c r="L3395" s="662">
        <v>5.37</v>
      </c>
      <c r="M3395" s="662">
        <v>10.74</v>
      </c>
      <c r="N3395" s="661">
        <v>2</v>
      </c>
      <c r="O3395" s="742">
        <v>0.5</v>
      </c>
      <c r="P3395" s="662">
        <v>10.74</v>
      </c>
      <c r="Q3395" s="677">
        <v>1</v>
      </c>
      <c r="R3395" s="661">
        <v>2</v>
      </c>
      <c r="S3395" s="677">
        <v>1</v>
      </c>
      <c r="T3395" s="742">
        <v>0.5</v>
      </c>
      <c r="U3395" s="700">
        <v>1</v>
      </c>
    </row>
    <row r="3396" spans="1:21" ht="14.4" customHeight="1" x14ac:dyDescent="0.3">
      <c r="A3396" s="660">
        <v>21</v>
      </c>
      <c r="B3396" s="661" t="s">
        <v>589</v>
      </c>
      <c r="C3396" s="661">
        <v>89301212</v>
      </c>
      <c r="D3396" s="740" t="s">
        <v>6629</v>
      </c>
      <c r="E3396" s="741" t="s">
        <v>4389</v>
      </c>
      <c r="F3396" s="661" t="s">
        <v>4355</v>
      </c>
      <c r="G3396" s="661" t="s">
        <v>4471</v>
      </c>
      <c r="H3396" s="661" t="s">
        <v>590</v>
      </c>
      <c r="I3396" s="661" t="s">
        <v>2669</v>
      </c>
      <c r="J3396" s="661" t="s">
        <v>4168</v>
      </c>
      <c r="K3396" s="661" t="s">
        <v>4169</v>
      </c>
      <c r="L3396" s="662">
        <v>156.86000000000001</v>
      </c>
      <c r="M3396" s="662">
        <v>470.58000000000004</v>
      </c>
      <c r="N3396" s="661">
        <v>3</v>
      </c>
      <c r="O3396" s="742">
        <v>2.5</v>
      </c>
      <c r="P3396" s="662">
        <v>156.86000000000001</v>
      </c>
      <c r="Q3396" s="677">
        <v>0.33333333333333331</v>
      </c>
      <c r="R3396" s="661">
        <v>1</v>
      </c>
      <c r="S3396" s="677">
        <v>0.33333333333333331</v>
      </c>
      <c r="T3396" s="742">
        <v>1</v>
      </c>
      <c r="U3396" s="700">
        <v>0.4</v>
      </c>
    </row>
    <row r="3397" spans="1:21" ht="14.4" customHeight="1" x14ac:dyDescent="0.3">
      <c r="A3397" s="660">
        <v>21</v>
      </c>
      <c r="B3397" s="661" t="s">
        <v>589</v>
      </c>
      <c r="C3397" s="661">
        <v>89301212</v>
      </c>
      <c r="D3397" s="740" t="s">
        <v>6629</v>
      </c>
      <c r="E3397" s="741" t="s">
        <v>4389</v>
      </c>
      <c r="F3397" s="661" t="s">
        <v>4355</v>
      </c>
      <c r="G3397" s="661" t="s">
        <v>5469</v>
      </c>
      <c r="H3397" s="661" t="s">
        <v>590</v>
      </c>
      <c r="I3397" s="661" t="s">
        <v>846</v>
      </c>
      <c r="J3397" s="661" t="s">
        <v>847</v>
      </c>
      <c r="K3397" s="661" t="s">
        <v>848</v>
      </c>
      <c r="L3397" s="662">
        <v>0</v>
      </c>
      <c r="M3397" s="662">
        <v>0</v>
      </c>
      <c r="N3397" s="661">
        <v>1</v>
      </c>
      <c r="O3397" s="742">
        <v>1</v>
      </c>
      <c r="P3397" s="662"/>
      <c r="Q3397" s="677"/>
      <c r="R3397" s="661"/>
      <c r="S3397" s="677">
        <v>0</v>
      </c>
      <c r="T3397" s="742"/>
      <c r="U3397" s="700">
        <v>0</v>
      </c>
    </row>
    <row r="3398" spans="1:21" ht="14.4" customHeight="1" x14ac:dyDescent="0.3">
      <c r="A3398" s="660">
        <v>21</v>
      </c>
      <c r="B3398" s="661" t="s">
        <v>589</v>
      </c>
      <c r="C3398" s="661">
        <v>89301212</v>
      </c>
      <c r="D3398" s="740" t="s">
        <v>6629</v>
      </c>
      <c r="E3398" s="741" t="s">
        <v>4389</v>
      </c>
      <c r="F3398" s="661" t="s">
        <v>4355</v>
      </c>
      <c r="G3398" s="661" t="s">
        <v>4476</v>
      </c>
      <c r="H3398" s="661" t="s">
        <v>590</v>
      </c>
      <c r="I3398" s="661" t="s">
        <v>6460</v>
      </c>
      <c r="J3398" s="661" t="s">
        <v>6461</v>
      </c>
      <c r="K3398" s="661" t="s">
        <v>4173</v>
      </c>
      <c r="L3398" s="662">
        <v>69.86</v>
      </c>
      <c r="M3398" s="662">
        <v>139.72</v>
      </c>
      <c r="N3398" s="661">
        <v>2</v>
      </c>
      <c r="O3398" s="742">
        <v>1</v>
      </c>
      <c r="P3398" s="662"/>
      <c r="Q3398" s="677">
        <v>0</v>
      </c>
      <c r="R3398" s="661"/>
      <c r="S3398" s="677">
        <v>0</v>
      </c>
      <c r="T3398" s="742"/>
      <c r="U3398" s="700">
        <v>0</v>
      </c>
    </row>
    <row r="3399" spans="1:21" ht="14.4" customHeight="1" x14ac:dyDescent="0.3">
      <c r="A3399" s="660">
        <v>21</v>
      </c>
      <c r="B3399" s="661" t="s">
        <v>589</v>
      </c>
      <c r="C3399" s="661">
        <v>89301212</v>
      </c>
      <c r="D3399" s="740" t="s">
        <v>6629</v>
      </c>
      <c r="E3399" s="741" t="s">
        <v>4389</v>
      </c>
      <c r="F3399" s="661" t="s">
        <v>4355</v>
      </c>
      <c r="G3399" s="661" t="s">
        <v>4476</v>
      </c>
      <c r="H3399" s="661" t="s">
        <v>2238</v>
      </c>
      <c r="I3399" s="661" t="s">
        <v>2767</v>
      </c>
      <c r="J3399" s="661" t="s">
        <v>2768</v>
      </c>
      <c r="K3399" s="661" t="s">
        <v>4173</v>
      </c>
      <c r="L3399" s="662">
        <v>69.86</v>
      </c>
      <c r="M3399" s="662">
        <v>279.44</v>
      </c>
      <c r="N3399" s="661">
        <v>4</v>
      </c>
      <c r="O3399" s="742">
        <v>2</v>
      </c>
      <c r="P3399" s="662">
        <v>139.72</v>
      </c>
      <c r="Q3399" s="677">
        <v>0.5</v>
      </c>
      <c r="R3399" s="661">
        <v>2</v>
      </c>
      <c r="S3399" s="677">
        <v>0.5</v>
      </c>
      <c r="T3399" s="742">
        <v>1</v>
      </c>
      <c r="U3399" s="700">
        <v>0.5</v>
      </c>
    </row>
    <row r="3400" spans="1:21" ht="14.4" customHeight="1" x14ac:dyDescent="0.3">
      <c r="A3400" s="660">
        <v>21</v>
      </c>
      <c r="B3400" s="661" t="s">
        <v>589</v>
      </c>
      <c r="C3400" s="661">
        <v>89301212</v>
      </c>
      <c r="D3400" s="740" t="s">
        <v>6629</v>
      </c>
      <c r="E3400" s="741" t="s">
        <v>4389</v>
      </c>
      <c r="F3400" s="661" t="s">
        <v>4355</v>
      </c>
      <c r="G3400" s="661" t="s">
        <v>4479</v>
      </c>
      <c r="H3400" s="661" t="s">
        <v>2238</v>
      </c>
      <c r="I3400" s="661" t="s">
        <v>5949</v>
      </c>
      <c r="J3400" s="661" t="s">
        <v>2504</v>
      </c>
      <c r="K3400" s="661" t="s">
        <v>3526</v>
      </c>
      <c r="L3400" s="662">
        <v>276</v>
      </c>
      <c r="M3400" s="662">
        <v>276</v>
      </c>
      <c r="N3400" s="661">
        <v>1</v>
      </c>
      <c r="O3400" s="742">
        <v>1</v>
      </c>
      <c r="P3400" s="662"/>
      <c r="Q3400" s="677">
        <v>0</v>
      </c>
      <c r="R3400" s="661"/>
      <c r="S3400" s="677">
        <v>0</v>
      </c>
      <c r="T3400" s="742"/>
      <c r="U3400" s="700">
        <v>0</v>
      </c>
    </row>
    <row r="3401" spans="1:21" ht="14.4" customHeight="1" x14ac:dyDescent="0.3">
      <c r="A3401" s="660">
        <v>21</v>
      </c>
      <c r="B3401" s="661" t="s">
        <v>589</v>
      </c>
      <c r="C3401" s="661">
        <v>89301212</v>
      </c>
      <c r="D3401" s="740" t="s">
        <v>6629</v>
      </c>
      <c r="E3401" s="741" t="s">
        <v>4389</v>
      </c>
      <c r="F3401" s="661" t="s">
        <v>4355</v>
      </c>
      <c r="G3401" s="661" t="s">
        <v>4479</v>
      </c>
      <c r="H3401" s="661" t="s">
        <v>2238</v>
      </c>
      <c r="I3401" s="661" t="s">
        <v>2427</v>
      </c>
      <c r="J3401" s="661" t="s">
        <v>2428</v>
      </c>
      <c r="K3401" s="661" t="s">
        <v>4250</v>
      </c>
      <c r="L3401" s="662">
        <v>162.13</v>
      </c>
      <c r="M3401" s="662">
        <v>324.26</v>
      </c>
      <c r="N3401" s="661">
        <v>2</v>
      </c>
      <c r="O3401" s="742">
        <v>1.5</v>
      </c>
      <c r="P3401" s="662">
        <v>162.13</v>
      </c>
      <c r="Q3401" s="677">
        <v>0.5</v>
      </c>
      <c r="R3401" s="661">
        <v>1</v>
      </c>
      <c r="S3401" s="677">
        <v>0.5</v>
      </c>
      <c r="T3401" s="742">
        <v>0.5</v>
      </c>
      <c r="U3401" s="700">
        <v>0.33333333333333331</v>
      </c>
    </row>
    <row r="3402" spans="1:21" ht="14.4" customHeight="1" x14ac:dyDescent="0.3">
      <c r="A3402" s="660">
        <v>21</v>
      </c>
      <c r="B3402" s="661" t="s">
        <v>589</v>
      </c>
      <c r="C3402" s="661">
        <v>89301212</v>
      </c>
      <c r="D3402" s="740" t="s">
        <v>6629</v>
      </c>
      <c r="E3402" s="741" t="s">
        <v>4389</v>
      </c>
      <c r="F3402" s="661" t="s">
        <v>4355</v>
      </c>
      <c r="G3402" s="661" t="s">
        <v>4479</v>
      </c>
      <c r="H3402" s="661" t="s">
        <v>2238</v>
      </c>
      <c r="I3402" s="661" t="s">
        <v>2427</v>
      </c>
      <c r="J3402" s="661" t="s">
        <v>2428</v>
      </c>
      <c r="K3402" s="661" t="s">
        <v>4250</v>
      </c>
      <c r="L3402" s="662">
        <v>68.989999999999995</v>
      </c>
      <c r="M3402" s="662">
        <v>344.95</v>
      </c>
      <c r="N3402" s="661">
        <v>5</v>
      </c>
      <c r="O3402" s="742">
        <v>2</v>
      </c>
      <c r="P3402" s="662">
        <v>344.95</v>
      </c>
      <c r="Q3402" s="677">
        <v>1</v>
      </c>
      <c r="R3402" s="661">
        <v>5</v>
      </c>
      <c r="S3402" s="677">
        <v>1</v>
      </c>
      <c r="T3402" s="742">
        <v>2</v>
      </c>
      <c r="U3402" s="700">
        <v>1</v>
      </c>
    </row>
    <row r="3403" spans="1:21" ht="14.4" customHeight="1" x14ac:dyDescent="0.3">
      <c r="A3403" s="660">
        <v>21</v>
      </c>
      <c r="B3403" s="661" t="s">
        <v>589</v>
      </c>
      <c r="C3403" s="661">
        <v>89301212</v>
      </c>
      <c r="D3403" s="740" t="s">
        <v>6629</v>
      </c>
      <c r="E3403" s="741" t="s">
        <v>4389</v>
      </c>
      <c r="F3403" s="661" t="s">
        <v>4355</v>
      </c>
      <c r="G3403" s="661" t="s">
        <v>4479</v>
      </c>
      <c r="H3403" s="661" t="s">
        <v>2238</v>
      </c>
      <c r="I3403" s="661" t="s">
        <v>2503</v>
      </c>
      <c r="J3403" s="661" t="s">
        <v>2504</v>
      </c>
      <c r="K3403" s="661" t="s">
        <v>4251</v>
      </c>
      <c r="L3403" s="662">
        <v>138</v>
      </c>
      <c r="M3403" s="662">
        <v>138</v>
      </c>
      <c r="N3403" s="661">
        <v>1</v>
      </c>
      <c r="O3403" s="742">
        <v>1</v>
      </c>
      <c r="P3403" s="662"/>
      <c r="Q3403" s="677">
        <v>0</v>
      </c>
      <c r="R3403" s="661"/>
      <c r="S3403" s="677">
        <v>0</v>
      </c>
      <c r="T3403" s="742"/>
      <c r="U3403" s="700">
        <v>0</v>
      </c>
    </row>
    <row r="3404" spans="1:21" ht="14.4" customHeight="1" x14ac:dyDescent="0.3">
      <c r="A3404" s="660">
        <v>21</v>
      </c>
      <c r="B3404" s="661" t="s">
        <v>589</v>
      </c>
      <c r="C3404" s="661">
        <v>89301212</v>
      </c>
      <c r="D3404" s="740" t="s">
        <v>6629</v>
      </c>
      <c r="E3404" s="741" t="s">
        <v>4389</v>
      </c>
      <c r="F3404" s="661" t="s">
        <v>4355</v>
      </c>
      <c r="G3404" s="661" t="s">
        <v>4480</v>
      </c>
      <c r="H3404" s="661" t="s">
        <v>590</v>
      </c>
      <c r="I3404" s="661" t="s">
        <v>4483</v>
      </c>
      <c r="J3404" s="661" t="s">
        <v>869</v>
      </c>
      <c r="K3404" s="661" t="s">
        <v>4484</v>
      </c>
      <c r="L3404" s="662">
        <v>0</v>
      </c>
      <c r="M3404" s="662">
        <v>0</v>
      </c>
      <c r="N3404" s="661">
        <v>1</v>
      </c>
      <c r="O3404" s="742">
        <v>0.5</v>
      </c>
      <c r="P3404" s="662">
        <v>0</v>
      </c>
      <c r="Q3404" s="677"/>
      <c r="R3404" s="661">
        <v>1</v>
      </c>
      <c r="S3404" s="677">
        <v>1</v>
      </c>
      <c r="T3404" s="742">
        <v>0.5</v>
      </c>
      <c r="U3404" s="700">
        <v>1</v>
      </c>
    </row>
    <row r="3405" spans="1:21" ht="14.4" customHeight="1" x14ac:dyDescent="0.3">
      <c r="A3405" s="660">
        <v>21</v>
      </c>
      <c r="B3405" s="661" t="s">
        <v>589</v>
      </c>
      <c r="C3405" s="661">
        <v>89301212</v>
      </c>
      <c r="D3405" s="740" t="s">
        <v>6629</v>
      </c>
      <c r="E3405" s="741" t="s">
        <v>4389</v>
      </c>
      <c r="F3405" s="661" t="s">
        <v>4355</v>
      </c>
      <c r="G3405" s="661" t="s">
        <v>4480</v>
      </c>
      <c r="H3405" s="661" t="s">
        <v>590</v>
      </c>
      <c r="I3405" s="661" t="s">
        <v>1283</v>
      </c>
      <c r="J3405" s="661" t="s">
        <v>869</v>
      </c>
      <c r="K3405" s="661" t="s">
        <v>1161</v>
      </c>
      <c r="L3405" s="662">
        <v>137.74</v>
      </c>
      <c r="M3405" s="662">
        <v>137.74</v>
      </c>
      <c r="N3405" s="661">
        <v>1</v>
      </c>
      <c r="O3405" s="742">
        <v>1</v>
      </c>
      <c r="P3405" s="662">
        <v>137.74</v>
      </c>
      <c r="Q3405" s="677">
        <v>1</v>
      </c>
      <c r="R3405" s="661">
        <v>1</v>
      </c>
      <c r="S3405" s="677">
        <v>1</v>
      </c>
      <c r="T3405" s="742">
        <v>1</v>
      </c>
      <c r="U3405" s="700">
        <v>1</v>
      </c>
    </row>
    <row r="3406" spans="1:21" ht="14.4" customHeight="1" x14ac:dyDescent="0.3">
      <c r="A3406" s="660">
        <v>21</v>
      </c>
      <c r="B3406" s="661" t="s">
        <v>589</v>
      </c>
      <c r="C3406" s="661">
        <v>89301212</v>
      </c>
      <c r="D3406" s="740" t="s">
        <v>6629</v>
      </c>
      <c r="E3406" s="741" t="s">
        <v>4389</v>
      </c>
      <c r="F3406" s="661" t="s">
        <v>4355</v>
      </c>
      <c r="G3406" s="661" t="s">
        <v>4480</v>
      </c>
      <c r="H3406" s="661" t="s">
        <v>590</v>
      </c>
      <c r="I3406" s="661" t="s">
        <v>1283</v>
      </c>
      <c r="J3406" s="661" t="s">
        <v>869</v>
      </c>
      <c r="K3406" s="661" t="s">
        <v>1161</v>
      </c>
      <c r="L3406" s="662">
        <v>118.82</v>
      </c>
      <c r="M3406" s="662">
        <v>118.82</v>
      </c>
      <c r="N3406" s="661">
        <v>1</v>
      </c>
      <c r="O3406" s="742">
        <v>0.5</v>
      </c>
      <c r="P3406" s="662">
        <v>118.82</v>
      </c>
      <c r="Q3406" s="677">
        <v>1</v>
      </c>
      <c r="R3406" s="661">
        <v>1</v>
      </c>
      <c r="S3406" s="677">
        <v>1</v>
      </c>
      <c r="T3406" s="742">
        <v>0.5</v>
      </c>
      <c r="U3406" s="700">
        <v>1</v>
      </c>
    </row>
    <row r="3407" spans="1:21" ht="14.4" customHeight="1" x14ac:dyDescent="0.3">
      <c r="A3407" s="660">
        <v>21</v>
      </c>
      <c r="B3407" s="661" t="s">
        <v>589</v>
      </c>
      <c r="C3407" s="661">
        <v>89301212</v>
      </c>
      <c r="D3407" s="740" t="s">
        <v>6629</v>
      </c>
      <c r="E3407" s="741" t="s">
        <v>4389</v>
      </c>
      <c r="F3407" s="661" t="s">
        <v>4355</v>
      </c>
      <c r="G3407" s="661" t="s">
        <v>4491</v>
      </c>
      <c r="H3407" s="661" t="s">
        <v>590</v>
      </c>
      <c r="I3407" s="661" t="s">
        <v>983</v>
      </c>
      <c r="J3407" s="661" t="s">
        <v>984</v>
      </c>
      <c r="K3407" s="661" t="s">
        <v>2088</v>
      </c>
      <c r="L3407" s="662">
        <v>56.52</v>
      </c>
      <c r="M3407" s="662">
        <v>56.52</v>
      </c>
      <c r="N3407" s="661">
        <v>1</v>
      </c>
      <c r="O3407" s="742">
        <v>0.5</v>
      </c>
      <c r="P3407" s="662"/>
      <c r="Q3407" s="677">
        <v>0</v>
      </c>
      <c r="R3407" s="661"/>
      <c r="S3407" s="677">
        <v>0</v>
      </c>
      <c r="T3407" s="742"/>
      <c r="U3407" s="700">
        <v>0</v>
      </c>
    </row>
    <row r="3408" spans="1:21" ht="14.4" customHeight="1" x14ac:dyDescent="0.3">
      <c r="A3408" s="660">
        <v>21</v>
      </c>
      <c r="B3408" s="661" t="s">
        <v>589</v>
      </c>
      <c r="C3408" s="661">
        <v>89301212</v>
      </c>
      <c r="D3408" s="740" t="s">
        <v>6629</v>
      </c>
      <c r="E3408" s="741" t="s">
        <v>4389</v>
      </c>
      <c r="F3408" s="661" t="s">
        <v>4355</v>
      </c>
      <c r="G3408" s="661" t="s">
        <v>4397</v>
      </c>
      <c r="H3408" s="661" t="s">
        <v>590</v>
      </c>
      <c r="I3408" s="661" t="s">
        <v>5737</v>
      </c>
      <c r="J3408" s="661" t="s">
        <v>811</v>
      </c>
      <c r="K3408" s="661" t="s">
        <v>4129</v>
      </c>
      <c r="L3408" s="662">
        <v>115.3</v>
      </c>
      <c r="M3408" s="662">
        <v>115.3</v>
      </c>
      <c r="N3408" s="661">
        <v>1</v>
      </c>
      <c r="O3408" s="742">
        <v>0.5</v>
      </c>
      <c r="P3408" s="662"/>
      <c r="Q3408" s="677">
        <v>0</v>
      </c>
      <c r="R3408" s="661"/>
      <c r="S3408" s="677">
        <v>0</v>
      </c>
      <c r="T3408" s="742"/>
      <c r="U3408" s="700">
        <v>0</v>
      </c>
    </row>
    <row r="3409" spans="1:21" ht="14.4" customHeight="1" x14ac:dyDescent="0.3">
      <c r="A3409" s="660">
        <v>21</v>
      </c>
      <c r="B3409" s="661" t="s">
        <v>589</v>
      </c>
      <c r="C3409" s="661">
        <v>89301212</v>
      </c>
      <c r="D3409" s="740" t="s">
        <v>6629</v>
      </c>
      <c r="E3409" s="741" t="s">
        <v>4389</v>
      </c>
      <c r="F3409" s="661" t="s">
        <v>4355</v>
      </c>
      <c r="G3409" s="661" t="s">
        <v>5500</v>
      </c>
      <c r="H3409" s="661" t="s">
        <v>590</v>
      </c>
      <c r="I3409" s="661" t="s">
        <v>6462</v>
      </c>
      <c r="J3409" s="661" t="s">
        <v>6463</v>
      </c>
      <c r="K3409" s="661" t="s">
        <v>4156</v>
      </c>
      <c r="L3409" s="662">
        <v>175.43</v>
      </c>
      <c r="M3409" s="662">
        <v>175.43</v>
      </c>
      <c r="N3409" s="661">
        <v>1</v>
      </c>
      <c r="O3409" s="742">
        <v>0.5</v>
      </c>
      <c r="P3409" s="662"/>
      <c r="Q3409" s="677">
        <v>0</v>
      </c>
      <c r="R3409" s="661"/>
      <c r="S3409" s="677">
        <v>0</v>
      </c>
      <c r="T3409" s="742"/>
      <c r="U3409" s="700">
        <v>0</v>
      </c>
    </row>
    <row r="3410" spans="1:21" ht="14.4" customHeight="1" x14ac:dyDescent="0.3">
      <c r="A3410" s="660">
        <v>21</v>
      </c>
      <c r="B3410" s="661" t="s">
        <v>589</v>
      </c>
      <c r="C3410" s="661">
        <v>89301212</v>
      </c>
      <c r="D3410" s="740" t="s">
        <v>6629</v>
      </c>
      <c r="E3410" s="741" t="s">
        <v>4389</v>
      </c>
      <c r="F3410" s="661" t="s">
        <v>4355</v>
      </c>
      <c r="G3410" s="661" t="s">
        <v>6464</v>
      </c>
      <c r="H3410" s="661" t="s">
        <v>590</v>
      </c>
      <c r="I3410" s="661" t="s">
        <v>6465</v>
      </c>
      <c r="J3410" s="661" t="s">
        <v>6466</v>
      </c>
      <c r="K3410" s="661" t="s">
        <v>4494</v>
      </c>
      <c r="L3410" s="662">
        <v>0</v>
      </c>
      <c r="M3410" s="662">
        <v>0</v>
      </c>
      <c r="N3410" s="661">
        <v>1</v>
      </c>
      <c r="O3410" s="742">
        <v>0.5</v>
      </c>
      <c r="P3410" s="662"/>
      <c r="Q3410" s="677"/>
      <c r="R3410" s="661"/>
      <c r="S3410" s="677">
        <v>0</v>
      </c>
      <c r="T3410" s="742"/>
      <c r="U3410" s="700">
        <v>0</v>
      </c>
    </row>
    <row r="3411" spans="1:21" ht="14.4" customHeight="1" x14ac:dyDescent="0.3">
      <c r="A3411" s="660">
        <v>21</v>
      </c>
      <c r="B3411" s="661" t="s">
        <v>589</v>
      </c>
      <c r="C3411" s="661">
        <v>89301212</v>
      </c>
      <c r="D3411" s="740" t="s">
        <v>6629</v>
      </c>
      <c r="E3411" s="741" t="s">
        <v>4389</v>
      </c>
      <c r="F3411" s="661" t="s">
        <v>4355</v>
      </c>
      <c r="G3411" s="661" t="s">
        <v>4427</v>
      </c>
      <c r="H3411" s="661" t="s">
        <v>590</v>
      </c>
      <c r="I3411" s="661" t="s">
        <v>991</v>
      </c>
      <c r="J3411" s="661" t="s">
        <v>992</v>
      </c>
      <c r="K3411" s="661" t="s">
        <v>4428</v>
      </c>
      <c r="L3411" s="662">
        <v>163.9</v>
      </c>
      <c r="M3411" s="662">
        <v>1147.3</v>
      </c>
      <c r="N3411" s="661">
        <v>7</v>
      </c>
      <c r="O3411" s="742">
        <v>3</v>
      </c>
      <c r="P3411" s="662">
        <v>1147.3</v>
      </c>
      <c r="Q3411" s="677">
        <v>1</v>
      </c>
      <c r="R3411" s="661">
        <v>7</v>
      </c>
      <c r="S3411" s="677">
        <v>1</v>
      </c>
      <c r="T3411" s="742">
        <v>3</v>
      </c>
      <c r="U3411" s="700">
        <v>1</v>
      </c>
    </row>
    <row r="3412" spans="1:21" ht="14.4" customHeight="1" x14ac:dyDescent="0.3">
      <c r="A3412" s="660">
        <v>21</v>
      </c>
      <c r="B3412" s="661" t="s">
        <v>589</v>
      </c>
      <c r="C3412" s="661">
        <v>89301212</v>
      </c>
      <c r="D3412" s="740" t="s">
        <v>6629</v>
      </c>
      <c r="E3412" s="741" t="s">
        <v>4389</v>
      </c>
      <c r="F3412" s="661" t="s">
        <v>4355</v>
      </c>
      <c r="G3412" s="661" t="s">
        <v>5100</v>
      </c>
      <c r="H3412" s="661" t="s">
        <v>590</v>
      </c>
      <c r="I3412" s="661" t="s">
        <v>5958</v>
      </c>
      <c r="J3412" s="661" t="s">
        <v>5957</v>
      </c>
      <c r="K3412" s="661" t="s">
        <v>3240</v>
      </c>
      <c r="L3412" s="662">
        <v>0</v>
      </c>
      <c r="M3412" s="662">
        <v>0</v>
      </c>
      <c r="N3412" s="661">
        <v>1</v>
      </c>
      <c r="O3412" s="742">
        <v>0.5</v>
      </c>
      <c r="P3412" s="662">
        <v>0</v>
      </c>
      <c r="Q3412" s="677"/>
      <c r="R3412" s="661">
        <v>1</v>
      </c>
      <c r="S3412" s="677">
        <v>1</v>
      </c>
      <c r="T3412" s="742">
        <v>0.5</v>
      </c>
      <c r="U3412" s="700">
        <v>1</v>
      </c>
    </row>
    <row r="3413" spans="1:21" ht="14.4" customHeight="1" x14ac:dyDescent="0.3">
      <c r="A3413" s="660">
        <v>21</v>
      </c>
      <c r="B3413" s="661" t="s">
        <v>589</v>
      </c>
      <c r="C3413" s="661">
        <v>89301212</v>
      </c>
      <c r="D3413" s="740" t="s">
        <v>6629</v>
      </c>
      <c r="E3413" s="741" t="s">
        <v>4389</v>
      </c>
      <c r="F3413" s="661" t="s">
        <v>4355</v>
      </c>
      <c r="G3413" s="661" t="s">
        <v>4419</v>
      </c>
      <c r="H3413" s="661" t="s">
        <v>590</v>
      </c>
      <c r="I3413" s="661" t="s">
        <v>1170</v>
      </c>
      <c r="J3413" s="661" t="s">
        <v>1171</v>
      </c>
      <c r="K3413" s="661" t="s">
        <v>1172</v>
      </c>
      <c r="L3413" s="662">
        <v>24.22</v>
      </c>
      <c r="M3413" s="662">
        <v>24.22</v>
      </c>
      <c r="N3413" s="661">
        <v>1</v>
      </c>
      <c r="O3413" s="742">
        <v>1</v>
      </c>
      <c r="P3413" s="662">
        <v>24.22</v>
      </c>
      <c r="Q3413" s="677">
        <v>1</v>
      </c>
      <c r="R3413" s="661">
        <v>1</v>
      </c>
      <c r="S3413" s="677">
        <v>1</v>
      </c>
      <c r="T3413" s="742">
        <v>1</v>
      </c>
      <c r="U3413" s="700">
        <v>1</v>
      </c>
    </row>
    <row r="3414" spans="1:21" ht="14.4" customHeight="1" x14ac:dyDescent="0.3">
      <c r="A3414" s="660">
        <v>21</v>
      </c>
      <c r="B3414" s="661" t="s">
        <v>589</v>
      </c>
      <c r="C3414" s="661">
        <v>89301212</v>
      </c>
      <c r="D3414" s="740" t="s">
        <v>6629</v>
      </c>
      <c r="E3414" s="741" t="s">
        <v>4389</v>
      </c>
      <c r="F3414" s="661" t="s">
        <v>4355</v>
      </c>
      <c r="G3414" s="661" t="s">
        <v>4419</v>
      </c>
      <c r="H3414" s="661" t="s">
        <v>590</v>
      </c>
      <c r="I3414" s="661" t="s">
        <v>1170</v>
      </c>
      <c r="J3414" s="661" t="s">
        <v>1171</v>
      </c>
      <c r="K3414" s="661" t="s">
        <v>1172</v>
      </c>
      <c r="L3414" s="662">
        <v>34.5</v>
      </c>
      <c r="M3414" s="662">
        <v>69</v>
      </c>
      <c r="N3414" s="661">
        <v>2</v>
      </c>
      <c r="O3414" s="742">
        <v>1</v>
      </c>
      <c r="P3414" s="662">
        <v>69</v>
      </c>
      <c r="Q3414" s="677">
        <v>1</v>
      </c>
      <c r="R3414" s="661">
        <v>2</v>
      </c>
      <c r="S3414" s="677">
        <v>1</v>
      </c>
      <c r="T3414" s="742">
        <v>1</v>
      </c>
      <c r="U3414" s="700">
        <v>1</v>
      </c>
    </row>
    <row r="3415" spans="1:21" ht="14.4" customHeight="1" x14ac:dyDescent="0.3">
      <c r="A3415" s="660">
        <v>21</v>
      </c>
      <c r="B3415" s="661" t="s">
        <v>589</v>
      </c>
      <c r="C3415" s="661">
        <v>89301212</v>
      </c>
      <c r="D3415" s="740" t="s">
        <v>6629</v>
      </c>
      <c r="E3415" s="741" t="s">
        <v>4389</v>
      </c>
      <c r="F3415" s="661" t="s">
        <v>4355</v>
      </c>
      <c r="G3415" s="661" t="s">
        <v>4419</v>
      </c>
      <c r="H3415" s="661" t="s">
        <v>590</v>
      </c>
      <c r="I3415" s="661" t="s">
        <v>4420</v>
      </c>
      <c r="J3415" s="661" t="s">
        <v>835</v>
      </c>
      <c r="K3415" s="661" t="s">
        <v>3636</v>
      </c>
      <c r="L3415" s="662">
        <v>0</v>
      </c>
      <c r="M3415" s="662">
        <v>0</v>
      </c>
      <c r="N3415" s="661">
        <v>3</v>
      </c>
      <c r="O3415" s="742">
        <v>2</v>
      </c>
      <c r="P3415" s="662">
        <v>0</v>
      </c>
      <c r="Q3415" s="677"/>
      <c r="R3415" s="661">
        <v>1</v>
      </c>
      <c r="S3415" s="677">
        <v>0.33333333333333331</v>
      </c>
      <c r="T3415" s="742">
        <v>0.5</v>
      </c>
      <c r="U3415" s="700">
        <v>0.25</v>
      </c>
    </row>
    <row r="3416" spans="1:21" ht="14.4" customHeight="1" x14ac:dyDescent="0.3">
      <c r="A3416" s="660">
        <v>21</v>
      </c>
      <c r="B3416" s="661" t="s">
        <v>589</v>
      </c>
      <c r="C3416" s="661">
        <v>89301212</v>
      </c>
      <c r="D3416" s="740" t="s">
        <v>6629</v>
      </c>
      <c r="E3416" s="741" t="s">
        <v>4389</v>
      </c>
      <c r="F3416" s="661" t="s">
        <v>4355</v>
      </c>
      <c r="G3416" s="661" t="s">
        <v>4630</v>
      </c>
      <c r="H3416" s="661" t="s">
        <v>590</v>
      </c>
      <c r="I3416" s="661" t="s">
        <v>4634</v>
      </c>
      <c r="J3416" s="661" t="s">
        <v>4632</v>
      </c>
      <c r="K3416" s="661" t="s">
        <v>1200</v>
      </c>
      <c r="L3416" s="662">
        <v>0</v>
      </c>
      <c r="M3416" s="662">
        <v>0</v>
      </c>
      <c r="N3416" s="661">
        <v>1</v>
      </c>
      <c r="O3416" s="742">
        <v>0.5</v>
      </c>
      <c r="P3416" s="662">
        <v>0</v>
      </c>
      <c r="Q3416" s="677"/>
      <c r="R3416" s="661">
        <v>1</v>
      </c>
      <c r="S3416" s="677">
        <v>1</v>
      </c>
      <c r="T3416" s="742">
        <v>0.5</v>
      </c>
      <c r="U3416" s="700">
        <v>1</v>
      </c>
    </row>
    <row r="3417" spans="1:21" ht="14.4" customHeight="1" x14ac:dyDescent="0.3">
      <c r="A3417" s="660">
        <v>21</v>
      </c>
      <c r="B3417" s="661" t="s">
        <v>589</v>
      </c>
      <c r="C3417" s="661">
        <v>89301212</v>
      </c>
      <c r="D3417" s="740" t="s">
        <v>6629</v>
      </c>
      <c r="E3417" s="741" t="s">
        <v>4389</v>
      </c>
      <c r="F3417" s="661" t="s">
        <v>4355</v>
      </c>
      <c r="G3417" s="661" t="s">
        <v>4417</v>
      </c>
      <c r="H3417" s="661" t="s">
        <v>590</v>
      </c>
      <c r="I3417" s="661" t="s">
        <v>5552</v>
      </c>
      <c r="J3417" s="661" t="s">
        <v>5553</v>
      </c>
      <c r="K3417" s="661" t="s">
        <v>5554</v>
      </c>
      <c r="L3417" s="662">
        <v>41.07</v>
      </c>
      <c r="M3417" s="662">
        <v>41.07</v>
      </c>
      <c r="N3417" s="661">
        <v>1</v>
      </c>
      <c r="O3417" s="742">
        <v>1</v>
      </c>
      <c r="P3417" s="662">
        <v>41.07</v>
      </c>
      <c r="Q3417" s="677">
        <v>1</v>
      </c>
      <c r="R3417" s="661">
        <v>1</v>
      </c>
      <c r="S3417" s="677">
        <v>1</v>
      </c>
      <c r="T3417" s="742">
        <v>1</v>
      </c>
      <c r="U3417" s="700">
        <v>1</v>
      </c>
    </row>
    <row r="3418" spans="1:21" ht="14.4" customHeight="1" x14ac:dyDescent="0.3">
      <c r="A3418" s="660">
        <v>21</v>
      </c>
      <c r="B3418" s="661" t="s">
        <v>589</v>
      </c>
      <c r="C3418" s="661">
        <v>89301212</v>
      </c>
      <c r="D3418" s="740" t="s">
        <v>6629</v>
      </c>
      <c r="E3418" s="741" t="s">
        <v>4389</v>
      </c>
      <c r="F3418" s="661" t="s">
        <v>4355</v>
      </c>
      <c r="G3418" s="661" t="s">
        <v>5557</v>
      </c>
      <c r="H3418" s="661" t="s">
        <v>590</v>
      </c>
      <c r="I3418" s="661" t="s">
        <v>6467</v>
      </c>
      <c r="J3418" s="661" t="s">
        <v>5559</v>
      </c>
      <c r="K3418" s="661" t="s">
        <v>944</v>
      </c>
      <c r="L3418" s="662">
        <v>0</v>
      </c>
      <c r="M3418" s="662">
        <v>0</v>
      </c>
      <c r="N3418" s="661">
        <v>1</v>
      </c>
      <c r="O3418" s="742">
        <v>0.5</v>
      </c>
      <c r="P3418" s="662">
        <v>0</v>
      </c>
      <c r="Q3418" s="677"/>
      <c r="R3418" s="661">
        <v>1</v>
      </c>
      <c r="S3418" s="677">
        <v>1</v>
      </c>
      <c r="T3418" s="742">
        <v>0.5</v>
      </c>
      <c r="U3418" s="700">
        <v>1</v>
      </c>
    </row>
    <row r="3419" spans="1:21" ht="14.4" customHeight="1" x14ac:dyDescent="0.3">
      <c r="A3419" s="660">
        <v>21</v>
      </c>
      <c r="B3419" s="661" t="s">
        <v>589</v>
      </c>
      <c r="C3419" s="661">
        <v>89301212</v>
      </c>
      <c r="D3419" s="740" t="s">
        <v>6629</v>
      </c>
      <c r="E3419" s="741" t="s">
        <v>4389</v>
      </c>
      <c r="F3419" s="661" t="s">
        <v>4355</v>
      </c>
      <c r="G3419" s="661" t="s">
        <v>5565</v>
      </c>
      <c r="H3419" s="661" t="s">
        <v>590</v>
      </c>
      <c r="I3419" s="661" t="s">
        <v>6468</v>
      </c>
      <c r="J3419" s="661" t="s">
        <v>6469</v>
      </c>
      <c r="K3419" s="661" t="s">
        <v>6470</v>
      </c>
      <c r="L3419" s="662">
        <v>0</v>
      </c>
      <c r="M3419" s="662">
        <v>0</v>
      </c>
      <c r="N3419" s="661">
        <v>1</v>
      </c>
      <c r="O3419" s="742">
        <v>1</v>
      </c>
      <c r="P3419" s="662"/>
      <c r="Q3419" s="677"/>
      <c r="R3419" s="661"/>
      <c r="S3419" s="677">
        <v>0</v>
      </c>
      <c r="T3419" s="742"/>
      <c r="U3419" s="700">
        <v>0</v>
      </c>
    </row>
    <row r="3420" spans="1:21" ht="14.4" customHeight="1" x14ac:dyDescent="0.3">
      <c r="A3420" s="660">
        <v>21</v>
      </c>
      <c r="B3420" s="661" t="s">
        <v>589</v>
      </c>
      <c r="C3420" s="661">
        <v>89301212</v>
      </c>
      <c r="D3420" s="740" t="s">
        <v>6629</v>
      </c>
      <c r="E3420" s="741" t="s">
        <v>4389</v>
      </c>
      <c r="F3420" s="661" t="s">
        <v>4355</v>
      </c>
      <c r="G3420" s="661" t="s">
        <v>4827</v>
      </c>
      <c r="H3420" s="661" t="s">
        <v>590</v>
      </c>
      <c r="I3420" s="661" t="s">
        <v>4828</v>
      </c>
      <c r="J3420" s="661" t="s">
        <v>1484</v>
      </c>
      <c r="K3420" s="661" t="s">
        <v>4558</v>
      </c>
      <c r="L3420" s="662">
        <v>0</v>
      </c>
      <c r="M3420" s="662">
        <v>0</v>
      </c>
      <c r="N3420" s="661">
        <v>1</v>
      </c>
      <c r="O3420" s="742">
        <v>1</v>
      </c>
      <c r="P3420" s="662"/>
      <c r="Q3420" s="677"/>
      <c r="R3420" s="661"/>
      <c r="S3420" s="677">
        <v>0</v>
      </c>
      <c r="T3420" s="742"/>
      <c r="U3420" s="700">
        <v>0</v>
      </c>
    </row>
    <row r="3421" spans="1:21" ht="14.4" customHeight="1" x14ac:dyDescent="0.3">
      <c r="A3421" s="660">
        <v>21</v>
      </c>
      <c r="B3421" s="661" t="s">
        <v>589</v>
      </c>
      <c r="C3421" s="661">
        <v>89301212</v>
      </c>
      <c r="D3421" s="740" t="s">
        <v>6629</v>
      </c>
      <c r="E3421" s="741" t="s">
        <v>4389</v>
      </c>
      <c r="F3421" s="661" t="s">
        <v>4355</v>
      </c>
      <c r="G3421" s="661" t="s">
        <v>6471</v>
      </c>
      <c r="H3421" s="661" t="s">
        <v>590</v>
      </c>
      <c r="I3421" s="661" t="s">
        <v>6472</v>
      </c>
      <c r="J3421" s="661" t="s">
        <v>3723</v>
      </c>
      <c r="K3421" s="661" t="s">
        <v>6473</v>
      </c>
      <c r="L3421" s="662">
        <v>120.37</v>
      </c>
      <c r="M3421" s="662">
        <v>240.74</v>
      </c>
      <c r="N3421" s="661">
        <v>2</v>
      </c>
      <c r="O3421" s="742">
        <v>2</v>
      </c>
      <c r="P3421" s="662">
        <v>240.74</v>
      </c>
      <c r="Q3421" s="677">
        <v>1</v>
      </c>
      <c r="R3421" s="661">
        <v>2</v>
      </c>
      <c r="S3421" s="677">
        <v>1</v>
      </c>
      <c r="T3421" s="742">
        <v>2</v>
      </c>
      <c r="U3421" s="700">
        <v>1</v>
      </c>
    </row>
    <row r="3422" spans="1:21" ht="14.4" customHeight="1" x14ac:dyDescent="0.3">
      <c r="A3422" s="660">
        <v>21</v>
      </c>
      <c r="B3422" s="661" t="s">
        <v>589</v>
      </c>
      <c r="C3422" s="661">
        <v>89301212</v>
      </c>
      <c r="D3422" s="740" t="s">
        <v>6629</v>
      </c>
      <c r="E3422" s="741" t="s">
        <v>4389</v>
      </c>
      <c r="F3422" s="661" t="s">
        <v>4355</v>
      </c>
      <c r="G3422" s="661" t="s">
        <v>5152</v>
      </c>
      <c r="H3422" s="661" t="s">
        <v>2238</v>
      </c>
      <c r="I3422" s="661" t="s">
        <v>5153</v>
      </c>
      <c r="J3422" s="661" t="s">
        <v>4117</v>
      </c>
      <c r="K3422" s="661" t="s">
        <v>5154</v>
      </c>
      <c r="L3422" s="662">
        <v>195.92</v>
      </c>
      <c r="M3422" s="662">
        <v>587.76</v>
      </c>
      <c r="N3422" s="661">
        <v>3</v>
      </c>
      <c r="O3422" s="742">
        <v>1</v>
      </c>
      <c r="P3422" s="662">
        <v>587.76</v>
      </c>
      <c r="Q3422" s="677">
        <v>1</v>
      </c>
      <c r="R3422" s="661">
        <v>3</v>
      </c>
      <c r="S3422" s="677">
        <v>1</v>
      </c>
      <c r="T3422" s="742">
        <v>1</v>
      </c>
      <c r="U3422" s="700">
        <v>1</v>
      </c>
    </row>
    <row r="3423" spans="1:21" ht="14.4" customHeight="1" x14ac:dyDescent="0.3">
      <c r="A3423" s="660">
        <v>21</v>
      </c>
      <c r="B3423" s="661" t="s">
        <v>589</v>
      </c>
      <c r="C3423" s="661">
        <v>89301212</v>
      </c>
      <c r="D3423" s="740" t="s">
        <v>6629</v>
      </c>
      <c r="E3423" s="741" t="s">
        <v>4389</v>
      </c>
      <c r="F3423" s="661" t="s">
        <v>4355</v>
      </c>
      <c r="G3423" s="661" t="s">
        <v>4545</v>
      </c>
      <c r="H3423" s="661" t="s">
        <v>2238</v>
      </c>
      <c r="I3423" s="661" t="s">
        <v>2601</v>
      </c>
      <c r="J3423" s="661" t="s">
        <v>2602</v>
      </c>
      <c r="K3423" s="661" t="s">
        <v>4215</v>
      </c>
      <c r="L3423" s="662">
        <v>804.58</v>
      </c>
      <c r="M3423" s="662">
        <v>804.58</v>
      </c>
      <c r="N3423" s="661">
        <v>1</v>
      </c>
      <c r="O3423" s="742">
        <v>1</v>
      </c>
      <c r="P3423" s="662">
        <v>804.58</v>
      </c>
      <c r="Q3423" s="677">
        <v>1</v>
      </c>
      <c r="R3423" s="661">
        <v>1</v>
      </c>
      <c r="S3423" s="677">
        <v>1</v>
      </c>
      <c r="T3423" s="742">
        <v>1</v>
      </c>
      <c r="U3423" s="700">
        <v>1</v>
      </c>
    </row>
    <row r="3424" spans="1:21" ht="14.4" customHeight="1" x14ac:dyDescent="0.3">
      <c r="A3424" s="660">
        <v>21</v>
      </c>
      <c r="B3424" s="661" t="s">
        <v>589</v>
      </c>
      <c r="C3424" s="661">
        <v>89301212</v>
      </c>
      <c r="D3424" s="740" t="s">
        <v>6629</v>
      </c>
      <c r="E3424" s="741" t="s">
        <v>4389</v>
      </c>
      <c r="F3424" s="661" t="s">
        <v>4355</v>
      </c>
      <c r="G3424" s="661" t="s">
        <v>4546</v>
      </c>
      <c r="H3424" s="661" t="s">
        <v>590</v>
      </c>
      <c r="I3424" s="661" t="s">
        <v>1107</v>
      </c>
      <c r="J3424" s="661" t="s">
        <v>1108</v>
      </c>
      <c r="K3424" s="661" t="s">
        <v>6474</v>
      </c>
      <c r="L3424" s="662">
        <v>0</v>
      </c>
      <c r="M3424" s="662">
        <v>0</v>
      </c>
      <c r="N3424" s="661">
        <v>7</v>
      </c>
      <c r="O3424" s="742">
        <v>4</v>
      </c>
      <c r="P3424" s="662">
        <v>0</v>
      </c>
      <c r="Q3424" s="677"/>
      <c r="R3424" s="661">
        <v>4</v>
      </c>
      <c r="S3424" s="677">
        <v>0.5714285714285714</v>
      </c>
      <c r="T3424" s="742">
        <v>2</v>
      </c>
      <c r="U3424" s="700">
        <v>0.5</v>
      </c>
    </row>
    <row r="3425" spans="1:21" ht="14.4" customHeight="1" x14ac:dyDescent="0.3">
      <c r="A3425" s="660">
        <v>21</v>
      </c>
      <c r="B3425" s="661" t="s">
        <v>589</v>
      </c>
      <c r="C3425" s="661">
        <v>89301212</v>
      </c>
      <c r="D3425" s="740" t="s">
        <v>6629</v>
      </c>
      <c r="E3425" s="741" t="s">
        <v>4389</v>
      </c>
      <c r="F3425" s="661" t="s">
        <v>4355</v>
      </c>
      <c r="G3425" s="661" t="s">
        <v>5591</v>
      </c>
      <c r="H3425" s="661" t="s">
        <v>590</v>
      </c>
      <c r="I3425" s="661" t="s">
        <v>6475</v>
      </c>
      <c r="J3425" s="661" t="s">
        <v>1203</v>
      </c>
      <c r="K3425" s="661" t="s">
        <v>2809</v>
      </c>
      <c r="L3425" s="662">
        <v>0</v>
      </c>
      <c r="M3425" s="662">
        <v>0</v>
      </c>
      <c r="N3425" s="661">
        <v>1</v>
      </c>
      <c r="O3425" s="742">
        <v>0.5</v>
      </c>
      <c r="P3425" s="662">
        <v>0</v>
      </c>
      <c r="Q3425" s="677"/>
      <c r="R3425" s="661">
        <v>1</v>
      </c>
      <c r="S3425" s="677">
        <v>1</v>
      </c>
      <c r="T3425" s="742">
        <v>0.5</v>
      </c>
      <c r="U3425" s="700">
        <v>1</v>
      </c>
    </row>
    <row r="3426" spans="1:21" ht="14.4" customHeight="1" x14ac:dyDescent="0.3">
      <c r="A3426" s="660">
        <v>21</v>
      </c>
      <c r="B3426" s="661" t="s">
        <v>589</v>
      </c>
      <c r="C3426" s="661">
        <v>89301212</v>
      </c>
      <c r="D3426" s="740" t="s">
        <v>6629</v>
      </c>
      <c r="E3426" s="741" t="s">
        <v>4389</v>
      </c>
      <c r="F3426" s="661" t="s">
        <v>4355</v>
      </c>
      <c r="G3426" s="661" t="s">
        <v>5591</v>
      </c>
      <c r="H3426" s="661" t="s">
        <v>590</v>
      </c>
      <c r="I3426" s="661" t="s">
        <v>5594</v>
      </c>
      <c r="J3426" s="661" t="s">
        <v>5595</v>
      </c>
      <c r="K3426" s="661" t="s">
        <v>5562</v>
      </c>
      <c r="L3426" s="662">
        <v>47.71</v>
      </c>
      <c r="M3426" s="662">
        <v>95.42</v>
      </c>
      <c r="N3426" s="661">
        <v>2</v>
      </c>
      <c r="O3426" s="742">
        <v>2</v>
      </c>
      <c r="P3426" s="662">
        <v>95.42</v>
      </c>
      <c r="Q3426" s="677">
        <v>1</v>
      </c>
      <c r="R3426" s="661">
        <v>2</v>
      </c>
      <c r="S3426" s="677">
        <v>1</v>
      </c>
      <c r="T3426" s="742">
        <v>2</v>
      </c>
      <c r="U3426" s="700">
        <v>1</v>
      </c>
    </row>
    <row r="3427" spans="1:21" ht="14.4" customHeight="1" x14ac:dyDescent="0.3">
      <c r="A3427" s="660">
        <v>21</v>
      </c>
      <c r="B3427" s="661" t="s">
        <v>589</v>
      </c>
      <c r="C3427" s="661">
        <v>89301212</v>
      </c>
      <c r="D3427" s="740" t="s">
        <v>6629</v>
      </c>
      <c r="E3427" s="741" t="s">
        <v>4389</v>
      </c>
      <c r="F3427" s="661" t="s">
        <v>4355</v>
      </c>
      <c r="G3427" s="661" t="s">
        <v>4432</v>
      </c>
      <c r="H3427" s="661" t="s">
        <v>590</v>
      </c>
      <c r="I3427" s="661" t="s">
        <v>1073</v>
      </c>
      <c r="J3427" s="661" t="s">
        <v>4433</v>
      </c>
      <c r="K3427" s="661" t="s">
        <v>4434</v>
      </c>
      <c r="L3427" s="662">
        <v>56.01</v>
      </c>
      <c r="M3427" s="662">
        <v>1008.18</v>
      </c>
      <c r="N3427" s="661">
        <v>18</v>
      </c>
      <c r="O3427" s="742">
        <v>9</v>
      </c>
      <c r="P3427" s="662">
        <v>840.15</v>
      </c>
      <c r="Q3427" s="677">
        <v>0.83333333333333337</v>
      </c>
      <c r="R3427" s="661">
        <v>15</v>
      </c>
      <c r="S3427" s="677">
        <v>0.83333333333333337</v>
      </c>
      <c r="T3427" s="742">
        <v>7</v>
      </c>
      <c r="U3427" s="700">
        <v>0.77777777777777779</v>
      </c>
    </row>
    <row r="3428" spans="1:21" ht="14.4" customHeight="1" x14ac:dyDescent="0.3">
      <c r="A3428" s="660">
        <v>21</v>
      </c>
      <c r="B3428" s="661" t="s">
        <v>589</v>
      </c>
      <c r="C3428" s="661">
        <v>89301212</v>
      </c>
      <c r="D3428" s="740" t="s">
        <v>6629</v>
      </c>
      <c r="E3428" s="741" t="s">
        <v>4389</v>
      </c>
      <c r="F3428" s="661" t="s">
        <v>4355</v>
      </c>
      <c r="G3428" s="661" t="s">
        <v>4398</v>
      </c>
      <c r="H3428" s="661" t="s">
        <v>2238</v>
      </c>
      <c r="I3428" s="661" t="s">
        <v>2358</v>
      </c>
      <c r="J3428" s="661" t="s">
        <v>2359</v>
      </c>
      <c r="K3428" s="661" t="s">
        <v>2286</v>
      </c>
      <c r="L3428" s="662">
        <v>1749.69</v>
      </c>
      <c r="M3428" s="662">
        <v>1749.69</v>
      </c>
      <c r="N3428" s="661">
        <v>1</v>
      </c>
      <c r="O3428" s="742">
        <v>0.5</v>
      </c>
      <c r="P3428" s="662"/>
      <c r="Q3428" s="677">
        <v>0</v>
      </c>
      <c r="R3428" s="661"/>
      <c r="S3428" s="677">
        <v>0</v>
      </c>
      <c r="T3428" s="742"/>
      <c r="U3428" s="700">
        <v>0</v>
      </c>
    </row>
    <row r="3429" spans="1:21" ht="14.4" customHeight="1" x14ac:dyDescent="0.3">
      <c r="A3429" s="660">
        <v>21</v>
      </c>
      <c r="B3429" s="661" t="s">
        <v>589</v>
      </c>
      <c r="C3429" s="661">
        <v>89301212</v>
      </c>
      <c r="D3429" s="740" t="s">
        <v>6629</v>
      </c>
      <c r="E3429" s="741" t="s">
        <v>4389</v>
      </c>
      <c r="F3429" s="661" t="s">
        <v>4355</v>
      </c>
      <c r="G3429" s="661" t="s">
        <v>4414</v>
      </c>
      <c r="H3429" s="661" t="s">
        <v>590</v>
      </c>
      <c r="I3429" s="661" t="s">
        <v>4994</v>
      </c>
      <c r="J3429" s="661" t="s">
        <v>4564</v>
      </c>
      <c r="K3429" s="661" t="s">
        <v>4995</v>
      </c>
      <c r="L3429" s="662">
        <v>342.89</v>
      </c>
      <c r="M3429" s="662">
        <v>685.78</v>
      </c>
      <c r="N3429" s="661">
        <v>2</v>
      </c>
      <c r="O3429" s="742">
        <v>0.5</v>
      </c>
      <c r="P3429" s="662"/>
      <c r="Q3429" s="677">
        <v>0</v>
      </c>
      <c r="R3429" s="661"/>
      <c r="S3429" s="677">
        <v>0</v>
      </c>
      <c r="T3429" s="742"/>
      <c r="U3429" s="700">
        <v>0</v>
      </c>
    </row>
    <row r="3430" spans="1:21" ht="14.4" customHeight="1" x14ac:dyDescent="0.3">
      <c r="A3430" s="660">
        <v>21</v>
      </c>
      <c r="B3430" s="661" t="s">
        <v>589</v>
      </c>
      <c r="C3430" s="661">
        <v>89301212</v>
      </c>
      <c r="D3430" s="740" t="s">
        <v>6629</v>
      </c>
      <c r="E3430" s="741" t="s">
        <v>4389</v>
      </c>
      <c r="F3430" s="661" t="s">
        <v>4355</v>
      </c>
      <c r="G3430" s="661" t="s">
        <v>4414</v>
      </c>
      <c r="H3430" s="661" t="s">
        <v>590</v>
      </c>
      <c r="I3430" s="661" t="s">
        <v>4415</v>
      </c>
      <c r="J3430" s="661" t="s">
        <v>4416</v>
      </c>
      <c r="K3430" s="661" t="s">
        <v>858</v>
      </c>
      <c r="L3430" s="662">
        <v>314.89999999999998</v>
      </c>
      <c r="M3430" s="662">
        <v>1259.5999999999999</v>
      </c>
      <c r="N3430" s="661">
        <v>4</v>
      </c>
      <c r="O3430" s="742">
        <v>2.5</v>
      </c>
      <c r="P3430" s="662">
        <v>629.79999999999995</v>
      </c>
      <c r="Q3430" s="677">
        <v>0.5</v>
      </c>
      <c r="R3430" s="661">
        <v>2</v>
      </c>
      <c r="S3430" s="677">
        <v>0.5</v>
      </c>
      <c r="T3430" s="742">
        <v>1.5</v>
      </c>
      <c r="U3430" s="700">
        <v>0.6</v>
      </c>
    </row>
    <row r="3431" spans="1:21" ht="14.4" customHeight="1" x14ac:dyDescent="0.3">
      <c r="A3431" s="660">
        <v>21</v>
      </c>
      <c r="B3431" s="661" t="s">
        <v>589</v>
      </c>
      <c r="C3431" s="661">
        <v>89301212</v>
      </c>
      <c r="D3431" s="740" t="s">
        <v>6629</v>
      </c>
      <c r="E3431" s="741" t="s">
        <v>4389</v>
      </c>
      <c r="F3431" s="661" t="s">
        <v>4355</v>
      </c>
      <c r="G3431" s="661" t="s">
        <v>4414</v>
      </c>
      <c r="H3431" s="661" t="s">
        <v>590</v>
      </c>
      <c r="I3431" s="661" t="s">
        <v>857</v>
      </c>
      <c r="J3431" s="661" t="s">
        <v>854</v>
      </c>
      <c r="K3431" s="661" t="s">
        <v>4438</v>
      </c>
      <c r="L3431" s="662">
        <v>314.89999999999998</v>
      </c>
      <c r="M3431" s="662">
        <v>3778.8</v>
      </c>
      <c r="N3431" s="661">
        <v>12</v>
      </c>
      <c r="O3431" s="742">
        <v>8</v>
      </c>
      <c r="P3431" s="662">
        <v>1574.5</v>
      </c>
      <c r="Q3431" s="677">
        <v>0.41666666666666663</v>
      </c>
      <c r="R3431" s="661">
        <v>5</v>
      </c>
      <c r="S3431" s="677">
        <v>0.41666666666666669</v>
      </c>
      <c r="T3431" s="742">
        <v>3.5</v>
      </c>
      <c r="U3431" s="700">
        <v>0.4375</v>
      </c>
    </row>
    <row r="3432" spans="1:21" ht="14.4" customHeight="1" x14ac:dyDescent="0.3">
      <c r="A3432" s="660">
        <v>21</v>
      </c>
      <c r="B3432" s="661" t="s">
        <v>589</v>
      </c>
      <c r="C3432" s="661">
        <v>89301212</v>
      </c>
      <c r="D3432" s="740" t="s">
        <v>6629</v>
      </c>
      <c r="E3432" s="741" t="s">
        <v>4389</v>
      </c>
      <c r="F3432" s="661" t="s">
        <v>4355</v>
      </c>
      <c r="G3432" s="661" t="s">
        <v>4410</v>
      </c>
      <c r="H3432" s="661" t="s">
        <v>2238</v>
      </c>
      <c r="I3432" s="661" t="s">
        <v>2514</v>
      </c>
      <c r="J3432" s="661" t="s">
        <v>2515</v>
      </c>
      <c r="K3432" s="661" t="s">
        <v>4121</v>
      </c>
      <c r="L3432" s="662">
        <v>1359.61</v>
      </c>
      <c r="M3432" s="662">
        <v>12236.49</v>
      </c>
      <c r="N3432" s="661">
        <v>9</v>
      </c>
      <c r="O3432" s="742">
        <v>5.5</v>
      </c>
      <c r="P3432" s="662">
        <v>10876.88</v>
      </c>
      <c r="Q3432" s="677">
        <v>0.88888888888888884</v>
      </c>
      <c r="R3432" s="661">
        <v>8</v>
      </c>
      <c r="S3432" s="677">
        <v>0.88888888888888884</v>
      </c>
      <c r="T3432" s="742">
        <v>5</v>
      </c>
      <c r="U3432" s="700">
        <v>0.90909090909090906</v>
      </c>
    </row>
    <row r="3433" spans="1:21" ht="14.4" customHeight="1" x14ac:dyDescent="0.3">
      <c r="A3433" s="660">
        <v>21</v>
      </c>
      <c r="B3433" s="661" t="s">
        <v>589</v>
      </c>
      <c r="C3433" s="661">
        <v>89301212</v>
      </c>
      <c r="D3433" s="740" t="s">
        <v>6629</v>
      </c>
      <c r="E3433" s="741" t="s">
        <v>4389</v>
      </c>
      <c r="F3433" s="661" t="s">
        <v>4355</v>
      </c>
      <c r="G3433" s="661" t="s">
        <v>4410</v>
      </c>
      <c r="H3433" s="661" t="s">
        <v>2238</v>
      </c>
      <c r="I3433" s="661" t="s">
        <v>4457</v>
      </c>
      <c r="J3433" s="661" t="s">
        <v>4458</v>
      </c>
      <c r="K3433" s="661" t="s">
        <v>4459</v>
      </c>
      <c r="L3433" s="662">
        <v>1359.61</v>
      </c>
      <c r="M3433" s="662">
        <v>1359.61</v>
      </c>
      <c r="N3433" s="661">
        <v>1</v>
      </c>
      <c r="O3433" s="742">
        <v>0.5</v>
      </c>
      <c r="P3433" s="662">
        <v>1359.61</v>
      </c>
      <c r="Q3433" s="677">
        <v>1</v>
      </c>
      <c r="R3433" s="661">
        <v>1</v>
      </c>
      <c r="S3433" s="677">
        <v>1</v>
      </c>
      <c r="T3433" s="742">
        <v>0.5</v>
      </c>
      <c r="U3433" s="700">
        <v>1</v>
      </c>
    </row>
    <row r="3434" spans="1:21" ht="14.4" customHeight="1" x14ac:dyDescent="0.3">
      <c r="A3434" s="660">
        <v>21</v>
      </c>
      <c r="B3434" s="661" t="s">
        <v>589</v>
      </c>
      <c r="C3434" s="661">
        <v>89301212</v>
      </c>
      <c r="D3434" s="740" t="s">
        <v>6629</v>
      </c>
      <c r="E3434" s="741" t="s">
        <v>4389</v>
      </c>
      <c r="F3434" s="661" t="s">
        <v>4355</v>
      </c>
      <c r="G3434" s="661" t="s">
        <v>4581</v>
      </c>
      <c r="H3434" s="661" t="s">
        <v>2238</v>
      </c>
      <c r="I3434" s="661" t="s">
        <v>2420</v>
      </c>
      <c r="J3434" s="661" t="s">
        <v>2421</v>
      </c>
      <c r="K3434" s="661" t="s">
        <v>2422</v>
      </c>
      <c r="L3434" s="662">
        <v>50.47</v>
      </c>
      <c r="M3434" s="662">
        <v>50.47</v>
      </c>
      <c r="N3434" s="661">
        <v>1</v>
      </c>
      <c r="O3434" s="742">
        <v>1</v>
      </c>
      <c r="P3434" s="662">
        <v>50.47</v>
      </c>
      <c r="Q3434" s="677">
        <v>1</v>
      </c>
      <c r="R3434" s="661">
        <v>1</v>
      </c>
      <c r="S3434" s="677">
        <v>1</v>
      </c>
      <c r="T3434" s="742">
        <v>1</v>
      </c>
      <c r="U3434" s="700">
        <v>1</v>
      </c>
    </row>
    <row r="3435" spans="1:21" ht="14.4" customHeight="1" x14ac:dyDescent="0.3">
      <c r="A3435" s="660">
        <v>21</v>
      </c>
      <c r="B3435" s="661" t="s">
        <v>589</v>
      </c>
      <c r="C3435" s="661">
        <v>89301212</v>
      </c>
      <c r="D3435" s="740" t="s">
        <v>6629</v>
      </c>
      <c r="E3435" s="741" t="s">
        <v>4389</v>
      </c>
      <c r="F3435" s="661" t="s">
        <v>4355</v>
      </c>
      <c r="G3435" s="661" t="s">
        <v>4581</v>
      </c>
      <c r="H3435" s="661" t="s">
        <v>2238</v>
      </c>
      <c r="I3435" s="661" t="s">
        <v>2493</v>
      </c>
      <c r="J3435" s="661" t="s">
        <v>2421</v>
      </c>
      <c r="K3435" s="661" t="s">
        <v>2494</v>
      </c>
      <c r="L3435" s="662">
        <v>168.21</v>
      </c>
      <c r="M3435" s="662">
        <v>168.21</v>
      </c>
      <c r="N3435" s="661">
        <v>1</v>
      </c>
      <c r="O3435" s="742">
        <v>0.5</v>
      </c>
      <c r="P3435" s="662">
        <v>168.21</v>
      </c>
      <c r="Q3435" s="677">
        <v>1</v>
      </c>
      <c r="R3435" s="661">
        <v>1</v>
      </c>
      <c r="S3435" s="677">
        <v>1</v>
      </c>
      <c r="T3435" s="742">
        <v>0.5</v>
      </c>
      <c r="U3435" s="700">
        <v>1</v>
      </c>
    </row>
    <row r="3436" spans="1:21" ht="14.4" customHeight="1" x14ac:dyDescent="0.3">
      <c r="A3436" s="660">
        <v>21</v>
      </c>
      <c r="B3436" s="661" t="s">
        <v>589</v>
      </c>
      <c r="C3436" s="661">
        <v>89301212</v>
      </c>
      <c r="D3436" s="740" t="s">
        <v>6629</v>
      </c>
      <c r="E3436" s="741" t="s">
        <v>4389</v>
      </c>
      <c r="F3436" s="661" t="s">
        <v>4355</v>
      </c>
      <c r="G3436" s="661" t="s">
        <v>4439</v>
      </c>
      <c r="H3436" s="661" t="s">
        <v>590</v>
      </c>
      <c r="I3436" s="661" t="s">
        <v>2125</v>
      </c>
      <c r="J3436" s="661" t="s">
        <v>935</v>
      </c>
      <c r="K3436" s="661" t="s">
        <v>1329</v>
      </c>
      <c r="L3436" s="662">
        <v>113.37</v>
      </c>
      <c r="M3436" s="662">
        <v>226.74</v>
      </c>
      <c r="N3436" s="661">
        <v>2</v>
      </c>
      <c r="O3436" s="742">
        <v>1</v>
      </c>
      <c r="P3436" s="662">
        <v>113.37</v>
      </c>
      <c r="Q3436" s="677">
        <v>0.5</v>
      </c>
      <c r="R3436" s="661">
        <v>1</v>
      </c>
      <c r="S3436" s="677">
        <v>0.5</v>
      </c>
      <c r="T3436" s="742">
        <v>0.5</v>
      </c>
      <c r="U3436" s="700">
        <v>0.5</v>
      </c>
    </row>
    <row r="3437" spans="1:21" ht="14.4" customHeight="1" x14ac:dyDescent="0.3">
      <c r="A3437" s="660">
        <v>21</v>
      </c>
      <c r="B3437" s="661" t="s">
        <v>589</v>
      </c>
      <c r="C3437" s="661">
        <v>89301212</v>
      </c>
      <c r="D3437" s="740" t="s">
        <v>6629</v>
      </c>
      <c r="E3437" s="741" t="s">
        <v>4389</v>
      </c>
      <c r="F3437" s="661" t="s">
        <v>4355</v>
      </c>
      <c r="G3437" s="661" t="s">
        <v>4439</v>
      </c>
      <c r="H3437" s="661" t="s">
        <v>590</v>
      </c>
      <c r="I3437" s="661" t="s">
        <v>934</v>
      </c>
      <c r="J3437" s="661" t="s">
        <v>935</v>
      </c>
      <c r="K3437" s="661" t="s">
        <v>936</v>
      </c>
      <c r="L3437" s="662">
        <v>56.69</v>
      </c>
      <c r="M3437" s="662">
        <v>113.38</v>
      </c>
      <c r="N3437" s="661">
        <v>2</v>
      </c>
      <c r="O3437" s="742">
        <v>1</v>
      </c>
      <c r="P3437" s="662">
        <v>113.38</v>
      </c>
      <c r="Q3437" s="677">
        <v>1</v>
      </c>
      <c r="R3437" s="661">
        <v>2</v>
      </c>
      <c r="S3437" s="677">
        <v>1</v>
      </c>
      <c r="T3437" s="742">
        <v>1</v>
      </c>
      <c r="U3437" s="700">
        <v>1</v>
      </c>
    </row>
    <row r="3438" spans="1:21" ht="14.4" customHeight="1" x14ac:dyDescent="0.3">
      <c r="A3438" s="660">
        <v>21</v>
      </c>
      <c r="B3438" s="661" t="s">
        <v>589</v>
      </c>
      <c r="C3438" s="661">
        <v>89301212</v>
      </c>
      <c r="D3438" s="740" t="s">
        <v>6629</v>
      </c>
      <c r="E3438" s="741" t="s">
        <v>4389</v>
      </c>
      <c r="F3438" s="661" t="s">
        <v>4355</v>
      </c>
      <c r="G3438" s="661" t="s">
        <v>4960</v>
      </c>
      <c r="H3438" s="661" t="s">
        <v>590</v>
      </c>
      <c r="I3438" s="661" t="s">
        <v>794</v>
      </c>
      <c r="J3438" s="661" t="s">
        <v>795</v>
      </c>
      <c r="K3438" s="661" t="s">
        <v>5873</v>
      </c>
      <c r="L3438" s="662">
        <v>0</v>
      </c>
      <c r="M3438" s="662">
        <v>0</v>
      </c>
      <c r="N3438" s="661">
        <v>1</v>
      </c>
      <c r="O3438" s="742">
        <v>1</v>
      </c>
      <c r="P3438" s="662"/>
      <c r="Q3438" s="677"/>
      <c r="R3438" s="661"/>
      <c r="S3438" s="677">
        <v>0</v>
      </c>
      <c r="T3438" s="742"/>
      <c r="U3438" s="700">
        <v>0</v>
      </c>
    </row>
    <row r="3439" spans="1:21" ht="14.4" customHeight="1" x14ac:dyDescent="0.3">
      <c r="A3439" s="660">
        <v>21</v>
      </c>
      <c r="B3439" s="661" t="s">
        <v>589</v>
      </c>
      <c r="C3439" s="661">
        <v>89301212</v>
      </c>
      <c r="D3439" s="740" t="s">
        <v>6629</v>
      </c>
      <c r="E3439" s="741" t="s">
        <v>4389</v>
      </c>
      <c r="F3439" s="661" t="s">
        <v>4355</v>
      </c>
      <c r="G3439" s="661" t="s">
        <v>4442</v>
      </c>
      <c r="H3439" s="661" t="s">
        <v>590</v>
      </c>
      <c r="I3439" s="661" t="s">
        <v>946</v>
      </c>
      <c r="J3439" s="661" t="s">
        <v>4443</v>
      </c>
      <c r="K3439" s="661" t="s">
        <v>4444</v>
      </c>
      <c r="L3439" s="662">
        <v>0</v>
      </c>
      <c r="M3439" s="662">
        <v>0</v>
      </c>
      <c r="N3439" s="661">
        <v>2</v>
      </c>
      <c r="O3439" s="742">
        <v>1</v>
      </c>
      <c r="P3439" s="662"/>
      <c r="Q3439" s="677"/>
      <c r="R3439" s="661"/>
      <c r="S3439" s="677">
        <v>0</v>
      </c>
      <c r="T3439" s="742"/>
      <c r="U3439" s="700">
        <v>0</v>
      </c>
    </row>
    <row r="3440" spans="1:21" ht="14.4" customHeight="1" x14ac:dyDescent="0.3">
      <c r="A3440" s="660">
        <v>21</v>
      </c>
      <c r="B3440" s="661" t="s">
        <v>589</v>
      </c>
      <c r="C3440" s="661">
        <v>89301212</v>
      </c>
      <c r="D3440" s="740" t="s">
        <v>6629</v>
      </c>
      <c r="E3440" s="741" t="s">
        <v>4389</v>
      </c>
      <c r="F3440" s="661" t="s">
        <v>4355</v>
      </c>
      <c r="G3440" s="661" t="s">
        <v>5247</v>
      </c>
      <c r="H3440" s="661" t="s">
        <v>590</v>
      </c>
      <c r="I3440" s="661" t="s">
        <v>6476</v>
      </c>
      <c r="J3440" s="661" t="s">
        <v>5252</v>
      </c>
      <c r="K3440" s="661" t="s">
        <v>6477</v>
      </c>
      <c r="L3440" s="662">
        <v>0</v>
      </c>
      <c r="M3440" s="662">
        <v>0</v>
      </c>
      <c r="N3440" s="661">
        <v>1</v>
      </c>
      <c r="O3440" s="742">
        <v>1</v>
      </c>
      <c r="P3440" s="662"/>
      <c r="Q3440" s="677"/>
      <c r="R3440" s="661"/>
      <c r="S3440" s="677">
        <v>0</v>
      </c>
      <c r="T3440" s="742"/>
      <c r="U3440" s="700">
        <v>0</v>
      </c>
    </row>
    <row r="3441" spans="1:21" ht="14.4" customHeight="1" x14ac:dyDescent="0.3">
      <c r="A3441" s="660">
        <v>21</v>
      </c>
      <c r="B3441" s="661" t="s">
        <v>589</v>
      </c>
      <c r="C3441" s="661">
        <v>89301212</v>
      </c>
      <c r="D3441" s="740" t="s">
        <v>6629</v>
      </c>
      <c r="E3441" s="741" t="s">
        <v>4389</v>
      </c>
      <c r="F3441" s="661" t="s">
        <v>4355</v>
      </c>
      <c r="G3441" s="661" t="s">
        <v>5247</v>
      </c>
      <c r="H3441" s="661" t="s">
        <v>590</v>
      </c>
      <c r="I3441" s="661" t="s">
        <v>6478</v>
      </c>
      <c r="J3441" s="661" t="s">
        <v>5252</v>
      </c>
      <c r="K3441" s="661" t="s">
        <v>5253</v>
      </c>
      <c r="L3441" s="662">
        <v>0</v>
      </c>
      <c r="M3441" s="662">
        <v>0</v>
      </c>
      <c r="N3441" s="661">
        <v>1</v>
      </c>
      <c r="O3441" s="742">
        <v>1</v>
      </c>
      <c r="P3441" s="662"/>
      <c r="Q3441" s="677"/>
      <c r="R3441" s="661"/>
      <c r="S3441" s="677">
        <v>0</v>
      </c>
      <c r="T3441" s="742"/>
      <c r="U3441" s="700">
        <v>0</v>
      </c>
    </row>
    <row r="3442" spans="1:21" ht="14.4" customHeight="1" x14ac:dyDescent="0.3">
      <c r="A3442" s="660">
        <v>21</v>
      </c>
      <c r="B3442" s="661" t="s">
        <v>589</v>
      </c>
      <c r="C3442" s="661">
        <v>89301212</v>
      </c>
      <c r="D3442" s="740" t="s">
        <v>6629</v>
      </c>
      <c r="E3442" s="741" t="s">
        <v>4389</v>
      </c>
      <c r="F3442" s="661" t="s">
        <v>4355</v>
      </c>
      <c r="G3442" s="661" t="s">
        <v>4599</v>
      </c>
      <c r="H3442" s="661" t="s">
        <v>2238</v>
      </c>
      <c r="I3442" s="661" t="s">
        <v>2311</v>
      </c>
      <c r="J3442" s="661" t="s">
        <v>2312</v>
      </c>
      <c r="K3442" s="661" t="s">
        <v>4224</v>
      </c>
      <c r="L3442" s="662">
        <v>147.36000000000001</v>
      </c>
      <c r="M3442" s="662">
        <v>589.44000000000005</v>
      </c>
      <c r="N3442" s="661">
        <v>4</v>
      </c>
      <c r="O3442" s="742">
        <v>1.5</v>
      </c>
      <c r="P3442" s="662"/>
      <c r="Q3442" s="677">
        <v>0</v>
      </c>
      <c r="R3442" s="661"/>
      <c r="S3442" s="677">
        <v>0</v>
      </c>
      <c r="T3442" s="742"/>
      <c r="U3442" s="700">
        <v>0</v>
      </c>
    </row>
    <row r="3443" spans="1:21" ht="14.4" customHeight="1" x14ac:dyDescent="0.3">
      <c r="A3443" s="660">
        <v>21</v>
      </c>
      <c r="B3443" s="661" t="s">
        <v>589</v>
      </c>
      <c r="C3443" s="661">
        <v>89301212</v>
      </c>
      <c r="D3443" s="740" t="s">
        <v>6629</v>
      </c>
      <c r="E3443" s="741" t="s">
        <v>4389</v>
      </c>
      <c r="F3443" s="661" t="s">
        <v>4355</v>
      </c>
      <c r="G3443" s="661" t="s">
        <v>4448</v>
      </c>
      <c r="H3443" s="661" t="s">
        <v>590</v>
      </c>
      <c r="I3443" s="661" t="s">
        <v>6479</v>
      </c>
      <c r="J3443" s="661" t="s">
        <v>4601</v>
      </c>
      <c r="K3443" s="661" t="s">
        <v>4894</v>
      </c>
      <c r="L3443" s="662">
        <v>0</v>
      </c>
      <c r="M3443" s="662">
        <v>0</v>
      </c>
      <c r="N3443" s="661">
        <v>1</v>
      </c>
      <c r="O3443" s="742">
        <v>0.5</v>
      </c>
      <c r="P3443" s="662"/>
      <c r="Q3443" s="677"/>
      <c r="R3443" s="661"/>
      <c r="S3443" s="677">
        <v>0</v>
      </c>
      <c r="T3443" s="742"/>
      <c r="U3443" s="700">
        <v>0</v>
      </c>
    </row>
    <row r="3444" spans="1:21" ht="14.4" customHeight="1" x14ac:dyDescent="0.3">
      <c r="A3444" s="660">
        <v>21</v>
      </c>
      <c r="B3444" s="661" t="s">
        <v>589</v>
      </c>
      <c r="C3444" s="661">
        <v>89301212</v>
      </c>
      <c r="D3444" s="740" t="s">
        <v>6629</v>
      </c>
      <c r="E3444" s="741" t="s">
        <v>4389</v>
      </c>
      <c r="F3444" s="661" t="s">
        <v>4355</v>
      </c>
      <c r="G3444" s="661" t="s">
        <v>4448</v>
      </c>
      <c r="H3444" s="661" t="s">
        <v>590</v>
      </c>
      <c r="I3444" s="661" t="s">
        <v>5033</v>
      </c>
      <c r="J3444" s="661" t="s">
        <v>4601</v>
      </c>
      <c r="K3444" s="661" t="s">
        <v>812</v>
      </c>
      <c r="L3444" s="662">
        <v>0</v>
      </c>
      <c r="M3444" s="662">
        <v>0</v>
      </c>
      <c r="N3444" s="661">
        <v>1</v>
      </c>
      <c r="O3444" s="742">
        <v>0.5</v>
      </c>
      <c r="P3444" s="662">
        <v>0</v>
      </c>
      <c r="Q3444" s="677"/>
      <c r="R3444" s="661">
        <v>1</v>
      </c>
      <c r="S3444" s="677">
        <v>1</v>
      </c>
      <c r="T3444" s="742">
        <v>0.5</v>
      </c>
      <c r="U3444" s="700">
        <v>1</v>
      </c>
    </row>
    <row r="3445" spans="1:21" ht="14.4" customHeight="1" x14ac:dyDescent="0.3">
      <c r="A3445" s="660">
        <v>21</v>
      </c>
      <c r="B3445" s="661" t="s">
        <v>589</v>
      </c>
      <c r="C3445" s="661">
        <v>89301212</v>
      </c>
      <c r="D3445" s="740" t="s">
        <v>6629</v>
      </c>
      <c r="E3445" s="741" t="s">
        <v>4389</v>
      </c>
      <c r="F3445" s="661" t="s">
        <v>4355</v>
      </c>
      <c r="G3445" s="661" t="s">
        <v>4452</v>
      </c>
      <c r="H3445" s="661" t="s">
        <v>590</v>
      </c>
      <c r="I3445" s="661" t="s">
        <v>4606</v>
      </c>
      <c r="J3445" s="661" t="s">
        <v>4607</v>
      </c>
      <c r="K3445" s="661" t="s">
        <v>1097</v>
      </c>
      <c r="L3445" s="662">
        <v>0</v>
      </c>
      <c r="M3445" s="662">
        <v>0</v>
      </c>
      <c r="N3445" s="661">
        <v>1</v>
      </c>
      <c r="O3445" s="742">
        <v>0.5</v>
      </c>
      <c r="P3445" s="662">
        <v>0</v>
      </c>
      <c r="Q3445" s="677"/>
      <c r="R3445" s="661">
        <v>1</v>
      </c>
      <c r="S3445" s="677">
        <v>1</v>
      </c>
      <c r="T3445" s="742">
        <v>0.5</v>
      </c>
      <c r="U3445" s="700">
        <v>1</v>
      </c>
    </row>
    <row r="3446" spans="1:21" ht="14.4" customHeight="1" x14ac:dyDescent="0.3">
      <c r="A3446" s="660">
        <v>21</v>
      </c>
      <c r="B3446" s="661" t="s">
        <v>589</v>
      </c>
      <c r="C3446" s="661">
        <v>89301212</v>
      </c>
      <c r="D3446" s="740" t="s">
        <v>6629</v>
      </c>
      <c r="E3446" s="741" t="s">
        <v>4389</v>
      </c>
      <c r="F3446" s="661" t="s">
        <v>4355</v>
      </c>
      <c r="G3446" s="661" t="s">
        <v>4452</v>
      </c>
      <c r="H3446" s="661" t="s">
        <v>590</v>
      </c>
      <c r="I3446" s="661" t="s">
        <v>5272</v>
      </c>
      <c r="J3446" s="661" t="s">
        <v>5271</v>
      </c>
      <c r="K3446" s="661" t="s">
        <v>1097</v>
      </c>
      <c r="L3446" s="662">
        <v>0</v>
      </c>
      <c r="M3446" s="662">
        <v>0</v>
      </c>
      <c r="N3446" s="661">
        <v>1</v>
      </c>
      <c r="O3446" s="742">
        <v>0.5</v>
      </c>
      <c r="P3446" s="662">
        <v>0</v>
      </c>
      <c r="Q3446" s="677"/>
      <c r="R3446" s="661">
        <v>1</v>
      </c>
      <c r="S3446" s="677">
        <v>1</v>
      </c>
      <c r="T3446" s="742">
        <v>0.5</v>
      </c>
      <c r="U3446" s="700">
        <v>1</v>
      </c>
    </row>
    <row r="3447" spans="1:21" ht="14.4" customHeight="1" x14ac:dyDescent="0.3">
      <c r="A3447" s="660">
        <v>21</v>
      </c>
      <c r="B3447" s="661" t="s">
        <v>589</v>
      </c>
      <c r="C3447" s="661">
        <v>89301212</v>
      </c>
      <c r="D3447" s="740" t="s">
        <v>6629</v>
      </c>
      <c r="E3447" s="741" t="s">
        <v>4390</v>
      </c>
      <c r="F3447" s="661" t="s">
        <v>4355</v>
      </c>
      <c r="G3447" s="661" t="s">
        <v>4471</v>
      </c>
      <c r="H3447" s="661" t="s">
        <v>590</v>
      </c>
      <c r="I3447" s="661" t="s">
        <v>6053</v>
      </c>
      <c r="J3447" s="661" t="s">
        <v>4168</v>
      </c>
      <c r="K3447" s="661" t="s">
        <v>4169</v>
      </c>
      <c r="L3447" s="662">
        <v>156.86000000000001</v>
      </c>
      <c r="M3447" s="662">
        <v>156.86000000000001</v>
      </c>
      <c r="N3447" s="661">
        <v>1</v>
      </c>
      <c r="O3447" s="742">
        <v>1</v>
      </c>
      <c r="P3447" s="662">
        <v>156.86000000000001</v>
      </c>
      <c r="Q3447" s="677">
        <v>1</v>
      </c>
      <c r="R3447" s="661">
        <v>1</v>
      </c>
      <c r="S3447" s="677">
        <v>1</v>
      </c>
      <c r="T3447" s="742">
        <v>1</v>
      </c>
      <c r="U3447" s="700">
        <v>1</v>
      </c>
    </row>
    <row r="3448" spans="1:21" ht="14.4" customHeight="1" x14ac:dyDescent="0.3">
      <c r="A3448" s="660">
        <v>21</v>
      </c>
      <c r="B3448" s="661" t="s">
        <v>589</v>
      </c>
      <c r="C3448" s="661">
        <v>89301212</v>
      </c>
      <c r="D3448" s="740" t="s">
        <v>6629</v>
      </c>
      <c r="E3448" s="741" t="s">
        <v>4390</v>
      </c>
      <c r="F3448" s="661" t="s">
        <v>4355</v>
      </c>
      <c r="G3448" s="661" t="s">
        <v>4400</v>
      </c>
      <c r="H3448" s="661" t="s">
        <v>590</v>
      </c>
      <c r="I3448" s="661" t="s">
        <v>6058</v>
      </c>
      <c r="J3448" s="661" t="s">
        <v>4475</v>
      </c>
      <c r="K3448" s="661" t="s">
        <v>2410</v>
      </c>
      <c r="L3448" s="662">
        <v>0</v>
      </c>
      <c r="M3448" s="662">
        <v>0</v>
      </c>
      <c r="N3448" s="661">
        <v>1</v>
      </c>
      <c r="O3448" s="742">
        <v>1</v>
      </c>
      <c r="P3448" s="662">
        <v>0</v>
      </c>
      <c r="Q3448" s="677"/>
      <c r="R3448" s="661">
        <v>1</v>
      </c>
      <c r="S3448" s="677">
        <v>1</v>
      </c>
      <c r="T3448" s="742">
        <v>1</v>
      </c>
      <c r="U3448" s="700">
        <v>1</v>
      </c>
    </row>
    <row r="3449" spans="1:21" ht="14.4" customHeight="1" x14ac:dyDescent="0.3">
      <c r="A3449" s="660">
        <v>21</v>
      </c>
      <c r="B3449" s="661" t="s">
        <v>589</v>
      </c>
      <c r="C3449" s="661">
        <v>89301212</v>
      </c>
      <c r="D3449" s="740" t="s">
        <v>6629</v>
      </c>
      <c r="E3449" s="741" t="s">
        <v>4390</v>
      </c>
      <c r="F3449" s="661" t="s">
        <v>4355</v>
      </c>
      <c r="G3449" s="661" t="s">
        <v>4485</v>
      </c>
      <c r="H3449" s="661" t="s">
        <v>590</v>
      </c>
      <c r="I3449" s="661" t="s">
        <v>1518</v>
      </c>
      <c r="J3449" s="661" t="s">
        <v>1519</v>
      </c>
      <c r="K3449" s="661" t="s">
        <v>1520</v>
      </c>
      <c r="L3449" s="662">
        <v>400.21</v>
      </c>
      <c r="M3449" s="662">
        <v>3601.8899999999994</v>
      </c>
      <c r="N3449" s="661">
        <v>9</v>
      </c>
      <c r="O3449" s="742">
        <v>3</v>
      </c>
      <c r="P3449" s="662">
        <v>2001.0499999999997</v>
      </c>
      <c r="Q3449" s="677">
        <v>0.55555555555555558</v>
      </c>
      <c r="R3449" s="661">
        <v>5</v>
      </c>
      <c r="S3449" s="677">
        <v>0.55555555555555558</v>
      </c>
      <c r="T3449" s="742">
        <v>1.5</v>
      </c>
      <c r="U3449" s="700">
        <v>0.5</v>
      </c>
    </row>
    <row r="3450" spans="1:21" ht="14.4" customHeight="1" x14ac:dyDescent="0.3">
      <c r="A3450" s="660">
        <v>21</v>
      </c>
      <c r="B3450" s="661" t="s">
        <v>589</v>
      </c>
      <c r="C3450" s="661">
        <v>89301212</v>
      </c>
      <c r="D3450" s="740" t="s">
        <v>6629</v>
      </c>
      <c r="E3450" s="741" t="s">
        <v>4390</v>
      </c>
      <c r="F3450" s="661" t="s">
        <v>4355</v>
      </c>
      <c r="G3450" s="661" t="s">
        <v>4485</v>
      </c>
      <c r="H3450" s="661" t="s">
        <v>590</v>
      </c>
      <c r="I3450" s="661" t="s">
        <v>1518</v>
      </c>
      <c r="J3450" s="661" t="s">
        <v>1519</v>
      </c>
      <c r="K3450" s="661" t="s">
        <v>1520</v>
      </c>
      <c r="L3450" s="662">
        <v>359.63</v>
      </c>
      <c r="M3450" s="662">
        <v>4675.1899999999996</v>
      </c>
      <c r="N3450" s="661">
        <v>13</v>
      </c>
      <c r="O3450" s="742">
        <v>5.5</v>
      </c>
      <c r="P3450" s="662">
        <v>2157.7799999999997</v>
      </c>
      <c r="Q3450" s="677">
        <v>0.46153846153846151</v>
      </c>
      <c r="R3450" s="661">
        <v>6</v>
      </c>
      <c r="S3450" s="677">
        <v>0.46153846153846156</v>
      </c>
      <c r="T3450" s="742">
        <v>2.5</v>
      </c>
      <c r="U3450" s="700">
        <v>0.45454545454545453</v>
      </c>
    </row>
    <row r="3451" spans="1:21" ht="14.4" customHeight="1" x14ac:dyDescent="0.3">
      <c r="A3451" s="660">
        <v>21</v>
      </c>
      <c r="B3451" s="661" t="s">
        <v>589</v>
      </c>
      <c r="C3451" s="661">
        <v>89301212</v>
      </c>
      <c r="D3451" s="740" t="s">
        <v>6629</v>
      </c>
      <c r="E3451" s="741" t="s">
        <v>4390</v>
      </c>
      <c r="F3451" s="661" t="s">
        <v>4355</v>
      </c>
      <c r="G3451" s="661" t="s">
        <v>4485</v>
      </c>
      <c r="H3451" s="661" t="s">
        <v>590</v>
      </c>
      <c r="I3451" s="661" t="s">
        <v>4486</v>
      </c>
      <c r="J3451" s="661" t="s">
        <v>1519</v>
      </c>
      <c r="K3451" s="661" t="s">
        <v>2422</v>
      </c>
      <c r="L3451" s="662">
        <v>0</v>
      </c>
      <c r="M3451" s="662">
        <v>0</v>
      </c>
      <c r="N3451" s="661">
        <v>8</v>
      </c>
      <c r="O3451" s="742">
        <v>2.5</v>
      </c>
      <c r="P3451" s="662">
        <v>0</v>
      </c>
      <c r="Q3451" s="677"/>
      <c r="R3451" s="661">
        <v>2</v>
      </c>
      <c r="S3451" s="677">
        <v>0.25</v>
      </c>
      <c r="T3451" s="742">
        <v>0.5</v>
      </c>
      <c r="U3451" s="700">
        <v>0.2</v>
      </c>
    </row>
    <row r="3452" spans="1:21" ht="14.4" customHeight="1" x14ac:dyDescent="0.3">
      <c r="A3452" s="660">
        <v>21</v>
      </c>
      <c r="B3452" s="661" t="s">
        <v>589</v>
      </c>
      <c r="C3452" s="661">
        <v>89301212</v>
      </c>
      <c r="D3452" s="740" t="s">
        <v>6629</v>
      </c>
      <c r="E3452" s="741" t="s">
        <v>4390</v>
      </c>
      <c r="F3452" s="661" t="s">
        <v>4355</v>
      </c>
      <c r="G3452" s="661" t="s">
        <v>5376</v>
      </c>
      <c r="H3452" s="661" t="s">
        <v>590</v>
      </c>
      <c r="I3452" s="661" t="s">
        <v>5377</v>
      </c>
      <c r="J3452" s="661" t="s">
        <v>5378</v>
      </c>
      <c r="K3452" s="661" t="s">
        <v>3329</v>
      </c>
      <c r="L3452" s="662">
        <v>45.75</v>
      </c>
      <c r="M3452" s="662">
        <v>45.75</v>
      </c>
      <c r="N3452" s="661">
        <v>1</v>
      </c>
      <c r="O3452" s="742">
        <v>0.5</v>
      </c>
      <c r="P3452" s="662">
        <v>45.75</v>
      </c>
      <c r="Q3452" s="677">
        <v>1</v>
      </c>
      <c r="R3452" s="661">
        <v>1</v>
      </c>
      <c r="S3452" s="677">
        <v>1</v>
      </c>
      <c r="T3452" s="742">
        <v>0.5</v>
      </c>
      <c r="U3452" s="700">
        <v>1</v>
      </c>
    </row>
    <row r="3453" spans="1:21" ht="14.4" customHeight="1" x14ac:dyDescent="0.3">
      <c r="A3453" s="660">
        <v>21</v>
      </c>
      <c r="B3453" s="661" t="s">
        <v>589</v>
      </c>
      <c r="C3453" s="661">
        <v>89301212</v>
      </c>
      <c r="D3453" s="740" t="s">
        <v>6629</v>
      </c>
      <c r="E3453" s="741" t="s">
        <v>4390</v>
      </c>
      <c r="F3453" s="661" t="s">
        <v>4355</v>
      </c>
      <c r="G3453" s="661" t="s">
        <v>5376</v>
      </c>
      <c r="H3453" s="661" t="s">
        <v>590</v>
      </c>
      <c r="I3453" s="661" t="s">
        <v>5846</v>
      </c>
      <c r="J3453" s="661" t="s">
        <v>5378</v>
      </c>
      <c r="K3453" s="661" t="s">
        <v>5847</v>
      </c>
      <c r="L3453" s="662">
        <v>45.75</v>
      </c>
      <c r="M3453" s="662">
        <v>45.75</v>
      </c>
      <c r="N3453" s="661">
        <v>1</v>
      </c>
      <c r="O3453" s="742">
        <v>0.5</v>
      </c>
      <c r="P3453" s="662">
        <v>45.75</v>
      </c>
      <c r="Q3453" s="677">
        <v>1</v>
      </c>
      <c r="R3453" s="661">
        <v>1</v>
      </c>
      <c r="S3453" s="677">
        <v>1</v>
      </c>
      <c r="T3453" s="742">
        <v>0.5</v>
      </c>
      <c r="U3453" s="700">
        <v>1</v>
      </c>
    </row>
    <row r="3454" spans="1:21" ht="14.4" customHeight="1" x14ac:dyDescent="0.3">
      <c r="A3454" s="660">
        <v>21</v>
      </c>
      <c r="B3454" s="661" t="s">
        <v>589</v>
      </c>
      <c r="C3454" s="661">
        <v>89301212</v>
      </c>
      <c r="D3454" s="740" t="s">
        <v>6629</v>
      </c>
      <c r="E3454" s="741" t="s">
        <v>4390</v>
      </c>
      <c r="F3454" s="661" t="s">
        <v>4355</v>
      </c>
      <c r="G3454" s="661" t="s">
        <v>4491</v>
      </c>
      <c r="H3454" s="661" t="s">
        <v>590</v>
      </c>
      <c r="I3454" s="661" t="s">
        <v>4495</v>
      </c>
      <c r="J3454" s="661" t="s">
        <v>4496</v>
      </c>
      <c r="K3454" s="661" t="s">
        <v>4497</v>
      </c>
      <c r="L3454" s="662">
        <v>75.36</v>
      </c>
      <c r="M3454" s="662">
        <v>150.72</v>
      </c>
      <c r="N3454" s="661">
        <v>2</v>
      </c>
      <c r="O3454" s="742">
        <v>1</v>
      </c>
      <c r="P3454" s="662"/>
      <c r="Q3454" s="677">
        <v>0</v>
      </c>
      <c r="R3454" s="661"/>
      <c r="S3454" s="677">
        <v>0</v>
      </c>
      <c r="T3454" s="742"/>
      <c r="U3454" s="700">
        <v>0</v>
      </c>
    </row>
    <row r="3455" spans="1:21" ht="14.4" customHeight="1" x14ac:dyDescent="0.3">
      <c r="A3455" s="660">
        <v>21</v>
      </c>
      <c r="B3455" s="661" t="s">
        <v>589</v>
      </c>
      <c r="C3455" s="661">
        <v>89301212</v>
      </c>
      <c r="D3455" s="740" t="s">
        <v>6629</v>
      </c>
      <c r="E3455" s="741" t="s">
        <v>4390</v>
      </c>
      <c r="F3455" s="661" t="s">
        <v>4355</v>
      </c>
      <c r="G3455" s="661" t="s">
        <v>4500</v>
      </c>
      <c r="H3455" s="661" t="s">
        <v>590</v>
      </c>
      <c r="I3455" s="661" t="s">
        <v>1487</v>
      </c>
      <c r="J3455" s="661" t="s">
        <v>4501</v>
      </c>
      <c r="K3455" s="661" t="s">
        <v>4502</v>
      </c>
      <c r="L3455" s="662">
        <v>25.8</v>
      </c>
      <c r="M3455" s="662">
        <v>51.6</v>
      </c>
      <c r="N3455" s="661">
        <v>2</v>
      </c>
      <c r="O3455" s="742">
        <v>1</v>
      </c>
      <c r="P3455" s="662"/>
      <c r="Q3455" s="677">
        <v>0</v>
      </c>
      <c r="R3455" s="661"/>
      <c r="S3455" s="677">
        <v>0</v>
      </c>
      <c r="T3455" s="742"/>
      <c r="U3455" s="700">
        <v>0</v>
      </c>
    </row>
    <row r="3456" spans="1:21" ht="14.4" customHeight="1" x14ac:dyDescent="0.3">
      <c r="A3456" s="660">
        <v>21</v>
      </c>
      <c r="B3456" s="661" t="s">
        <v>589</v>
      </c>
      <c r="C3456" s="661">
        <v>89301212</v>
      </c>
      <c r="D3456" s="740" t="s">
        <v>6629</v>
      </c>
      <c r="E3456" s="741" t="s">
        <v>4390</v>
      </c>
      <c r="F3456" s="661" t="s">
        <v>4355</v>
      </c>
      <c r="G3456" s="661" t="s">
        <v>5096</v>
      </c>
      <c r="H3456" s="661" t="s">
        <v>2238</v>
      </c>
      <c r="I3456" s="661" t="s">
        <v>5097</v>
      </c>
      <c r="J3456" s="661" t="s">
        <v>5098</v>
      </c>
      <c r="K3456" s="661" t="s">
        <v>5099</v>
      </c>
      <c r="L3456" s="662">
        <v>1359.61</v>
      </c>
      <c r="M3456" s="662">
        <v>19034.539999999997</v>
      </c>
      <c r="N3456" s="661">
        <v>14</v>
      </c>
      <c r="O3456" s="742">
        <v>7</v>
      </c>
      <c r="P3456" s="662">
        <v>19034.539999999997</v>
      </c>
      <c r="Q3456" s="677">
        <v>1</v>
      </c>
      <c r="R3456" s="661">
        <v>14</v>
      </c>
      <c r="S3456" s="677">
        <v>1</v>
      </c>
      <c r="T3456" s="742">
        <v>7</v>
      </c>
      <c r="U3456" s="700">
        <v>1</v>
      </c>
    </row>
    <row r="3457" spans="1:21" ht="14.4" customHeight="1" x14ac:dyDescent="0.3">
      <c r="A3457" s="660">
        <v>21</v>
      </c>
      <c r="B3457" s="661" t="s">
        <v>589</v>
      </c>
      <c r="C3457" s="661">
        <v>89301212</v>
      </c>
      <c r="D3457" s="740" t="s">
        <v>6629</v>
      </c>
      <c r="E3457" s="741" t="s">
        <v>4390</v>
      </c>
      <c r="F3457" s="661" t="s">
        <v>4355</v>
      </c>
      <c r="G3457" s="661" t="s">
        <v>4429</v>
      </c>
      <c r="H3457" s="661" t="s">
        <v>590</v>
      </c>
      <c r="I3457" s="661" t="s">
        <v>2919</v>
      </c>
      <c r="J3457" s="661" t="s">
        <v>2920</v>
      </c>
      <c r="K3457" s="661" t="s">
        <v>912</v>
      </c>
      <c r="L3457" s="662">
        <v>56.23</v>
      </c>
      <c r="M3457" s="662">
        <v>56.23</v>
      </c>
      <c r="N3457" s="661">
        <v>1</v>
      </c>
      <c r="O3457" s="742">
        <v>1</v>
      </c>
      <c r="P3457" s="662"/>
      <c r="Q3457" s="677">
        <v>0</v>
      </c>
      <c r="R3457" s="661"/>
      <c r="S3457" s="677">
        <v>0</v>
      </c>
      <c r="T3457" s="742"/>
      <c r="U3457" s="700">
        <v>0</v>
      </c>
    </row>
    <row r="3458" spans="1:21" ht="14.4" customHeight="1" x14ac:dyDescent="0.3">
      <c r="A3458" s="660">
        <v>21</v>
      </c>
      <c r="B3458" s="661" t="s">
        <v>589</v>
      </c>
      <c r="C3458" s="661">
        <v>89301212</v>
      </c>
      <c r="D3458" s="740" t="s">
        <v>6629</v>
      </c>
      <c r="E3458" s="741" t="s">
        <v>4390</v>
      </c>
      <c r="F3458" s="661" t="s">
        <v>4355</v>
      </c>
      <c r="G3458" s="661" t="s">
        <v>4429</v>
      </c>
      <c r="H3458" s="661" t="s">
        <v>590</v>
      </c>
      <c r="I3458" s="661" t="s">
        <v>6480</v>
      </c>
      <c r="J3458" s="661" t="s">
        <v>911</v>
      </c>
      <c r="K3458" s="661" t="s">
        <v>924</v>
      </c>
      <c r="L3458" s="662">
        <v>0</v>
      </c>
      <c r="M3458" s="662">
        <v>0</v>
      </c>
      <c r="N3458" s="661">
        <v>1</v>
      </c>
      <c r="O3458" s="742">
        <v>0.5</v>
      </c>
      <c r="P3458" s="662"/>
      <c r="Q3458" s="677"/>
      <c r="R3458" s="661"/>
      <c r="S3458" s="677">
        <v>0</v>
      </c>
      <c r="T3458" s="742"/>
      <c r="U3458" s="700">
        <v>0</v>
      </c>
    </row>
    <row r="3459" spans="1:21" ht="14.4" customHeight="1" x14ac:dyDescent="0.3">
      <c r="A3459" s="660">
        <v>21</v>
      </c>
      <c r="B3459" s="661" t="s">
        <v>589</v>
      </c>
      <c r="C3459" s="661">
        <v>89301212</v>
      </c>
      <c r="D3459" s="740" t="s">
        <v>6629</v>
      </c>
      <c r="E3459" s="741" t="s">
        <v>4390</v>
      </c>
      <c r="F3459" s="661" t="s">
        <v>4355</v>
      </c>
      <c r="G3459" s="661" t="s">
        <v>5100</v>
      </c>
      <c r="H3459" s="661" t="s">
        <v>590</v>
      </c>
      <c r="I3459" s="661" t="s">
        <v>1475</v>
      </c>
      <c r="J3459" s="661" t="s">
        <v>5101</v>
      </c>
      <c r="K3459" s="661" t="s">
        <v>5102</v>
      </c>
      <c r="L3459" s="662">
        <v>0</v>
      </c>
      <c r="M3459" s="662">
        <v>0</v>
      </c>
      <c r="N3459" s="661">
        <v>1</v>
      </c>
      <c r="O3459" s="742">
        <v>1</v>
      </c>
      <c r="P3459" s="662"/>
      <c r="Q3459" s="677"/>
      <c r="R3459" s="661"/>
      <c r="S3459" s="677">
        <v>0</v>
      </c>
      <c r="T3459" s="742"/>
      <c r="U3459" s="700">
        <v>0</v>
      </c>
    </row>
    <row r="3460" spans="1:21" ht="14.4" customHeight="1" x14ac:dyDescent="0.3">
      <c r="A3460" s="660">
        <v>21</v>
      </c>
      <c r="B3460" s="661" t="s">
        <v>589</v>
      </c>
      <c r="C3460" s="661">
        <v>89301212</v>
      </c>
      <c r="D3460" s="740" t="s">
        <v>6629</v>
      </c>
      <c r="E3460" s="741" t="s">
        <v>4390</v>
      </c>
      <c r="F3460" s="661" t="s">
        <v>4355</v>
      </c>
      <c r="G3460" s="661" t="s">
        <v>4419</v>
      </c>
      <c r="H3460" s="661" t="s">
        <v>590</v>
      </c>
      <c r="I3460" s="661" t="s">
        <v>4420</v>
      </c>
      <c r="J3460" s="661" t="s">
        <v>835</v>
      </c>
      <c r="K3460" s="661" t="s">
        <v>3636</v>
      </c>
      <c r="L3460" s="662">
        <v>0</v>
      </c>
      <c r="M3460" s="662">
        <v>0</v>
      </c>
      <c r="N3460" s="661">
        <v>1</v>
      </c>
      <c r="O3460" s="742">
        <v>0.5</v>
      </c>
      <c r="P3460" s="662"/>
      <c r="Q3460" s="677"/>
      <c r="R3460" s="661"/>
      <c r="S3460" s="677">
        <v>0</v>
      </c>
      <c r="T3460" s="742"/>
      <c r="U3460" s="700">
        <v>0</v>
      </c>
    </row>
    <row r="3461" spans="1:21" ht="14.4" customHeight="1" x14ac:dyDescent="0.3">
      <c r="A3461" s="660">
        <v>21</v>
      </c>
      <c r="B3461" s="661" t="s">
        <v>589</v>
      </c>
      <c r="C3461" s="661">
        <v>89301212</v>
      </c>
      <c r="D3461" s="740" t="s">
        <v>6629</v>
      </c>
      <c r="E3461" s="741" t="s">
        <v>4390</v>
      </c>
      <c r="F3461" s="661" t="s">
        <v>4355</v>
      </c>
      <c r="G3461" s="661" t="s">
        <v>6481</v>
      </c>
      <c r="H3461" s="661" t="s">
        <v>590</v>
      </c>
      <c r="I3461" s="661" t="s">
        <v>6482</v>
      </c>
      <c r="J3461" s="661" t="s">
        <v>1756</v>
      </c>
      <c r="K3461" s="661" t="s">
        <v>4109</v>
      </c>
      <c r="L3461" s="662">
        <v>0</v>
      </c>
      <c r="M3461" s="662">
        <v>0</v>
      </c>
      <c r="N3461" s="661">
        <v>2</v>
      </c>
      <c r="O3461" s="742">
        <v>1</v>
      </c>
      <c r="P3461" s="662">
        <v>0</v>
      </c>
      <c r="Q3461" s="677"/>
      <c r="R3461" s="661">
        <v>2</v>
      </c>
      <c r="S3461" s="677">
        <v>1</v>
      </c>
      <c r="T3461" s="742">
        <v>1</v>
      </c>
      <c r="U3461" s="700">
        <v>1</v>
      </c>
    </row>
    <row r="3462" spans="1:21" ht="14.4" customHeight="1" x14ac:dyDescent="0.3">
      <c r="A3462" s="660">
        <v>21</v>
      </c>
      <c r="B3462" s="661" t="s">
        <v>589</v>
      </c>
      <c r="C3462" s="661">
        <v>89301212</v>
      </c>
      <c r="D3462" s="740" t="s">
        <v>6629</v>
      </c>
      <c r="E3462" s="741" t="s">
        <v>4390</v>
      </c>
      <c r="F3462" s="661" t="s">
        <v>4355</v>
      </c>
      <c r="G3462" s="661" t="s">
        <v>4432</v>
      </c>
      <c r="H3462" s="661" t="s">
        <v>590</v>
      </c>
      <c r="I3462" s="661" t="s">
        <v>1073</v>
      </c>
      <c r="J3462" s="661" t="s">
        <v>4433</v>
      </c>
      <c r="K3462" s="661" t="s">
        <v>4434</v>
      </c>
      <c r="L3462" s="662">
        <v>56.01</v>
      </c>
      <c r="M3462" s="662">
        <v>56.01</v>
      </c>
      <c r="N3462" s="661">
        <v>1</v>
      </c>
      <c r="O3462" s="742">
        <v>0.5</v>
      </c>
      <c r="P3462" s="662"/>
      <c r="Q3462" s="677">
        <v>0</v>
      </c>
      <c r="R3462" s="661"/>
      <c r="S3462" s="677">
        <v>0</v>
      </c>
      <c r="T3462" s="742"/>
      <c r="U3462" s="700">
        <v>0</v>
      </c>
    </row>
    <row r="3463" spans="1:21" ht="14.4" customHeight="1" x14ac:dyDescent="0.3">
      <c r="A3463" s="660">
        <v>21</v>
      </c>
      <c r="B3463" s="661" t="s">
        <v>589</v>
      </c>
      <c r="C3463" s="661">
        <v>89301212</v>
      </c>
      <c r="D3463" s="740" t="s">
        <v>6629</v>
      </c>
      <c r="E3463" s="741" t="s">
        <v>4390</v>
      </c>
      <c r="F3463" s="661" t="s">
        <v>4355</v>
      </c>
      <c r="G3463" s="661" t="s">
        <v>4435</v>
      </c>
      <c r="H3463" s="661" t="s">
        <v>590</v>
      </c>
      <c r="I3463" s="661" t="s">
        <v>5777</v>
      </c>
      <c r="J3463" s="661" t="s">
        <v>2251</v>
      </c>
      <c r="K3463" s="661" t="s">
        <v>5778</v>
      </c>
      <c r="L3463" s="662">
        <v>48.31</v>
      </c>
      <c r="M3463" s="662">
        <v>96.62</v>
      </c>
      <c r="N3463" s="661">
        <v>2</v>
      </c>
      <c r="O3463" s="742">
        <v>1</v>
      </c>
      <c r="P3463" s="662"/>
      <c r="Q3463" s="677">
        <v>0</v>
      </c>
      <c r="R3463" s="661"/>
      <c r="S3463" s="677">
        <v>0</v>
      </c>
      <c r="T3463" s="742"/>
      <c r="U3463" s="700">
        <v>0</v>
      </c>
    </row>
    <row r="3464" spans="1:21" ht="14.4" customHeight="1" x14ac:dyDescent="0.3">
      <c r="A3464" s="660">
        <v>21</v>
      </c>
      <c r="B3464" s="661" t="s">
        <v>589</v>
      </c>
      <c r="C3464" s="661">
        <v>89301212</v>
      </c>
      <c r="D3464" s="740" t="s">
        <v>6629</v>
      </c>
      <c r="E3464" s="741" t="s">
        <v>4390</v>
      </c>
      <c r="F3464" s="661" t="s">
        <v>4355</v>
      </c>
      <c r="G3464" s="661" t="s">
        <v>6483</v>
      </c>
      <c r="H3464" s="661" t="s">
        <v>590</v>
      </c>
      <c r="I3464" s="661" t="s">
        <v>3306</v>
      </c>
      <c r="J3464" s="661" t="s">
        <v>3307</v>
      </c>
      <c r="K3464" s="661" t="s">
        <v>1221</v>
      </c>
      <c r="L3464" s="662">
        <v>49.28</v>
      </c>
      <c r="M3464" s="662">
        <v>147.84</v>
      </c>
      <c r="N3464" s="661">
        <v>3</v>
      </c>
      <c r="O3464" s="742">
        <v>3</v>
      </c>
      <c r="P3464" s="662"/>
      <c r="Q3464" s="677">
        <v>0</v>
      </c>
      <c r="R3464" s="661"/>
      <c r="S3464" s="677">
        <v>0</v>
      </c>
      <c r="T3464" s="742"/>
      <c r="U3464" s="700">
        <v>0</v>
      </c>
    </row>
    <row r="3465" spans="1:21" ht="14.4" customHeight="1" x14ac:dyDescent="0.3">
      <c r="A3465" s="660">
        <v>21</v>
      </c>
      <c r="B3465" s="661" t="s">
        <v>589</v>
      </c>
      <c r="C3465" s="661">
        <v>89301212</v>
      </c>
      <c r="D3465" s="740" t="s">
        <v>6629</v>
      </c>
      <c r="E3465" s="741" t="s">
        <v>4390</v>
      </c>
      <c r="F3465" s="661" t="s">
        <v>4355</v>
      </c>
      <c r="G3465" s="661" t="s">
        <v>4414</v>
      </c>
      <c r="H3465" s="661" t="s">
        <v>590</v>
      </c>
      <c r="I3465" s="661" t="s">
        <v>5170</v>
      </c>
      <c r="J3465" s="661" t="s">
        <v>4564</v>
      </c>
      <c r="K3465" s="661" t="s">
        <v>855</v>
      </c>
      <c r="L3465" s="662">
        <v>97.97</v>
      </c>
      <c r="M3465" s="662">
        <v>195.94</v>
      </c>
      <c r="N3465" s="661">
        <v>2</v>
      </c>
      <c r="O3465" s="742">
        <v>0.5</v>
      </c>
      <c r="P3465" s="662">
        <v>195.94</v>
      </c>
      <c r="Q3465" s="677">
        <v>1</v>
      </c>
      <c r="R3465" s="661">
        <v>2</v>
      </c>
      <c r="S3465" s="677">
        <v>1</v>
      </c>
      <c r="T3465" s="742">
        <v>0.5</v>
      </c>
      <c r="U3465" s="700">
        <v>1</v>
      </c>
    </row>
    <row r="3466" spans="1:21" ht="14.4" customHeight="1" x14ac:dyDescent="0.3">
      <c r="A3466" s="660">
        <v>21</v>
      </c>
      <c r="B3466" s="661" t="s">
        <v>589</v>
      </c>
      <c r="C3466" s="661">
        <v>89301212</v>
      </c>
      <c r="D3466" s="740" t="s">
        <v>6629</v>
      </c>
      <c r="E3466" s="741" t="s">
        <v>4390</v>
      </c>
      <c r="F3466" s="661" t="s">
        <v>4355</v>
      </c>
      <c r="G3466" s="661" t="s">
        <v>4414</v>
      </c>
      <c r="H3466" s="661" t="s">
        <v>590</v>
      </c>
      <c r="I3466" s="661" t="s">
        <v>853</v>
      </c>
      <c r="J3466" s="661" t="s">
        <v>854</v>
      </c>
      <c r="K3466" s="661" t="s">
        <v>4437</v>
      </c>
      <c r="L3466" s="662">
        <v>97.97</v>
      </c>
      <c r="M3466" s="662">
        <v>195.94</v>
      </c>
      <c r="N3466" s="661">
        <v>2</v>
      </c>
      <c r="O3466" s="742">
        <v>0.5</v>
      </c>
      <c r="P3466" s="662"/>
      <c r="Q3466" s="677">
        <v>0</v>
      </c>
      <c r="R3466" s="661"/>
      <c r="S3466" s="677">
        <v>0</v>
      </c>
      <c r="T3466" s="742"/>
      <c r="U3466" s="700">
        <v>0</v>
      </c>
    </row>
    <row r="3467" spans="1:21" ht="14.4" customHeight="1" x14ac:dyDescent="0.3">
      <c r="A3467" s="660">
        <v>21</v>
      </c>
      <c r="B3467" s="661" t="s">
        <v>589</v>
      </c>
      <c r="C3467" s="661">
        <v>89301212</v>
      </c>
      <c r="D3467" s="740" t="s">
        <v>6629</v>
      </c>
      <c r="E3467" s="741" t="s">
        <v>4390</v>
      </c>
      <c r="F3467" s="661" t="s">
        <v>4355</v>
      </c>
      <c r="G3467" s="661" t="s">
        <v>4414</v>
      </c>
      <c r="H3467" s="661" t="s">
        <v>590</v>
      </c>
      <c r="I3467" s="661" t="s">
        <v>857</v>
      </c>
      <c r="J3467" s="661" t="s">
        <v>854</v>
      </c>
      <c r="K3467" s="661" t="s">
        <v>4438</v>
      </c>
      <c r="L3467" s="662">
        <v>314.89999999999998</v>
      </c>
      <c r="M3467" s="662">
        <v>1574.5</v>
      </c>
      <c r="N3467" s="661">
        <v>5</v>
      </c>
      <c r="O3467" s="742">
        <v>3.5</v>
      </c>
      <c r="P3467" s="662">
        <v>1574.5</v>
      </c>
      <c r="Q3467" s="677">
        <v>1</v>
      </c>
      <c r="R3467" s="661">
        <v>5</v>
      </c>
      <c r="S3467" s="677">
        <v>1</v>
      </c>
      <c r="T3467" s="742">
        <v>3.5</v>
      </c>
      <c r="U3467" s="700">
        <v>1</v>
      </c>
    </row>
    <row r="3468" spans="1:21" ht="14.4" customHeight="1" x14ac:dyDescent="0.3">
      <c r="A3468" s="660">
        <v>21</v>
      </c>
      <c r="B3468" s="661" t="s">
        <v>589</v>
      </c>
      <c r="C3468" s="661">
        <v>89301212</v>
      </c>
      <c r="D3468" s="740" t="s">
        <v>6629</v>
      </c>
      <c r="E3468" s="741" t="s">
        <v>4390</v>
      </c>
      <c r="F3468" s="661" t="s">
        <v>4355</v>
      </c>
      <c r="G3468" s="661" t="s">
        <v>4410</v>
      </c>
      <c r="H3468" s="661" t="s">
        <v>2238</v>
      </c>
      <c r="I3468" s="661" t="s">
        <v>2514</v>
      </c>
      <c r="J3468" s="661" t="s">
        <v>2515</v>
      </c>
      <c r="K3468" s="661" t="s">
        <v>4121</v>
      </c>
      <c r="L3468" s="662">
        <v>1359.61</v>
      </c>
      <c r="M3468" s="662">
        <v>40788.30000000001</v>
      </c>
      <c r="N3468" s="661">
        <v>30</v>
      </c>
      <c r="O3468" s="742">
        <v>21</v>
      </c>
      <c r="P3468" s="662">
        <v>35349.860000000008</v>
      </c>
      <c r="Q3468" s="677">
        <v>0.8666666666666667</v>
      </c>
      <c r="R3468" s="661">
        <v>26</v>
      </c>
      <c r="S3468" s="677">
        <v>0.8666666666666667</v>
      </c>
      <c r="T3468" s="742">
        <v>19</v>
      </c>
      <c r="U3468" s="700">
        <v>0.90476190476190477</v>
      </c>
    </row>
    <row r="3469" spans="1:21" ht="14.4" customHeight="1" x14ac:dyDescent="0.3">
      <c r="A3469" s="660">
        <v>21</v>
      </c>
      <c r="B3469" s="661" t="s">
        <v>589</v>
      </c>
      <c r="C3469" s="661">
        <v>89301212</v>
      </c>
      <c r="D3469" s="740" t="s">
        <v>6629</v>
      </c>
      <c r="E3469" s="741" t="s">
        <v>4390</v>
      </c>
      <c r="F3469" s="661" t="s">
        <v>4355</v>
      </c>
      <c r="G3469" s="661" t="s">
        <v>4581</v>
      </c>
      <c r="H3469" s="661" t="s">
        <v>2238</v>
      </c>
      <c r="I3469" s="661" t="s">
        <v>2420</v>
      </c>
      <c r="J3469" s="661" t="s">
        <v>2421</v>
      </c>
      <c r="K3469" s="661" t="s">
        <v>2422</v>
      </c>
      <c r="L3469" s="662">
        <v>67.42</v>
      </c>
      <c r="M3469" s="662">
        <v>67.42</v>
      </c>
      <c r="N3469" s="661">
        <v>1</v>
      </c>
      <c r="O3469" s="742">
        <v>1</v>
      </c>
      <c r="P3469" s="662"/>
      <c r="Q3469" s="677">
        <v>0</v>
      </c>
      <c r="R3469" s="661"/>
      <c r="S3469" s="677">
        <v>0</v>
      </c>
      <c r="T3469" s="742"/>
      <c r="U3469" s="700">
        <v>0</v>
      </c>
    </row>
    <row r="3470" spans="1:21" ht="14.4" customHeight="1" x14ac:dyDescent="0.3">
      <c r="A3470" s="660">
        <v>21</v>
      </c>
      <c r="B3470" s="661" t="s">
        <v>589</v>
      </c>
      <c r="C3470" s="661">
        <v>89301212</v>
      </c>
      <c r="D3470" s="740" t="s">
        <v>6629</v>
      </c>
      <c r="E3470" s="741" t="s">
        <v>4390</v>
      </c>
      <c r="F3470" s="661" t="s">
        <v>4355</v>
      </c>
      <c r="G3470" s="661" t="s">
        <v>4439</v>
      </c>
      <c r="H3470" s="661" t="s">
        <v>590</v>
      </c>
      <c r="I3470" s="661" t="s">
        <v>2125</v>
      </c>
      <c r="J3470" s="661" t="s">
        <v>935</v>
      </c>
      <c r="K3470" s="661" t="s">
        <v>1329</v>
      </c>
      <c r="L3470" s="662">
        <v>113.37</v>
      </c>
      <c r="M3470" s="662">
        <v>113.37</v>
      </c>
      <c r="N3470" s="661">
        <v>1</v>
      </c>
      <c r="O3470" s="742">
        <v>0.5</v>
      </c>
      <c r="P3470" s="662"/>
      <c r="Q3470" s="677">
        <v>0</v>
      </c>
      <c r="R3470" s="661"/>
      <c r="S3470" s="677">
        <v>0</v>
      </c>
      <c r="T3470" s="742"/>
      <c r="U3470" s="700">
        <v>0</v>
      </c>
    </row>
    <row r="3471" spans="1:21" ht="14.4" customHeight="1" x14ac:dyDescent="0.3">
      <c r="A3471" s="660">
        <v>21</v>
      </c>
      <c r="B3471" s="661" t="s">
        <v>589</v>
      </c>
      <c r="C3471" s="661">
        <v>89301212</v>
      </c>
      <c r="D3471" s="740" t="s">
        <v>6629</v>
      </c>
      <c r="E3471" s="741" t="s">
        <v>4390</v>
      </c>
      <c r="F3471" s="661" t="s">
        <v>4355</v>
      </c>
      <c r="G3471" s="661" t="s">
        <v>4439</v>
      </c>
      <c r="H3471" s="661" t="s">
        <v>590</v>
      </c>
      <c r="I3471" s="661" t="s">
        <v>934</v>
      </c>
      <c r="J3471" s="661" t="s">
        <v>935</v>
      </c>
      <c r="K3471" s="661" t="s">
        <v>936</v>
      </c>
      <c r="L3471" s="662">
        <v>56.69</v>
      </c>
      <c r="M3471" s="662">
        <v>56.69</v>
      </c>
      <c r="N3471" s="661">
        <v>1</v>
      </c>
      <c r="O3471" s="742">
        <v>1</v>
      </c>
      <c r="P3471" s="662"/>
      <c r="Q3471" s="677">
        <v>0</v>
      </c>
      <c r="R3471" s="661"/>
      <c r="S3471" s="677">
        <v>0</v>
      </c>
      <c r="T3471" s="742"/>
      <c r="U3471" s="700">
        <v>0</v>
      </c>
    </row>
    <row r="3472" spans="1:21" ht="14.4" customHeight="1" x14ac:dyDescent="0.3">
      <c r="A3472" s="660">
        <v>21</v>
      </c>
      <c r="B3472" s="661" t="s">
        <v>589</v>
      </c>
      <c r="C3472" s="661">
        <v>89301212</v>
      </c>
      <c r="D3472" s="740" t="s">
        <v>6629</v>
      </c>
      <c r="E3472" s="741" t="s">
        <v>4390</v>
      </c>
      <c r="F3472" s="661" t="s">
        <v>4355</v>
      </c>
      <c r="G3472" s="661" t="s">
        <v>4588</v>
      </c>
      <c r="H3472" s="661" t="s">
        <v>2238</v>
      </c>
      <c r="I3472" s="661" t="s">
        <v>2384</v>
      </c>
      <c r="J3472" s="661" t="s">
        <v>4108</v>
      </c>
      <c r="K3472" s="661" t="s">
        <v>4109</v>
      </c>
      <c r="L3472" s="662">
        <v>32.630000000000003</v>
      </c>
      <c r="M3472" s="662">
        <v>32.630000000000003</v>
      </c>
      <c r="N3472" s="661">
        <v>1</v>
      </c>
      <c r="O3472" s="742">
        <v>0.5</v>
      </c>
      <c r="P3472" s="662"/>
      <c r="Q3472" s="677">
        <v>0</v>
      </c>
      <c r="R3472" s="661"/>
      <c r="S3472" s="677">
        <v>0</v>
      </c>
      <c r="T3472" s="742"/>
      <c r="U3472" s="700">
        <v>0</v>
      </c>
    </row>
    <row r="3473" spans="1:21" ht="14.4" customHeight="1" x14ac:dyDescent="0.3">
      <c r="A3473" s="660">
        <v>21</v>
      </c>
      <c r="B3473" s="661" t="s">
        <v>589</v>
      </c>
      <c r="C3473" s="661">
        <v>89301212</v>
      </c>
      <c r="D3473" s="740" t="s">
        <v>6629</v>
      </c>
      <c r="E3473" s="741" t="s">
        <v>4390</v>
      </c>
      <c r="F3473" s="661" t="s">
        <v>4355</v>
      </c>
      <c r="G3473" s="661" t="s">
        <v>5005</v>
      </c>
      <c r="H3473" s="661" t="s">
        <v>590</v>
      </c>
      <c r="I3473" s="661" t="s">
        <v>5877</v>
      </c>
      <c r="J3473" s="661" t="s">
        <v>5878</v>
      </c>
      <c r="K3473" s="661" t="s">
        <v>5879</v>
      </c>
      <c r="L3473" s="662">
        <v>7567.3</v>
      </c>
      <c r="M3473" s="662">
        <v>22701.9</v>
      </c>
      <c r="N3473" s="661">
        <v>3</v>
      </c>
      <c r="O3473" s="742">
        <v>1.5</v>
      </c>
      <c r="P3473" s="662">
        <v>22701.9</v>
      </c>
      <c r="Q3473" s="677">
        <v>1</v>
      </c>
      <c r="R3473" s="661">
        <v>3</v>
      </c>
      <c r="S3473" s="677">
        <v>1</v>
      </c>
      <c r="T3473" s="742">
        <v>1.5</v>
      </c>
      <c r="U3473" s="700">
        <v>1</v>
      </c>
    </row>
    <row r="3474" spans="1:21" ht="14.4" customHeight="1" x14ac:dyDescent="0.3">
      <c r="A3474" s="660">
        <v>21</v>
      </c>
      <c r="B3474" s="661" t="s">
        <v>589</v>
      </c>
      <c r="C3474" s="661">
        <v>89301212</v>
      </c>
      <c r="D3474" s="740" t="s">
        <v>6629</v>
      </c>
      <c r="E3474" s="741" t="s">
        <v>4390</v>
      </c>
      <c r="F3474" s="661" t="s">
        <v>4355</v>
      </c>
      <c r="G3474" s="661" t="s">
        <v>5005</v>
      </c>
      <c r="H3474" s="661" t="s">
        <v>590</v>
      </c>
      <c r="I3474" s="661" t="s">
        <v>5880</v>
      </c>
      <c r="J3474" s="661" t="s">
        <v>5881</v>
      </c>
      <c r="K3474" s="661" t="s">
        <v>5008</v>
      </c>
      <c r="L3474" s="662">
        <v>17706.39</v>
      </c>
      <c r="M3474" s="662">
        <v>141651.12</v>
      </c>
      <c r="N3474" s="661">
        <v>8</v>
      </c>
      <c r="O3474" s="742">
        <v>4</v>
      </c>
      <c r="P3474" s="662">
        <v>106238.34</v>
      </c>
      <c r="Q3474" s="677">
        <v>0.75</v>
      </c>
      <c r="R3474" s="661">
        <v>6</v>
      </c>
      <c r="S3474" s="677">
        <v>0.75</v>
      </c>
      <c r="T3474" s="742">
        <v>3</v>
      </c>
      <c r="U3474" s="700">
        <v>0.75</v>
      </c>
    </row>
    <row r="3475" spans="1:21" ht="14.4" customHeight="1" x14ac:dyDescent="0.3">
      <c r="A3475" s="660">
        <v>21</v>
      </c>
      <c r="B3475" s="661" t="s">
        <v>589</v>
      </c>
      <c r="C3475" s="661">
        <v>89301212</v>
      </c>
      <c r="D3475" s="740" t="s">
        <v>6629</v>
      </c>
      <c r="E3475" s="741" t="s">
        <v>4390</v>
      </c>
      <c r="F3475" s="661" t="s">
        <v>4355</v>
      </c>
      <c r="G3475" s="661" t="s">
        <v>5005</v>
      </c>
      <c r="H3475" s="661" t="s">
        <v>590</v>
      </c>
      <c r="I3475" s="661" t="s">
        <v>6484</v>
      </c>
      <c r="J3475" s="661" t="s">
        <v>6485</v>
      </c>
      <c r="K3475" s="661" t="s">
        <v>5008</v>
      </c>
      <c r="L3475" s="662">
        <v>26535.83</v>
      </c>
      <c r="M3475" s="662">
        <v>106143.32</v>
      </c>
      <c r="N3475" s="661">
        <v>4</v>
      </c>
      <c r="O3475" s="742">
        <v>2</v>
      </c>
      <c r="P3475" s="662">
        <v>106143.32</v>
      </c>
      <c r="Q3475" s="677">
        <v>1</v>
      </c>
      <c r="R3475" s="661">
        <v>4</v>
      </c>
      <c r="S3475" s="677">
        <v>1</v>
      </c>
      <c r="T3475" s="742">
        <v>2</v>
      </c>
      <c r="U3475" s="700">
        <v>1</v>
      </c>
    </row>
    <row r="3476" spans="1:21" ht="14.4" customHeight="1" x14ac:dyDescent="0.3">
      <c r="A3476" s="660">
        <v>21</v>
      </c>
      <c r="B3476" s="661" t="s">
        <v>589</v>
      </c>
      <c r="C3476" s="661">
        <v>89301212</v>
      </c>
      <c r="D3476" s="740" t="s">
        <v>6629</v>
      </c>
      <c r="E3476" s="741" t="s">
        <v>4390</v>
      </c>
      <c r="F3476" s="661" t="s">
        <v>4355</v>
      </c>
      <c r="G3476" s="661" t="s">
        <v>5005</v>
      </c>
      <c r="H3476" s="661" t="s">
        <v>590</v>
      </c>
      <c r="I3476" s="661" t="s">
        <v>6486</v>
      </c>
      <c r="J3476" s="661" t="s">
        <v>6487</v>
      </c>
      <c r="K3476" s="661" t="s">
        <v>5879</v>
      </c>
      <c r="L3476" s="662">
        <v>10614.34</v>
      </c>
      <c r="M3476" s="662">
        <v>10614.34</v>
      </c>
      <c r="N3476" s="661">
        <v>1</v>
      </c>
      <c r="O3476" s="742">
        <v>0.5</v>
      </c>
      <c r="P3476" s="662">
        <v>10614.34</v>
      </c>
      <c r="Q3476" s="677">
        <v>1</v>
      </c>
      <c r="R3476" s="661">
        <v>1</v>
      </c>
      <c r="S3476" s="677">
        <v>1</v>
      </c>
      <c r="T3476" s="742">
        <v>0.5</v>
      </c>
      <c r="U3476" s="700">
        <v>1</v>
      </c>
    </row>
    <row r="3477" spans="1:21" ht="14.4" customHeight="1" x14ac:dyDescent="0.3">
      <c r="A3477" s="660">
        <v>21</v>
      </c>
      <c r="B3477" s="661" t="s">
        <v>589</v>
      </c>
      <c r="C3477" s="661">
        <v>89301212</v>
      </c>
      <c r="D3477" s="740" t="s">
        <v>6629</v>
      </c>
      <c r="E3477" s="741" t="s">
        <v>4390</v>
      </c>
      <c r="F3477" s="661" t="s">
        <v>4355</v>
      </c>
      <c r="G3477" s="661" t="s">
        <v>5005</v>
      </c>
      <c r="H3477" s="661" t="s">
        <v>590</v>
      </c>
      <c r="I3477" s="661" t="s">
        <v>6488</v>
      </c>
      <c r="J3477" s="661" t="s">
        <v>6487</v>
      </c>
      <c r="K3477" s="661" t="s">
        <v>5879</v>
      </c>
      <c r="L3477" s="662">
        <v>10614.34</v>
      </c>
      <c r="M3477" s="662">
        <v>10614.34</v>
      </c>
      <c r="N3477" s="661">
        <v>1</v>
      </c>
      <c r="O3477" s="742">
        <v>0.5</v>
      </c>
      <c r="P3477" s="662">
        <v>10614.34</v>
      </c>
      <c r="Q3477" s="677">
        <v>1</v>
      </c>
      <c r="R3477" s="661">
        <v>1</v>
      </c>
      <c r="S3477" s="677">
        <v>1</v>
      </c>
      <c r="T3477" s="742">
        <v>0.5</v>
      </c>
      <c r="U3477" s="700">
        <v>1</v>
      </c>
    </row>
    <row r="3478" spans="1:21" ht="14.4" customHeight="1" x14ac:dyDescent="0.3">
      <c r="A3478" s="660">
        <v>21</v>
      </c>
      <c r="B3478" s="661" t="s">
        <v>589</v>
      </c>
      <c r="C3478" s="661">
        <v>89301212</v>
      </c>
      <c r="D3478" s="740" t="s">
        <v>6629</v>
      </c>
      <c r="E3478" s="741" t="s">
        <v>4390</v>
      </c>
      <c r="F3478" s="661" t="s">
        <v>4355</v>
      </c>
      <c r="G3478" s="661" t="s">
        <v>5005</v>
      </c>
      <c r="H3478" s="661" t="s">
        <v>2238</v>
      </c>
      <c r="I3478" s="661" t="s">
        <v>6489</v>
      </c>
      <c r="J3478" s="661" t="s">
        <v>6490</v>
      </c>
      <c r="K3478" s="661" t="s">
        <v>5879</v>
      </c>
      <c r="L3478" s="662">
        <v>0</v>
      </c>
      <c r="M3478" s="662">
        <v>0</v>
      </c>
      <c r="N3478" s="661">
        <v>7</v>
      </c>
      <c r="O3478" s="742">
        <v>3.5</v>
      </c>
      <c r="P3478" s="662">
        <v>0</v>
      </c>
      <c r="Q3478" s="677"/>
      <c r="R3478" s="661">
        <v>6</v>
      </c>
      <c r="S3478" s="677">
        <v>0.8571428571428571</v>
      </c>
      <c r="T3478" s="742">
        <v>3</v>
      </c>
      <c r="U3478" s="700">
        <v>0.8571428571428571</v>
      </c>
    </row>
    <row r="3479" spans="1:21" ht="14.4" customHeight="1" x14ac:dyDescent="0.3">
      <c r="A3479" s="660">
        <v>21</v>
      </c>
      <c r="B3479" s="661" t="s">
        <v>589</v>
      </c>
      <c r="C3479" s="661">
        <v>89301212</v>
      </c>
      <c r="D3479" s="740" t="s">
        <v>6629</v>
      </c>
      <c r="E3479" s="741" t="s">
        <v>4390</v>
      </c>
      <c r="F3479" s="661" t="s">
        <v>4355</v>
      </c>
      <c r="G3479" s="661" t="s">
        <v>5005</v>
      </c>
      <c r="H3479" s="661" t="s">
        <v>2238</v>
      </c>
      <c r="I3479" s="661" t="s">
        <v>5006</v>
      </c>
      <c r="J3479" s="661" t="s">
        <v>5007</v>
      </c>
      <c r="K3479" s="661" t="s">
        <v>5008</v>
      </c>
      <c r="L3479" s="662">
        <v>26535.83</v>
      </c>
      <c r="M3479" s="662">
        <v>743003.24</v>
      </c>
      <c r="N3479" s="661">
        <v>28</v>
      </c>
      <c r="O3479" s="742">
        <v>15.5</v>
      </c>
      <c r="P3479" s="662">
        <v>689931.58</v>
      </c>
      <c r="Q3479" s="677">
        <v>0.92857142857142849</v>
      </c>
      <c r="R3479" s="661">
        <v>26</v>
      </c>
      <c r="S3479" s="677">
        <v>0.9285714285714286</v>
      </c>
      <c r="T3479" s="742">
        <v>14.5</v>
      </c>
      <c r="U3479" s="700">
        <v>0.93548387096774188</v>
      </c>
    </row>
    <row r="3480" spans="1:21" ht="14.4" customHeight="1" x14ac:dyDescent="0.3">
      <c r="A3480" s="660">
        <v>21</v>
      </c>
      <c r="B3480" s="661" t="s">
        <v>589</v>
      </c>
      <c r="C3480" s="661">
        <v>89301212</v>
      </c>
      <c r="D3480" s="740" t="s">
        <v>6629</v>
      </c>
      <c r="E3480" s="741" t="s">
        <v>4390</v>
      </c>
      <c r="F3480" s="661" t="s">
        <v>4355</v>
      </c>
      <c r="G3480" s="661" t="s">
        <v>5005</v>
      </c>
      <c r="H3480" s="661" t="s">
        <v>590</v>
      </c>
      <c r="I3480" s="661" t="s">
        <v>6491</v>
      </c>
      <c r="J3480" s="661" t="s">
        <v>6492</v>
      </c>
      <c r="K3480" s="661" t="s">
        <v>6456</v>
      </c>
      <c r="L3480" s="662">
        <v>14860.07</v>
      </c>
      <c r="M3480" s="662">
        <v>14860.07</v>
      </c>
      <c r="N3480" s="661">
        <v>1</v>
      </c>
      <c r="O3480" s="742">
        <v>0.5</v>
      </c>
      <c r="P3480" s="662">
        <v>14860.07</v>
      </c>
      <c r="Q3480" s="677">
        <v>1</v>
      </c>
      <c r="R3480" s="661">
        <v>1</v>
      </c>
      <c r="S3480" s="677">
        <v>1</v>
      </c>
      <c r="T3480" s="742">
        <v>0.5</v>
      </c>
      <c r="U3480" s="700">
        <v>1</v>
      </c>
    </row>
    <row r="3481" spans="1:21" ht="14.4" customHeight="1" x14ac:dyDescent="0.3">
      <c r="A3481" s="660">
        <v>21</v>
      </c>
      <c r="B3481" s="661" t="s">
        <v>589</v>
      </c>
      <c r="C3481" s="661">
        <v>89301212</v>
      </c>
      <c r="D3481" s="740" t="s">
        <v>6629</v>
      </c>
      <c r="E3481" s="741" t="s">
        <v>4390</v>
      </c>
      <c r="F3481" s="661" t="s">
        <v>4355</v>
      </c>
      <c r="G3481" s="661" t="s">
        <v>5005</v>
      </c>
      <c r="H3481" s="661" t="s">
        <v>2238</v>
      </c>
      <c r="I3481" s="661" t="s">
        <v>6454</v>
      </c>
      <c r="J3481" s="661" t="s">
        <v>6455</v>
      </c>
      <c r="K3481" s="661" t="s">
        <v>6456</v>
      </c>
      <c r="L3481" s="662">
        <v>14860.07</v>
      </c>
      <c r="M3481" s="662">
        <v>89160.420000000013</v>
      </c>
      <c r="N3481" s="661">
        <v>6</v>
      </c>
      <c r="O3481" s="742">
        <v>3</v>
      </c>
      <c r="P3481" s="662">
        <v>89160.420000000013</v>
      </c>
      <c r="Q3481" s="677">
        <v>1</v>
      </c>
      <c r="R3481" s="661">
        <v>6</v>
      </c>
      <c r="S3481" s="677">
        <v>1</v>
      </c>
      <c r="T3481" s="742">
        <v>3</v>
      </c>
      <c r="U3481" s="700">
        <v>1</v>
      </c>
    </row>
    <row r="3482" spans="1:21" ht="14.4" customHeight="1" x14ac:dyDescent="0.3">
      <c r="A3482" s="660">
        <v>21</v>
      </c>
      <c r="B3482" s="661" t="s">
        <v>589</v>
      </c>
      <c r="C3482" s="661">
        <v>89301212</v>
      </c>
      <c r="D3482" s="740" t="s">
        <v>6629</v>
      </c>
      <c r="E3482" s="741" t="s">
        <v>4390</v>
      </c>
      <c r="F3482" s="661" t="s">
        <v>4355</v>
      </c>
      <c r="G3482" s="661" t="s">
        <v>5005</v>
      </c>
      <c r="H3482" s="661" t="s">
        <v>590</v>
      </c>
      <c r="I3482" s="661" t="s">
        <v>6493</v>
      </c>
      <c r="J3482" s="661" t="s">
        <v>6492</v>
      </c>
      <c r="K3482" s="661" t="s">
        <v>6456</v>
      </c>
      <c r="L3482" s="662">
        <v>14860.07</v>
      </c>
      <c r="M3482" s="662">
        <v>14860.07</v>
      </c>
      <c r="N3482" s="661">
        <v>1</v>
      </c>
      <c r="O3482" s="742">
        <v>0.5</v>
      </c>
      <c r="P3482" s="662">
        <v>14860.07</v>
      </c>
      <c r="Q3482" s="677">
        <v>1</v>
      </c>
      <c r="R3482" s="661">
        <v>1</v>
      </c>
      <c r="S3482" s="677">
        <v>1</v>
      </c>
      <c r="T3482" s="742">
        <v>0.5</v>
      </c>
      <c r="U3482" s="700">
        <v>1</v>
      </c>
    </row>
    <row r="3483" spans="1:21" ht="14.4" customHeight="1" x14ac:dyDescent="0.3">
      <c r="A3483" s="660">
        <v>21</v>
      </c>
      <c r="B3483" s="661" t="s">
        <v>589</v>
      </c>
      <c r="C3483" s="661">
        <v>89301212</v>
      </c>
      <c r="D3483" s="740" t="s">
        <v>6629</v>
      </c>
      <c r="E3483" s="741" t="s">
        <v>4390</v>
      </c>
      <c r="F3483" s="661" t="s">
        <v>4355</v>
      </c>
      <c r="G3483" s="661" t="s">
        <v>5005</v>
      </c>
      <c r="H3483" s="661" t="s">
        <v>2238</v>
      </c>
      <c r="I3483" s="661" t="s">
        <v>6494</v>
      </c>
      <c r="J3483" s="661" t="s">
        <v>6490</v>
      </c>
      <c r="K3483" s="661" t="s">
        <v>5879</v>
      </c>
      <c r="L3483" s="662">
        <v>10614.33</v>
      </c>
      <c r="M3483" s="662">
        <v>53071.65</v>
      </c>
      <c r="N3483" s="661">
        <v>5</v>
      </c>
      <c r="O3483" s="742">
        <v>2.5</v>
      </c>
      <c r="P3483" s="662">
        <v>53071.65</v>
      </c>
      <c r="Q3483" s="677">
        <v>1</v>
      </c>
      <c r="R3483" s="661">
        <v>5</v>
      </c>
      <c r="S3483" s="677">
        <v>1</v>
      </c>
      <c r="T3483" s="742">
        <v>2.5</v>
      </c>
      <c r="U3483" s="700">
        <v>1</v>
      </c>
    </row>
    <row r="3484" spans="1:21" ht="14.4" customHeight="1" x14ac:dyDescent="0.3">
      <c r="A3484" s="660">
        <v>21</v>
      </c>
      <c r="B3484" s="661" t="s">
        <v>589</v>
      </c>
      <c r="C3484" s="661">
        <v>89301212</v>
      </c>
      <c r="D3484" s="740" t="s">
        <v>6629</v>
      </c>
      <c r="E3484" s="741" t="s">
        <v>4390</v>
      </c>
      <c r="F3484" s="661" t="s">
        <v>4355</v>
      </c>
      <c r="G3484" s="661" t="s">
        <v>5005</v>
      </c>
      <c r="H3484" s="661" t="s">
        <v>2238</v>
      </c>
      <c r="I3484" s="661" t="s">
        <v>6495</v>
      </c>
      <c r="J3484" s="661" t="s">
        <v>6496</v>
      </c>
      <c r="K3484" s="661" t="s">
        <v>6497</v>
      </c>
      <c r="L3484" s="662">
        <v>2122.86</v>
      </c>
      <c r="M3484" s="662">
        <v>2122.86</v>
      </c>
      <c r="N3484" s="661">
        <v>1</v>
      </c>
      <c r="O3484" s="742">
        <v>0.5</v>
      </c>
      <c r="P3484" s="662">
        <v>2122.86</v>
      </c>
      <c r="Q3484" s="677">
        <v>1</v>
      </c>
      <c r="R3484" s="661">
        <v>1</v>
      </c>
      <c r="S3484" s="677">
        <v>1</v>
      </c>
      <c r="T3484" s="742">
        <v>0.5</v>
      </c>
      <c r="U3484" s="700">
        <v>1</v>
      </c>
    </row>
    <row r="3485" spans="1:21" ht="14.4" customHeight="1" x14ac:dyDescent="0.3">
      <c r="A3485" s="660">
        <v>21</v>
      </c>
      <c r="B3485" s="661" t="s">
        <v>589</v>
      </c>
      <c r="C3485" s="661">
        <v>89301212</v>
      </c>
      <c r="D3485" s="740" t="s">
        <v>6629</v>
      </c>
      <c r="E3485" s="741" t="s">
        <v>4390</v>
      </c>
      <c r="F3485" s="661" t="s">
        <v>4355</v>
      </c>
      <c r="G3485" s="661" t="s">
        <v>5005</v>
      </c>
      <c r="H3485" s="661" t="s">
        <v>2238</v>
      </c>
      <c r="I3485" s="661" t="s">
        <v>6498</v>
      </c>
      <c r="J3485" s="661" t="s">
        <v>6455</v>
      </c>
      <c r="K3485" s="661" t="s">
        <v>6456</v>
      </c>
      <c r="L3485" s="662">
        <v>0</v>
      </c>
      <c r="M3485" s="662">
        <v>0</v>
      </c>
      <c r="N3485" s="661">
        <v>3</v>
      </c>
      <c r="O3485" s="742">
        <v>1.5</v>
      </c>
      <c r="P3485" s="662">
        <v>0</v>
      </c>
      <c r="Q3485" s="677"/>
      <c r="R3485" s="661">
        <v>3</v>
      </c>
      <c r="S3485" s="677">
        <v>1</v>
      </c>
      <c r="T3485" s="742">
        <v>1.5</v>
      </c>
      <c r="U3485" s="700">
        <v>1</v>
      </c>
    </row>
    <row r="3486" spans="1:21" ht="14.4" customHeight="1" x14ac:dyDescent="0.3">
      <c r="A3486" s="660">
        <v>21</v>
      </c>
      <c r="B3486" s="661" t="s">
        <v>589</v>
      </c>
      <c r="C3486" s="661">
        <v>89301212</v>
      </c>
      <c r="D3486" s="740" t="s">
        <v>6629</v>
      </c>
      <c r="E3486" s="741" t="s">
        <v>4390</v>
      </c>
      <c r="F3486" s="661" t="s">
        <v>4355</v>
      </c>
      <c r="G3486" s="661" t="s">
        <v>5005</v>
      </c>
      <c r="H3486" s="661" t="s">
        <v>2238</v>
      </c>
      <c r="I3486" s="661" t="s">
        <v>6499</v>
      </c>
      <c r="J3486" s="661" t="s">
        <v>5007</v>
      </c>
      <c r="K3486" s="661" t="s">
        <v>5008</v>
      </c>
      <c r="L3486" s="662">
        <v>0</v>
      </c>
      <c r="M3486" s="662">
        <v>0</v>
      </c>
      <c r="N3486" s="661">
        <v>5</v>
      </c>
      <c r="O3486" s="742">
        <v>2.5</v>
      </c>
      <c r="P3486" s="662">
        <v>0</v>
      </c>
      <c r="Q3486" s="677"/>
      <c r="R3486" s="661">
        <v>4</v>
      </c>
      <c r="S3486" s="677">
        <v>0.8</v>
      </c>
      <c r="T3486" s="742">
        <v>2</v>
      </c>
      <c r="U3486" s="700">
        <v>0.8</v>
      </c>
    </row>
    <row r="3487" spans="1:21" ht="14.4" customHeight="1" x14ac:dyDescent="0.3">
      <c r="A3487" s="660">
        <v>21</v>
      </c>
      <c r="B3487" s="661" t="s">
        <v>589</v>
      </c>
      <c r="C3487" s="661">
        <v>89301212</v>
      </c>
      <c r="D3487" s="740" t="s">
        <v>6629</v>
      </c>
      <c r="E3487" s="741" t="s">
        <v>4390</v>
      </c>
      <c r="F3487" s="661" t="s">
        <v>4355</v>
      </c>
      <c r="G3487" s="661" t="s">
        <v>4599</v>
      </c>
      <c r="H3487" s="661" t="s">
        <v>2238</v>
      </c>
      <c r="I3487" s="661" t="s">
        <v>2352</v>
      </c>
      <c r="J3487" s="661" t="s">
        <v>2349</v>
      </c>
      <c r="K3487" s="661" t="s">
        <v>3479</v>
      </c>
      <c r="L3487" s="662">
        <v>98.23</v>
      </c>
      <c r="M3487" s="662">
        <v>196.46</v>
      </c>
      <c r="N3487" s="661">
        <v>2</v>
      </c>
      <c r="O3487" s="742">
        <v>0.5</v>
      </c>
      <c r="P3487" s="662"/>
      <c r="Q3487" s="677">
        <v>0</v>
      </c>
      <c r="R3487" s="661"/>
      <c r="S3487" s="677">
        <v>0</v>
      </c>
      <c r="T3487" s="742"/>
      <c r="U3487" s="700">
        <v>0</v>
      </c>
    </row>
    <row r="3488" spans="1:21" ht="14.4" customHeight="1" x14ac:dyDescent="0.3">
      <c r="A3488" s="660">
        <v>21</v>
      </c>
      <c r="B3488" s="661" t="s">
        <v>589</v>
      </c>
      <c r="C3488" s="661">
        <v>89301212</v>
      </c>
      <c r="D3488" s="740" t="s">
        <v>6629</v>
      </c>
      <c r="E3488" s="741" t="s">
        <v>4390</v>
      </c>
      <c r="F3488" s="661" t="s">
        <v>4356</v>
      </c>
      <c r="G3488" s="661" t="s">
        <v>4612</v>
      </c>
      <c r="H3488" s="661" t="s">
        <v>590</v>
      </c>
      <c r="I3488" s="661" t="s">
        <v>4613</v>
      </c>
      <c r="J3488" s="661" t="s">
        <v>4370</v>
      </c>
      <c r="K3488" s="661"/>
      <c r="L3488" s="662">
        <v>0</v>
      </c>
      <c r="M3488" s="662">
        <v>0</v>
      </c>
      <c r="N3488" s="661">
        <v>1</v>
      </c>
      <c r="O3488" s="742">
        <v>1</v>
      </c>
      <c r="P3488" s="662">
        <v>0</v>
      </c>
      <c r="Q3488" s="677"/>
      <c r="R3488" s="661">
        <v>1</v>
      </c>
      <c r="S3488" s="677">
        <v>1</v>
      </c>
      <c r="T3488" s="742">
        <v>1</v>
      </c>
      <c r="U3488" s="700">
        <v>1</v>
      </c>
    </row>
    <row r="3489" spans="1:21" ht="14.4" customHeight="1" x14ac:dyDescent="0.3">
      <c r="A3489" s="660">
        <v>21</v>
      </c>
      <c r="B3489" s="661" t="s">
        <v>589</v>
      </c>
      <c r="C3489" s="661">
        <v>89301212</v>
      </c>
      <c r="D3489" s="740" t="s">
        <v>6629</v>
      </c>
      <c r="E3489" s="741" t="s">
        <v>4390</v>
      </c>
      <c r="F3489" s="661" t="s">
        <v>4357</v>
      </c>
      <c r="G3489" s="661" t="s">
        <v>4615</v>
      </c>
      <c r="H3489" s="661" t="s">
        <v>590</v>
      </c>
      <c r="I3489" s="661" t="s">
        <v>4681</v>
      </c>
      <c r="J3489" s="661" t="s">
        <v>4682</v>
      </c>
      <c r="K3489" s="661" t="s">
        <v>4683</v>
      </c>
      <c r="L3489" s="662">
        <v>1000</v>
      </c>
      <c r="M3489" s="662">
        <v>1000</v>
      </c>
      <c r="N3489" s="661">
        <v>1</v>
      </c>
      <c r="O3489" s="742">
        <v>1</v>
      </c>
      <c r="P3489" s="662"/>
      <c r="Q3489" s="677">
        <v>0</v>
      </c>
      <c r="R3489" s="661"/>
      <c r="S3489" s="677">
        <v>0</v>
      </c>
      <c r="T3489" s="742"/>
      <c r="U3489" s="700">
        <v>0</v>
      </c>
    </row>
    <row r="3490" spans="1:21" ht="14.4" customHeight="1" x14ac:dyDescent="0.3">
      <c r="A3490" s="660">
        <v>21</v>
      </c>
      <c r="B3490" s="661" t="s">
        <v>589</v>
      </c>
      <c r="C3490" s="661">
        <v>89301212</v>
      </c>
      <c r="D3490" s="740" t="s">
        <v>6629</v>
      </c>
      <c r="E3490" s="741" t="s">
        <v>4391</v>
      </c>
      <c r="F3490" s="661" t="s">
        <v>4355</v>
      </c>
      <c r="G3490" s="661" t="s">
        <v>4395</v>
      </c>
      <c r="H3490" s="661" t="s">
        <v>590</v>
      </c>
      <c r="I3490" s="661" t="s">
        <v>1190</v>
      </c>
      <c r="J3490" s="661" t="s">
        <v>1191</v>
      </c>
      <c r="K3490" s="661" t="s">
        <v>1192</v>
      </c>
      <c r="L3490" s="662">
        <v>95.25</v>
      </c>
      <c r="M3490" s="662">
        <v>190.5</v>
      </c>
      <c r="N3490" s="661">
        <v>2</v>
      </c>
      <c r="O3490" s="742">
        <v>1</v>
      </c>
      <c r="P3490" s="662">
        <v>190.5</v>
      </c>
      <c r="Q3490" s="677">
        <v>1</v>
      </c>
      <c r="R3490" s="661">
        <v>2</v>
      </c>
      <c r="S3490" s="677">
        <v>1</v>
      </c>
      <c r="T3490" s="742">
        <v>1</v>
      </c>
      <c r="U3490" s="700">
        <v>1</v>
      </c>
    </row>
    <row r="3491" spans="1:21" ht="14.4" customHeight="1" x14ac:dyDescent="0.3">
      <c r="A3491" s="660">
        <v>21</v>
      </c>
      <c r="B3491" s="661" t="s">
        <v>589</v>
      </c>
      <c r="C3491" s="661">
        <v>89301212</v>
      </c>
      <c r="D3491" s="740" t="s">
        <v>6629</v>
      </c>
      <c r="E3491" s="741" t="s">
        <v>4391</v>
      </c>
      <c r="F3491" s="661" t="s">
        <v>4355</v>
      </c>
      <c r="G3491" s="661" t="s">
        <v>4685</v>
      </c>
      <c r="H3491" s="661" t="s">
        <v>590</v>
      </c>
      <c r="I3491" s="661" t="s">
        <v>4686</v>
      </c>
      <c r="J3491" s="661" t="s">
        <v>4687</v>
      </c>
      <c r="K3491" s="661" t="s">
        <v>4688</v>
      </c>
      <c r="L3491" s="662">
        <v>0</v>
      </c>
      <c r="M3491" s="662">
        <v>0</v>
      </c>
      <c r="N3491" s="661">
        <v>1</v>
      </c>
      <c r="O3491" s="742">
        <v>0.5</v>
      </c>
      <c r="P3491" s="662"/>
      <c r="Q3491" s="677"/>
      <c r="R3491" s="661"/>
      <c r="S3491" s="677">
        <v>0</v>
      </c>
      <c r="T3491" s="742"/>
      <c r="U3491" s="700">
        <v>0</v>
      </c>
    </row>
    <row r="3492" spans="1:21" ht="14.4" customHeight="1" x14ac:dyDescent="0.3">
      <c r="A3492" s="660">
        <v>21</v>
      </c>
      <c r="B3492" s="661" t="s">
        <v>589</v>
      </c>
      <c r="C3492" s="661">
        <v>89301212</v>
      </c>
      <c r="D3492" s="740" t="s">
        <v>6629</v>
      </c>
      <c r="E3492" s="741" t="s">
        <v>4391</v>
      </c>
      <c r="F3492" s="661" t="s">
        <v>4355</v>
      </c>
      <c r="G3492" s="661" t="s">
        <v>4471</v>
      </c>
      <c r="H3492" s="661" t="s">
        <v>590</v>
      </c>
      <c r="I3492" s="661" t="s">
        <v>2669</v>
      </c>
      <c r="J3492" s="661" t="s">
        <v>4168</v>
      </c>
      <c r="K3492" s="661" t="s">
        <v>4169</v>
      </c>
      <c r="L3492" s="662">
        <v>333.31</v>
      </c>
      <c r="M3492" s="662">
        <v>333.31</v>
      </c>
      <c r="N3492" s="661">
        <v>1</v>
      </c>
      <c r="O3492" s="742">
        <v>1</v>
      </c>
      <c r="P3492" s="662"/>
      <c r="Q3492" s="677">
        <v>0</v>
      </c>
      <c r="R3492" s="661"/>
      <c r="S3492" s="677">
        <v>0</v>
      </c>
      <c r="T3492" s="742"/>
      <c r="U3492" s="700">
        <v>0</v>
      </c>
    </row>
    <row r="3493" spans="1:21" ht="14.4" customHeight="1" x14ac:dyDescent="0.3">
      <c r="A3493" s="660">
        <v>21</v>
      </c>
      <c r="B3493" s="661" t="s">
        <v>589</v>
      </c>
      <c r="C3493" s="661">
        <v>89301212</v>
      </c>
      <c r="D3493" s="740" t="s">
        <v>6629</v>
      </c>
      <c r="E3493" s="741" t="s">
        <v>4391</v>
      </c>
      <c r="F3493" s="661" t="s">
        <v>4355</v>
      </c>
      <c r="G3493" s="661" t="s">
        <v>5455</v>
      </c>
      <c r="H3493" s="661" t="s">
        <v>590</v>
      </c>
      <c r="I3493" s="661" t="s">
        <v>6500</v>
      </c>
      <c r="J3493" s="661" t="s">
        <v>6501</v>
      </c>
      <c r="K3493" s="661" t="s">
        <v>2702</v>
      </c>
      <c r="L3493" s="662">
        <v>0</v>
      </c>
      <c r="M3493" s="662">
        <v>0</v>
      </c>
      <c r="N3493" s="661">
        <v>1</v>
      </c>
      <c r="O3493" s="742">
        <v>1</v>
      </c>
      <c r="P3493" s="662"/>
      <c r="Q3493" s="677"/>
      <c r="R3493" s="661"/>
      <c r="S3493" s="677">
        <v>0</v>
      </c>
      <c r="T3493" s="742"/>
      <c r="U3493" s="700">
        <v>0</v>
      </c>
    </row>
    <row r="3494" spans="1:21" ht="14.4" customHeight="1" x14ac:dyDescent="0.3">
      <c r="A3494" s="660">
        <v>21</v>
      </c>
      <c r="B3494" s="661" t="s">
        <v>589</v>
      </c>
      <c r="C3494" s="661">
        <v>89301212</v>
      </c>
      <c r="D3494" s="740" t="s">
        <v>6629</v>
      </c>
      <c r="E3494" s="741" t="s">
        <v>4391</v>
      </c>
      <c r="F3494" s="661" t="s">
        <v>4355</v>
      </c>
      <c r="G3494" s="661" t="s">
        <v>4400</v>
      </c>
      <c r="H3494" s="661" t="s">
        <v>590</v>
      </c>
      <c r="I3494" s="661" t="s">
        <v>1043</v>
      </c>
      <c r="J3494" s="661" t="s">
        <v>4401</v>
      </c>
      <c r="K3494" s="661" t="s">
        <v>4402</v>
      </c>
      <c r="L3494" s="662">
        <v>0</v>
      </c>
      <c r="M3494" s="662">
        <v>0</v>
      </c>
      <c r="N3494" s="661">
        <v>1</v>
      </c>
      <c r="O3494" s="742">
        <v>0.5</v>
      </c>
      <c r="P3494" s="662"/>
      <c r="Q3494" s="677"/>
      <c r="R3494" s="661"/>
      <c r="S3494" s="677">
        <v>0</v>
      </c>
      <c r="T3494" s="742"/>
      <c r="U3494" s="700">
        <v>0</v>
      </c>
    </row>
    <row r="3495" spans="1:21" ht="14.4" customHeight="1" x14ac:dyDescent="0.3">
      <c r="A3495" s="660">
        <v>21</v>
      </c>
      <c r="B3495" s="661" t="s">
        <v>589</v>
      </c>
      <c r="C3495" s="661">
        <v>89301212</v>
      </c>
      <c r="D3495" s="740" t="s">
        <v>6629</v>
      </c>
      <c r="E3495" s="741" t="s">
        <v>4391</v>
      </c>
      <c r="F3495" s="661" t="s">
        <v>4355</v>
      </c>
      <c r="G3495" s="661" t="s">
        <v>4400</v>
      </c>
      <c r="H3495" s="661" t="s">
        <v>590</v>
      </c>
      <c r="I3495" s="661" t="s">
        <v>1047</v>
      </c>
      <c r="J3495" s="661" t="s">
        <v>4475</v>
      </c>
      <c r="K3495" s="661" t="s">
        <v>2410</v>
      </c>
      <c r="L3495" s="662">
        <v>0</v>
      </c>
      <c r="M3495" s="662">
        <v>0</v>
      </c>
      <c r="N3495" s="661">
        <v>1</v>
      </c>
      <c r="O3495" s="742">
        <v>0.5</v>
      </c>
      <c r="P3495" s="662"/>
      <c r="Q3495" s="677"/>
      <c r="R3495" s="661"/>
      <c r="S3495" s="677">
        <v>0</v>
      </c>
      <c r="T3495" s="742"/>
      <c r="U3495" s="700">
        <v>0</v>
      </c>
    </row>
    <row r="3496" spans="1:21" ht="14.4" customHeight="1" x14ac:dyDescent="0.3">
      <c r="A3496" s="660">
        <v>21</v>
      </c>
      <c r="B3496" s="661" t="s">
        <v>589</v>
      </c>
      <c r="C3496" s="661">
        <v>89301212</v>
      </c>
      <c r="D3496" s="740" t="s">
        <v>6629</v>
      </c>
      <c r="E3496" s="741" t="s">
        <v>4391</v>
      </c>
      <c r="F3496" s="661" t="s">
        <v>4355</v>
      </c>
      <c r="G3496" s="661" t="s">
        <v>4479</v>
      </c>
      <c r="H3496" s="661" t="s">
        <v>2238</v>
      </c>
      <c r="I3496" s="661" t="s">
        <v>3525</v>
      </c>
      <c r="J3496" s="661" t="s">
        <v>2504</v>
      </c>
      <c r="K3496" s="661" t="s">
        <v>4309</v>
      </c>
      <c r="L3496" s="662">
        <v>432.32</v>
      </c>
      <c r="M3496" s="662">
        <v>432.32</v>
      </c>
      <c r="N3496" s="661">
        <v>1</v>
      </c>
      <c r="O3496" s="742">
        <v>0.5</v>
      </c>
      <c r="P3496" s="662">
        <v>432.32</v>
      </c>
      <c r="Q3496" s="677">
        <v>1</v>
      </c>
      <c r="R3496" s="661">
        <v>1</v>
      </c>
      <c r="S3496" s="677">
        <v>1</v>
      </c>
      <c r="T3496" s="742">
        <v>0.5</v>
      </c>
      <c r="U3496" s="700">
        <v>1</v>
      </c>
    </row>
    <row r="3497" spans="1:21" ht="14.4" customHeight="1" x14ac:dyDescent="0.3">
      <c r="A3497" s="660">
        <v>21</v>
      </c>
      <c r="B3497" s="661" t="s">
        <v>589</v>
      </c>
      <c r="C3497" s="661">
        <v>89301212</v>
      </c>
      <c r="D3497" s="740" t="s">
        <v>6629</v>
      </c>
      <c r="E3497" s="741" t="s">
        <v>4391</v>
      </c>
      <c r="F3497" s="661" t="s">
        <v>4355</v>
      </c>
      <c r="G3497" s="661" t="s">
        <v>4491</v>
      </c>
      <c r="H3497" s="661" t="s">
        <v>590</v>
      </c>
      <c r="I3497" s="661" t="s">
        <v>4495</v>
      </c>
      <c r="J3497" s="661" t="s">
        <v>4496</v>
      </c>
      <c r="K3497" s="661" t="s">
        <v>4497</v>
      </c>
      <c r="L3497" s="662">
        <v>75.36</v>
      </c>
      <c r="M3497" s="662">
        <v>150.72</v>
      </c>
      <c r="N3497" s="661">
        <v>2</v>
      </c>
      <c r="O3497" s="742">
        <v>1</v>
      </c>
      <c r="P3497" s="662"/>
      <c r="Q3497" s="677">
        <v>0</v>
      </c>
      <c r="R3497" s="661"/>
      <c r="S3497" s="677">
        <v>0</v>
      </c>
      <c r="T3497" s="742"/>
      <c r="U3497" s="700">
        <v>0</v>
      </c>
    </row>
    <row r="3498" spans="1:21" ht="14.4" customHeight="1" x14ac:dyDescent="0.3">
      <c r="A3498" s="660">
        <v>21</v>
      </c>
      <c r="B3498" s="661" t="s">
        <v>589</v>
      </c>
      <c r="C3498" s="661">
        <v>89301212</v>
      </c>
      <c r="D3498" s="740" t="s">
        <v>6629</v>
      </c>
      <c r="E3498" s="741" t="s">
        <v>4391</v>
      </c>
      <c r="F3498" s="661" t="s">
        <v>4355</v>
      </c>
      <c r="G3498" s="661" t="s">
        <v>4509</v>
      </c>
      <c r="H3498" s="661" t="s">
        <v>590</v>
      </c>
      <c r="I3498" s="661" t="s">
        <v>4513</v>
      </c>
      <c r="J3498" s="661" t="s">
        <v>4514</v>
      </c>
      <c r="K3498" s="661" t="s">
        <v>4512</v>
      </c>
      <c r="L3498" s="662">
        <v>0</v>
      </c>
      <c r="M3498" s="662">
        <v>0</v>
      </c>
      <c r="N3498" s="661">
        <v>1</v>
      </c>
      <c r="O3498" s="742">
        <v>0.5</v>
      </c>
      <c r="P3498" s="662">
        <v>0</v>
      </c>
      <c r="Q3498" s="677"/>
      <c r="R3498" s="661">
        <v>1</v>
      </c>
      <c r="S3498" s="677">
        <v>1</v>
      </c>
      <c r="T3498" s="742">
        <v>0.5</v>
      </c>
      <c r="U3498" s="700">
        <v>1</v>
      </c>
    </row>
    <row r="3499" spans="1:21" ht="14.4" customHeight="1" x14ac:dyDescent="0.3">
      <c r="A3499" s="660">
        <v>21</v>
      </c>
      <c r="B3499" s="661" t="s">
        <v>589</v>
      </c>
      <c r="C3499" s="661">
        <v>89301212</v>
      </c>
      <c r="D3499" s="740" t="s">
        <v>6629</v>
      </c>
      <c r="E3499" s="741" t="s">
        <v>4391</v>
      </c>
      <c r="F3499" s="661" t="s">
        <v>4355</v>
      </c>
      <c r="G3499" s="661" t="s">
        <v>4427</v>
      </c>
      <c r="H3499" s="661" t="s">
        <v>590</v>
      </c>
      <c r="I3499" s="661" t="s">
        <v>991</v>
      </c>
      <c r="J3499" s="661" t="s">
        <v>992</v>
      </c>
      <c r="K3499" s="661" t="s">
        <v>4428</v>
      </c>
      <c r="L3499" s="662">
        <v>163.9</v>
      </c>
      <c r="M3499" s="662">
        <v>327.8</v>
      </c>
      <c r="N3499" s="661">
        <v>2</v>
      </c>
      <c r="O3499" s="742">
        <v>0.5</v>
      </c>
      <c r="P3499" s="662"/>
      <c r="Q3499" s="677">
        <v>0</v>
      </c>
      <c r="R3499" s="661"/>
      <c r="S3499" s="677">
        <v>0</v>
      </c>
      <c r="T3499" s="742"/>
      <c r="U3499" s="700">
        <v>0</v>
      </c>
    </row>
    <row r="3500" spans="1:21" ht="14.4" customHeight="1" x14ac:dyDescent="0.3">
      <c r="A3500" s="660">
        <v>21</v>
      </c>
      <c r="B3500" s="661" t="s">
        <v>589</v>
      </c>
      <c r="C3500" s="661">
        <v>89301212</v>
      </c>
      <c r="D3500" s="740" t="s">
        <v>6629</v>
      </c>
      <c r="E3500" s="741" t="s">
        <v>4391</v>
      </c>
      <c r="F3500" s="661" t="s">
        <v>4355</v>
      </c>
      <c r="G3500" s="661" t="s">
        <v>4630</v>
      </c>
      <c r="H3500" s="661" t="s">
        <v>590</v>
      </c>
      <c r="I3500" s="661" t="s">
        <v>5418</v>
      </c>
      <c r="J3500" s="661" t="s">
        <v>5419</v>
      </c>
      <c r="K3500" s="661" t="s">
        <v>5420</v>
      </c>
      <c r="L3500" s="662">
        <v>0</v>
      </c>
      <c r="M3500" s="662">
        <v>0</v>
      </c>
      <c r="N3500" s="661">
        <v>1</v>
      </c>
      <c r="O3500" s="742">
        <v>1</v>
      </c>
      <c r="P3500" s="662"/>
      <c r="Q3500" s="677"/>
      <c r="R3500" s="661"/>
      <c r="S3500" s="677">
        <v>0</v>
      </c>
      <c r="T3500" s="742"/>
      <c r="U3500" s="700">
        <v>0</v>
      </c>
    </row>
    <row r="3501" spans="1:21" ht="14.4" customHeight="1" x14ac:dyDescent="0.3">
      <c r="A3501" s="660">
        <v>21</v>
      </c>
      <c r="B3501" s="661" t="s">
        <v>589</v>
      </c>
      <c r="C3501" s="661">
        <v>89301212</v>
      </c>
      <c r="D3501" s="740" t="s">
        <v>6629</v>
      </c>
      <c r="E3501" s="741" t="s">
        <v>4391</v>
      </c>
      <c r="F3501" s="661" t="s">
        <v>4355</v>
      </c>
      <c r="G3501" s="661" t="s">
        <v>4700</v>
      </c>
      <c r="H3501" s="661" t="s">
        <v>590</v>
      </c>
      <c r="I3501" s="661" t="s">
        <v>744</v>
      </c>
      <c r="J3501" s="661" t="s">
        <v>745</v>
      </c>
      <c r="K3501" s="661" t="s">
        <v>4701</v>
      </c>
      <c r="L3501" s="662">
        <v>26.17</v>
      </c>
      <c r="M3501" s="662">
        <v>52.34</v>
      </c>
      <c r="N3501" s="661">
        <v>2</v>
      </c>
      <c r="O3501" s="742">
        <v>0.5</v>
      </c>
      <c r="P3501" s="662"/>
      <c r="Q3501" s="677">
        <v>0</v>
      </c>
      <c r="R3501" s="661"/>
      <c r="S3501" s="677">
        <v>0</v>
      </c>
      <c r="T3501" s="742"/>
      <c r="U3501" s="700">
        <v>0</v>
      </c>
    </row>
    <row r="3502" spans="1:21" ht="14.4" customHeight="1" x14ac:dyDescent="0.3">
      <c r="A3502" s="660">
        <v>21</v>
      </c>
      <c r="B3502" s="661" t="s">
        <v>589</v>
      </c>
      <c r="C3502" s="661">
        <v>89301212</v>
      </c>
      <c r="D3502" s="740" t="s">
        <v>6629</v>
      </c>
      <c r="E3502" s="741" t="s">
        <v>4391</v>
      </c>
      <c r="F3502" s="661" t="s">
        <v>4355</v>
      </c>
      <c r="G3502" s="661" t="s">
        <v>4829</v>
      </c>
      <c r="H3502" s="661" t="s">
        <v>590</v>
      </c>
      <c r="I3502" s="661" t="s">
        <v>5424</v>
      </c>
      <c r="J3502" s="661" t="s">
        <v>4923</v>
      </c>
      <c r="K3502" s="661" t="s">
        <v>4924</v>
      </c>
      <c r="L3502" s="662">
        <v>6196.71</v>
      </c>
      <c r="M3502" s="662">
        <v>12393.42</v>
      </c>
      <c r="N3502" s="661">
        <v>2</v>
      </c>
      <c r="O3502" s="742">
        <v>0.5</v>
      </c>
      <c r="P3502" s="662"/>
      <c r="Q3502" s="677">
        <v>0</v>
      </c>
      <c r="R3502" s="661"/>
      <c r="S3502" s="677">
        <v>0</v>
      </c>
      <c r="T3502" s="742"/>
      <c r="U3502" s="700">
        <v>0</v>
      </c>
    </row>
    <row r="3503" spans="1:21" ht="14.4" customHeight="1" x14ac:dyDescent="0.3">
      <c r="A3503" s="660">
        <v>21</v>
      </c>
      <c r="B3503" s="661" t="s">
        <v>589</v>
      </c>
      <c r="C3503" s="661">
        <v>89301212</v>
      </c>
      <c r="D3503" s="740" t="s">
        <v>6629</v>
      </c>
      <c r="E3503" s="741" t="s">
        <v>4391</v>
      </c>
      <c r="F3503" s="661" t="s">
        <v>4355</v>
      </c>
      <c r="G3503" s="661" t="s">
        <v>4829</v>
      </c>
      <c r="H3503" s="661" t="s">
        <v>590</v>
      </c>
      <c r="I3503" s="661" t="s">
        <v>5425</v>
      </c>
      <c r="J3503" s="661" t="s">
        <v>4923</v>
      </c>
      <c r="K3503" s="661" t="s">
        <v>4924</v>
      </c>
      <c r="L3503" s="662">
        <v>6196.71</v>
      </c>
      <c r="M3503" s="662">
        <v>6196.71</v>
      </c>
      <c r="N3503" s="661">
        <v>1</v>
      </c>
      <c r="O3503" s="742">
        <v>0.5</v>
      </c>
      <c r="P3503" s="662"/>
      <c r="Q3503" s="677">
        <v>0</v>
      </c>
      <c r="R3503" s="661"/>
      <c r="S3503" s="677">
        <v>0</v>
      </c>
      <c r="T3503" s="742"/>
      <c r="U3503" s="700">
        <v>0</v>
      </c>
    </row>
    <row r="3504" spans="1:21" ht="14.4" customHeight="1" x14ac:dyDescent="0.3">
      <c r="A3504" s="660">
        <v>21</v>
      </c>
      <c r="B3504" s="661" t="s">
        <v>589</v>
      </c>
      <c r="C3504" s="661">
        <v>89301212</v>
      </c>
      <c r="D3504" s="740" t="s">
        <v>6629</v>
      </c>
      <c r="E3504" s="741" t="s">
        <v>4391</v>
      </c>
      <c r="F3504" s="661" t="s">
        <v>4355</v>
      </c>
      <c r="G3504" s="661" t="s">
        <v>4545</v>
      </c>
      <c r="H3504" s="661" t="s">
        <v>2238</v>
      </c>
      <c r="I3504" s="661" t="s">
        <v>2601</v>
      </c>
      <c r="J3504" s="661" t="s">
        <v>2602</v>
      </c>
      <c r="K3504" s="661" t="s">
        <v>4215</v>
      </c>
      <c r="L3504" s="662">
        <v>804.58</v>
      </c>
      <c r="M3504" s="662">
        <v>3218.32</v>
      </c>
      <c r="N3504" s="661">
        <v>4</v>
      </c>
      <c r="O3504" s="742">
        <v>2</v>
      </c>
      <c r="P3504" s="662">
        <v>804.58</v>
      </c>
      <c r="Q3504" s="677">
        <v>0.25</v>
      </c>
      <c r="R3504" s="661">
        <v>1</v>
      </c>
      <c r="S3504" s="677">
        <v>0.25</v>
      </c>
      <c r="T3504" s="742">
        <v>1</v>
      </c>
      <c r="U3504" s="700">
        <v>0.5</v>
      </c>
    </row>
    <row r="3505" spans="1:21" ht="14.4" customHeight="1" x14ac:dyDescent="0.3">
      <c r="A3505" s="660">
        <v>21</v>
      </c>
      <c r="B3505" s="661" t="s">
        <v>589</v>
      </c>
      <c r="C3505" s="661">
        <v>89301212</v>
      </c>
      <c r="D3505" s="740" t="s">
        <v>6629</v>
      </c>
      <c r="E3505" s="741" t="s">
        <v>4391</v>
      </c>
      <c r="F3505" s="661" t="s">
        <v>4355</v>
      </c>
      <c r="G3505" s="661" t="s">
        <v>4413</v>
      </c>
      <c r="H3505" s="661" t="s">
        <v>590</v>
      </c>
      <c r="I3505" s="661" t="s">
        <v>1069</v>
      </c>
      <c r="J3505" s="661" t="s">
        <v>1070</v>
      </c>
      <c r="K3505" s="661" t="s">
        <v>1071</v>
      </c>
      <c r="L3505" s="662">
        <v>0</v>
      </c>
      <c r="M3505" s="662">
        <v>0</v>
      </c>
      <c r="N3505" s="661">
        <v>1</v>
      </c>
      <c r="O3505" s="742">
        <v>1</v>
      </c>
      <c r="P3505" s="662"/>
      <c r="Q3505" s="677"/>
      <c r="R3505" s="661"/>
      <c r="S3505" s="677">
        <v>0</v>
      </c>
      <c r="T3505" s="742"/>
      <c r="U3505" s="700">
        <v>0</v>
      </c>
    </row>
    <row r="3506" spans="1:21" ht="14.4" customHeight="1" x14ac:dyDescent="0.3">
      <c r="A3506" s="660">
        <v>21</v>
      </c>
      <c r="B3506" s="661" t="s">
        <v>589</v>
      </c>
      <c r="C3506" s="661">
        <v>89301212</v>
      </c>
      <c r="D3506" s="740" t="s">
        <v>6629</v>
      </c>
      <c r="E3506" s="741" t="s">
        <v>4391</v>
      </c>
      <c r="F3506" s="661" t="s">
        <v>4355</v>
      </c>
      <c r="G3506" s="661" t="s">
        <v>4546</v>
      </c>
      <c r="H3506" s="661" t="s">
        <v>590</v>
      </c>
      <c r="I3506" s="661" t="s">
        <v>1107</v>
      </c>
      <c r="J3506" s="661" t="s">
        <v>1108</v>
      </c>
      <c r="K3506" s="661" t="s">
        <v>6474</v>
      </c>
      <c r="L3506" s="662">
        <v>0</v>
      </c>
      <c r="M3506" s="662">
        <v>0</v>
      </c>
      <c r="N3506" s="661">
        <v>1</v>
      </c>
      <c r="O3506" s="742">
        <v>1</v>
      </c>
      <c r="P3506" s="662"/>
      <c r="Q3506" s="677"/>
      <c r="R3506" s="661"/>
      <c r="S3506" s="677">
        <v>0</v>
      </c>
      <c r="T3506" s="742"/>
      <c r="U3506" s="700">
        <v>0</v>
      </c>
    </row>
    <row r="3507" spans="1:21" ht="14.4" customHeight="1" x14ac:dyDescent="0.3">
      <c r="A3507" s="660">
        <v>21</v>
      </c>
      <c r="B3507" s="661" t="s">
        <v>589</v>
      </c>
      <c r="C3507" s="661">
        <v>89301212</v>
      </c>
      <c r="D3507" s="740" t="s">
        <v>6629</v>
      </c>
      <c r="E3507" s="741" t="s">
        <v>4391</v>
      </c>
      <c r="F3507" s="661" t="s">
        <v>4355</v>
      </c>
      <c r="G3507" s="661" t="s">
        <v>4407</v>
      </c>
      <c r="H3507" s="661" t="s">
        <v>590</v>
      </c>
      <c r="I3507" s="661" t="s">
        <v>814</v>
      </c>
      <c r="J3507" s="661" t="s">
        <v>815</v>
      </c>
      <c r="K3507" s="661" t="s">
        <v>2179</v>
      </c>
      <c r="L3507" s="662">
        <v>391.83</v>
      </c>
      <c r="M3507" s="662">
        <v>1959.1499999999999</v>
      </c>
      <c r="N3507" s="661">
        <v>5</v>
      </c>
      <c r="O3507" s="742">
        <v>0.5</v>
      </c>
      <c r="P3507" s="662">
        <v>1959.1499999999999</v>
      </c>
      <c r="Q3507" s="677">
        <v>1</v>
      </c>
      <c r="R3507" s="661">
        <v>5</v>
      </c>
      <c r="S3507" s="677">
        <v>1</v>
      </c>
      <c r="T3507" s="742">
        <v>0.5</v>
      </c>
      <c r="U3507" s="700">
        <v>1</v>
      </c>
    </row>
    <row r="3508" spans="1:21" ht="14.4" customHeight="1" x14ac:dyDescent="0.3">
      <c r="A3508" s="660">
        <v>21</v>
      </c>
      <c r="B3508" s="661" t="s">
        <v>589</v>
      </c>
      <c r="C3508" s="661">
        <v>89301212</v>
      </c>
      <c r="D3508" s="740" t="s">
        <v>6629</v>
      </c>
      <c r="E3508" s="741" t="s">
        <v>4391</v>
      </c>
      <c r="F3508" s="661" t="s">
        <v>4355</v>
      </c>
      <c r="G3508" s="661" t="s">
        <v>4398</v>
      </c>
      <c r="H3508" s="661" t="s">
        <v>2238</v>
      </c>
      <c r="I3508" s="661" t="s">
        <v>2284</v>
      </c>
      <c r="J3508" s="661" t="s">
        <v>2285</v>
      </c>
      <c r="K3508" s="661" t="s">
        <v>2286</v>
      </c>
      <c r="L3508" s="662">
        <v>937.93</v>
      </c>
      <c r="M3508" s="662">
        <v>2813.79</v>
      </c>
      <c r="N3508" s="661">
        <v>3</v>
      </c>
      <c r="O3508" s="742">
        <v>0.5</v>
      </c>
      <c r="P3508" s="662">
        <v>2813.79</v>
      </c>
      <c r="Q3508" s="677">
        <v>1</v>
      </c>
      <c r="R3508" s="661">
        <v>3</v>
      </c>
      <c r="S3508" s="677">
        <v>1</v>
      </c>
      <c r="T3508" s="742">
        <v>0.5</v>
      </c>
      <c r="U3508" s="700">
        <v>1</v>
      </c>
    </row>
    <row r="3509" spans="1:21" ht="14.4" customHeight="1" x14ac:dyDescent="0.3">
      <c r="A3509" s="660">
        <v>21</v>
      </c>
      <c r="B3509" s="661" t="s">
        <v>589</v>
      </c>
      <c r="C3509" s="661">
        <v>89301212</v>
      </c>
      <c r="D3509" s="740" t="s">
        <v>6629</v>
      </c>
      <c r="E3509" s="741" t="s">
        <v>4391</v>
      </c>
      <c r="F3509" s="661" t="s">
        <v>4355</v>
      </c>
      <c r="G3509" s="661" t="s">
        <v>4398</v>
      </c>
      <c r="H3509" s="661" t="s">
        <v>2238</v>
      </c>
      <c r="I3509" s="661" t="s">
        <v>2358</v>
      </c>
      <c r="J3509" s="661" t="s">
        <v>2359</v>
      </c>
      <c r="K3509" s="661" t="s">
        <v>2286</v>
      </c>
      <c r="L3509" s="662">
        <v>1749.69</v>
      </c>
      <c r="M3509" s="662">
        <v>10498.14</v>
      </c>
      <c r="N3509" s="661">
        <v>6</v>
      </c>
      <c r="O3509" s="742">
        <v>1.5</v>
      </c>
      <c r="P3509" s="662">
        <v>10498.14</v>
      </c>
      <c r="Q3509" s="677">
        <v>1</v>
      </c>
      <c r="R3509" s="661">
        <v>6</v>
      </c>
      <c r="S3509" s="677">
        <v>1</v>
      </c>
      <c r="T3509" s="742">
        <v>1.5</v>
      </c>
      <c r="U3509" s="700">
        <v>1</v>
      </c>
    </row>
    <row r="3510" spans="1:21" ht="14.4" customHeight="1" x14ac:dyDescent="0.3">
      <c r="A3510" s="660">
        <v>21</v>
      </c>
      <c r="B3510" s="661" t="s">
        <v>589</v>
      </c>
      <c r="C3510" s="661">
        <v>89301212</v>
      </c>
      <c r="D3510" s="740" t="s">
        <v>6629</v>
      </c>
      <c r="E3510" s="741" t="s">
        <v>4391</v>
      </c>
      <c r="F3510" s="661" t="s">
        <v>4355</v>
      </c>
      <c r="G3510" s="661" t="s">
        <v>4414</v>
      </c>
      <c r="H3510" s="661" t="s">
        <v>590</v>
      </c>
      <c r="I3510" s="661" t="s">
        <v>5779</v>
      </c>
      <c r="J3510" s="661" t="s">
        <v>854</v>
      </c>
      <c r="K3510" s="661" t="s">
        <v>5780</v>
      </c>
      <c r="L3510" s="662">
        <v>0</v>
      </c>
      <c r="M3510" s="662">
        <v>0</v>
      </c>
      <c r="N3510" s="661">
        <v>1</v>
      </c>
      <c r="O3510" s="742">
        <v>0.5</v>
      </c>
      <c r="P3510" s="662">
        <v>0</v>
      </c>
      <c r="Q3510" s="677"/>
      <c r="R3510" s="661">
        <v>1</v>
      </c>
      <c r="S3510" s="677">
        <v>1</v>
      </c>
      <c r="T3510" s="742">
        <v>0.5</v>
      </c>
      <c r="U3510" s="700">
        <v>1</v>
      </c>
    </row>
    <row r="3511" spans="1:21" ht="14.4" customHeight="1" x14ac:dyDescent="0.3">
      <c r="A3511" s="660">
        <v>21</v>
      </c>
      <c r="B3511" s="661" t="s">
        <v>589</v>
      </c>
      <c r="C3511" s="661">
        <v>89301212</v>
      </c>
      <c r="D3511" s="740" t="s">
        <v>6629</v>
      </c>
      <c r="E3511" s="741" t="s">
        <v>4391</v>
      </c>
      <c r="F3511" s="661" t="s">
        <v>4355</v>
      </c>
      <c r="G3511" s="661" t="s">
        <v>4414</v>
      </c>
      <c r="H3511" s="661" t="s">
        <v>590</v>
      </c>
      <c r="I3511" s="661" t="s">
        <v>4415</v>
      </c>
      <c r="J3511" s="661" t="s">
        <v>4416</v>
      </c>
      <c r="K3511" s="661" t="s">
        <v>858</v>
      </c>
      <c r="L3511" s="662">
        <v>314.89999999999998</v>
      </c>
      <c r="M3511" s="662">
        <v>314.89999999999998</v>
      </c>
      <c r="N3511" s="661">
        <v>1</v>
      </c>
      <c r="O3511" s="742">
        <v>0.5</v>
      </c>
      <c r="P3511" s="662">
        <v>314.89999999999998</v>
      </c>
      <c r="Q3511" s="677">
        <v>1</v>
      </c>
      <c r="R3511" s="661">
        <v>1</v>
      </c>
      <c r="S3511" s="677">
        <v>1</v>
      </c>
      <c r="T3511" s="742">
        <v>0.5</v>
      </c>
      <c r="U3511" s="700">
        <v>1</v>
      </c>
    </row>
    <row r="3512" spans="1:21" ht="14.4" customHeight="1" x14ac:dyDescent="0.3">
      <c r="A3512" s="660">
        <v>21</v>
      </c>
      <c r="B3512" s="661" t="s">
        <v>589</v>
      </c>
      <c r="C3512" s="661">
        <v>89301212</v>
      </c>
      <c r="D3512" s="740" t="s">
        <v>6629</v>
      </c>
      <c r="E3512" s="741" t="s">
        <v>4391</v>
      </c>
      <c r="F3512" s="661" t="s">
        <v>4355</v>
      </c>
      <c r="G3512" s="661" t="s">
        <v>4410</v>
      </c>
      <c r="H3512" s="661" t="s">
        <v>2238</v>
      </c>
      <c r="I3512" s="661" t="s">
        <v>2496</v>
      </c>
      <c r="J3512" s="661" t="s">
        <v>2497</v>
      </c>
      <c r="K3512" s="661" t="s">
        <v>2498</v>
      </c>
      <c r="L3512" s="662">
        <v>497.4</v>
      </c>
      <c r="M3512" s="662">
        <v>1492.1999999999998</v>
      </c>
      <c r="N3512" s="661">
        <v>3</v>
      </c>
      <c r="O3512" s="742">
        <v>2.5</v>
      </c>
      <c r="P3512" s="662">
        <v>994.8</v>
      </c>
      <c r="Q3512" s="677">
        <v>0.66666666666666674</v>
      </c>
      <c r="R3512" s="661">
        <v>2</v>
      </c>
      <c r="S3512" s="677">
        <v>0.66666666666666663</v>
      </c>
      <c r="T3512" s="742">
        <v>1.5</v>
      </c>
      <c r="U3512" s="700">
        <v>0.6</v>
      </c>
    </row>
    <row r="3513" spans="1:21" ht="14.4" customHeight="1" x14ac:dyDescent="0.3">
      <c r="A3513" s="660">
        <v>21</v>
      </c>
      <c r="B3513" s="661" t="s">
        <v>589</v>
      </c>
      <c r="C3513" s="661">
        <v>89301212</v>
      </c>
      <c r="D3513" s="740" t="s">
        <v>6629</v>
      </c>
      <c r="E3513" s="741" t="s">
        <v>4391</v>
      </c>
      <c r="F3513" s="661" t="s">
        <v>4355</v>
      </c>
      <c r="G3513" s="661" t="s">
        <v>4410</v>
      </c>
      <c r="H3513" s="661" t="s">
        <v>2238</v>
      </c>
      <c r="I3513" s="661" t="s">
        <v>2514</v>
      </c>
      <c r="J3513" s="661" t="s">
        <v>2515</v>
      </c>
      <c r="K3513" s="661" t="s">
        <v>4121</v>
      </c>
      <c r="L3513" s="662">
        <v>1359.61</v>
      </c>
      <c r="M3513" s="662">
        <v>5438.44</v>
      </c>
      <c r="N3513" s="661">
        <v>4</v>
      </c>
      <c r="O3513" s="742">
        <v>2</v>
      </c>
      <c r="P3513" s="662">
        <v>2719.22</v>
      </c>
      <c r="Q3513" s="677">
        <v>0.5</v>
      </c>
      <c r="R3513" s="661">
        <v>2</v>
      </c>
      <c r="S3513" s="677">
        <v>0.5</v>
      </c>
      <c r="T3513" s="742">
        <v>1</v>
      </c>
      <c r="U3513" s="700">
        <v>0.5</v>
      </c>
    </row>
    <row r="3514" spans="1:21" ht="14.4" customHeight="1" x14ac:dyDescent="0.3">
      <c r="A3514" s="660">
        <v>21</v>
      </c>
      <c r="B3514" s="661" t="s">
        <v>589</v>
      </c>
      <c r="C3514" s="661">
        <v>89301212</v>
      </c>
      <c r="D3514" s="740" t="s">
        <v>6629</v>
      </c>
      <c r="E3514" s="741" t="s">
        <v>4391</v>
      </c>
      <c r="F3514" s="661" t="s">
        <v>4355</v>
      </c>
      <c r="G3514" s="661" t="s">
        <v>4573</v>
      </c>
      <c r="H3514" s="661" t="s">
        <v>590</v>
      </c>
      <c r="I3514" s="661" t="s">
        <v>4928</v>
      </c>
      <c r="J3514" s="661" t="s">
        <v>1595</v>
      </c>
      <c r="K3514" s="661" t="s">
        <v>4929</v>
      </c>
      <c r="L3514" s="662">
        <v>949.83</v>
      </c>
      <c r="M3514" s="662">
        <v>3799.32</v>
      </c>
      <c r="N3514" s="661">
        <v>4</v>
      </c>
      <c r="O3514" s="742">
        <v>3</v>
      </c>
      <c r="P3514" s="662"/>
      <c r="Q3514" s="677">
        <v>0</v>
      </c>
      <c r="R3514" s="661"/>
      <c r="S3514" s="677">
        <v>0</v>
      </c>
      <c r="T3514" s="742"/>
      <c r="U3514" s="700">
        <v>0</v>
      </c>
    </row>
    <row r="3515" spans="1:21" ht="14.4" customHeight="1" x14ac:dyDescent="0.3">
      <c r="A3515" s="660">
        <v>21</v>
      </c>
      <c r="B3515" s="661" t="s">
        <v>589</v>
      </c>
      <c r="C3515" s="661">
        <v>89301212</v>
      </c>
      <c r="D3515" s="740" t="s">
        <v>6629</v>
      </c>
      <c r="E3515" s="741" t="s">
        <v>4391</v>
      </c>
      <c r="F3515" s="661" t="s">
        <v>4355</v>
      </c>
      <c r="G3515" s="661" t="s">
        <v>4573</v>
      </c>
      <c r="H3515" s="661" t="s">
        <v>590</v>
      </c>
      <c r="I3515" s="661" t="s">
        <v>4932</v>
      </c>
      <c r="J3515" s="661" t="s">
        <v>1492</v>
      </c>
      <c r="K3515" s="661" t="s">
        <v>4933</v>
      </c>
      <c r="L3515" s="662">
        <v>1753.54</v>
      </c>
      <c r="M3515" s="662">
        <v>1753.54</v>
      </c>
      <c r="N3515" s="661">
        <v>1</v>
      </c>
      <c r="O3515" s="742">
        <v>1</v>
      </c>
      <c r="P3515" s="662"/>
      <c r="Q3515" s="677">
        <v>0</v>
      </c>
      <c r="R3515" s="661"/>
      <c r="S3515" s="677">
        <v>0</v>
      </c>
      <c r="T3515" s="742"/>
      <c r="U3515" s="700">
        <v>0</v>
      </c>
    </row>
    <row r="3516" spans="1:21" ht="14.4" customHeight="1" x14ac:dyDescent="0.3">
      <c r="A3516" s="660">
        <v>21</v>
      </c>
      <c r="B3516" s="661" t="s">
        <v>589</v>
      </c>
      <c r="C3516" s="661">
        <v>89301212</v>
      </c>
      <c r="D3516" s="740" t="s">
        <v>6629</v>
      </c>
      <c r="E3516" s="741" t="s">
        <v>4391</v>
      </c>
      <c r="F3516" s="661" t="s">
        <v>4355</v>
      </c>
      <c r="G3516" s="661" t="s">
        <v>4582</v>
      </c>
      <c r="H3516" s="661" t="s">
        <v>590</v>
      </c>
      <c r="I3516" s="661" t="s">
        <v>673</v>
      </c>
      <c r="J3516" s="661" t="s">
        <v>4583</v>
      </c>
      <c r="K3516" s="661" t="s">
        <v>4584</v>
      </c>
      <c r="L3516" s="662">
        <v>22.88</v>
      </c>
      <c r="M3516" s="662">
        <v>68.64</v>
      </c>
      <c r="N3516" s="661">
        <v>3</v>
      </c>
      <c r="O3516" s="742">
        <v>0.5</v>
      </c>
      <c r="P3516" s="662"/>
      <c r="Q3516" s="677">
        <v>0</v>
      </c>
      <c r="R3516" s="661"/>
      <c r="S3516" s="677">
        <v>0</v>
      </c>
      <c r="T3516" s="742"/>
      <c r="U3516" s="700">
        <v>0</v>
      </c>
    </row>
    <row r="3517" spans="1:21" ht="14.4" customHeight="1" x14ac:dyDescent="0.3">
      <c r="A3517" s="660">
        <v>21</v>
      </c>
      <c r="B3517" s="661" t="s">
        <v>589</v>
      </c>
      <c r="C3517" s="661">
        <v>89301212</v>
      </c>
      <c r="D3517" s="740" t="s">
        <v>6629</v>
      </c>
      <c r="E3517" s="741" t="s">
        <v>4391</v>
      </c>
      <c r="F3517" s="661" t="s">
        <v>4355</v>
      </c>
      <c r="G3517" s="661" t="s">
        <v>4937</v>
      </c>
      <c r="H3517" s="661" t="s">
        <v>2238</v>
      </c>
      <c r="I3517" s="661" t="s">
        <v>2434</v>
      </c>
      <c r="J3517" s="661" t="s">
        <v>2435</v>
      </c>
      <c r="K3517" s="661" t="s">
        <v>4236</v>
      </c>
      <c r="L3517" s="662">
        <v>336.16</v>
      </c>
      <c r="M3517" s="662">
        <v>336.16</v>
      </c>
      <c r="N3517" s="661">
        <v>1</v>
      </c>
      <c r="O3517" s="742">
        <v>1</v>
      </c>
      <c r="P3517" s="662">
        <v>336.16</v>
      </c>
      <c r="Q3517" s="677">
        <v>1</v>
      </c>
      <c r="R3517" s="661">
        <v>1</v>
      </c>
      <c r="S3517" s="677">
        <v>1</v>
      </c>
      <c r="T3517" s="742">
        <v>1</v>
      </c>
      <c r="U3517" s="700">
        <v>1</v>
      </c>
    </row>
    <row r="3518" spans="1:21" ht="14.4" customHeight="1" x14ac:dyDescent="0.3">
      <c r="A3518" s="660">
        <v>21</v>
      </c>
      <c r="B3518" s="661" t="s">
        <v>589</v>
      </c>
      <c r="C3518" s="661">
        <v>89301212</v>
      </c>
      <c r="D3518" s="740" t="s">
        <v>6629</v>
      </c>
      <c r="E3518" s="741" t="s">
        <v>4391</v>
      </c>
      <c r="F3518" s="661" t="s">
        <v>4355</v>
      </c>
      <c r="G3518" s="661" t="s">
        <v>4937</v>
      </c>
      <c r="H3518" s="661" t="s">
        <v>2238</v>
      </c>
      <c r="I3518" s="661" t="s">
        <v>3595</v>
      </c>
      <c r="J3518" s="661" t="s">
        <v>2435</v>
      </c>
      <c r="K3518" s="661" t="s">
        <v>4304</v>
      </c>
      <c r="L3518" s="662">
        <v>1344.66</v>
      </c>
      <c r="M3518" s="662">
        <v>1344.66</v>
      </c>
      <c r="N3518" s="661">
        <v>1</v>
      </c>
      <c r="O3518" s="742">
        <v>1</v>
      </c>
      <c r="P3518" s="662"/>
      <c r="Q3518" s="677">
        <v>0</v>
      </c>
      <c r="R3518" s="661"/>
      <c r="S3518" s="677">
        <v>0</v>
      </c>
      <c r="T3518" s="742"/>
      <c r="U3518" s="700">
        <v>0</v>
      </c>
    </row>
    <row r="3519" spans="1:21" ht="14.4" customHeight="1" x14ac:dyDescent="0.3">
      <c r="A3519" s="660">
        <v>21</v>
      </c>
      <c r="B3519" s="661" t="s">
        <v>589</v>
      </c>
      <c r="C3519" s="661">
        <v>89301212</v>
      </c>
      <c r="D3519" s="740" t="s">
        <v>6629</v>
      </c>
      <c r="E3519" s="741" t="s">
        <v>4391</v>
      </c>
      <c r="F3519" s="661" t="s">
        <v>4355</v>
      </c>
      <c r="G3519" s="661" t="s">
        <v>4587</v>
      </c>
      <c r="H3519" s="661" t="s">
        <v>2238</v>
      </c>
      <c r="I3519" s="661" t="s">
        <v>3553</v>
      </c>
      <c r="J3519" s="661" t="s">
        <v>3554</v>
      </c>
      <c r="K3519" s="661" t="s">
        <v>3555</v>
      </c>
      <c r="L3519" s="662">
        <v>56.01</v>
      </c>
      <c r="M3519" s="662">
        <v>56.01</v>
      </c>
      <c r="N3519" s="661">
        <v>1</v>
      </c>
      <c r="O3519" s="742">
        <v>0.5</v>
      </c>
      <c r="P3519" s="662">
        <v>56.01</v>
      </c>
      <c r="Q3519" s="677">
        <v>1</v>
      </c>
      <c r="R3519" s="661">
        <v>1</v>
      </c>
      <c r="S3519" s="677">
        <v>1</v>
      </c>
      <c r="T3519" s="742">
        <v>0.5</v>
      </c>
      <c r="U3519" s="700">
        <v>1</v>
      </c>
    </row>
    <row r="3520" spans="1:21" ht="14.4" customHeight="1" x14ac:dyDescent="0.3">
      <c r="A3520" s="660">
        <v>21</v>
      </c>
      <c r="B3520" s="661" t="s">
        <v>589</v>
      </c>
      <c r="C3520" s="661">
        <v>89301212</v>
      </c>
      <c r="D3520" s="740" t="s">
        <v>6629</v>
      </c>
      <c r="E3520" s="741" t="s">
        <v>4391</v>
      </c>
      <c r="F3520" s="661" t="s">
        <v>4355</v>
      </c>
      <c r="G3520" s="661" t="s">
        <v>4587</v>
      </c>
      <c r="H3520" s="661" t="s">
        <v>590</v>
      </c>
      <c r="I3520" s="661" t="s">
        <v>6502</v>
      </c>
      <c r="J3520" s="661" t="s">
        <v>6141</v>
      </c>
      <c r="K3520" s="661" t="s">
        <v>6503</v>
      </c>
      <c r="L3520" s="662">
        <v>56.01</v>
      </c>
      <c r="M3520" s="662">
        <v>56.01</v>
      </c>
      <c r="N3520" s="661">
        <v>1</v>
      </c>
      <c r="O3520" s="742">
        <v>1</v>
      </c>
      <c r="P3520" s="662"/>
      <c r="Q3520" s="677">
        <v>0</v>
      </c>
      <c r="R3520" s="661"/>
      <c r="S3520" s="677">
        <v>0</v>
      </c>
      <c r="T3520" s="742"/>
      <c r="U3520" s="700">
        <v>0</v>
      </c>
    </row>
    <row r="3521" spans="1:21" ht="14.4" customHeight="1" x14ac:dyDescent="0.3">
      <c r="A3521" s="660">
        <v>21</v>
      </c>
      <c r="B3521" s="661" t="s">
        <v>589</v>
      </c>
      <c r="C3521" s="661">
        <v>89301212</v>
      </c>
      <c r="D3521" s="740" t="s">
        <v>6629</v>
      </c>
      <c r="E3521" s="741" t="s">
        <v>4391</v>
      </c>
      <c r="F3521" s="661" t="s">
        <v>4355</v>
      </c>
      <c r="G3521" s="661" t="s">
        <v>4440</v>
      </c>
      <c r="H3521" s="661" t="s">
        <v>590</v>
      </c>
      <c r="I3521" s="661" t="s">
        <v>5245</v>
      </c>
      <c r="J3521" s="661" t="s">
        <v>976</v>
      </c>
      <c r="K3521" s="661" t="s">
        <v>5246</v>
      </c>
      <c r="L3521" s="662">
        <v>0</v>
      </c>
      <c r="M3521" s="662">
        <v>0</v>
      </c>
      <c r="N3521" s="661">
        <v>1</v>
      </c>
      <c r="O3521" s="742">
        <v>0.5</v>
      </c>
      <c r="P3521" s="662">
        <v>0</v>
      </c>
      <c r="Q3521" s="677"/>
      <c r="R3521" s="661">
        <v>1</v>
      </c>
      <c r="S3521" s="677">
        <v>1</v>
      </c>
      <c r="T3521" s="742">
        <v>0.5</v>
      </c>
      <c r="U3521" s="700">
        <v>1</v>
      </c>
    </row>
    <row r="3522" spans="1:21" ht="14.4" customHeight="1" x14ac:dyDescent="0.3">
      <c r="A3522" s="660">
        <v>21</v>
      </c>
      <c r="B3522" s="661" t="s">
        <v>589</v>
      </c>
      <c r="C3522" s="661">
        <v>89301212</v>
      </c>
      <c r="D3522" s="740" t="s">
        <v>6629</v>
      </c>
      <c r="E3522" s="741" t="s">
        <v>4391</v>
      </c>
      <c r="F3522" s="661" t="s">
        <v>4355</v>
      </c>
      <c r="G3522" s="661" t="s">
        <v>4445</v>
      </c>
      <c r="H3522" s="661" t="s">
        <v>590</v>
      </c>
      <c r="I3522" s="661" t="s">
        <v>768</v>
      </c>
      <c r="J3522" s="661" t="s">
        <v>769</v>
      </c>
      <c r="K3522" s="661" t="s">
        <v>4447</v>
      </c>
      <c r="L3522" s="662">
        <v>43.99</v>
      </c>
      <c r="M3522" s="662">
        <v>43.99</v>
      </c>
      <c r="N3522" s="661">
        <v>1</v>
      </c>
      <c r="O3522" s="742">
        <v>0.5</v>
      </c>
      <c r="P3522" s="662">
        <v>43.99</v>
      </c>
      <c r="Q3522" s="677">
        <v>1</v>
      </c>
      <c r="R3522" s="661">
        <v>1</v>
      </c>
      <c r="S3522" s="677">
        <v>1</v>
      </c>
      <c r="T3522" s="742">
        <v>0.5</v>
      </c>
      <c r="U3522" s="700">
        <v>1</v>
      </c>
    </row>
    <row r="3523" spans="1:21" ht="14.4" customHeight="1" x14ac:dyDescent="0.3">
      <c r="A3523" s="660">
        <v>21</v>
      </c>
      <c r="B3523" s="661" t="s">
        <v>589</v>
      </c>
      <c r="C3523" s="661">
        <v>89301212</v>
      </c>
      <c r="D3523" s="740" t="s">
        <v>6629</v>
      </c>
      <c r="E3523" s="741" t="s">
        <v>4391</v>
      </c>
      <c r="F3523" s="661" t="s">
        <v>4355</v>
      </c>
      <c r="G3523" s="661" t="s">
        <v>5981</v>
      </c>
      <c r="H3523" s="661" t="s">
        <v>590</v>
      </c>
      <c r="I3523" s="661" t="s">
        <v>5982</v>
      </c>
      <c r="J3523" s="661" t="s">
        <v>5983</v>
      </c>
      <c r="K3523" s="661" t="s">
        <v>5984</v>
      </c>
      <c r="L3523" s="662">
        <v>79.349999999999994</v>
      </c>
      <c r="M3523" s="662">
        <v>158.69999999999999</v>
      </c>
      <c r="N3523" s="661">
        <v>2</v>
      </c>
      <c r="O3523" s="742">
        <v>0.5</v>
      </c>
      <c r="P3523" s="662">
        <v>158.69999999999999</v>
      </c>
      <c r="Q3523" s="677">
        <v>1</v>
      </c>
      <c r="R3523" s="661">
        <v>2</v>
      </c>
      <c r="S3523" s="677">
        <v>1</v>
      </c>
      <c r="T3523" s="742">
        <v>0.5</v>
      </c>
      <c r="U3523" s="700">
        <v>1</v>
      </c>
    </row>
    <row r="3524" spans="1:21" ht="14.4" customHeight="1" x14ac:dyDescent="0.3">
      <c r="A3524" s="660">
        <v>21</v>
      </c>
      <c r="B3524" s="661" t="s">
        <v>589</v>
      </c>
      <c r="C3524" s="661">
        <v>89301212</v>
      </c>
      <c r="D3524" s="740" t="s">
        <v>6629</v>
      </c>
      <c r="E3524" s="741" t="s">
        <v>4391</v>
      </c>
      <c r="F3524" s="661" t="s">
        <v>4355</v>
      </c>
      <c r="G3524" s="661" t="s">
        <v>5342</v>
      </c>
      <c r="H3524" s="661" t="s">
        <v>590</v>
      </c>
      <c r="I3524" s="661" t="s">
        <v>5655</v>
      </c>
      <c r="J3524" s="661" t="s">
        <v>5656</v>
      </c>
      <c r="K3524" s="661" t="s">
        <v>5657</v>
      </c>
      <c r="L3524" s="662">
        <v>610.23</v>
      </c>
      <c r="M3524" s="662">
        <v>1220.46</v>
      </c>
      <c r="N3524" s="661">
        <v>2</v>
      </c>
      <c r="O3524" s="742">
        <v>1</v>
      </c>
      <c r="P3524" s="662">
        <v>1220.46</v>
      </c>
      <c r="Q3524" s="677">
        <v>1</v>
      </c>
      <c r="R3524" s="661">
        <v>2</v>
      </c>
      <c r="S3524" s="677">
        <v>1</v>
      </c>
      <c r="T3524" s="742">
        <v>1</v>
      </c>
      <c r="U3524" s="700">
        <v>1</v>
      </c>
    </row>
    <row r="3525" spans="1:21" ht="14.4" customHeight="1" x14ac:dyDescent="0.3">
      <c r="A3525" s="660">
        <v>21</v>
      </c>
      <c r="B3525" s="661" t="s">
        <v>589</v>
      </c>
      <c r="C3525" s="661">
        <v>89301212</v>
      </c>
      <c r="D3525" s="740" t="s">
        <v>6629</v>
      </c>
      <c r="E3525" s="741" t="s">
        <v>4391</v>
      </c>
      <c r="F3525" s="661" t="s">
        <v>4355</v>
      </c>
      <c r="G3525" s="661" t="s">
        <v>5342</v>
      </c>
      <c r="H3525" s="661" t="s">
        <v>590</v>
      </c>
      <c r="I3525" s="661" t="s">
        <v>5658</v>
      </c>
      <c r="J3525" s="661" t="s">
        <v>5344</v>
      </c>
      <c r="K3525" s="661" t="s">
        <v>5659</v>
      </c>
      <c r="L3525" s="662">
        <v>0</v>
      </c>
      <c r="M3525" s="662">
        <v>0</v>
      </c>
      <c r="N3525" s="661">
        <v>2</v>
      </c>
      <c r="O3525" s="742">
        <v>1</v>
      </c>
      <c r="P3525" s="662">
        <v>0</v>
      </c>
      <c r="Q3525" s="677"/>
      <c r="R3525" s="661">
        <v>2</v>
      </c>
      <c r="S3525" s="677">
        <v>1</v>
      </c>
      <c r="T3525" s="742">
        <v>1</v>
      </c>
      <c r="U3525" s="700">
        <v>1</v>
      </c>
    </row>
    <row r="3526" spans="1:21" ht="14.4" customHeight="1" x14ac:dyDescent="0.3">
      <c r="A3526" s="660">
        <v>21</v>
      </c>
      <c r="B3526" s="661" t="s">
        <v>589</v>
      </c>
      <c r="C3526" s="661">
        <v>89301212</v>
      </c>
      <c r="D3526" s="740" t="s">
        <v>6629</v>
      </c>
      <c r="E3526" s="741" t="s">
        <v>4391</v>
      </c>
      <c r="F3526" s="661" t="s">
        <v>4355</v>
      </c>
      <c r="G3526" s="661" t="s">
        <v>4448</v>
      </c>
      <c r="H3526" s="661" t="s">
        <v>590</v>
      </c>
      <c r="I3526" s="661" t="s">
        <v>5672</v>
      </c>
      <c r="J3526" s="661" t="s">
        <v>4601</v>
      </c>
      <c r="K3526" s="661" t="s">
        <v>812</v>
      </c>
      <c r="L3526" s="662">
        <v>0</v>
      </c>
      <c r="M3526" s="662">
        <v>0</v>
      </c>
      <c r="N3526" s="661">
        <v>1</v>
      </c>
      <c r="O3526" s="742">
        <v>0.5</v>
      </c>
      <c r="P3526" s="662"/>
      <c r="Q3526" s="677"/>
      <c r="R3526" s="661"/>
      <c r="S3526" s="677">
        <v>0</v>
      </c>
      <c r="T3526" s="742"/>
      <c r="U3526" s="700">
        <v>0</v>
      </c>
    </row>
    <row r="3527" spans="1:21" ht="14.4" customHeight="1" x14ac:dyDescent="0.3">
      <c r="A3527" s="660">
        <v>21</v>
      </c>
      <c r="B3527" s="661" t="s">
        <v>589</v>
      </c>
      <c r="C3527" s="661">
        <v>89301212</v>
      </c>
      <c r="D3527" s="740" t="s">
        <v>6629</v>
      </c>
      <c r="E3527" s="741" t="s">
        <v>4391</v>
      </c>
      <c r="F3527" s="661" t="s">
        <v>4355</v>
      </c>
      <c r="G3527" s="661" t="s">
        <v>5049</v>
      </c>
      <c r="H3527" s="661" t="s">
        <v>590</v>
      </c>
      <c r="I3527" s="661" t="s">
        <v>2959</v>
      </c>
      <c r="J3527" s="661" t="s">
        <v>2960</v>
      </c>
      <c r="K3527" s="661" t="s">
        <v>2961</v>
      </c>
      <c r="L3527" s="662">
        <v>167.42</v>
      </c>
      <c r="M3527" s="662">
        <v>669.68</v>
      </c>
      <c r="N3527" s="661">
        <v>4</v>
      </c>
      <c r="O3527" s="742">
        <v>2</v>
      </c>
      <c r="P3527" s="662">
        <v>334.84</v>
      </c>
      <c r="Q3527" s="677">
        <v>0.5</v>
      </c>
      <c r="R3527" s="661">
        <v>2</v>
      </c>
      <c r="S3527" s="677">
        <v>0.5</v>
      </c>
      <c r="T3527" s="742">
        <v>0.5</v>
      </c>
      <c r="U3527" s="700">
        <v>0.25</v>
      </c>
    </row>
    <row r="3528" spans="1:21" ht="14.4" customHeight="1" x14ac:dyDescent="0.3">
      <c r="A3528" s="660">
        <v>21</v>
      </c>
      <c r="B3528" s="661" t="s">
        <v>589</v>
      </c>
      <c r="C3528" s="661">
        <v>89301212</v>
      </c>
      <c r="D3528" s="740" t="s">
        <v>6629</v>
      </c>
      <c r="E3528" s="741" t="s">
        <v>4391</v>
      </c>
      <c r="F3528" s="661" t="s">
        <v>4355</v>
      </c>
      <c r="G3528" s="661" t="s">
        <v>5049</v>
      </c>
      <c r="H3528" s="661" t="s">
        <v>590</v>
      </c>
      <c r="I3528" s="661" t="s">
        <v>5434</v>
      </c>
      <c r="J3528" s="661" t="s">
        <v>2960</v>
      </c>
      <c r="K3528" s="661" t="s">
        <v>5435</v>
      </c>
      <c r="L3528" s="662">
        <v>0</v>
      </c>
      <c r="M3528" s="662">
        <v>0</v>
      </c>
      <c r="N3528" s="661">
        <v>1</v>
      </c>
      <c r="O3528" s="742">
        <v>0.5</v>
      </c>
      <c r="P3528" s="662"/>
      <c r="Q3528" s="677"/>
      <c r="R3528" s="661"/>
      <c r="S3528" s="677">
        <v>0</v>
      </c>
      <c r="T3528" s="742"/>
      <c r="U3528" s="700">
        <v>0</v>
      </c>
    </row>
    <row r="3529" spans="1:21" ht="14.4" customHeight="1" x14ac:dyDescent="0.3">
      <c r="A3529" s="660">
        <v>21</v>
      </c>
      <c r="B3529" s="661" t="s">
        <v>589</v>
      </c>
      <c r="C3529" s="661">
        <v>89301212</v>
      </c>
      <c r="D3529" s="740" t="s">
        <v>6629</v>
      </c>
      <c r="E3529" s="741" t="s">
        <v>4391</v>
      </c>
      <c r="F3529" s="661" t="s">
        <v>4355</v>
      </c>
      <c r="G3529" s="661" t="s">
        <v>4452</v>
      </c>
      <c r="H3529" s="661" t="s">
        <v>590</v>
      </c>
      <c r="I3529" s="661" t="s">
        <v>5052</v>
      </c>
      <c r="J3529" s="661" t="s">
        <v>2049</v>
      </c>
      <c r="K3529" s="661" t="s">
        <v>996</v>
      </c>
      <c r="L3529" s="662">
        <v>0</v>
      </c>
      <c r="M3529" s="662">
        <v>0</v>
      </c>
      <c r="N3529" s="661">
        <v>1</v>
      </c>
      <c r="O3529" s="742">
        <v>0.5</v>
      </c>
      <c r="P3529" s="662">
        <v>0</v>
      </c>
      <c r="Q3529" s="677"/>
      <c r="R3529" s="661">
        <v>1</v>
      </c>
      <c r="S3529" s="677">
        <v>1</v>
      </c>
      <c r="T3529" s="742">
        <v>0.5</v>
      </c>
      <c r="U3529" s="700">
        <v>1</v>
      </c>
    </row>
    <row r="3530" spans="1:21" ht="14.4" customHeight="1" x14ac:dyDescent="0.3">
      <c r="A3530" s="660">
        <v>21</v>
      </c>
      <c r="B3530" s="661" t="s">
        <v>589</v>
      </c>
      <c r="C3530" s="661">
        <v>89301212</v>
      </c>
      <c r="D3530" s="740" t="s">
        <v>6629</v>
      </c>
      <c r="E3530" s="741" t="s">
        <v>4391</v>
      </c>
      <c r="F3530" s="661" t="s">
        <v>4355</v>
      </c>
      <c r="G3530" s="661" t="s">
        <v>4452</v>
      </c>
      <c r="H3530" s="661" t="s">
        <v>590</v>
      </c>
      <c r="I3530" s="661" t="s">
        <v>5279</v>
      </c>
      <c r="J3530" s="661" t="s">
        <v>5274</v>
      </c>
      <c r="K3530" s="661" t="s">
        <v>996</v>
      </c>
      <c r="L3530" s="662">
        <v>0</v>
      </c>
      <c r="M3530" s="662">
        <v>0</v>
      </c>
      <c r="N3530" s="661">
        <v>2</v>
      </c>
      <c r="O3530" s="742">
        <v>0.5</v>
      </c>
      <c r="P3530" s="662"/>
      <c r="Q3530" s="677"/>
      <c r="R3530" s="661"/>
      <c r="S3530" s="677">
        <v>0</v>
      </c>
      <c r="T3530" s="742"/>
      <c r="U3530" s="700">
        <v>0</v>
      </c>
    </row>
    <row r="3531" spans="1:21" ht="14.4" customHeight="1" x14ac:dyDescent="0.3">
      <c r="A3531" s="660">
        <v>21</v>
      </c>
      <c r="B3531" s="661" t="s">
        <v>589</v>
      </c>
      <c r="C3531" s="661">
        <v>89301212</v>
      </c>
      <c r="D3531" s="740" t="s">
        <v>6629</v>
      </c>
      <c r="E3531" s="741" t="s">
        <v>4392</v>
      </c>
      <c r="F3531" s="661" t="s">
        <v>4355</v>
      </c>
      <c r="G3531" s="661" t="s">
        <v>4453</v>
      </c>
      <c r="H3531" s="661" t="s">
        <v>590</v>
      </c>
      <c r="I3531" s="661" t="s">
        <v>4454</v>
      </c>
      <c r="J3531" s="661" t="s">
        <v>4455</v>
      </c>
      <c r="K3531" s="661" t="s">
        <v>4456</v>
      </c>
      <c r="L3531" s="662">
        <v>1789.73</v>
      </c>
      <c r="M3531" s="662">
        <v>1789.73</v>
      </c>
      <c r="N3531" s="661">
        <v>1</v>
      </c>
      <c r="O3531" s="742">
        <v>1</v>
      </c>
      <c r="P3531" s="662"/>
      <c r="Q3531" s="677">
        <v>0</v>
      </c>
      <c r="R3531" s="661"/>
      <c r="S3531" s="677">
        <v>0</v>
      </c>
      <c r="T3531" s="742"/>
      <c r="U3531" s="700">
        <v>0</v>
      </c>
    </row>
    <row r="3532" spans="1:21" ht="14.4" customHeight="1" x14ac:dyDescent="0.3">
      <c r="A3532" s="660">
        <v>21</v>
      </c>
      <c r="B3532" s="661" t="s">
        <v>589</v>
      </c>
      <c r="C3532" s="661">
        <v>89301212</v>
      </c>
      <c r="D3532" s="740" t="s">
        <v>6629</v>
      </c>
      <c r="E3532" s="741" t="s">
        <v>4392</v>
      </c>
      <c r="F3532" s="661" t="s">
        <v>4355</v>
      </c>
      <c r="G3532" s="661" t="s">
        <v>4508</v>
      </c>
      <c r="H3532" s="661" t="s">
        <v>2238</v>
      </c>
      <c r="I3532" s="661" t="s">
        <v>4915</v>
      </c>
      <c r="J3532" s="661" t="s">
        <v>2841</v>
      </c>
      <c r="K3532" s="661" t="s">
        <v>4916</v>
      </c>
      <c r="L3532" s="662">
        <v>782.22</v>
      </c>
      <c r="M3532" s="662">
        <v>782.22</v>
      </c>
      <c r="N3532" s="661">
        <v>1</v>
      </c>
      <c r="O3532" s="742">
        <v>0.5</v>
      </c>
      <c r="P3532" s="662"/>
      <c r="Q3532" s="677">
        <v>0</v>
      </c>
      <c r="R3532" s="661"/>
      <c r="S3532" s="677">
        <v>0</v>
      </c>
      <c r="T3532" s="742"/>
      <c r="U3532" s="700">
        <v>0</v>
      </c>
    </row>
    <row r="3533" spans="1:21" ht="14.4" customHeight="1" x14ac:dyDescent="0.3">
      <c r="A3533" s="660">
        <v>21</v>
      </c>
      <c r="B3533" s="661" t="s">
        <v>589</v>
      </c>
      <c r="C3533" s="661">
        <v>89301212</v>
      </c>
      <c r="D3533" s="740" t="s">
        <v>6629</v>
      </c>
      <c r="E3533" s="741" t="s">
        <v>4392</v>
      </c>
      <c r="F3533" s="661" t="s">
        <v>4355</v>
      </c>
      <c r="G3533" s="661" t="s">
        <v>5591</v>
      </c>
      <c r="H3533" s="661" t="s">
        <v>590</v>
      </c>
      <c r="I3533" s="661" t="s">
        <v>6475</v>
      </c>
      <c r="J3533" s="661" t="s">
        <v>1203</v>
      </c>
      <c r="K3533" s="661" t="s">
        <v>2809</v>
      </c>
      <c r="L3533" s="662">
        <v>0</v>
      </c>
      <c r="M3533" s="662">
        <v>0</v>
      </c>
      <c r="N3533" s="661">
        <v>1</v>
      </c>
      <c r="O3533" s="742">
        <v>1</v>
      </c>
      <c r="P3533" s="662"/>
      <c r="Q3533" s="677"/>
      <c r="R3533" s="661"/>
      <c r="S3533" s="677">
        <v>0</v>
      </c>
      <c r="T3533" s="742"/>
      <c r="U3533" s="700">
        <v>0</v>
      </c>
    </row>
    <row r="3534" spans="1:21" ht="14.4" customHeight="1" x14ac:dyDescent="0.3">
      <c r="A3534" s="660">
        <v>21</v>
      </c>
      <c r="B3534" s="661" t="s">
        <v>589</v>
      </c>
      <c r="C3534" s="661">
        <v>89301212</v>
      </c>
      <c r="D3534" s="740" t="s">
        <v>6629</v>
      </c>
      <c r="E3534" s="741" t="s">
        <v>4392</v>
      </c>
      <c r="F3534" s="661" t="s">
        <v>4355</v>
      </c>
      <c r="G3534" s="661" t="s">
        <v>5591</v>
      </c>
      <c r="H3534" s="661" t="s">
        <v>590</v>
      </c>
      <c r="I3534" s="661" t="s">
        <v>1202</v>
      </c>
      <c r="J3534" s="661" t="s">
        <v>1203</v>
      </c>
      <c r="K3534" s="661" t="s">
        <v>1204</v>
      </c>
      <c r="L3534" s="662">
        <v>49.79</v>
      </c>
      <c r="M3534" s="662">
        <v>49.79</v>
      </c>
      <c r="N3534" s="661">
        <v>1</v>
      </c>
      <c r="O3534" s="742">
        <v>1</v>
      </c>
      <c r="P3534" s="662">
        <v>49.79</v>
      </c>
      <c r="Q3534" s="677">
        <v>1</v>
      </c>
      <c r="R3534" s="661">
        <v>1</v>
      </c>
      <c r="S3534" s="677">
        <v>1</v>
      </c>
      <c r="T3534" s="742">
        <v>1</v>
      </c>
      <c r="U3534" s="700">
        <v>1</v>
      </c>
    </row>
    <row r="3535" spans="1:21" ht="14.4" customHeight="1" x14ac:dyDescent="0.3">
      <c r="A3535" s="660">
        <v>21</v>
      </c>
      <c r="B3535" s="661" t="s">
        <v>589</v>
      </c>
      <c r="C3535" s="661">
        <v>89301212</v>
      </c>
      <c r="D3535" s="740" t="s">
        <v>6629</v>
      </c>
      <c r="E3535" s="741" t="s">
        <v>4392</v>
      </c>
      <c r="F3535" s="661" t="s">
        <v>4355</v>
      </c>
      <c r="G3535" s="661" t="s">
        <v>4432</v>
      </c>
      <c r="H3535" s="661" t="s">
        <v>590</v>
      </c>
      <c r="I3535" s="661" t="s">
        <v>1073</v>
      </c>
      <c r="J3535" s="661" t="s">
        <v>4433</v>
      </c>
      <c r="K3535" s="661" t="s">
        <v>4434</v>
      </c>
      <c r="L3535" s="662">
        <v>56.01</v>
      </c>
      <c r="M3535" s="662">
        <v>56.01</v>
      </c>
      <c r="N3535" s="661">
        <v>1</v>
      </c>
      <c r="O3535" s="742"/>
      <c r="P3535" s="662"/>
      <c r="Q3535" s="677">
        <v>0</v>
      </c>
      <c r="R3535" s="661"/>
      <c r="S3535" s="677">
        <v>0</v>
      </c>
      <c r="T3535" s="742"/>
      <c r="U3535" s="700"/>
    </row>
    <row r="3536" spans="1:21" ht="14.4" customHeight="1" x14ac:dyDescent="0.3">
      <c r="A3536" s="660">
        <v>21</v>
      </c>
      <c r="B3536" s="661" t="s">
        <v>589</v>
      </c>
      <c r="C3536" s="661">
        <v>89301212</v>
      </c>
      <c r="D3536" s="740" t="s">
        <v>6629</v>
      </c>
      <c r="E3536" s="741" t="s">
        <v>4392</v>
      </c>
      <c r="F3536" s="661" t="s">
        <v>4355</v>
      </c>
      <c r="G3536" s="661" t="s">
        <v>6504</v>
      </c>
      <c r="H3536" s="661" t="s">
        <v>590</v>
      </c>
      <c r="I3536" s="661" t="s">
        <v>6505</v>
      </c>
      <c r="J3536" s="661" t="s">
        <v>3727</v>
      </c>
      <c r="K3536" s="661" t="s">
        <v>3728</v>
      </c>
      <c r="L3536" s="662">
        <v>512.82000000000005</v>
      </c>
      <c r="M3536" s="662">
        <v>512.82000000000005</v>
      </c>
      <c r="N3536" s="661">
        <v>1</v>
      </c>
      <c r="O3536" s="742">
        <v>0.5</v>
      </c>
      <c r="P3536" s="662"/>
      <c r="Q3536" s="677">
        <v>0</v>
      </c>
      <c r="R3536" s="661"/>
      <c r="S3536" s="677">
        <v>0</v>
      </c>
      <c r="T3536" s="742"/>
      <c r="U3536" s="700">
        <v>0</v>
      </c>
    </row>
    <row r="3537" spans="1:21" ht="14.4" customHeight="1" x14ac:dyDescent="0.3">
      <c r="A3537" s="660">
        <v>21</v>
      </c>
      <c r="B3537" s="661" t="s">
        <v>589</v>
      </c>
      <c r="C3537" s="661">
        <v>89301212</v>
      </c>
      <c r="D3537" s="740" t="s">
        <v>6629</v>
      </c>
      <c r="E3537" s="741" t="s">
        <v>4392</v>
      </c>
      <c r="F3537" s="661" t="s">
        <v>4355</v>
      </c>
      <c r="G3537" s="661" t="s">
        <v>5918</v>
      </c>
      <c r="H3537" s="661" t="s">
        <v>590</v>
      </c>
      <c r="I3537" s="661" t="s">
        <v>6450</v>
      </c>
      <c r="J3537" s="661" t="s">
        <v>5920</v>
      </c>
      <c r="K3537" s="661" t="s">
        <v>6451</v>
      </c>
      <c r="L3537" s="662">
        <v>0</v>
      </c>
      <c r="M3537" s="662">
        <v>0</v>
      </c>
      <c r="N3537" s="661">
        <v>1</v>
      </c>
      <c r="O3537" s="742">
        <v>0.5</v>
      </c>
      <c r="P3537" s="662"/>
      <c r="Q3537" s="677"/>
      <c r="R3537" s="661"/>
      <c r="S3537" s="677">
        <v>0</v>
      </c>
      <c r="T3537" s="742"/>
      <c r="U3537" s="700">
        <v>0</v>
      </c>
    </row>
    <row r="3538" spans="1:21" ht="14.4" customHeight="1" x14ac:dyDescent="0.3">
      <c r="A3538" s="660">
        <v>21</v>
      </c>
      <c r="B3538" s="661" t="s">
        <v>589</v>
      </c>
      <c r="C3538" s="661">
        <v>89301212</v>
      </c>
      <c r="D3538" s="740" t="s">
        <v>6629</v>
      </c>
      <c r="E3538" s="741" t="s">
        <v>4392</v>
      </c>
      <c r="F3538" s="661" t="s">
        <v>4355</v>
      </c>
      <c r="G3538" s="661" t="s">
        <v>6506</v>
      </c>
      <c r="H3538" s="661" t="s">
        <v>590</v>
      </c>
      <c r="I3538" s="661" t="s">
        <v>6507</v>
      </c>
      <c r="J3538" s="661" t="s">
        <v>6508</v>
      </c>
      <c r="K3538" s="661" t="s">
        <v>1457</v>
      </c>
      <c r="L3538" s="662">
        <v>0</v>
      </c>
      <c r="M3538" s="662">
        <v>0</v>
      </c>
      <c r="N3538" s="661">
        <v>1</v>
      </c>
      <c r="O3538" s="742">
        <v>0.5</v>
      </c>
      <c r="P3538" s="662"/>
      <c r="Q3538" s="677"/>
      <c r="R3538" s="661"/>
      <c r="S3538" s="677">
        <v>0</v>
      </c>
      <c r="T3538" s="742"/>
      <c r="U3538" s="700">
        <v>0</v>
      </c>
    </row>
    <row r="3539" spans="1:21" ht="14.4" customHeight="1" x14ac:dyDescent="0.3">
      <c r="A3539" s="660">
        <v>21</v>
      </c>
      <c r="B3539" s="661" t="s">
        <v>589</v>
      </c>
      <c r="C3539" s="661">
        <v>89301212</v>
      </c>
      <c r="D3539" s="740" t="s">
        <v>6629</v>
      </c>
      <c r="E3539" s="741" t="s">
        <v>4393</v>
      </c>
      <c r="F3539" s="661" t="s">
        <v>4355</v>
      </c>
      <c r="G3539" s="661" t="s">
        <v>4395</v>
      </c>
      <c r="H3539" s="661" t="s">
        <v>590</v>
      </c>
      <c r="I3539" s="661" t="s">
        <v>1190</v>
      </c>
      <c r="J3539" s="661" t="s">
        <v>1191</v>
      </c>
      <c r="K3539" s="661" t="s">
        <v>1192</v>
      </c>
      <c r="L3539" s="662">
        <v>89.6</v>
      </c>
      <c r="M3539" s="662">
        <v>89.6</v>
      </c>
      <c r="N3539" s="661">
        <v>1</v>
      </c>
      <c r="O3539" s="742">
        <v>0.5</v>
      </c>
      <c r="P3539" s="662">
        <v>89.6</v>
      </c>
      <c r="Q3539" s="677">
        <v>1</v>
      </c>
      <c r="R3539" s="661">
        <v>1</v>
      </c>
      <c r="S3539" s="677">
        <v>1</v>
      </c>
      <c r="T3539" s="742">
        <v>0.5</v>
      </c>
      <c r="U3539" s="700">
        <v>1</v>
      </c>
    </row>
    <row r="3540" spans="1:21" ht="14.4" customHeight="1" x14ac:dyDescent="0.3">
      <c r="A3540" s="660">
        <v>21</v>
      </c>
      <c r="B3540" s="661" t="s">
        <v>589</v>
      </c>
      <c r="C3540" s="661">
        <v>89301212</v>
      </c>
      <c r="D3540" s="740" t="s">
        <v>6629</v>
      </c>
      <c r="E3540" s="741" t="s">
        <v>4393</v>
      </c>
      <c r="F3540" s="661" t="s">
        <v>4355</v>
      </c>
      <c r="G3540" s="661" t="s">
        <v>4750</v>
      </c>
      <c r="H3540" s="661" t="s">
        <v>590</v>
      </c>
      <c r="I3540" s="661" t="s">
        <v>4751</v>
      </c>
      <c r="J3540" s="661" t="s">
        <v>3110</v>
      </c>
      <c r="K3540" s="661" t="s">
        <v>4752</v>
      </c>
      <c r="L3540" s="662">
        <v>198.04</v>
      </c>
      <c r="M3540" s="662">
        <v>198.04</v>
      </c>
      <c r="N3540" s="661">
        <v>1</v>
      </c>
      <c r="O3540" s="742">
        <v>0.5</v>
      </c>
      <c r="P3540" s="662"/>
      <c r="Q3540" s="677">
        <v>0</v>
      </c>
      <c r="R3540" s="661"/>
      <c r="S3540" s="677">
        <v>0</v>
      </c>
      <c r="T3540" s="742"/>
      <c r="U3540" s="700">
        <v>0</v>
      </c>
    </row>
    <row r="3541" spans="1:21" ht="14.4" customHeight="1" x14ac:dyDescent="0.3">
      <c r="A3541" s="660">
        <v>21</v>
      </c>
      <c r="B3541" s="661" t="s">
        <v>589</v>
      </c>
      <c r="C3541" s="661">
        <v>89301212</v>
      </c>
      <c r="D3541" s="740" t="s">
        <v>6629</v>
      </c>
      <c r="E3541" s="741" t="s">
        <v>4393</v>
      </c>
      <c r="F3541" s="661" t="s">
        <v>4355</v>
      </c>
      <c r="G3541" s="661" t="s">
        <v>4491</v>
      </c>
      <c r="H3541" s="661" t="s">
        <v>590</v>
      </c>
      <c r="I3541" s="661" t="s">
        <v>6509</v>
      </c>
      <c r="J3541" s="661" t="s">
        <v>6510</v>
      </c>
      <c r="K3541" s="661" t="s">
        <v>5085</v>
      </c>
      <c r="L3541" s="662">
        <v>119.11</v>
      </c>
      <c r="M3541" s="662">
        <v>119.11</v>
      </c>
      <c r="N3541" s="661">
        <v>1</v>
      </c>
      <c r="O3541" s="742">
        <v>1</v>
      </c>
      <c r="P3541" s="662"/>
      <c r="Q3541" s="677">
        <v>0</v>
      </c>
      <c r="R3541" s="661"/>
      <c r="S3541" s="677">
        <v>0</v>
      </c>
      <c r="T3541" s="742"/>
      <c r="U3541" s="700">
        <v>0</v>
      </c>
    </row>
    <row r="3542" spans="1:21" ht="14.4" customHeight="1" x14ac:dyDescent="0.3">
      <c r="A3542" s="660">
        <v>21</v>
      </c>
      <c r="B3542" s="661" t="s">
        <v>589</v>
      </c>
      <c r="C3542" s="661">
        <v>89301212</v>
      </c>
      <c r="D3542" s="740" t="s">
        <v>6629</v>
      </c>
      <c r="E3542" s="741" t="s">
        <v>4393</v>
      </c>
      <c r="F3542" s="661" t="s">
        <v>4355</v>
      </c>
      <c r="G3542" s="661" t="s">
        <v>5485</v>
      </c>
      <c r="H3542" s="661" t="s">
        <v>590</v>
      </c>
      <c r="I3542" s="661" t="s">
        <v>5486</v>
      </c>
      <c r="J3542" s="661" t="s">
        <v>5487</v>
      </c>
      <c r="K3542" s="661" t="s">
        <v>5488</v>
      </c>
      <c r="L3542" s="662">
        <v>1166.48</v>
      </c>
      <c r="M3542" s="662">
        <v>4665.92</v>
      </c>
      <c r="N3542" s="661">
        <v>4</v>
      </c>
      <c r="O3542" s="742">
        <v>1</v>
      </c>
      <c r="P3542" s="662">
        <v>4665.92</v>
      </c>
      <c r="Q3542" s="677">
        <v>1</v>
      </c>
      <c r="R3542" s="661">
        <v>4</v>
      </c>
      <c r="S3542" s="677">
        <v>1</v>
      </c>
      <c r="T3542" s="742">
        <v>1</v>
      </c>
      <c r="U3542" s="700">
        <v>1</v>
      </c>
    </row>
    <row r="3543" spans="1:21" ht="14.4" customHeight="1" x14ac:dyDescent="0.3">
      <c r="A3543" s="660">
        <v>21</v>
      </c>
      <c r="B3543" s="661" t="s">
        <v>589</v>
      </c>
      <c r="C3543" s="661">
        <v>89301212</v>
      </c>
      <c r="D3543" s="740" t="s">
        <v>6629</v>
      </c>
      <c r="E3543" s="741" t="s">
        <v>4393</v>
      </c>
      <c r="F3543" s="661" t="s">
        <v>4355</v>
      </c>
      <c r="G3543" s="661" t="s">
        <v>4424</v>
      </c>
      <c r="H3543" s="661" t="s">
        <v>590</v>
      </c>
      <c r="I3543" s="661" t="s">
        <v>1669</v>
      </c>
      <c r="J3543" s="661" t="s">
        <v>4626</v>
      </c>
      <c r="K3543" s="661" t="s">
        <v>4627</v>
      </c>
      <c r="L3543" s="662">
        <v>1520.33</v>
      </c>
      <c r="M3543" s="662">
        <v>4560.99</v>
      </c>
      <c r="N3543" s="661">
        <v>3</v>
      </c>
      <c r="O3543" s="742">
        <v>1</v>
      </c>
      <c r="P3543" s="662"/>
      <c r="Q3543" s="677">
        <v>0</v>
      </c>
      <c r="R3543" s="661"/>
      <c r="S3543" s="677">
        <v>0</v>
      </c>
      <c r="T3543" s="742"/>
      <c r="U3543" s="700">
        <v>0</v>
      </c>
    </row>
    <row r="3544" spans="1:21" ht="14.4" customHeight="1" x14ac:dyDescent="0.3">
      <c r="A3544" s="660">
        <v>21</v>
      </c>
      <c r="B3544" s="661" t="s">
        <v>589</v>
      </c>
      <c r="C3544" s="661">
        <v>89301212</v>
      </c>
      <c r="D3544" s="740" t="s">
        <v>6629</v>
      </c>
      <c r="E3544" s="741" t="s">
        <v>4393</v>
      </c>
      <c r="F3544" s="661" t="s">
        <v>4355</v>
      </c>
      <c r="G3544" s="661" t="s">
        <v>5096</v>
      </c>
      <c r="H3544" s="661" t="s">
        <v>2238</v>
      </c>
      <c r="I3544" s="661" t="s">
        <v>2549</v>
      </c>
      <c r="J3544" s="661" t="s">
        <v>2550</v>
      </c>
      <c r="K3544" s="661" t="s">
        <v>4123</v>
      </c>
      <c r="L3544" s="662">
        <v>664.23</v>
      </c>
      <c r="M3544" s="662">
        <v>664.23</v>
      </c>
      <c r="N3544" s="661">
        <v>1</v>
      </c>
      <c r="O3544" s="742">
        <v>1</v>
      </c>
      <c r="P3544" s="662"/>
      <c r="Q3544" s="677">
        <v>0</v>
      </c>
      <c r="R3544" s="661"/>
      <c r="S3544" s="677">
        <v>0</v>
      </c>
      <c r="T3544" s="742"/>
      <c r="U3544" s="700">
        <v>0</v>
      </c>
    </row>
    <row r="3545" spans="1:21" ht="14.4" customHeight="1" x14ac:dyDescent="0.3">
      <c r="A3545" s="660">
        <v>21</v>
      </c>
      <c r="B3545" s="661" t="s">
        <v>589</v>
      </c>
      <c r="C3545" s="661">
        <v>89301212</v>
      </c>
      <c r="D3545" s="740" t="s">
        <v>6629</v>
      </c>
      <c r="E3545" s="741" t="s">
        <v>4393</v>
      </c>
      <c r="F3545" s="661" t="s">
        <v>4355</v>
      </c>
      <c r="G3545" s="661" t="s">
        <v>4427</v>
      </c>
      <c r="H3545" s="661" t="s">
        <v>590</v>
      </c>
      <c r="I3545" s="661" t="s">
        <v>991</v>
      </c>
      <c r="J3545" s="661" t="s">
        <v>992</v>
      </c>
      <c r="K3545" s="661" t="s">
        <v>4428</v>
      </c>
      <c r="L3545" s="662">
        <v>163.9</v>
      </c>
      <c r="M3545" s="662">
        <v>327.8</v>
      </c>
      <c r="N3545" s="661">
        <v>2</v>
      </c>
      <c r="O3545" s="742">
        <v>1</v>
      </c>
      <c r="P3545" s="662"/>
      <c r="Q3545" s="677">
        <v>0</v>
      </c>
      <c r="R3545" s="661"/>
      <c r="S3545" s="677">
        <v>0</v>
      </c>
      <c r="T3545" s="742"/>
      <c r="U3545" s="700">
        <v>0</v>
      </c>
    </row>
    <row r="3546" spans="1:21" ht="14.4" customHeight="1" x14ac:dyDescent="0.3">
      <c r="A3546" s="660">
        <v>21</v>
      </c>
      <c r="B3546" s="661" t="s">
        <v>589</v>
      </c>
      <c r="C3546" s="661">
        <v>89301212</v>
      </c>
      <c r="D3546" s="740" t="s">
        <v>6629</v>
      </c>
      <c r="E3546" s="741" t="s">
        <v>4393</v>
      </c>
      <c r="F3546" s="661" t="s">
        <v>4355</v>
      </c>
      <c r="G3546" s="661" t="s">
        <v>4700</v>
      </c>
      <c r="H3546" s="661" t="s">
        <v>590</v>
      </c>
      <c r="I3546" s="661" t="s">
        <v>744</v>
      </c>
      <c r="J3546" s="661" t="s">
        <v>745</v>
      </c>
      <c r="K3546" s="661" t="s">
        <v>4701</v>
      </c>
      <c r="L3546" s="662">
        <v>28.52</v>
      </c>
      <c r="M3546" s="662">
        <v>85.56</v>
      </c>
      <c r="N3546" s="661">
        <v>3</v>
      </c>
      <c r="O3546" s="742">
        <v>1</v>
      </c>
      <c r="P3546" s="662"/>
      <c r="Q3546" s="677">
        <v>0</v>
      </c>
      <c r="R3546" s="661"/>
      <c r="S3546" s="677">
        <v>0</v>
      </c>
      <c r="T3546" s="742"/>
      <c r="U3546" s="700">
        <v>0</v>
      </c>
    </row>
    <row r="3547" spans="1:21" ht="14.4" customHeight="1" x14ac:dyDescent="0.3">
      <c r="A3547" s="660">
        <v>21</v>
      </c>
      <c r="B3547" s="661" t="s">
        <v>589</v>
      </c>
      <c r="C3547" s="661">
        <v>89301212</v>
      </c>
      <c r="D3547" s="740" t="s">
        <v>6629</v>
      </c>
      <c r="E3547" s="741" t="s">
        <v>4393</v>
      </c>
      <c r="F3547" s="661" t="s">
        <v>4355</v>
      </c>
      <c r="G3547" s="661" t="s">
        <v>6511</v>
      </c>
      <c r="H3547" s="661" t="s">
        <v>590</v>
      </c>
      <c r="I3547" s="661" t="s">
        <v>6512</v>
      </c>
      <c r="J3547" s="661" t="s">
        <v>6513</v>
      </c>
      <c r="K3547" s="661" t="s">
        <v>6514</v>
      </c>
      <c r="L3547" s="662">
        <v>82.62</v>
      </c>
      <c r="M3547" s="662">
        <v>82.62</v>
      </c>
      <c r="N3547" s="661">
        <v>1</v>
      </c>
      <c r="O3547" s="742">
        <v>0.5</v>
      </c>
      <c r="P3547" s="662"/>
      <c r="Q3547" s="677">
        <v>0</v>
      </c>
      <c r="R3547" s="661"/>
      <c r="S3547" s="677">
        <v>0</v>
      </c>
      <c r="T3547" s="742"/>
      <c r="U3547" s="700">
        <v>0</v>
      </c>
    </row>
    <row r="3548" spans="1:21" ht="14.4" customHeight="1" x14ac:dyDescent="0.3">
      <c r="A3548" s="660">
        <v>21</v>
      </c>
      <c r="B3548" s="661" t="s">
        <v>589</v>
      </c>
      <c r="C3548" s="661">
        <v>89301212</v>
      </c>
      <c r="D3548" s="740" t="s">
        <v>6629</v>
      </c>
      <c r="E3548" s="741" t="s">
        <v>4393</v>
      </c>
      <c r="F3548" s="661" t="s">
        <v>4355</v>
      </c>
      <c r="G3548" s="661" t="s">
        <v>4829</v>
      </c>
      <c r="H3548" s="661" t="s">
        <v>590</v>
      </c>
      <c r="I3548" s="661" t="s">
        <v>5425</v>
      </c>
      <c r="J3548" s="661" t="s">
        <v>4923</v>
      </c>
      <c r="K3548" s="661" t="s">
        <v>4924</v>
      </c>
      <c r="L3548" s="662">
        <v>6196.71</v>
      </c>
      <c r="M3548" s="662">
        <v>18590.13</v>
      </c>
      <c r="N3548" s="661">
        <v>3</v>
      </c>
      <c r="O3548" s="742">
        <v>1</v>
      </c>
      <c r="P3548" s="662">
        <v>12393.42</v>
      </c>
      <c r="Q3548" s="677">
        <v>0.66666666666666663</v>
      </c>
      <c r="R3548" s="661">
        <v>2</v>
      </c>
      <c r="S3548" s="677">
        <v>0.66666666666666663</v>
      </c>
      <c r="T3548" s="742">
        <v>0.5</v>
      </c>
      <c r="U3548" s="700">
        <v>0.5</v>
      </c>
    </row>
    <row r="3549" spans="1:21" ht="14.4" customHeight="1" x14ac:dyDescent="0.3">
      <c r="A3549" s="660">
        <v>21</v>
      </c>
      <c r="B3549" s="661" t="s">
        <v>589</v>
      </c>
      <c r="C3549" s="661">
        <v>89301212</v>
      </c>
      <c r="D3549" s="740" t="s">
        <v>6629</v>
      </c>
      <c r="E3549" s="741" t="s">
        <v>4393</v>
      </c>
      <c r="F3549" s="661" t="s">
        <v>4355</v>
      </c>
      <c r="G3549" s="661" t="s">
        <v>4545</v>
      </c>
      <c r="H3549" s="661" t="s">
        <v>2238</v>
      </c>
      <c r="I3549" s="661" t="s">
        <v>2601</v>
      </c>
      <c r="J3549" s="661" t="s">
        <v>2602</v>
      </c>
      <c r="K3549" s="661" t="s">
        <v>4215</v>
      </c>
      <c r="L3549" s="662">
        <v>804.58</v>
      </c>
      <c r="M3549" s="662">
        <v>4827.4800000000005</v>
      </c>
      <c r="N3549" s="661">
        <v>6</v>
      </c>
      <c r="O3549" s="742">
        <v>2</v>
      </c>
      <c r="P3549" s="662">
        <v>4827.4800000000005</v>
      </c>
      <c r="Q3549" s="677">
        <v>1</v>
      </c>
      <c r="R3549" s="661">
        <v>6</v>
      </c>
      <c r="S3549" s="677">
        <v>1</v>
      </c>
      <c r="T3549" s="742">
        <v>2</v>
      </c>
      <c r="U3549" s="700">
        <v>1</v>
      </c>
    </row>
    <row r="3550" spans="1:21" ht="14.4" customHeight="1" x14ac:dyDescent="0.3">
      <c r="A3550" s="660">
        <v>21</v>
      </c>
      <c r="B3550" s="661" t="s">
        <v>589</v>
      </c>
      <c r="C3550" s="661">
        <v>89301212</v>
      </c>
      <c r="D3550" s="740" t="s">
        <v>6629</v>
      </c>
      <c r="E3550" s="741" t="s">
        <v>4393</v>
      </c>
      <c r="F3550" s="661" t="s">
        <v>4355</v>
      </c>
      <c r="G3550" s="661" t="s">
        <v>4550</v>
      </c>
      <c r="H3550" s="661" t="s">
        <v>590</v>
      </c>
      <c r="I3550" s="661" t="s">
        <v>3377</v>
      </c>
      <c r="J3550" s="661" t="s">
        <v>3378</v>
      </c>
      <c r="K3550" s="661" t="s">
        <v>3379</v>
      </c>
      <c r="L3550" s="662">
        <v>1172.22</v>
      </c>
      <c r="M3550" s="662">
        <v>5861.1</v>
      </c>
      <c r="N3550" s="661">
        <v>5</v>
      </c>
      <c r="O3550" s="742">
        <v>2</v>
      </c>
      <c r="P3550" s="662">
        <v>3516.66</v>
      </c>
      <c r="Q3550" s="677">
        <v>0.6</v>
      </c>
      <c r="R3550" s="661">
        <v>3</v>
      </c>
      <c r="S3550" s="677">
        <v>0.6</v>
      </c>
      <c r="T3550" s="742">
        <v>1</v>
      </c>
      <c r="U3550" s="700">
        <v>0.5</v>
      </c>
    </row>
    <row r="3551" spans="1:21" ht="14.4" customHeight="1" x14ac:dyDescent="0.3">
      <c r="A3551" s="660">
        <v>21</v>
      </c>
      <c r="B3551" s="661" t="s">
        <v>589</v>
      </c>
      <c r="C3551" s="661">
        <v>89301212</v>
      </c>
      <c r="D3551" s="740" t="s">
        <v>6629</v>
      </c>
      <c r="E3551" s="741" t="s">
        <v>4393</v>
      </c>
      <c r="F3551" s="661" t="s">
        <v>4355</v>
      </c>
      <c r="G3551" s="661" t="s">
        <v>4855</v>
      </c>
      <c r="H3551" s="661" t="s">
        <v>590</v>
      </c>
      <c r="I3551" s="661" t="s">
        <v>2700</v>
      </c>
      <c r="J3551" s="661" t="s">
        <v>2701</v>
      </c>
      <c r="K3551" s="661" t="s">
        <v>2702</v>
      </c>
      <c r="L3551" s="662">
        <v>120.37</v>
      </c>
      <c r="M3551" s="662">
        <v>120.37</v>
      </c>
      <c r="N3551" s="661">
        <v>1</v>
      </c>
      <c r="O3551" s="742">
        <v>0.5</v>
      </c>
      <c r="P3551" s="662"/>
      <c r="Q3551" s="677">
        <v>0</v>
      </c>
      <c r="R3551" s="661"/>
      <c r="S3551" s="677">
        <v>0</v>
      </c>
      <c r="T3551" s="742"/>
      <c r="U3551" s="700">
        <v>0</v>
      </c>
    </row>
    <row r="3552" spans="1:21" ht="14.4" customHeight="1" x14ac:dyDescent="0.3">
      <c r="A3552" s="660">
        <v>21</v>
      </c>
      <c r="B3552" s="661" t="s">
        <v>589</v>
      </c>
      <c r="C3552" s="661">
        <v>89301212</v>
      </c>
      <c r="D3552" s="740" t="s">
        <v>6629</v>
      </c>
      <c r="E3552" s="741" t="s">
        <v>4393</v>
      </c>
      <c r="F3552" s="661" t="s">
        <v>4355</v>
      </c>
      <c r="G3552" s="661" t="s">
        <v>4414</v>
      </c>
      <c r="H3552" s="661" t="s">
        <v>590</v>
      </c>
      <c r="I3552" s="661" t="s">
        <v>4415</v>
      </c>
      <c r="J3552" s="661" t="s">
        <v>4416</v>
      </c>
      <c r="K3552" s="661" t="s">
        <v>858</v>
      </c>
      <c r="L3552" s="662">
        <v>314.89999999999998</v>
      </c>
      <c r="M3552" s="662">
        <v>629.79999999999995</v>
      </c>
      <c r="N3552" s="661">
        <v>2</v>
      </c>
      <c r="O3552" s="742">
        <v>1</v>
      </c>
      <c r="P3552" s="662"/>
      <c r="Q3552" s="677">
        <v>0</v>
      </c>
      <c r="R3552" s="661"/>
      <c r="S3552" s="677">
        <v>0</v>
      </c>
      <c r="T3552" s="742"/>
      <c r="U3552" s="700">
        <v>0</v>
      </c>
    </row>
    <row r="3553" spans="1:21" ht="14.4" customHeight="1" x14ac:dyDescent="0.3">
      <c r="A3553" s="660">
        <v>21</v>
      </c>
      <c r="B3553" s="661" t="s">
        <v>589</v>
      </c>
      <c r="C3553" s="661">
        <v>89301212</v>
      </c>
      <c r="D3553" s="740" t="s">
        <v>6629</v>
      </c>
      <c r="E3553" s="741" t="s">
        <v>4393</v>
      </c>
      <c r="F3553" s="661" t="s">
        <v>4355</v>
      </c>
      <c r="G3553" s="661" t="s">
        <v>4410</v>
      </c>
      <c r="H3553" s="661" t="s">
        <v>2238</v>
      </c>
      <c r="I3553" s="661" t="s">
        <v>2496</v>
      </c>
      <c r="J3553" s="661" t="s">
        <v>2497</v>
      </c>
      <c r="K3553" s="661" t="s">
        <v>2498</v>
      </c>
      <c r="L3553" s="662">
        <v>497.4</v>
      </c>
      <c r="M3553" s="662">
        <v>994.8</v>
      </c>
      <c r="N3553" s="661">
        <v>2</v>
      </c>
      <c r="O3553" s="742">
        <v>1.5</v>
      </c>
      <c r="P3553" s="662">
        <v>994.8</v>
      </c>
      <c r="Q3553" s="677">
        <v>1</v>
      </c>
      <c r="R3553" s="661">
        <v>2</v>
      </c>
      <c r="S3553" s="677">
        <v>1</v>
      </c>
      <c r="T3553" s="742">
        <v>1.5</v>
      </c>
      <c r="U3553" s="700">
        <v>1</v>
      </c>
    </row>
    <row r="3554" spans="1:21" ht="14.4" customHeight="1" x14ac:dyDescent="0.3">
      <c r="A3554" s="660">
        <v>21</v>
      </c>
      <c r="B3554" s="661" t="s">
        <v>589</v>
      </c>
      <c r="C3554" s="661">
        <v>89301212</v>
      </c>
      <c r="D3554" s="740" t="s">
        <v>6629</v>
      </c>
      <c r="E3554" s="741" t="s">
        <v>4393</v>
      </c>
      <c r="F3554" s="661" t="s">
        <v>4355</v>
      </c>
      <c r="G3554" s="661" t="s">
        <v>4573</v>
      </c>
      <c r="H3554" s="661" t="s">
        <v>590</v>
      </c>
      <c r="I3554" s="661" t="s">
        <v>4928</v>
      </c>
      <c r="J3554" s="661" t="s">
        <v>1595</v>
      </c>
      <c r="K3554" s="661" t="s">
        <v>4929</v>
      </c>
      <c r="L3554" s="662">
        <v>949.83</v>
      </c>
      <c r="M3554" s="662">
        <v>1899.66</v>
      </c>
      <c r="N3554" s="661">
        <v>2</v>
      </c>
      <c r="O3554" s="742">
        <v>1</v>
      </c>
      <c r="P3554" s="662"/>
      <c r="Q3554" s="677">
        <v>0</v>
      </c>
      <c r="R3554" s="661"/>
      <c r="S3554" s="677">
        <v>0</v>
      </c>
      <c r="T3554" s="742"/>
      <c r="U3554" s="700">
        <v>0</v>
      </c>
    </row>
    <row r="3555" spans="1:21" ht="14.4" customHeight="1" x14ac:dyDescent="0.3">
      <c r="A3555" s="660">
        <v>21</v>
      </c>
      <c r="B3555" s="661" t="s">
        <v>589</v>
      </c>
      <c r="C3555" s="661">
        <v>89301212</v>
      </c>
      <c r="D3555" s="740" t="s">
        <v>6629</v>
      </c>
      <c r="E3555" s="741" t="s">
        <v>4393</v>
      </c>
      <c r="F3555" s="661" t="s">
        <v>4355</v>
      </c>
      <c r="G3555" s="661" t="s">
        <v>4573</v>
      </c>
      <c r="H3555" s="661" t="s">
        <v>590</v>
      </c>
      <c r="I3555" s="661" t="s">
        <v>4932</v>
      </c>
      <c r="J3555" s="661" t="s">
        <v>1492</v>
      </c>
      <c r="K3555" s="661" t="s">
        <v>4933</v>
      </c>
      <c r="L3555" s="662">
        <v>1753.54</v>
      </c>
      <c r="M3555" s="662">
        <v>3507.08</v>
      </c>
      <c r="N3555" s="661">
        <v>2</v>
      </c>
      <c r="O3555" s="742">
        <v>1</v>
      </c>
      <c r="P3555" s="662"/>
      <c r="Q3555" s="677">
        <v>0</v>
      </c>
      <c r="R3555" s="661"/>
      <c r="S3555" s="677">
        <v>0</v>
      </c>
      <c r="T3555" s="742"/>
      <c r="U3555" s="700">
        <v>0</v>
      </c>
    </row>
    <row r="3556" spans="1:21" ht="14.4" customHeight="1" x14ac:dyDescent="0.3">
      <c r="A3556" s="660">
        <v>21</v>
      </c>
      <c r="B3556" s="661" t="s">
        <v>589</v>
      </c>
      <c r="C3556" s="661">
        <v>89301212</v>
      </c>
      <c r="D3556" s="740" t="s">
        <v>6629</v>
      </c>
      <c r="E3556" s="741" t="s">
        <v>4393</v>
      </c>
      <c r="F3556" s="661" t="s">
        <v>4355</v>
      </c>
      <c r="G3556" s="661" t="s">
        <v>4582</v>
      </c>
      <c r="H3556" s="661" t="s">
        <v>590</v>
      </c>
      <c r="I3556" s="661" t="s">
        <v>673</v>
      </c>
      <c r="J3556" s="661" t="s">
        <v>4583</v>
      </c>
      <c r="K3556" s="661" t="s">
        <v>4584</v>
      </c>
      <c r="L3556" s="662">
        <v>22.88</v>
      </c>
      <c r="M3556" s="662">
        <v>114.4</v>
      </c>
      <c r="N3556" s="661">
        <v>5</v>
      </c>
      <c r="O3556" s="742">
        <v>1.5</v>
      </c>
      <c r="P3556" s="662">
        <v>45.76</v>
      </c>
      <c r="Q3556" s="677">
        <v>0.39999999999999997</v>
      </c>
      <c r="R3556" s="661">
        <v>2</v>
      </c>
      <c r="S3556" s="677">
        <v>0.4</v>
      </c>
      <c r="T3556" s="742">
        <v>0.5</v>
      </c>
      <c r="U3556" s="700">
        <v>0.33333333333333331</v>
      </c>
    </row>
    <row r="3557" spans="1:21" ht="14.4" customHeight="1" x14ac:dyDescent="0.3">
      <c r="A3557" s="660">
        <v>21</v>
      </c>
      <c r="B3557" s="661" t="s">
        <v>589</v>
      </c>
      <c r="C3557" s="661">
        <v>89301212</v>
      </c>
      <c r="D3557" s="740" t="s">
        <v>6629</v>
      </c>
      <c r="E3557" s="741" t="s">
        <v>4393</v>
      </c>
      <c r="F3557" s="661" t="s">
        <v>4355</v>
      </c>
      <c r="G3557" s="661" t="s">
        <v>5648</v>
      </c>
      <c r="H3557" s="661" t="s">
        <v>2238</v>
      </c>
      <c r="I3557" s="661" t="s">
        <v>2438</v>
      </c>
      <c r="J3557" s="661" t="s">
        <v>2439</v>
      </c>
      <c r="K3557" s="661" t="s">
        <v>4259</v>
      </c>
      <c r="L3557" s="662">
        <v>94.8</v>
      </c>
      <c r="M3557" s="662">
        <v>94.8</v>
      </c>
      <c r="N3557" s="661">
        <v>1</v>
      </c>
      <c r="O3557" s="742">
        <v>0.5</v>
      </c>
      <c r="P3557" s="662"/>
      <c r="Q3557" s="677">
        <v>0</v>
      </c>
      <c r="R3557" s="661"/>
      <c r="S3557" s="677">
        <v>0</v>
      </c>
      <c r="T3557" s="742"/>
      <c r="U3557" s="700">
        <v>0</v>
      </c>
    </row>
    <row r="3558" spans="1:21" ht="14.4" customHeight="1" x14ac:dyDescent="0.3">
      <c r="A3558" s="660">
        <v>21</v>
      </c>
      <c r="B3558" s="661" t="s">
        <v>589</v>
      </c>
      <c r="C3558" s="661">
        <v>89301212</v>
      </c>
      <c r="D3558" s="740" t="s">
        <v>6629</v>
      </c>
      <c r="E3558" s="741" t="s">
        <v>4393</v>
      </c>
      <c r="F3558" s="661" t="s">
        <v>4355</v>
      </c>
      <c r="G3558" s="661" t="s">
        <v>4448</v>
      </c>
      <c r="H3558" s="661" t="s">
        <v>590</v>
      </c>
      <c r="I3558" s="661" t="s">
        <v>4725</v>
      </c>
      <c r="J3558" s="661" t="s">
        <v>4601</v>
      </c>
      <c r="K3558" s="661" t="s">
        <v>1394</v>
      </c>
      <c r="L3558" s="662">
        <v>154.33000000000001</v>
      </c>
      <c r="M3558" s="662">
        <v>308.66000000000003</v>
      </c>
      <c r="N3558" s="661">
        <v>2</v>
      </c>
      <c r="O3558" s="742">
        <v>1</v>
      </c>
      <c r="P3558" s="662">
        <v>308.66000000000003</v>
      </c>
      <c r="Q3558" s="677">
        <v>1</v>
      </c>
      <c r="R3558" s="661">
        <v>2</v>
      </c>
      <c r="S3558" s="677">
        <v>1</v>
      </c>
      <c r="T3558" s="742">
        <v>1</v>
      </c>
      <c r="U3558" s="700">
        <v>1</v>
      </c>
    </row>
    <row r="3559" spans="1:21" ht="14.4" customHeight="1" x14ac:dyDescent="0.3">
      <c r="A3559" s="660">
        <v>21</v>
      </c>
      <c r="B3559" s="661" t="s">
        <v>589</v>
      </c>
      <c r="C3559" s="661">
        <v>89301212</v>
      </c>
      <c r="D3559" s="740" t="s">
        <v>6629</v>
      </c>
      <c r="E3559" s="741" t="s">
        <v>4393</v>
      </c>
      <c r="F3559" s="661" t="s">
        <v>4355</v>
      </c>
      <c r="G3559" s="661" t="s">
        <v>5673</v>
      </c>
      <c r="H3559" s="661" t="s">
        <v>590</v>
      </c>
      <c r="I3559" s="661" t="s">
        <v>6515</v>
      </c>
      <c r="J3559" s="661" t="s">
        <v>5675</v>
      </c>
      <c r="K3559" s="661" t="s">
        <v>6516</v>
      </c>
      <c r="L3559" s="662">
        <v>244.74</v>
      </c>
      <c r="M3559" s="662">
        <v>244.74</v>
      </c>
      <c r="N3559" s="661">
        <v>1</v>
      </c>
      <c r="O3559" s="742">
        <v>1</v>
      </c>
      <c r="P3559" s="662">
        <v>244.74</v>
      </c>
      <c r="Q3559" s="677">
        <v>1</v>
      </c>
      <c r="R3559" s="661">
        <v>1</v>
      </c>
      <c r="S3559" s="677">
        <v>1</v>
      </c>
      <c r="T3559" s="742">
        <v>1</v>
      </c>
      <c r="U3559" s="700">
        <v>1</v>
      </c>
    </row>
    <row r="3560" spans="1:21" ht="14.4" customHeight="1" x14ac:dyDescent="0.3">
      <c r="A3560" s="660">
        <v>21</v>
      </c>
      <c r="B3560" s="661" t="s">
        <v>589</v>
      </c>
      <c r="C3560" s="661">
        <v>89301212</v>
      </c>
      <c r="D3560" s="740" t="s">
        <v>6629</v>
      </c>
      <c r="E3560" s="741" t="s">
        <v>4393</v>
      </c>
      <c r="F3560" s="661" t="s">
        <v>4355</v>
      </c>
      <c r="G3560" s="661" t="s">
        <v>5049</v>
      </c>
      <c r="H3560" s="661" t="s">
        <v>590</v>
      </c>
      <c r="I3560" s="661" t="s">
        <v>5891</v>
      </c>
      <c r="J3560" s="661" t="s">
        <v>5892</v>
      </c>
      <c r="K3560" s="661" t="s">
        <v>2961</v>
      </c>
      <c r="L3560" s="662">
        <v>334.7</v>
      </c>
      <c r="M3560" s="662">
        <v>669.4</v>
      </c>
      <c r="N3560" s="661">
        <v>2</v>
      </c>
      <c r="O3560" s="742">
        <v>0.5</v>
      </c>
      <c r="P3560" s="662"/>
      <c r="Q3560" s="677">
        <v>0</v>
      </c>
      <c r="R3560" s="661"/>
      <c r="S3560" s="677">
        <v>0</v>
      </c>
      <c r="T3560" s="742"/>
      <c r="U3560" s="700">
        <v>0</v>
      </c>
    </row>
    <row r="3561" spans="1:21" ht="14.4" customHeight="1" x14ac:dyDescent="0.3">
      <c r="A3561" s="660">
        <v>21</v>
      </c>
      <c r="B3561" s="661" t="s">
        <v>589</v>
      </c>
      <c r="C3561" s="661">
        <v>89301212</v>
      </c>
      <c r="D3561" s="740" t="s">
        <v>6629</v>
      </c>
      <c r="E3561" s="741" t="s">
        <v>4393</v>
      </c>
      <c r="F3561" s="661" t="s">
        <v>4355</v>
      </c>
      <c r="G3561" s="661" t="s">
        <v>5440</v>
      </c>
      <c r="H3561" s="661" t="s">
        <v>590</v>
      </c>
      <c r="I3561" s="661" t="s">
        <v>3970</v>
      </c>
      <c r="J3561" s="661" t="s">
        <v>3971</v>
      </c>
      <c r="K3561" s="661" t="s">
        <v>3972</v>
      </c>
      <c r="L3561" s="662">
        <v>92785.3</v>
      </c>
      <c r="M3561" s="662">
        <v>92785.3</v>
      </c>
      <c r="N3561" s="661">
        <v>1</v>
      </c>
      <c r="O3561" s="742">
        <v>1</v>
      </c>
      <c r="P3561" s="662"/>
      <c r="Q3561" s="677">
        <v>0</v>
      </c>
      <c r="R3561" s="661"/>
      <c r="S3561" s="677">
        <v>0</v>
      </c>
      <c r="T3561" s="742"/>
      <c r="U3561" s="700">
        <v>0</v>
      </c>
    </row>
    <row r="3562" spans="1:21" ht="14.4" customHeight="1" x14ac:dyDescent="0.3">
      <c r="A3562" s="660">
        <v>21</v>
      </c>
      <c r="B3562" s="661" t="s">
        <v>589</v>
      </c>
      <c r="C3562" s="661">
        <v>89301215</v>
      </c>
      <c r="D3562" s="740" t="s">
        <v>6630</v>
      </c>
      <c r="E3562" s="741" t="s">
        <v>4364</v>
      </c>
      <c r="F3562" s="661" t="s">
        <v>4355</v>
      </c>
      <c r="G3562" s="661" t="s">
        <v>4657</v>
      </c>
      <c r="H3562" s="661" t="s">
        <v>590</v>
      </c>
      <c r="I3562" s="661" t="s">
        <v>5173</v>
      </c>
      <c r="J3562" s="661" t="s">
        <v>5174</v>
      </c>
      <c r="K3562" s="661" t="s">
        <v>4659</v>
      </c>
      <c r="L3562" s="662">
        <v>1044.3599999999999</v>
      </c>
      <c r="M3562" s="662">
        <v>2088.7199999999998</v>
      </c>
      <c r="N3562" s="661">
        <v>2</v>
      </c>
      <c r="O3562" s="742">
        <v>1</v>
      </c>
      <c r="P3562" s="662"/>
      <c r="Q3562" s="677">
        <v>0</v>
      </c>
      <c r="R3562" s="661"/>
      <c r="S3562" s="677">
        <v>0</v>
      </c>
      <c r="T3562" s="742"/>
      <c r="U3562" s="700">
        <v>0</v>
      </c>
    </row>
    <row r="3563" spans="1:21" ht="14.4" customHeight="1" x14ac:dyDescent="0.3">
      <c r="A3563" s="660">
        <v>21</v>
      </c>
      <c r="B3563" s="661" t="s">
        <v>589</v>
      </c>
      <c r="C3563" s="661">
        <v>89301215</v>
      </c>
      <c r="D3563" s="740" t="s">
        <v>6630</v>
      </c>
      <c r="E3563" s="741" t="s">
        <v>4365</v>
      </c>
      <c r="F3563" s="661" t="s">
        <v>4355</v>
      </c>
      <c r="G3563" s="661" t="s">
        <v>4471</v>
      </c>
      <c r="H3563" s="661" t="s">
        <v>590</v>
      </c>
      <c r="I3563" s="661" t="s">
        <v>2669</v>
      </c>
      <c r="J3563" s="661" t="s">
        <v>4168</v>
      </c>
      <c r="K3563" s="661" t="s">
        <v>4169</v>
      </c>
      <c r="L3563" s="662">
        <v>156.86000000000001</v>
      </c>
      <c r="M3563" s="662">
        <v>313.72000000000003</v>
      </c>
      <c r="N3563" s="661">
        <v>2</v>
      </c>
      <c r="O3563" s="742">
        <v>2</v>
      </c>
      <c r="P3563" s="662">
        <v>313.72000000000003</v>
      </c>
      <c r="Q3563" s="677">
        <v>1</v>
      </c>
      <c r="R3563" s="661">
        <v>2</v>
      </c>
      <c r="S3563" s="677">
        <v>1</v>
      </c>
      <c r="T3563" s="742">
        <v>2</v>
      </c>
      <c r="U3563" s="700">
        <v>1</v>
      </c>
    </row>
    <row r="3564" spans="1:21" ht="14.4" customHeight="1" x14ac:dyDescent="0.3">
      <c r="A3564" s="660">
        <v>21</v>
      </c>
      <c r="B3564" s="661" t="s">
        <v>589</v>
      </c>
      <c r="C3564" s="661">
        <v>89301215</v>
      </c>
      <c r="D3564" s="740" t="s">
        <v>6630</v>
      </c>
      <c r="E3564" s="741" t="s">
        <v>4365</v>
      </c>
      <c r="F3564" s="661" t="s">
        <v>4355</v>
      </c>
      <c r="G3564" s="661" t="s">
        <v>4400</v>
      </c>
      <c r="H3564" s="661" t="s">
        <v>590</v>
      </c>
      <c r="I3564" s="661" t="s">
        <v>1043</v>
      </c>
      <c r="J3564" s="661" t="s">
        <v>4401</v>
      </c>
      <c r="K3564" s="661" t="s">
        <v>4402</v>
      </c>
      <c r="L3564" s="662">
        <v>0</v>
      </c>
      <c r="M3564" s="662">
        <v>0</v>
      </c>
      <c r="N3564" s="661">
        <v>1</v>
      </c>
      <c r="O3564" s="742">
        <v>1</v>
      </c>
      <c r="P3564" s="662">
        <v>0</v>
      </c>
      <c r="Q3564" s="677"/>
      <c r="R3564" s="661">
        <v>1</v>
      </c>
      <c r="S3564" s="677">
        <v>1</v>
      </c>
      <c r="T3564" s="742">
        <v>1</v>
      </c>
      <c r="U3564" s="700">
        <v>1</v>
      </c>
    </row>
    <row r="3565" spans="1:21" ht="14.4" customHeight="1" x14ac:dyDescent="0.3">
      <c r="A3565" s="660">
        <v>21</v>
      </c>
      <c r="B3565" s="661" t="s">
        <v>589</v>
      </c>
      <c r="C3565" s="661">
        <v>89301215</v>
      </c>
      <c r="D3565" s="740" t="s">
        <v>6630</v>
      </c>
      <c r="E3565" s="741" t="s">
        <v>4365</v>
      </c>
      <c r="F3565" s="661" t="s">
        <v>4355</v>
      </c>
      <c r="G3565" s="661" t="s">
        <v>4480</v>
      </c>
      <c r="H3565" s="661" t="s">
        <v>590</v>
      </c>
      <c r="I3565" s="661" t="s">
        <v>6517</v>
      </c>
      <c r="J3565" s="661" t="s">
        <v>5841</v>
      </c>
      <c r="K3565" s="661" t="s">
        <v>6518</v>
      </c>
      <c r="L3565" s="662">
        <v>47.53</v>
      </c>
      <c r="M3565" s="662">
        <v>47.53</v>
      </c>
      <c r="N3565" s="661">
        <v>1</v>
      </c>
      <c r="O3565" s="742">
        <v>1</v>
      </c>
      <c r="P3565" s="662"/>
      <c r="Q3565" s="677">
        <v>0</v>
      </c>
      <c r="R3565" s="661"/>
      <c r="S3565" s="677">
        <v>0</v>
      </c>
      <c r="T3565" s="742"/>
      <c r="U3565" s="700">
        <v>0</v>
      </c>
    </row>
    <row r="3566" spans="1:21" ht="14.4" customHeight="1" x14ac:dyDescent="0.3">
      <c r="A3566" s="660">
        <v>21</v>
      </c>
      <c r="B3566" s="661" t="s">
        <v>589</v>
      </c>
      <c r="C3566" s="661">
        <v>89301215</v>
      </c>
      <c r="D3566" s="740" t="s">
        <v>6630</v>
      </c>
      <c r="E3566" s="741" t="s">
        <v>4365</v>
      </c>
      <c r="F3566" s="661" t="s">
        <v>4355</v>
      </c>
      <c r="G3566" s="661" t="s">
        <v>4485</v>
      </c>
      <c r="H3566" s="661" t="s">
        <v>590</v>
      </c>
      <c r="I3566" s="661" t="s">
        <v>1518</v>
      </c>
      <c r="J3566" s="661" t="s">
        <v>1519</v>
      </c>
      <c r="K3566" s="661" t="s">
        <v>1520</v>
      </c>
      <c r="L3566" s="662">
        <v>359.63</v>
      </c>
      <c r="M3566" s="662">
        <v>359.63</v>
      </c>
      <c r="N3566" s="661">
        <v>1</v>
      </c>
      <c r="O3566" s="742">
        <v>0.5</v>
      </c>
      <c r="P3566" s="662"/>
      <c r="Q3566" s="677">
        <v>0</v>
      </c>
      <c r="R3566" s="661"/>
      <c r="S3566" s="677">
        <v>0</v>
      </c>
      <c r="T3566" s="742"/>
      <c r="U3566" s="700">
        <v>0</v>
      </c>
    </row>
    <row r="3567" spans="1:21" ht="14.4" customHeight="1" x14ac:dyDescent="0.3">
      <c r="A3567" s="660">
        <v>21</v>
      </c>
      <c r="B3567" s="661" t="s">
        <v>589</v>
      </c>
      <c r="C3567" s="661">
        <v>89301215</v>
      </c>
      <c r="D3567" s="740" t="s">
        <v>6630</v>
      </c>
      <c r="E3567" s="741" t="s">
        <v>4365</v>
      </c>
      <c r="F3567" s="661" t="s">
        <v>4355</v>
      </c>
      <c r="G3567" s="661" t="s">
        <v>6519</v>
      </c>
      <c r="H3567" s="661" t="s">
        <v>590</v>
      </c>
      <c r="I3567" s="661" t="s">
        <v>6520</v>
      </c>
      <c r="J3567" s="661" t="s">
        <v>3014</v>
      </c>
      <c r="K3567" s="661" t="s">
        <v>4512</v>
      </c>
      <c r="L3567" s="662">
        <v>43.23</v>
      </c>
      <c r="M3567" s="662">
        <v>43.23</v>
      </c>
      <c r="N3567" s="661">
        <v>1</v>
      </c>
      <c r="O3567" s="742">
        <v>1</v>
      </c>
      <c r="P3567" s="662">
        <v>43.23</v>
      </c>
      <c r="Q3567" s="677">
        <v>1</v>
      </c>
      <c r="R3567" s="661">
        <v>1</v>
      </c>
      <c r="S3567" s="677">
        <v>1</v>
      </c>
      <c r="T3567" s="742">
        <v>1</v>
      </c>
      <c r="U3567" s="700">
        <v>1</v>
      </c>
    </row>
    <row r="3568" spans="1:21" ht="14.4" customHeight="1" x14ac:dyDescent="0.3">
      <c r="A3568" s="660">
        <v>21</v>
      </c>
      <c r="B3568" s="661" t="s">
        <v>589</v>
      </c>
      <c r="C3568" s="661">
        <v>89301215</v>
      </c>
      <c r="D3568" s="740" t="s">
        <v>6630</v>
      </c>
      <c r="E3568" s="741" t="s">
        <v>4365</v>
      </c>
      <c r="F3568" s="661" t="s">
        <v>4355</v>
      </c>
      <c r="G3568" s="661" t="s">
        <v>4508</v>
      </c>
      <c r="H3568" s="661" t="s">
        <v>2238</v>
      </c>
      <c r="I3568" s="661" t="s">
        <v>4915</v>
      </c>
      <c r="J3568" s="661" t="s">
        <v>2841</v>
      </c>
      <c r="K3568" s="661" t="s">
        <v>4916</v>
      </c>
      <c r="L3568" s="662">
        <v>782.22</v>
      </c>
      <c r="M3568" s="662">
        <v>1564.44</v>
      </c>
      <c r="N3568" s="661">
        <v>2</v>
      </c>
      <c r="O3568" s="742">
        <v>1.5</v>
      </c>
      <c r="P3568" s="662">
        <v>1564.44</v>
      </c>
      <c r="Q3568" s="677">
        <v>1</v>
      </c>
      <c r="R3568" s="661">
        <v>2</v>
      </c>
      <c r="S3568" s="677">
        <v>1</v>
      </c>
      <c r="T3568" s="742">
        <v>1.5</v>
      </c>
      <c r="U3568" s="700">
        <v>1</v>
      </c>
    </row>
    <row r="3569" spans="1:21" ht="14.4" customHeight="1" x14ac:dyDescent="0.3">
      <c r="A3569" s="660">
        <v>21</v>
      </c>
      <c r="B3569" s="661" t="s">
        <v>589</v>
      </c>
      <c r="C3569" s="661">
        <v>89301215</v>
      </c>
      <c r="D3569" s="740" t="s">
        <v>6630</v>
      </c>
      <c r="E3569" s="741" t="s">
        <v>4365</v>
      </c>
      <c r="F3569" s="661" t="s">
        <v>4355</v>
      </c>
      <c r="G3569" s="661" t="s">
        <v>4516</v>
      </c>
      <c r="H3569" s="661" t="s">
        <v>590</v>
      </c>
      <c r="I3569" s="661" t="s">
        <v>696</v>
      </c>
      <c r="J3569" s="661" t="s">
        <v>697</v>
      </c>
      <c r="K3569" s="661" t="s">
        <v>4517</v>
      </c>
      <c r="L3569" s="662">
        <v>103.12</v>
      </c>
      <c r="M3569" s="662">
        <v>103.12</v>
      </c>
      <c r="N3569" s="661">
        <v>1</v>
      </c>
      <c r="O3569" s="742">
        <v>1</v>
      </c>
      <c r="P3569" s="662"/>
      <c r="Q3569" s="677">
        <v>0</v>
      </c>
      <c r="R3569" s="661"/>
      <c r="S3569" s="677">
        <v>0</v>
      </c>
      <c r="T3569" s="742"/>
      <c r="U3569" s="700">
        <v>0</v>
      </c>
    </row>
    <row r="3570" spans="1:21" ht="14.4" customHeight="1" x14ac:dyDescent="0.3">
      <c r="A3570" s="660">
        <v>21</v>
      </c>
      <c r="B3570" s="661" t="s">
        <v>589</v>
      </c>
      <c r="C3570" s="661">
        <v>89301215</v>
      </c>
      <c r="D3570" s="740" t="s">
        <v>6630</v>
      </c>
      <c r="E3570" s="741" t="s">
        <v>4365</v>
      </c>
      <c r="F3570" s="661" t="s">
        <v>4355</v>
      </c>
      <c r="G3570" s="661" t="s">
        <v>4518</v>
      </c>
      <c r="H3570" s="661" t="s">
        <v>590</v>
      </c>
      <c r="I3570" s="661" t="s">
        <v>5745</v>
      </c>
      <c r="J3570" s="661" t="s">
        <v>5540</v>
      </c>
      <c r="K3570" s="661" t="s">
        <v>5746</v>
      </c>
      <c r="L3570" s="662">
        <v>305.12</v>
      </c>
      <c r="M3570" s="662">
        <v>305.12</v>
      </c>
      <c r="N3570" s="661">
        <v>1</v>
      </c>
      <c r="O3570" s="742">
        <v>1</v>
      </c>
      <c r="P3570" s="662">
        <v>305.12</v>
      </c>
      <c r="Q3570" s="677">
        <v>1</v>
      </c>
      <c r="R3570" s="661">
        <v>1</v>
      </c>
      <c r="S3570" s="677">
        <v>1</v>
      </c>
      <c r="T3570" s="742">
        <v>1</v>
      </c>
      <c r="U3570" s="700">
        <v>1</v>
      </c>
    </row>
    <row r="3571" spans="1:21" ht="14.4" customHeight="1" x14ac:dyDescent="0.3">
      <c r="A3571" s="660">
        <v>21</v>
      </c>
      <c r="B3571" s="661" t="s">
        <v>589</v>
      </c>
      <c r="C3571" s="661">
        <v>89301215</v>
      </c>
      <c r="D3571" s="740" t="s">
        <v>6630</v>
      </c>
      <c r="E3571" s="741" t="s">
        <v>4365</v>
      </c>
      <c r="F3571" s="661" t="s">
        <v>4355</v>
      </c>
      <c r="G3571" s="661" t="s">
        <v>4417</v>
      </c>
      <c r="H3571" s="661" t="s">
        <v>590</v>
      </c>
      <c r="I3571" s="661" t="s">
        <v>5552</v>
      </c>
      <c r="J3571" s="661" t="s">
        <v>5553</v>
      </c>
      <c r="K3571" s="661" t="s">
        <v>5554</v>
      </c>
      <c r="L3571" s="662">
        <v>93.99</v>
      </c>
      <c r="M3571" s="662">
        <v>93.99</v>
      </c>
      <c r="N3571" s="661">
        <v>1</v>
      </c>
      <c r="O3571" s="742">
        <v>1</v>
      </c>
      <c r="P3571" s="662">
        <v>93.99</v>
      </c>
      <c r="Q3571" s="677">
        <v>1</v>
      </c>
      <c r="R3571" s="661">
        <v>1</v>
      </c>
      <c r="S3571" s="677">
        <v>1</v>
      </c>
      <c r="T3571" s="742">
        <v>1</v>
      </c>
      <c r="U3571" s="700">
        <v>1</v>
      </c>
    </row>
    <row r="3572" spans="1:21" ht="14.4" customHeight="1" x14ac:dyDescent="0.3">
      <c r="A3572" s="660">
        <v>21</v>
      </c>
      <c r="B3572" s="661" t="s">
        <v>589</v>
      </c>
      <c r="C3572" s="661">
        <v>89301215</v>
      </c>
      <c r="D3572" s="740" t="s">
        <v>6630</v>
      </c>
      <c r="E3572" s="741" t="s">
        <v>4365</v>
      </c>
      <c r="F3572" s="661" t="s">
        <v>4355</v>
      </c>
      <c r="G3572" s="661" t="s">
        <v>4702</v>
      </c>
      <c r="H3572" s="661" t="s">
        <v>590</v>
      </c>
      <c r="I3572" s="661" t="s">
        <v>4816</v>
      </c>
      <c r="J3572" s="661" t="s">
        <v>1164</v>
      </c>
      <c r="K3572" s="661" t="s">
        <v>4817</v>
      </c>
      <c r="L3572" s="662">
        <v>0</v>
      </c>
      <c r="M3572" s="662">
        <v>0</v>
      </c>
      <c r="N3572" s="661">
        <v>1</v>
      </c>
      <c r="O3572" s="742">
        <v>0.5</v>
      </c>
      <c r="P3572" s="662">
        <v>0</v>
      </c>
      <c r="Q3572" s="677"/>
      <c r="R3572" s="661">
        <v>1</v>
      </c>
      <c r="S3572" s="677">
        <v>1</v>
      </c>
      <c r="T3572" s="742">
        <v>0.5</v>
      </c>
      <c r="U3572" s="700">
        <v>1</v>
      </c>
    </row>
    <row r="3573" spans="1:21" ht="14.4" customHeight="1" x14ac:dyDescent="0.3">
      <c r="A3573" s="660">
        <v>21</v>
      </c>
      <c r="B3573" s="661" t="s">
        <v>589</v>
      </c>
      <c r="C3573" s="661">
        <v>89301215</v>
      </c>
      <c r="D3573" s="740" t="s">
        <v>6630</v>
      </c>
      <c r="E3573" s="741" t="s">
        <v>4365</v>
      </c>
      <c r="F3573" s="661" t="s">
        <v>4355</v>
      </c>
      <c r="G3573" s="661" t="s">
        <v>6103</v>
      </c>
      <c r="H3573" s="661" t="s">
        <v>590</v>
      </c>
      <c r="I3573" s="661" t="s">
        <v>6398</v>
      </c>
      <c r="J3573" s="661" t="s">
        <v>6105</v>
      </c>
      <c r="K3573" s="661" t="s">
        <v>4770</v>
      </c>
      <c r="L3573" s="662">
        <v>121.41</v>
      </c>
      <c r="M3573" s="662">
        <v>121.41</v>
      </c>
      <c r="N3573" s="661">
        <v>1</v>
      </c>
      <c r="O3573" s="742">
        <v>1</v>
      </c>
      <c r="P3573" s="662"/>
      <c r="Q3573" s="677">
        <v>0</v>
      </c>
      <c r="R3573" s="661"/>
      <c r="S3573" s="677">
        <v>0</v>
      </c>
      <c r="T3573" s="742"/>
      <c r="U3573" s="700">
        <v>0</v>
      </c>
    </row>
    <row r="3574" spans="1:21" ht="14.4" customHeight="1" x14ac:dyDescent="0.3">
      <c r="A3574" s="660">
        <v>21</v>
      </c>
      <c r="B3574" s="661" t="s">
        <v>589</v>
      </c>
      <c r="C3574" s="661">
        <v>89301215</v>
      </c>
      <c r="D3574" s="740" t="s">
        <v>6630</v>
      </c>
      <c r="E3574" s="741" t="s">
        <v>4365</v>
      </c>
      <c r="F3574" s="661" t="s">
        <v>4355</v>
      </c>
      <c r="G3574" s="661" t="s">
        <v>4545</v>
      </c>
      <c r="H3574" s="661" t="s">
        <v>2238</v>
      </c>
      <c r="I3574" s="661" t="s">
        <v>2601</v>
      </c>
      <c r="J3574" s="661" t="s">
        <v>2602</v>
      </c>
      <c r="K3574" s="661" t="s">
        <v>4215</v>
      </c>
      <c r="L3574" s="662">
        <v>804.58</v>
      </c>
      <c r="M3574" s="662">
        <v>10459.540000000001</v>
      </c>
      <c r="N3574" s="661">
        <v>13</v>
      </c>
      <c r="O3574" s="742">
        <v>6</v>
      </c>
      <c r="P3574" s="662">
        <v>7241.2200000000012</v>
      </c>
      <c r="Q3574" s="677">
        <v>0.6923076923076924</v>
      </c>
      <c r="R3574" s="661">
        <v>9</v>
      </c>
      <c r="S3574" s="677">
        <v>0.69230769230769229</v>
      </c>
      <c r="T3574" s="742">
        <v>4</v>
      </c>
      <c r="U3574" s="700">
        <v>0.66666666666666663</v>
      </c>
    </row>
    <row r="3575" spans="1:21" ht="14.4" customHeight="1" x14ac:dyDescent="0.3">
      <c r="A3575" s="660">
        <v>21</v>
      </c>
      <c r="B3575" s="661" t="s">
        <v>589</v>
      </c>
      <c r="C3575" s="661">
        <v>89301215</v>
      </c>
      <c r="D3575" s="740" t="s">
        <v>6630</v>
      </c>
      <c r="E3575" s="741" t="s">
        <v>4365</v>
      </c>
      <c r="F3575" s="661" t="s">
        <v>4355</v>
      </c>
      <c r="G3575" s="661" t="s">
        <v>4410</v>
      </c>
      <c r="H3575" s="661" t="s">
        <v>2238</v>
      </c>
      <c r="I3575" s="661" t="s">
        <v>2514</v>
      </c>
      <c r="J3575" s="661" t="s">
        <v>2515</v>
      </c>
      <c r="K3575" s="661" t="s">
        <v>4121</v>
      </c>
      <c r="L3575" s="662">
        <v>1359.61</v>
      </c>
      <c r="M3575" s="662">
        <v>2719.22</v>
      </c>
      <c r="N3575" s="661">
        <v>2</v>
      </c>
      <c r="O3575" s="742">
        <v>0.5</v>
      </c>
      <c r="P3575" s="662">
        <v>2719.22</v>
      </c>
      <c r="Q3575" s="677">
        <v>1</v>
      </c>
      <c r="R3575" s="661">
        <v>2</v>
      </c>
      <c r="S3575" s="677">
        <v>1</v>
      </c>
      <c r="T3575" s="742">
        <v>0.5</v>
      </c>
      <c r="U3575" s="700">
        <v>1</v>
      </c>
    </row>
    <row r="3576" spans="1:21" ht="14.4" customHeight="1" x14ac:dyDescent="0.3">
      <c r="A3576" s="660">
        <v>21</v>
      </c>
      <c r="B3576" s="661" t="s">
        <v>589</v>
      </c>
      <c r="C3576" s="661">
        <v>89301215</v>
      </c>
      <c r="D3576" s="740" t="s">
        <v>6630</v>
      </c>
      <c r="E3576" s="741" t="s">
        <v>4365</v>
      </c>
      <c r="F3576" s="661" t="s">
        <v>4355</v>
      </c>
      <c r="G3576" s="661" t="s">
        <v>4410</v>
      </c>
      <c r="H3576" s="661" t="s">
        <v>2238</v>
      </c>
      <c r="I3576" s="661" t="s">
        <v>4457</v>
      </c>
      <c r="J3576" s="661" t="s">
        <v>4458</v>
      </c>
      <c r="K3576" s="661" t="s">
        <v>4459</v>
      </c>
      <c r="L3576" s="662">
        <v>1359.61</v>
      </c>
      <c r="M3576" s="662">
        <v>6798.0499999999993</v>
      </c>
      <c r="N3576" s="661">
        <v>5</v>
      </c>
      <c r="O3576" s="742">
        <v>2.5</v>
      </c>
      <c r="P3576" s="662">
        <v>4078.83</v>
      </c>
      <c r="Q3576" s="677">
        <v>0.60000000000000009</v>
      </c>
      <c r="R3576" s="661">
        <v>3</v>
      </c>
      <c r="S3576" s="677">
        <v>0.6</v>
      </c>
      <c r="T3576" s="742">
        <v>2</v>
      </c>
      <c r="U3576" s="700">
        <v>0.8</v>
      </c>
    </row>
    <row r="3577" spans="1:21" ht="14.4" customHeight="1" x14ac:dyDescent="0.3">
      <c r="A3577" s="660">
        <v>21</v>
      </c>
      <c r="B3577" s="661" t="s">
        <v>589</v>
      </c>
      <c r="C3577" s="661">
        <v>89301215</v>
      </c>
      <c r="D3577" s="740" t="s">
        <v>6630</v>
      </c>
      <c r="E3577" s="741" t="s">
        <v>4365</v>
      </c>
      <c r="F3577" s="661" t="s">
        <v>4355</v>
      </c>
      <c r="G3577" s="661" t="s">
        <v>4715</v>
      </c>
      <c r="H3577" s="661" t="s">
        <v>2238</v>
      </c>
      <c r="I3577" s="661" t="s">
        <v>6134</v>
      </c>
      <c r="J3577" s="661" t="s">
        <v>5638</v>
      </c>
      <c r="K3577" s="661" t="s">
        <v>6135</v>
      </c>
      <c r="L3577" s="662">
        <v>48.98</v>
      </c>
      <c r="M3577" s="662">
        <v>48.98</v>
      </c>
      <c r="N3577" s="661">
        <v>1</v>
      </c>
      <c r="O3577" s="742">
        <v>1</v>
      </c>
      <c r="P3577" s="662"/>
      <c r="Q3577" s="677">
        <v>0</v>
      </c>
      <c r="R3577" s="661"/>
      <c r="S3577" s="677">
        <v>0</v>
      </c>
      <c r="T3577" s="742"/>
      <c r="U3577" s="700">
        <v>0</v>
      </c>
    </row>
    <row r="3578" spans="1:21" ht="14.4" customHeight="1" x14ac:dyDescent="0.3">
      <c r="A3578" s="660">
        <v>21</v>
      </c>
      <c r="B3578" s="661" t="s">
        <v>589</v>
      </c>
      <c r="C3578" s="661">
        <v>89301215</v>
      </c>
      <c r="D3578" s="740" t="s">
        <v>6630</v>
      </c>
      <c r="E3578" s="741" t="s">
        <v>4365</v>
      </c>
      <c r="F3578" s="661" t="s">
        <v>4355</v>
      </c>
      <c r="G3578" s="661" t="s">
        <v>4439</v>
      </c>
      <c r="H3578" s="661" t="s">
        <v>590</v>
      </c>
      <c r="I3578" s="661" t="s">
        <v>934</v>
      </c>
      <c r="J3578" s="661" t="s">
        <v>935</v>
      </c>
      <c r="K3578" s="661" t="s">
        <v>936</v>
      </c>
      <c r="L3578" s="662">
        <v>56.69</v>
      </c>
      <c r="M3578" s="662">
        <v>510.21</v>
      </c>
      <c r="N3578" s="661">
        <v>9</v>
      </c>
      <c r="O3578" s="742">
        <v>9</v>
      </c>
      <c r="P3578" s="662">
        <v>340.14</v>
      </c>
      <c r="Q3578" s="677">
        <v>0.66666666666666663</v>
      </c>
      <c r="R3578" s="661">
        <v>6</v>
      </c>
      <c r="S3578" s="677">
        <v>0.66666666666666663</v>
      </c>
      <c r="T3578" s="742">
        <v>6</v>
      </c>
      <c r="U3578" s="700">
        <v>0.66666666666666663</v>
      </c>
    </row>
    <row r="3579" spans="1:21" ht="14.4" customHeight="1" x14ac:dyDescent="0.3">
      <c r="A3579" s="660">
        <v>21</v>
      </c>
      <c r="B3579" s="661" t="s">
        <v>589</v>
      </c>
      <c r="C3579" s="661">
        <v>89301215</v>
      </c>
      <c r="D3579" s="740" t="s">
        <v>6630</v>
      </c>
      <c r="E3579" s="741" t="s">
        <v>4365</v>
      </c>
      <c r="F3579" s="661" t="s">
        <v>4355</v>
      </c>
      <c r="G3579" s="661" t="s">
        <v>4442</v>
      </c>
      <c r="H3579" s="661" t="s">
        <v>590</v>
      </c>
      <c r="I3579" s="661" t="s">
        <v>946</v>
      </c>
      <c r="J3579" s="661" t="s">
        <v>4443</v>
      </c>
      <c r="K3579" s="661" t="s">
        <v>4444</v>
      </c>
      <c r="L3579" s="662">
        <v>0</v>
      </c>
      <c r="M3579" s="662">
        <v>0</v>
      </c>
      <c r="N3579" s="661">
        <v>4</v>
      </c>
      <c r="O3579" s="742">
        <v>1.5</v>
      </c>
      <c r="P3579" s="662">
        <v>0</v>
      </c>
      <c r="Q3579" s="677"/>
      <c r="R3579" s="661">
        <v>2</v>
      </c>
      <c r="S3579" s="677">
        <v>0.5</v>
      </c>
      <c r="T3579" s="742">
        <v>1</v>
      </c>
      <c r="U3579" s="700">
        <v>0.66666666666666663</v>
      </c>
    </row>
    <row r="3580" spans="1:21" ht="14.4" customHeight="1" x14ac:dyDescent="0.3">
      <c r="A3580" s="660">
        <v>21</v>
      </c>
      <c r="B3580" s="661" t="s">
        <v>589</v>
      </c>
      <c r="C3580" s="661">
        <v>89301215</v>
      </c>
      <c r="D3580" s="740" t="s">
        <v>6630</v>
      </c>
      <c r="E3580" s="741" t="s">
        <v>4365</v>
      </c>
      <c r="F3580" s="661" t="s">
        <v>4355</v>
      </c>
      <c r="G3580" s="661" t="s">
        <v>4596</v>
      </c>
      <c r="H3580" s="661" t="s">
        <v>590</v>
      </c>
      <c r="I3580" s="661" t="s">
        <v>4597</v>
      </c>
      <c r="J3580" s="661" t="s">
        <v>2737</v>
      </c>
      <c r="K3580" s="661" t="s">
        <v>4598</v>
      </c>
      <c r="L3580" s="662">
        <v>23.46</v>
      </c>
      <c r="M3580" s="662">
        <v>23.46</v>
      </c>
      <c r="N3580" s="661">
        <v>1</v>
      </c>
      <c r="O3580" s="742">
        <v>1</v>
      </c>
      <c r="P3580" s="662">
        <v>23.46</v>
      </c>
      <c r="Q3580" s="677">
        <v>1</v>
      </c>
      <c r="R3580" s="661">
        <v>1</v>
      </c>
      <c r="S3580" s="677">
        <v>1</v>
      </c>
      <c r="T3580" s="742">
        <v>1</v>
      </c>
      <c r="U3580" s="700">
        <v>1</v>
      </c>
    </row>
    <row r="3581" spans="1:21" ht="14.4" customHeight="1" x14ac:dyDescent="0.3">
      <c r="A3581" s="660">
        <v>21</v>
      </c>
      <c r="B3581" s="661" t="s">
        <v>589</v>
      </c>
      <c r="C3581" s="661">
        <v>89301215</v>
      </c>
      <c r="D3581" s="740" t="s">
        <v>6630</v>
      </c>
      <c r="E3581" s="741" t="s">
        <v>4365</v>
      </c>
      <c r="F3581" s="661" t="s">
        <v>4355</v>
      </c>
      <c r="G3581" s="661" t="s">
        <v>4963</v>
      </c>
      <c r="H3581" s="661" t="s">
        <v>2238</v>
      </c>
      <c r="I3581" s="661" t="s">
        <v>4964</v>
      </c>
      <c r="J3581" s="661" t="s">
        <v>4300</v>
      </c>
      <c r="K3581" s="661" t="s">
        <v>2472</v>
      </c>
      <c r="L3581" s="662">
        <v>0</v>
      </c>
      <c r="M3581" s="662">
        <v>0</v>
      </c>
      <c r="N3581" s="661">
        <v>1</v>
      </c>
      <c r="O3581" s="742">
        <v>1</v>
      </c>
      <c r="P3581" s="662"/>
      <c r="Q3581" s="677"/>
      <c r="R3581" s="661"/>
      <c r="S3581" s="677">
        <v>0</v>
      </c>
      <c r="T3581" s="742"/>
      <c r="U3581" s="700">
        <v>0</v>
      </c>
    </row>
    <row r="3582" spans="1:21" ht="14.4" customHeight="1" x14ac:dyDescent="0.3">
      <c r="A3582" s="660">
        <v>21</v>
      </c>
      <c r="B3582" s="661" t="s">
        <v>589</v>
      </c>
      <c r="C3582" s="661">
        <v>89301215</v>
      </c>
      <c r="D3582" s="740" t="s">
        <v>6630</v>
      </c>
      <c r="E3582" s="741" t="s">
        <v>4365</v>
      </c>
      <c r="F3582" s="661" t="s">
        <v>4355</v>
      </c>
      <c r="G3582" s="661" t="s">
        <v>4963</v>
      </c>
      <c r="H3582" s="661" t="s">
        <v>2238</v>
      </c>
      <c r="I3582" s="661" t="s">
        <v>4964</v>
      </c>
      <c r="J3582" s="661" t="s">
        <v>4300</v>
      </c>
      <c r="K3582" s="661" t="s">
        <v>2472</v>
      </c>
      <c r="L3582" s="662">
        <v>154.4</v>
      </c>
      <c r="M3582" s="662">
        <v>154.4</v>
      </c>
      <c r="N3582" s="661">
        <v>1</v>
      </c>
      <c r="O3582" s="742">
        <v>1</v>
      </c>
      <c r="P3582" s="662">
        <v>154.4</v>
      </c>
      <c r="Q3582" s="677">
        <v>1</v>
      </c>
      <c r="R3582" s="661">
        <v>1</v>
      </c>
      <c r="S3582" s="677">
        <v>1</v>
      </c>
      <c r="T3582" s="742">
        <v>1</v>
      </c>
      <c r="U3582" s="700">
        <v>1</v>
      </c>
    </row>
    <row r="3583" spans="1:21" ht="14.4" customHeight="1" x14ac:dyDescent="0.3">
      <c r="A3583" s="660">
        <v>21</v>
      </c>
      <c r="B3583" s="661" t="s">
        <v>589</v>
      </c>
      <c r="C3583" s="661">
        <v>89301215</v>
      </c>
      <c r="D3583" s="740" t="s">
        <v>6630</v>
      </c>
      <c r="E3583" s="741" t="s">
        <v>4365</v>
      </c>
      <c r="F3583" s="661" t="s">
        <v>4355</v>
      </c>
      <c r="G3583" s="661" t="s">
        <v>4963</v>
      </c>
      <c r="H3583" s="661" t="s">
        <v>2238</v>
      </c>
      <c r="I3583" s="661" t="s">
        <v>3652</v>
      </c>
      <c r="J3583" s="661" t="s">
        <v>4300</v>
      </c>
      <c r="K3583" s="661" t="s">
        <v>2543</v>
      </c>
      <c r="L3583" s="662">
        <v>514.67999999999995</v>
      </c>
      <c r="M3583" s="662">
        <v>2573.3999999999996</v>
      </c>
      <c r="N3583" s="661">
        <v>5</v>
      </c>
      <c r="O3583" s="742">
        <v>5</v>
      </c>
      <c r="P3583" s="662">
        <v>2058.7199999999998</v>
      </c>
      <c r="Q3583" s="677">
        <v>0.8</v>
      </c>
      <c r="R3583" s="661">
        <v>4</v>
      </c>
      <c r="S3583" s="677">
        <v>0.8</v>
      </c>
      <c r="T3583" s="742">
        <v>4</v>
      </c>
      <c r="U3583" s="700">
        <v>0.8</v>
      </c>
    </row>
    <row r="3584" spans="1:21" ht="14.4" customHeight="1" x14ac:dyDescent="0.3">
      <c r="A3584" s="660">
        <v>21</v>
      </c>
      <c r="B3584" s="661" t="s">
        <v>589</v>
      </c>
      <c r="C3584" s="661">
        <v>89301215</v>
      </c>
      <c r="D3584" s="740" t="s">
        <v>6630</v>
      </c>
      <c r="E3584" s="741" t="s">
        <v>4365</v>
      </c>
      <c r="F3584" s="661" t="s">
        <v>4355</v>
      </c>
      <c r="G3584" s="661" t="s">
        <v>5005</v>
      </c>
      <c r="H3584" s="661" t="s">
        <v>2238</v>
      </c>
      <c r="I3584" s="661" t="s">
        <v>6454</v>
      </c>
      <c r="J3584" s="661" t="s">
        <v>6455</v>
      </c>
      <c r="K3584" s="661" t="s">
        <v>6456</v>
      </c>
      <c r="L3584" s="662">
        <v>14860.07</v>
      </c>
      <c r="M3584" s="662">
        <v>252621.19</v>
      </c>
      <c r="N3584" s="661">
        <v>17</v>
      </c>
      <c r="O3584" s="742">
        <v>5</v>
      </c>
      <c r="P3584" s="662">
        <v>178320.84</v>
      </c>
      <c r="Q3584" s="677">
        <v>0.70588235294117641</v>
      </c>
      <c r="R3584" s="661">
        <v>12</v>
      </c>
      <c r="S3584" s="677">
        <v>0.70588235294117652</v>
      </c>
      <c r="T3584" s="742">
        <v>3.5</v>
      </c>
      <c r="U3584" s="700">
        <v>0.7</v>
      </c>
    </row>
    <row r="3585" spans="1:21" ht="14.4" customHeight="1" x14ac:dyDescent="0.3">
      <c r="A3585" s="660">
        <v>21</v>
      </c>
      <c r="B3585" s="661" t="s">
        <v>589</v>
      </c>
      <c r="C3585" s="661">
        <v>89301215</v>
      </c>
      <c r="D3585" s="740" t="s">
        <v>6630</v>
      </c>
      <c r="E3585" s="741" t="s">
        <v>4365</v>
      </c>
      <c r="F3585" s="661" t="s">
        <v>4355</v>
      </c>
      <c r="G3585" s="661" t="s">
        <v>5005</v>
      </c>
      <c r="H3585" s="661" t="s">
        <v>2238</v>
      </c>
      <c r="I3585" s="661" t="s">
        <v>6494</v>
      </c>
      <c r="J3585" s="661" t="s">
        <v>6490</v>
      </c>
      <c r="K3585" s="661" t="s">
        <v>5879</v>
      </c>
      <c r="L3585" s="662">
        <v>10614.33</v>
      </c>
      <c r="M3585" s="662">
        <v>42457.32</v>
      </c>
      <c r="N3585" s="661">
        <v>4</v>
      </c>
      <c r="O3585" s="742">
        <v>1</v>
      </c>
      <c r="P3585" s="662">
        <v>42457.32</v>
      </c>
      <c r="Q3585" s="677">
        <v>1</v>
      </c>
      <c r="R3585" s="661">
        <v>4</v>
      </c>
      <c r="S3585" s="677">
        <v>1</v>
      </c>
      <c r="T3585" s="742">
        <v>1</v>
      </c>
      <c r="U3585" s="700">
        <v>1</v>
      </c>
    </row>
    <row r="3586" spans="1:21" ht="14.4" customHeight="1" x14ac:dyDescent="0.3">
      <c r="A3586" s="660">
        <v>21</v>
      </c>
      <c r="B3586" s="661" t="s">
        <v>589</v>
      </c>
      <c r="C3586" s="661">
        <v>89301215</v>
      </c>
      <c r="D3586" s="740" t="s">
        <v>6630</v>
      </c>
      <c r="E3586" s="741" t="s">
        <v>4365</v>
      </c>
      <c r="F3586" s="661" t="s">
        <v>4355</v>
      </c>
      <c r="G3586" s="661" t="s">
        <v>5005</v>
      </c>
      <c r="H3586" s="661" t="s">
        <v>2238</v>
      </c>
      <c r="I3586" s="661" t="s">
        <v>6495</v>
      </c>
      <c r="J3586" s="661" t="s">
        <v>6496</v>
      </c>
      <c r="K3586" s="661" t="s">
        <v>6497</v>
      </c>
      <c r="L3586" s="662">
        <v>2122.86</v>
      </c>
      <c r="M3586" s="662">
        <v>8491.44</v>
      </c>
      <c r="N3586" s="661">
        <v>4</v>
      </c>
      <c r="O3586" s="742">
        <v>1</v>
      </c>
      <c r="P3586" s="662">
        <v>8491.44</v>
      </c>
      <c r="Q3586" s="677">
        <v>1</v>
      </c>
      <c r="R3586" s="661">
        <v>4</v>
      </c>
      <c r="S3586" s="677">
        <v>1</v>
      </c>
      <c r="T3586" s="742">
        <v>1</v>
      </c>
      <c r="U3586" s="700">
        <v>1</v>
      </c>
    </row>
    <row r="3587" spans="1:21" ht="14.4" customHeight="1" x14ac:dyDescent="0.3">
      <c r="A3587" s="660">
        <v>21</v>
      </c>
      <c r="B3587" s="661" t="s">
        <v>589</v>
      </c>
      <c r="C3587" s="661">
        <v>89301215</v>
      </c>
      <c r="D3587" s="740" t="s">
        <v>6630</v>
      </c>
      <c r="E3587" s="741" t="s">
        <v>4365</v>
      </c>
      <c r="F3587" s="661" t="s">
        <v>4355</v>
      </c>
      <c r="G3587" s="661" t="s">
        <v>4599</v>
      </c>
      <c r="H3587" s="661" t="s">
        <v>2238</v>
      </c>
      <c r="I3587" s="661" t="s">
        <v>2507</v>
      </c>
      <c r="J3587" s="661" t="s">
        <v>2508</v>
      </c>
      <c r="K3587" s="661" t="s">
        <v>4223</v>
      </c>
      <c r="L3587" s="662">
        <v>32.74</v>
      </c>
      <c r="M3587" s="662">
        <v>65.48</v>
      </c>
      <c r="N3587" s="661">
        <v>2</v>
      </c>
      <c r="O3587" s="742">
        <v>2</v>
      </c>
      <c r="P3587" s="662">
        <v>32.74</v>
      </c>
      <c r="Q3587" s="677">
        <v>0.5</v>
      </c>
      <c r="R3587" s="661">
        <v>1</v>
      </c>
      <c r="S3587" s="677">
        <v>0.5</v>
      </c>
      <c r="T3587" s="742">
        <v>1</v>
      </c>
      <c r="U3587" s="700">
        <v>0.5</v>
      </c>
    </row>
    <row r="3588" spans="1:21" ht="14.4" customHeight="1" x14ac:dyDescent="0.3">
      <c r="A3588" s="660">
        <v>21</v>
      </c>
      <c r="B3588" s="661" t="s">
        <v>589</v>
      </c>
      <c r="C3588" s="661">
        <v>89301215</v>
      </c>
      <c r="D3588" s="740" t="s">
        <v>6630</v>
      </c>
      <c r="E3588" s="741" t="s">
        <v>4365</v>
      </c>
      <c r="F3588" s="661" t="s">
        <v>4357</v>
      </c>
      <c r="G3588" s="661" t="s">
        <v>5712</v>
      </c>
      <c r="H3588" s="661" t="s">
        <v>590</v>
      </c>
      <c r="I3588" s="661" t="s">
        <v>5713</v>
      </c>
      <c r="J3588" s="661" t="s">
        <v>5714</v>
      </c>
      <c r="K3588" s="661" t="s">
        <v>5715</v>
      </c>
      <c r="L3588" s="662">
        <v>741</v>
      </c>
      <c r="M3588" s="662">
        <v>2223</v>
      </c>
      <c r="N3588" s="661">
        <v>3</v>
      </c>
      <c r="O3588" s="742">
        <v>3</v>
      </c>
      <c r="P3588" s="662">
        <v>2223</v>
      </c>
      <c r="Q3588" s="677">
        <v>1</v>
      </c>
      <c r="R3588" s="661">
        <v>3</v>
      </c>
      <c r="S3588" s="677">
        <v>1</v>
      </c>
      <c r="T3588" s="742">
        <v>3</v>
      </c>
      <c r="U3588" s="700">
        <v>1</v>
      </c>
    </row>
    <row r="3589" spans="1:21" ht="14.4" customHeight="1" x14ac:dyDescent="0.3">
      <c r="A3589" s="660">
        <v>21</v>
      </c>
      <c r="B3589" s="661" t="s">
        <v>589</v>
      </c>
      <c r="C3589" s="661">
        <v>89301215</v>
      </c>
      <c r="D3589" s="740" t="s">
        <v>6630</v>
      </c>
      <c r="E3589" s="741" t="s">
        <v>4365</v>
      </c>
      <c r="F3589" s="661" t="s">
        <v>4357</v>
      </c>
      <c r="G3589" s="661" t="s">
        <v>5712</v>
      </c>
      <c r="H3589" s="661" t="s">
        <v>590</v>
      </c>
      <c r="I3589" s="661" t="s">
        <v>6366</v>
      </c>
      <c r="J3589" s="661" t="s">
        <v>6367</v>
      </c>
      <c r="K3589" s="661" t="s">
        <v>6368</v>
      </c>
      <c r="L3589" s="662">
        <v>770.84</v>
      </c>
      <c r="M3589" s="662">
        <v>1541.68</v>
      </c>
      <c r="N3589" s="661">
        <v>2</v>
      </c>
      <c r="O3589" s="742">
        <v>2</v>
      </c>
      <c r="P3589" s="662">
        <v>1541.68</v>
      </c>
      <c r="Q3589" s="677">
        <v>1</v>
      </c>
      <c r="R3589" s="661">
        <v>2</v>
      </c>
      <c r="S3589" s="677">
        <v>1</v>
      </c>
      <c r="T3589" s="742">
        <v>2</v>
      </c>
      <c r="U3589" s="700">
        <v>1</v>
      </c>
    </row>
    <row r="3590" spans="1:21" ht="14.4" customHeight="1" x14ac:dyDescent="0.3">
      <c r="A3590" s="660">
        <v>21</v>
      </c>
      <c r="B3590" s="661" t="s">
        <v>589</v>
      </c>
      <c r="C3590" s="661">
        <v>89301215</v>
      </c>
      <c r="D3590" s="740" t="s">
        <v>6630</v>
      </c>
      <c r="E3590" s="741" t="s">
        <v>4365</v>
      </c>
      <c r="F3590" s="661" t="s">
        <v>4357</v>
      </c>
      <c r="G3590" s="661" t="s">
        <v>5712</v>
      </c>
      <c r="H3590" s="661" t="s">
        <v>590</v>
      </c>
      <c r="I3590" s="661" t="s">
        <v>5372</v>
      </c>
      <c r="J3590" s="661" t="s">
        <v>5373</v>
      </c>
      <c r="K3590" s="661" t="s">
        <v>5374</v>
      </c>
      <c r="L3590" s="662">
        <v>1600</v>
      </c>
      <c r="M3590" s="662">
        <v>1600</v>
      </c>
      <c r="N3590" s="661">
        <v>1</v>
      </c>
      <c r="O3590" s="742">
        <v>1</v>
      </c>
      <c r="P3590" s="662">
        <v>1600</v>
      </c>
      <c r="Q3590" s="677">
        <v>1</v>
      </c>
      <c r="R3590" s="661">
        <v>1</v>
      </c>
      <c r="S3590" s="677">
        <v>1</v>
      </c>
      <c r="T3590" s="742">
        <v>1</v>
      </c>
      <c r="U3590" s="700">
        <v>1</v>
      </c>
    </row>
    <row r="3591" spans="1:21" ht="14.4" customHeight="1" x14ac:dyDescent="0.3">
      <c r="A3591" s="660">
        <v>21</v>
      </c>
      <c r="B3591" s="661" t="s">
        <v>589</v>
      </c>
      <c r="C3591" s="661">
        <v>89301215</v>
      </c>
      <c r="D3591" s="740" t="s">
        <v>6630</v>
      </c>
      <c r="E3591" s="741" t="s">
        <v>4365</v>
      </c>
      <c r="F3591" s="661" t="s">
        <v>4357</v>
      </c>
      <c r="G3591" s="661" t="s">
        <v>4615</v>
      </c>
      <c r="H3591" s="661" t="s">
        <v>590</v>
      </c>
      <c r="I3591" s="661" t="s">
        <v>4616</v>
      </c>
      <c r="J3591" s="661" t="s">
        <v>4617</v>
      </c>
      <c r="K3591" s="661" t="s">
        <v>4618</v>
      </c>
      <c r="L3591" s="662">
        <v>1267.1199999999999</v>
      </c>
      <c r="M3591" s="662">
        <v>10136.959999999999</v>
      </c>
      <c r="N3591" s="661">
        <v>8</v>
      </c>
      <c r="O3591" s="742">
        <v>7</v>
      </c>
      <c r="P3591" s="662">
        <v>10136.959999999999</v>
      </c>
      <c r="Q3591" s="677">
        <v>1</v>
      </c>
      <c r="R3591" s="661">
        <v>8</v>
      </c>
      <c r="S3591" s="677">
        <v>1</v>
      </c>
      <c r="T3591" s="742">
        <v>7</v>
      </c>
      <c r="U3591" s="700">
        <v>1</v>
      </c>
    </row>
    <row r="3592" spans="1:21" ht="14.4" customHeight="1" x14ac:dyDescent="0.3">
      <c r="A3592" s="660">
        <v>21</v>
      </c>
      <c r="B3592" s="661" t="s">
        <v>589</v>
      </c>
      <c r="C3592" s="661">
        <v>89301215</v>
      </c>
      <c r="D3592" s="740" t="s">
        <v>6630</v>
      </c>
      <c r="E3592" s="741" t="s">
        <v>4365</v>
      </c>
      <c r="F3592" s="661" t="s">
        <v>4357</v>
      </c>
      <c r="G3592" s="661" t="s">
        <v>5368</v>
      </c>
      <c r="H3592" s="661" t="s">
        <v>590</v>
      </c>
      <c r="I3592" s="661" t="s">
        <v>5713</v>
      </c>
      <c r="J3592" s="661" t="s">
        <v>5714</v>
      </c>
      <c r="K3592" s="661" t="s">
        <v>5715</v>
      </c>
      <c r="L3592" s="662">
        <v>741</v>
      </c>
      <c r="M3592" s="662">
        <v>1482</v>
      </c>
      <c r="N3592" s="661">
        <v>2</v>
      </c>
      <c r="O3592" s="742">
        <v>1</v>
      </c>
      <c r="P3592" s="662">
        <v>1482</v>
      </c>
      <c r="Q3592" s="677">
        <v>1</v>
      </c>
      <c r="R3592" s="661">
        <v>2</v>
      </c>
      <c r="S3592" s="677">
        <v>1</v>
      </c>
      <c r="T3592" s="742">
        <v>1</v>
      </c>
      <c r="U3592" s="700">
        <v>1</v>
      </c>
    </row>
    <row r="3593" spans="1:21" ht="14.4" customHeight="1" x14ac:dyDescent="0.3">
      <c r="A3593" s="660">
        <v>21</v>
      </c>
      <c r="B3593" s="661" t="s">
        <v>589</v>
      </c>
      <c r="C3593" s="661">
        <v>89301215</v>
      </c>
      <c r="D3593" s="740" t="s">
        <v>6630</v>
      </c>
      <c r="E3593" s="741" t="s">
        <v>4365</v>
      </c>
      <c r="F3593" s="661" t="s">
        <v>4357</v>
      </c>
      <c r="G3593" s="661" t="s">
        <v>5368</v>
      </c>
      <c r="H3593" s="661" t="s">
        <v>590</v>
      </c>
      <c r="I3593" s="661" t="s">
        <v>5369</v>
      </c>
      <c r="J3593" s="661" t="s">
        <v>5370</v>
      </c>
      <c r="K3593" s="661" t="s">
        <v>5371</v>
      </c>
      <c r="L3593" s="662">
        <v>1512.05</v>
      </c>
      <c r="M3593" s="662">
        <v>1512.05</v>
      </c>
      <c r="N3593" s="661">
        <v>1</v>
      </c>
      <c r="O3593" s="742">
        <v>1</v>
      </c>
      <c r="P3593" s="662">
        <v>1512.05</v>
      </c>
      <c r="Q3593" s="677">
        <v>1</v>
      </c>
      <c r="R3593" s="661">
        <v>1</v>
      </c>
      <c r="S3593" s="677">
        <v>1</v>
      </c>
      <c r="T3593" s="742">
        <v>1</v>
      </c>
      <c r="U3593" s="700">
        <v>1</v>
      </c>
    </row>
    <row r="3594" spans="1:21" ht="14.4" customHeight="1" x14ac:dyDescent="0.3">
      <c r="A3594" s="660">
        <v>21</v>
      </c>
      <c r="B3594" s="661" t="s">
        <v>589</v>
      </c>
      <c r="C3594" s="661">
        <v>89301215</v>
      </c>
      <c r="D3594" s="740" t="s">
        <v>6630</v>
      </c>
      <c r="E3594" s="741" t="s">
        <v>4365</v>
      </c>
      <c r="F3594" s="661" t="s">
        <v>4357</v>
      </c>
      <c r="G3594" s="661" t="s">
        <v>4684</v>
      </c>
      <c r="H3594" s="661" t="s">
        <v>590</v>
      </c>
      <c r="I3594" s="661" t="s">
        <v>4616</v>
      </c>
      <c r="J3594" s="661" t="s">
        <v>4617</v>
      </c>
      <c r="K3594" s="661" t="s">
        <v>4618</v>
      </c>
      <c r="L3594" s="662">
        <v>1267.1199999999999</v>
      </c>
      <c r="M3594" s="662">
        <v>8869.84</v>
      </c>
      <c r="N3594" s="661">
        <v>7</v>
      </c>
      <c r="O3594" s="742">
        <v>7</v>
      </c>
      <c r="P3594" s="662">
        <v>8869.84</v>
      </c>
      <c r="Q3594" s="677">
        <v>1</v>
      </c>
      <c r="R3594" s="661">
        <v>7</v>
      </c>
      <c r="S3594" s="677">
        <v>1</v>
      </c>
      <c r="T3594" s="742">
        <v>7</v>
      </c>
      <c r="U3594" s="700">
        <v>1</v>
      </c>
    </row>
    <row r="3595" spans="1:21" ht="14.4" customHeight="1" x14ac:dyDescent="0.3">
      <c r="A3595" s="660">
        <v>21</v>
      </c>
      <c r="B3595" s="661" t="s">
        <v>589</v>
      </c>
      <c r="C3595" s="661">
        <v>89301215</v>
      </c>
      <c r="D3595" s="740" t="s">
        <v>6630</v>
      </c>
      <c r="E3595" s="741" t="s">
        <v>4366</v>
      </c>
      <c r="F3595" s="661" t="s">
        <v>4355</v>
      </c>
      <c r="G3595" s="661" t="s">
        <v>4395</v>
      </c>
      <c r="H3595" s="661" t="s">
        <v>590</v>
      </c>
      <c r="I3595" s="661" t="s">
        <v>1190</v>
      </c>
      <c r="J3595" s="661" t="s">
        <v>1191</v>
      </c>
      <c r="K3595" s="661" t="s">
        <v>1192</v>
      </c>
      <c r="L3595" s="662">
        <v>89.6</v>
      </c>
      <c r="M3595" s="662">
        <v>89.6</v>
      </c>
      <c r="N3595" s="661">
        <v>1</v>
      </c>
      <c r="O3595" s="742">
        <v>1</v>
      </c>
      <c r="P3595" s="662"/>
      <c r="Q3595" s="677">
        <v>0</v>
      </c>
      <c r="R3595" s="661"/>
      <c r="S3595" s="677">
        <v>0</v>
      </c>
      <c r="T3595" s="742"/>
      <c r="U3595" s="700">
        <v>0</v>
      </c>
    </row>
    <row r="3596" spans="1:21" ht="14.4" customHeight="1" x14ac:dyDescent="0.3">
      <c r="A3596" s="660">
        <v>21</v>
      </c>
      <c r="B3596" s="661" t="s">
        <v>589</v>
      </c>
      <c r="C3596" s="661">
        <v>89301215</v>
      </c>
      <c r="D3596" s="740" t="s">
        <v>6630</v>
      </c>
      <c r="E3596" s="741" t="s">
        <v>4366</v>
      </c>
      <c r="F3596" s="661" t="s">
        <v>4355</v>
      </c>
      <c r="G3596" s="661" t="s">
        <v>6521</v>
      </c>
      <c r="H3596" s="661" t="s">
        <v>590</v>
      </c>
      <c r="I3596" s="661" t="s">
        <v>688</v>
      </c>
      <c r="J3596" s="661" t="s">
        <v>6522</v>
      </c>
      <c r="K3596" s="661" t="s">
        <v>6523</v>
      </c>
      <c r="L3596" s="662">
        <v>157.94</v>
      </c>
      <c r="M3596" s="662">
        <v>315.88</v>
      </c>
      <c r="N3596" s="661">
        <v>2</v>
      </c>
      <c r="O3596" s="742">
        <v>1.5</v>
      </c>
      <c r="P3596" s="662">
        <v>315.88</v>
      </c>
      <c r="Q3596" s="677">
        <v>1</v>
      </c>
      <c r="R3596" s="661">
        <v>2</v>
      </c>
      <c r="S3596" s="677">
        <v>1</v>
      </c>
      <c r="T3596" s="742">
        <v>1.5</v>
      </c>
      <c r="U3596" s="700">
        <v>1</v>
      </c>
    </row>
    <row r="3597" spans="1:21" ht="14.4" customHeight="1" x14ac:dyDescent="0.3">
      <c r="A3597" s="660">
        <v>21</v>
      </c>
      <c r="B3597" s="661" t="s">
        <v>589</v>
      </c>
      <c r="C3597" s="661">
        <v>89301215</v>
      </c>
      <c r="D3597" s="740" t="s">
        <v>6630</v>
      </c>
      <c r="E3597" s="741" t="s">
        <v>4366</v>
      </c>
      <c r="F3597" s="661" t="s">
        <v>4355</v>
      </c>
      <c r="G3597" s="661" t="s">
        <v>4453</v>
      </c>
      <c r="H3597" s="661" t="s">
        <v>590</v>
      </c>
      <c r="I3597" s="661" t="s">
        <v>4454</v>
      </c>
      <c r="J3597" s="661" t="s">
        <v>4455</v>
      </c>
      <c r="K3597" s="661" t="s">
        <v>4456</v>
      </c>
      <c r="L3597" s="662">
        <v>1789.73</v>
      </c>
      <c r="M3597" s="662">
        <v>1789.73</v>
      </c>
      <c r="N3597" s="661">
        <v>1</v>
      </c>
      <c r="O3597" s="742">
        <v>0.5</v>
      </c>
      <c r="P3597" s="662">
        <v>1789.73</v>
      </c>
      <c r="Q3597" s="677">
        <v>1</v>
      </c>
      <c r="R3597" s="661">
        <v>1</v>
      </c>
      <c r="S3597" s="677">
        <v>1</v>
      </c>
      <c r="T3597" s="742">
        <v>0.5</v>
      </c>
      <c r="U3597" s="700">
        <v>1</v>
      </c>
    </row>
    <row r="3598" spans="1:21" ht="14.4" customHeight="1" x14ac:dyDescent="0.3">
      <c r="A3598" s="660">
        <v>21</v>
      </c>
      <c r="B3598" s="661" t="s">
        <v>589</v>
      </c>
      <c r="C3598" s="661">
        <v>89301215</v>
      </c>
      <c r="D3598" s="740" t="s">
        <v>6630</v>
      </c>
      <c r="E3598" s="741" t="s">
        <v>4366</v>
      </c>
      <c r="F3598" s="661" t="s">
        <v>4355</v>
      </c>
      <c r="G3598" s="661" t="s">
        <v>4485</v>
      </c>
      <c r="H3598" s="661" t="s">
        <v>590</v>
      </c>
      <c r="I3598" s="661" t="s">
        <v>4486</v>
      </c>
      <c r="J3598" s="661" t="s">
        <v>1519</v>
      </c>
      <c r="K3598" s="661" t="s">
        <v>2422</v>
      </c>
      <c r="L3598" s="662">
        <v>0</v>
      </c>
      <c r="M3598" s="662">
        <v>0</v>
      </c>
      <c r="N3598" s="661">
        <v>2</v>
      </c>
      <c r="O3598" s="742">
        <v>0.5</v>
      </c>
      <c r="P3598" s="662">
        <v>0</v>
      </c>
      <c r="Q3598" s="677"/>
      <c r="R3598" s="661">
        <v>2</v>
      </c>
      <c r="S3598" s="677">
        <v>1</v>
      </c>
      <c r="T3598" s="742">
        <v>0.5</v>
      </c>
      <c r="U3598" s="700">
        <v>1</v>
      </c>
    </row>
    <row r="3599" spans="1:21" ht="14.4" customHeight="1" x14ac:dyDescent="0.3">
      <c r="A3599" s="660">
        <v>21</v>
      </c>
      <c r="B3599" s="661" t="s">
        <v>589</v>
      </c>
      <c r="C3599" s="661">
        <v>89301215</v>
      </c>
      <c r="D3599" s="740" t="s">
        <v>6630</v>
      </c>
      <c r="E3599" s="741" t="s">
        <v>4366</v>
      </c>
      <c r="F3599" s="661" t="s">
        <v>4355</v>
      </c>
      <c r="G3599" s="661" t="s">
        <v>4508</v>
      </c>
      <c r="H3599" s="661" t="s">
        <v>2238</v>
      </c>
      <c r="I3599" s="661" t="s">
        <v>6091</v>
      </c>
      <c r="J3599" s="661" t="s">
        <v>6092</v>
      </c>
      <c r="K3599" s="661" t="s">
        <v>6093</v>
      </c>
      <c r="L3599" s="662">
        <v>4283.43</v>
      </c>
      <c r="M3599" s="662">
        <v>4283.43</v>
      </c>
      <c r="N3599" s="661">
        <v>1</v>
      </c>
      <c r="O3599" s="742">
        <v>0.5</v>
      </c>
      <c r="P3599" s="662">
        <v>4283.43</v>
      </c>
      <c r="Q3599" s="677">
        <v>1</v>
      </c>
      <c r="R3599" s="661">
        <v>1</v>
      </c>
      <c r="S3599" s="677">
        <v>1</v>
      </c>
      <c r="T3599" s="742">
        <v>0.5</v>
      </c>
      <c r="U3599" s="700">
        <v>1</v>
      </c>
    </row>
    <row r="3600" spans="1:21" ht="14.4" customHeight="1" x14ac:dyDescent="0.3">
      <c r="A3600" s="660">
        <v>21</v>
      </c>
      <c r="B3600" s="661" t="s">
        <v>589</v>
      </c>
      <c r="C3600" s="661">
        <v>89301215</v>
      </c>
      <c r="D3600" s="740" t="s">
        <v>6630</v>
      </c>
      <c r="E3600" s="741" t="s">
        <v>4366</v>
      </c>
      <c r="F3600" s="661" t="s">
        <v>4355</v>
      </c>
      <c r="G3600" s="661" t="s">
        <v>4702</v>
      </c>
      <c r="H3600" s="661" t="s">
        <v>590</v>
      </c>
      <c r="I3600" s="661" t="s">
        <v>1163</v>
      </c>
      <c r="J3600" s="661" t="s">
        <v>1164</v>
      </c>
      <c r="K3600" s="661" t="s">
        <v>4703</v>
      </c>
      <c r="L3600" s="662">
        <v>0</v>
      </c>
      <c r="M3600" s="662">
        <v>0</v>
      </c>
      <c r="N3600" s="661">
        <v>1</v>
      </c>
      <c r="O3600" s="742">
        <v>1</v>
      </c>
      <c r="P3600" s="662">
        <v>0</v>
      </c>
      <c r="Q3600" s="677"/>
      <c r="R3600" s="661">
        <v>1</v>
      </c>
      <c r="S3600" s="677">
        <v>1</v>
      </c>
      <c r="T3600" s="742">
        <v>1</v>
      </c>
      <c r="U3600" s="700">
        <v>1</v>
      </c>
    </row>
    <row r="3601" spans="1:21" ht="14.4" customHeight="1" x14ac:dyDescent="0.3">
      <c r="A3601" s="660">
        <v>21</v>
      </c>
      <c r="B3601" s="661" t="s">
        <v>589</v>
      </c>
      <c r="C3601" s="661">
        <v>89301215</v>
      </c>
      <c r="D3601" s="740" t="s">
        <v>6630</v>
      </c>
      <c r="E3601" s="741" t="s">
        <v>4366</v>
      </c>
      <c r="F3601" s="661" t="s">
        <v>4355</v>
      </c>
      <c r="G3601" s="661" t="s">
        <v>4635</v>
      </c>
      <c r="H3601" s="661" t="s">
        <v>2238</v>
      </c>
      <c r="I3601" s="661" t="s">
        <v>5128</v>
      </c>
      <c r="J3601" s="661" t="s">
        <v>5129</v>
      </c>
      <c r="K3601" s="661" t="s">
        <v>2884</v>
      </c>
      <c r="L3601" s="662">
        <v>10256.77</v>
      </c>
      <c r="M3601" s="662">
        <v>10256.77</v>
      </c>
      <c r="N3601" s="661">
        <v>1</v>
      </c>
      <c r="O3601" s="742">
        <v>1</v>
      </c>
      <c r="P3601" s="662">
        <v>10256.77</v>
      </c>
      <c r="Q3601" s="677">
        <v>1</v>
      </c>
      <c r="R3601" s="661">
        <v>1</v>
      </c>
      <c r="S3601" s="677">
        <v>1</v>
      </c>
      <c r="T3601" s="742">
        <v>1</v>
      </c>
      <c r="U3601" s="700">
        <v>1</v>
      </c>
    </row>
    <row r="3602" spans="1:21" ht="14.4" customHeight="1" x14ac:dyDescent="0.3">
      <c r="A3602" s="660">
        <v>21</v>
      </c>
      <c r="B3602" s="661" t="s">
        <v>589</v>
      </c>
      <c r="C3602" s="661">
        <v>89301215</v>
      </c>
      <c r="D3602" s="740" t="s">
        <v>6630</v>
      </c>
      <c r="E3602" s="741" t="s">
        <v>4366</v>
      </c>
      <c r="F3602" s="661" t="s">
        <v>4355</v>
      </c>
      <c r="G3602" s="661" t="s">
        <v>4635</v>
      </c>
      <c r="H3602" s="661" t="s">
        <v>2238</v>
      </c>
      <c r="I3602" s="661" t="s">
        <v>5130</v>
      </c>
      <c r="J3602" s="661" t="s">
        <v>5129</v>
      </c>
      <c r="K3602" s="661" t="s">
        <v>2884</v>
      </c>
      <c r="L3602" s="662">
        <v>10256.77</v>
      </c>
      <c r="M3602" s="662">
        <v>10256.77</v>
      </c>
      <c r="N3602" s="661">
        <v>1</v>
      </c>
      <c r="O3602" s="742">
        <v>0.5</v>
      </c>
      <c r="P3602" s="662">
        <v>10256.77</v>
      </c>
      <c r="Q3602" s="677">
        <v>1</v>
      </c>
      <c r="R3602" s="661">
        <v>1</v>
      </c>
      <c r="S3602" s="677">
        <v>1</v>
      </c>
      <c r="T3602" s="742">
        <v>0.5</v>
      </c>
      <c r="U3602" s="700">
        <v>1</v>
      </c>
    </row>
    <row r="3603" spans="1:21" ht="14.4" customHeight="1" x14ac:dyDescent="0.3">
      <c r="A3603" s="660">
        <v>21</v>
      </c>
      <c r="B3603" s="661" t="s">
        <v>589</v>
      </c>
      <c r="C3603" s="661">
        <v>89301215</v>
      </c>
      <c r="D3603" s="740" t="s">
        <v>6630</v>
      </c>
      <c r="E3603" s="741" t="s">
        <v>4366</v>
      </c>
      <c r="F3603" s="661" t="s">
        <v>4355</v>
      </c>
      <c r="G3603" s="661" t="s">
        <v>5314</v>
      </c>
      <c r="H3603" s="661" t="s">
        <v>590</v>
      </c>
      <c r="I3603" s="661" t="s">
        <v>6524</v>
      </c>
      <c r="J3603" s="661" t="s">
        <v>5316</v>
      </c>
      <c r="K3603" s="661" t="s">
        <v>2857</v>
      </c>
      <c r="L3603" s="662">
        <v>104.66</v>
      </c>
      <c r="M3603" s="662">
        <v>104.66</v>
      </c>
      <c r="N3603" s="661">
        <v>1</v>
      </c>
      <c r="O3603" s="742">
        <v>1</v>
      </c>
      <c r="P3603" s="662">
        <v>104.66</v>
      </c>
      <c r="Q3603" s="677">
        <v>1</v>
      </c>
      <c r="R3603" s="661">
        <v>1</v>
      </c>
      <c r="S3603" s="677">
        <v>1</v>
      </c>
      <c r="T3603" s="742">
        <v>1</v>
      </c>
      <c r="U3603" s="700">
        <v>1</v>
      </c>
    </row>
    <row r="3604" spans="1:21" ht="14.4" customHeight="1" x14ac:dyDescent="0.3">
      <c r="A3604" s="660">
        <v>21</v>
      </c>
      <c r="B3604" s="661" t="s">
        <v>589</v>
      </c>
      <c r="C3604" s="661">
        <v>89301215</v>
      </c>
      <c r="D3604" s="740" t="s">
        <v>6630</v>
      </c>
      <c r="E3604" s="741" t="s">
        <v>4366</v>
      </c>
      <c r="F3604" s="661" t="s">
        <v>4355</v>
      </c>
      <c r="G3604" s="661" t="s">
        <v>4545</v>
      </c>
      <c r="H3604" s="661" t="s">
        <v>2238</v>
      </c>
      <c r="I3604" s="661" t="s">
        <v>2601</v>
      </c>
      <c r="J3604" s="661" t="s">
        <v>2602</v>
      </c>
      <c r="K3604" s="661" t="s">
        <v>4215</v>
      </c>
      <c r="L3604" s="662">
        <v>804.58</v>
      </c>
      <c r="M3604" s="662">
        <v>1609.16</v>
      </c>
      <c r="N3604" s="661">
        <v>2</v>
      </c>
      <c r="O3604" s="742">
        <v>1</v>
      </c>
      <c r="P3604" s="662"/>
      <c r="Q3604" s="677">
        <v>0</v>
      </c>
      <c r="R3604" s="661"/>
      <c r="S3604" s="677">
        <v>0</v>
      </c>
      <c r="T3604" s="742"/>
      <c r="U3604" s="700">
        <v>0</v>
      </c>
    </row>
    <row r="3605" spans="1:21" ht="14.4" customHeight="1" x14ac:dyDescent="0.3">
      <c r="A3605" s="660">
        <v>21</v>
      </c>
      <c r="B3605" s="661" t="s">
        <v>589</v>
      </c>
      <c r="C3605" s="661">
        <v>89301215</v>
      </c>
      <c r="D3605" s="740" t="s">
        <v>6630</v>
      </c>
      <c r="E3605" s="741" t="s">
        <v>4366</v>
      </c>
      <c r="F3605" s="661" t="s">
        <v>4355</v>
      </c>
      <c r="G3605" s="661" t="s">
        <v>4432</v>
      </c>
      <c r="H3605" s="661" t="s">
        <v>590</v>
      </c>
      <c r="I3605" s="661" t="s">
        <v>1073</v>
      </c>
      <c r="J3605" s="661" t="s">
        <v>4433</v>
      </c>
      <c r="K3605" s="661" t="s">
        <v>4434</v>
      </c>
      <c r="L3605" s="662">
        <v>56.01</v>
      </c>
      <c r="M3605" s="662">
        <v>56.01</v>
      </c>
      <c r="N3605" s="661">
        <v>1</v>
      </c>
      <c r="O3605" s="742">
        <v>0.5</v>
      </c>
      <c r="P3605" s="662">
        <v>56.01</v>
      </c>
      <c r="Q3605" s="677">
        <v>1</v>
      </c>
      <c r="R3605" s="661">
        <v>1</v>
      </c>
      <c r="S3605" s="677">
        <v>1</v>
      </c>
      <c r="T3605" s="742">
        <v>0.5</v>
      </c>
      <c r="U3605" s="700">
        <v>1</v>
      </c>
    </row>
    <row r="3606" spans="1:21" ht="14.4" customHeight="1" x14ac:dyDescent="0.3">
      <c r="A3606" s="660">
        <v>21</v>
      </c>
      <c r="B3606" s="661" t="s">
        <v>589</v>
      </c>
      <c r="C3606" s="661">
        <v>89301215</v>
      </c>
      <c r="D3606" s="740" t="s">
        <v>6630</v>
      </c>
      <c r="E3606" s="741" t="s">
        <v>4366</v>
      </c>
      <c r="F3606" s="661" t="s">
        <v>4355</v>
      </c>
      <c r="G3606" s="661" t="s">
        <v>4414</v>
      </c>
      <c r="H3606" s="661" t="s">
        <v>590</v>
      </c>
      <c r="I3606" s="661" t="s">
        <v>4568</v>
      </c>
      <c r="J3606" s="661" t="s">
        <v>4416</v>
      </c>
      <c r="K3606" s="661" t="s">
        <v>855</v>
      </c>
      <c r="L3606" s="662">
        <v>97.97</v>
      </c>
      <c r="M3606" s="662">
        <v>97.97</v>
      </c>
      <c r="N3606" s="661">
        <v>1</v>
      </c>
      <c r="O3606" s="742">
        <v>0.5</v>
      </c>
      <c r="P3606" s="662">
        <v>97.97</v>
      </c>
      <c r="Q3606" s="677">
        <v>1</v>
      </c>
      <c r="R3606" s="661">
        <v>1</v>
      </c>
      <c r="S3606" s="677">
        <v>1</v>
      </c>
      <c r="T3606" s="742">
        <v>0.5</v>
      </c>
      <c r="U3606" s="700">
        <v>1</v>
      </c>
    </row>
    <row r="3607" spans="1:21" ht="14.4" customHeight="1" x14ac:dyDescent="0.3">
      <c r="A3607" s="660">
        <v>21</v>
      </c>
      <c r="B3607" s="661" t="s">
        <v>589</v>
      </c>
      <c r="C3607" s="661">
        <v>89301215</v>
      </c>
      <c r="D3607" s="740" t="s">
        <v>6630</v>
      </c>
      <c r="E3607" s="741" t="s">
        <v>4366</v>
      </c>
      <c r="F3607" s="661" t="s">
        <v>4355</v>
      </c>
      <c r="G3607" s="661" t="s">
        <v>4410</v>
      </c>
      <c r="H3607" s="661" t="s">
        <v>2238</v>
      </c>
      <c r="I3607" s="661" t="s">
        <v>2514</v>
      </c>
      <c r="J3607" s="661" t="s">
        <v>2515</v>
      </c>
      <c r="K3607" s="661" t="s">
        <v>4121</v>
      </c>
      <c r="L3607" s="662">
        <v>1359.61</v>
      </c>
      <c r="M3607" s="662">
        <v>2719.22</v>
      </c>
      <c r="N3607" s="661">
        <v>2</v>
      </c>
      <c r="O3607" s="742">
        <v>0.5</v>
      </c>
      <c r="P3607" s="662">
        <v>2719.22</v>
      </c>
      <c r="Q3607" s="677">
        <v>1</v>
      </c>
      <c r="R3607" s="661">
        <v>2</v>
      </c>
      <c r="S3607" s="677">
        <v>1</v>
      </c>
      <c r="T3607" s="742">
        <v>0.5</v>
      </c>
      <c r="U3607" s="700">
        <v>1</v>
      </c>
    </row>
    <row r="3608" spans="1:21" ht="14.4" customHeight="1" x14ac:dyDescent="0.3">
      <c r="A3608" s="660">
        <v>21</v>
      </c>
      <c r="B3608" s="661" t="s">
        <v>589</v>
      </c>
      <c r="C3608" s="661">
        <v>89301215</v>
      </c>
      <c r="D3608" s="740" t="s">
        <v>6630</v>
      </c>
      <c r="E3608" s="741" t="s">
        <v>4366</v>
      </c>
      <c r="F3608" s="661" t="s">
        <v>4355</v>
      </c>
      <c r="G3608" s="661" t="s">
        <v>4657</v>
      </c>
      <c r="H3608" s="661" t="s">
        <v>590</v>
      </c>
      <c r="I3608" s="661" t="s">
        <v>1962</v>
      </c>
      <c r="J3608" s="661" t="s">
        <v>5174</v>
      </c>
      <c r="K3608" s="661" t="s">
        <v>4659</v>
      </c>
      <c r="L3608" s="662">
        <v>1044.3599999999999</v>
      </c>
      <c r="M3608" s="662">
        <v>1044.3599999999999</v>
      </c>
      <c r="N3608" s="661">
        <v>1</v>
      </c>
      <c r="O3608" s="742">
        <v>0.5</v>
      </c>
      <c r="P3608" s="662">
        <v>1044.3599999999999</v>
      </c>
      <c r="Q3608" s="677">
        <v>1</v>
      </c>
      <c r="R3608" s="661">
        <v>1</v>
      </c>
      <c r="S3608" s="677">
        <v>1</v>
      </c>
      <c r="T3608" s="742">
        <v>0.5</v>
      </c>
      <c r="U3608" s="700">
        <v>1</v>
      </c>
    </row>
    <row r="3609" spans="1:21" ht="14.4" customHeight="1" x14ac:dyDescent="0.3">
      <c r="A3609" s="660">
        <v>21</v>
      </c>
      <c r="B3609" s="661" t="s">
        <v>589</v>
      </c>
      <c r="C3609" s="661">
        <v>89301215</v>
      </c>
      <c r="D3609" s="740" t="s">
        <v>6630</v>
      </c>
      <c r="E3609" s="741" t="s">
        <v>4366</v>
      </c>
      <c r="F3609" s="661" t="s">
        <v>4355</v>
      </c>
      <c r="G3609" s="661" t="s">
        <v>4439</v>
      </c>
      <c r="H3609" s="661" t="s">
        <v>590</v>
      </c>
      <c r="I3609" s="661" t="s">
        <v>2125</v>
      </c>
      <c r="J3609" s="661" t="s">
        <v>935</v>
      </c>
      <c r="K3609" s="661" t="s">
        <v>1329</v>
      </c>
      <c r="L3609" s="662">
        <v>113.37</v>
      </c>
      <c r="M3609" s="662">
        <v>340.11</v>
      </c>
      <c r="N3609" s="661">
        <v>3</v>
      </c>
      <c r="O3609" s="742">
        <v>2</v>
      </c>
      <c r="P3609" s="662">
        <v>340.11</v>
      </c>
      <c r="Q3609" s="677">
        <v>1</v>
      </c>
      <c r="R3609" s="661">
        <v>3</v>
      </c>
      <c r="S3609" s="677">
        <v>1</v>
      </c>
      <c r="T3609" s="742">
        <v>2</v>
      </c>
      <c r="U3609" s="700">
        <v>1</v>
      </c>
    </row>
    <row r="3610" spans="1:21" ht="14.4" customHeight="1" x14ac:dyDescent="0.3">
      <c r="A3610" s="660">
        <v>21</v>
      </c>
      <c r="B3610" s="661" t="s">
        <v>589</v>
      </c>
      <c r="C3610" s="661">
        <v>89301215</v>
      </c>
      <c r="D3610" s="740" t="s">
        <v>6630</v>
      </c>
      <c r="E3610" s="741" t="s">
        <v>4366</v>
      </c>
      <c r="F3610" s="661" t="s">
        <v>4355</v>
      </c>
      <c r="G3610" s="661" t="s">
        <v>4442</v>
      </c>
      <c r="H3610" s="661" t="s">
        <v>590</v>
      </c>
      <c r="I3610" s="661" t="s">
        <v>946</v>
      </c>
      <c r="J3610" s="661" t="s">
        <v>4443</v>
      </c>
      <c r="K3610" s="661" t="s">
        <v>4444</v>
      </c>
      <c r="L3610" s="662">
        <v>0</v>
      </c>
      <c r="M3610" s="662">
        <v>0</v>
      </c>
      <c r="N3610" s="661">
        <v>1</v>
      </c>
      <c r="O3610" s="742">
        <v>0.5</v>
      </c>
      <c r="P3610" s="662"/>
      <c r="Q3610" s="677"/>
      <c r="R3610" s="661"/>
      <c r="S3610" s="677">
        <v>0</v>
      </c>
      <c r="T3610" s="742"/>
      <c r="U3610" s="700">
        <v>0</v>
      </c>
    </row>
    <row r="3611" spans="1:21" ht="14.4" customHeight="1" x14ac:dyDescent="0.3">
      <c r="A3611" s="660">
        <v>21</v>
      </c>
      <c r="B3611" s="661" t="s">
        <v>589</v>
      </c>
      <c r="C3611" s="661">
        <v>89301215</v>
      </c>
      <c r="D3611" s="740" t="s">
        <v>6630</v>
      </c>
      <c r="E3611" s="741" t="s">
        <v>4366</v>
      </c>
      <c r="F3611" s="661" t="s">
        <v>4355</v>
      </c>
      <c r="G3611" s="661" t="s">
        <v>4963</v>
      </c>
      <c r="H3611" s="661" t="s">
        <v>2238</v>
      </c>
      <c r="I3611" s="661" t="s">
        <v>3652</v>
      </c>
      <c r="J3611" s="661" t="s">
        <v>4300</v>
      </c>
      <c r="K3611" s="661" t="s">
        <v>2543</v>
      </c>
      <c r="L3611" s="662">
        <v>514.67999999999995</v>
      </c>
      <c r="M3611" s="662">
        <v>514.67999999999995</v>
      </c>
      <c r="N3611" s="661">
        <v>1</v>
      </c>
      <c r="O3611" s="742">
        <v>1</v>
      </c>
      <c r="P3611" s="662">
        <v>514.67999999999995</v>
      </c>
      <c r="Q3611" s="677">
        <v>1</v>
      </c>
      <c r="R3611" s="661">
        <v>1</v>
      </c>
      <c r="S3611" s="677">
        <v>1</v>
      </c>
      <c r="T3611" s="742">
        <v>1</v>
      </c>
      <c r="U3611" s="700">
        <v>1</v>
      </c>
    </row>
    <row r="3612" spans="1:21" ht="14.4" customHeight="1" x14ac:dyDescent="0.3">
      <c r="A3612" s="660">
        <v>21</v>
      </c>
      <c r="B3612" s="661" t="s">
        <v>589</v>
      </c>
      <c r="C3612" s="661">
        <v>89301215</v>
      </c>
      <c r="D3612" s="740" t="s">
        <v>6630</v>
      </c>
      <c r="E3612" s="741" t="s">
        <v>4366</v>
      </c>
      <c r="F3612" s="661" t="s">
        <v>4355</v>
      </c>
      <c r="G3612" s="661" t="s">
        <v>5005</v>
      </c>
      <c r="H3612" s="661" t="s">
        <v>2238</v>
      </c>
      <c r="I3612" s="661" t="s">
        <v>6454</v>
      </c>
      <c r="J3612" s="661" t="s">
        <v>6455</v>
      </c>
      <c r="K3612" s="661" t="s">
        <v>6456</v>
      </c>
      <c r="L3612" s="662">
        <v>14860.07</v>
      </c>
      <c r="M3612" s="662">
        <v>14860.07</v>
      </c>
      <c r="N3612" s="661">
        <v>1</v>
      </c>
      <c r="O3612" s="742">
        <v>0.5</v>
      </c>
      <c r="P3612" s="662">
        <v>14860.07</v>
      </c>
      <c r="Q3612" s="677">
        <v>1</v>
      </c>
      <c r="R3612" s="661">
        <v>1</v>
      </c>
      <c r="S3612" s="677">
        <v>1</v>
      </c>
      <c r="T3612" s="742">
        <v>0.5</v>
      </c>
      <c r="U3612" s="700">
        <v>1</v>
      </c>
    </row>
    <row r="3613" spans="1:21" ht="14.4" customHeight="1" x14ac:dyDescent="0.3">
      <c r="A3613" s="660">
        <v>21</v>
      </c>
      <c r="B3613" s="661" t="s">
        <v>589</v>
      </c>
      <c r="C3613" s="661">
        <v>89301215</v>
      </c>
      <c r="D3613" s="740" t="s">
        <v>6630</v>
      </c>
      <c r="E3613" s="741" t="s">
        <v>4366</v>
      </c>
      <c r="F3613" s="661" t="s">
        <v>4355</v>
      </c>
      <c r="G3613" s="661" t="s">
        <v>4599</v>
      </c>
      <c r="H3613" s="661" t="s">
        <v>2238</v>
      </c>
      <c r="I3613" s="661" t="s">
        <v>2291</v>
      </c>
      <c r="J3613" s="661" t="s">
        <v>2292</v>
      </c>
      <c r="K3613" s="661" t="s">
        <v>2293</v>
      </c>
      <c r="L3613" s="662">
        <v>32.74</v>
      </c>
      <c r="M3613" s="662">
        <v>32.74</v>
      </c>
      <c r="N3613" s="661">
        <v>1</v>
      </c>
      <c r="O3613" s="742">
        <v>0.5</v>
      </c>
      <c r="P3613" s="662"/>
      <c r="Q3613" s="677">
        <v>0</v>
      </c>
      <c r="R3613" s="661"/>
      <c r="S3613" s="677">
        <v>0</v>
      </c>
      <c r="T3613" s="742"/>
      <c r="U3613" s="700">
        <v>0</v>
      </c>
    </row>
    <row r="3614" spans="1:21" ht="14.4" customHeight="1" x14ac:dyDescent="0.3">
      <c r="A3614" s="660">
        <v>21</v>
      </c>
      <c r="B3614" s="661" t="s">
        <v>589</v>
      </c>
      <c r="C3614" s="661">
        <v>89301215</v>
      </c>
      <c r="D3614" s="740" t="s">
        <v>6630</v>
      </c>
      <c r="E3614" s="741" t="s">
        <v>4366</v>
      </c>
      <c r="F3614" s="661" t="s">
        <v>4355</v>
      </c>
      <c r="G3614" s="661" t="s">
        <v>4599</v>
      </c>
      <c r="H3614" s="661" t="s">
        <v>2238</v>
      </c>
      <c r="I3614" s="661" t="s">
        <v>6525</v>
      </c>
      <c r="J3614" s="661" t="s">
        <v>2558</v>
      </c>
      <c r="K3614" s="661" t="s">
        <v>6526</v>
      </c>
      <c r="L3614" s="662">
        <v>65.489999999999995</v>
      </c>
      <c r="M3614" s="662">
        <v>65.489999999999995</v>
      </c>
      <c r="N3614" s="661">
        <v>1</v>
      </c>
      <c r="O3614" s="742">
        <v>0.5</v>
      </c>
      <c r="P3614" s="662"/>
      <c r="Q3614" s="677">
        <v>0</v>
      </c>
      <c r="R3614" s="661"/>
      <c r="S3614" s="677">
        <v>0</v>
      </c>
      <c r="T3614" s="742"/>
      <c r="U3614" s="700">
        <v>0</v>
      </c>
    </row>
    <row r="3615" spans="1:21" ht="14.4" customHeight="1" x14ac:dyDescent="0.3">
      <c r="A3615" s="660">
        <v>21</v>
      </c>
      <c r="B3615" s="661" t="s">
        <v>589</v>
      </c>
      <c r="C3615" s="661">
        <v>89301215</v>
      </c>
      <c r="D3615" s="740" t="s">
        <v>6630</v>
      </c>
      <c r="E3615" s="741" t="s">
        <v>4366</v>
      </c>
      <c r="F3615" s="661" t="s">
        <v>4355</v>
      </c>
      <c r="G3615" s="661" t="s">
        <v>4599</v>
      </c>
      <c r="H3615" s="661" t="s">
        <v>2238</v>
      </c>
      <c r="I3615" s="661" t="s">
        <v>2355</v>
      </c>
      <c r="J3615" s="661" t="s">
        <v>2349</v>
      </c>
      <c r="K3615" s="661" t="s">
        <v>4226</v>
      </c>
      <c r="L3615" s="662">
        <v>163.72999999999999</v>
      </c>
      <c r="M3615" s="662">
        <v>163.72999999999999</v>
      </c>
      <c r="N3615" s="661">
        <v>1</v>
      </c>
      <c r="O3615" s="742">
        <v>0.5</v>
      </c>
      <c r="P3615" s="662"/>
      <c r="Q3615" s="677">
        <v>0</v>
      </c>
      <c r="R3615" s="661"/>
      <c r="S3615" s="677">
        <v>0</v>
      </c>
      <c r="T3615" s="742"/>
      <c r="U3615" s="700">
        <v>0</v>
      </c>
    </row>
    <row r="3616" spans="1:21" ht="14.4" customHeight="1" x14ac:dyDescent="0.3">
      <c r="A3616" s="660">
        <v>21</v>
      </c>
      <c r="B3616" s="661" t="s">
        <v>589</v>
      </c>
      <c r="C3616" s="661">
        <v>89301215</v>
      </c>
      <c r="D3616" s="740" t="s">
        <v>6630</v>
      </c>
      <c r="E3616" s="741" t="s">
        <v>4366</v>
      </c>
      <c r="F3616" s="661" t="s">
        <v>4357</v>
      </c>
      <c r="G3616" s="661" t="s">
        <v>4615</v>
      </c>
      <c r="H3616" s="661" t="s">
        <v>590</v>
      </c>
      <c r="I3616" s="661" t="s">
        <v>4616</v>
      </c>
      <c r="J3616" s="661" t="s">
        <v>4617</v>
      </c>
      <c r="K3616" s="661" t="s">
        <v>4618</v>
      </c>
      <c r="L3616" s="662">
        <v>1267.1199999999999</v>
      </c>
      <c r="M3616" s="662">
        <v>1267.1199999999999</v>
      </c>
      <c r="N3616" s="661">
        <v>1</v>
      </c>
      <c r="O3616" s="742">
        <v>1</v>
      </c>
      <c r="P3616" s="662">
        <v>1267.1199999999999</v>
      </c>
      <c r="Q3616" s="677">
        <v>1</v>
      </c>
      <c r="R3616" s="661">
        <v>1</v>
      </c>
      <c r="S3616" s="677">
        <v>1</v>
      </c>
      <c r="T3616" s="742">
        <v>1</v>
      </c>
      <c r="U3616" s="700">
        <v>1</v>
      </c>
    </row>
    <row r="3617" spans="1:21" ht="14.4" customHeight="1" x14ac:dyDescent="0.3">
      <c r="A3617" s="660">
        <v>21</v>
      </c>
      <c r="B3617" s="661" t="s">
        <v>589</v>
      </c>
      <c r="C3617" s="661">
        <v>89301215</v>
      </c>
      <c r="D3617" s="740" t="s">
        <v>6630</v>
      </c>
      <c r="E3617" s="741" t="s">
        <v>4366</v>
      </c>
      <c r="F3617" s="661" t="s">
        <v>4357</v>
      </c>
      <c r="G3617" s="661" t="s">
        <v>5368</v>
      </c>
      <c r="H3617" s="661" t="s">
        <v>590</v>
      </c>
      <c r="I3617" s="661" t="s">
        <v>5372</v>
      </c>
      <c r="J3617" s="661" t="s">
        <v>5373</v>
      </c>
      <c r="K3617" s="661" t="s">
        <v>5374</v>
      </c>
      <c r="L3617" s="662">
        <v>1600</v>
      </c>
      <c r="M3617" s="662">
        <v>1600</v>
      </c>
      <c r="N3617" s="661">
        <v>1</v>
      </c>
      <c r="O3617" s="742">
        <v>1</v>
      </c>
      <c r="P3617" s="662">
        <v>1600</v>
      </c>
      <c r="Q3617" s="677">
        <v>1</v>
      </c>
      <c r="R3617" s="661">
        <v>1</v>
      </c>
      <c r="S3617" s="677">
        <v>1</v>
      </c>
      <c r="T3617" s="742">
        <v>1</v>
      </c>
      <c r="U3617" s="700">
        <v>1</v>
      </c>
    </row>
    <row r="3618" spans="1:21" ht="14.4" customHeight="1" x14ac:dyDescent="0.3">
      <c r="A3618" s="660">
        <v>21</v>
      </c>
      <c r="B3618" s="661" t="s">
        <v>589</v>
      </c>
      <c r="C3618" s="661">
        <v>89301215</v>
      </c>
      <c r="D3618" s="740" t="s">
        <v>6630</v>
      </c>
      <c r="E3618" s="741" t="s">
        <v>4366</v>
      </c>
      <c r="F3618" s="661" t="s">
        <v>4357</v>
      </c>
      <c r="G3618" s="661" t="s">
        <v>4684</v>
      </c>
      <c r="H3618" s="661" t="s">
        <v>590</v>
      </c>
      <c r="I3618" s="661" t="s">
        <v>4616</v>
      </c>
      <c r="J3618" s="661" t="s">
        <v>4617</v>
      </c>
      <c r="K3618" s="661" t="s">
        <v>4618</v>
      </c>
      <c r="L3618" s="662">
        <v>1267.1199999999999</v>
      </c>
      <c r="M3618" s="662">
        <v>2534.2399999999998</v>
      </c>
      <c r="N3618" s="661">
        <v>2</v>
      </c>
      <c r="O3618" s="742">
        <v>2</v>
      </c>
      <c r="P3618" s="662">
        <v>2534.2399999999998</v>
      </c>
      <c r="Q3618" s="677">
        <v>1</v>
      </c>
      <c r="R3618" s="661">
        <v>2</v>
      </c>
      <c r="S3618" s="677">
        <v>1</v>
      </c>
      <c r="T3618" s="742">
        <v>2</v>
      </c>
      <c r="U3618" s="700">
        <v>1</v>
      </c>
    </row>
    <row r="3619" spans="1:21" ht="14.4" customHeight="1" x14ac:dyDescent="0.3">
      <c r="A3619" s="660">
        <v>21</v>
      </c>
      <c r="B3619" s="661" t="s">
        <v>589</v>
      </c>
      <c r="C3619" s="661">
        <v>89301215</v>
      </c>
      <c r="D3619" s="740" t="s">
        <v>6630</v>
      </c>
      <c r="E3619" s="741" t="s">
        <v>4369</v>
      </c>
      <c r="F3619" s="661" t="s">
        <v>4355</v>
      </c>
      <c r="G3619" s="661" t="s">
        <v>4395</v>
      </c>
      <c r="H3619" s="661" t="s">
        <v>590</v>
      </c>
      <c r="I3619" s="661" t="s">
        <v>1190</v>
      </c>
      <c r="J3619" s="661" t="s">
        <v>1191</v>
      </c>
      <c r="K3619" s="661" t="s">
        <v>1192</v>
      </c>
      <c r="L3619" s="662">
        <v>95.25</v>
      </c>
      <c r="M3619" s="662">
        <v>95.25</v>
      </c>
      <c r="N3619" s="661">
        <v>1</v>
      </c>
      <c r="O3619" s="742">
        <v>1</v>
      </c>
      <c r="P3619" s="662">
        <v>95.25</v>
      </c>
      <c r="Q3619" s="677">
        <v>1</v>
      </c>
      <c r="R3619" s="661">
        <v>1</v>
      </c>
      <c r="S3619" s="677">
        <v>1</v>
      </c>
      <c r="T3619" s="742">
        <v>1</v>
      </c>
      <c r="U3619" s="700">
        <v>1</v>
      </c>
    </row>
    <row r="3620" spans="1:21" ht="14.4" customHeight="1" x14ac:dyDescent="0.3">
      <c r="A3620" s="660">
        <v>21</v>
      </c>
      <c r="B3620" s="661" t="s">
        <v>589</v>
      </c>
      <c r="C3620" s="661">
        <v>89301215</v>
      </c>
      <c r="D3620" s="740" t="s">
        <v>6630</v>
      </c>
      <c r="E3620" s="741" t="s">
        <v>4369</v>
      </c>
      <c r="F3620" s="661" t="s">
        <v>4355</v>
      </c>
      <c r="G3620" s="661" t="s">
        <v>4737</v>
      </c>
      <c r="H3620" s="661" t="s">
        <v>590</v>
      </c>
      <c r="I3620" s="661" t="s">
        <v>5815</v>
      </c>
      <c r="J3620" s="661" t="s">
        <v>1151</v>
      </c>
      <c r="K3620" s="661" t="s">
        <v>5816</v>
      </c>
      <c r="L3620" s="662">
        <v>0</v>
      </c>
      <c r="M3620" s="662">
        <v>0</v>
      </c>
      <c r="N3620" s="661">
        <v>1</v>
      </c>
      <c r="O3620" s="742">
        <v>1</v>
      </c>
      <c r="P3620" s="662"/>
      <c r="Q3620" s="677"/>
      <c r="R3620" s="661"/>
      <c r="S3620" s="677">
        <v>0</v>
      </c>
      <c r="T3620" s="742"/>
      <c r="U3620" s="700">
        <v>0</v>
      </c>
    </row>
    <row r="3621" spans="1:21" ht="14.4" customHeight="1" x14ac:dyDescent="0.3">
      <c r="A3621" s="660">
        <v>21</v>
      </c>
      <c r="B3621" s="661" t="s">
        <v>589</v>
      </c>
      <c r="C3621" s="661">
        <v>89301215</v>
      </c>
      <c r="D3621" s="740" t="s">
        <v>6630</v>
      </c>
      <c r="E3621" s="741" t="s">
        <v>4369</v>
      </c>
      <c r="F3621" s="661" t="s">
        <v>4355</v>
      </c>
      <c r="G3621" s="661" t="s">
        <v>5065</v>
      </c>
      <c r="H3621" s="661" t="s">
        <v>2238</v>
      </c>
      <c r="I3621" s="661" t="s">
        <v>5066</v>
      </c>
      <c r="J3621" s="661" t="s">
        <v>5067</v>
      </c>
      <c r="K3621" s="661" t="s">
        <v>5068</v>
      </c>
      <c r="L3621" s="662">
        <v>804.58</v>
      </c>
      <c r="M3621" s="662">
        <v>1609.16</v>
      </c>
      <c r="N3621" s="661">
        <v>2</v>
      </c>
      <c r="O3621" s="742">
        <v>1</v>
      </c>
      <c r="P3621" s="662">
        <v>1609.16</v>
      </c>
      <c r="Q3621" s="677">
        <v>1</v>
      </c>
      <c r="R3621" s="661">
        <v>2</v>
      </c>
      <c r="S3621" s="677">
        <v>1</v>
      </c>
      <c r="T3621" s="742">
        <v>1</v>
      </c>
      <c r="U3621" s="700">
        <v>1</v>
      </c>
    </row>
    <row r="3622" spans="1:21" ht="14.4" customHeight="1" x14ac:dyDescent="0.3">
      <c r="A3622" s="660">
        <v>21</v>
      </c>
      <c r="B3622" s="661" t="s">
        <v>589</v>
      </c>
      <c r="C3622" s="661">
        <v>89301215</v>
      </c>
      <c r="D3622" s="740" t="s">
        <v>6630</v>
      </c>
      <c r="E3622" s="741" t="s">
        <v>4369</v>
      </c>
      <c r="F3622" s="661" t="s">
        <v>4355</v>
      </c>
      <c r="G3622" s="661" t="s">
        <v>5299</v>
      </c>
      <c r="H3622" s="661" t="s">
        <v>590</v>
      </c>
      <c r="I3622" s="661" t="s">
        <v>6527</v>
      </c>
      <c r="J3622" s="661" t="s">
        <v>6528</v>
      </c>
      <c r="K3622" s="661" t="s">
        <v>4311</v>
      </c>
      <c r="L3622" s="662">
        <v>55.9</v>
      </c>
      <c r="M3622" s="662">
        <v>111.8</v>
      </c>
      <c r="N3622" s="661">
        <v>2</v>
      </c>
      <c r="O3622" s="742">
        <v>1</v>
      </c>
      <c r="P3622" s="662"/>
      <c r="Q3622" s="677">
        <v>0</v>
      </c>
      <c r="R3622" s="661"/>
      <c r="S3622" s="677">
        <v>0</v>
      </c>
      <c r="T3622" s="742"/>
      <c r="U3622" s="700">
        <v>0</v>
      </c>
    </row>
    <row r="3623" spans="1:21" ht="14.4" customHeight="1" x14ac:dyDescent="0.3">
      <c r="A3623" s="660">
        <v>21</v>
      </c>
      <c r="B3623" s="661" t="s">
        <v>589</v>
      </c>
      <c r="C3623" s="661">
        <v>89301215</v>
      </c>
      <c r="D3623" s="740" t="s">
        <v>6630</v>
      </c>
      <c r="E3623" s="741" t="s">
        <v>4369</v>
      </c>
      <c r="F3623" s="661" t="s">
        <v>4355</v>
      </c>
      <c r="G3623" s="661" t="s">
        <v>4400</v>
      </c>
      <c r="H3623" s="661" t="s">
        <v>590</v>
      </c>
      <c r="I3623" s="661" t="s">
        <v>1043</v>
      </c>
      <c r="J3623" s="661" t="s">
        <v>4401</v>
      </c>
      <c r="K3623" s="661" t="s">
        <v>4402</v>
      </c>
      <c r="L3623" s="662">
        <v>0</v>
      </c>
      <c r="M3623" s="662">
        <v>0</v>
      </c>
      <c r="N3623" s="661">
        <v>1</v>
      </c>
      <c r="O3623" s="742">
        <v>1</v>
      </c>
      <c r="P3623" s="662"/>
      <c r="Q3623" s="677"/>
      <c r="R3623" s="661"/>
      <c r="S3623" s="677">
        <v>0</v>
      </c>
      <c r="T3623" s="742"/>
      <c r="U3623" s="700">
        <v>0</v>
      </c>
    </row>
    <row r="3624" spans="1:21" ht="14.4" customHeight="1" x14ac:dyDescent="0.3">
      <c r="A3624" s="660">
        <v>21</v>
      </c>
      <c r="B3624" s="661" t="s">
        <v>589</v>
      </c>
      <c r="C3624" s="661">
        <v>89301215</v>
      </c>
      <c r="D3624" s="740" t="s">
        <v>6630</v>
      </c>
      <c r="E3624" s="741" t="s">
        <v>4369</v>
      </c>
      <c r="F3624" s="661" t="s">
        <v>4355</v>
      </c>
      <c r="G3624" s="661" t="s">
        <v>4400</v>
      </c>
      <c r="H3624" s="661" t="s">
        <v>590</v>
      </c>
      <c r="I3624" s="661" t="s">
        <v>5300</v>
      </c>
      <c r="J3624" s="661" t="s">
        <v>4401</v>
      </c>
      <c r="K3624" s="661" t="s">
        <v>4402</v>
      </c>
      <c r="L3624" s="662">
        <v>0</v>
      </c>
      <c r="M3624" s="662">
        <v>0</v>
      </c>
      <c r="N3624" s="661">
        <v>1</v>
      </c>
      <c r="O3624" s="742">
        <v>1</v>
      </c>
      <c r="P3624" s="662">
        <v>0</v>
      </c>
      <c r="Q3624" s="677"/>
      <c r="R3624" s="661">
        <v>1</v>
      </c>
      <c r="S3624" s="677">
        <v>1</v>
      </c>
      <c r="T3624" s="742">
        <v>1</v>
      </c>
      <c r="U3624" s="700">
        <v>1</v>
      </c>
    </row>
    <row r="3625" spans="1:21" ht="14.4" customHeight="1" x14ac:dyDescent="0.3">
      <c r="A3625" s="660">
        <v>21</v>
      </c>
      <c r="B3625" s="661" t="s">
        <v>589</v>
      </c>
      <c r="C3625" s="661">
        <v>89301215</v>
      </c>
      <c r="D3625" s="740" t="s">
        <v>6630</v>
      </c>
      <c r="E3625" s="741" t="s">
        <v>4369</v>
      </c>
      <c r="F3625" s="661" t="s">
        <v>4355</v>
      </c>
      <c r="G3625" s="661" t="s">
        <v>4400</v>
      </c>
      <c r="H3625" s="661" t="s">
        <v>590</v>
      </c>
      <c r="I3625" s="661" t="s">
        <v>6058</v>
      </c>
      <c r="J3625" s="661" t="s">
        <v>4475</v>
      </c>
      <c r="K3625" s="661" t="s">
        <v>2410</v>
      </c>
      <c r="L3625" s="662">
        <v>0</v>
      </c>
      <c r="M3625" s="662">
        <v>0</v>
      </c>
      <c r="N3625" s="661">
        <v>1</v>
      </c>
      <c r="O3625" s="742">
        <v>1</v>
      </c>
      <c r="P3625" s="662"/>
      <c r="Q3625" s="677"/>
      <c r="R3625" s="661"/>
      <c r="S3625" s="677">
        <v>0</v>
      </c>
      <c r="T3625" s="742"/>
      <c r="U3625" s="700">
        <v>0</v>
      </c>
    </row>
    <row r="3626" spans="1:21" ht="14.4" customHeight="1" x14ac:dyDescent="0.3">
      <c r="A3626" s="660">
        <v>21</v>
      </c>
      <c r="B3626" s="661" t="s">
        <v>589</v>
      </c>
      <c r="C3626" s="661">
        <v>89301215</v>
      </c>
      <c r="D3626" s="740" t="s">
        <v>6630</v>
      </c>
      <c r="E3626" s="741" t="s">
        <v>4369</v>
      </c>
      <c r="F3626" s="661" t="s">
        <v>4355</v>
      </c>
      <c r="G3626" s="661" t="s">
        <v>5465</v>
      </c>
      <c r="H3626" s="661" t="s">
        <v>590</v>
      </c>
      <c r="I3626" s="661" t="s">
        <v>6529</v>
      </c>
      <c r="J3626" s="661" t="s">
        <v>6530</v>
      </c>
      <c r="K3626" s="661" t="s">
        <v>6531</v>
      </c>
      <c r="L3626" s="662">
        <v>75.8</v>
      </c>
      <c r="M3626" s="662">
        <v>75.8</v>
      </c>
      <c r="N3626" s="661">
        <v>1</v>
      </c>
      <c r="O3626" s="742">
        <v>1</v>
      </c>
      <c r="P3626" s="662">
        <v>75.8</v>
      </c>
      <c r="Q3626" s="677">
        <v>1</v>
      </c>
      <c r="R3626" s="661">
        <v>1</v>
      </c>
      <c r="S3626" s="677">
        <v>1</v>
      </c>
      <c r="T3626" s="742">
        <v>1</v>
      </c>
      <c r="U3626" s="700">
        <v>1</v>
      </c>
    </row>
    <row r="3627" spans="1:21" ht="14.4" customHeight="1" x14ac:dyDescent="0.3">
      <c r="A3627" s="660">
        <v>21</v>
      </c>
      <c r="B3627" s="661" t="s">
        <v>589</v>
      </c>
      <c r="C3627" s="661">
        <v>89301215</v>
      </c>
      <c r="D3627" s="740" t="s">
        <v>6630</v>
      </c>
      <c r="E3627" s="741" t="s">
        <v>4369</v>
      </c>
      <c r="F3627" s="661" t="s">
        <v>4355</v>
      </c>
      <c r="G3627" s="661" t="s">
        <v>4480</v>
      </c>
      <c r="H3627" s="661" t="s">
        <v>590</v>
      </c>
      <c r="I3627" s="661" t="s">
        <v>3464</v>
      </c>
      <c r="J3627" s="661" t="s">
        <v>869</v>
      </c>
      <c r="K3627" s="661" t="s">
        <v>3465</v>
      </c>
      <c r="L3627" s="662">
        <v>198.04</v>
      </c>
      <c r="M3627" s="662">
        <v>396.08</v>
      </c>
      <c r="N3627" s="661">
        <v>2</v>
      </c>
      <c r="O3627" s="742">
        <v>2</v>
      </c>
      <c r="P3627" s="662">
        <v>396.08</v>
      </c>
      <c r="Q3627" s="677">
        <v>1</v>
      </c>
      <c r="R3627" s="661">
        <v>2</v>
      </c>
      <c r="S3627" s="677">
        <v>1</v>
      </c>
      <c r="T3627" s="742">
        <v>2</v>
      </c>
      <c r="U3627" s="700">
        <v>1</v>
      </c>
    </row>
    <row r="3628" spans="1:21" ht="14.4" customHeight="1" x14ac:dyDescent="0.3">
      <c r="A3628" s="660">
        <v>21</v>
      </c>
      <c r="B3628" s="661" t="s">
        <v>589</v>
      </c>
      <c r="C3628" s="661">
        <v>89301215</v>
      </c>
      <c r="D3628" s="740" t="s">
        <v>6630</v>
      </c>
      <c r="E3628" s="741" t="s">
        <v>4369</v>
      </c>
      <c r="F3628" s="661" t="s">
        <v>4355</v>
      </c>
      <c r="G3628" s="661" t="s">
        <v>4480</v>
      </c>
      <c r="H3628" s="661" t="s">
        <v>590</v>
      </c>
      <c r="I3628" s="661" t="s">
        <v>6211</v>
      </c>
      <c r="J3628" s="661" t="s">
        <v>6209</v>
      </c>
      <c r="K3628" s="661" t="s">
        <v>6212</v>
      </c>
      <c r="L3628" s="662">
        <v>0</v>
      </c>
      <c r="M3628" s="662">
        <v>0</v>
      </c>
      <c r="N3628" s="661">
        <v>1</v>
      </c>
      <c r="O3628" s="742">
        <v>0.5</v>
      </c>
      <c r="P3628" s="662">
        <v>0</v>
      </c>
      <c r="Q3628" s="677"/>
      <c r="R3628" s="661">
        <v>1</v>
      </c>
      <c r="S3628" s="677">
        <v>1</v>
      </c>
      <c r="T3628" s="742">
        <v>0.5</v>
      </c>
      <c r="U3628" s="700">
        <v>1</v>
      </c>
    </row>
    <row r="3629" spans="1:21" ht="14.4" customHeight="1" x14ac:dyDescent="0.3">
      <c r="A3629" s="660">
        <v>21</v>
      </c>
      <c r="B3629" s="661" t="s">
        <v>589</v>
      </c>
      <c r="C3629" s="661">
        <v>89301215</v>
      </c>
      <c r="D3629" s="740" t="s">
        <v>6630</v>
      </c>
      <c r="E3629" s="741" t="s">
        <v>4369</v>
      </c>
      <c r="F3629" s="661" t="s">
        <v>4355</v>
      </c>
      <c r="G3629" s="661" t="s">
        <v>4485</v>
      </c>
      <c r="H3629" s="661" t="s">
        <v>590</v>
      </c>
      <c r="I3629" s="661" t="s">
        <v>1518</v>
      </c>
      <c r="J3629" s="661" t="s">
        <v>1519</v>
      </c>
      <c r="K3629" s="661" t="s">
        <v>1520</v>
      </c>
      <c r="L3629" s="662">
        <v>359.63</v>
      </c>
      <c r="M3629" s="662">
        <v>1078.8899999999999</v>
      </c>
      <c r="N3629" s="661">
        <v>3</v>
      </c>
      <c r="O3629" s="742">
        <v>2</v>
      </c>
      <c r="P3629" s="662"/>
      <c r="Q3629" s="677">
        <v>0</v>
      </c>
      <c r="R3629" s="661"/>
      <c r="S3629" s="677">
        <v>0</v>
      </c>
      <c r="T3629" s="742"/>
      <c r="U3629" s="700">
        <v>0</v>
      </c>
    </row>
    <row r="3630" spans="1:21" ht="14.4" customHeight="1" x14ac:dyDescent="0.3">
      <c r="A3630" s="660">
        <v>21</v>
      </c>
      <c r="B3630" s="661" t="s">
        <v>589</v>
      </c>
      <c r="C3630" s="661">
        <v>89301215</v>
      </c>
      <c r="D3630" s="740" t="s">
        <v>6630</v>
      </c>
      <c r="E3630" s="741" t="s">
        <v>4369</v>
      </c>
      <c r="F3630" s="661" t="s">
        <v>4355</v>
      </c>
      <c r="G3630" s="661" t="s">
        <v>4485</v>
      </c>
      <c r="H3630" s="661" t="s">
        <v>590</v>
      </c>
      <c r="I3630" s="661" t="s">
        <v>4486</v>
      </c>
      <c r="J3630" s="661" t="s">
        <v>1519</v>
      </c>
      <c r="K3630" s="661" t="s">
        <v>2422</v>
      </c>
      <c r="L3630" s="662">
        <v>0</v>
      </c>
      <c r="M3630" s="662">
        <v>0</v>
      </c>
      <c r="N3630" s="661">
        <v>6</v>
      </c>
      <c r="O3630" s="742">
        <v>3.5</v>
      </c>
      <c r="P3630" s="662">
        <v>0</v>
      </c>
      <c r="Q3630" s="677"/>
      <c r="R3630" s="661">
        <v>5</v>
      </c>
      <c r="S3630" s="677">
        <v>0.83333333333333337</v>
      </c>
      <c r="T3630" s="742">
        <v>3</v>
      </c>
      <c r="U3630" s="700">
        <v>0.8571428571428571</v>
      </c>
    </row>
    <row r="3631" spans="1:21" ht="14.4" customHeight="1" x14ac:dyDescent="0.3">
      <c r="A3631" s="660">
        <v>21</v>
      </c>
      <c r="B3631" s="661" t="s">
        <v>589</v>
      </c>
      <c r="C3631" s="661">
        <v>89301215</v>
      </c>
      <c r="D3631" s="740" t="s">
        <v>6630</v>
      </c>
      <c r="E3631" s="741" t="s">
        <v>4369</v>
      </c>
      <c r="F3631" s="661" t="s">
        <v>4355</v>
      </c>
      <c r="G3631" s="661" t="s">
        <v>5379</v>
      </c>
      <c r="H3631" s="661" t="s">
        <v>590</v>
      </c>
      <c r="I3631" s="661" t="s">
        <v>1039</v>
      </c>
      <c r="J3631" s="661" t="s">
        <v>1472</v>
      </c>
      <c r="K3631" s="661" t="s">
        <v>5380</v>
      </c>
      <c r="L3631" s="662">
        <v>128.9</v>
      </c>
      <c r="M3631" s="662">
        <v>128.9</v>
      </c>
      <c r="N3631" s="661">
        <v>1</v>
      </c>
      <c r="O3631" s="742">
        <v>1</v>
      </c>
      <c r="P3631" s="662">
        <v>128.9</v>
      </c>
      <c r="Q3631" s="677">
        <v>1</v>
      </c>
      <c r="R3631" s="661">
        <v>1</v>
      </c>
      <c r="S3631" s="677">
        <v>1</v>
      </c>
      <c r="T3631" s="742">
        <v>1</v>
      </c>
      <c r="U3631" s="700">
        <v>1</v>
      </c>
    </row>
    <row r="3632" spans="1:21" ht="14.4" customHeight="1" x14ac:dyDescent="0.3">
      <c r="A3632" s="660">
        <v>21</v>
      </c>
      <c r="B3632" s="661" t="s">
        <v>589</v>
      </c>
      <c r="C3632" s="661">
        <v>89301215</v>
      </c>
      <c r="D3632" s="740" t="s">
        <v>6630</v>
      </c>
      <c r="E3632" s="741" t="s">
        <v>4369</v>
      </c>
      <c r="F3632" s="661" t="s">
        <v>4355</v>
      </c>
      <c r="G3632" s="661" t="s">
        <v>4424</v>
      </c>
      <c r="H3632" s="661" t="s">
        <v>590</v>
      </c>
      <c r="I3632" s="661" t="s">
        <v>1522</v>
      </c>
      <c r="J3632" s="661" t="s">
        <v>4506</v>
      </c>
      <c r="K3632" s="661" t="s">
        <v>4507</v>
      </c>
      <c r="L3632" s="662">
        <v>1030.1500000000001</v>
      </c>
      <c r="M3632" s="662">
        <v>2060.3000000000002</v>
      </c>
      <c r="N3632" s="661">
        <v>2</v>
      </c>
      <c r="O3632" s="742">
        <v>1</v>
      </c>
      <c r="P3632" s="662">
        <v>2060.3000000000002</v>
      </c>
      <c r="Q3632" s="677">
        <v>1</v>
      </c>
      <c r="R3632" s="661">
        <v>2</v>
      </c>
      <c r="S3632" s="677">
        <v>1</v>
      </c>
      <c r="T3632" s="742">
        <v>1</v>
      </c>
      <c r="U3632" s="700">
        <v>1</v>
      </c>
    </row>
    <row r="3633" spans="1:21" ht="14.4" customHeight="1" x14ac:dyDescent="0.3">
      <c r="A3633" s="660">
        <v>21</v>
      </c>
      <c r="B3633" s="661" t="s">
        <v>589</v>
      </c>
      <c r="C3633" s="661">
        <v>89301215</v>
      </c>
      <c r="D3633" s="740" t="s">
        <v>6630</v>
      </c>
      <c r="E3633" s="741" t="s">
        <v>4369</v>
      </c>
      <c r="F3633" s="661" t="s">
        <v>4355</v>
      </c>
      <c r="G3633" s="661" t="s">
        <v>6532</v>
      </c>
      <c r="H3633" s="661" t="s">
        <v>590</v>
      </c>
      <c r="I3633" s="661" t="s">
        <v>6533</v>
      </c>
      <c r="J3633" s="661" t="s">
        <v>6534</v>
      </c>
      <c r="K3633" s="661" t="s">
        <v>6535</v>
      </c>
      <c r="L3633" s="662">
        <v>120.97</v>
      </c>
      <c r="M3633" s="662">
        <v>120.97</v>
      </c>
      <c r="N3633" s="661">
        <v>1</v>
      </c>
      <c r="O3633" s="742">
        <v>1</v>
      </c>
      <c r="P3633" s="662"/>
      <c r="Q3633" s="677">
        <v>0</v>
      </c>
      <c r="R3633" s="661"/>
      <c r="S3633" s="677">
        <v>0</v>
      </c>
      <c r="T3633" s="742"/>
      <c r="U3633" s="700">
        <v>0</v>
      </c>
    </row>
    <row r="3634" spans="1:21" ht="14.4" customHeight="1" x14ac:dyDescent="0.3">
      <c r="A3634" s="660">
        <v>21</v>
      </c>
      <c r="B3634" s="661" t="s">
        <v>589</v>
      </c>
      <c r="C3634" s="661">
        <v>89301215</v>
      </c>
      <c r="D3634" s="740" t="s">
        <v>6630</v>
      </c>
      <c r="E3634" s="741" t="s">
        <v>4369</v>
      </c>
      <c r="F3634" s="661" t="s">
        <v>4355</v>
      </c>
      <c r="G3634" s="661" t="s">
        <v>4508</v>
      </c>
      <c r="H3634" s="661" t="s">
        <v>2238</v>
      </c>
      <c r="I3634" s="661" t="s">
        <v>2840</v>
      </c>
      <c r="J3634" s="661" t="s">
        <v>2841</v>
      </c>
      <c r="K3634" s="661" t="s">
        <v>4190</v>
      </c>
      <c r="L3634" s="662">
        <v>3127.19</v>
      </c>
      <c r="M3634" s="662">
        <v>3127.19</v>
      </c>
      <c r="N3634" s="661">
        <v>1</v>
      </c>
      <c r="O3634" s="742">
        <v>1</v>
      </c>
      <c r="P3634" s="662"/>
      <c r="Q3634" s="677">
        <v>0</v>
      </c>
      <c r="R3634" s="661"/>
      <c r="S3634" s="677">
        <v>0</v>
      </c>
      <c r="T3634" s="742"/>
      <c r="U3634" s="700">
        <v>0</v>
      </c>
    </row>
    <row r="3635" spans="1:21" ht="14.4" customHeight="1" x14ac:dyDescent="0.3">
      <c r="A3635" s="660">
        <v>21</v>
      </c>
      <c r="B3635" s="661" t="s">
        <v>589</v>
      </c>
      <c r="C3635" s="661">
        <v>89301215</v>
      </c>
      <c r="D3635" s="740" t="s">
        <v>6630</v>
      </c>
      <c r="E3635" s="741" t="s">
        <v>4369</v>
      </c>
      <c r="F3635" s="661" t="s">
        <v>4355</v>
      </c>
      <c r="G3635" s="661" t="s">
        <v>4427</v>
      </c>
      <c r="H3635" s="661" t="s">
        <v>590</v>
      </c>
      <c r="I3635" s="661" t="s">
        <v>991</v>
      </c>
      <c r="J3635" s="661" t="s">
        <v>992</v>
      </c>
      <c r="K3635" s="661" t="s">
        <v>4428</v>
      </c>
      <c r="L3635" s="662">
        <v>163.9</v>
      </c>
      <c r="M3635" s="662">
        <v>163.9</v>
      </c>
      <c r="N3635" s="661">
        <v>1</v>
      </c>
      <c r="O3635" s="742">
        <v>1</v>
      </c>
      <c r="P3635" s="662"/>
      <c r="Q3635" s="677">
        <v>0</v>
      </c>
      <c r="R3635" s="661"/>
      <c r="S3635" s="677">
        <v>0</v>
      </c>
      <c r="T3635" s="742"/>
      <c r="U3635" s="700">
        <v>0</v>
      </c>
    </row>
    <row r="3636" spans="1:21" ht="14.4" customHeight="1" x14ac:dyDescent="0.3">
      <c r="A3636" s="660">
        <v>21</v>
      </c>
      <c r="B3636" s="661" t="s">
        <v>589</v>
      </c>
      <c r="C3636" s="661">
        <v>89301215</v>
      </c>
      <c r="D3636" s="740" t="s">
        <v>6630</v>
      </c>
      <c r="E3636" s="741" t="s">
        <v>4369</v>
      </c>
      <c r="F3636" s="661" t="s">
        <v>4355</v>
      </c>
      <c r="G3636" s="661" t="s">
        <v>4802</v>
      </c>
      <c r="H3636" s="661" t="s">
        <v>590</v>
      </c>
      <c r="I3636" s="661" t="s">
        <v>6536</v>
      </c>
      <c r="J3636" s="661" t="s">
        <v>4804</v>
      </c>
      <c r="K3636" s="661" t="s">
        <v>2828</v>
      </c>
      <c r="L3636" s="662">
        <v>0</v>
      </c>
      <c r="M3636" s="662">
        <v>0</v>
      </c>
      <c r="N3636" s="661">
        <v>1</v>
      </c>
      <c r="O3636" s="742">
        <v>1</v>
      </c>
      <c r="P3636" s="662">
        <v>0</v>
      </c>
      <c r="Q3636" s="677"/>
      <c r="R3636" s="661">
        <v>1</v>
      </c>
      <c r="S3636" s="677">
        <v>1</v>
      </c>
      <c r="T3636" s="742">
        <v>1</v>
      </c>
      <c r="U3636" s="700">
        <v>1</v>
      </c>
    </row>
    <row r="3637" spans="1:21" ht="14.4" customHeight="1" x14ac:dyDescent="0.3">
      <c r="A3637" s="660">
        <v>21</v>
      </c>
      <c r="B3637" s="661" t="s">
        <v>589</v>
      </c>
      <c r="C3637" s="661">
        <v>89301215</v>
      </c>
      <c r="D3637" s="740" t="s">
        <v>6630</v>
      </c>
      <c r="E3637" s="741" t="s">
        <v>4369</v>
      </c>
      <c r="F3637" s="661" t="s">
        <v>4355</v>
      </c>
      <c r="G3637" s="661" t="s">
        <v>4802</v>
      </c>
      <c r="H3637" s="661" t="s">
        <v>590</v>
      </c>
      <c r="I3637" s="661" t="s">
        <v>1617</v>
      </c>
      <c r="J3637" s="661" t="s">
        <v>6537</v>
      </c>
      <c r="K3637" s="661" t="s">
        <v>2809</v>
      </c>
      <c r="L3637" s="662">
        <v>75.5</v>
      </c>
      <c r="M3637" s="662">
        <v>75.5</v>
      </c>
      <c r="N3637" s="661">
        <v>1</v>
      </c>
      <c r="O3637" s="742">
        <v>1</v>
      </c>
      <c r="P3637" s="662"/>
      <c r="Q3637" s="677">
        <v>0</v>
      </c>
      <c r="R3637" s="661"/>
      <c r="S3637" s="677">
        <v>0</v>
      </c>
      <c r="T3637" s="742"/>
      <c r="U3637" s="700">
        <v>0</v>
      </c>
    </row>
    <row r="3638" spans="1:21" ht="14.4" customHeight="1" x14ac:dyDescent="0.3">
      <c r="A3638" s="660">
        <v>21</v>
      </c>
      <c r="B3638" s="661" t="s">
        <v>589</v>
      </c>
      <c r="C3638" s="661">
        <v>89301215</v>
      </c>
      <c r="D3638" s="740" t="s">
        <v>6630</v>
      </c>
      <c r="E3638" s="741" t="s">
        <v>4369</v>
      </c>
      <c r="F3638" s="661" t="s">
        <v>4355</v>
      </c>
      <c r="G3638" s="661" t="s">
        <v>4802</v>
      </c>
      <c r="H3638" s="661" t="s">
        <v>590</v>
      </c>
      <c r="I3638" s="661" t="s">
        <v>6538</v>
      </c>
      <c r="J3638" s="661" t="s">
        <v>6537</v>
      </c>
      <c r="K3638" s="661" t="s">
        <v>2828</v>
      </c>
      <c r="L3638" s="662">
        <v>0</v>
      </c>
      <c r="M3638" s="662">
        <v>0</v>
      </c>
      <c r="N3638" s="661">
        <v>1</v>
      </c>
      <c r="O3638" s="742">
        <v>1</v>
      </c>
      <c r="P3638" s="662"/>
      <c r="Q3638" s="677"/>
      <c r="R3638" s="661"/>
      <c r="S3638" s="677">
        <v>0</v>
      </c>
      <c r="T3638" s="742"/>
      <c r="U3638" s="700">
        <v>0</v>
      </c>
    </row>
    <row r="3639" spans="1:21" ht="14.4" customHeight="1" x14ac:dyDescent="0.3">
      <c r="A3639" s="660">
        <v>21</v>
      </c>
      <c r="B3639" s="661" t="s">
        <v>589</v>
      </c>
      <c r="C3639" s="661">
        <v>89301215</v>
      </c>
      <c r="D3639" s="740" t="s">
        <v>6630</v>
      </c>
      <c r="E3639" s="741" t="s">
        <v>4369</v>
      </c>
      <c r="F3639" s="661" t="s">
        <v>4355</v>
      </c>
      <c r="G3639" s="661" t="s">
        <v>4630</v>
      </c>
      <c r="H3639" s="661" t="s">
        <v>590</v>
      </c>
      <c r="I3639" s="661" t="s">
        <v>5415</v>
      </c>
      <c r="J3639" s="661" t="s">
        <v>5416</v>
      </c>
      <c r="K3639" s="661" t="s">
        <v>5417</v>
      </c>
      <c r="L3639" s="662">
        <v>50.62</v>
      </c>
      <c r="M3639" s="662">
        <v>50.62</v>
      </c>
      <c r="N3639" s="661">
        <v>1</v>
      </c>
      <c r="O3639" s="742">
        <v>0.5</v>
      </c>
      <c r="P3639" s="662"/>
      <c r="Q3639" s="677">
        <v>0</v>
      </c>
      <c r="R3639" s="661"/>
      <c r="S3639" s="677">
        <v>0</v>
      </c>
      <c r="T3639" s="742"/>
      <c r="U3639" s="700">
        <v>0</v>
      </c>
    </row>
    <row r="3640" spans="1:21" ht="14.4" customHeight="1" x14ac:dyDescent="0.3">
      <c r="A3640" s="660">
        <v>21</v>
      </c>
      <c r="B3640" s="661" t="s">
        <v>589</v>
      </c>
      <c r="C3640" s="661">
        <v>89301215</v>
      </c>
      <c r="D3640" s="740" t="s">
        <v>6630</v>
      </c>
      <c r="E3640" s="741" t="s">
        <v>4369</v>
      </c>
      <c r="F3640" s="661" t="s">
        <v>4355</v>
      </c>
      <c r="G3640" s="661" t="s">
        <v>4630</v>
      </c>
      <c r="H3640" s="661" t="s">
        <v>590</v>
      </c>
      <c r="I3640" s="661" t="s">
        <v>6539</v>
      </c>
      <c r="J3640" s="661" t="s">
        <v>6540</v>
      </c>
      <c r="K3640" s="661" t="s">
        <v>2998</v>
      </c>
      <c r="L3640" s="662">
        <v>0</v>
      </c>
      <c r="M3640" s="662">
        <v>0</v>
      </c>
      <c r="N3640" s="661">
        <v>1</v>
      </c>
      <c r="O3640" s="742">
        <v>0.5</v>
      </c>
      <c r="P3640" s="662">
        <v>0</v>
      </c>
      <c r="Q3640" s="677"/>
      <c r="R3640" s="661">
        <v>1</v>
      </c>
      <c r="S3640" s="677">
        <v>1</v>
      </c>
      <c r="T3640" s="742">
        <v>0.5</v>
      </c>
      <c r="U3640" s="700">
        <v>1</v>
      </c>
    </row>
    <row r="3641" spans="1:21" ht="14.4" customHeight="1" x14ac:dyDescent="0.3">
      <c r="A3641" s="660">
        <v>21</v>
      </c>
      <c r="B3641" s="661" t="s">
        <v>589</v>
      </c>
      <c r="C3641" s="661">
        <v>89301215</v>
      </c>
      <c r="D3641" s="740" t="s">
        <v>6630</v>
      </c>
      <c r="E3641" s="741" t="s">
        <v>4369</v>
      </c>
      <c r="F3641" s="661" t="s">
        <v>4355</v>
      </c>
      <c r="G3641" s="661" t="s">
        <v>4417</v>
      </c>
      <c r="H3641" s="661" t="s">
        <v>590</v>
      </c>
      <c r="I3641" s="661" t="s">
        <v>2658</v>
      </c>
      <c r="J3641" s="661" t="s">
        <v>2659</v>
      </c>
      <c r="K3641" s="661" t="s">
        <v>4418</v>
      </c>
      <c r="L3641" s="662">
        <v>50.27</v>
      </c>
      <c r="M3641" s="662">
        <v>150.81</v>
      </c>
      <c r="N3641" s="661">
        <v>3</v>
      </c>
      <c r="O3641" s="742">
        <v>2.5</v>
      </c>
      <c r="P3641" s="662">
        <v>100.54</v>
      </c>
      <c r="Q3641" s="677">
        <v>0.66666666666666674</v>
      </c>
      <c r="R3641" s="661">
        <v>2</v>
      </c>
      <c r="S3641" s="677">
        <v>0.66666666666666663</v>
      </c>
      <c r="T3641" s="742">
        <v>1.5</v>
      </c>
      <c r="U3641" s="700">
        <v>0.6</v>
      </c>
    </row>
    <row r="3642" spans="1:21" ht="14.4" customHeight="1" x14ac:dyDescent="0.3">
      <c r="A3642" s="660">
        <v>21</v>
      </c>
      <c r="B3642" s="661" t="s">
        <v>589</v>
      </c>
      <c r="C3642" s="661">
        <v>89301215</v>
      </c>
      <c r="D3642" s="740" t="s">
        <v>6630</v>
      </c>
      <c r="E3642" s="741" t="s">
        <v>4369</v>
      </c>
      <c r="F3642" s="661" t="s">
        <v>4355</v>
      </c>
      <c r="G3642" s="661" t="s">
        <v>4417</v>
      </c>
      <c r="H3642" s="661" t="s">
        <v>590</v>
      </c>
      <c r="I3642" s="661" t="s">
        <v>6541</v>
      </c>
      <c r="J3642" s="661" t="s">
        <v>5553</v>
      </c>
      <c r="K3642" s="661" t="s">
        <v>6542</v>
      </c>
      <c r="L3642" s="662">
        <v>0</v>
      </c>
      <c r="M3642" s="662">
        <v>0</v>
      </c>
      <c r="N3642" s="661">
        <v>1</v>
      </c>
      <c r="O3642" s="742">
        <v>1</v>
      </c>
      <c r="P3642" s="662"/>
      <c r="Q3642" s="677"/>
      <c r="R3642" s="661"/>
      <c r="S3642" s="677">
        <v>0</v>
      </c>
      <c r="T3642" s="742"/>
      <c r="U3642" s="700">
        <v>0</v>
      </c>
    </row>
    <row r="3643" spans="1:21" ht="14.4" customHeight="1" x14ac:dyDescent="0.3">
      <c r="A3643" s="660">
        <v>21</v>
      </c>
      <c r="B3643" s="661" t="s">
        <v>589</v>
      </c>
      <c r="C3643" s="661">
        <v>89301215</v>
      </c>
      <c r="D3643" s="740" t="s">
        <v>6630</v>
      </c>
      <c r="E3643" s="741" t="s">
        <v>4369</v>
      </c>
      <c r="F3643" s="661" t="s">
        <v>4355</v>
      </c>
      <c r="G3643" s="661" t="s">
        <v>4702</v>
      </c>
      <c r="H3643" s="661" t="s">
        <v>590</v>
      </c>
      <c r="I3643" s="661" t="s">
        <v>1163</v>
      </c>
      <c r="J3643" s="661" t="s">
        <v>1164</v>
      </c>
      <c r="K3643" s="661" t="s">
        <v>4703</v>
      </c>
      <c r="L3643" s="662">
        <v>0</v>
      </c>
      <c r="M3643" s="662">
        <v>0</v>
      </c>
      <c r="N3643" s="661">
        <v>2</v>
      </c>
      <c r="O3643" s="742">
        <v>1</v>
      </c>
      <c r="P3643" s="662">
        <v>0</v>
      </c>
      <c r="Q3643" s="677"/>
      <c r="R3643" s="661">
        <v>2</v>
      </c>
      <c r="S3643" s="677">
        <v>1</v>
      </c>
      <c r="T3643" s="742">
        <v>1</v>
      </c>
      <c r="U3643" s="700">
        <v>1</v>
      </c>
    </row>
    <row r="3644" spans="1:21" ht="14.4" customHeight="1" x14ac:dyDescent="0.3">
      <c r="A3644" s="660">
        <v>21</v>
      </c>
      <c r="B3644" s="661" t="s">
        <v>589</v>
      </c>
      <c r="C3644" s="661">
        <v>89301215</v>
      </c>
      <c r="D3644" s="740" t="s">
        <v>6630</v>
      </c>
      <c r="E3644" s="741" t="s">
        <v>4369</v>
      </c>
      <c r="F3644" s="661" t="s">
        <v>4355</v>
      </c>
      <c r="G3644" s="661" t="s">
        <v>6103</v>
      </c>
      <c r="H3644" s="661" t="s">
        <v>590</v>
      </c>
      <c r="I3644" s="661" t="s">
        <v>6398</v>
      </c>
      <c r="J3644" s="661" t="s">
        <v>6105</v>
      </c>
      <c r="K3644" s="661" t="s">
        <v>4770</v>
      </c>
      <c r="L3644" s="662">
        <v>121.41</v>
      </c>
      <c r="M3644" s="662">
        <v>121.41</v>
      </c>
      <c r="N3644" s="661">
        <v>1</v>
      </c>
      <c r="O3644" s="742">
        <v>1</v>
      </c>
      <c r="P3644" s="662"/>
      <c r="Q3644" s="677">
        <v>0</v>
      </c>
      <c r="R3644" s="661"/>
      <c r="S3644" s="677">
        <v>0</v>
      </c>
      <c r="T3644" s="742"/>
      <c r="U3644" s="700">
        <v>0</v>
      </c>
    </row>
    <row r="3645" spans="1:21" ht="14.4" customHeight="1" x14ac:dyDescent="0.3">
      <c r="A3645" s="660">
        <v>21</v>
      </c>
      <c r="B3645" s="661" t="s">
        <v>589</v>
      </c>
      <c r="C3645" s="661">
        <v>89301215</v>
      </c>
      <c r="D3645" s="740" t="s">
        <v>6630</v>
      </c>
      <c r="E3645" s="741" t="s">
        <v>4369</v>
      </c>
      <c r="F3645" s="661" t="s">
        <v>4355</v>
      </c>
      <c r="G3645" s="661" t="s">
        <v>4531</v>
      </c>
      <c r="H3645" s="661" t="s">
        <v>590</v>
      </c>
      <c r="I3645" s="661" t="s">
        <v>956</v>
      </c>
      <c r="J3645" s="661" t="s">
        <v>4819</v>
      </c>
      <c r="K3645" s="661" t="s">
        <v>4820</v>
      </c>
      <c r="L3645" s="662">
        <v>54.04</v>
      </c>
      <c r="M3645" s="662">
        <v>54.04</v>
      </c>
      <c r="N3645" s="661">
        <v>1</v>
      </c>
      <c r="O3645" s="742">
        <v>1</v>
      </c>
      <c r="P3645" s="662">
        <v>54.04</v>
      </c>
      <c r="Q3645" s="677">
        <v>1</v>
      </c>
      <c r="R3645" s="661">
        <v>1</v>
      </c>
      <c r="S3645" s="677">
        <v>1</v>
      </c>
      <c r="T3645" s="742">
        <v>1</v>
      </c>
      <c r="U3645" s="700">
        <v>1</v>
      </c>
    </row>
    <row r="3646" spans="1:21" ht="14.4" customHeight="1" x14ac:dyDescent="0.3">
      <c r="A3646" s="660">
        <v>21</v>
      </c>
      <c r="B3646" s="661" t="s">
        <v>589</v>
      </c>
      <c r="C3646" s="661">
        <v>89301215</v>
      </c>
      <c r="D3646" s="740" t="s">
        <v>6630</v>
      </c>
      <c r="E3646" s="741" t="s">
        <v>4369</v>
      </c>
      <c r="F3646" s="661" t="s">
        <v>4355</v>
      </c>
      <c r="G3646" s="661" t="s">
        <v>4545</v>
      </c>
      <c r="H3646" s="661" t="s">
        <v>2238</v>
      </c>
      <c r="I3646" s="661" t="s">
        <v>2601</v>
      </c>
      <c r="J3646" s="661" t="s">
        <v>2602</v>
      </c>
      <c r="K3646" s="661" t="s">
        <v>4215</v>
      </c>
      <c r="L3646" s="662">
        <v>804.58</v>
      </c>
      <c r="M3646" s="662">
        <v>6436.64</v>
      </c>
      <c r="N3646" s="661">
        <v>8</v>
      </c>
      <c r="O3646" s="742">
        <v>5</v>
      </c>
      <c r="P3646" s="662">
        <v>6436.64</v>
      </c>
      <c r="Q3646" s="677">
        <v>1</v>
      </c>
      <c r="R3646" s="661">
        <v>8</v>
      </c>
      <c r="S3646" s="677">
        <v>1</v>
      </c>
      <c r="T3646" s="742">
        <v>5</v>
      </c>
      <c r="U3646" s="700">
        <v>1</v>
      </c>
    </row>
    <row r="3647" spans="1:21" ht="14.4" customHeight="1" x14ac:dyDescent="0.3">
      <c r="A3647" s="660">
        <v>21</v>
      </c>
      <c r="B3647" s="661" t="s">
        <v>589</v>
      </c>
      <c r="C3647" s="661">
        <v>89301215</v>
      </c>
      <c r="D3647" s="740" t="s">
        <v>6630</v>
      </c>
      <c r="E3647" s="741" t="s">
        <v>4369</v>
      </c>
      <c r="F3647" s="661" t="s">
        <v>4355</v>
      </c>
      <c r="G3647" s="661" t="s">
        <v>4833</v>
      </c>
      <c r="H3647" s="661" t="s">
        <v>2238</v>
      </c>
      <c r="I3647" s="661" t="s">
        <v>6543</v>
      </c>
      <c r="J3647" s="661" t="s">
        <v>2874</v>
      </c>
      <c r="K3647" s="661" t="s">
        <v>2875</v>
      </c>
      <c r="L3647" s="662">
        <v>108.46</v>
      </c>
      <c r="M3647" s="662">
        <v>108.46</v>
      </c>
      <c r="N3647" s="661">
        <v>1</v>
      </c>
      <c r="O3647" s="742">
        <v>1</v>
      </c>
      <c r="P3647" s="662"/>
      <c r="Q3647" s="677">
        <v>0</v>
      </c>
      <c r="R3647" s="661"/>
      <c r="S3647" s="677">
        <v>0</v>
      </c>
      <c r="T3647" s="742"/>
      <c r="U3647" s="700">
        <v>0</v>
      </c>
    </row>
    <row r="3648" spans="1:21" ht="14.4" customHeight="1" x14ac:dyDescent="0.3">
      <c r="A3648" s="660">
        <v>21</v>
      </c>
      <c r="B3648" s="661" t="s">
        <v>589</v>
      </c>
      <c r="C3648" s="661">
        <v>89301215</v>
      </c>
      <c r="D3648" s="740" t="s">
        <v>6630</v>
      </c>
      <c r="E3648" s="741" t="s">
        <v>4369</v>
      </c>
      <c r="F3648" s="661" t="s">
        <v>4355</v>
      </c>
      <c r="G3648" s="661" t="s">
        <v>4833</v>
      </c>
      <c r="H3648" s="661" t="s">
        <v>2238</v>
      </c>
      <c r="I3648" s="661" t="s">
        <v>4992</v>
      </c>
      <c r="J3648" s="661" t="s">
        <v>626</v>
      </c>
      <c r="K3648" s="661" t="s">
        <v>4993</v>
      </c>
      <c r="L3648" s="662">
        <v>50.57</v>
      </c>
      <c r="M3648" s="662">
        <v>50.57</v>
      </c>
      <c r="N3648" s="661">
        <v>1</v>
      </c>
      <c r="O3648" s="742">
        <v>1</v>
      </c>
      <c r="P3648" s="662"/>
      <c r="Q3648" s="677">
        <v>0</v>
      </c>
      <c r="R3648" s="661"/>
      <c r="S3648" s="677">
        <v>0</v>
      </c>
      <c r="T3648" s="742"/>
      <c r="U3648" s="700">
        <v>0</v>
      </c>
    </row>
    <row r="3649" spans="1:21" ht="14.4" customHeight="1" x14ac:dyDescent="0.3">
      <c r="A3649" s="660">
        <v>21</v>
      </c>
      <c r="B3649" s="661" t="s">
        <v>589</v>
      </c>
      <c r="C3649" s="661">
        <v>89301215</v>
      </c>
      <c r="D3649" s="740" t="s">
        <v>6630</v>
      </c>
      <c r="E3649" s="741" t="s">
        <v>4369</v>
      </c>
      <c r="F3649" s="661" t="s">
        <v>4355</v>
      </c>
      <c r="G3649" s="661" t="s">
        <v>4833</v>
      </c>
      <c r="H3649" s="661" t="s">
        <v>590</v>
      </c>
      <c r="I3649" s="661" t="s">
        <v>1365</v>
      </c>
      <c r="J3649" s="661" t="s">
        <v>5326</v>
      </c>
      <c r="K3649" s="661" t="s">
        <v>5327</v>
      </c>
      <c r="L3649" s="662">
        <v>86.76</v>
      </c>
      <c r="M3649" s="662">
        <v>86.76</v>
      </c>
      <c r="N3649" s="661">
        <v>1</v>
      </c>
      <c r="O3649" s="742">
        <v>1</v>
      </c>
      <c r="P3649" s="662">
        <v>86.76</v>
      </c>
      <c r="Q3649" s="677">
        <v>1</v>
      </c>
      <c r="R3649" s="661">
        <v>1</v>
      </c>
      <c r="S3649" s="677">
        <v>1</v>
      </c>
      <c r="T3649" s="742">
        <v>1</v>
      </c>
      <c r="U3649" s="700">
        <v>1</v>
      </c>
    </row>
    <row r="3650" spans="1:21" ht="14.4" customHeight="1" x14ac:dyDescent="0.3">
      <c r="A3650" s="660">
        <v>21</v>
      </c>
      <c r="B3650" s="661" t="s">
        <v>589</v>
      </c>
      <c r="C3650" s="661">
        <v>89301215</v>
      </c>
      <c r="D3650" s="740" t="s">
        <v>6630</v>
      </c>
      <c r="E3650" s="741" t="s">
        <v>4369</v>
      </c>
      <c r="F3650" s="661" t="s">
        <v>4355</v>
      </c>
      <c r="G3650" s="661" t="s">
        <v>5591</v>
      </c>
      <c r="H3650" s="661" t="s">
        <v>590</v>
      </c>
      <c r="I3650" s="661" t="s">
        <v>1202</v>
      </c>
      <c r="J3650" s="661" t="s">
        <v>1203</v>
      </c>
      <c r="K3650" s="661" t="s">
        <v>1204</v>
      </c>
      <c r="L3650" s="662">
        <v>49.79</v>
      </c>
      <c r="M3650" s="662">
        <v>99.58</v>
      </c>
      <c r="N3650" s="661">
        <v>2</v>
      </c>
      <c r="O3650" s="742">
        <v>1</v>
      </c>
      <c r="P3650" s="662">
        <v>49.79</v>
      </c>
      <c r="Q3650" s="677">
        <v>0.5</v>
      </c>
      <c r="R3650" s="661">
        <v>1</v>
      </c>
      <c r="S3650" s="677">
        <v>0.5</v>
      </c>
      <c r="T3650" s="742">
        <v>0.5</v>
      </c>
      <c r="U3650" s="700">
        <v>0.5</v>
      </c>
    </row>
    <row r="3651" spans="1:21" ht="14.4" customHeight="1" x14ac:dyDescent="0.3">
      <c r="A3651" s="660">
        <v>21</v>
      </c>
      <c r="B3651" s="661" t="s">
        <v>589</v>
      </c>
      <c r="C3651" s="661">
        <v>89301215</v>
      </c>
      <c r="D3651" s="740" t="s">
        <v>6630</v>
      </c>
      <c r="E3651" s="741" t="s">
        <v>4369</v>
      </c>
      <c r="F3651" s="661" t="s">
        <v>4355</v>
      </c>
      <c r="G3651" s="661" t="s">
        <v>4432</v>
      </c>
      <c r="H3651" s="661" t="s">
        <v>590</v>
      </c>
      <c r="I3651" s="661" t="s">
        <v>1073</v>
      </c>
      <c r="J3651" s="661" t="s">
        <v>4433</v>
      </c>
      <c r="K3651" s="661" t="s">
        <v>4434</v>
      </c>
      <c r="L3651" s="662">
        <v>56.01</v>
      </c>
      <c r="M3651" s="662">
        <v>168.03</v>
      </c>
      <c r="N3651" s="661">
        <v>3</v>
      </c>
      <c r="O3651" s="742">
        <v>2.5</v>
      </c>
      <c r="P3651" s="662">
        <v>168.03</v>
      </c>
      <c r="Q3651" s="677">
        <v>1</v>
      </c>
      <c r="R3651" s="661">
        <v>3</v>
      </c>
      <c r="S3651" s="677">
        <v>1</v>
      </c>
      <c r="T3651" s="742">
        <v>2.5</v>
      </c>
      <c r="U3651" s="700">
        <v>1</v>
      </c>
    </row>
    <row r="3652" spans="1:21" ht="14.4" customHeight="1" x14ac:dyDescent="0.3">
      <c r="A3652" s="660">
        <v>21</v>
      </c>
      <c r="B3652" s="661" t="s">
        <v>589</v>
      </c>
      <c r="C3652" s="661">
        <v>89301215</v>
      </c>
      <c r="D3652" s="740" t="s">
        <v>6630</v>
      </c>
      <c r="E3652" s="741" t="s">
        <v>4369</v>
      </c>
      <c r="F3652" s="661" t="s">
        <v>4355</v>
      </c>
      <c r="G3652" s="661" t="s">
        <v>6029</v>
      </c>
      <c r="H3652" s="661" t="s">
        <v>590</v>
      </c>
      <c r="I3652" s="661" t="s">
        <v>3711</v>
      </c>
      <c r="J3652" s="661" t="s">
        <v>3712</v>
      </c>
      <c r="K3652" s="661" t="s">
        <v>6030</v>
      </c>
      <c r="L3652" s="662">
        <v>0</v>
      </c>
      <c r="M3652" s="662">
        <v>0</v>
      </c>
      <c r="N3652" s="661">
        <v>1</v>
      </c>
      <c r="O3652" s="742">
        <v>1</v>
      </c>
      <c r="P3652" s="662">
        <v>0</v>
      </c>
      <c r="Q3652" s="677"/>
      <c r="R3652" s="661">
        <v>1</v>
      </c>
      <c r="S3652" s="677">
        <v>1</v>
      </c>
      <c r="T3652" s="742">
        <v>1</v>
      </c>
      <c r="U3652" s="700">
        <v>1</v>
      </c>
    </row>
    <row r="3653" spans="1:21" ht="14.4" customHeight="1" x14ac:dyDescent="0.3">
      <c r="A3653" s="660">
        <v>21</v>
      </c>
      <c r="B3653" s="661" t="s">
        <v>589</v>
      </c>
      <c r="C3653" s="661">
        <v>89301215</v>
      </c>
      <c r="D3653" s="740" t="s">
        <v>6630</v>
      </c>
      <c r="E3653" s="741" t="s">
        <v>4369</v>
      </c>
      <c r="F3653" s="661" t="s">
        <v>4355</v>
      </c>
      <c r="G3653" s="661" t="s">
        <v>4435</v>
      </c>
      <c r="H3653" s="661" t="s">
        <v>2238</v>
      </c>
      <c r="I3653" s="661" t="s">
        <v>2250</v>
      </c>
      <c r="J3653" s="661" t="s">
        <v>2251</v>
      </c>
      <c r="K3653" s="661" t="s">
        <v>2109</v>
      </c>
      <c r="L3653" s="662">
        <v>96.63</v>
      </c>
      <c r="M3653" s="662">
        <v>96.63</v>
      </c>
      <c r="N3653" s="661">
        <v>1</v>
      </c>
      <c r="O3653" s="742">
        <v>1</v>
      </c>
      <c r="P3653" s="662"/>
      <c r="Q3653" s="677">
        <v>0</v>
      </c>
      <c r="R3653" s="661"/>
      <c r="S3653" s="677">
        <v>0</v>
      </c>
      <c r="T3653" s="742"/>
      <c r="U3653" s="700">
        <v>0</v>
      </c>
    </row>
    <row r="3654" spans="1:21" ht="14.4" customHeight="1" x14ac:dyDescent="0.3">
      <c r="A3654" s="660">
        <v>21</v>
      </c>
      <c r="B3654" s="661" t="s">
        <v>589</v>
      </c>
      <c r="C3654" s="661">
        <v>89301215</v>
      </c>
      <c r="D3654" s="740" t="s">
        <v>6630</v>
      </c>
      <c r="E3654" s="741" t="s">
        <v>4369</v>
      </c>
      <c r="F3654" s="661" t="s">
        <v>4355</v>
      </c>
      <c r="G3654" s="661" t="s">
        <v>4435</v>
      </c>
      <c r="H3654" s="661" t="s">
        <v>2238</v>
      </c>
      <c r="I3654" s="661" t="s">
        <v>2250</v>
      </c>
      <c r="J3654" s="661" t="s">
        <v>2251</v>
      </c>
      <c r="K3654" s="661" t="s">
        <v>2109</v>
      </c>
      <c r="L3654" s="662">
        <v>59.55</v>
      </c>
      <c r="M3654" s="662">
        <v>59.55</v>
      </c>
      <c r="N3654" s="661">
        <v>1</v>
      </c>
      <c r="O3654" s="742">
        <v>1</v>
      </c>
      <c r="P3654" s="662"/>
      <c r="Q3654" s="677">
        <v>0</v>
      </c>
      <c r="R3654" s="661"/>
      <c r="S3654" s="677">
        <v>0</v>
      </c>
      <c r="T3654" s="742"/>
      <c r="U3654" s="700">
        <v>0</v>
      </c>
    </row>
    <row r="3655" spans="1:21" ht="14.4" customHeight="1" x14ac:dyDescent="0.3">
      <c r="A3655" s="660">
        <v>21</v>
      </c>
      <c r="B3655" s="661" t="s">
        <v>589</v>
      </c>
      <c r="C3655" s="661">
        <v>89301215</v>
      </c>
      <c r="D3655" s="740" t="s">
        <v>6630</v>
      </c>
      <c r="E3655" s="741" t="s">
        <v>4369</v>
      </c>
      <c r="F3655" s="661" t="s">
        <v>4355</v>
      </c>
      <c r="G3655" s="661" t="s">
        <v>4414</v>
      </c>
      <c r="H3655" s="661" t="s">
        <v>590</v>
      </c>
      <c r="I3655" s="661" t="s">
        <v>4568</v>
      </c>
      <c r="J3655" s="661" t="s">
        <v>4416</v>
      </c>
      <c r="K3655" s="661" t="s">
        <v>855</v>
      </c>
      <c r="L3655" s="662">
        <v>97.97</v>
      </c>
      <c r="M3655" s="662">
        <v>391.88</v>
      </c>
      <c r="N3655" s="661">
        <v>4</v>
      </c>
      <c r="O3655" s="742">
        <v>2.5</v>
      </c>
      <c r="P3655" s="662">
        <v>293.90999999999997</v>
      </c>
      <c r="Q3655" s="677">
        <v>0.74999999999999989</v>
      </c>
      <c r="R3655" s="661">
        <v>3</v>
      </c>
      <c r="S3655" s="677">
        <v>0.75</v>
      </c>
      <c r="T3655" s="742">
        <v>1.5</v>
      </c>
      <c r="U3655" s="700">
        <v>0.6</v>
      </c>
    </row>
    <row r="3656" spans="1:21" ht="14.4" customHeight="1" x14ac:dyDescent="0.3">
      <c r="A3656" s="660">
        <v>21</v>
      </c>
      <c r="B3656" s="661" t="s">
        <v>589</v>
      </c>
      <c r="C3656" s="661">
        <v>89301215</v>
      </c>
      <c r="D3656" s="740" t="s">
        <v>6630</v>
      </c>
      <c r="E3656" s="741" t="s">
        <v>4369</v>
      </c>
      <c r="F3656" s="661" t="s">
        <v>4355</v>
      </c>
      <c r="G3656" s="661" t="s">
        <v>4414</v>
      </c>
      <c r="H3656" s="661" t="s">
        <v>590</v>
      </c>
      <c r="I3656" s="661" t="s">
        <v>4651</v>
      </c>
      <c r="J3656" s="661" t="s">
        <v>854</v>
      </c>
      <c r="K3656" s="661" t="s">
        <v>4652</v>
      </c>
      <c r="L3656" s="662">
        <v>48.98</v>
      </c>
      <c r="M3656" s="662">
        <v>146.94</v>
      </c>
      <c r="N3656" s="661">
        <v>3</v>
      </c>
      <c r="O3656" s="742">
        <v>2.5</v>
      </c>
      <c r="P3656" s="662">
        <v>97.96</v>
      </c>
      <c r="Q3656" s="677">
        <v>0.66666666666666663</v>
      </c>
      <c r="R3656" s="661">
        <v>2</v>
      </c>
      <c r="S3656" s="677">
        <v>0.66666666666666663</v>
      </c>
      <c r="T3656" s="742">
        <v>1.5</v>
      </c>
      <c r="U3656" s="700">
        <v>0.6</v>
      </c>
    </row>
    <row r="3657" spans="1:21" ht="14.4" customHeight="1" x14ac:dyDescent="0.3">
      <c r="A3657" s="660">
        <v>21</v>
      </c>
      <c r="B3657" s="661" t="s">
        <v>589</v>
      </c>
      <c r="C3657" s="661">
        <v>89301215</v>
      </c>
      <c r="D3657" s="740" t="s">
        <v>6630</v>
      </c>
      <c r="E3657" s="741" t="s">
        <v>4369</v>
      </c>
      <c r="F3657" s="661" t="s">
        <v>4355</v>
      </c>
      <c r="G3657" s="661" t="s">
        <v>4410</v>
      </c>
      <c r="H3657" s="661" t="s">
        <v>2238</v>
      </c>
      <c r="I3657" s="661" t="s">
        <v>2514</v>
      </c>
      <c r="J3657" s="661" t="s">
        <v>2515</v>
      </c>
      <c r="K3657" s="661" t="s">
        <v>4121</v>
      </c>
      <c r="L3657" s="662">
        <v>1359.61</v>
      </c>
      <c r="M3657" s="662">
        <v>10876.88</v>
      </c>
      <c r="N3657" s="661">
        <v>8</v>
      </c>
      <c r="O3657" s="742">
        <v>5.5</v>
      </c>
      <c r="P3657" s="662">
        <v>10876.88</v>
      </c>
      <c r="Q3657" s="677">
        <v>1</v>
      </c>
      <c r="R3657" s="661">
        <v>8</v>
      </c>
      <c r="S3657" s="677">
        <v>1</v>
      </c>
      <c r="T3657" s="742">
        <v>5.5</v>
      </c>
      <c r="U3657" s="700">
        <v>1</v>
      </c>
    </row>
    <row r="3658" spans="1:21" ht="14.4" customHeight="1" x14ac:dyDescent="0.3">
      <c r="A3658" s="660">
        <v>21</v>
      </c>
      <c r="B3658" s="661" t="s">
        <v>589</v>
      </c>
      <c r="C3658" s="661">
        <v>89301215</v>
      </c>
      <c r="D3658" s="740" t="s">
        <v>6630</v>
      </c>
      <c r="E3658" s="741" t="s">
        <v>4369</v>
      </c>
      <c r="F3658" s="661" t="s">
        <v>4355</v>
      </c>
      <c r="G3658" s="661" t="s">
        <v>4410</v>
      </c>
      <c r="H3658" s="661" t="s">
        <v>2238</v>
      </c>
      <c r="I3658" s="661" t="s">
        <v>4457</v>
      </c>
      <c r="J3658" s="661" t="s">
        <v>4458</v>
      </c>
      <c r="K3658" s="661" t="s">
        <v>4459</v>
      </c>
      <c r="L3658" s="662">
        <v>1359.61</v>
      </c>
      <c r="M3658" s="662">
        <v>4078.83</v>
      </c>
      <c r="N3658" s="661">
        <v>3</v>
      </c>
      <c r="O3658" s="742">
        <v>1.5</v>
      </c>
      <c r="P3658" s="662">
        <v>4078.83</v>
      </c>
      <c r="Q3658" s="677">
        <v>1</v>
      </c>
      <c r="R3658" s="661">
        <v>3</v>
      </c>
      <c r="S3658" s="677">
        <v>1</v>
      </c>
      <c r="T3658" s="742">
        <v>1.5</v>
      </c>
      <c r="U3658" s="700">
        <v>1</v>
      </c>
    </row>
    <row r="3659" spans="1:21" ht="14.4" customHeight="1" x14ac:dyDescent="0.3">
      <c r="A3659" s="660">
        <v>21</v>
      </c>
      <c r="B3659" s="661" t="s">
        <v>589</v>
      </c>
      <c r="C3659" s="661">
        <v>89301215</v>
      </c>
      <c r="D3659" s="740" t="s">
        <v>6630</v>
      </c>
      <c r="E3659" s="741" t="s">
        <v>4369</v>
      </c>
      <c r="F3659" s="661" t="s">
        <v>4355</v>
      </c>
      <c r="G3659" s="661" t="s">
        <v>4715</v>
      </c>
      <c r="H3659" s="661" t="s">
        <v>2238</v>
      </c>
      <c r="I3659" s="661" t="s">
        <v>6134</v>
      </c>
      <c r="J3659" s="661" t="s">
        <v>5638</v>
      </c>
      <c r="K3659" s="661" t="s">
        <v>6135</v>
      </c>
      <c r="L3659" s="662">
        <v>48.98</v>
      </c>
      <c r="M3659" s="662">
        <v>48.98</v>
      </c>
      <c r="N3659" s="661">
        <v>1</v>
      </c>
      <c r="O3659" s="742">
        <v>1</v>
      </c>
      <c r="P3659" s="662">
        <v>48.98</v>
      </c>
      <c r="Q3659" s="677">
        <v>1</v>
      </c>
      <c r="R3659" s="661">
        <v>1</v>
      </c>
      <c r="S3659" s="677">
        <v>1</v>
      </c>
      <c r="T3659" s="742">
        <v>1</v>
      </c>
      <c r="U3659" s="700">
        <v>1</v>
      </c>
    </row>
    <row r="3660" spans="1:21" ht="14.4" customHeight="1" x14ac:dyDescent="0.3">
      <c r="A3660" s="660">
        <v>21</v>
      </c>
      <c r="B3660" s="661" t="s">
        <v>589</v>
      </c>
      <c r="C3660" s="661">
        <v>89301215</v>
      </c>
      <c r="D3660" s="740" t="s">
        <v>6630</v>
      </c>
      <c r="E3660" s="741" t="s">
        <v>4369</v>
      </c>
      <c r="F3660" s="661" t="s">
        <v>4355</v>
      </c>
      <c r="G3660" s="661" t="s">
        <v>6544</v>
      </c>
      <c r="H3660" s="661" t="s">
        <v>590</v>
      </c>
      <c r="I3660" s="661" t="s">
        <v>6545</v>
      </c>
      <c r="J3660" s="661" t="s">
        <v>6546</v>
      </c>
      <c r="K3660" s="661" t="s">
        <v>620</v>
      </c>
      <c r="L3660" s="662">
        <v>138</v>
      </c>
      <c r="M3660" s="662">
        <v>276</v>
      </c>
      <c r="N3660" s="661">
        <v>2</v>
      </c>
      <c r="O3660" s="742">
        <v>1</v>
      </c>
      <c r="P3660" s="662">
        <v>276</v>
      </c>
      <c r="Q3660" s="677">
        <v>1</v>
      </c>
      <c r="R3660" s="661">
        <v>2</v>
      </c>
      <c r="S3660" s="677">
        <v>1</v>
      </c>
      <c r="T3660" s="742">
        <v>1</v>
      </c>
      <c r="U3660" s="700">
        <v>1</v>
      </c>
    </row>
    <row r="3661" spans="1:21" ht="14.4" customHeight="1" x14ac:dyDescent="0.3">
      <c r="A3661" s="660">
        <v>21</v>
      </c>
      <c r="B3661" s="661" t="s">
        <v>589</v>
      </c>
      <c r="C3661" s="661">
        <v>89301215</v>
      </c>
      <c r="D3661" s="740" t="s">
        <v>6630</v>
      </c>
      <c r="E3661" s="741" t="s">
        <v>4369</v>
      </c>
      <c r="F3661" s="661" t="s">
        <v>4355</v>
      </c>
      <c r="G3661" s="661" t="s">
        <v>4581</v>
      </c>
      <c r="H3661" s="661" t="s">
        <v>590</v>
      </c>
      <c r="I3661" s="661" t="s">
        <v>1159</v>
      </c>
      <c r="J3661" s="661" t="s">
        <v>1160</v>
      </c>
      <c r="K3661" s="661" t="s">
        <v>1161</v>
      </c>
      <c r="L3661" s="662">
        <v>50.47</v>
      </c>
      <c r="M3661" s="662">
        <v>100.94</v>
      </c>
      <c r="N3661" s="661">
        <v>2</v>
      </c>
      <c r="O3661" s="742">
        <v>0.5</v>
      </c>
      <c r="P3661" s="662"/>
      <c r="Q3661" s="677">
        <v>0</v>
      </c>
      <c r="R3661" s="661"/>
      <c r="S3661" s="677">
        <v>0</v>
      </c>
      <c r="T3661" s="742"/>
      <c r="U3661" s="700">
        <v>0</v>
      </c>
    </row>
    <row r="3662" spans="1:21" ht="14.4" customHeight="1" x14ac:dyDescent="0.3">
      <c r="A3662" s="660">
        <v>21</v>
      </c>
      <c r="B3662" s="661" t="s">
        <v>589</v>
      </c>
      <c r="C3662" s="661">
        <v>89301215</v>
      </c>
      <c r="D3662" s="740" t="s">
        <v>6630</v>
      </c>
      <c r="E3662" s="741" t="s">
        <v>4369</v>
      </c>
      <c r="F3662" s="661" t="s">
        <v>4355</v>
      </c>
      <c r="G3662" s="661" t="s">
        <v>4581</v>
      </c>
      <c r="H3662" s="661" t="s">
        <v>590</v>
      </c>
      <c r="I3662" s="661" t="s">
        <v>5868</v>
      </c>
      <c r="J3662" s="661" t="s">
        <v>1160</v>
      </c>
      <c r="K3662" s="661" t="s">
        <v>3140</v>
      </c>
      <c r="L3662" s="662">
        <v>151.38999999999999</v>
      </c>
      <c r="M3662" s="662">
        <v>151.38999999999999</v>
      </c>
      <c r="N3662" s="661">
        <v>1</v>
      </c>
      <c r="O3662" s="742">
        <v>0.5</v>
      </c>
      <c r="P3662" s="662">
        <v>151.38999999999999</v>
      </c>
      <c r="Q3662" s="677">
        <v>1</v>
      </c>
      <c r="R3662" s="661">
        <v>1</v>
      </c>
      <c r="S3662" s="677">
        <v>1</v>
      </c>
      <c r="T3662" s="742">
        <v>0.5</v>
      </c>
      <c r="U3662" s="700">
        <v>1</v>
      </c>
    </row>
    <row r="3663" spans="1:21" ht="14.4" customHeight="1" x14ac:dyDescent="0.3">
      <c r="A3663" s="660">
        <v>21</v>
      </c>
      <c r="B3663" s="661" t="s">
        <v>589</v>
      </c>
      <c r="C3663" s="661">
        <v>89301215</v>
      </c>
      <c r="D3663" s="740" t="s">
        <v>6630</v>
      </c>
      <c r="E3663" s="741" t="s">
        <v>4369</v>
      </c>
      <c r="F3663" s="661" t="s">
        <v>4355</v>
      </c>
      <c r="G3663" s="661" t="s">
        <v>4439</v>
      </c>
      <c r="H3663" s="661" t="s">
        <v>590</v>
      </c>
      <c r="I3663" s="661" t="s">
        <v>2125</v>
      </c>
      <c r="J3663" s="661" t="s">
        <v>935</v>
      </c>
      <c r="K3663" s="661" t="s">
        <v>1329</v>
      </c>
      <c r="L3663" s="662">
        <v>113.37</v>
      </c>
      <c r="M3663" s="662">
        <v>1587.18</v>
      </c>
      <c r="N3663" s="661">
        <v>14</v>
      </c>
      <c r="O3663" s="742">
        <v>13</v>
      </c>
      <c r="P3663" s="662">
        <v>793.59</v>
      </c>
      <c r="Q3663" s="677">
        <v>0.5</v>
      </c>
      <c r="R3663" s="661">
        <v>7</v>
      </c>
      <c r="S3663" s="677">
        <v>0.5</v>
      </c>
      <c r="T3663" s="742">
        <v>6</v>
      </c>
      <c r="U3663" s="700">
        <v>0.46153846153846156</v>
      </c>
    </row>
    <row r="3664" spans="1:21" ht="14.4" customHeight="1" x14ac:dyDescent="0.3">
      <c r="A3664" s="660">
        <v>21</v>
      </c>
      <c r="B3664" s="661" t="s">
        <v>589</v>
      </c>
      <c r="C3664" s="661">
        <v>89301215</v>
      </c>
      <c r="D3664" s="740" t="s">
        <v>6630</v>
      </c>
      <c r="E3664" s="741" t="s">
        <v>4369</v>
      </c>
      <c r="F3664" s="661" t="s">
        <v>4355</v>
      </c>
      <c r="G3664" s="661" t="s">
        <v>4439</v>
      </c>
      <c r="H3664" s="661" t="s">
        <v>590</v>
      </c>
      <c r="I3664" s="661" t="s">
        <v>5643</v>
      </c>
      <c r="J3664" s="661" t="s">
        <v>5644</v>
      </c>
      <c r="K3664" s="661" t="s">
        <v>924</v>
      </c>
      <c r="L3664" s="662">
        <v>45.34</v>
      </c>
      <c r="M3664" s="662">
        <v>317.38</v>
      </c>
      <c r="N3664" s="661">
        <v>7</v>
      </c>
      <c r="O3664" s="742">
        <v>5</v>
      </c>
      <c r="P3664" s="662">
        <v>45.34</v>
      </c>
      <c r="Q3664" s="677">
        <v>0.14285714285714288</v>
      </c>
      <c r="R3664" s="661">
        <v>1</v>
      </c>
      <c r="S3664" s="677">
        <v>0.14285714285714285</v>
      </c>
      <c r="T3664" s="742">
        <v>1</v>
      </c>
      <c r="U3664" s="700">
        <v>0.2</v>
      </c>
    </row>
    <row r="3665" spans="1:21" ht="14.4" customHeight="1" x14ac:dyDescent="0.3">
      <c r="A3665" s="660">
        <v>21</v>
      </c>
      <c r="B3665" s="661" t="s">
        <v>589</v>
      </c>
      <c r="C3665" s="661">
        <v>89301215</v>
      </c>
      <c r="D3665" s="740" t="s">
        <v>6630</v>
      </c>
      <c r="E3665" s="741" t="s">
        <v>4369</v>
      </c>
      <c r="F3665" s="661" t="s">
        <v>4355</v>
      </c>
      <c r="G3665" s="661" t="s">
        <v>4881</v>
      </c>
      <c r="H3665" s="661" t="s">
        <v>590</v>
      </c>
      <c r="I3665" s="661" t="s">
        <v>3027</v>
      </c>
      <c r="J3665" s="661" t="s">
        <v>3028</v>
      </c>
      <c r="K3665" s="661" t="s">
        <v>3029</v>
      </c>
      <c r="L3665" s="662">
        <v>73.260000000000005</v>
      </c>
      <c r="M3665" s="662">
        <v>73.260000000000005</v>
      </c>
      <c r="N3665" s="661">
        <v>1</v>
      </c>
      <c r="O3665" s="742">
        <v>1</v>
      </c>
      <c r="P3665" s="662"/>
      <c r="Q3665" s="677">
        <v>0</v>
      </c>
      <c r="R3665" s="661"/>
      <c r="S3665" s="677">
        <v>0</v>
      </c>
      <c r="T3665" s="742"/>
      <c r="U3665" s="700">
        <v>0</v>
      </c>
    </row>
    <row r="3666" spans="1:21" ht="14.4" customHeight="1" x14ac:dyDescent="0.3">
      <c r="A3666" s="660">
        <v>21</v>
      </c>
      <c r="B3666" s="661" t="s">
        <v>589</v>
      </c>
      <c r="C3666" s="661">
        <v>89301215</v>
      </c>
      <c r="D3666" s="740" t="s">
        <v>6630</v>
      </c>
      <c r="E3666" s="741" t="s">
        <v>4369</v>
      </c>
      <c r="F3666" s="661" t="s">
        <v>4355</v>
      </c>
      <c r="G3666" s="661" t="s">
        <v>4582</v>
      </c>
      <c r="H3666" s="661" t="s">
        <v>590</v>
      </c>
      <c r="I3666" s="661" t="s">
        <v>6547</v>
      </c>
      <c r="J3666" s="661" t="s">
        <v>6548</v>
      </c>
      <c r="K3666" s="661" t="s">
        <v>6549</v>
      </c>
      <c r="L3666" s="662">
        <v>0</v>
      </c>
      <c r="M3666" s="662">
        <v>0</v>
      </c>
      <c r="N3666" s="661">
        <v>1</v>
      </c>
      <c r="O3666" s="742">
        <v>1</v>
      </c>
      <c r="P3666" s="662">
        <v>0</v>
      </c>
      <c r="Q3666" s="677"/>
      <c r="R3666" s="661">
        <v>1</v>
      </c>
      <c r="S3666" s="677">
        <v>1</v>
      </c>
      <c r="T3666" s="742">
        <v>1</v>
      </c>
      <c r="U3666" s="700">
        <v>1</v>
      </c>
    </row>
    <row r="3667" spans="1:21" ht="14.4" customHeight="1" x14ac:dyDescent="0.3">
      <c r="A3667" s="660">
        <v>21</v>
      </c>
      <c r="B3667" s="661" t="s">
        <v>589</v>
      </c>
      <c r="C3667" s="661">
        <v>89301215</v>
      </c>
      <c r="D3667" s="740" t="s">
        <v>6630</v>
      </c>
      <c r="E3667" s="741" t="s">
        <v>4369</v>
      </c>
      <c r="F3667" s="661" t="s">
        <v>4355</v>
      </c>
      <c r="G3667" s="661" t="s">
        <v>4588</v>
      </c>
      <c r="H3667" s="661" t="s">
        <v>2238</v>
      </c>
      <c r="I3667" s="661" t="s">
        <v>2384</v>
      </c>
      <c r="J3667" s="661" t="s">
        <v>4108</v>
      </c>
      <c r="K3667" s="661" t="s">
        <v>4109</v>
      </c>
      <c r="L3667" s="662">
        <v>32.630000000000003</v>
      </c>
      <c r="M3667" s="662">
        <v>32.630000000000003</v>
      </c>
      <c r="N3667" s="661">
        <v>1</v>
      </c>
      <c r="O3667" s="742">
        <v>0.5</v>
      </c>
      <c r="P3667" s="662">
        <v>32.630000000000003</v>
      </c>
      <c r="Q3667" s="677">
        <v>1</v>
      </c>
      <c r="R3667" s="661">
        <v>1</v>
      </c>
      <c r="S3667" s="677">
        <v>1</v>
      </c>
      <c r="T3667" s="742">
        <v>0.5</v>
      </c>
      <c r="U3667" s="700">
        <v>1</v>
      </c>
    </row>
    <row r="3668" spans="1:21" ht="14.4" customHeight="1" x14ac:dyDescent="0.3">
      <c r="A3668" s="660">
        <v>21</v>
      </c>
      <c r="B3668" s="661" t="s">
        <v>589</v>
      </c>
      <c r="C3668" s="661">
        <v>89301215</v>
      </c>
      <c r="D3668" s="740" t="s">
        <v>6630</v>
      </c>
      <c r="E3668" s="741" t="s">
        <v>4369</v>
      </c>
      <c r="F3668" s="661" t="s">
        <v>4355</v>
      </c>
      <c r="G3668" s="661" t="s">
        <v>4442</v>
      </c>
      <c r="H3668" s="661" t="s">
        <v>590</v>
      </c>
      <c r="I3668" s="661" t="s">
        <v>946</v>
      </c>
      <c r="J3668" s="661" t="s">
        <v>4443</v>
      </c>
      <c r="K3668" s="661" t="s">
        <v>4444</v>
      </c>
      <c r="L3668" s="662">
        <v>0</v>
      </c>
      <c r="M3668" s="662">
        <v>0</v>
      </c>
      <c r="N3668" s="661">
        <v>1</v>
      </c>
      <c r="O3668" s="742">
        <v>1</v>
      </c>
      <c r="P3668" s="662">
        <v>0</v>
      </c>
      <c r="Q3668" s="677"/>
      <c r="R3668" s="661">
        <v>1</v>
      </c>
      <c r="S3668" s="677">
        <v>1</v>
      </c>
      <c r="T3668" s="742">
        <v>1</v>
      </c>
      <c r="U3668" s="700">
        <v>1</v>
      </c>
    </row>
    <row r="3669" spans="1:21" ht="14.4" customHeight="1" x14ac:dyDescent="0.3">
      <c r="A3669" s="660">
        <v>21</v>
      </c>
      <c r="B3669" s="661" t="s">
        <v>589</v>
      </c>
      <c r="C3669" s="661">
        <v>89301215</v>
      </c>
      <c r="D3669" s="740" t="s">
        <v>6630</v>
      </c>
      <c r="E3669" s="741" t="s">
        <v>4369</v>
      </c>
      <c r="F3669" s="661" t="s">
        <v>4355</v>
      </c>
      <c r="G3669" s="661" t="s">
        <v>4596</v>
      </c>
      <c r="H3669" s="661" t="s">
        <v>590</v>
      </c>
      <c r="I3669" s="661" t="s">
        <v>4597</v>
      </c>
      <c r="J3669" s="661" t="s">
        <v>2737</v>
      </c>
      <c r="K3669" s="661" t="s">
        <v>4598</v>
      </c>
      <c r="L3669" s="662">
        <v>23.46</v>
      </c>
      <c r="M3669" s="662">
        <v>93.84</v>
      </c>
      <c r="N3669" s="661">
        <v>4</v>
      </c>
      <c r="O3669" s="742">
        <v>2</v>
      </c>
      <c r="P3669" s="662">
        <v>93.84</v>
      </c>
      <c r="Q3669" s="677">
        <v>1</v>
      </c>
      <c r="R3669" s="661">
        <v>4</v>
      </c>
      <c r="S3669" s="677">
        <v>1</v>
      </c>
      <c r="T3669" s="742">
        <v>2</v>
      </c>
      <c r="U3669" s="700">
        <v>1</v>
      </c>
    </row>
    <row r="3670" spans="1:21" ht="14.4" customHeight="1" x14ac:dyDescent="0.3">
      <c r="A3670" s="660">
        <v>21</v>
      </c>
      <c r="B3670" s="661" t="s">
        <v>589</v>
      </c>
      <c r="C3670" s="661">
        <v>89301215</v>
      </c>
      <c r="D3670" s="740" t="s">
        <v>6630</v>
      </c>
      <c r="E3670" s="741" t="s">
        <v>4369</v>
      </c>
      <c r="F3670" s="661" t="s">
        <v>4355</v>
      </c>
      <c r="G3670" s="661" t="s">
        <v>6550</v>
      </c>
      <c r="H3670" s="661" t="s">
        <v>590</v>
      </c>
      <c r="I3670" s="661" t="s">
        <v>6551</v>
      </c>
      <c r="J3670" s="661" t="s">
        <v>6552</v>
      </c>
      <c r="K3670" s="661" t="s">
        <v>944</v>
      </c>
      <c r="L3670" s="662">
        <v>871.31</v>
      </c>
      <c r="M3670" s="662">
        <v>871.31</v>
      </c>
      <c r="N3670" s="661">
        <v>1</v>
      </c>
      <c r="O3670" s="742">
        <v>0.5</v>
      </c>
      <c r="P3670" s="662">
        <v>871.31</v>
      </c>
      <c r="Q3670" s="677">
        <v>1</v>
      </c>
      <c r="R3670" s="661">
        <v>1</v>
      </c>
      <c r="S3670" s="677">
        <v>1</v>
      </c>
      <c r="T3670" s="742">
        <v>0.5</v>
      </c>
      <c r="U3670" s="700">
        <v>1</v>
      </c>
    </row>
    <row r="3671" spans="1:21" ht="14.4" customHeight="1" x14ac:dyDescent="0.3">
      <c r="A3671" s="660">
        <v>21</v>
      </c>
      <c r="B3671" s="661" t="s">
        <v>589</v>
      </c>
      <c r="C3671" s="661">
        <v>89301215</v>
      </c>
      <c r="D3671" s="740" t="s">
        <v>6630</v>
      </c>
      <c r="E3671" s="741" t="s">
        <v>4369</v>
      </c>
      <c r="F3671" s="661" t="s">
        <v>4355</v>
      </c>
      <c r="G3671" s="661" t="s">
        <v>4963</v>
      </c>
      <c r="H3671" s="661" t="s">
        <v>2238</v>
      </c>
      <c r="I3671" s="661" t="s">
        <v>4964</v>
      </c>
      <c r="J3671" s="661" t="s">
        <v>4300</v>
      </c>
      <c r="K3671" s="661" t="s">
        <v>2472</v>
      </c>
      <c r="L3671" s="662">
        <v>154.4</v>
      </c>
      <c r="M3671" s="662">
        <v>617.6</v>
      </c>
      <c r="N3671" s="661">
        <v>4</v>
      </c>
      <c r="O3671" s="742">
        <v>3</v>
      </c>
      <c r="P3671" s="662"/>
      <c r="Q3671" s="677">
        <v>0</v>
      </c>
      <c r="R3671" s="661"/>
      <c r="S3671" s="677">
        <v>0</v>
      </c>
      <c r="T3671" s="742"/>
      <c r="U3671" s="700">
        <v>0</v>
      </c>
    </row>
    <row r="3672" spans="1:21" ht="14.4" customHeight="1" x14ac:dyDescent="0.3">
      <c r="A3672" s="660">
        <v>21</v>
      </c>
      <c r="B3672" s="661" t="s">
        <v>589</v>
      </c>
      <c r="C3672" s="661">
        <v>89301215</v>
      </c>
      <c r="D3672" s="740" t="s">
        <v>6630</v>
      </c>
      <c r="E3672" s="741" t="s">
        <v>4369</v>
      </c>
      <c r="F3672" s="661" t="s">
        <v>4355</v>
      </c>
      <c r="G3672" s="661" t="s">
        <v>4963</v>
      </c>
      <c r="H3672" s="661" t="s">
        <v>2238</v>
      </c>
      <c r="I3672" s="661" t="s">
        <v>3652</v>
      </c>
      <c r="J3672" s="661" t="s">
        <v>4300</v>
      </c>
      <c r="K3672" s="661" t="s">
        <v>2543</v>
      </c>
      <c r="L3672" s="662">
        <v>514.67999999999995</v>
      </c>
      <c r="M3672" s="662">
        <v>7720.2</v>
      </c>
      <c r="N3672" s="661">
        <v>15</v>
      </c>
      <c r="O3672" s="742">
        <v>14.5</v>
      </c>
      <c r="P3672" s="662">
        <v>2573.3999999999996</v>
      </c>
      <c r="Q3672" s="677">
        <v>0.33333333333333331</v>
      </c>
      <c r="R3672" s="661">
        <v>5</v>
      </c>
      <c r="S3672" s="677">
        <v>0.33333333333333331</v>
      </c>
      <c r="T3672" s="742">
        <v>5</v>
      </c>
      <c r="U3672" s="700">
        <v>0.34482758620689657</v>
      </c>
    </row>
    <row r="3673" spans="1:21" ht="14.4" customHeight="1" x14ac:dyDescent="0.3">
      <c r="A3673" s="660">
        <v>21</v>
      </c>
      <c r="B3673" s="661" t="s">
        <v>589</v>
      </c>
      <c r="C3673" s="661">
        <v>89301215</v>
      </c>
      <c r="D3673" s="740" t="s">
        <v>6630</v>
      </c>
      <c r="E3673" s="741" t="s">
        <v>4369</v>
      </c>
      <c r="F3673" s="661" t="s">
        <v>4355</v>
      </c>
      <c r="G3673" s="661" t="s">
        <v>5005</v>
      </c>
      <c r="H3673" s="661" t="s">
        <v>2238</v>
      </c>
      <c r="I3673" s="661" t="s">
        <v>6454</v>
      </c>
      <c r="J3673" s="661" t="s">
        <v>6455</v>
      </c>
      <c r="K3673" s="661" t="s">
        <v>6456</v>
      </c>
      <c r="L3673" s="662">
        <v>14860.07</v>
      </c>
      <c r="M3673" s="662">
        <v>193180.91000000003</v>
      </c>
      <c r="N3673" s="661">
        <v>13</v>
      </c>
      <c r="O3673" s="742">
        <v>4</v>
      </c>
      <c r="P3673" s="662">
        <v>163460.77000000002</v>
      </c>
      <c r="Q3673" s="677">
        <v>0.84615384615384615</v>
      </c>
      <c r="R3673" s="661">
        <v>11</v>
      </c>
      <c r="S3673" s="677">
        <v>0.84615384615384615</v>
      </c>
      <c r="T3673" s="742">
        <v>3.5</v>
      </c>
      <c r="U3673" s="700">
        <v>0.875</v>
      </c>
    </row>
    <row r="3674" spans="1:21" ht="14.4" customHeight="1" x14ac:dyDescent="0.3">
      <c r="A3674" s="660">
        <v>21</v>
      </c>
      <c r="B3674" s="661" t="s">
        <v>589</v>
      </c>
      <c r="C3674" s="661">
        <v>89301215</v>
      </c>
      <c r="D3674" s="740" t="s">
        <v>6630</v>
      </c>
      <c r="E3674" s="741" t="s">
        <v>4369</v>
      </c>
      <c r="F3674" s="661" t="s">
        <v>4355</v>
      </c>
      <c r="G3674" s="661" t="s">
        <v>5005</v>
      </c>
      <c r="H3674" s="661" t="s">
        <v>2238</v>
      </c>
      <c r="I3674" s="661" t="s">
        <v>6494</v>
      </c>
      <c r="J3674" s="661" t="s">
        <v>6490</v>
      </c>
      <c r="K3674" s="661" t="s">
        <v>5879</v>
      </c>
      <c r="L3674" s="662">
        <v>10614.33</v>
      </c>
      <c r="M3674" s="662">
        <v>31842.989999999998</v>
      </c>
      <c r="N3674" s="661">
        <v>3</v>
      </c>
      <c r="O3674" s="742">
        <v>1</v>
      </c>
      <c r="P3674" s="662">
        <v>10614.33</v>
      </c>
      <c r="Q3674" s="677">
        <v>0.33333333333333337</v>
      </c>
      <c r="R3674" s="661">
        <v>1</v>
      </c>
      <c r="S3674" s="677">
        <v>0.33333333333333331</v>
      </c>
      <c r="T3674" s="742">
        <v>0.5</v>
      </c>
      <c r="U3674" s="700">
        <v>0.5</v>
      </c>
    </row>
    <row r="3675" spans="1:21" ht="14.4" customHeight="1" x14ac:dyDescent="0.3">
      <c r="A3675" s="660">
        <v>21</v>
      </c>
      <c r="B3675" s="661" t="s">
        <v>589</v>
      </c>
      <c r="C3675" s="661">
        <v>89301215</v>
      </c>
      <c r="D3675" s="740" t="s">
        <v>6630</v>
      </c>
      <c r="E3675" s="741" t="s">
        <v>4369</v>
      </c>
      <c r="F3675" s="661" t="s">
        <v>4355</v>
      </c>
      <c r="G3675" s="661" t="s">
        <v>5005</v>
      </c>
      <c r="H3675" s="661" t="s">
        <v>2238</v>
      </c>
      <c r="I3675" s="661" t="s">
        <v>6495</v>
      </c>
      <c r="J3675" s="661" t="s">
        <v>6496</v>
      </c>
      <c r="K3675" s="661" t="s">
        <v>6497</v>
      </c>
      <c r="L3675" s="662">
        <v>2122.86</v>
      </c>
      <c r="M3675" s="662">
        <v>6368.58</v>
      </c>
      <c r="N3675" s="661">
        <v>3</v>
      </c>
      <c r="O3675" s="742">
        <v>1</v>
      </c>
      <c r="P3675" s="662">
        <v>2122.86</v>
      </c>
      <c r="Q3675" s="677">
        <v>0.33333333333333337</v>
      </c>
      <c r="R3675" s="661">
        <v>1</v>
      </c>
      <c r="S3675" s="677">
        <v>0.33333333333333331</v>
      </c>
      <c r="T3675" s="742">
        <v>0.5</v>
      </c>
      <c r="U3675" s="700">
        <v>0.5</v>
      </c>
    </row>
    <row r="3676" spans="1:21" ht="14.4" customHeight="1" x14ac:dyDescent="0.3">
      <c r="A3676" s="660">
        <v>21</v>
      </c>
      <c r="B3676" s="661" t="s">
        <v>589</v>
      </c>
      <c r="C3676" s="661">
        <v>89301215</v>
      </c>
      <c r="D3676" s="740" t="s">
        <v>6630</v>
      </c>
      <c r="E3676" s="741" t="s">
        <v>4369</v>
      </c>
      <c r="F3676" s="661" t="s">
        <v>4355</v>
      </c>
      <c r="G3676" s="661" t="s">
        <v>5005</v>
      </c>
      <c r="H3676" s="661" t="s">
        <v>2238</v>
      </c>
      <c r="I3676" s="661" t="s">
        <v>6498</v>
      </c>
      <c r="J3676" s="661" t="s">
        <v>6455</v>
      </c>
      <c r="K3676" s="661" t="s">
        <v>6456</v>
      </c>
      <c r="L3676" s="662">
        <v>0</v>
      </c>
      <c r="M3676" s="662">
        <v>0</v>
      </c>
      <c r="N3676" s="661">
        <v>4</v>
      </c>
      <c r="O3676" s="742">
        <v>1</v>
      </c>
      <c r="P3676" s="662">
        <v>0</v>
      </c>
      <c r="Q3676" s="677"/>
      <c r="R3676" s="661">
        <v>4</v>
      </c>
      <c r="S3676" s="677">
        <v>1</v>
      </c>
      <c r="T3676" s="742">
        <v>1</v>
      </c>
      <c r="U3676" s="700">
        <v>1</v>
      </c>
    </row>
    <row r="3677" spans="1:21" ht="14.4" customHeight="1" x14ac:dyDescent="0.3">
      <c r="A3677" s="660">
        <v>21</v>
      </c>
      <c r="B3677" s="661" t="s">
        <v>589</v>
      </c>
      <c r="C3677" s="661">
        <v>89301215</v>
      </c>
      <c r="D3677" s="740" t="s">
        <v>6630</v>
      </c>
      <c r="E3677" s="741" t="s">
        <v>4369</v>
      </c>
      <c r="F3677" s="661" t="s">
        <v>4355</v>
      </c>
      <c r="G3677" s="661" t="s">
        <v>4448</v>
      </c>
      <c r="H3677" s="661" t="s">
        <v>590</v>
      </c>
      <c r="I3677" s="661" t="s">
        <v>4600</v>
      </c>
      <c r="J3677" s="661" t="s">
        <v>4601</v>
      </c>
      <c r="K3677" s="661" t="s">
        <v>1403</v>
      </c>
      <c r="L3677" s="662">
        <v>102.89</v>
      </c>
      <c r="M3677" s="662">
        <v>102.89</v>
      </c>
      <c r="N3677" s="661">
        <v>1</v>
      </c>
      <c r="O3677" s="742">
        <v>1</v>
      </c>
      <c r="P3677" s="662">
        <v>102.89</v>
      </c>
      <c r="Q3677" s="677">
        <v>1</v>
      </c>
      <c r="R3677" s="661">
        <v>1</v>
      </c>
      <c r="S3677" s="677">
        <v>1</v>
      </c>
      <c r="T3677" s="742">
        <v>1</v>
      </c>
      <c r="U3677" s="700">
        <v>1</v>
      </c>
    </row>
    <row r="3678" spans="1:21" ht="14.4" customHeight="1" x14ac:dyDescent="0.3">
      <c r="A3678" s="660">
        <v>21</v>
      </c>
      <c r="B3678" s="661" t="s">
        <v>589</v>
      </c>
      <c r="C3678" s="661">
        <v>89301215</v>
      </c>
      <c r="D3678" s="740" t="s">
        <v>6630</v>
      </c>
      <c r="E3678" s="741" t="s">
        <v>4369</v>
      </c>
      <c r="F3678" s="661" t="s">
        <v>4355</v>
      </c>
      <c r="G3678" s="661" t="s">
        <v>4448</v>
      </c>
      <c r="H3678" s="661" t="s">
        <v>590</v>
      </c>
      <c r="I3678" s="661" t="s">
        <v>4725</v>
      </c>
      <c r="J3678" s="661" t="s">
        <v>4601</v>
      </c>
      <c r="K3678" s="661" t="s">
        <v>1394</v>
      </c>
      <c r="L3678" s="662">
        <v>154.33000000000001</v>
      </c>
      <c r="M3678" s="662">
        <v>308.66000000000003</v>
      </c>
      <c r="N3678" s="661">
        <v>2</v>
      </c>
      <c r="O3678" s="742">
        <v>2</v>
      </c>
      <c r="P3678" s="662"/>
      <c r="Q3678" s="677">
        <v>0</v>
      </c>
      <c r="R3678" s="661"/>
      <c r="S3678" s="677">
        <v>0</v>
      </c>
      <c r="T3678" s="742"/>
      <c r="U3678" s="700">
        <v>0</v>
      </c>
    </row>
    <row r="3679" spans="1:21" ht="14.4" customHeight="1" x14ac:dyDescent="0.3">
      <c r="A3679" s="660">
        <v>21</v>
      </c>
      <c r="B3679" s="661" t="s">
        <v>589</v>
      </c>
      <c r="C3679" s="661">
        <v>89301215</v>
      </c>
      <c r="D3679" s="740" t="s">
        <v>6630</v>
      </c>
      <c r="E3679" s="741" t="s">
        <v>4369</v>
      </c>
      <c r="F3679" s="661" t="s">
        <v>4355</v>
      </c>
      <c r="G3679" s="661" t="s">
        <v>4448</v>
      </c>
      <c r="H3679" s="661" t="s">
        <v>590</v>
      </c>
      <c r="I3679" s="661" t="s">
        <v>4725</v>
      </c>
      <c r="J3679" s="661" t="s">
        <v>4601</v>
      </c>
      <c r="K3679" s="661" t="s">
        <v>1394</v>
      </c>
      <c r="L3679" s="662">
        <v>78.64</v>
      </c>
      <c r="M3679" s="662">
        <v>78.64</v>
      </c>
      <c r="N3679" s="661">
        <v>1</v>
      </c>
      <c r="O3679" s="742">
        <v>1</v>
      </c>
      <c r="P3679" s="662">
        <v>78.64</v>
      </c>
      <c r="Q3679" s="677">
        <v>1</v>
      </c>
      <c r="R3679" s="661">
        <v>1</v>
      </c>
      <c r="S3679" s="677">
        <v>1</v>
      </c>
      <c r="T3679" s="742">
        <v>1</v>
      </c>
      <c r="U3679" s="700">
        <v>1</v>
      </c>
    </row>
    <row r="3680" spans="1:21" ht="14.4" customHeight="1" x14ac:dyDescent="0.3">
      <c r="A3680" s="660">
        <v>21</v>
      </c>
      <c r="B3680" s="661" t="s">
        <v>589</v>
      </c>
      <c r="C3680" s="661">
        <v>89301215</v>
      </c>
      <c r="D3680" s="740" t="s">
        <v>6630</v>
      </c>
      <c r="E3680" s="741" t="s">
        <v>4369</v>
      </c>
      <c r="F3680" s="661" t="s">
        <v>4355</v>
      </c>
      <c r="G3680" s="661" t="s">
        <v>5679</v>
      </c>
      <c r="H3680" s="661" t="s">
        <v>590</v>
      </c>
      <c r="I3680" s="661" t="s">
        <v>5680</v>
      </c>
      <c r="J3680" s="661" t="s">
        <v>5681</v>
      </c>
      <c r="K3680" s="661" t="s">
        <v>5682</v>
      </c>
      <c r="L3680" s="662">
        <v>82.67</v>
      </c>
      <c r="M3680" s="662">
        <v>165.34</v>
      </c>
      <c r="N3680" s="661">
        <v>2</v>
      </c>
      <c r="O3680" s="742">
        <v>1</v>
      </c>
      <c r="P3680" s="662"/>
      <c r="Q3680" s="677">
        <v>0</v>
      </c>
      <c r="R3680" s="661"/>
      <c r="S3680" s="677">
        <v>0</v>
      </c>
      <c r="T3680" s="742"/>
      <c r="U3680" s="700">
        <v>0</v>
      </c>
    </row>
    <row r="3681" spans="1:21" ht="14.4" customHeight="1" x14ac:dyDescent="0.3">
      <c r="A3681" s="660">
        <v>21</v>
      </c>
      <c r="B3681" s="661" t="s">
        <v>589</v>
      </c>
      <c r="C3681" s="661">
        <v>89301215</v>
      </c>
      <c r="D3681" s="740" t="s">
        <v>6630</v>
      </c>
      <c r="E3681" s="741" t="s">
        <v>4369</v>
      </c>
      <c r="F3681" s="661" t="s">
        <v>4355</v>
      </c>
      <c r="G3681" s="661" t="s">
        <v>6553</v>
      </c>
      <c r="H3681" s="661" t="s">
        <v>590</v>
      </c>
      <c r="I3681" s="661" t="s">
        <v>6554</v>
      </c>
      <c r="J3681" s="661" t="s">
        <v>6555</v>
      </c>
      <c r="K3681" s="661" t="s">
        <v>6556</v>
      </c>
      <c r="L3681" s="662">
        <v>0</v>
      </c>
      <c r="M3681" s="662">
        <v>0</v>
      </c>
      <c r="N3681" s="661">
        <v>1</v>
      </c>
      <c r="O3681" s="742">
        <v>1</v>
      </c>
      <c r="P3681" s="662"/>
      <c r="Q3681" s="677"/>
      <c r="R3681" s="661"/>
      <c r="S3681" s="677">
        <v>0</v>
      </c>
      <c r="T3681" s="742"/>
      <c r="U3681" s="700">
        <v>0</v>
      </c>
    </row>
    <row r="3682" spans="1:21" ht="14.4" customHeight="1" x14ac:dyDescent="0.3">
      <c r="A3682" s="660">
        <v>21</v>
      </c>
      <c r="B3682" s="661" t="s">
        <v>589</v>
      </c>
      <c r="C3682" s="661">
        <v>89301215</v>
      </c>
      <c r="D3682" s="740" t="s">
        <v>6630</v>
      </c>
      <c r="E3682" s="741" t="s">
        <v>4369</v>
      </c>
      <c r="F3682" s="661" t="s">
        <v>4355</v>
      </c>
      <c r="G3682" s="661" t="s">
        <v>4452</v>
      </c>
      <c r="H3682" s="661" t="s">
        <v>590</v>
      </c>
      <c r="I3682" s="661" t="s">
        <v>4606</v>
      </c>
      <c r="J3682" s="661" t="s">
        <v>2049</v>
      </c>
      <c r="K3682" s="661" t="s">
        <v>1097</v>
      </c>
      <c r="L3682" s="662">
        <v>0</v>
      </c>
      <c r="M3682" s="662">
        <v>0</v>
      </c>
      <c r="N3682" s="661">
        <v>1</v>
      </c>
      <c r="O3682" s="742">
        <v>1</v>
      </c>
      <c r="P3682" s="662">
        <v>0</v>
      </c>
      <c r="Q3682" s="677"/>
      <c r="R3682" s="661">
        <v>1</v>
      </c>
      <c r="S3682" s="677">
        <v>1</v>
      </c>
      <c r="T3682" s="742">
        <v>1</v>
      </c>
      <c r="U3682" s="700">
        <v>1</v>
      </c>
    </row>
    <row r="3683" spans="1:21" ht="14.4" customHeight="1" x14ac:dyDescent="0.3">
      <c r="A3683" s="660">
        <v>21</v>
      </c>
      <c r="B3683" s="661" t="s">
        <v>589</v>
      </c>
      <c r="C3683" s="661">
        <v>89301215</v>
      </c>
      <c r="D3683" s="740" t="s">
        <v>6630</v>
      </c>
      <c r="E3683" s="741" t="s">
        <v>4369</v>
      </c>
      <c r="F3683" s="661" t="s">
        <v>4355</v>
      </c>
      <c r="G3683" s="661" t="s">
        <v>4452</v>
      </c>
      <c r="H3683" s="661" t="s">
        <v>590</v>
      </c>
      <c r="I3683" s="661" t="s">
        <v>2048</v>
      </c>
      <c r="J3683" s="661" t="s">
        <v>4607</v>
      </c>
      <c r="K3683" s="661" t="s">
        <v>1097</v>
      </c>
      <c r="L3683" s="662">
        <v>0</v>
      </c>
      <c r="M3683" s="662">
        <v>0</v>
      </c>
      <c r="N3683" s="661">
        <v>2</v>
      </c>
      <c r="O3683" s="742">
        <v>1</v>
      </c>
      <c r="P3683" s="662"/>
      <c r="Q3683" s="677"/>
      <c r="R3683" s="661"/>
      <c r="S3683" s="677">
        <v>0</v>
      </c>
      <c r="T3683" s="742"/>
      <c r="U3683" s="700">
        <v>0</v>
      </c>
    </row>
    <row r="3684" spans="1:21" ht="14.4" customHeight="1" x14ac:dyDescent="0.3">
      <c r="A3684" s="660">
        <v>21</v>
      </c>
      <c r="B3684" s="661" t="s">
        <v>589</v>
      </c>
      <c r="C3684" s="661">
        <v>89301215</v>
      </c>
      <c r="D3684" s="740" t="s">
        <v>6630</v>
      </c>
      <c r="E3684" s="741" t="s">
        <v>4369</v>
      </c>
      <c r="F3684" s="661" t="s">
        <v>4355</v>
      </c>
      <c r="G3684" s="661" t="s">
        <v>4452</v>
      </c>
      <c r="H3684" s="661" t="s">
        <v>590</v>
      </c>
      <c r="I3684" s="661" t="s">
        <v>5272</v>
      </c>
      <c r="J3684" s="661" t="s">
        <v>5271</v>
      </c>
      <c r="K3684" s="661" t="s">
        <v>1097</v>
      </c>
      <c r="L3684" s="662">
        <v>0</v>
      </c>
      <c r="M3684" s="662">
        <v>0</v>
      </c>
      <c r="N3684" s="661">
        <v>1</v>
      </c>
      <c r="O3684" s="742">
        <v>1</v>
      </c>
      <c r="P3684" s="662">
        <v>0</v>
      </c>
      <c r="Q3684" s="677"/>
      <c r="R3684" s="661">
        <v>1</v>
      </c>
      <c r="S3684" s="677">
        <v>1</v>
      </c>
      <c r="T3684" s="742">
        <v>1</v>
      </c>
      <c r="U3684" s="700">
        <v>1</v>
      </c>
    </row>
    <row r="3685" spans="1:21" ht="14.4" customHeight="1" x14ac:dyDescent="0.3">
      <c r="A3685" s="660">
        <v>21</v>
      </c>
      <c r="B3685" s="661" t="s">
        <v>589</v>
      </c>
      <c r="C3685" s="661">
        <v>89301215</v>
      </c>
      <c r="D3685" s="740" t="s">
        <v>6630</v>
      </c>
      <c r="E3685" s="741" t="s">
        <v>4369</v>
      </c>
      <c r="F3685" s="661" t="s">
        <v>4355</v>
      </c>
      <c r="G3685" s="661" t="s">
        <v>5360</v>
      </c>
      <c r="H3685" s="661" t="s">
        <v>590</v>
      </c>
      <c r="I3685" s="661" t="s">
        <v>6557</v>
      </c>
      <c r="J3685" s="661" t="s">
        <v>6558</v>
      </c>
      <c r="K3685" s="661" t="s">
        <v>6559</v>
      </c>
      <c r="L3685" s="662">
        <v>0</v>
      </c>
      <c r="M3685" s="662">
        <v>0</v>
      </c>
      <c r="N3685" s="661">
        <v>1</v>
      </c>
      <c r="O3685" s="742">
        <v>0.5</v>
      </c>
      <c r="P3685" s="662">
        <v>0</v>
      </c>
      <c r="Q3685" s="677"/>
      <c r="R3685" s="661">
        <v>1</v>
      </c>
      <c r="S3685" s="677">
        <v>1</v>
      </c>
      <c r="T3685" s="742">
        <v>0.5</v>
      </c>
      <c r="U3685" s="700">
        <v>1</v>
      </c>
    </row>
    <row r="3686" spans="1:21" ht="14.4" customHeight="1" x14ac:dyDescent="0.3">
      <c r="A3686" s="660">
        <v>21</v>
      </c>
      <c r="B3686" s="661" t="s">
        <v>589</v>
      </c>
      <c r="C3686" s="661">
        <v>89301215</v>
      </c>
      <c r="D3686" s="740" t="s">
        <v>6630</v>
      </c>
      <c r="E3686" s="741" t="s">
        <v>4369</v>
      </c>
      <c r="F3686" s="661" t="s">
        <v>4357</v>
      </c>
      <c r="G3686" s="661" t="s">
        <v>5712</v>
      </c>
      <c r="H3686" s="661" t="s">
        <v>590</v>
      </c>
      <c r="I3686" s="661" t="s">
        <v>5713</v>
      </c>
      <c r="J3686" s="661" t="s">
        <v>5714</v>
      </c>
      <c r="K3686" s="661" t="s">
        <v>5715</v>
      </c>
      <c r="L3686" s="662">
        <v>741</v>
      </c>
      <c r="M3686" s="662">
        <v>3705</v>
      </c>
      <c r="N3686" s="661">
        <v>5</v>
      </c>
      <c r="O3686" s="742">
        <v>3</v>
      </c>
      <c r="P3686" s="662">
        <v>2223</v>
      </c>
      <c r="Q3686" s="677">
        <v>0.6</v>
      </c>
      <c r="R3686" s="661">
        <v>3</v>
      </c>
      <c r="S3686" s="677">
        <v>0.6</v>
      </c>
      <c r="T3686" s="742">
        <v>2</v>
      </c>
      <c r="U3686" s="700">
        <v>0.66666666666666663</v>
      </c>
    </row>
    <row r="3687" spans="1:21" ht="14.4" customHeight="1" x14ac:dyDescent="0.3">
      <c r="A3687" s="660">
        <v>21</v>
      </c>
      <c r="B3687" s="661" t="s">
        <v>589</v>
      </c>
      <c r="C3687" s="661">
        <v>89301215</v>
      </c>
      <c r="D3687" s="740" t="s">
        <v>6630</v>
      </c>
      <c r="E3687" s="741" t="s">
        <v>4369</v>
      </c>
      <c r="F3687" s="661" t="s">
        <v>4357</v>
      </c>
      <c r="G3687" s="661" t="s">
        <v>5712</v>
      </c>
      <c r="H3687" s="661" t="s">
        <v>590</v>
      </c>
      <c r="I3687" s="661" t="s">
        <v>6366</v>
      </c>
      <c r="J3687" s="661" t="s">
        <v>6367</v>
      </c>
      <c r="K3687" s="661" t="s">
        <v>6368</v>
      </c>
      <c r="L3687" s="662">
        <v>770.84</v>
      </c>
      <c r="M3687" s="662">
        <v>3083.36</v>
      </c>
      <c r="N3687" s="661">
        <v>4</v>
      </c>
      <c r="O3687" s="742">
        <v>2</v>
      </c>
      <c r="P3687" s="662">
        <v>3083.36</v>
      </c>
      <c r="Q3687" s="677">
        <v>1</v>
      </c>
      <c r="R3687" s="661">
        <v>4</v>
      </c>
      <c r="S3687" s="677">
        <v>1</v>
      </c>
      <c r="T3687" s="742">
        <v>2</v>
      </c>
      <c r="U3687" s="700">
        <v>1</v>
      </c>
    </row>
    <row r="3688" spans="1:21" ht="14.4" customHeight="1" x14ac:dyDescent="0.3">
      <c r="A3688" s="660">
        <v>21</v>
      </c>
      <c r="B3688" s="661" t="s">
        <v>589</v>
      </c>
      <c r="C3688" s="661">
        <v>89301215</v>
      </c>
      <c r="D3688" s="740" t="s">
        <v>6630</v>
      </c>
      <c r="E3688" s="741" t="s">
        <v>4369</v>
      </c>
      <c r="F3688" s="661" t="s">
        <v>4357</v>
      </c>
      <c r="G3688" s="661" t="s">
        <v>5712</v>
      </c>
      <c r="H3688" s="661" t="s">
        <v>590</v>
      </c>
      <c r="I3688" s="661" t="s">
        <v>5369</v>
      </c>
      <c r="J3688" s="661" t="s">
        <v>5370</v>
      </c>
      <c r="K3688" s="661" t="s">
        <v>5371</v>
      </c>
      <c r="L3688" s="662">
        <v>1512.05</v>
      </c>
      <c r="M3688" s="662">
        <v>3024.1</v>
      </c>
      <c r="N3688" s="661">
        <v>2</v>
      </c>
      <c r="O3688" s="742">
        <v>1</v>
      </c>
      <c r="P3688" s="662">
        <v>3024.1</v>
      </c>
      <c r="Q3688" s="677">
        <v>1</v>
      </c>
      <c r="R3688" s="661">
        <v>2</v>
      </c>
      <c r="S3688" s="677">
        <v>1</v>
      </c>
      <c r="T3688" s="742">
        <v>1</v>
      </c>
      <c r="U3688" s="700">
        <v>1</v>
      </c>
    </row>
    <row r="3689" spans="1:21" ht="14.4" customHeight="1" x14ac:dyDescent="0.3">
      <c r="A3689" s="660">
        <v>21</v>
      </c>
      <c r="B3689" s="661" t="s">
        <v>589</v>
      </c>
      <c r="C3689" s="661">
        <v>89301215</v>
      </c>
      <c r="D3689" s="740" t="s">
        <v>6630</v>
      </c>
      <c r="E3689" s="741" t="s">
        <v>4369</v>
      </c>
      <c r="F3689" s="661" t="s">
        <v>4357</v>
      </c>
      <c r="G3689" s="661" t="s">
        <v>5712</v>
      </c>
      <c r="H3689" s="661" t="s">
        <v>590</v>
      </c>
      <c r="I3689" s="661" t="s">
        <v>5372</v>
      </c>
      <c r="J3689" s="661" t="s">
        <v>5373</v>
      </c>
      <c r="K3689" s="661" t="s">
        <v>5374</v>
      </c>
      <c r="L3689" s="662">
        <v>1600</v>
      </c>
      <c r="M3689" s="662">
        <v>6400</v>
      </c>
      <c r="N3689" s="661">
        <v>4</v>
      </c>
      <c r="O3689" s="742">
        <v>4</v>
      </c>
      <c r="P3689" s="662">
        <v>4800</v>
      </c>
      <c r="Q3689" s="677">
        <v>0.75</v>
      </c>
      <c r="R3689" s="661">
        <v>3</v>
      </c>
      <c r="S3689" s="677">
        <v>0.75</v>
      </c>
      <c r="T3689" s="742">
        <v>3</v>
      </c>
      <c r="U3689" s="700">
        <v>0.75</v>
      </c>
    </row>
    <row r="3690" spans="1:21" ht="14.4" customHeight="1" x14ac:dyDescent="0.3">
      <c r="A3690" s="660">
        <v>21</v>
      </c>
      <c r="B3690" s="661" t="s">
        <v>589</v>
      </c>
      <c r="C3690" s="661">
        <v>89301215</v>
      </c>
      <c r="D3690" s="740" t="s">
        <v>6630</v>
      </c>
      <c r="E3690" s="741" t="s">
        <v>4369</v>
      </c>
      <c r="F3690" s="661" t="s">
        <v>4357</v>
      </c>
      <c r="G3690" s="661" t="s">
        <v>4615</v>
      </c>
      <c r="H3690" s="661" t="s">
        <v>590</v>
      </c>
      <c r="I3690" s="661" t="s">
        <v>4616</v>
      </c>
      <c r="J3690" s="661" t="s">
        <v>4617</v>
      </c>
      <c r="K3690" s="661" t="s">
        <v>4618</v>
      </c>
      <c r="L3690" s="662">
        <v>1267.1199999999999</v>
      </c>
      <c r="M3690" s="662">
        <v>11404.079999999998</v>
      </c>
      <c r="N3690" s="661">
        <v>9</v>
      </c>
      <c r="O3690" s="742">
        <v>8</v>
      </c>
      <c r="P3690" s="662">
        <v>10136.959999999999</v>
      </c>
      <c r="Q3690" s="677">
        <v>0.88888888888888895</v>
      </c>
      <c r="R3690" s="661">
        <v>8</v>
      </c>
      <c r="S3690" s="677">
        <v>0.88888888888888884</v>
      </c>
      <c r="T3690" s="742">
        <v>7</v>
      </c>
      <c r="U3690" s="700">
        <v>0.875</v>
      </c>
    </row>
    <row r="3691" spans="1:21" ht="14.4" customHeight="1" x14ac:dyDescent="0.3">
      <c r="A3691" s="660">
        <v>21</v>
      </c>
      <c r="B3691" s="661" t="s">
        <v>589</v>
      </c>
      <c r="C3691" s="661">
        <v>89301215</v>
      </c>
      <c r="D3691" s="740" t="s">
        <v>6630</v>
      </c>
      <c r="E3691" s="741" t="s">
        <v>4369</v>
      </c>
      <c r="F3691" s="661" t="s">
        <v>4357</v>
      </c>
      <c r="G3691" s="661" t="s">
        <v>5368</v>
      </c>
      <c r="H3691" s="661" t="s">
        <v>590</v>
      </c>
      <c r="I3691" s="661" t="s">
        <v>5713</v>
      </c>
      <c r="J3691" s="661" t="s">
        <v>5714</v>
      </c>
      <c r="K3691" s="661" t="s">
        <v>5715</v>
      </c>
      <c r="L3691" s="662">
        <v>741</v>
      </c>
      <c r="M3691" s="662">
        <v>2964</v>
      </c>
      <c r="N3691" s="661">
        <v>4</v>
      </c>
      <c r="O3691" s="742">
        <v>2</v>
      </c>
      <c r="P3691" s="662">
        <v>2964</v>
      </c>
      <c r="Q3691" s="677">
        <v>1</v>
      </c>
      <c r="R3691" s="661">
        <v>4</v>
      </c>
      <c r="S3691" s="677">
        <v>1</v>
      </c>
      <c r="T3691" s="742">
        <v>2</v>
      </c>
      <c r="U3691" s="700">
        <v>1</v>
      </c>
    </row>
    <row r="3692" spans="1:21" ht="14.4" customHeight="1" x14ac:dyDescent="0.3">
      <c r="A3692" s="660">
        <v>21</v>
      </c>
      <c r="B3692" s="661" t="s">
        <v>589</v>
      </c>
      <c r="C3692" s="661">
        <v>89301215</v>
      </c>
      <c r="D3692" s="740" t="s">
        <v>6630</v>
      </c>
      <c r="E3692" s="741" t="s">
        <v>4369</v>
      </c>
      <c r="F3692" s="661" t="s">
        <v>4357</v>
      </c>
      <c r="G3692" s="661" t="s">
        <v>5368</v>
      </c>
      <c r="H3692" s="661" t="s">
        <v>590</v>
      </c>
      <c r="I3692" s="661" t="s">
        <v>6560</v>
      </c>
      <c r="J3692" s="661" t="s">
        <v>6561</v>
      </c>
      <c r="K3692" s="661" t="s">
        <v>6562</v>
      </c>
      <c r="L3692" s="662">
        <v>800</v>
      </c>
      <c r="M3692" s="662">
        <v>800</v>
      </c>
      <c r="N3692" s="661">
        <v>1</v>
      </c>
      <c r="O3692" s="742">
        <v>1</v>
      </c>
      <c r="P3692" s="662"/>
      <c r="Q3692" s="677">
        <v>0</v>
      </c>
      <c r="R3692" s="661"/>
      <c r="S3692" s="677">
        <v>0</v>
      </c>
      <c r="T3692" s="742"/>
      <c r="U3692" s="700">
        <v>0</v>
      </c>
    </row>
    <row r="3693" spans="1:21" ht="14.4" customHeight="1" x14ac:dyDescent="0.3">
      <c r="A3693" s="660">
        <v>21</v>
      </c>
      <c r="B3693" s="661" t="s">
        <v>589</v>
      </c>
      <c r="C3693" s="661">
        <v>89301215</v>
      </c>
      <c r="D3693" s="740" t="s">
        <v>6630</v>
      </c>
      <c r="E3693" s="741" t="s">
        <v>4369</v>
      </c>
      <c r="F3693" s="661" t="s">
        <v>4357</v>
      </c>
      <c r="G3693" s="661" t="s">
        <v>5368</v>
      </c>
      <c r="H3693" s="661" t="s">
        <v>590</v>
      </c>
      <c r="I3693" s="661" t="s">
        <v>5369</v>
      </c>
      <c r="J3693" s="661" t="s">
        <v>5370</v>
      </c>
      <c r="K3693" s="661" t="s">
        <v>5371</v>
      </c>
      <c r="L3693" s="662">
        <v>1512.05</v>
      </c>
      <c r="M3693" s="662">
        <v>9072.2999999999993</v>
      </c>
      <c r="N3693" s="661">
        <v>6</v>
      </c>
      <c r="O3693" s="742">
        <v>3</v>
      </c>
      <c r="P3693" s="662">
        <v>9072.2999999999993</v>
      </c>
      <c r="Q3693" s="677">
        <v>1</v>
      </c>
      <c r="R3693" s="661">
        <v>6</v>
      </c>
      <c r="S3693" s="677">
        <v>1</v>
      </c>
      <c r="T3693" s="742">
        <v>3</v>
      </c>
      <c r="U3693" s="700">
        <v>1</v>
      </c>
    </row>
    <row r="3694" spans="1:21" ht="14.4" customHeight="1" x14ac:dyDescent="0.3">
      <c r="A3694" s="660">
        <v>21</v>
      </c>
      <c r="B3694" s="661" t="s">
        <v>589</v>
      </c>
      <c r="C3694" s="661">
        <v>89301215</v>
      </c>
      <c r="D3694" s="740" t="s">
        <v>6630</v>
      </c>
      <c r="E3694" s="741" t="s">
        <v>4369</v>
      </c>
      <c r="F3694" s="661" t="s">
        <v>4357</v>
      </c>
      <c r="G3694" s="661" t="s">
        <v>4684</v>
      </c>
      <c r="H3694" s="661" t="s">
        <v>590</v>
      </c>
      <c r="I3694" s="661" t="s">
        <v>4616</v>
      </c>
      <c r="J3694" s="661" t="s">
        <v>4617</v>
      </c>
      <c r="K3694" s="661" t="s">
        <v>4618</v>
      </c>
      <c r="L3694" s="662">
        <v>1267.1199999999999</v>
      </c>
      <c r="M3694" s="662">
        <v>10136.959999999999</v>
      </c>
      <c r="N3694" s="661">
        <v>8</v>
      </c>
      <c r="O3694" s="742">
        <v>8</v>
      </c>
      <c r="P3694" s="662">
        <v>10136.959999999999</v>
      </c>
      <c r="Q3694" s="677">
        <v>1</v>
      </c>
      <c r="R3694" s="661">
        <v>8</v>
      </c>
      <c r="S3694" s="677">
        <v>1</v>
      </c>
      <c r="T3694" s="742">
        <v>8</v>
      </c>
      <c r="U3694" s="700">
        <v>1</v>
      </c>
    </row>
    <row r="3695" spans="1:21" ht="14.4" customHeight="1" x14ac:dyDescent="0.3">
      <c r="A3695" s="660">
        <v>21</v>
      </c>
      <c r="B3695" s="661" t="s">
        <v>589</v>
      </c>
      <c r="C3695" s="661">
        <v>89301215</v>
      </c>
      <c r="D3695" s="740" t="s">
        <v>6630</v>
      </c>
      <c r="E3695" s="741" t="s">
        <v>4370</v>
      </c>
      <c r="F3695" s="661" t="s">
        <v>4357</v>
      </c>
      <c r="G3695" s="661" t="s">
        <v>6563</v>
      </c>
      <c r="H3695" s="661" t="s">
        <v>590</v>
      </c>
      <c r="I3695" s="661" t="s">
        <v>6564</v>
      </c>
      <c r="J3695" s="661" t="s">
        <v>6565</v>
      </c>
      <c r="K3695" s="661" t="s">
        <v>6566</v>
      </c>
      <c r="L3695" s="662">
        <v>0</v>
      </c>
      <c r="M3695" s="662">
        <v>0</v>
      </c>
      <c r="N3695" s="661">
        <v>1</v>
      </c>
      <c r="O3695" s="742">
        <v>1</v>
      </c>
      <c r="P3695" s="662"/>
      <c r="Q3695" s="677"/>
      <c r="R3695" s="661"/>
      <c r="S3695" s="677">
        <v>0</v>
      </c>
      <c r="T3695" s="742"/>
      <c r="U3695" s="700">
        <v>0</v>
      </c>
    </row>
    <row r="3696" spans="1:21" ht="14.4" customHeight="1" x14ac:dyDescent="0.3">
      <c r="A3696" s="660">
        <v>21</v>
      </c>
      <c r="B3696" s="661" t="s">
        <v>589</v>
      </c>
      <c r="C3696" s="661">
        <v>89301215</v>
      </c>
      <c r="D3696" s="740" t="s">
        <v>6630</v>
      </c>
      <c r="E3696" s="741" t="s">
        <v>4372</v>
      </c>
      <c r="F3696" s="661" t="s">
        <v>4355</v>
      </c>
      <c r="G3696" s="661" t="s">
        <v>4395</v>
      </c>
      <c r="H3696" s="661" t="s">
        <v>590</v>
      </c>
      <c r="I3696" s="661" t="s">
        <v>726</v>
      </c>
      <c r="J3696" s="661" t="s">
        <v>727</v>
      </c>
      <c r="K3696" s="661" t="s">
        <v>4396</v>
      </c>
      <c r="L3696" s="662">
        <v>42.42</v>
      </c>
      <c r="M3696" s="662">
        <v>84.84</v>
      </c>
      <c r="N3696" s="661">
        <v>2</v>
      </c>
      <c r="O3696" s="742">
        <v>0.5</v>
      </c>
      <c r="P3696" s="662"/>
      <c r="Q3696" s="677">
        <v>0</v>
      </c>
      <c r="R3696" s="661"/>
      <c r="S3696" s="677">
        <v>0</v>
      </c>
      <c r="T3696" s="742"/>
      <c r="U3696" s="700">
        <v>0</v>
      </c>
    </row>
    <row r="3697" spans="1:21" ht="14.4" customHeight="1" x14ac:dyDescent="0.3">
      <c r="A3697" s="660">
        <v>21</v>
      </c>
      <c r="B3697" s="661" t="s">
        <v>589</v>
      </c>
      <c r="C3697" s="661">
        <v>89301215</v>
      </c>
      <c r="D3697" s="740" t="s">
        <v>6630</v>
      </c>
      <c r="E3697" s="741" t="s">
        <v>4372</v>
      </c>
      <c r="F3697" s="661" t="s">
        <v>4355</v>
      </c>
      <c r="G3697" s="661" t="s">
        <v>4395</v>
      </c>
      <c r="H3697" s="661" t="s">
        <v>590</v>
      </c>
      <c r="I3697" s="661" t="s">
        <v>726</v>
      </c>
      <c r="J3697" s="661" t="s">
        <v>727</v>
      </c>
      <c r="K3697" s="661" t="s">
        <v>4396</v>
      </c>
      <c r="L3697" s="662">
        <v>85.72</v>
      </c>
      <c r="M3697" s="662">
        <v>171.44</v>
      </c>
      <c r="N3697" s="661">
        <v>2</v>
      </c>
      <c r="O3697" s="742">
        <v>0.5</v>
      </c>
      <c r="P3697" s="662"/>
      <c r="Q3697" s="677">
        <v>0</v>
      </c>
      <c r="R3697" s="661"/>
      <c r="S3697" s="677">
        <v>0</v>
      </c>
      <c r="T3697" s="742"/>
      <c r="U3697" s="700">
        <v>0</v>
      </c>
    </row>
    <row r="3698" spans="1:21" ht="14.4" customHeight="1" x14ac:dyDescent="0.3">
      <c r="A3698" s="660">
        <v>21</v>
      </c>
      <c r="B3698" s="661" t="s">
        <v>589</v>
      </c>
      <c r="C3698" s="661">
        <v>89301215</v>
      </c>
      <c r="D3698" s="740" t="s">
        <v>6630</v>
      </c>
      <c r="E3698" s="741" t="s">
        <v>4372</v>
      </c>
      <c r="F3698" s="661" t="s">
        <v>4355</v>
      </c>
      <c r="G3698" s="661" t="s">
        <v>4466</v>
      </c>
      <c r="H3698" s="661" t="s">
        <v>590</v>
      </c>
      <c r="I3698" s="661" t="s">
        <v>1219</v>
      </c>
      <c r="J3698" s="661" t="s">
        <v>1220</v>
      </c>
      <c r="K3698" s="661" t="s">
        <v>1221</v>
      </c>
      <c r="L3698" s="662">
        <v>60.92</v>
      </c>
      <c r="M3698" s="662">
        <v>182.76</v>
      </c>
      <c r="N3698" s="661">
        <v>3</v>
      </c>
      <c r="O3698" s="742">
        <v>0.5</v>
      </c>
      <c r="P3698" s="662"/>
      <c r="Q3698" s="677">
        <v>0</v>
      </c>
      <c r="R3698" s="661"/>
      <c r="S3698" s="677">
        <v>0</v>
      </c>
      <c r="T3698" s="742"/>
      <c r="U3698" s="700">
        <v>0</v>
      </c>
    </row>
    <row r="3699" spans="1:21" ht="14.4" customHeight="1" x14ac:dyDescent="0.3">
      <c r="A3699" s="660">
        <v>21</v>
      </c>
      <c r="B3699" s="661" t="s">
        <v>589</v>
      </c>
      <c r="C3699" s="661">
        <v>89301215</v>
      </c>
      <c r="D3699" s="740" t="s">
        <v>6630</v>
      </c>
      <c r="E3699" s="741" t="s">
        <v>4372</v>
      </c>
      <c r="F3699" s="661" t="s">
        <v>4355</v>
      </c>
      <c r="G3699" s="661" t="s">
        <v>4466</v>
      </c>
      <c r="H3699" s="661" t="s">
        <v>590</v>
      </c>
      <c r="I3699" s="661" t="s">
        <v>3000</v>
      </c>
      <c r="J3699" s="661" t="s">
        <v>1220</v>
      </c>
      <c r="K3699" s="661" t="s">
        <v>3001</v>
      </c>
      <c r="L3699" s="662">
        <v>203.07</v>
      </c>
      <c r="M3699" s="662">
        <v>203.07</v>
      </c>
      <c r="N3699" s="661">
        <v>1</v>
      </c>
      <c r="O3699" s="742">
        <v>1</v>
      </c>
      <c r="P3699" s="662"/>
      <c r="Q3699" s="677">
        <v>0</v>
      </c>
      <c r="R3699" s="661"/>
      <c r="S3699" s="677">
        <v>0</v>
      </c>
      <c r="T3699" s="742"/>
      <c r="U3699" s="700">
        <v>0</v>
      </c>
    </row>
    <row r="3700" spans="1:21" ht="14.4" customHeight="1" x14ac:dyDescent="0.3">
      <c r="A3700" s="660">
        <v>21</v>
      </c>
      <c r="B3700" s="661" t="s">
        <v>589</v>
      </c>
      <c r="C3700" s="661">
        <v>89301215</v>
      </c>
      <c r="D3700" s="740" t="s">
        <v>6630</v>
      </c>
      <c r="E3700" s="741" t="s">
        <v>4372</v>
      </c>
      <c r="F3700" s="661" t="s">
        <v>4355</v>
      </c>
      <c r="G3700" s="661" t="s">
        <v>4743</v>
      </c>
      <c r="H3700" s="661" t="s">
        <v>2238</v>
      </c>
      <c r="I3700" s="661" t="s">
        <v>2539</v>
      </c>
      <c r="J3700" s="661" t="s">
        <v>2540</v>
      </c>
      <c r="K3700" s="661" t="s">
        <v>2244</v>
      </c>
      <c r="L3700" s="662">
        <v>0</v>
      </c>
      <c r="M3700" s="662">
        <v>0</v>
      </c>
      <c r="N3700" s="661">
        <v>2</v>
      </c>
      <c r="O3700" s="742">
        <v>1</v>
      </c>
      <c r="P3700" s="662">
        <v>0</v>
      </c>
      <c r="Q3700" s="677"/>
      <c r="R3700" s="661">
        <v>2</v>
      </c>
      <c r="S3700" s="677">
        <v>1</v>
      </c>
      <c r="T3700" s="742">
        <v>1</v>
      </c>
      <c r="U3700" s="700">
        <v>1</v>
      </c>
    </row>
    <row r="3701" spans="1:21" ht="14.4" customHeight="1" x14ac:dyDescent="0.3">
      <c r="A3701" s="660">
        <v>21</v>
      </c>
      <c r="B3701" s="661" t="s">
        <v>589</v>
      </c>
      <c r="C3701" s="661">
        <v>89301215</v>
      </c>
      <c r="D3701" s="740" t="s">
        <v>6630</v>
      </c>
      <c r="E3701" s="741" t="s">
        <v>4372</v>
      </c>
      <c r="F3701" s="661" t="s">
        <v>4355</v>
      </c>
      <c r="G3701" s="661" t="s">
        <v>5299</v>
      </c>
      <c r="H3701" s="661" t="s">
        <v>590</v>
      </c>
      <c r="I3701" s="661" t="s">
        <v>5453</v>
      </c>
      <c r="J3701" s="661" t="s">
        <v>5454</v>
      </c>
      <c r="K3701" s="661" t="s">
        <v>3661</v>
      </c>
      <c r="L3701" s="662">
        <v>41.93</v>
      </c>
      <c r="M3701" s="662">
        <v>125.78999999999999</v>
      </c>
      <c r="N3701" s="661">
        <v>3</v>
      </c>
      <c r="O3701" s="742">
        <v>1</v>
      </c>
      <c r="P3701" s="662"/>
      <c r="Q3701" s="677">
        <v>0</v>
      </c>
      <c r="R3701" s="661"/>
      <c r="S3701" s="677">
        <v>0</v>
      </c>
      <c r="T3701" s="742"/>
      <c r="U3701" s="700">
        <v>0</v>
      </c>
    </row>
    <row r="3702" spans="1:21" ht="14.4" customHeight="1" x14ac:dyDescent="0.3">
      <c r="A3702" s="660">
        <v>21</v>
      </c>
      <c r="B3702" s="661" t="s">
        <v>589</v>
      </c>
      <c r="C3702" s="661">
        <v>89301215</v>
      </c>
      <c r="D3702" s="740" t="s">
        <v>6630</v>
      </c>
      <c r="E3702" s="741" t="s">
        <v>4372</v>
      </c>
      <c r="F3702" s="661" t="s">
        <v>4355</v>
      </c>
      <c r="G3702" s="661" t="s">
        <v>5299</v>
      </c>
      <c r="H3702" s="661" t="s">
        <v>590</v>
      </c>
      <c r="I3702" s="661" t="s">
        <v>6527</v>
      </c>
      <c r="J3702" s="661" t="s">
        <v>6528</v>
      </c>
      <c r="K3702" s="661" t="s">
        <v>4311</v>
      </c>
      <c r="L3702" s="662">
        <v>55.9</v>
      </c>
      <c r="M3702" s="662">
        <v>503.09999999999997</v>
      </c>
      <c r="N3702" s="661">
        <v>9</v>
      </c>
      <c r="O3702" s="742">
        <v>3</v>
      </c>
      <c r="P3702" s="662">
        <v>167.7</v>
      </c>
      <c r="Q3702" s="677">
        <v>0.33333333333333331</v>
      </c>
      <c r="R3702" s="661">
        <v>3</v>
      </c>
      <c r="S3702" s="677">
        <v>0.33333333333333331</v>
      </c>
      <c r="T3702" s="742">
        <v>1</v>
      </c>
      <c r="U3702" s="700">
        <v>0.33333333333333331</v>
      </c>
    </row>
    <row r="3703" spans="1:21" ht="14.4" customHeight="1" x14ac:dyDescent="0.3">
      <c r="A3703" s="660">
        <v>21</v>
      </c>
      <c r="B3703" s="661" t="s">
        <v>589</v>
      </c>
      <c r="C3703" s="661">
        <v>89301215</v>
      </c>
      <c r="D3703" s="740" t="s">
        <v>6630</v>
      </c>
      <c r="E3703" s="741" t="s">
        <v>4372</v>
      </c>
      <c r="F3703" s="661" t="s">
        <v>4355</v>
      </c>
      <c r="G3703" s="661" t="s">
        <v>5299</v>
      </c>
      <c r="H3703" s="661" t="s">
        <v>590</v>
      </c>
      <c r="I3703" s="661" t="s">
        <v>6567</v>
      </c>
      <c r="J3703" s="661" t="s">
        <v>6568</v>
      </c>
      <c r="K3703" s="661" t="s">
        <v>1192</v>
      </c>
      <c r="L3703" s="662">
        <v>199.65</v>
      </c>
      <c r="M3703" s="662">
        <v>199.65</v>
      </c>
      <c r="N3703" s="661">
        <v>1</v>
      </c>
      <c r="O3703" s="742">
        <v>0.5</v>
      </c>
      <c r="P3703" s="662">
        <v>199.65</v>
      </c>
      <c r="Q3703" s="677">
        <v>1</v>
      </c>
      <c r="R3703" s="661">
        <v>1</v>
      </c>
      <c r="S3703" s="677">
        <v>1</v>
      </c>
      <c r="T3703" s="742">
        <v>0.5</v>
      </c>
      <c r="U3703" s="700">
        <v>1</v>
      </c>
    </row>
    <row r="3704" spans="1:21" ht="14.4" customHeight="1" x14ac:dyDescent="0.3">
      <c r="A3704" s="660">
        <v>21</v>
      </c>
      <c r="B3704" s="661" t="s">
        <v>589</v>
      </c>
      <c r="C3704" s="661">
        <v>89301215</v>
      </c>
      <c r="D3704" s="740" t="s">
        <v>6630</v>
      </c>
      <c r="E3704" s="741" t="s">
        <v>4372</v>
      </c>
      <c r="F3704" s="661" t="s">
        <v>4355</v>
      </c>
      <c r="G3704" s="661" t="s">
        <v>6569</v>
      </c>
      <c r="H3704" s="661" t="s">
        <v>590</v>
      </c>
      <c r="I3704" s="661" t="s">
        <v>6570</v>
      </c>
      <c r="J3704" s="661" t="s">
        <v>6571</v>
      </c>
      <c r="K3704" s="661" t="s">
        <v>3005</v>
      </c>
      <c r="L3704" s="662">
        <v>123.4</v>
      </c>
      <c r="M3704" s="662">
        <v>370.20000000000005</v>
      </c>
      <c r="N3704" s="661">
        <v>3</v>
      </c>
      <c r="O3704" s="742">
        <v>0.5</v>
      </c>
      <c r="P3704" s="662"/>
      <c r="Q3704" s="677">
        <v>0</v>
      </c>
      <c r="R3704" s="661"/>
      <c r="S3704" s="677">
        <v>0</v>
      </c>
      <c r="T3704" s="742"/>
      <c r="U3704" s="700">
        <v>0</v>
      </c>
    </row>
    <row r="3705" spans="1:21" ht="14.4" customHeight="1" x14ac:dyDescent="0.3">
      <c r="A3705" s="660">
        <v>21</v>
      </c>
      <c r="B3705" s="661" t="s">
        <v>589</v>
      </c>
      <c r="C3705" s="661">
        <v>89301215</v>
      </c>
      <c r="D3705" s="740" t="s">
        <v>6630</v>
      </c>
      <c r="E3705" s="741" t="s">
        <v>4372</v>
      </c>
      <c r="F3705" s="661" t="s">
        <v>4355</v>
      </c>
      <c r="G3705" s="661" t="s">
        <v>5074</v>
      </c>
      <c r="H3705" s="661" t="s">
        <v>2238</v>
      </c>
      <c r="I3705" s="661" t="s">
        <v>2794</v>
      </c>
      <c r="J3705" s="661" t="s">
        <v>2795</v>
      </c>
      <c r="K3705" s="661" t="s">
        <v>2796</v>
      </c>
      <c r="L3705" s="662">
        <v>222.25</v>
      </c>
      <c r="M3705" s="662">
        <v>444.5</v>
      </c>
      <c r="N3705" s="661">
        <v>2</v>
      </c>
      <c r="O3705" s="742">
        <v>1.5</v>
      </c>
      <c r="P3705" s="662">
        <v>222.25</v>
      </c>
      <c r="Q3705" s="677">
        <v>0.5</v>
      </c>
      <c r="R3705" s="661">
        <v>1</v>
      </c>
      <c r="S3705" s="677">
        <v>0.5</v>
      </c>
      <c r="T3705" s="742">
        <v>0.5</v>
      </c>
      <c r="U3705" s="700">
        <v>0.33333333333333331</v>
      </c>
    </row>
    <row r="3706" spans="1:21" ht="14.4" customHeight="1" x14ac:dyDescent="0.3">
      <c r="A3706" s="660">
        <v>21</v>
      </c>
      <c r="B3706" s="661" t="s">
        <v>589</v>
      </c>
      <c r="C3706" s="661">
        <v>89301215</v>
      </c>
      <c r="D3706" s="740" t="s">
        <v>6630</v>
      </c>
      <c r="E3706" s="741" t="s">
        <v>4372</v>
      </c>
      <c r="F3706" s="661" t="s">
        <v>4355</v>
      </c>
      <c r="G3706" s="661" t="s">
        <v>5074</v>
      </c>
      <c r="H3706" s="661" t="s">
        <v>2238</v>
      </c>
      <c r="I3706" s="661" t="s">
        <v>2794</v>
      </c>
      <c r="J3706" s="661" t="s">
        <v>2795</v>
      </c>
      <c r="K3706" s="661" t="s">
        <v>2796</v>
      </c>
      <c r="L3706" s="662">
        <v>125.14</v>
      </c>
      <c r="M3706" s="662">
        <v>125.14</v>
      </c>
      <c r="N3706" s="661">
        <v>1</v>
      </c>
      <c r="O3706" s="742">
        <v>1</v>
      </c>
      <c r="P3706" s="662">
        <v>125.14</v>
      </c>
      <c r="Q3706" s="677">
        <v>1</v>
      </c>
      <c r="R3706" s="661">
        <v>1</v>
      </c>
      <c r="S3706" s="677">
        <v>1</v>
      </c>
      <c r="T3706" s="742">
        <v>1</v>
      </c>
      <c r="U3706" s="700">
        <v>1</v>
      </c>
    </row>
    <row r="3707" spans="1:21" ht="14.4" customHeight="1" x14ac:dyDescent="0.3">
      <c r="A3707" s="660">
        <v>21</v>
      </c>
      <c r="B3707" s="661" t="s">
        <v>589</v>
      </c>
      <c r="C3707" s="661">
        <v>89301215</v>
      </c>
      <c r="D3707" s="740" t="s">
        <v>6630</v>
      </c>
      <c r="E3707" s="741" t="s">
        <v>4372</v>
      </c>
      <c r="F3707" s="661" t="s">
        <v>4355</v>
      </c>
      <c r="G3707" s="661" t="s">
        <v>5455</v>
      </c>
      <c r="H3707" s="661" t="s">
        <v>590</v>
      </c>
      <c r="I3707" s="661" t="s">
        <v>6572</v>
      </c>
      <c r="J3707" s="661" t="s">
        <v>6573</v>
      </c>
      <c r="K3707" s="661" t="s">
        <v>6574</v>
      </c>
      <c r="L3707" s="662">
        <v>140.9</v>
      </c>
      <c r="M3707" s="662">
        <v>281.8</v>
      </c>
      <c r="N3707" s="661">
        <v>2</v>
      </c>
      <c r="O3707" s="742">
        <v>1.5</v>
      </c>
      <c r="P3707" s="662"/>
      <c r="Q3707" s="677">
        <v>0</v>
      </c>
      <c r="R3707" s="661"/>
      <c r="S3707" s="677">
        <v>0</v>
      </c>
      <c r="T3707" s="742"/>
      <c r="U3707" s="700">
        <v>0</v>
      </c>
    </row>
    <row r="3708" spans="1:21" ht="14.4" customHeight="1" x14ac:dyDescent="0.3">
      <c r="A3708" s="660">
        <v>21</v>
      </c>
      <c r="B3708" s="661" t="s">
        <v>589</v>
      </c>
      <c r="C3708" s="661">
        <v>89301215</v>
      </c>
      <c r="D3708" s="740" t="s">
        <v>6630</v>
      </c>
      <c r="E3708" s="741" t="s">
        <v>4372</v>
      </c>
      <c r="F3708" s="661" t="s">
        <v>4355</v>
      </c>
      <c r="G3708" s="661" t="s">
        <v>6430</v>
      </c>
      <c r="H3708" s="661" t="s">
        <v>590</v>
      </c>
      <c r="I3708" s="661" t="s">
        <v>6575</v>
      </c>
      <c r="J3708" s="661" t="s">
        <v>6576</v>
      </c>
      <c r="K3708" s="661" t="s">
        <v>6577</v>
      </c>
      <c r="L3708" s="662">
        <v>0</v>
      </c>
      <c r="M3708" s="662">
        <v>0</v>
      </c>
      <c r="N3708" s="661">
        <v>1</v>
      </c>
      <c r="O3708" s="742">
        <v>1</v>
      </c>
      <c r="P3708" s="662"/>
      <c r="Q3708" s="677"/>
      <c r="R3708" s="661"/>
      <c r="S3708" s="677">
        <v>0</v>
      </c>
      <c r="T3708" s="742"/>
      <c r="U3708" s="700">
        <v>0</v>
      </c>
    </row>
    <row r="3709" spans="1:21" ht="14.4" customHeight="1" x14ac:dyDescent="0.3">
      <c r="A3709" s="660">
        <v>21</v>
      </c>
      <c r="B3709" s="661" t="s">
        <v>589</v>
      </c>
      <c r="C3709" s="661">
        <v>89301215</v>
      </c>
      <c r="D3709" s="740" t="s">
        <v>6630</v>
      </c>
      <c r="E3709" s="741" t="s">
        <v>4372</v>
      </c>
      <c r="F3709" s="661" t="s">
        <v>4355</v>
      </c>
      <c r="G3709" s="661" t="s">
        <v>6430</v>
      </c>
      <c r="H3709" s="661" t="s">
        <v>590</v>
      </c>
      <c r="I3709" s="661" t="s">
        <v>6578</v>
      </c>
      <c r="J3709" s="661" t="s">
        <v>6431</v>
      </c>
      <c r="K3709" s="661" t="s">
        <v>6577</v>
      </c>
      <c r="L3709" s="662">
        <v>672.41</v>
      </c>
      <c r="M3709" s="662">
        <v>672.41</v>
      </c>
      <c r="N3709" s="661">
        <v>1</v>
      </c>
      <c r="O3709" s="742">
        <v>1</v>
      </c>
      <c r="P3709" s="662"/>
      <c r="Q3709" s="677">
        <v>0</v>
      </c>
      <c r="R3709" s="661"/>
      <c r="S3709" s="677">
        <v>0</v>
      </c>
      <c r="T3709" s="742"/>
      <c r="U3709" s="700">
        <v>0</v>
      </c>
    </row>
    <row r="3710" spans="1:21" ht="14.4" customHeight="1" x14ac:dyDescent="0.3">
      <c r="A3710" s="660">
        <v>21</v>
      </c>
      <c r="B3710" s="661" t="s">
        <v>589</v>
      </c>
      <c r="C3710" s="661">
        <v>89301215</v>
      </c>
      <c r="D3710" s="740" t="s">
        <v>6630</v>
      </c>
      <c r="E3710" s="741" t="s">
        <v>4372</v>
      </c>
      <c r="F3710" s="661" t="s">
        <v>4355</v>
      </c>
      <c r="G3710" s="661" t="s">
        <v>4400</v>
      </c>
      <c r="H3710" s="661" t="s">
        <v>590</v>
      </c>
      <c r="I3710" s="661" t="s">
        <v>1043</v>
      </c>
      <c r="J3710" s="661" t="s">
        <v>4401</v>
      </c>
      <c r="K3710" s="661" t="s">
        <v>4402</v>
      </c>
      <c r="L3710" s="662">
        <v>0</v>
      </c>
      <c r="M3710" s="662">
        <v>0</v>
      </c>
      <c r="N3710" s="661">
        <v>2</v>
      </c>
      <c r="O3710" s="742">
        <v>2</v>
      </c>
      <c r="P3710" s="662">
        <v>0</v>
      </c>
      <c r="Q3710" s="677"/>
      <c r="R3710" s="661">
        <v>1</v>
      </c>
      <c r="S3710" s="677">
        <v>0.5</v>
      </c>
      <c r="T3710" s="742">
        <v>1</v>
      </c>
      <c r="U3710" s="700">
        <v>0.5</v>
      </c>
    </row>
    <row r="3711" spans="1:21" ht="14.4" customHeight="1" x14ac:dyDescent="0.3">
      <c r="A3711" s="660">
        <v>21</v>
      </c>
      <c r="B3711" s="661" t="s">
        <v>589</v>
      </c>
      <c r="C3711" s="661">
        <v>89301215</v>
      </c>
      <c r="D3711" s="740" t="s">
        <v>6630</v>
      </c>
      <c r="E3711" s="741" t="s">
        <v>4372</v>
      </c>
      <c r="F3711" s="661" t="s">
        <v>4355</v>
      </c>
      <c r="G3711" s="661" t="s">
        <v>4400</v>
      </c>
      <c r="H3711" s="661" t="s">
        <v>590</v>
      </c>
      <c r="I3711" s="661" t="s">
        <v>1047</v>
      </c>
      <c r="J3711" s="661" t="s">
        <v>4475</v>
      </c>
      <c r="K3711" s="661" t="s">
        <v>2410</v>
      </c>
      <c r="L3711" s="662">
        <v>0</v>
      </c>
      <c r="M3711" s="662">
        <v>0</v>
      </c>
      <c r="N3711" s="661">
        <v>1</v>
      </c>
      <c r="O3711" s="742">
        <v>0.5</v>
      </c>
      <c r="P3711" s="662">
        <v>0</v>
      </c>
      <c r="Q3711" s="677"/>
      <c r="R3711" s="661">
        <v>1</v>
      </c>
      <c r="S3711" s="677">
        <v>1</v>
      </c>
      <c r="T3711" s="742">
        <v>0.5</v>
      </c>
      <c r="U3711" s="700">
        <v>1</v>
      </c>
    </row>
    <row r="3712" spans="1:21" ht="14.4" customHeight="1" x14ac:dyDescent="0.3">
      <c r="A3712" s="660">
        <v>21</v>
      </c>
      <c r="B3712" s="661" t="s">
        <v>589</v>
      </c>
      <c r="C3712" s="661">
        <v>89301215</v>
      </c>
      <c r="D3712" s="740" t="s">
        <v>6630</v>
      </c>
      <c r="E3712" s="741" t="s">
        <v>4372</v>
      </c>
      <c r="F3712" s="661" t="s">
        <v>4355</v>
      </c>
      <c r="G3712" s="661" t="s">
        <v>4690</v>
      </c>
      <c r="H3712" s="661" t="s">
        <v>590</v>
      </c>
      <c r="I3712" s="661" t="s">
        <v>6579</v>
      </c>
      <c r="J3712" s="661" t="s">
        <v>6206</v>
      </c>
      <c r="K3712" s="661" t="s">
        <v>5407</v>
      </c>
      <c r="L3712" s="662">
        <v>356.47</v>
      </c>
      <c r="M3712" s="662">
        <v>356.47</v>
      </c>
      <c r="N3712" s="661">
        <v>1</v>
      </c>
      <c r="O3712" s="742">
        <v>1</v>
      </c>
      <c r="P3712" s="662"/>
      <c r="Q3712" s="677">
        <v>0</v>
      </c>
      <c r="R3712" s="661"/>
      <c r="S3712" s="677">
        <v>0</v>
      </c>
      <c r="T3712" s="742"/>
      <c r="U3712" s="700">
        <v>0</v>
      </c>
    </row>
    <row r="3713" spans="1:21" ht="14.4" customHeight="1" x14ac:dyDescent="0.3">
      <c r="A3713" s="660">
        <v>21</v>
      </c>
      <c r="B3713" s="661" t="s">
        <v>589</v>
      </c>
      <c r="C3713" s="661">
        <v>89301215</v>
      </c>
      <c r="D3713" s="740" t="s">
        <v>6630</v>
      </c>
      <c r="E3713" s="741" t="s">
        <v>4372</v>
      </c>
      <c r="F3713" s="661" t="s">
        <v>4355</v>
      </c>
      <c r="G3713" s="661" t="s">
        <v>4479</v>
      </c>
      <c r="H3713" s="661" t="s">
        <v>2238</v>
      </c>
      <c r="I3713" s="661" t="s">
        <v>2503</v>
      </c>
      <c r="J3713" s="661" t="s">
        <v>2504</v>
      </c>
      <c r="K3713" s="661" t="s">
        <v>4251</v>
      </c>
      <c r="L3713" s="662">
        <v>216.16</v>
      </c>
      <c r="M3713" s="662">
        <v>648.48</v>
      </c>
      <c r="N3713" s="661">
        <v>3</v>
      </c>
      <c r="O3713" s="742">
        <v>0.5</v>
      </c>
      <c r="P3713" s="662"/>
      <c r="Q3713" s="677">
        <v>0</v>
      </c>
      <c r="R3713" s="661"/>
      <c r="S3713" s="677">
        <v>0</v>
      </c>
      <c r="T3713" s="742"/>
      <c r="U3713" s="700">
        <v>0</v>
      </c>
    </row>
    <row r="3714" spans="1:21" ht="14.4" customHeight="1" x14ac:dyDescent="0.3">
      <c r="A3714" s="660">
        <v>21</v>
      </c>
      <c r="B3714" s="661" t="s">
        <v>589</v>
      </c>
      <c r="C3714" s="661">
        <v>89301215</v>
      </c>
      <c r="D3714" s="740" t="s">
        <v>6630</v>
      </c>
      <c r="E3714" s="741" t="s">
        <v>4372</v>
      </c>
      <c r="F3714" s="661" t="s">
        <v>4355</v>
      </c>
      <c r="G3714" s="661" t="s">
        <v>5904</v>
      </c>
      <c r="H3714" s="661" t="s">
        <v>590</v>
      </c>
      <c r="I3714" s="661" t="s">
        <v>6580</v>
      </c>
      <c r="J3714" s="661" t="s">
        <v>6581</v>
      </c>
      <c r="K3714" s="661" t="s">
        <v>6582</v>
      </c>
      <c r="L3714" s="662">
        <v>0</v>
      </c>
      <c r="M3714" s="662">
        <v>0</v>
      </c>
      <c r="N3714" s="661">
        <v>1</v>
      </c>
      <c r="O3714" s="742">
        <v>1</v>
      </c>
      <c r="P3714" s="662"/>
      <c r="Q3714" s="677"/>
      <c r="R3714" s="661"/>
      <c r="S3714" s="677">
        <v>0</v>
      </c>
      <c r="T3714" s="742"/>
      <c r="U3714" s="700">
        <v>0</v>
      </c>
    </row>
    <row r="3715" spans="1:21" ht="14.4" customHeight="1" x14ac:dyDescent="0.3">
      <c r="A3715" s="660">
        <v>21</v>
      </c>
      <c r="B3715" s="661" t="s">
        <v>589</v>
      </c>
      <c r="C3715" s="661">
        <v>89301215</v>
      </c>
      <c r="D3715" s="740" t="s">
        <v>6630</v>
      </c>
      <c r="E3715" s="741" t="s">
        <v>4372</v>
      </c>
      <c r="F3715" s="661" t="s">
        <v>4355</v>
      </c>
      <c r="G3715" s="661" t="s">
        <v>4485</v>
      </c>
      <c r="H3715" s="661" t="s">
        <v>590</v>
      </c>
      <c r="I3715" s="661" t="s">
        <v>1518</v>
      </c>
      <c r="J3715" s="661" t="s">
        <v>1519</v>
      </c>
      <c r="K3715" s="661" t="s">
        <v>1520</v>
      </c>
      <c r="L3715" s="662">
        <v>359.63</v>
      </c>
      <c r="M3715" s="662">
        <v>1438.52</v>
      </c>
      <c r="N3715" s="661">
        <v>4</v>
      </c>
      <c r="O3715" s="742">
        <v>2.5</v>
      </c>
      <c r="P3715" s="662">
        <v>359.63</v>
      </c>
      <c r="Q3715" s="677">
        <v>0.25</v>
      </c>
      <c r="R3715" s="661">
        <v>1</v>
      </c>
      <c r="S3715" s="677">
        <v>0.25</v>
      </c>
      <c r="T3715" s="742">
        <v>1</v>
      </c>
      <c r="U3715" s="700">
        <v>0.4</v>
      </c>
    </row>
    <row r="3716" spans="1:21" ht="14.4" customHeight="1" x14ac:dyDescent="0.3">
      <c r="A3716" s="660">
        <v>21</v>
      </c>
      <c r="B3716" s="661" t="s">
        <v>589</v>
      </c>
      <c r="C3716" s="661">
        <v>89301215</v>
      </c>
      <c r="D3716" s="740" t="s">
        <v>6630</v>
      </c>
      <c r="E3716" s="741" t="s">
        <v>4372</v>
      </c>
      <c r="F3716" s="661" t="s">
        <v>4355</v>
      </c>
      <c r="G3716" s="661" t="s">
        <v>4485</v>
      </c>
      <c r="H3716" s="661" t="s">
        <v>590</v>
      </c>
      <c r="I3716" s="661" t="s">
        <v>4486</v>
      </c>
      <c r="J3716" s="661" t="s">
        <v>1519</v>
      </c>
      <c r="K3716" s="661" t="s">
        <v>2422</v>
      </c>
      <c r="L3716" s="662">
        <v>0</v>
      </c>
      <c r="M3716" s="662">
        <v>0</v>
      </c>
      <c r="N3716" s="661">
        <v>2</v>
      </c>
      <c r="O3716" s="742">
        <v>2</v>
      </c>
      <c r="P3716" s="662">
        <v>0</v>
      </c>
      <c r="Q3716" s="677"/>
      <c r="R3716" s="661">
        <v>1</v>
      </c>
      <c r="S3716" s="677">
        <v>0.5</v>
      </c>
      <c r="T3716" s="742">
        <v>1</v>
      </c>
      <c r="U3716" s="700">
        <v>0.5</v>
      </c>
    </row>
    <row r="3717" spans="1:21" ht="14.4" customHeight="1" x14ac:dyDescent="0.3">
      <c r="A3717" s="660">
        <v>21</v>
      </c>
      <c r="B3717" s="661" t="s">
        <v>589</v>
      </c>
      <c r="C3717" s="661">
        <v>89301215</v>
      </c>
      <c r="D3717" s="740" t="s">
        <v>6630</v>
      </c>
      <c r="E3717" s="741" t="s">
        <v>4372</v>
      </c>
      <c r="F3717" s="661" t="s">
        <v>4355</v>
      </c>
      <c r="G3717" s="661" t="s">
        <v>4491</v>
      </c>
      <c r="H3717" s="661" t="s">
        <v>590</v>
      </c>
      <c r="I3717" s="661" t="s">
        <v>5853</v>
      </c>
      <c r="J3717" s="661" t="s">
        <v>5852</v>
      </c>
      <c r="K3717" s="661" t="s">
        <v>5233</v>
      </c>
      <c r="L3717" s="662">
        <v>188.41</v>
      </c>
      <c r="M3717" s="662">
        <v>188.41</v>
      </c>
      <c r="N3717" s="661">
        <v>1</v>
      </c>
      <c r="O3717" s="742">
        <v>1</v>
      </c>
      <c r="P3717" s="662"/>
      <c r="Q3717" s="677">
        <v>0</v>
      </c>
      <c r="R3717" s="661"/>
      <c r="S3717" s="677">
        <v>0</v>
      </c>
      <c r="T3717" s="742"/>
      <c r="U3717" s="700">
        <v>0</v>
      </c>
    </row>
    <row r="3718" spans="1:21" ht="14.4" customHeight="1" x14ac:dyDescent="0.3">
      <c r="A3718" s="660">
        <v>21</v>
      </c>
      <c r="B3718" s="661" t="s">
        <v>589</v>
      </c>
      <c r="C3718" s="661">
        <v>89301215</v>
      </c>
      <c r="D3718" s="740" t="s">
        <v>6630</v>
      </c>
      <c r="E3718" s="741" t="s">
        <v>4372</v>
      </c>
      <c r="F3718" s="661" t="s">
        <v>4355</v>
      </c>
      <c r="G3718" s="661" t="s">
        <v>4397</v>
      </c>
      <c r="H3718" s="661" t="s">
        <v>590</v>
      </c>
      <c r="I3718" s="661" t="s">
        <v>810</v>
      </c>
      <c r="J3718" s="661" t="s">
        <v>811</v>
      </c>
      <c r="K3718" s="661" t="s">
        <v>4129</v>
      </c>
      <c r="L3718" s="662">
        <v>115.3</v>
      </c>
      <c r="M3718" s="662">
        <v>230.6</v>
      </c>
      <c r="N3718" s="661">
        <v>2</v>
      </c>
      <c r="O3718" s="742">
        <v>1</v>
      </c>
      <c r="P3718" s="662">
        <v>115.3</v>
      </c>
      <c r="Q3718" s="677">
        <v>0.5</v>
      </c>
      <c r="R3718" s="661">
        <v>1</v>
      </c>
      <c r="S3718" s="677">
        <v>0.5</v>
      </c>
      <c r="T3718" s="742">
        <v>0.5</v>
      </c>
      <c r="U3718" s="700">
        <v>0.5</v>
      </c>
    </row>
    <row r="3719" spans="1:21" ht="14.4" customHeight="1" x14ac:dyDescent="0.3">
      <c r="A3719" s="660">
        <v>21</v>
      </c>
      <c r="B3719" s="661" t="s">
        <v>589</v>
      </c>
      <c r="C3719" s="661">
        <v>89301215</v>
      </c>
      <c r="D3719" s="740" t="s">
        <v>6630</v>
      </c>
      <c r="E3719" s="741" t="s">
        <v>4372</v>
      </c>
      <c r="F3719" s="661" t="s">
        <v>4355</v>
      </c>
      <c r="G3719" s="661" t="s">
        <v>4500</v>
      </c>
      <c r="H3719" s="661" t="s">
        <v>590</v>
      </c>
      <c r="I3719" s="661" t="s">
        <v>1487</v>
      </c>
      <c r="J3719" s="661" t="s">
        <v>4501</v>
      </c>
      <c r="K3719" s="661" t="s">
        <v>4502</v>
      </c>
      <c r="L3719" s="662">
        <v>25.8</v>
      </c>
      <c r="M3719" s="662">
        <v>51.6</v>
      </c>
      <c r="N3719" s="661">
        <v>2</v>
      </c>
      <c r="O3719" s="742">
        <v>0.5</v>
      </c>
      <c r="P3719" s="662"/>
      <c r="Q3719" s="677">
        <v>0</v>
      </c>
      <c r="R3719" s="661"/>
      <c r="S3719" s="677">
        <v>0</v>
      </c>
      <c r="T3719" s="742"/>
      <c r="U3719" s="700">
        <v>0</v>
      </c>
    </row>
    <row r="3720" spans="1:21" ht="14.4" customHeight="1" x14ac:dyDescent="0.3">
      <c r="A3720" s="660">
        <v>21</v>
      </c>
      <c r="B3720" s="661" t="s">
        <v>589</v>
      </c>
      <c r="C3720" s="661">
        <v>89301215</v>
      </c>
      <c r="D3720" s="740" t="s">
        <v>6630</v>
      </c>
      <c r="E3720" s="741" t="s">
        <v>4372</v>
      </c>
      <c r="F3720" s="661" t="s">
        <v>4355</v>
      </c>
      <c r="G3720" s="661" t="s">
        <v>6583</v>
      </c>
      <c r="H3720" s="661" t="s">
        <v>590</v>
      </c>
      <c r="I3720" s="661" t="s">
        <v>2197</v>
      </c>
      <c r="J3720" s="661" t="s">
        <v>2198</v>
      </c>
      <c r="K3720" s="661" t="s">
        <v>6039</v>
      </c>
      <c r="L3720" s="662">
        <v>0</v>
      </c>
      <c r="M3720" s="662">
        <v>0</v>
      </c>
      <c r="N3720" s="661">
        <v>3</v>
      </c>
      <c r="O3720" s="742">
        <v>2.5</v>
      </c>
      <c r="P3720" s="662">
        <v>0</v>
      </c>
      <c r="Q3720" s="677"/>
      <c r="R3720" s="661">
        <v>2</v>
      </c>
      <c r="S3720" s="677">
        <v>0.66666666666666663</v>
      </c>
      <c r="T3720" s="742">
        <v>2</v>
      </c>
      <c r="U3720" s="700">
        <v>0.8</v>
      </c>
    </row>
    <row r="3721" spans="1:21" ht="14.4" customHeight="1" x14ac:dyDescent="0.3">
      <c r="A3721" s="660">
        <v>21</v>
      </c>
      <c r="B3721" s="661" t="s">
        <v>589</v>
      </c>
      <c r="C3721" s="661">
        <v>89301215</v>
      </c>
      <c r="D3721" s="740" t="s">
        <v>6630</v>
      </c>
      <c r="E3721" s="741" t="s">
        <v>4372</v>
      </c>
      <c r="F3721" s="661" t="s">
        <v>4355</v>
      </c>
      <c r="G3721" s="661" t="s">
        <v>6519</v>
      </c>
      <c r="H3721" s="661" t="s">
        <v>590</v>
      </c>
      <c r="I3721" s="661" t="s">
        <v>1065</v>
      </c>
      <c r="J3721" s="661" t="s">
        <v>3014</v>
      </c>
      <c r="K3721" s="661" t="s">
        <v>3015</v>
      </c>
      <c r="L3721" s="662">
        <v>51.88</v>
      </c>
      <c r="M3721" s="662">
        <v>51.88</v>
      </c>
      <c r="N3721" s="661">
        <v>1</v>
      </c>
      <c r="O3721" s="742">
        <v>0.5</v>
      </c>
      <c r="P3721" s="662">
        <v>51.88</v>
      </c>
      <c r="Q3721" s="677">
        <v>1</v>
      </c>
      <c r="R3721" s="661">
        <v>1</v>
      </c>
      <c r="S3721" s="677">
        <v>1</v>
      </c>
      <c r="T3721" s="742">
        <v>0.5</v>
      </c>
      <c r="U3721" s="700">
        <v>1</v>
      </c>
    </row>
    <row r="3722" spans="1:21" ht="14.4" customHeight="1" x14ac:dyDescent="0.3">
      <c r="A3722" s="660">
        <v>21</v>
      </c>
      <c r="B3722" s="661" t="s">
        <v>589</v>
      </c>
      <c r="C3722" s="661">
        <v>89301215</v>
      </c>
      <c r="D3722" s="740" t="s">
        <v>6630</v>
      </c>
      <c r="E3722" s="741" t="s">
        <v>4372</v>
      </c>
      <c r="F3722" s="661" t="s">
        <v>4355</v>
      </c>
      <c r="G3722" s="661" t="s">
        <v>5379</v>
      </c>
      <c r="H3722" s="661" t="s">
        <v>590</v>
      </c>
      <c r="I3722" s="661" t="s">
        <v>1039</v>
      </c>
      <c r="J3722" s="661" t="s">
        <v>1472</v>
      </c>
      <c r="K3722" s="661" t="s">
        <v>5380</v>
      </c>
      <c r="L3722" s="662">
        <v>128.9</v>
      </c>
      <c r="M3722" s="662">
        <v>644.5</v>
      </c>
      <c r="N3722" s="661">
        <v>5</v>
      </c>
      <c r="O3722" s="742">
        <v>3</v>
      </c>
      <c r="P3722" s="662">
        <v>128.9</v>
      </c>
      <c r="Q3722" s="677">
        <v>0.2</v>
      </c>
      <c r="R3722" s="661">
        <v>1</v>
      </c>
      <c r="S3722" s="677">
        <v>0.2</v>
      </c>
      <c r="T3722" s="742">
        <v>1</v>
      </c>
      <c r="U3722" s="700">
        <v>0.33333333333333331</v>
      </c>
    </row>
    <row r="3723" spans="1:21" ht="14.4" customHeight="1" x14ac:dyDescent="0.3">
      <c r="A3723" s="660">
        <v>21</v>
      </c>
      <c r="B3723" s="661" t="s">
        <v>589</v>
      </c>
      <c r="C3723" s="661">
        <v>89301215</v>
      </c>
      <c r="D3723" s="740" t="s">
        <v>6630</v>
      </c>
      <c r="E3723" s="741" t="s">
        <v>4372</v>
      </c>
      <c r="F3723" s="661" t="s">
        <v>4355</v>
      </c>
      <c r="G3723" s="661" t="s">
        <v>5497</v>
      </c>
      <c r="H3723" s="661" t="s">
        <v>590</v>
      </c>
      <c r="I3723" s="661" t="s">
        <v>6584</v>
      </c>
      <c r="J3723" s="661" t="s">
        <v>6585</v>
      </c>
      <c r="K3723" s="661" t="s">
        <v>2478</v>
      </c>
      <c r="L3723" s="662">
        <v>804.58</v>
      </c>
      <c r="M3723" s="662">
        <v>804.58</v>
      </c>
      <c r="N3723" s="661">
        <v>1</v>
      </c>
      <c r="O3723" s="742">
        <v>1</v>
      </c>
      <c r="P3723" s="662">
        <v>804.58</v>
      </c>
      <c r="Q3723" s="677">
        <v>1</v>
      </c>
      <c r="R3723" s="661">
        <v>1</v>
      </c>
      <c r="S3723" s="677">
        <v>1</v>
      </c>
      <c r="T3723" s="742">
        <v>1</v>
      </c>
      <c r="U3723" s="700">
        <v>1</v>
      </c>
    </row>
    <row r="3724" spans="1:21" ht="14.4" customHeight="1" x14ac:dyDescent="0.3">
      <c r="A3724" s="660">
        <v>21</v>
      </c>
      <c r="B3724" s="661" t="s">
        <v>589</v>
      </c>
      <c r="C3724" s="661">
        <v>89301215</v>
      </c>
      <c r="D3724" s="740" t="s">
        <v>6630</v>
      </c>
      <c r="E3724" s="741" t="s">
        <v>4372</v>
      </c>
      <c r="F3724" s="661" t="s">
        <v>4355</v>
      </c>
      <c r="G3724" s="661" t="s">
        <v>4424</v>
      </c>
      <c r="H3724" s="661" t="s">
        <v>590</v>
      </c>
      <c r="I3724" s="661" t="s">
        <v>1522</v>
      </c>
      <c r="J3724" s="661" t="s">
        <v>4506</v>
      </c>
      <c r="K3724" s="661" t="s">
        <v>4507</v>
      </c>
      <c r="L3724" s="662">
        <v>1030.1500000000001</v>
      </c>
      <c r="M3724" s="662">
        <v>2060.3000000000002</v>
      </c>
      <c r="N3724" s="661">
        <v>2</v>
      </c>
      <c r="O3724" s="742">
        <v>1</v>
      </c>
      <c r="P3724" s="662">
        <v>2060.3000000000002</v>
      </c>
      <c r="Q3724" s="677">
        <v>1</v>
      </c>
      <c r="R3724" s="661">
        <v>2</v>
      </c>
      <c r="S3724" s="677">
        <v>1</v>
      </c>
      <c r="T3724" s="742">
        <v>1</v>
      </c>
      <c r="U3724" s="700">
        <v>1</v>
      </c>
    </row>
    <row r="3725" spans="1:21" ht="14.4" customHeight="1" x14ac:dyDescent="0.3">
      <c r="A3725" s="660">
        <v>21</v>
      </c>
      <c r="B3725" s="661" t="s">
        <v>589</v>
      </c>
      <c r="C3725" s="661">
        <v>89301215</v>
      </c>
      <c r="D3725" s="740" t="s">
        <v>6630</v>
      </c>
      <c r="E3725" s="741" t="s">
        <v>4372</v>
      </c>
      <c r="F3725" s="661" t="s">
        <v>4355</v>
      </c>
      <c r="G3725" s="661" t="s">
        <v>6233</v>
      </c>
      <c r="H3725" s="661" t="s">
        <v>590</v>
      </c>
      <c r="I3725" s="661" t="s">
        <v>6234</v>
      </c>
      <c r="J3725" s="661" t="s">
        <v>6235</v>
      </c>
      <c r="K3725" s="661" t="s">
        <v>6236</v>
      </c>
      <c r="L3725" s="662">
        <v>0</v>
      </c>
      <c r="M3725" s="662">
        <v>0</v>
      </c>
      <c r="N3725" s="661">
        <v>1</v>
      </c>
      <c r="O3725" s="742">
        <v>0.5</v>
      </c>
      <c r="P3725" s="662"/>
      <c r="Q3725" s="677"/>
      <c r="R3725" s="661"/>
      <c r="S3725" s="677">
        <v>0</v>
      </c>
      <c r="T3725" s="742"/>
      <c r="U3725" s="700">
        <v>0</v>
      </c>
    </row>
    <row r="3726" spans="1:21" ht="14.4" customHeight="1" x14ac:dyDescent="0.3">
      <c r="A3726" s="660">
        <v>21</v>
      </c>
      <c r="B3726" s="661" t="s">
        <v>589</v>
      </c>
      <c r="C3726" s="661">
        <v>89301215</v>
      </c>
      <c r="D3726" s="740" t="s">
        <v>6630</v>
      </c>
      <c r="E3726" s="741" t="s">
        <v>4372</v>
      </c>
      <c r="F3726" s="661" t="s">
        <v>4355</v>
      </c>
      <c r="G3726" s="661" t="s">
        <v>4508</v>
      </c>
      <c r="H3726" s="661" t="s">
        <v>2238</v>
      </c>
      <c r="I3726" s="661" t="s">
        <v>4915</v>
      </c>
      <c r="J3726" s="661" t="s">
        <v>2841</v>
      </c>
      <c r="K3726" s="661" t="s">
        <v>4916</v>
      </c>
      <c r="L3726" s="662">
        <v>782.22</v>
      </c>
      <c r="M3726" s="662">
        <v>1564.44</v>
      </c>
      <c r="N3726" s="661">
        <v>2</v>
      </c>
      <c r="O3726" s="742">
        <v>1</v>
      </c>
      <c r="P3726" s="662">
        <v>1564.44</v>
      </c>
      <c r="Q3726" s="677">
        <v>1</v>
      </c>
      <c r="R3726" s="661">
        <v>2</v>
      </c>
      <c r="S3726" s="677">
        <v>1</v>
      </c>
      <c r="T3726" s="742">
        <v>1</v>
      </c>
      <c r="U3726" s="700">
        <v>1</v>
      </c>
    </row>
    <row r="3727" spans="1:21" ht="14.4" customHeight="1" x14ac:dyDescent="0.3">
      <c r="A3727" s="660">
        <v>21</v>
      </c>
      <c r="B3727" s="661" t="s">
        <v>589</v>
      </c>
      <c r="C3727" s="661">
        <v>89301215</v>
      </c>
      <c r="D3727" s="740" t="s">
        <v>6630</v>
      </c>
      <c r="E3727" s="741" t="s">
        <v>4372</v>
      </c>
      <c r="F3727" s="661" t="s">
        <v>4355</v>
      </c>
      <c r="G3727" s="661" t="s">
        <v>6391</v>
      </c>
      <c r="H3727" s="661" t="s">
        <v>590</v>
      </c>
      <c r="I3727" s="661" t="s">
        <v>6586</v>
      </c>
      <c r="J3727" s="661" t="s">
        <v>6587</v>
      </c>
      <c r="K3727" s="661" t="s">
        <v>6435</v>
      </c>
      <c r="L3727" s="662">
        <v>0</v>
      </c>
      <c r="M3727" s="662">
        <v>0</v>
      </c>
      <c r="N3727" s="661">
        <v>1</v>
      </c>
      <c r="O3727" s="742">
        <v>1</v>
      </c>
      <c r="P3727" s="662"/>
      <c r="Q3727" s="677"/>
      <c r="R3727" s="661"/>
      <c r="S3727" s="677">
        <v>0</v>
      </c>
      <c r="T3727" s="742"/>
      <c r="U3727" s="700">
        <v>0</v>
      </c>
    </row>
    <row r="3728" spans="1:21" ht="14.4" customHeight="1" x14ac:dyDescent="0.3">
      <c r="A3728" s="660">
        <v>21</v>
      </c>
      <c r="B3728" s="661" t="s">
        <v>589</v>
      </c>
      <c r="C3728" s="661">
        <v>89301215</v>
      </c>
      <c r="D3728" s="740" t="s">
        <v>6630</v>
      </c>
      <c r="E3728" s="741" t="s">
        <v>4372</v>
      </c>
      <c r="F3728" s="661" t="s">
        <v>4355</v>
      </c>
      <c r="G3728" s="661" t="s">
        <v>4427</v>
      </c>
      <c r="H3728" s="661" t="s">
        <v>590</v>
      </c>
      <c r="I3728" s="661" t="s">
        <v>991</v>
      </c>
      <c r="J3728" s="661" t="s">
        <v>992</v>
      </c>
      <c r="K3728" s="661" t="s">
        <v>4428</v>
      </c>
      <c r="L3728" s="662">
        <v>163.9</v>
      </c>
      <c r="M3728" s="662">
        <v>1966.8</v>
      </c>
      <c r="N3728" s="661">
        <v>12</v>
      </c>
      <c r="O3728" s="742">
        <v>4</v>
      </c>
      <c r="P3728" s="662">
        <v>1966.8</v>
      </c>
      <c r="Q3728" s="677">
        <v>1</v>
      </c>
      <c r="R3728" s="661">
        <v>12</v>
      </c>
      <c r="S3728" s="677">
        <v>1</v>
      </c>
      <c r="T3728" s="742">
        <v>4</v>
      </c>
      <c r="U3728" s="700">
        <v>1</v>
      </c>
    </row>
    <row r="3729" spans="1:21" ht="14.4" customHeight="1" x14ac:dyDescent="0.3">
      <c r="A3729" s="660">
        <v>21</v>
      </c>
      <c r="B3729" s="661" t="s">
        <v>589</v>
      </c>
      <c r="C3729" s="661">
        <v>89301215</v>
      </c>
      <c r="D3729" s="740" t="s">
        <v>6630</v>
      </c>
      <c r="E3729" s="741" t="s">
        <v>4372</v>
      </c>
      <c r="F3729" s="661" t="s">
        <v>4355</v>
      </c>
      <c r="G3729" s="661" t="s">
        <v>4429</v>
      </c>
      <c r="H3729" s="661" t="s">
        <v>590</v>
      </c>
      <c r="I3729" s="661" t="s">
        <v>2967</v>
      </c>
      <c r="J3729" s="661" t="s">
        <v>2968</v>
      </c>
      <c r="K3729" s="661" t="s">
        <v>1025</v>
      </c>
      <c r="L3729" s="662">
        <v>33.729999999999997</v>
      </c>
      <c r="M3729" s="662">
        <v>101.19</v>
      </c>
      <c r="N3729" s="661">
        <v>3</v>
      </c>
      <c r="O3729" s="742">
        <v>1.5</v>
      </c>
      <c r="P3729" s="662">
        <v>67.459999999999994</v>
      </c>
      <c r="Q3729" s="677">
        <v>0.66666666666666663</v>
      </c>
      <c r="R3729" s="661">
        <v>2</v>
      </c>
      <c r="S3729" s="677">
        <v>0.66666666666666663</v>
      </c>
      <c r="T3729" s="742">
        <v>0.5</v>
      </c>
      <c r="U3729" s="700">
        <v>0.33333333333333331</v>
      </c>
    </row>
    <row r="3730" spans="1:21" ht="14.4" customHeight="1" x14ac:dyDescent="0.3">
      <c r="A3730" s="660">
        <v>21</v>
      </c>
      <c r="B3730" s="661" t="s">
        <v>589</v>
      </c>
      <c r="C3730" s="661">
        <v>89301215</v>
      </c>
      <c r="D3730" s="740" t="s">
        <v>6630</v>
      </c>
      <c r="E3730" s="741" t="s">
        <v>4372</v>
      </c>
      <c r="F3730" s="661" t="s">
        <v>4355</v>
      </c>
      <c r="G3730" s="661" t="s">
        <v>5100</v>
      </c>
      <c r="H3730" s="661" t="s">
        <v>590</v>
      </c>
      <c r="I3730" s="661" t="s">
        <v>1475</v>
      </c>
      <c r="J3730" s="661" t="s">
        <v>5101</v>
      </c>
      <c r="K3730" s="661" t="s">
        <v>5102</v>
      </c>
      <c r="L3730" s="662">
        <v>0</v>
      </c>
      <c r="M3730" s="662">
        <v>0</v>
      </c>
      <c r="N3730" s="661">
        <v>7</v>
      </c>
      <c r="O3730" s="742">
        <v>7</v>
      </c>
      <c r="P3730" s="662">
        <v>0</v>
      </c>
      <c r="Q3730" s="677"/>
      <c r="R3730" s="661">
        <v>1</v>
      </c>
      <c r="S3730" s="677">
        <v>0.14285714285714285</v>
      </c>
      <c r="T3730" s="742">
        <v>1</v>
      </c>
      <c r="U3730" s="700">
        <v>0.14285714285714285</v>
      </c>
    </row>
    <row r="3731" spans="1:21" ht="14.4" customHeight="1" x14ac:dyDescent="0.3">
      <c r="A3731" s="660">
        <v>21</v>
      </c>
      <c r="B3731" s="661" t="s">
        <v>589</v>
      </c>
      <c r="C3731" s="661">
        <v>89301215</v>
      </c>
      <c r="D3731" s="740" t="s">
        <v>6630</v>
      </c>
      <c r="E3731" s="741" t="s">
        <v>4372</v>
      </c>
      <c r="F3731" s="661" t="s">
        <v>4355</v>
      </c>
      <c r="G3731" s="661" t="s">
        <v>4419</v>
      </c>
      <c r="H3731" s="661" t="s">
        <v>590</v>
      </c>
      <c r="I3731" s="661" t="s">
        <v>4420</v>
      </c>
      <c r="J3731" s="661" t="s">
        <v>835</v>
      </c>
      <c r="K3731" s="661" t="s">
        <v>3636</v>
      </c>
      <c r="L3731" s="662">
        <v>0</v>
      </c>
      <c r="M3731" s="662">
        <v>0</v>
      </c>
      <c r="N3731" s="661">
        <v>2</v>
      </c>
      <c r="O3731" s="742">
        <v>0.5</v>
      </c>
      <c r="P3731" s="662"/>
      <c r="Q3731" s="677"/>
      <c r="R3731" s="661"/>
      <c r="S3731" s="677">
        <v>0</v>
      </c>
      <c r="T3731" s="742"/>
      <c r="U3731" s="700">
        <v>0</v>
      </c>
    </row>
    <row r="3732" spans="1:21" ht="14.4" customHeight="1" x14ac:dyDescent="0.3">
      <c r="A3732" s="660">
        <v>21</v>
      </c>
      <c r="B3732" s="661" t="s">
        <v>589</v>
      </c>
      <c r="C3732" s="661">
        <v>89301215</v>
      </c>
      <c r="D3732" s="740" t="s">
        <v>6630</v>
      </c>
      <c r="E3732" s="741" t="s">
        <v>4372</v>
      </c>
      <c r="F3732" s="661" t="s">
        <v>4355</v>
      </c>
      <c r="G3732" s="661" t="s">
        <v>4630</v>
      </c>
      <c r="H3732" s="661" t="s">
        <v>590</v>
      </c>
      <c r="I3732" s="661" t="s">
        <v>5415</v>
      </c>
      <c r="J3732" s="661" t="s">
        <v>5416</v>
      </c>
      <c r="K3732" s="661" t="s">
        <v>5417</v>
      </c>
      <c r="L3732" s="662">
        <v>25.89</v>
      </c>
      <c r="M3732" s="662">
        <v>25.89</v>
      </c>
      <c r="N3732" s="661">
        <v>1</v>
      </c>
      <c r="O3732" s="742">
        <v>1</v>
      </c>
      <c r="P3732" s="662">
        <v>25.89</v>
      </c>
      <c r="Q3732" s="677">
        <v>1</v>
      </c>
      <c r="R3732" s="661">
        <v>1</v>
      </c>
      <c r="S3732" s="677">
        <v>1</v>
      </c>
      <c r="T3732" s="742">
        <v>1</v>
      </c>
      <c r="U3732" s="700">
        <v>1</v>
      </c>
    </row>
    <row r="3733" spans="1:21" ht="14.4" customHeight="1" x14ac:dyDescent="0.3">
      <c r="A3733" s="660">
        <v>21</v>
      </c>
      <c r="B3733" s="661" t="s">
        <v>589</v>
      </c>
      <c r="C3733" s="661">
        <v>89301215</v>
      </c>
      <c r="D3733" s="740" t="s">
        <v>6630</v>
      </c>
      <c r="E3733" s="741" t="s">
        <v>4372</v>
      </c>
      <c r="F3733" s="661" t="s">
        <v>4355</v>
      </c>
      <c r="G3733" s="661" t="s">
        <v>4630</v>
      </c>
      <c r="H3733" s="661" t="s">
        <v>590</v>
      </c>
      <c r="I3733" s="661" t="s">
        <v>5415</v>
      </c>
      <c r="J3733" s="661" t="s">
        <v>5416</v>
      </c>
      <c r="K3733" s="661" t="s">
        <v>5417</v>
      </c>
      <c r="L3733" s="662">
        <v>59.55</v>
      </c>
      <c r="M3733" s="662">
        <v>59.55</v>
      </c>
      <c r="N3733" s="661">
        <v>1</v>
      </c>
      <c r="O3733" s="742">
        <v>0.5</v>
      </c>
      <c r="P3733" s="662">
        <v>59.55</v>
      </c>
      <c r="Q3733" s="677">
        <v>1</v>
      </c>
      <c r="R3733" s="661">
        <v>1</v>
      </c>
      <c r="S3733" s="677">
        <v>1</v>
      </c>
      <c r="T3733" s="742">
        <v>0.5</v>
      </c>
      <c r="U3733" s="700">
        <v>1</v>
      </c>
    </row>
    <row r="3734" spans="1:21" ht="14.4" customHeight="1" x14ac:dyDescent="0.3">
      <c r="A3734" s="660">
        <v>21</v>
      </c>
      <c r="B3734" s="661" t="s">
        <v>589</v>
      </c>
      <c r="C3734" s="661">
        <v>89301215</v>
      </c>
      <c r="D3734" s="740" t="s">
        <v>6630</v>
      </c>
      <c r="E3734" s="741" t="s">
        <v>4372</v>
      </c>
      <c r="F3734" s="661" t="s">
        <v>4355</v>
      </c>
      <c r="G3734" s="661" t="s">
        <v>4702</v>
      </c>
      <c r="H3734" s="661" t="s">
        <v>590</v>
      </c>
      <c r="I3734" s="661" t="s">
        <v>1163</v>
      </c>
      <c r="J3734" s="661" t="s">
        <v>1164</v>
      </c>
      <c r="K3734" s="661" t="s">
        <v>4703</v>
      </c>
      <c r="L3734" s="662">
        <v>0</v>
      </c>
      <c r="M3734" s="662">
        <v>0</v>
      </c>
      <c r="N3734" s="661">
        <v>2</v>
      </c>
      <c r="O3734" s="742">
        <v>1</v>
      </c>
      <c r="P3734" s="662">
        <v>0</v>
      </c>
      <c r="Q3734" s="677"/>
      <c r="R3734" s="661">
        <v>2</v>
      </c>
      <c r="S3734" s="677">
        <v>1</v>
      </c>
      <c r="T3734" s="742">
        <v>1</v>
      </c>
      <c r="U3734" s="700">
        <v>1</v>
      </c>
    </row>
    <row r="3735" spans="1:21" ht="14.4" customHeight="1" x14ac:dyDescent="0.3">
      <c r="A3735" s="660">
        <v>21</v>
      </c>
      <c r="B3735" s="661" t="s">
        <v>589</v>
      </c>
      <c r="C3735" s="661">
        <v>89301215</v>
      </c>
      <c r="D3735" s="740" t="s">
        <v>6630</v>
      </c>
      <c r="E3735" s="741" t="s">
        <v>4372</v>
      </c>
      <c r="F3735" s="661" t="s">
        <v>4355</v>
      </c>
      <c r="G3735" s="661" t="s">
        <v>4702</v>
      </c>
      <c r="H3735" s="661" t="s">
        <v>590</v>
      </c>
      <c r="I3735" s="661" t="s">
        <v>2175</v>
      </c>
      <c r="J3735" s="661" t="s">
        <v>1164</v>
      </c>
      <c r="K3735" s="661" t="s">
        <v>2176</v>
      </c>
      <c r="L3735" s="662">
        <v>0</v>
      </c>
      <c r="M3735" s="662">
        <v>0</v>
      </c>
      <c r="N3735" s="661">
        <v>1</v>
      </c>
      <c r="O3735" s="742">
        <v>1</v>
      </c>
      <c r="P3735" s="662">
        <v>0</v>
      </c>
      <c r="Q3735" s="677"/>
      <c r="R3735" s="661">
        <v>1</v>
      </c>
      <c r="S3735" s="677">
        <v>1</v>
      </c>
      <c r="T3735" s="742">
        <v>1</v>
      </c>
      <c r="U3735" s="700">
        <v>1</v>
      </c>
    </row>
    <row r="3736" spans="1:21" ht="14.4" customHeight="1" x14ac:dyDescent="0.3">
      <c r="A3736" s="660">
        <v>21</v>
      </c>
      <c r="B3736" s="661" t="s">
        <v>589</v>
      </c>
      <c r="C3736" s="661">
        <v>89301215</v>
      </c>
      <c r="D3736" s="740" t="s">
        <v>6630</v>
      </c>
      <c r="E3736" s="741" t="s">
        <v>4372</v>
      </c>
      <c r="F3736" s="661" t="s">
        <v>4355</v>
      </c>
      <c r="G3736" s="661" t="s">
        <v>6395</v>
      </c>
      <c r="H3736" s="661" t="s">
        <v>590</v>
      </c>
      <c r="I3736" s="661" t="s">
        <v>1561</v>
      </c>
      <c r="J3736" s="661" t="s">
        <v>1562</v>
      </c>
      <c r="K3736" s="661" t="s">
        <v>5562</v>
      </c>
      <c r="L3736" s="662">
        <v>120.6</v>
      </c>
      <c r="M3736" s="662">
        <v>120.6</v>
      </c>
      <c r="N3736" s="661">
        <v>1</v>
      </c>
      <c r="O3736" s="742">
        <v>1</v>
      </c>
      <c r="P3736" s="662">
        <v>120.6</v>
      </c>
      <c r="Q3736" s="677">
        <v>1</v>
      </c>
      <c r="R3736" s="661">
        <v>1</v>
      </c>
      <c r="S3736" s="677">
        <v>1</v>
      </c>
      <c r="T3736" s="742">
        <v>1</v>
      </c>
      <c r="U3736" s="700">
        <v>1</v>
      </c>
    </row>
    <row r="3737" spans="1:21" ht="14.4" customHeight="1" x14ac:dyDescent="0.3">
      <c r="A3737" s="660">
        <v>21</v>
      </c>
      <c r="B3737" s="661" t="s">
        <v>589</v>
      </c>
      <c r="C3737" s="661">
        <v>89301215</v>
      </c>
      <c r="D3737" s="740" t="s">
        <v>6630</v>
      </c>
      <c r="E3737" s="741" t="s">
        <v>4372</v>
      </c>
      <c r="F3737" s="661" t="s">
        <v>4355</v>
      </c>
      <c r="G3737" s="661" t="s">
        <v>5143</v>
      </c>
      <c r="H3737" s="661" t="s">
        <v>590</v>
      </c>
      <c r="I3737" s="661" t="s">
        <v>5756</v>
      </c>
      <c r="J3737" s="661" t="s">
        <v>5144</v>
      </c>
      <c r="K3737" s="661" t="s">
        <v>5757</v>
      </c>
      <c r="L3737" s="662">
        <v>0</v>
      </c>
      <c r="M3737" s="662">
        <v>0</v>
      </c>
      <c r="N3737" s="661">
        <v>1</v>
      </c>
      <c r="O3737" s="742">
        <v>0.5</v>
      </c>
      <c r="P3737" s="662">
        <v>0</v>
      </c>
      <c r="Q3737" s="677"/>
      <c r="R3737" s="661">
        <v>1</v>
      </c>
      <c r="S3737" s="677">
        <v>1</v>
      </c>
      <c r="T3737" s="742">
        <v>0.5</v>
      </c>
      <c r="U3737" s="700">
        <v>1</v>
      </c>
    </row>
    <row r="3738" spans="1:21" ht="14.4" customHeight="1" x14ac:dyDescent="0.3">
      <c r="A3738" s="660">
        <v>21</v>
      </c>
      <c r="B3738" s="661" t="s">
        <v>589</v>
      </c>
      <c r="C3738" s="661">
        <v>89301215</v>
      </c>
      <c r="D3738" s="740" t="s">
        <v>6630</v>
      </c>
      <c r="E3738" s="741" t="s">
        <v>4372</v>
      </c>
      <c r="F3738" s="661" t="s">
        <v>4355</v>
      </c>
      <c r="G3738" s="661" t="s">
        <v>4535</v>
      </c>
      <c r="H3738" s="661" t="s">
        <v>590</v>
      </c>
      <c r="I3738" s="661" t="s">
        <v>2992</v>
      </c>
      <c r="J3738" s="661" t="s">
        <v>4538</v>
      </c>
      <c r="K3738" s="661" t="s">
        <v>5856</v>
      </c>
      <c r="L3738" s="662">
        <v>33.090000000000003</v>
      </c>
      <c r="M3738" s="662">
        <v>33.090000000000003</v>
      </c>
      <c r="N3738" s="661">
        <v>1</v>
      </c>
      <c r="O3738" s="742">
        <v>0.5</v>
      </c>
      <c r="P3738" s="662"/>
      <c r="Q3738" s="677">
        <v>0</v>
      </c>
      <c r="R3738" s="661"/>
      <c r="S3738" s="677">
        <v>0</v>
      </c>
      <c r="T3738" s="742"/>
      <c r="U3738" s="700">
        <v>0</v>
      </c>
    </row>
    <row r="3739" spans="1:21" ht="14.4" customHeight="1" x14ac:dyDescent="0.3">
      <c r="A3739" s="660">
        <v>21</v>
      </c>
      <c r="B3739" s="661" t="s">
        <v>589</v>
      </c>
      <c r="C3739" s="661">
        <v>89301215</v>
      </c>
      <c r="D3739" s="740" t="s">
        <v>6630</v>
      </c>
      <c r="E3739" s="741" t="s">
        <v>4372</v>
      </c>
      <c r="F3739" s="661" t="s">
        <v>4355</v>
      </c>
      <c r="G3739" s="661" t="s">
        <v>4535</v>
      </c>
      <c r="H3739" s="661" t="s">
        <v>590</v>
      </c>
      <c r="I3739" s="661" t="s">
        <v>4921</v>
      </c>
      <c r="J3739" s="661" t="s">
        <v>4538</v>
      </c>
      <c r="K3739" s="661" t="s">
        <v>2109</v>
      </c>
      <c r="L3739" s="662">
        <v>0</v>
      </c>
      <c r="M3739" s="662">
        <v>0</v>
      </c>
      <c r="N3739" s="661">
        <v>6</v>
      </c>
      <c r="O3739" s="742">
        <v>1.5</v>
      </c>
      <c r="P3739" s="662"/>
      <c r="Q3739" s="677"/>
      <c r="R3739" s="661"/>
      <c r="S3739" s="677">
        <v>0</v>
      </c>
      <c r="T3739" s="742"/>
      <c r="U3739" s="700">
        <v>0</v>
      </c>
    </row>
    <row r="3740" spans="1:21" ht="14.4" customHeight="1" x14ac:dyDescent="0.3">
      <c r="A3740" s="660">
        <v>21</v>
      </c>
      <c r="B3740" s="661" t="s">
        <v>589</v>
      </c>
      <c r="C3740" s="661">
        <v>89301215</v>
      </c>
      <c r="D3740" s="740" t="s">
        <v>6630</v>
      </c>
      <c r="E3740" s="741" t="s">
        <v>4372</v>
      </c>
      <c r="F3740" s="661" t="s">
        <v>4355</v>
      </c>
      <c r="G3740" s="661" t="s">
        <v>4535</v>
      </c>
      <c r="H3740" s="661" t="s">
        <v>590</v>
      </c>
      <c r="I3740" s="661" t="s">
        <v>6588</v>
      </c>
      <c r="J3740" s="661" t="s">
        <v>4538</v>
      </c>
      <c r="K3740" s="661" t="s">
        <v>6589</v>
      </c>
      <c r="L3740" s="662">
        <v>0</v>
      </c>
      <c r="M3740" s="662">
        <v>0</v>
      </c>
      <c r="N3740" s="661">
        <v>2</v>
      </c>
      <c r="O3740" s="742">
        <v>0.5</v>
      </c>
      <c r="P3740" s="662">
        <v>0</v>
      </c>
      <c r="Q3740" s="677"/>
      <c r="R3740" s="661">
        <v>2</v>
      </c>
      <c r="S3740" s="677">
        <v>1</v>
      </c>
      <c r="T3740" s="742">
        <v>0.5</v>
      </c>
      <c r="U3740" s="700">
        <v>1</v>
      </c>
    </row>
    <row r="3741" spans="1:21" ht="14.4" customHeight="1" x14ac:dyDescent="0.3">
      <c r="A3741" s="660">
        <v>21</v>
      </c>
      <c r="B3741" s="661" t="s">
        <v>589</v>
      </c>
      <c r="C3741" s="661">
        <v>89301215</v>
      </c>
      <c r="D3741" s="740" t="s">
        <v>6630</v>
      </c>
      <c r="E3741" s="741" t="s">
        <v>4372</v>
      </c>
      <c r="F3741" s="661" t="s">
        <v>4355</v>
      </c>
      <c r="G3741" s="661" t="s">
        <v>4545</v>
      </c>
      <c r="H3741" s="661" t="s">
        <v>2238</v>
      </c>
      <c r="I3741" s="661" t="s">
        <v>2601</v>
      </c>
      <c r="J3741" s="661" t="s">
        <v>2602</v>
      </c>
      <c r="K3741" s="661" t="s">
        <v>4215</v>
      </c>
      <c r="L3741" s="662">
        <v>804.58</v>
      </c>
      <c r="M3741" s="662">
        <v>17700.760000000002</v>
      </c>
      <c r="N3741" s="661">
        <v>22</v>
      </c>
      <c r="O3741" s="742">
        <v>9</v>
      </c>
      <c r="P3741" s="662">
        <v>8045.8</v>
      </c>
      <c r="Q3741" s="677">
        <v>0.45454545454545453</v>
      </c>
      <c r="R3741" s="661">
        <v>10</v>
      </c>
      <c r="S3741" s="677">
        <v>0.45454545454545453</v>
      </c>
      <c r="T3741" s="742">
        <v>5</v>
      </c>
      <c r="U3741" s="700">
        <v>0.55555555555555558</v>
      </c>
    </row>
    <row r="3742" spans="1:21" ht="14.4" customHeight="1" x14ac:dyDescent="0.3">
      <c r="A3742" s="660">
        <v>21</v>
      </c>
      <c r="B3742" s="661" t="s">
        <v>589</v>
      </c>
      <c r="C3742" s="661">
        <v>89301215</v>
      </c>
      <c r="D3742" s="740" t="s">
        <v>6630</v>
      </c>
      <c r="E3742" s="741" t="s">
        <v>4372</v>
      </c>
      <c r="F3742" s="661" t="s">
        <v>4355</v>
      </c>
      <c r="G3742" s="661" t="s">
        <v>4550</v>
      </c>
      <c r="H3742" s="661" t="s">
        <v>590</v>
      </c>
      <c r="I3742" s="661" t="s">
        <v>3377</v>
      </c>
      <c r="J3742" s="661" t="s">
        <v>3378</v>
      </c>
      <c r="K3742" s="661" t="s">
        <v>3379</v>
      </c>
      <c r="L3742" s="662">
        <v>1172.22</v>
      </c>
      <c r="M3742" s="662">
        <v>1172.22</v>
      </c>
      <c r="N3742" s="661">
        <v>1</v>
      </c>
      <c r="O3742" s="742">
        <v>1</v>
      </c>
      <c r="P3742" s="662"/>
      <c r="Q3742" s="677">
        <v>0</v>
      </c>
      <c r="R3742" s="661"/>
      <c r="S3742" s="677">
        <v>0</v>
      </c>
      <c r="T3742" s="742"/>
      <c r="U3742" s="700">
        <v>0</v>
      </c>
    </row>
    <row r="3743" spans="1:21" ht="14.4" customHeight="1" x14ac:dyDescent="0.3">
      <c r="A3743" s="660">
        <v>21</v>
      </c>
      <c r="B3743" s="661" t="s">
        <v>589</v>
      </c>
      <c r="C3743" s="661">
        <v>89301215</v>
      </c>
      <c r="D3743" s="740" t="s">
        <v>6630</v>
      </c>
      <c r="E3743" s="741" t="s">
        <v>4372</v>
      </c>
      <c r="F3743" s="661" t="s">
        <v>4355</v>
      </c>
      <c r="G3743" s="661" t="s">
        <v>4839</v>
      </c>
      <c r="H3743" s="661" t="s">
        <v>590</v>
      </c>
      <c r="I3743" s="661" t="s">
        <v>6590</v>
      </c>
      <c r="J3743" s="661" t="s">
        <v>6591</v>
      </c>
      <c r="K3743" s="661" t="s">
        <v>6592</v>
      </c>
      <c r="L3743" s="662">
        <v>1639.27</v>
      </c>
      <c r="M3743" s="662">
        <v>1639.27</v>
      </c>
      <c r="N3743" s="661">
        <v>1</v>
      </c>
      <c r="O3743" s="742">
        <v>0.5</v>
      </c>
      <c r="P3743" s="662">
        <v>1639.27</v>
      </c>
      <c r="Q3743" s="677">
        <v>1</v>
      </c>
      <c r="R3743" s="661">
        <v>1</v>
      </c>
      <c r="S3743" s="677">
        <v>1</v>
      </c>
      <c r="T3743" s="742">
        <v>0.5</v>
      </c>
      <c r="U3743" s="700">
        <v>1</v>
      </c>
    </row>
    <row r="3744" spans="1:21" ht="14.4" customHeight="1" x14ac:dyDescent="0.3">
      <c r="A3744" s="660">
        <v>21</v>
      </c>
      <c r="B3744" s="661" t="s">
        <v>589</v>
      </c>
      <c r="C3744" s="661">
        <v>89301215</v>
      </c>
      <c r="D3744" s="740" t="s">
        <v>6630</v>
      </c>
      <c r="E3744" s="741" t="s">
        <v>4372</v>
      </c>
      <c r="F3744" s="661" t="s">
        <v>4355</v>
      </c>
      <c r="G3744" s="661" t="s">
        <v>4432</v>
      </c>
      <c r="H3744" s="661" t="s">
        <v>590</v>
      </c>
      <c r="I3744" s="661" t="s">
        <v>1073</v>
      </c>
      <c r="J3744" s="661" t="s">
        <v>4433</v>
      </c>
      <c r="K3744" s="661" t="s">
        <v>4434</v>
      </c>
      <c r="L3744" s="662">
        <v>56.01</v>
      </c>
      <c r="M3744" s="662">
        <v>56.01</v>
      </c>
      <c r="N3744" s="661">
        <v>1</v>
      </c>
      <c r="O3744" s="742">
        <v>0.5</v>
      </c>
      <c r="P3744" s="662"/>
      <c r="Q3744" s="677">
        <v>0</v>
      </c>
      <c r="R3744" s="661"/>
      <c r="S3744" s="677">
        <v>0</v>
      </c>
      <c r="T3744" s="742"/>
      <c r="U3744" s="700">
        <v>0</v>
      </c>
    </row>
    <row r="3745" spans="1:21" ht="14.4" customHeight="1" x14ac:dyDescent="0.3">
      <c r="A3745" s="660">
        <v>21</v>
      </c>
      <c r="B3745" s="661" t="s">
        <v>589</v>
      </c>
      <c r="C3745" s="661">
        <v>89301215</v>
      </c>
      <c r="D3745" s="740" t="s">
        <v>6630</v>
      </c>
      <c r="E3745" s="741" t="s">
        <v>4372</v>
      </c>
      <c r="F3745" s="661" t="s">
        <v>4355</v>
      </c>
      <c r="G3745" s="661" t="s">
        <v>4557</v>
      </c>
      <c r="H3745" s="661" t="s">
        <v>590</v>
      </c>
      <c r="I3745" s="661" t="s">
        <v>2665</v>
      </c>
      <c r="J3745" s="661" t="s">
        <v>2666</v>
      </c>
      <c r="K3745" s="661" t="s">
        <v>4558</v>
      </c>
      <c r="L3745" s="662">
        <v>31.54</v>
      </c>
      <c r="M3745" s="662">
        <v>31.54</v>
      </c>
      <c r="N3745" s="661">
        <v>1</v>
      </c>
      <c r="O3745" s="742">
        <v>1</v>
      </c>
      <c r="P3745" s="662"/>
      <c r="Q3745" s="677">
        <v>0</v>
      </c>
      <c r="R3745" s="661"/>
      <c r="S3745" s="677">
        <v>0</v>
      </c>
      <c r="T3745" s="742"/>
      <c r="U3745" s="700">
        <v>0</v>
      </c>
    </row>
    <row r="3746" spans="1:21" ht="14.4" customHeight="1" x14ac:dyDescent="0.3">
      <c r="A3746" s="660">
        <v>21</v>
      </c>
      <c r="B3746" s="661" t="s">
        <v>589</v>
      </c>
      <c r="C3746" s="661">
        <v>89301215</v>
      </c>
      <c r="D3746" s="740" t="s">
        <v>6630</v>
      </c>
      <c r="E3746" s="741" t="s">
        <v>4372</v>
      </c>
      <c r="F3746" s="661" t="s">
        <v>4355</v>
      </c>
      <c r="G3746" s="661" t="s">
        <v>5388</v>
      </c>
      <c r="H3746" s="661" t="s">
        <v>590</v>
      </c>
      <c r="I3746" s="661" t="s">
        <v>5916</v>
      </c>
      <c r="J3746" s="661" t="s">
        <v>3216</v>
      </c>
      <c r="K3746" s="661" t="s">
        <v>5917</v>
      </c>
      <c r="L3746" s="662">
        <v>0</v>
      </c>
      <c r="M3746" s="662">
        <v>0</v>
      </c>
      <c r="N3746" s="661">
        <v>1</v>
      </c>
      <c r="O3746" s="742">
        <v>1</v>
      </c>
      <c r="P3746" s="662">
        <v>0</v>
      </c>
      <c r="Q3746" s="677"/>
      <c r="R3746" s="661">
        <v>1</v>
      </c>
      <c r="S3746" s="677">
        <v>1</v>
      </c>
      <c r="T3746" s="742">
        <v>1</v>
      </c>
      <c r="U3746" s="700">
        <v>1</v>
      </c>
    </row>
    <row r="3747" spans="1:21" ht="14.4" customHeight="1" x14ac:dyDescent="0.3">
      <c r="A3747" s="660">
        <v>21</v>
      </c>
      <c r="B3747" s="661" t="s">
        <v>589</v>
      </c>
      <c r="C3747" s="661">
        <v>89301215</v>
      </c>
      <c r="D3747" s="740" t="s">
        <v>6630</v>
      </c>
      <c r="E3747" s="741" t="s">
        <v>4372</v>
      </c>
      <c r="F3747" s="661" t="s">
        <v>4355</v>
      </c>
      <c r="G3747" s="661" t="s">
        <v>5388</v>
      </c>
      <c r="H3747" s="661" t="s">
        <v>590</v>
      </c>
      <c r="I3747" s="661" t="s">
        <v>6448</v>
      </c>
      <c r="J3747" s="661" t="s">
        <v>6449</v>
      </c>
      <c r="K3747" s="661" t="s">
        <v>3484</v>
      </c>
      <c r="L3747" s="662">
        <v>236.01</v>
      </c>
      <c r="M3747" s="662">
        <v>1180.05</v>
      </c>
      <c r="N3747" s="661">
        <v>5</v>
      </c>
      <c r="O3747" s="742">
        <v>2</v>
      </c>
      <c r="P3747" s="662">
        <v>708.03</v>
      </c>
      <c r="Q3747" s="677">
        <v>0.6</v>
      </c>
      <c r="R3747" s="661">
        <v>3</v>
      </c>
      <c r="S3747" s="677">
        <v>0.6</v>
      </c>
      <c r="T3747" s="742">
        <v>1</v>
      </c>
      <c r="U3747" s="700">
        <v>0.5</v>
      </c>
    </row>
    <row r="3748" spans="1:21" ht="14.4" customHeight="1" x14ac:dyDescent="0.3">
      <c r="A3748" s="660">
        <v>21</v>
      </c>
      <c r="B3748" s="661" t="s">
        <v>589</v>
      </c>
      <c r="C3748" s="661">
        <v>89301215</v>
      </c>
      <c r="D3748" s="740" t="s">
        <v>6630</v>
      </c>
      <c r="E3748" s="741" t="s">
        <v>4372</v>
      </c>
      <c r="F3748" s="661" t="s">
        <v>4355</v>
      </c>
      <c r="G3748" s="661" t="s">
        <v>4398</v>
      </c>
      <c r="H3748" s="661" t="s">
        <v>2238</v>
      </c>
      <c r="I3748" s="661" t="s">
        <v>2288</v>
      </c>
      <c r="J3748" s="661" t="s">
        <v>2285</v>
      </c>
      <c r="K3748" s="661" t="s">
        <v>2289</v>
      </c>
      <c r="L3748" s="662">
        <v>1166.47</v>
      </c>
      <c r="M3748" s="662">
        <v>2332.94</v>
      </c>
      <c r="N3748" s="661">
        <v>2</v>
      </c>
      <c r="O3748" s="742">
        <v>1</v>
      </c>
      <c r="P3748" s="662"/>
      <c r="Q3748" s="677">
        <v>0</v>
      </c>
      <c r="R3748" s="661"/>
      <c r="S3748" s="677">
        <v>0</v>
      </c>
      <c r="T3748" s="742"/>
      <c r="U3748" s="700">
        <v>0</v>
      </c>
    </row>
    <row r="3749" spans="1:21" ht="14.4" customHeight="1" x14ac:dyDescent="0.3">
      <c r="A3749" s="660">
        <v>21</v>
      </c>
      <c r="B3749" s="661" t="s">
        <v>589</v>
      </c>
      <c r="C3749" s="661">
        <v>89301215</v>
      </c>
      <c r="D3749" s="740" t="s">
        <v>6630</v>
      </c>
      <c r="E3749" s="741" t="s">
        <v>4372</v>
      </c>
      <c r="F3749" s="661" t="s">
        <v>4355</v>
      </c>
      <c r="G3749" s="661" t="s">
        <v>6593</v>
      </c>
      <c r="H3749" s="661" t="s">
        <v>590</v>
      </c>
      <c r="I3749" s="661" t="s">
        <v>1657</v>
      </c>
      <c r="J3749" s="661" t="s">
        <v>6594</v>
      </c>
      <c r="K3749" s="661" t="s">
        <v>6595</v>
      </c>
      <c r="L3749" s="662">
        <v>0</v>
      </c>
      <c r="M3749" s="662">
        <v>0</v>
      </c>
      <c r="N3749" s="661">
        <v>1</v>
      </c>
      <c r="O3749" s="742">
        <v>1</v>
      </c>
      <c r="P3749" s="662">
        <v>0</v>
      </c>
      <c r="Q3749" s="677"/>
      <c r="R3749" s="661">
        <v>1</v>
      </c>
      <c r="S3749" s="677">
        <v>1</v>
      </c>
      <c r="T3749" s="742">
        <v>1</v>
      </c>
      <c r="U3749" s="700">
        <v>1</v>
      </c>
    </row>
    <row r="3750" spans="1:21" ht="14.4" customHeight="1" x14ac:dyDescent="0.3">
      <c r="A3750" s="660">
        <v>21</v>
      </c>
      <c r="B3750" s="661" t="s">
        <v>589</v>
      </c>
      <c r="C3750" s="661">
        <v>89301215</v>
      </c>
      <c r="D3750" s="740" t="s">
        <v>6630</v>
      </c>
      <c r="E3750" s="741" t="s">
        <v>4372</v>
      </c>
      <c r="F3750" s="661" t="s">
        <v>4355</v>
      </c>
      <c r="G3750" s="661" t="s">
        <v>6029</v>
      </c>
      <c r="H3750" s="661" t="s">
        <v>590</v>
      </c>
      <c r="I3750" s="661" t="s">
        <v>3711</v>
      </c>
      <c r="J3750" s="661" t="s">
        <v>3712</v>
      </c>
      <c r="K3750" s="661" t="s">
        <v>6030</v>
      </c>
      <c r="L3750" s="662">
        <v>0</v>
      </c>
      <c r="M3750" s="662">
        <v>0</v>
      </c>
      <c r="N3750" s="661">
        <v>6</v>
      </c>
      <c r="O3750" s="742">
        <v>2</v>
      </c>
      <c r="P3750" s="662">
        <v>0</v>
      </c>
      <c r="Q3750" s="677"/>
      <c r="R3750" s="661">
        <v>2</v>
      </c>
      <c r="S3750" s="677">
        <v>0.33333333333333331</v>
      </c>
      <c r="T3750" s="742">
        <v>1</v>
      </c>
      <c r="U3750" s="700">
        <v>0.5</v>
      </c>
    </row>
    <row r="3751" spans="1:21" ht="14.4" customHeight="1" x14ac:dyDescent="0.3">
      <c r="A3751" s="660">
        <v>21</v>
      </c>
      <c r="B3751" s="661" t="s">
        <v>589</v>
      </c>
      <c r="C3751" s="661">
        <v>89301215</v>
      </c>
      <c r="D3751" s="740" t="s">
        <v>6630</v>
      </c>
      <c r="E3751" s="741" t="s">
        <v>4372</v>
      </c>
      <c r="F3751" s="661" t="s">
        <v>4355</v>
      </c>
      <c r="G3751" s="661" t="s">
        <v>6596</v>
      </c>
      <c r="H3751" s="661" t="s">
        <v>590</v>
      </c>
      <c r="I3751" s="661" t="s">
        <v>6597</v>
      </c>
      <c r="J3751" s="661" t="s">
        <v>1737</v>
      </c>
      <c r="K3751" s="661" t="s">
        <v>1738</v>
      </c>
      <c r="L3751" s="662">
        <v>0</v>
      </c>
      <c r="M3751" s="662">
        <v>0</v>
      </c>
      <c r="N3751" s="661">
        <v>2</v>
      </c>
      <c r="O3751" s="742">
        <v>1.5</v>
      </c>
      <c r="P3751" s="662">
        <v>0</v>
      </c>
      <c r="Q3751" s="677"/>
      <c r="R3751" s="661">
        <v>2</v>
      </c>
      <c r="S3751" s="677">
        <v>1</v>
      </c>
      <c r="T3751" s="742">
        <v>1.5</v>
      </c>
      <c r="U3751" s="700">
        <v>1</v>
      </c>
    </row>
    <row r="3752" spans="1:21" ht="14.4" customHeight="1" x14ac:dyDescent="0.3">
      <c r="A3752" s="660">
        <v>21</v>
      </c>
      <c r="B3752" s="661" t="s">
        <v>589</v>
      </c>
      <c r="C3752" s="661">
        <v>89301215</v>
      </c>
      <c r="D3752" s="740" t="s">
        <v>6630</v>
      </c>
      <c r="E3752" s="741" t="s">
        <v>4372</v>
      </c>
      <c r="F3752" s="661" t="s">
        <v>4355</v>
      </c>
      <c r="G3752" s="661" t="s">
        <v>4435</v>
      </c>
      <c r="H3752" s="661" t="s">
        <v>2238</v>
      </c>
      <c r="I3752" s="661" t="s">
        <v>2250</v>
      </c>
      <c r="J3752" s="661" t="s">
        <v>2251</v>
      </c>
      <c r="K3752" s="661" t="s">
        <v>2109</v>
      </c>
      <c r="L3752" s="662">
        <v>50.62</v>
      </c>
      <c r="M3752" s="662">
        <v>101.24</v>
      </c>
      <c r="N3752" s="661">
        <v>2</v>
      </c>
      <c r="O3752" s="742">
        <v>1</v>
      </c>
      <c r="P3752" s="662">
        <v>101.24</v>
      </c>
      <c r="Q3752" s="677">
        <v>1</v>
      </c>
      <c r="R3752" s="661">
        <v>2</v>
      </c>
      <c r="S3752" s="677">
        <v>1</v>
      </c>
      <c r="T3752" s="742">
        <v>1</v>
      </c>
      <c r="U3752" s="700">
        <v>1</v>
      </c>
    </row>
    <row r="3753" spans="1:21" ht="14.4" customHeight="1" x14ac:dyDescent="0.3">
      <c r="A3753" s="660">
        <v>21</v>
      </c>
      <c r="B3753" s="661" t="s">
        <v>589</v>
      </c>
      <c r="C3753" s="661">
        <v>89301215</v>
      </c>
      <c r="D3753" s="740" t="s">
        <v>6630</v>
      </c>
      <c r="E3753" s="741" t="s">
        <v>4372</v>
      </c>
      <c r="F3753" s="661" t="s">
        <v>4355</v>
      </c>
      <c r="G3753" s="661" t="s">
        <v>4414</v>
      </c>
      <c r="H3753" s="661" t="s">
        <v>590</v>
      </c>
      <c r="I3753" s="661" t="s">
        <v>6598</v>
      </c>
      <c r="J3753" s="661" t="s">
        <v>6599</v>
      </c>
      <c r="K3753" s="661" t="s">
        <v>6600</v>
      </c>
      <c r="L3753" s="662">
        <v>0</v>
      </c>
      <c r="M3753" s="662">
        <v>0</v>
      </c>
      <c r="N3753" s="661">
        <v>1</v>
      </c>
      <c r="O3753" s="742">
        <v>0.5</v>
      </c>
      <c r="P3753" s="662">
        <v>0</v>
      </c>
      <c r="Q3753" s="677"/>
      <c r="R3753" s="661">
        <v>1</v>
      </c>
      <c r="S3753" s="677">
        <v>1</v>
      </c>
      <c r="T3753" s="742">
        <v>0.5</v>
      </c>
      <c r="U3753" s="700">
        <v>1</v>
      </c>
    </row>
    <row r="3754" spans="1:21" ht="14.4" customHeight="1" x14ac:dyDescent="0.3">
      <c r="A3754" s="660">
        <v>21</v>
      </c>
      <c r="B3754" s="661" t="s">
        <v>589</v>
      </c>
      <c r="C3754" s="661">
        <v>89301215</v>
      </c>
      <c r="D3754" s="740" t="s">
        <v>6630</v>
      </c>
      <c r="E3754" s="741" t="s">
        <v>4372</v>
      </c>
      <c r="F3754" s="661" t="s">
        <v>4355</v>
      </c>
      <c r="G3754" s="661" t="s">
        <v>4414</v>
      </c>
      <c r="H3754" s="661" t="s">
        <v>590</v>
      </c>
      <c r="I3754" s="661" t="s">
        <v>4415</v>
      </c>
      <c r="J3754" s="661" t="s">
        <v>4416</v>
      </c>
      <c r="K3754" s="661" t="s">
        <v>858</v>
      </c>
      <c r="L3754" s="662">
        <v>314.89999999999998</v>
      </c>
      <c r="M3754" s="662">
        <v>314.89999999999998</v>
      </c>
      <c r="N3754" s="661">
        <v>1</v>
      </c>
      <c r="O3754" s="742">
        <v>1</v>
      </c>
      <c r="P3754" s="662"/>
      <c r="Q3754" s="677">
        <v>0</v>
      </c>
      <c r="R3754" s="661"/>
      <c r="S3754" s="677">
        <v>0</v>
      </c>
      <c r="T3754" s="742"/>
      <c r="U3754" s="700">
        <v>0</v>
      </c>
    </row>
    <row r="3755" spans="1:21" ht="14.4" customHeight="1" x14ac:dyDescent="0.3">
      <c r="A3755" s="660">
        <v>21</v>
      </c>
      <c r="B3755" s="661" t="s">
        <v>589</v>
      </c>
      <c r="C3755" s="661">
        <v>89301215</v>
      </c>
      <c r="D3755" s="740" t="s">
        <v>6630</v>
      </c>
      <c r="E3755" s="741" t="s">
        <v>4372</v>
      </c>
      <c r="F3755" s="661" t="s">
        <v>4355</v>
      </c>
      <c r="G3755" s="661" t="s">
        <v>4410</v>
      </c>
      <c r="H3755" s="661" t="s">
        <v>2238</v>
      </c>
      <c r="I3755" s="661" t="s">
        <v>2514</v>
      </c>
      <c r="J3755" s="661" t="s">
        <v>2515</v>
      </c>
      <c r="K3755" s="661" t="s">
        <v>4121</v>
      </c>
      <c r="L3755" s="662">
        <v>1359.61</v>
      </c>
      <c r="M3755" s="662">
        <v>2719.22</v>
      </c>
      <c r="N3755" s="661">
        <v>2</v>
      </c>
      <c r="O3755" s="742">
        <v>1</v>
      </c>
      <c r="P3755" s="662"/>
      <c r="Q3755" s="677">
        <v>0</v>
      </c>
      <c r="R3755" s="661"/>
      <c r="S3755" s="677">
        <v>0</v>
      </c>
      <c r="T3755" s="742"/>
      <c r="U3755" s="700">
        <v>0</v>
      </c>
    </row>
    <row r="3756" spans="1:21" ht="14.4" customHeight="1" x14ac:dyDescent="0.3">
      <c r="A3756" s="660">
        <v>21</v>
      </c>
      <c r="B3756" s="661" t="s">
        <v>589</v>
      </c>
      <c r="C3756" s="661">
        <v>89301215</v>
      </c>
      <c r="D3756" s="740" t="s">
        <v>6630</v>
      </c>
      <c r="E3756" s="741" t="s">
        <v>4372</v>
      </c>
      <c r="F3756" s="661" t="s">
        <v>4355</v>
      </c>
      <c r="G3756" s="661" t="s">
        <v>4410</v>
      </c>
      <c r="H3756" s="661" t="s">
        <v>2238</v>
      </c>
      <c r="I3756" s="661" t="s">
        <v>4457</v>
      </c>
      <c r="J3756" s="661" t="s">
        <v>4458</v>
      </c>
      <c r="K3756" s="661" t="s">
        <v>4459</v>
      </c>
      <c r="L3756" s="662">
        <v>1359.61</v>
      </c>
      <c r="M3756" s="662">
        <v>6798.0499999999993</v>
      </c>
      <c r="N3756" s="661">
        <v>5</v>
      </c>
      <c r="O3756" s="742">
        <v>2</v>
      </c>
      <c r="P3756" s="662">
        <v>6798.0499999999993</v>
      </c>
      <c r="Q3756" s="677">
        <v>1</v>
      </c>
      <c r="R3756" s="661">
        <v>5</v>
      </c>
      <c r="S3756" s="677">
        <v>1</v>
      </c>
      <c r="T3756" s="742">
        <v>2</v>
      </c>
      <c r="U3756" s="700">
        <v>1</v>
      </c>
    </row>
    <row r="3757" spans="1:21" ht="14.4" customHeight="1" x14ac:dyDescent="0.3">
      <c r="A3757" s="660">
        <v>21</v>
      </c>
      <c r="B3757" s="661" t="s">
        <v>589</v>
      </c>
      <c r="C3757" s="661">
        <v>89301215</v>
      </c>
      <c r="D3757" s="740" t="s">
        <v>6630</v>
      </c>
      <c r="E3757" s="741" t="s">
        <v>4372</v>
      </c>
      <c r="F3757" s="661" t="s">
        <v>4355</v>
      </c>
      <c r="G3757" s="661" t="s">
        <v>6544</v>
      </c>
      <c r="H3757" s="661" t="s">
        <v>590</v>
      </c>
      <c r="I3757" s="661" t="s">
        <v>6545</v>
      </c>
      <c r="J3757" s="661" t="s">
        <v>6546</v>
      </c>
      <c r="K3757" s="661" t="s">
        <v>620</v>
      </c>
      <c r="L3757" s="662">
        <v>216.16</v>
      </c>
      <c r="M3757" s="662">
        <v>648.48</v>
      </c>
      <c r="N3757" s="661">
        <v>3</v>
      </c>
      <c r="O3757" s="742">
        <v>1.5</v>
      </c>
      <c r="P3757" s="662">
        <v>648.48</v>
      </c>
      <c r="Q3757" s="677">
        <v>1</v>
      </c>
      <c r="R3757" s="661">
        <v>3</v>
      </c>
      <c r="S3757" s="677">
        <v>1</v>
      </c>
      <c r="T3757" s="742">
        <v>1.5</v>
      </c>
      <c r="U3757" s="700">
        <v>1</v>
      </c>
    </row>
    <row r="3758" spans="1:21" ht="14.4" customHeight="1" x14ac:dyDescent="0.3">
      <c r="A3758" s="660">
        <v>21</v>
      </c>
      <c r="B3758" s="661" t="s">
        <v>589</v>
      </c>
      <c r="C3758" s="661">
        <v>89301215</v>
      </c>
      <c r="D3758" s="740" t="s">
        <v>6630</v>
      </c>
      <c r="E3758" s="741" t="s">
        <v>4372</v>
      </c>
      <c r="F3758" s="661" t="s">
        <v>4355</v>
      </c>
      <c r="G3758" s="661" t="s">
        <v>6307</v>
      </c>
      <c r="H3758" s="661" t="s">
        <v>590</v>
      </c>
      <c r="I3758" s="661" t="s">
        <v>6601</v>
      </c>
      <c r="J3758" s="661" t="s">
        <v>6602</v>
      </c>
      <c r="K3758" s="661" t="s">
        <v>6603</v>
      </c>
      <c r="L3758" s="662">
        <v>0</v>
      </c>
      <c r="M3758" s="662">
        <v>0</v>
      </c>
      <c r="N3758" s="661">
        <v>1</v>
      </c>
      <c r="O3758" s="742">
        <v>1</v>
      </c>
      <c r="P3758" s="662"/>
      <c r="Q3758" s="677"/>
      <c r="R3758" s="661"/>
      <c r="S3758" s="677">
        <v>0</v>
      </c>
      <c r="T3758" s="742"/>
      <c r="U3758" s="700">
        <v>0</v>
      </c>
    </row>
    <row r="3759" spans="1:21" ht="14.4" customHeight="1" x14ac:dyDescent="0.3">
      <c r="A3759" s="660">
        <v>21</v>
      </c>
      <c r="B3759" s="661" t="s">
        <v>589</v>
      </c>
      <c r="C3759" s="661">
        <v>89301215</v>
      </c>
      <c r="D3759" s="740" t="s">
        <v>6630</v>
      </c>
      <c r="E3759" s="741" t="s">
        <v>4372</v>
      </c>
      <c r="F3759" s="661" t="s">
        <v>4355</v>
      </c>
      <c r="G3759" s="661" t="s">
        <v>4868</v>
      </c>
      <c r="H3759" s="661" t="s">
        <v>590</v>
      </c>
      <c r="I3759" s="661" t="s">
        <v>3434</v>
      </c>
      <c r="J3759" s="661" t="s">
        <v>3435</v>
      </c>
      <c r="K3759" s="661" t="s">
        <v>3436</v>
      </c>
      <c r="L3759" s="662">
        <v>542.1</v>
      </c>
      <c r="M3759" s="662">
        <v>1084.2</v>
      </c>
      <c r="N3759" s="661">
        <v>2</v>
      </c>
      <c r="O3759" s="742">
        <v>1.5</v>
      </c>
      <c r="P3759" s="662"/>
      <c r="Q3759" s="677">
        <v>0</v>
      </c>
      <c r="R3759" s="661"/>
      <c r="S3759" s="677">
        <v>0</v>
      </c>
      <c r="T3759" s="742"/>
      <c r="U3759" s="700">
        <v>0</v>
      </c>
    </row>
    <row r="3760" spans="1:21" ht="14.4" customHeight="1" x14ac:dyDescent="0.3">
      <c r="A3760" s="660">
        <v>21</v>
      </c>
      <c r="B3760" s="661" t="s">
        <v>589</v>
      </c>
      <c r="C3760" s="661">
        <v>89301215</v>
      </c>
      <c r="D3760" s="740" t="s">
        <v>6630</v>
      </c>
      <c r="E3760" s="741" t="s">
        <v>4372</v>
      </c>
      <c r="F3760" s="661" t="s">
        <v>4355</v>
      </c>
      <c r="G3760" s="661" t="s">
        <v>4439</v>
      </c>
      <c r="H3760" s="661" t="s">
        <v>590</v>
      </c>
      <c r="I3760" s="661" t="s">
        <v>2125</v>
      </c>
      <c r="J3760" s="661" t="s">
        <v>935</v>
      </c>
      <c r="K3760" s="661" t="s">
        <v>1329</v>
      </c>
      <c r="L3760" s="662">
        <v>113.37</v>
      </c>
      <c r="M3760" s="662">
        <v>906.96</v>
      </c>
      <c r="N3760" s="661">
        <v>8</v>
      </c>
      <c r="O3760" s="742">
        <v>6.5</v>
      </c>
      <c r="P3760" s="662">
        <v>680.22</v>
      </c>
      <c r="Q3760" s="677">
        <v>0.75</v>
      </c>
      <c r="R3760" s="661">
        <v>6</v>
      </c>
      <c r="S3760" s="677">
        <v>0.75</v>
      </c>
      <c r="T3760" s="742">
        <v>5</v>
      </c>
      <c r="U3760" s="700">
        <v>0.76923076923076927</v>
      </c>
    </row>
    <row r="3761" spans="1:21" ht="14.4" customHeight="1" x14ac:dyDescent="0.3">
      <c r="A3761" s="660">
        <v>21</v>
      </c>
      <c r="B3761" s="661" t="s">
        <v>589</v>
      </c>
      <c r="C3761" s="661">
        <v>89301215</v>
      </c>
      <c r="D3761" s="740" t="s">
        <v>6630</v>
      </c>
      <c r="E3761" s="741" t="s">
        <v>4372</v>
      </c>
      <c r="F3761" s="661" t="s">
        <v>4355</v>
      </c>
      <c r="G3761" s="661" t="s">
        <v>4439</v>
      </c>
      <c r="H3761" s="661" t="s">
        <v>590</v>
      </c>
      <c r="I3761" s="661" t="s">
        <v>934</v>
      </c>
      <c r="J3761" s="661" t="s">
        <v>935</v>
      </c>
      <c r="K3761" s="661" t="s">
        <v>936</v>
      </c>
      <c r="L3761" s="662">
        <v>56.69</v>
      </c>
      <c r="M3761" s="662">
        <v>56.69</v>
      </c>
      <c r="N3761" s="661">
        <v>1</v>
      </c>
      <c r="O3761" s="742">
        <v>1</v>
      </c>
      <c r="P3761" s="662">
        <v>56.69</v>
      </c>
      <c r="Q3761" s="677">
        <v>1</v>
      </c>
      <c r="R3761" s="661">
        <v>1</v>
      </c>
      <c r="S3761" s="677">
        <v>1</v>
      </c>
      <c r="T3761" s="742">
        <v>1</v>
      </c>
      <c r="U3761" s="700">
        <v>1</v>
      </c>
    </row>
    <row r="3762" spans="1:21" ht="14.4" customHeight="1" x14ac:dyDescent="0.3">
      <c r="A3762" s="660">
        <v>21</v>
      </c>
      <c r="B3762" s="661" t="s">
        <v>589</v>
      </c>
      <c r="C3762" s="661">
        <v>89301215</v>
      </c>
      <c r="D3762" s="740" t="s">
        <v>6630</v>
      </c>
      <c r="E3762" s="741" t="s">
        <v>4372</v>
      </c>
      <c r="F3762" s="661" t="s">
        <v>4355</v>
      </c>
      <c r="G3762" s="661" t="s">
        <v>4439</v>
      </c>
      <c r="H3762" s="661" t="s">
        <v>590</v>
      </c>
      <c r="I3762" s="661" t="s">
        <v>5643</v>
      </c>
      <c r="J3762" s="661" t="s">
        <v>5644</v>
      </c>
      <c r="K3762" s="661" t="s">
        <v>924</v>
      </c>
      <c r="L3762" s="662">
        <v>45.34</v>
      </c>
      <c r="M3762" s="662">
        <v>45.34</v>
      </c>
      <c r="N3762" s="661">
        <v>1</v>
      </c>
      <c r="O3762" s="742">
        <v>0.5</v>
      </c>
      <c r="P3762" s="662"/>
      <c r="Q3762" s="677">
        <v>0</v>
      </c>
      <c r="R3762" s="661"/>
      <c r="S3762" s="677">
        <v>0</v>
      </c>
      <c r="T3762" s="742"/>
      <c r="U3762" s="700">
        <v>0</v>
      </c>
    </row>
    <row r="3763" spans="1:21" ht="14.4" customHeight="1" x14ac:dyDescent="0.3">
      <c r="A3763" s="660">
        <v>21</v>
      </c>
      <c r="B3763" s="661" t="s">
        <v>589</v>
      </c>
      <c r="C3763" s="661">
        <v>89301215</v>
      </c>
      <c r="D3763" s="740" t="s">
        <v>6630</v>
      </c>
      <c r="E3763" s="741" t="s">
        <v>4372</v>
      </c>
      <c r="F3763" s="661" t="s">
        <v>4355</v>
      </c>
      <c r="G3763" s="661" t="s">
        <v>4940</v>
      </c>
      <c r="H3763" s="661" t="s">
        <v>2238</v>
      </c>
      <c r="I3763" s="661" t="s">
        <v>5647</v>
      </c>
      <c r="J3763" s="661" t="s">
        <v>4146</v>
      </c>
      <c r="K3763" s="661" t="s">
        <v>4257</v>
      </c>
      <c r="L3763" s="662">
        <v>112.36</v>
      </c>
      <c r="M3763" s="662">
        <v>224.72</v>
      </c>
      <c r="N3763" s="661">
        <v>2</v>
      </c>
      <c r="O3763" s="742">
        <v>1</v>
      </c>
      <c r="P3763" s="662"/>
      <c r="Q3763" s="677">
        <v>0</v>
      </c>
      <c r="R3763" s="661"/>
      <c r="S3763" s="677">
        <v>0</v>
      </c>
      <c r="T3763" s="742"/>
      <c r="U3763" s="700">
        <v>0</v>
      </c>
    </row>
    <row r="3764" spans="1:21" ht="14.4" customHeight="1" x14ac:dyDescent="0.3">
      <c r="A3764" s="660">
        <v>21</v>
      </c>
      <c r="B3764" s="661" t="s">
        <v>589</v>
      </c>
      <c r="C3764" s="661">
        <v>89301215</v>
      </c>
      <c r="D3764" s="740" t="s">
        <v>6630</v>
      </c>
      <c r="E3764" s="741" t="s">
        <v>4372</v>
      </c>
      <c r="F3764" s="661" t="s">
        <v>4355</v>
      </c>
      <c r="G3764" s="661" t="s">
        <v>4940</v>
      </c>
      <c r="H3764" s="661" t="s">
        <v>590</v>
      </c>
      <c r="I3764" s="661" t="s">
        <v>6604</v>
      </c>
      <c r="J3764" s="661" t="s">
        <v>4146</v>
      </c>
      <c r="K3764" s="661" t="s">
        <v>3001</v>
      </c>
      <c r="L3764" s="662">
        <v>224.71</v>
      </c>
      <c r="M3764" s="662">
        <v>224.71</v>
      </c>
      <c r="N3764" s="661">
        <v>1</v>
      </c>
      <c r="O3764" s="742">
        <v>1</v>
      </c>
      <c r="P3764" s="662"/>
      <c r="Q3764" s="677">
        <v>0</v>
      </c>
      <c r="R3764" s="661"/>
      <c r="S3764" s="677">
        <v>0</v>
      </c>
      <c r="T3764" s="742"/>
      <c r="U3764" s="700">
        <v>0</v>
      </c>
    </row>
    <row r="3765" spans="1:21" ht="14.4" customHeight="1" x14ac:dyDescent="0.3">
      <c r="A3765" s="660">
        <v>21</v>
      </c>
      <c r="B3765" s="661" t="s">
        <v>589</v>
      </c>
      <c r="C3765" s="661">
        <v>89301215</v>
      </c>
      <c r="D3765" s="740" t="s">
        <v>6630</v>
      </c>
      <c r="E3765" s="741" t="s">
        <v>4372</v>
      </c>
      <c r="F3765" s="661" t="s">
        <v>4355</v>
      </c>
      <c r="G3765" s="661" t="s">
        <v>4940</v>
      </c>
      <c r="H3765" s="661" t="s">
        <v>590</v>
      </c>
      <c r="I3765" s="661" t="s">
        <v>6605</v>
      </c>
      <c r="J3765" s="661" t="s">
        <v>6606</v>
      </c>
      <c r="K3765" s="661" t="s">
        <v>6607</v>
      </c>
      <c r="L3765" s="662">
        <v>0</v>
      </c>
      <c r="M3765" s="662">
        <v>0</v>
      </c>
      <c r="N3765" s="661">
        <v>2</v>
      </c>
      <c r="O3765" s="742">
        <v>0.5</v>
      </c>
      <c r="P3765" s="662"/>
      <c r="Q3765" s="677"/>
      <c r="R3765" s="661"/>
      <c r="S3765" s="677">
        <v>0</v>
      </c>
      <c r="T3765" s="742"/>
      <c r="U3765" s="700">
        <v>0</v>
      </c>
    </row>
    <row r="3766" spans="1:21" ht="14.4" customHeight="1" x14ac:dyDescent="0.3">
      <c r="A3766" s="660">
        <v>21</v>
      </c>
      <c r="B3766" s="661" t="s">
        <v>589</v>
      </c>
      <c r="C3766" s="661">
        <v>89301215</v>
      </c>
      <c r="D3766" s="740" t="s">
        <v>6630</v>
      </c>
      <c r="E3766" s="741" t="s">
        <v>4372</v>
      </c>
      <c r="F3766" s="661" t="s">
        <v>4355</v>
      </c>
      <c r="G3766" s="661" t="s">
        <v>4883</v>
      </c>
      <c r="H3766" s="661" t="s">
        <v>590</v>
      </c>
      <c r="I3766" s="661" t="s">
        <v>6147</v>
      </c>
      <c r="J3766" s="661" t="s">
        <v>1028</v>
      </c>
      <c r="K3766" s="661" t="s">
        <v>5980</v>
      </c>
      <c r="L3766" s="662">
        <v>330.74</v>
      </c>
      <c r="M3766" s="662">
        <v>992.22</v>
      </c>
      <c r="N3766" s="661">
        <v>3</v>
      </c>
      <c r="O3766" s="742">
        <v>3</v>
      </c>
      <c r="P3766" s="662"/>
      <c r="Q3766" s="677">
        <v>0</v>
      </c>
      <c r="R3766" s="661"/>
      <c r="S3766" s="677">
        <v>0</v>
      </c>
      <c r="T3766" s="742"/>
      <c r="U3766" s="700">
        <v>0</v>
      </c>
    </row>
    <row r="3767" spans="1:21" ht="14.4" customHeight="1" x14ac:dyDescent="0.3">
      <c r="A3767" s="660">
        <v>21</v>
      </c>
      <c r="B3767" s="661" t="s">
        <v>589</v>
      </c>
      <c r="C3767" s="661">
        <v>89301215</v>
      </c>
      <c r="D3767" s="740" t="s">
        <v>6630</v>
      </c>
      <c r="E3767" s="741" t="s">
        <v>4372</v>
      </c>
      <c r="F3767" s="661" t="s">
        <v>4355</v>
      </c>
      <c r="G3767" s="661" t="s">
        <v>4442</v>
      </c>
      <c r="H3767" s="661" t="s">
        <v>590</v>
      </c>
      <c r="I3767" s="661" t="s">
        <v>946</v>
      </c>
      <c r="J3767" s="661" t="s">
        <v>4443</v>
      </c>
      <c r="K3767" s="661" t="s">
        <v>4444</v>
      </c>
      <c r="L3767" s="662">
        <v>0</v>
      </c>
      <c r="M3767" s="662">
        <v>0</v>
      </c>
      <c r="N3767" s="661">
        <v>3</v>
      </c>
      <c r="O3767" s="742">
        <v>0.5</v>
      </c>
      <c r="P3767" s="662"/>
      <c r="Q3767" s="677"/>
      <c r="R3767" s="661"/>
      <c r="S3767" s="677">
        <v>0</v>
      </c>
      <c r="T3767" s="742"/>
      <c r="U3767" s="700">
        <v>0</v>
      </c>
    </row>
    <row r="3768" spans="1:21" ht="14.4" customHeight="1" x14ac:dyDescent="0.3">
      <c r="A3768" s="660">
        <v>21</v>
      </c>
      <c r="B3768" s="661" t="s">
        <v>589</v>
      </c>
      <c r="C3768" s="661">
        <v>89301215</v>
      </c>
      <c r="D3768" s="740" t="s">
        <v>6630</v>
      </c>
      <c r="E3768" s="741" t="s">
        <v>4372</v>
      </c>
      <c r="F3768" s="661" t="s">
        <v>4355</v>
      </c>
      <c r="G3768" s="661" t="s">
        <v>6550</v>
      </c>
      <c r="H3768" s="661" t="s">
        <v>590</v>
      </c>
      <c r="I3768" s="661" t="s">
        <v>6551</v>
      </c>
      <c r="J3768" s="661" t="s">
        <v>6552</v>
      </c>
      <c r="K3768" s="661" t="s">
        <v>944</v>
      </c>
      <c r="L3768" s="662">
        <v>871.31</v>
      </c>
      <c r="M3768" s="662">
        <v>871.31</v>
      </c>
      <c r="N3768" s="661">
        <v>1</v>
      </c>
      <c r="O3768" s="742">
        <v>0.5</v>
      </c>
      <c r="P3768" s="662"/>
      <c r="Q3768" s="677">
        <v>0</v>
      </c>
      <c r="R3768" s="661"/>
      <c r="S3768" s="677">
        <v>0</v>
      </c>
      <c r="T3768" s="742"/>
      <c r="U3768" s="700">
        <v>0</v>
      </c>
    </row>
    <row r="3769" spans="1:21" ht="14.4" customHeight="1" x14ac:dyDescent="0.3">
      <c r="A3769" s="660">
        <v>21</v>
      </c>
      <c r="B3769" s="661" t="s">
        <v>589</v>
      </c>
      <c r="C3769" s="661">
        <v>89301215</v>
      </c>
      <c r="D3769" s="740" t="s">
        <v>6630</v>
      </c>
      <c r="E3769" s="741" t="s">
        <v>4372</v>
      </c>
      <c r="F3769" s="661" t="s">
        <v>4355</v>
      </c>
      <c r="G3769" s="661" t="s">
        <v>4963</v>
      </c>
      <c r="H3769" s="661" t="s">
        <v>2238</v>
      </c>
      <c r="I3769" s="661" t="s">
        <v>6608</v>
      </c>
      <c r="J3769" s="661" t="s">
        <v>4299</v>
      </c>
      <c r="K3769" s="661" t="s">
        <v>1228</v>
      </c>
      <c r="L3769" s="662">
        <v>0</v>
      </c>
      <c r="M3769" s="662">
        <v>0</v>
      </c>
      <c r="N3769" s="661">
        <v>1</v>
      </c>
      <c r="O3769" s="742">
        <v>1</v>
      </c>
      <c r="P3769" s="662"/>
      <c r="Q3769" s="677"/>
      <c r="R3769" s="661"/>
      <c r="S3769" s="677">
        <v>0</v>
      </c>
      <c r="T3769" s="742"/>
      <c r="U3769" s="700">
        <v>0</v>
      </c>
    </row>
    <row r="3770" spans="1:21" ht="14.4" customHeight="1" x14ac:dyDescent="0.3">
      <c r="A3770" s="660">
        <v>21</v>
      </c>
      <c r="B3770" s="661" t="s">
        <v>589</v>
      </c>
      <c r="C3770" s="661">
        <v>89301215</v>
      </c>
      <c r="D3770" s="740" t="s">
        <v>6630</v>
      </c>
      <c r="E3770" s="741" t="s">
        <v>4372</v>
      </c>
      <c r="F3770" s="661" t="s">
        <v>4355</v>
      </c>
      <c r="G3770" s="661" t="s">
        <v>4963</v>
      </c>
      <c r="H3770" s="661" t="s">
        <v>2238</v>
      </c>
      <c r="I3770" s="661" t="s">
        <v>4964</v>
      </c>
      <c r="J3770" s="661" t="s">
        <v>4300</v>
      </c>
      <c r="K3770" s="661" t="s">
        <v>2472</v>
      </c>
      <c r="L3770" s="662">
        <v>154.4</v>
      </c>
      <c r="M3770" s="662">
        <v>463.20000000000005</v>
      </c>
      <c r="N3770" s="661">
        <v>3</v>
      </c>
      <c r="O3770" s="742">
        <v>1</v>
      </c>
      <c r="P3770" s="662">
        <v>463.20000000000005</v>
      </c>
      <c r="Q3770" s="677">
        <v>1</v>
      </c>
      <c r="R3770" s="661">
        <v>3</v>
      </c>
      <c r="S3770" s="677">
        <v>1</v>
      </c>
      <c r="T3770" s="742">
        <v>1</v>
      </c>
      <c r="U3770" s="700">
        <v>1</v>
      </c>
    </row>
    <row r="3771" spans="1:21" ht="14.4" customHeight="1" x14ac:dyDescent="0.3">
      <c r="A3771" s="660">
        <v>21</v>
      </c>
      <c r="B3771" s="661" t="s">
        <v>589</v>
      </c>
      <c r="C3771" s="661">
        <v>89301215</v>
      </c>
      <c r="D3771" s="740" t="s">
        <v>6630</v>
      </c>
      <c r="E3771" s="741" t="s">
        <v>4372</v>
      </c>
      <c r="F3771" s="661" t="s">
        <v>4355</v>
      </c>
      <c r="G3771" s="661" t="s">
        <v>4963</v>
      </c>
      <c r="H3771" s="661" t="s">
        <v>2238</v>
      </c>
      <c r="I3771" s="661" t="s">
        <v>3652</v>
      </c>
      <c r="J3771" s="661" t="s">
        <v>4300</v>
      </c>
      <c r="K3771" s="661" t="s">
        <v>2543</v>
      </c>
      <c r="L3771" s="662">
        <v>514.67999999999995</v>
      </c>
      <c r="M3771" s="662">
        <v>5146.7999999999993</v>
      </c>
      <c r="N3771" s="661">
        <v>10</v>
      </c>
      <c r="O3771" s="742">
        <v>10</v>
      </c>
      <c r="P3771" s="662">
        <v>3088.0799999999995</v>
      </c>
      <c r="Q3771" s="677">
        <v>0.6</v>
      </c>
      <c r="R3771" s="661">
        <v>6</v>
      </c>
      <c r="S3771" s="677">
        <v>0.6</v>
      </c>
      <c r="T3771" s="742">
        <v>6</v>
      </c>
      <c r="U3771" s="700">
        <v>0.6</v>
      </c>
    </row>
    <row r="3772" spans="1:21" ht="14.4" customHeight="1" x14ac:dyDescent="0.3">
      <c r="A3772" s="660">
        <v>21</v>
      </c>
      <c r="B3772" s="661" t="s">
        <v>589</v>
      </c>
      <c r="C3772" s="661">
        <v>89301215</v>
      </c>
      <c r="D3772" s="740" t="s">
        <v>6630</v>
      </c>
      <c r="E3772" s="741" t="s">
        <v>4372</v>
      </c>
      <c r="F3772" s="661" t="s">
        <v>4355</v>
      </c>
      <c r="G3772" s="661" t="s">
        <v>5005</v>
      </c>
      <c r="H3772" s="661" t="s">
        <v>590</v>
      </c>
      <c r="I3772" s="661" t="s">
        <v>5877</v>
      </c>
      <c r="J3772" s="661" t="s">
        <v>5878</v>
      </c>
      <c r="K3772" s="661" t="s">
        <v>5879</v>
      </c>
      <c r="L3772" s="662">
        <v>7567.3</v>
      </c>
      <c r="M3772" s="662">
        <v>7567.3</v>
      </c>
      <c r="N3772" s="661">
        <v>1</v>
      </c>
      <c r="O3772" s="742">
        <v>0.5</v>
      </c>
      <c r="P3772" s="662"/>
      <c r="Q3772" s="677">
        <v>0</v>
      </c>
      <c r="R3772" s="661"/>
      <c r="S3772" s="677">
        <v>0</v>
      </c>
      <c r="T3772" s="742"/>
      <c r="U3772" s="700">
        <v>0</v>
      </c>
    </row>
    <row r="3773" spans="1:21" ht="14.4" customHeight="1" x14ac:dyDescent="0.3">
      <c r="A3773" s="660">
        <v>21</v>
      </c>
      <c r="B3773" s="661" t="s">
        <v>589</v>
      </c>
      <c r="C3773" s="661">
        <v>89301215</v>
      </c>
      <c r="D3773" s="740" t="s">
        <v>6630</v>
      </c>
      <c r="E3773" s="741" t="s">
        <v>4372</v>
      </c>
      <c r="F3773" s="661" t="s">
        <v>4355</v>
      </c>
      <c r="G3773" s="661" t="s">
        <v>5005</v>
      </c>
      <c r="H3773" s="661" t="s">
        <v>590</v>
      </c>
      <c r="I3773" s="661" t="s">
        <v>6609</v>
      </c>
      <c r="J3773" s="661" t="s">
        <v>6610</v>
      </c>
      <c r="K3773" s="661" t="s">
        <v>6456</v>
      </c>
      <c r="L3773" s="662">
        <v>14860.07</v>
      </c>
      <c r="M3773" s="662">
        <v>44580.21</v>
      </c>
      <c r="N3773" s="661">
        <v>3</v>
      </c>
      <c r="O3773" s="742">
        <v>0.5</v>
      </c>
      <c r="P3773" s="662">
        <v>44580.21</v>
      </c>
      <c r="Q3773" s="677">
        <v>1</v>
      </c>
      <c r="R3773" s="661">
        <v>3</v>
      </c>
      <c r="S3773" s="677">
        <v>1</v>
      </c>
      <c r="T3773" s="742">
        <v>0.5</v>
      </c>
      <c r="U3773" s="700">
        <v>1</v>
      </c>
    </row>
    <row r="3774" spans="1:21" ht="14.4" customHeight="1" x14ac:dyDescent="0.3">
      <c r="A3774" s="660">
        <v>21</v>
      </c>
      <c r="B3774" s="661" t="s">
        <v>589</v>
      </c>
      <c r="C3774" s="661">
        <v>89301215</v>
      </c>
      <c r="D3774" s="740" t="s">
        <v>6630</v>
      </c>
      <c r="E3774" s="741" t="s">
        <v>4372</v>
      </c>
      <c r="F3774" s="661" t="s">
        <v>4355</v>
      </c>
      <c r="G3774" s="661" t="s">
        <v>5005</v>
      </c>
      <c r="H3774" s="661" t="s">
        <v>590</v>
      </c>
      <c r="I3774" s="661" t="s">
        <v>6488</v>
      </c>
      <c r="J3774" s="661" t="s">
        <v>6487</v>
      </c>
      <c r="K3774" s="661" t="s">
        <v>5879</v>
      </c>
      <c r="L3774" s="662">
        <v>10614.34</v>
      </c>
      <c r="M3774" s="662">
        <v>10614.34</v>
      </c>
      <c r="N3774" s="661">
        <v>1</v>
      </c>
      <c r="O3774" s="742">
        <v>0.5</v>
      </c>
      <c r="P3774" s="662">
        <v>10614.34</v>
      </c>
      <c r="Q3774" s="677">
        <v>1</v>
      </c>
      <c r="R3774" s="661">
        <v>1</v>
      </c>
      <c r="S3774" s="677">
        <v>1</v>
      </c>
      <c r="T3774" s="742">
        <v>0.5</v>
      </c>
      <c r="U3774" s="700">
        <v>1</v>
      </c>
    </row>
    <row r="3775" spans="1:21" ht="14.4" customHeight="1" x14ac:dyDescent="0.3">
      <c r="A3775" s="660">
        <v>21</v>
      </c>
      <c r="B3775" s="661" t="s">
        <v>589</v>
      </c>
      <c r="C3775" s="661">
        <v>89301215</v>
      </c>
      <c r="D3775" s="740" t="s">
        <v>6630</v>
      </c>
      <c r="E3775" s="741" t="s">
        <v>4372</v>
      </c>
      <c r="F3775" s="661" t="s">
        <v>4355</v>
      </c>
      <c r="G3775" s="661" t="s">
        <v>5005</v>
      </c>
      <c r="H3775" s="661" t="s">
        <v>2238</v>
      </c>
      <c r="I3775" s="661" t="s">
        <v>6494</v>
      </c>
      <c r="J3775" s="661" t="s">
        <v>6490</v>
      </c>
      <c r="K3775" s="661" t="s">
        <v>5879</v>
      </c>
      <c r="L3775" s="662">
        <v>10614.33</v>
      </c>
      <c r="M3775" s="662">
        <v>63685.979999999996</v>
      </c>
      <c r="N3775" s="661">
        <v>6</v>
      </c>
      <c r="O3775" s="742">
        <v>1</v>
      </c>
      <c r="P3775" s="662"/>
      <c r="Q3775" s="677">
        <v>0</v>
      </c>
      <c r="R3775" s="661"/>
      <c r="S3775" s="677">
        <v>0</v>
      </c>
      <c r="T3775" s="742"/>
      <c r="U3775" s="700">
        <v>0</v>
      </c>
    </row>
    <row r="3776" spans="1:21" ht="14.4" customHeight="1" x14ac:dyDescent="0.3">
      <c r="A3776" s="660">
        <v>21</v>
      </c>
      <c r="B3776" s="661" t="s">
        <v>589</v>
      </c>
      <c r="C3776" s="661">
        <v>89301215</v>
      </c>
      <c r="D3776" s="740" t="s">
        <v>6630</v>
      </c>
      <c r="E3776" s="741" t="s">
        <v>4372</v>
      </c>
      <c r="F3776" s="661" t="s">
        <v>4355</v>
      </c>
      <c r="G3776" s="661" t="s">
        <v>5005</v>
      </c>
      <c r="H3776" s="661" t="s">
        <v>2238</v>
      </c>
      <c r="I3776" s="661" t="s">
        <v>6495</v>
      </c>
      <c r="J3776" s="661" t="s">
        <v>6496</v>
      </c>
      <c r="K3776" s="661" t="s">
        <v>6497</v>
      </c>
      <c r="L3776" s="662">
        <v>2122.86</v>
      </c>
      <c r="M3776" s="662">
        <v>12737.16</v>
      </c>
      <c r="N3776" s="661">
        <v>6</v>
      </c>
      <c r="O3776" s="742">
        <v>1</v>
      </c>
      <c r="P3776" s="662"/>
      <c r="Q3776" s="677">
        <v>0</v>
      </c>
      <c r="R3776" s="661"/>
      <c r="S3776" s="677">
        <v>0</v>
      </c>
      <c r="T3776" s="742"/>
      <c r="U3776" s="700">
        <v>0</v>
      </c>
    </row>
    <row r="3777" spans="1:21" ht="14.4" customHeight="1" x14ac:dyDescent="0.3">
      <c r="A3777" s="660">
        <v>21</v>
      </c>
      <c r="B3777" s="661" t="s">
        <v>589</v>
      </c>
      <c r="C3777" s="661">
        <v>89301215</v>
      </c>
      <c r="D3777" s="740" t="s">
        <v>6630</v>
      </c>
      <c r="E3777" s="741" t="s">
        <v>4372</v>
      </c>
      <c r="F3777" s="661" t="s">
        <v>4355</v>
      </c>
      <c r="G3777" s="661" t="s">
        <v>5005</v>
      </c>
      <c r="H3777" s="661" t="s">
        <v>2238</v>
      </c>
      <c r="I3777" s="661" t="s">
        <v>6611</v>
      </c>
      <c r="J3777" s="661" t="s">
        <v>6496</v>
      </c>
      <c r="K3777" s="661" t="s">
        <v>6612</v>
      </c>
      <c r="L3777" s="662">
        <v>0</v>
      </c>
      <c r="M3777" s="662">
        <v>0</v>
      </c>
      <c r="N3777" s="661">
        <v>1</v>
      </c>
      <c r="O3777" s="742">
        <v>0.5</v>
      </c>
      <c r="P3777" s="662"/>
      <c r="Q3777" s="677"/>
      <c r="R3777" s="661"/>
      <c r="S3777" s="677">
        <v>0</v>
      </c>
      <c r="T3777" s="742"/>
      <c r="U3777" s="700">
        <v>0</v>
      </c>
    </row>
    <row r="3778" spans="1:21" ht="14.4" customHeight="1" x14ac:dyDescent="0.3">
      <c r="A3778" s="660">
        <v>21</v>
      </c>
      <c r="B3778" s="661" t="s">
        <v>589</v>
      </c>
      <c r="C3778" s="661">
        <v>89301215</v>
      </c>
      <c r="D3778" s="740" t="s">
        <v>6630</v>
      </c>
      <c r="E3778" s="741" t="s">
        <v>4372</v>
      </c>
      <c r="F3778" s="661" t="s">
        <v>4355</v>
      </c>
      <c r="G3778" s="661" t="s">
        <v>5005</v>
      </c>
      <c r="H3778" s="661" t="s">
        <v>2238</v>
      </c>
      <c r="I3778" s="661" t="s">
        <v>6613</v>
      </c>
      <c r="J3778" s="661" t="s">
        <v>6490</v>
      </c>
      <c r="K3778" s="661" t="s">
        <v>4303</v>
      </c>
      <c r="L3778" s="662">
        <v>0</v>
      </c>
      <c r="M3778" s="662">
        <v>0</v>
      </c>
      <c r="N3778" s="661">
        <v>1</v>
      </c>
      <c r="O3778" s="742">
        <v>0.5</v>
      </c>
      <c r="P3778" s="662"/>
      <c r="Q3778" s="677"/>
      <c r="R3778" s="661"/>
      <c r="S3778" s="677">
        <v>0</v>
      </c>
      <c r="T3778" s="742"/>
      <c r="U3778" s="700">
        <v>0</v>
      </c>
    </row>
    <row r="3779" spans="1:21" ht="14.4" customHeight="1" x14ac:dyDescent="0.3">
      <c r="A3779" s="660">
        <v>21</v>
      </c>
      <c r="B3779" s="661" t="s">
        <v>589</v>
      </c>
      <c r="C3779" s="661">
        <v>89301215</v>
      </c>
      <c r="D3779" s="740" t="s">
        <v>6630</v>
      </c>
      <c r="E3779" s="741" t="s">
        <v>4372</v>
      </c>
      <c r="F3779" s="661" t="s">
        <v>4355</v>
      </c>
      <c r="G3779" s="661" t="s">
        <v>5005</v>
      </c>
      <c r="H3779" s="661" t="s">
        <v>590</v>
      </c>
      <c r="I3779" s="661" t="s">
        <v>6614</v>
      </c>
      <c r="J3779" s="661" t="s">
        <v>6615</v>
      </c>
      <c r="K3779" s="661" t="s">
        <v>6497</v>
      </c>
      <c r="L3779" s="662">
        <v>1725.42</v>
      </c>
      <c r="M3779" s="662">
        <v>1725.42</v>
      </c>
      <c r="N3779" s="661">
        <v>1</v>
      </c>
      <c r="O3779" s="742">
        <v>0.5</v>
      </c>
      <c r="P3779" s="662"/>
      <c r="Q3779" s="677">
        <v>0</v>
      </c>
      <c r="R3779" s="661"/>
      <c r="S3779" s="677">
        <v>0</v>
      </c>
      <c r="T3779" s="742"/>
      <c r="U3779" s="700">
        <v>0</v>
      </c>
    </row>
    <row r="3780" spans="1:21" ht="14.4" customHeight="1" x14ac:dyDescent="0.3">
      <c r="A3780" s="660">
        <v>21</v>
      </c>
      <c r="B3780" s="661" t="s">
        <v>589</v>
      </c>
      <c r="C3780" s="661">
        <v>89301215</v>
      </c>
      <c r="D3780" s="740" t="s">
        <v>6630</v>
      </c>
      <c r="E3780" s="741" t="s">
        <v>4372</v>
      </c>
      <c r="F3780" s="661" t="s">
        <v>4355</v>
      </c>
      <c r="G3780" s="661" t="s">
        <v>4411</v>
      </c>
      <c r="H3780" s="661" t="s">
        <v>590</v>
      </c>
      <c r="I3780" s="661" t="s">
        <v>1268</v>
      </c>
      <c r="J3780" s="661" t="s">
        <v>1059</v>
      </c>
      <c r="K3780" s="661" t="s">
        <v>4412</v>
      </c>
      <c r="L3780" s="662">
        <v>96.72</v>
      </c>
      <c r="M3780" s="662">
        <v>96.72</v>
      </c>
      <c r="N3780" s="661">
        <v>1</v>
      </c>
      <c r="O3780" s="742">
        <v>0.5</v>
      </c>
      <c r="P3780" s="662"/>
      <c r="Q3780" s="677">
        <v>0</v>
      </c>
      <c r="R3780" s="661"/>
      <c r="S3780" s="677">
        <v>0</v>
      </c>
      <c r="T3780" s="742"/>
      <c r="U3780" s="700">
        <v>0</v>
      </c>
    </row>
    <row r="3781" spans="1:21" ht="14.4" customHeight="1" x14ac:dyDescent="0.3">
      <c r="A3781" s="660">
        <v>21</v>
      </c>
      <c r="B3781" s="661" t="s">
        <v>589</v>
      </c>
      <c r="C3781" s="661">
        <v>89301215</v>
      </c>
      <c r="D3781" s="740" t="s">
        <v>6630</v>
      </c>
      <c r="E3781" s="741" t="s">
        <v>4372</v>
      </c>
      <c r="F3781" s="661" t="s">
        <v>4355</v>
      </c>
      <c r="G3781" s="661" t="s">
        <v>4599</v>
      </c>
      <c r="H3781" s="661" t="s">
        <v>2238</v>
      </c>
      <c r="I3781" s="661" t="s">
        <v>2507</v>
      </c>
      <c r="J3781" s="661" t="s">
        <v>2508</v>
      </c>
      <c r="K3781" s="661" t="s">
        <v>4223</v>
      </c>
      <c r="L3781" s="662">
        <v>32.74</v>
      </c>
      <c r="M3781" s="662">
        <v>163.70000000000002</v>
      </c>
      <c r="N3781" s="661">
        <v>5</v>
      </c>
      <c r="O3781" s="742">
        <v>3</v>
      </c>
      <c r="P3781" s="662">
        <v>163.70000000000002</v>
      </c>
      <c r="Q3781" s="677">
        <v>1</v>
      </c>
      <c r="R3781" s="661">
        <v>5</v>
      </c>
      <c r="S3781" s="677">
        <v>1</v>
      </c>
      <c r="T3781" s="742">
        <v>3</v>
      </c>
      <c r="U3781" s="700">
        <v>1</v>
      </c>
    </row>
    <row r="3782" spans="1:21" ht="14.4" customHeight="1" x14ac:dyDescent="0.3">
      <c r="A3782" s="660">
        <v>21</v>
      </c>
      <c r="B3782" s="661" t="s">
        <v>589</v>
      </c>
      <c r="C3782" s="661">
        <v>89301215</v>
      </c>
      <c r="D3782" s="740" t="s">
        <v>6630</v>
      </c>
      <c r="E3782" s="741" t="s">
        <v>4372</v>
      </c>
      <c r="F3782" s="661" t="s">
        <v>4355</v>
      </c>
      <c r="G3782" s="661" t="s">
        <v>4599</v>
      </c>
      <c r="H3782" s="661" t="s">
        <v>2238</v>
      </c>
      <c r="I3782" s="661" t="s">
        <v>2311</v>
      </c>
      <c r="J3782" s="661" t="s">
        <v>2312</v>
      </c>
      <c r="K3782" s="661" t="s">
        <v>4224</v>
      </c>
      <c r="L3782" s="662">
        <v>147.36000000000001</v>
      </c>
      <c r="M3782" s="662">
        <v>294.72000000000003</v>
      </c>
      <c r="N3782" s="661">
        <v>2</v>
      </c>
      <c r="O3782" s="742">
        <v>0.5</v>
      </c>
      <c r="P3782" s="662"/>
      <c r="Q3782" s="677">
        <v>0</v>
      </c>
      <c r="R3782" s="661"/>
      <c r="S3782" s="677">
        <v>0</v>
      </c>
      <c r="T3782" s="742"/>
      <c r="U3782" s="700">
        <v>0</v>
      </c>
    </row>
    <row r="3783" spans="1:21" ht="14.4" customHeight="1" x14ac:dyDescent="0.3">
      <c r="A3783" s="660">
        <v>21</v>
      </c>
      <c r="B3783" s="661" t="s">
        <v>589</v>
      </c>
      <c r="C3783" s="661">
        <v>89301215</v>
      </c>
      <c r="D3783" s="740" t="s">
        <v>6630</v>
      </c>
      <c r="E3783" s="741" t="s">
        <v>4372</v>
      </c>
      <c r="F3783" s="661" t="s">
        <v>4355</v>
      </c>
      <c r="G3783" s="661" t="s">
        <v>4599</v>
      </c>
      <c r="H3783" s="661" t="s">
        <v>2238</v>
      </c>
      <c r="I3783" s="661" t="s">
        <v>2557</v>
      </c>
      <c r="J3783" s="661" t="s">
        <v>2558</v>
      </c>
      <c r="K3783" s="661" t="s">
        <v>1691</v>
      </c>
      <c r="L3783" s="662">
        <v>196.46</v>
      </c>
      <c r="M3783" s="662">
        <v>392.92</v>
      </c>
      <c r="N3783" s="661">
        <v>2</v>
      </c>
      <c r="O3783" s="742">
        <v>0.5</v>
      </c>
      <c r="P3783" s="662"/>
      <c r="Q3783" s="677">
        <v>0</v>
      </c>
      <c r="R3783" s="661"/>
      <c r="S3783" s="677">
        <v>0</v>
      </c>
      <c r="T3783" s="742"/>
      <c r="U3783" s="700">
        <v>0</v>
      </c>
    </row>
    <row r="3784" spans="1:21" ht="14.4" customHeight="1" x14ac:dyDescent="0.3">
      <c r="A3784" s="660">
        <v>21</v>
      </c>
      <c r="B3784" s="661" t="s">
        <v>589</v>
      </c>
      <c r="C3784" s="661">
        <v>89301215</v>
      </c>
      <c r="D3784" s="740" t="s">
        <v>6630</v>
      </c>
      <c r="E3784" s="741" t="s">
        <v>4372</v>
      </c>
      <c r="F3784" s="661" t="s">
        <v>4355</v>
      </c>
      <c r="G3784" s="661" t="s">
        <v>4448</v>
      </c>
      <c r="H3784" s="661" t="s">
        <v>590</v>
      </c>
      <c r="I3784" s="661" t="s">
        <v>5671</v>
      </c>
      <c r="J3784" s="661" t="s">
        <v>4601</v>
      </c>
      <c r="K3784" s="661" t="s">
        <v>1287</v>
      </c>
      <c r="L3784" s="662">
        <v>51.44</v>
      </c>
      <c r="M3784" s="662">
        <v>102.88</v>
      </c>
      <c r="N3784" s="661">
        <v>2</v>
      </c>
      <c r="O3784" s="742">
        <v>2</v>
      </c>
      <c r="P3784" s="662">
        <v>102.88</v>
      </c>
      <c r="Q3784" s="677">
        <v>1</v>
      </c>
      <c r="R3784" s="661">
        <v>2</v>
      </c>
      <c r="S3784" s="677">
        <v>1</v>
      </c>
      <c r="T3784" s="742">
        <v>2</v>
      </c>
      <c r="U3784" s="700">
        <v>1</v>
      </c>
    </row>
    <row r="3785" spans="1:21" ht="14.4" customHeight="1" x14ac:dyDescent="0.3">
      <c r="A3785" s="660">
        <v>21</v>
      </c>
      <c r="B3785" s="661" t="s">
        <v>589</v>
      </c>
      <c r="C3785" s="661">
        <v>89301215</v>
      </c>
      <c r="D3785" s="740" t="s">
        <v>6630</v>
      </c>
      <c r="E3785" s="741" t="s">
        <v>4372</v>
      </c>
      <c r="F3785" s="661" t="s">
        <v>4355</v>
      </c>
      <c r="G3785" s="661" t="s">
        <v>4448</v>
      </c>
      <c r="H3785" s="661" t="s">
        <v>590</v>
      </c>
      <c r="I3785" s="661" t="s">
        <v>4600</v>
      </c>
      <c r="J3785" s="661" t="s">
        <v>4601</v>
      </c>
      <c r="K3785" s="661" t="s">
        <v>1403</v>
      </c>
      <c r="L3785" s="662">
        <v>52.42</v>
      </c>
      <c r="M3785" s="662">
        <v>52.42</v>
      </c>
      <c r="N3785" s="661">
        <v>1</v>
      </c>
      <c r="O3785" s="742">
        <v>1</v>
      </c>
      <c r="P3785" s="662">
        <v>52.42</v>
      </c>
      <c r="Q3785" s="677">
        <v>1</v>
      </c>
      <c r="R3785" s="661">
        <v>1</v>
      </c>
      <c r="S3785" s="677">
        <v>1</v>
      </c>
      <c r="T3785" s="742">
        <v>1</v>
      </c>
      <c r="U3785" s="700">
        <v>1</v>
      </c>
    </row>
    <row r="3786" spans="1:21" ht="14.4" customHeight="1" x14ac:dyDescent="0.3">
      <c r="A3786" s="660">
        <v>21</v>
      </c>
      <c r="B3786" s="661" t="s">
        <v>589</v>
      </c>
      <c r="C3786" s="661">
        <v>89301215</v>
      </c>
      <c r="D3786" s="740" t="s">
        <v>6630</v>
      </c>
      <c r="E3786" s="741" t="s">
        <v>4372</v>
      </c>
      <c r="F3786" s="661" t="s">
        <v>4355</v>
      </c>
      <c r="G3786" s="661" t="s">
        <v>5049</v>
      </c>
      <c r="H3786" s="661" t="s">
        <v>590</v>
      </c>
      <c r="I3786" s="661" t="s">
        <v>3051</v>
      </c>
      <c r="J3786" s="661" t="s">
        <v>3052</v>
      </c>
      <c r="K3786" s="661" t="s">
        <v>1377</v>
      </c>
      <c r="L3786" s="662">
        <v>286.63</v>
      </c>
      <c r="M3786" s="662">
        <v>286.63</v>
      </c>
      <c r="N3786" s="661">
        <v>1</v>
      </c>
      <c r="O3786" s="742">
        <v>1</v>
      </c>
      <c r="P3786" s="662">
        <v>286.63</v>
      </c>
      <c r="Q3786" s="677">
        <v>1</v>
      </c>
      <c r="R3786" s="661">
        <v>1</v>
      </c>
      <c r="S3786" s="677">
        <v>1</v>
      </c>
      <c r="T3786" s="742">
        <v>1</v>
      </c>
      <c r="U3786" s="700">
        <v>1</v>
      </c>
    </row>
    <row r="3787" spans="1:21" ht="14.4" customHeight="1" x14ac:dyDescent="0.3">
      <c r="A3787" s="660">
        <v>21</v>
      </c>
      <c r="B3787" s="661" t="s">
        <v>589</v>
      </c>
      <c r="C3787" s="661">
        <v>89301215</v>
      </c>
      <c r="D3787" s="740" t="s">
        <v>6630</v>
      </c>
      <c r="E3787" s="741" t="s">
        <v>4372</v>
      </c>
      <c r="F3787" s="661" t="s">
        <v>4355</v>
      </c>
      <c r="G3787" s="661" t="s">
        <v>5049</v>
      </c>
      <c r="H3787" s="661" t="s">
        <v>590</v>
      </c>
      <c r="I3787" s="661" t="s">
        <v>6616</v>
      </c>
      <c r="J3787" s="661" t="s">
        <v>3012</v>
      </c>
      <c r="K3787" s="661" t="s">
        <v>812</v>
      </c>
      <c r="L3787" s="662">
        <v>0</v>
      </c>
      <c r="M3787" s="662">
        <v>0</v>
      </c>
      <c r="N3787" s="661">
        <v>2</v>
      </c>
      <c r="O3787" s="742">
        <v>1</v>
      </c>
      <c r="P3787" s="662"/>
      <c r="Q3787" s="677"/>
      <c r="R3787" s="661"/>
      <c r="S3787" s="677">
        <v>0</v>
      </c>
      <c r="T3787" s="742"/>
      <c r="U3787" s="700">
        <v>0</v>
      </c>
    </row>
    <row r="3788" spans="1:21" ht="14.4" customHeight="1" x14ac:dyDescent="0.3">
      <c r="A3788" s="660">
        <v>21</v>
      </c>
      <c r="B3788" s="661" t="s">
        <v>589</v>
      </c>
      <c r="C3788" s="661">
        <v>89301215</v>
      </c>
      <c r="D3788" s="740" t="s">
        <v>6630</v>
      </c>
      <c r="E3788" s="741" t="s">
        <v>4372</v>
      </c>
      <c r="F3788" s="661" t="s">
        <v>4355</v>
      </c>
      <c r="G3788" s="661" t="s">
        <v>4452</v>
      </c>
      <c r="H3788" s="661" t="s">
        <v>590</v>
      </c>
      <c r="I3788" s="661" t="s">
        <v>5272</v>
      </c>
      <c r="J3788" s="661" t="s">
        <v>5271</v>
      </c>
      <c r="K3788" s="661" t="s">
        <v>1097</v>
      </c>
      <c r="L3788" s="662">
        <v>0</v>
      </c>
      <c r="M3788" s="662">
        <v>0</v>
      </c>
      <c r="N3788" s="661">
        <v>7</v>
      </c>
      <c r="O3788" s="742">
        <v>4</v>
      </c>
      <c r="P3788" s="662">
        <v>0</v>
      </c>
      <c r="Q3788" s="677"/>
      <c r="R3788" s="661">
        <v>5</v>
      </c>
      <c r="S3788" s="677">
        <v>0.7142857142857143</v>
      </c>
      <c r="T3788" s="742">
        <v>2.5</v>
      </c>
      <c r="U3788" s="700">
        <v>0.625</v>
      </c>
    </row>
    <row r="3789" spans="1:21" ht="14.4" customHeight="1" x14ac:dyDescent="0.3">
      <c r="A3789" s="660">
        <v>21</v>
      </c>
      <c r="B3789" s="661" t="s">
        <v>589</v>
      </c>
      <c r="C3789" s="661">
        <v>89301215</v>
      </c>
      <c r="D3789" s="740" t="s">
        <v>6630</v>
      </c>
      <c r="E3789" s="741" t="s">
        <v>4372</v>
      </c>
      <c r="F3789" s="661" t="s">
        <v>4355</v>
      </c>
      <c r="G3789" s="661" t="s">
        <v>4452</v>
      </c>
      <c r="H3789" s="661" t="s">
        <v>590</v>
      </c>
      <c r="I3789" s="661" t="s">
        <v>5279</v>
      </c>
      <c r="J3789" s="661" t="s">
        <v>5274</v>
      </c>
      <c r="K3789" s="661" t="s">
        <v>996</v>
      </c>
      <c r="L3789" s="662">
        <v>0</v>
      </c>
      <c r="M3789" s="662">
        <v>0</v>
      </c>
      <c r="N3789" s="661">
        <v>4</v>
      </c>
      <c r="O3789" s="742">
        <v>2.5</v>
      </c>
      <c r="P3789" s="662">
        <v>0</v>
      </c>
      <c r="Q3789" s="677"/>
      <c r="R3789" s="661">
        <v>3</v>
      </c>
      <c r="S3789" s="677">
        <v>0.75</v>
      </c>
      <c r="T3789" s="742">
        <v>2</v>
      </c>
      <c r="U3789" s="700">
        <v>0.8</v>
      </c>
    </row>
    <row r="3790" spans="1:21" ht="14.4" customHeight="1" x14ac:dyDescent="0.3">
      <c r="A3790" s="660">
        <v>21</v>
      </c>
      <c r="B3790" s="661" t="s">
        <v>589</v>
      </c>
      <c r="C3790" s="661">
        <v>89301215</v>
      </c>
      <c r="D3790" s="740" t="s">
        <v>6630</v>
      </c>
      <c r="E3790" s="741" t="s">
        <v>4372</v>
      </c>
      <c r="F3790" s="661" t="s">
        <v>4355</v>
      </c>
      <c r="G3790" s="661" t="s">
        <v>4452</v>
      </c>
      <c r="H3790" s="661" t="s">
        <v>590</v>
      </c>
      <c r="I3790" s="661" t="s">
        <v>5358</v>
      </c>
      <c r="J3790" s="661" t="s">
        <v>5271</v>
      </c>
      <c r="K3790" s="661" t="s">
        <v>1097</v>
      </c>
      <c r="L3790" s="662">
        <v>0</v>
      </c>
      <c r="M3790" s="662">
        <v>0</v>
      </c>
      <c r="N3790" s="661">
        <v>1</v>
      </c>
      <c r="O3790" s="742">
        <v>1</v>
      </c>
      <c r="P3790" s="662">
        <v>0</v>
      </c>
      <c r="Q3790" s="677"/>
      <c r="R3790" s="661">
        <v>1</v>
      </c>
      <c r="S3790" s="677">
        <v>1</v>
      </c>
      <c r="T3790" s="742">
        <v>1</v>
      </c>
      <c r="U3790" s="700">
        <v>1</v>
      </c>
    </row>
    <row r="3791" spans="1:21" ht="14.4" customHeight="1" x14ac:dyDescent="0.3">
      <c r="A3791" s="660">
        <v>21</v>
      </c>
      <c r="B3791" s="661" t="s">
        <v>589</v>
      </c>
      <c r="C3791" s="661">
        <v>89301215</v>
      </c>
      <c r="D3791" s="740" t="s">
        <v>6630</v>
      </c>
      <c r="E3791" s="741" t="s">
        <v>4372</v>
      </c>
      <c r="F3791" s="661" t="s">
        <v>4357</v>
      </c>
      <c r="G3791" s="661" t="s">
        <v>4612</v>
      </c>
      <c r="H3791" s="661" t="s">
        <v>590</v>
      </c>
      <c r="I3791" s="661" t="s">
        <v>5122</v>
      </c>
      <c r="J3791" s="661" t="s">
        <v>4370</v>
      </c>
      <c r="K3791" s="661"/>
      <c r="L3791" s="662">
        <v>0</v>
      </c>
      <c r="M3791" s="662">
        <v>0</v>
      </c>
      <c r="N3791" s="661">
        <v>3</v>
      </c>
      <c r="O3791" s="742">
        <v>3</v>
      </c>
      <c r="P3791" s="662">
        <v>0</v>
      </c>
      <c r="Q3791" s="677"/>
      <c r="R3791" s="661">
        <v>2</v>
      </c>
      <c r="S3791" s="677">
        <v>0.66666666666666663</v>
      </c>
      <c r="T3791" s="742">
        <v>2</v>
      </c>
      <c r="U3791" s="700">
        <v>0.66666666666666663</v>
      </c>
    </row>
    <row r="3792" spans="1:21" ht="14.4" customHeight="1" x14ac:dyDescent="0.3">
      <c r="A3792" s="660">
        <v>21</v>
      </c>
      <c r="B3792" s="661" t="s">
        <v>589</v>
      </c>
      <c r="C3792" s="661">
        <v>89301215</v>
      </c>
      <c r="D3792" s="740" t="s">
        <v>6630</v>
      </c>
      <c r="E3792" s="741" t="s">
        <v>4372</v>
      </c>
      <c r="F3792" s="661" t="s">
        <v>4357</v>
      </c>
      <c r="G3792" s="661" t="s">
        <v>5712</v>
      </c>
      <c r="H3792" s="661" t="s">
        <v>590</v>
      </c>
      <c r="I3792" s="661" t="s">
        <v>5713</v>
      </c>
      <c r="J3792" s="661" t="s">
        <v>5714</v>
      </c>
      <c r="K3792" s="661" t="s">
        <v>5715</v>
      </c>
      <c r="L3792" s="662">
        <v>741</v>
      </c>
      <c r="M3792" s="662">
        <v>2964</v>
      </c>
      <c r="N3792" s="661">
        <v>4</v>
      </c>
      <c r="O3792" s="742">
        <v>2</v>
      </c>
      <c r="P3792" s="662"/>
      <c r="Q3792" s="677">
        <v>0</v>
      </c>
      <c r="R3792" s="661"/>
      <c r="S3792" s="677">
        <v>0</v>
      </c>
      <c r="T3792" s="742"/>
      <c r="U3792" s="700">
        <v>0</v>
      </c>
    </row>
    <row r="3793" spans="1:21" ht="14.4" customHeight="1" x14ac:dyDescent="0.3">
      <c r="A3793" s="660">
        <v>21</v>
      </c>
      <c r="B3793" s="661" t="s">
        <v>589</v>
      </c>
      <c r="C3793" s="661">
        <v>89301215</v>
      </c>
      <c r="D3793" s="740" t="s">
        <v>6630</v>
      </c>
      <c r="E3793" s="741" t="s">
        <v>4372</v>
      </c>
      <c r="F3793" s="661" t="s">
        <v>4357</v>
      </c>
      <c r="G3793" s="661" t="s">
        <v>5712</v>
      </c>
      <c r="H3793" s="661" t="s">
        <v>590</v>
      </c>
      <c r="I3793" s="661" t="s">
        <v>6560</v>
      </c>
      <c r="J3793" s="661" t="s">
        <v>6561</v>
      </c>
      <c r="K3793" s="661" t="s">
        <v>6562</v>
      </c>
      <c r="L3793" s="662">
        <v>800</v>
      </c>
      <c r="M3793" s="662">
        <v>1600</v>
      </c>
      <c r="N3793" s="661">
        <v>2</v>
      </c>
      <c r="O3793" s="742">
        <v>1</v>
      </c>
      <c r="P3793" s="662">
        <v>1600</v>
      </c>
      <c r="Q3793" s="677">
        <v>1</v>
      </c>
      <c r="R3793" s="661">
        <v>2</v>
      </c>
      <c r="S3793" s="677">
        <v>1</v>
      </c>
      <c r="T3793" s="742">
        <v>1</v>
      </c>
      <c r="U3793" s="700">
        <v>1</v>
      </c>
    </row>
    <row r="3794" spans="1:21" ht="14.4" customHeight="1" x14ac:dyDescent="0.3">
      <c r="A3794" s="660">
        <v>21</v>
      </c>
      <c r="B3794" s="661" t="s">
        <v>589</v>
      </c>
      <c r="C3794" s="661">
        <v>89301215</v>
      </c>
      <c r="D3794" s="740" t="s">
        <v>6630</v>
      </c>
      <c r="E3794" s="741" t="s">
        <v>4372</v>
      </c>
      <c r="F3794" s="661" t="s">
        <v>4357</v>
      </c>
      <c r="G3794" s="661" t="s">
        <v>5712</v>
      </c>
      <c r="H3794" s="661" t="s">
        <v>590</v>
      </c>
      <c r="I3794" s="661" t="s">
        <v>6366</v>
      </c>
      <c r="J3794" s="661" t="s">
        <v>6367</v>
      </c>
      <c r="K3794" s="661" t="s">
        <v>6368</v>
      </c>
      <c r="L3794" s="662">
        <v>770.84</v>
      </c>
      <c r="M3794" s="662">
        <v>770.84</v>
      </c>
      <c r="N3794" s="661">
        <v>1</v>
      </c>
      <c r="O3794" s="742">
        <v>1</v>
      </c>
      <c r="P3794" s="662">
        <v>770.84</v>
      </c>
      <c r="Q3794" s="677">
        <v>1</v>
      </c>
      <c r="R3794" s="661">
        <v>1</v>
      </c>
      <c r="S3794" s="677">
        <v>1</v>
      </c>
      <c r="T3794" s="742">
        <v>1</v>
      </c>
      <c r="U3794" s="700">
        <v>1</v>
      </c>
    </row>
    <row r="3795" spans="1:21" ht="14.4" customHeight="1" x14ac:dyDescent="0.3">
      <c r="A3795" s="660">
        <v>21</v>
      </c>
      <c r="B3795" s="661" t="s">
        <v>589</v>
      </c>
      <c r="C3795" s="661">
        <v>89301215</v>
      </c>
      <c r="D3795" s="740" t="s">
        <v>6630</v>
      </c>
      <c r="E3795" s="741" t="s">
        <v>4372</v>
      </c>
      <c r="F3795" s="661" t="s">
        <v>4357</v>
      </c>
      <c r="G3795" s="661" t="s">
        <v>4615</v>
      </c>
      <c r="H3795" s="661" t="s">
        <v>590</v>
      </c>
      <c r="I3795" s="661" t="s">
        <v>4616</v>
      </c>
      <c r="J3795" s="661" t="s">
        <v>4617</v>
      </c>
      <c r="K3795" s="661" t="s">
        <v>4618</v>
      </c>
      <c r="L3795" s="662">
        <v>1267.1199999999999</v>
      </c>
      <c r="M3795" s="662">
        <v>10136.959999999999</v>
      </c>
      <c r="N3795" s="661">
        <v>8</v>
      </c>
      <c r="O3795" s="742">
        <v>7</v>
      </c>
      <c r="P3795" s="662">
        <v>8869.84</v>
      </c>
      <c r="Q3795" s="677">
        <v>0.87500000000000011</v>
      </c>
      <c r="R3795" s="661">
        <v>7</v>
      </c>
      <c r="S3795" s="677">
        <v>0.875</v>
      </c>
      <c r="T3795" s="742">
        <v>6</v>
      </c>
      <c r="U3795" s="700">
        <v>0.8571428571428571</v>
      </c>
    </row>
    <row r="3796" spans="1:21" ht="14.4" customHeight="1" x14ac:dyDescent="0.3">
      <c r="A3796" s="660">
        <v>21</v>
      </c>
      <c r="B3796" s="661" t="s">
        <v>589</v>
      </c>
      <c r="C3796" s="661">
        <v>89301215</v>
      </c>
      <c r="D3796" s="740" t="s">
        <v>6630</v>
      </c>
      <c r="E3796" s="741" t="s">
        <v>4372</v>
      </c>
      <c r="F3796" s="661" t="s">
        <v>4357</v>
      </c>
      <c r="G3796" s="661" t="s">
        <v>5368</v>
      </c>
      <c r="H3796" s="661" t="s">
        <v>590</v>
      </c>
      <c r="I3796" s="661" t="s">
        <v>5372</v>
      </c>
      <c r="J3796" s="661" t="s">
        <v>5373</v>
      </c>
      <c r="K3796" s="661" t="s">
        <v>5374</v>
      </c>
      <c r="L3796" s="662">
        <v>1600</v>
      </c>
      <c r="M3796" s="662">
        <v>1600</v>
      </c>
      <c r="N3796" s="661">
        <v>1</v>
      </c>
      <c r="O3796" s="742">
        <v>1</v>
      </c>
      <c r="P3796" s="662">
        <v>1600</v>
      </c>
      <c r="Q3796" s="677">
        <v>1</v>
      </c>
      <c r="R3796" s="661">
        <v>1</v>
      </c>
      <c r="S3796" s="677">
        <v>1</v>
      </c>
      <c r="T3796" s="742">
        <v>1</v>
      </c>
      <c r="U3796" s="700">
        <v>1</v>
      </c>
    </row>
    <row r="3797" spans="1:21" ht="14.4" customHeight="1" x14ac:dyDescent="0.3">
      <c r="A3797" s="660">
        <v>21</v>
      </c>
      <c r="B3797" s="661" t="s">
        <v>589</v>
      </c>
      <c r="C3797" s="661">
        <v>89301215</v>
      </c>
      <c r="D3797" s="740" t="s">
        <v>6630</v>
      </c>
      <c r="E3797" s="741" t="s">
        <v>4380</v>
      </c>
      <c r="F3797" s="661" t="s">
        <v>4355</v>
      </c>
      <c r="G3797" s="661" t="s">
        <v>4395</v>
      </c>
      <c r="H3797" s="661" t="s">
        <v>590</v>
      </c>
      <c r="I3797" s="661" t="s">
        <v>726</v>
      </c>
      <c r="J3797" s="661" t="s">
        <v>727</v>
      </c>
      <c r="K3797" s="661" t="s">
        <v>4396</v>
      </c>
      <c r="L3797" s="662">
        <v>85.72</v>
      </c>
      <c r="M3797" s="662">
        <v>85.72</v>
      </c>
      <c r="N3797" s="661">
        <v>1</v>
      </c>
      <c r="O3797" s="742">
        <v>0.5</v>
      </c>
      <c r="P3797" s="662">
        <v>85.72</v>
      </c>
      <c r="Q3797" s="677">
        <v>1</v>
      </c>
      <c r="R3797" s="661">
        <v>1</v>
      </c>
      <c r="S3797" s="677">
        <v>1</v>
      </c>
      <c r="T3797" s="742">
        <v>0.5</v>
      </c>
      <c r="U3797" s="700">
        <v>1</v>
      </c>
    </row>
    <row r="3798" spans="1:21" ht="14.4" customHeight="1" x14ac:dyDescent="0.3">
      <c r="A3798" s="660">
        <v>21</v>
      </c>
      <c r="B3798" s="661" t="s">
        <v>589</v>
      </c>
      <c r="C3798" s="661">
        <v>89301215</v>
      </c>
      <c r="D3798" s="740" t="s">
        <v>6630</v>
      </c>
      <c r="E3798" s="741" t="s">
        <v>4380</v>
      </c>
      <c r="F3798" s="661" t="s">
        <v>4355</v>
      </c>
      <c r="G3798" s="661" t="s">
        <v>4700</v>
      </c>
      <c r="H3798" s="661" t="s">
        <v>590</v>
      </c>
      <c r="I3798" s="661" t="s">
        <v>744</v>
      </c>
      <c r="J3798" s="661" t="s">
        <v>745</v>
      </c>
      <c r="K3798" s="661" t="s">
        <v>4701</v>
      </c>
      <c r="L3798" s="662">
        <v>26.17</v>
      </c>
      <c r="M3798" s="662">
        <v>26.17</v>
      </c>
      <c r="N3798" s="661">
        <v>1</v>
      </c>
      <c r="O3798" s="742">
        <v>1</v>
      </c>
      <c r="P3798" s="662">
        <v>26.17</v>
      </c>
      <c r="Q3798" s="677">
        <v>1</v>
      </c>
      <c r="R3798" s="661">
        <v>1</v>
      </c>
      <c r="S3798" s="677">
        <v>1</v>
      </c>
      <c r="T3798" s="742">
        <v>1</v>
      </c>
      <c r="U3798" s="700">
        <v>1</v>
      </c>
    </row>
    <row r="3799" spans="1:21" ht="14.4" customHeight="1" x14ac:dyDescent="0.3">
      <c r="A3799" s="660">
        <v>21</v>
      </c>
      <c r="B3799" s="661" t="s">
        <v>589</v>
      </c>
      <c r="C3799" s="661">
        <v>89301215</v>
      </c>
      <c r="D3799" s="740" t="s">
        <v>6630</v>
      </c>
      <c r="E3799" s="741" t="s">
        <v>4380</v>
      </c>
      <c r="F3799" s="661" t="s">
        <v>4355</v>
      </c>
      <c r="G3799" s="661" t="s">
        <v>4448</v>
      </c>
      <c r="H3799" s="661" t="s">
        <v>590</v>
      </c>
      <c r="I3799" s="661" t="s">
        <v>4600</v>
      </c>
      <c r="J3799" s="661" t="s">
        <v>4601</v>
      </c>
      <c r="K3799" s="661" t="s">
        <v>1403</v>
      </c>
      <c r="L3799" s="662">
        <v>102.89</v>
      </c>
      <c r="M3799" s="662">
        <v>102.89</v>
      </c>
      <c r="N3799" s="661">
        <v>1</v>
      </c>
      <c r="O3799" s="742">
        <v>0.5</v>
      </c>
      <c r="P3799" s="662">
        <v>102.89</v>
      </c>
      <c r="Q3799" s="677">
        <v>1</v>
      </c>
      <c r="R3799" s="661">
        <v>1</v>
      </c>
      <c r="S3799" s="677">
        <v>1</v>
      </c>
      <c r="T3799" s="742">
        <v>0.5</v>
      </c>
      <c r="U3799" s="700">
        <v>1</v>
      </c>
    </row>
    <row r="3800" spans="1:21" ht="14.4" customHeight="1" x14ac:dyDescent="0.3">
      <c r="A3800" s="660">
        <v>21</v>
      </c>
      <c r="B3800" s="661" t="s">
        <v>589</v>
      </c>
      <c r="C3800" s="661">
        <v>89301215</v>
      </c>
      <c r="D3800" s="740" t="s">
        <v>6630</v>
      </c>
      <c r="E3800" s="741" t="s">
        <v>4380</v>
      </c>
      <c r="F3800" s="661" t="s">
        <v>4357</v>
      </c>
      <c r="G3800" s="661" t="s">
        <v>4615</v>
      </c>
      <c r="H3800" s="661" t="s">
        <v>590</v>
      </c>
      <c r="I3800" s="661" t="s">
        <v>4681</v>
      </c>
      <c r="J3800" s="661" t="s">
        <v>4682</v>
      </c>
      <c r="K3800" s="661" t="s">
        <v>4683</v>
      </c>
      <c r="L3800" s="662">
        <v>1000</v>
      </c>
      <c r="M3800" s="662">
        <v>1000</v>
      </c>
      <c r="N3800" s="661">
        <v>1</v>
      </c>
      <c r="O3800" s="742">
        <v>1</v>
      </c>
      <c r="P3800" s="662"/>
      <c r="Q3800" s="677">
        <v>0</v>
      </c>
      <c r="R3800" s="661"/>
      <c r="S3800" s="677">
        <v>0</v>
      </c>
      <c r="T3800" s="742"/>
      <c r="U3800" s="700">
        <v>0</v>
      </c>
    </row>
    <row r="3801" spans="1:21" ht="14.4" customHeight="1" x14ac:dyDescent="0.3">
      <c r="A3801" s="660">
        <v>21</v>
      </c>
      <c r="B3801" s="661" t="s">
        <v>589</v>
      </c>
      <c r="C3801" s="661">
        <v>89301215</v>
      </c>
      <c r="D3801" s="740" t="s">
        <v>6630</v>
      </c>
      <c r="E3801" s="741" t="s">
        <v>4387</v>
      </c>
      <c r="F3801" s="661" t="s">
        <v>4355</v>
      </c>
      <c r="G3801" s="661" t="s">
        <v>4400</v>
      </c>
      <c r="H3801" s="661" t="s">
        <v>590</v>
      </c>
      <c r="I3801" s="661" t="s">
        <v>1043</v>
      </c>
      <c r="J3801" s="661" t="s">
        <v>4401</v>
      </c>
      <c r="K3801" s="661" t="s">
        <v>4402</v>
      </c>
      <c r="L3801" s="662">
        <v>0</v>
      </c>
      <c r="M3801" s="662">
        <v>0</v>
      </c>
      <c r="N3801" s="661">
        <v>2</v>
      </c>
      <c r="O3801" s="742">
        <v>2</v>
      </c>
      <c r="P3801" s="662"/>
      <c r="Q3801" s="677"/>
      <c r="R3801" s="661"/>
      <c r="S3801" s="677">
        <v>0</v>
      </c>
      <c r="T3801" s="742"/>
      <c r="U3801" s="700">
        <v>0</v>
      </c>
    </row>
    <row r="3802" spans="1:21" ht="14.4" customHeight="1" x14ac:dyDescent="0.3">
      <c r="A3802" s="660">
        <v>21</v>
      </c>
      <c r="B3802" s="661" t="s">
        <v>589</v>
      </c>
      <c r="C3802" s="661">
        <v>89301215</v>
      </c>
      <c r="D3802" s="740" t="s">
        <v>6630</v>
      </c>
      <c r="E3802" s="741" t="s">
        <v>4387</v>
      </c>
      <c r="F3802" s="661" t="s">
        <v>4355</v>
      </c>
      <c r="G3802" s="661" t="s">
        <v>4479</v>
      </c>
      <c r="H3802" s="661" t="s">
        <v>2238</v>
      </c>
      <c r="I3802" s="661" t="s">
        <v>2503</v>
      </c>
      <c r="J3802" s="661" t="s">
        <v>2504</v>
      </c>
      <c r="K3802" s="661" t="s">
        <v>4251</v>
      </c>
      <c r="L3802" s="662">
        <v>138</v>
      </c>
      <c r="M3802" s="662">
        <v>138</v>
      </c>
      <c r="N3802" s="661">
        <v>1</v>
      </c>
      <c r="O3802" s="742">
        <v>1</v>
      </c>
      <c r="P3802" s="662">
        <v>138</v>
      </c>
      <c r="Q3802" s="677">
        <v>1</v>
      </c>
      <c r="R3802" s="661">
        <v>1</v>
      </c>
      <c r="S3802" s="677">
        <v>1</v>
      </c>
      <c r="T3802" s="742">
        <v>1</v>
      </c>
      <c r="U3802" s="700">
        <v>1</v>
      </c>
    </row>
    <row r="3803" spans="1:21" ht="14.4" customHeight="1" x14ac:dyDescent="0.3">
      <c r="A3803" s="660">
        <v>21</v>
      </c>
      <c r="B3803" s="661" t="s">
        <v>589</v>
      </c>
      <c r="C3803" s="661">
        <v>89301215</v>
      </c>
      <c r="D3803" s="740" t="s">
        <v>6630</v>
      </c>
      <c r="E3803" s="741" t="s">
        <v>4387</v>
      </c>
      <c r="F3803" s="661" t="s">
        <v>4355</v>
      </c>
      <c r="G3803" s="661" t="s">
        <v>4485</v>
      </c>
      <c r="H3803" s="661" t="s">
        <v>590</v>
      </c>
      <c r="I3803" s="661" t="s">
        <v>1518</v>
      </c>
      <c r="J3803" s="661" t="s">
        <v>1519</v>
      </c>
      <c r="K3803" s="661" t="s">
        <v>1520</v>
      </c>
      <c r="L3803" s="662">
        <v>359.63</v>
      </c>
      <c r="M3803" s="662">
        <v>719.26</v>
      </c>
      <c r="N3803" s="661">
        <v>2</v>
      </c>
      <c r="O3803" s="742">
        <v>1</v>
      </c>
      <c r="P3803" s="662">
        <v>359.63</v>
      </c>
      <c r="Q3803" s="677">
        <v>0.5</v>
      </c>
      <c r="R3803" s="661">
        <v>1</v>
      </c>
      <c r="S3803" s="677">
        <v>0.5</v>
      </c>
      <c r="T3803" s="742">
        <v>0.5</v>
      </c>
      <c r="U3803" s="700">
        <v>0.5</v>
      </c>
    </row>
    <row r="3804" spans="1:21" ht="14.4" customHeight="1" x14ac:dyDescent="0.3">
      <c r="A3804" s="660">
        <v>21</v>
      </c>
      <c r="B3804" s="661" t="s">
        <v>589</v>
      </c>
      <c r="C3804" s="661">
        <v>89301215</v>
      </c>
      <c r="D3804" s="740" t="s">
        <v>6630</v>
      </c>
      <c r="E3804" s="741" t="s">
        <v>4387</v>
      </c>
      <c r="F3804" s="661" t="s">
        <v>4355</v>
      </c>
      <c r="G3804" s="661" t="s">
        <v>4485</v>
      </c>
      <c r="H3804" s="661" t="s">
        <v>590</v>
      </c>
      <c r="I3804" s="661" t="s">
        <v>4486</v>
      </c>
      <c r="J3804" s="661" t="s">
        <v>1519</v>
      </c>
      <c r="K3804" s="661" t="s">
        <v>2422</v>
      </c>
      <c r="L3804" s="662">
        <v>0</v>
      </c>
      <c r="M3804" s="662">
        <v>0</v>
      </c>
      <c r="N3804" s="661">
        <v>3</v>
      </c>
      <c r="O3804" s="742">
        <v>2.5</v>
      </c>
      <c r="P3804" s="662">
        <v>0</v>
      </c>
      <c r="Q3804" s="677"/>
      <c r="R3804" s="661">
        <v>1</v>
      </c>
      <c r="S3804" s="677">
        <v>0.33333333333333331</v>
      </c>
      <c r="T3804" s="742">
        <v>1</v>
      </c>
      <c r="U3804" s="700">
        <v>0.4</v>
      </c>
    </row>
    <row r="3805" spans="1:21" ht="14.4" customHeight="1" x14ac:dyDescent="0.3">
      <c r="A3805" s="660">
        <v>21</v>
      </c>
      <c r="B3805" s="661" t="s">
        <v>589</v>
      </c>
      <c r="C3805" s="661">
        <v>89301215</v>
      </c>
      <c r="D3805" s="740" t="s">
        <v>6630</v>
      </c>
      <c r="E3805" s="741" t="s">
        <v>4387</v>
      </c>
      <c r="F3805" s="661" t="s">
        <v>4355</v>
      </c>
      <c r="G3805" s="661" t="s">
        <v>5379</v>
      </c>
      <c r="H3805" s="661" t="s">
        <v>590</v>
      </c>
      <c r="I3805" s="661" t="s">
        <v>1039</v>
      </c>
      <c r="J3805" s="661" t="s">
        <v>1472</v>
      </c>
      <c r="K3805" s="661" t="s">
        <v>5380</v>
      </c>
      <c r="L3805" s="662">
        <v>128.9</v>
      </c>
      <c r="M3805" s="662">
        <v>128.9</v>
      </c>
      <c r="N3805" s="661">
        <v>1</v>
      </c>
      <c r="O3805" s="742">
        <v>1</v>
      </c>
      <c r="P3805" s="662"/>
      <c r="Q3805" s="677">
        <v>0</v>
      </c>
      <c r="R3805" s="661"/>
      <c r="S3805" s="677">
        <v>0</v>
      </c>
      <c r="T3805" s="742"/>
      <c r="U3805" s="700">
        <v>0</v>
      </c>
    </row>
    <row r="3806" spans="1:21" ht="14.4" customHeight="1" x14ac:dyDescent="0.3">
      <c r="A3806" s="660">
        <v>21</v>
      </c>
      <c r="B3806" s="661" t="s">
        <v>589</v>
      </c>
      <c r="C3806" s="661">
        <v>89301215</v>
      </c>
      <c r="D3806" s="740" t="s">
        <v>6630</v>
      </c>
      <c r="E3806" s="741" t="s">
        <v>4387</v>
      </c>
      <c r="F3806" s="661" t="s">
        <v>4355</v>
      </c>
      <c r="G3806" s="661" t="s">
        <v>4424</v>
      </c>
      <c r="H3806" s="661" t="s">
        <v>590</v>
      </c>
      <c r="I3806" s="661" t="s">
        <v>1522</v>
      </c>
      <c r="J3806" s="661" t="s">
        <v>4506</v>
      </c>
      <c r="K3806" s="661" t="s">
        <v>4507</v>
      </c>
      <c r="L3806" s="662">
        <v>1013.55</v>
      </c>
      <c r="M3806" s="662">
        <v>1013.55</v>
      </c>
      <c r="N3806" s="661">
        <v>1</v>
      </c>
      <c r="O3806" s="742">
        <v>1</v>
      </c>
      <c r="P3806" s="662">
        <v>1013.55</v>
      </c>
      <c r="Q3806" s="677">
        <v>1</v>
      </c>
      <c r="R3806" s="661">
        <v>1</v>
      </c>
      <c r="S3806" s="677">
        <v>1</v>
      </c>
      <c r="T3806" s="742">
        <v>1</v>
      </c>
      <c r="U3806" s="700">
        <v>1</v>
      </c>
    </row>
    <row r="3807" spans="1:21" ht="14.4" customHeight="1" x14ac:dyDescent="0.3">
      <c r="A3807" s="660">
        <v>21</v>
      </c>
      <c r="B3807" s="661" t="s">
        <v>589</v>
      </c>
      <c r="C3807" s="661">
        <v>89301215</v>
      </c>
      <c r="D3807" s="740" t="s">
        <v>6630</v>
      </c>
      <c r="E3807" s="741" t="s">
        <v>4387</v>
      </c>
      <c r="F3807" s="661" t="s">
        <v>4355</v>
      </c>
      <c r="G3807" s="661" t="s">
        <v>4508</v>
      </c>
      <c r="H3807" s="661" t="s">
        <v>2238</v>
      </c>
      <c r="I3807" s="661" t="s">
        <v>2840</v>
      </c>
      <c r="J3807" s="661" t="s">
        <v>2841</v>
      </c>
      <c r="K3807" s="661" t="s">
        <v>4190</v>
      </c>
      <c r="L3807" s="662">
        <v>3127.19</v>
      </c>
      <c r="M3807" s="662">
        <v>3127.19</v>
      </c>
      <c r="N3807" s="661">
        <v>1</v>
      </c>
      <c r="O3807" s="742">
        <v>1</v>
      </c>
      <c r="P3807" s="662">
        <v>3127.19</v>
      </c>
      <c r="Q3807" s="677">
        <v>1</v>
      </c>
      <c r="R3807" s="661">
        <v>1</v>
      </c>
      <c r="S3807" s="677">
        <v>1</v>
      </c>
      <c r="T3807" s="742">
        <v>1</v>
      </c>
      <c r="U3807" s="700">
        <v>1</v>
      </c>
    </row>
    <row r="3808" spans="1:21" ht="14.4" customHeight="1" x14ac:dyDescent="0.3">
      <c r="A3808" s="660">
        <v>21</v>
      </c>
      <c r="B3808" s="661" t="s">
        <v>589</v>
      </c>
      <c r="C3808" s="661">
        <v>89301215</v>
      </c>
      <c r="D3808" s="740" t="s">
        <v>6630</v>
      </c>
      <c r="E3808" s="741" t="s">
        <v>4387</v>
      </c>
      <c r="F3808" s="661" t="s">
        <v>4355</v>
      </c>
      <c r="G3808" s="661" t="s">
        <v>4509</v>
      </c>
      <c r="H3808" s="661" t="s">
        <v>590</v>
      </c>
      <c r="I3808" s="661" t="s">
        <v>4510</v>
      </c>
      <c r="J3808" s="661" t="s">
        <v>4511</v>
      </c>
      <c r="K3808" s="661" t="s">
        <v>4512</v>
      </c>
      <c r="L3808" s="662">
        <v>0</v>
      </c>
      <c r="M3808" s="662">
        <v>0</v>
      </c>
      <c r="N3808" s="661">
        <v>1</v>
      </c>
      <c r="O3808" s="742">
        <v>1</v>
      </c>
      <c r="P3808" s="662"/>
      <c r="Q3808" s="677"/>
      <c r="R3808" s="661"/>
      <c r="S3808" s="677">
        <v>0</v>
      </c>
      <c r="T3808" s="742"/>
      <c r="U3808" s="700">
        <v>0</v>
      </c>
    </row>
    <row r="3809" spans="1:21" ht="14.4" customHeight="1" x14ac:dyDescent="0.3">
      <c r="A3809" s="660">
        <v>21</v>
      </c>
      <c r="B3809" s="661" t="s">
        <v>589</v>
      </c>
      <c r="C3809" s="661">
        <v>89301215</v>
      </c>
      <c r="D3809" s="740" t="s">
        <v>6630</v>
      </c>
      <c r="E3809" s="741" t="s">
        <v>4387</v>
      </c>
      <c r="F3809" s="661" t="s">
        <v>4355</v>
      </c>
      <c r="G3809" s="661" t="s">
        <v>4919</v>
      </c>
      <c r="H3809" s="661" t="s">
        <v>590</v>
      </c>
      <c r="I3809" s="661" t="s">
        <v>1334</v>
      </c>
      <c r="J3809" s="661" t="s">
        <v>1335</v>
      </c>
      <c r="K3809" s="661" t="s">
        <v>4920</v>
      </c>
      <c r="L3809" s="662">
        <v>63.67</v>
      </c>
      <c r="M3809" s="662">
        <v>63.67</v>
      </c>
      <c r="N3809" s="661">
        <v>1</v>
      </c>
      <c r="O3809" s="742">
        <v>1</v>
      </c>
      <c r="P3809" s="662">
        <v>63.67</v>
      </c>
      <c r="Q3809" s="677">
        <v>1</v>
      </c>
      <c r="R3809" s="661">
        <v>1</v>
      </c>
      <c r="S3809" s="677">
        <v>1</v>
      </c>
      <c r="T3809" s="742">
        <v>1</v>
      </c>
      <c r="U3809" s="700">
        <v>1</v>
      </c>
    </row>
    <row r="3810" spans="1:21" ht="14.4" customHeight="1" x14ac:dyDescent="0.3">
      <c r="A3810" s="660">
        <v>21</v>
      </c>
      <c r="B3810" s="661" t="s">
        <v>589</v>
      </c>
      <c r="C3810" s="661">
        <v>89301215</v>
      </c>
      <c r="D3810" s="740" t="s">
        <v>6630</v>
      </c>
      <c r="E3810" s="741" t="s">
        <v>4387</v>
      </c>
      <c r="F3810" s="661" t="s">
        <v>4355</v>
      </c>
      <c r="G3810" s="661" t="s">
        <v>4545</v>
      </c>
      <c r="H3810" s="661" t="s">
        <v>2238</v>
      </c>
      <c r="I3810" s="661" t="s">
        <v>2601</v>
      </c>
      <c r="J3810" s="661" t="s">
        <v>2602</v>
      </c>
      <c r="K3810" s="661" t="s">
        <v>4215</v>
      </c>
      <c r="L3810" s="662">
        <v>804.58</v>
      </c>
      <c r="M3810" s="662">
        <v>4022.9</v>
      </c>
      <c r="N3810" s="661">
        <v>5</v>
      </c>
      <c r="O3810" s="742">
        <v>4</v>
      </c>
      <c r="P3810" s="662">
        <v>3218.32</v>
      </c>
      <c r="Q3810" s="677">
        <v>0.8</v>
      </c>
      <c r="R3810" s="661">
        <v>4</v>
      </c>
      <c r="S3810" s="677">
        <v>0.8</v>
      </c>
      <c r="T3810" s="742">
        <v>3</v>
      </c>
      <c r="U3810" s="700">
        <v>0.75</v>
      </c>
    </row>
    <row r="3811" spans="1:21" ht="14.4" customHeight="1" x14ac:dyDescent="0.3">
      <c r="A3811" s="660">
        <v>21</v>
      </c>
      <c r="B3811" s="661" t="s">
        <v>589</v>
      </c>
      <c r="C3811" s="661">
        <v>89301215</v>
      </c>
      <c r="D3811" s="740" t="s">
        <v>6630</v>
      </c>
      <c r="E3811" s="741" t="s">
        <v>4387</v>
      </c>
      <c r="F3811" s="661" t="s">
        <v>4355</v>
      </c>
      <c r="G3811" s="661" t="s">
        <v>4550</v>
      </c>
      <c r="H3811" s="661" t="s">
        <v>590</v>
      </c>
      <c r="I3811" s="661" t="s">
        <v>3377</v>
      </c>
      <c r="J3811" s="661" t="s">
        <v>3378</v>
      </c>
      <c r="K3811" s="661" t="s">
        <v>3379</v>
      </c>
      <c r="L3811" s="662">
        <v>1172.22</v>
      </c>
      <c r="M3811" s="662">
        <v>1172.22</v>
      </c>
      <c r="N3811" s="661">
        <v>1</v>
      </c>
      <c r="O3811" s="742">
        <v>1</v>
      </c>
      <c r="P3811" s="662"/>
      <c r="Q3811" s="677">
        <v>0</v>
      </c>
      <c r="R3811" s="661"/>
      <c r="S3811" s="677">
        <v>0</v>
      </c>
      <c r="T3811" s="742"/>
      <c r="U3811" s="700">
        <v>0</v>
      </c>
    </row>
    <row r="3812" spans="1:21" ht="14.4" customHeight="1" x14ac:dyDescent="0.3">
      <c r="A3812" s="660">
        <v>21</v>
      </c>
      <c r="B3812" s="661" t="s">
        <v>589</v>
      </c>
      <c r="C3812" s="661">
        <v>89301215</v>
      </c>
      <c r="D3812" s="740" t="s">
        <v>6630</v>
      </c>
      <c r="E3812" s="741" t="s">
        <v>4387</v>
      </c>
      <c r="F3812" s="661" t="s">
        <v>4355</v>
      </c>
      <c r="G3812" s="661" t="s">
        <v>5591</v>
      </c>
      <c r="H3812" s="661" t="s">
        <v>590</v>
      </c>
      <c r="I3812" s="661" t="s">
        <v>1202</v>
      </c>
      <c r="J3812" s="661" t="s">
        <v>1203</v>
      </c>
      <c r="K3812" s="661" t="s">
        <v>1204</v>
      </c>
      <c r="L3812" s="662">
        <v>49.79</v>
      </c>
      <c r="M3812" s="662">
        <v>99.58</v>
      </c>
      <c r="N3812" s="661">
        <v>2</v>
      </c>
      <c r="O3812" s="742">
        <v>2</v>
      </c>
      <c r="P3812" s="662">
        <v>49.79</v>
      </c>
      <c r="Q3812" s="677">
        <v>0.5</v>
      </c>
      <c r="R3812" s="661">
        <v>1</v>
      </c>
      <c r="S3812" s="677">
        <v>0.5</v>
      </c>
      <c r="T3812" s="742">
        <v>1</v>
      </c>
      <c r="U3812" s="700">
        <v>0.5</v>
      </c>
    </row>
    <row r="3813" spans="1:21" ht="14.4" customHeight="1" x14ac:dyDescent="0.3">
      <c r="A3813" s="660">
        <v>21</v>
      </c>
      <c r="B3813" s="661" t="s">
        <v>589</v>
      </c>
      <c r="C3813" s="661">
        <v>89301215</v>
      </c>
      <c r="D3813" s="740" t="s">
        <v>6630</v>
      </c>
      <c r="E3813" s="741" t="s">
        <v>4387</v>
      </c>
      <c r="F3813" s="661" t="s">
        <v>4355</v>
      </c>
      <c r="G3813" s="661" t="s">
        <v>5591</v>
      </c>
      <c r="H3813" s="661" t="s">
        <v>590</v>
      </c>
      <c r="I3813" s="661" t="s">
        <v>6016</v>
      </c>
      <c r="J3813" s="661" t="s">
        <v>6017</v>
      </c>
      <c r="K3813" s="661" t="s">
        <v>6018</v>
      </c>
      <c r="L3813" s="662">
        <v>0</v>
      </c>
      <c r="M3813" s="662">
        <v>0</v>
      </c>
      <c r="N3813" s="661">
        <v>2</v>
      </c>
      <c r="O3813" s="742">
        <v>0.5</v>
      </c>
      <c r="P3813" s="662"/>
      <c r="Q3813" s="677"/>
      <c r="R3813" s="661"/>
      <c r="S3813" s="677">
        <v>0</v>
      </c>
      <c r="T3813" s="742"/>
      <c r="U3813" s="700">
        <v>0</v>
      </c>
    </row>
    <row r="3814" spans="1:21" ht="14.4" customHeight="1" x14ac:dyDescent="0.3">
      <c r="A3814" s="660">
        <v>21</v>
      </c>
      <c r="B3814" s="661" t="s">
        <v>589</v>
      </c>
      <c r="C3814" s="661">
        <v>89301215</v>
      </c>
      <c r="D3814" s="740" t="s">
        <v>6630</v>
      </c>
      <c r="E3814" s="741" t="s">
        <v>4387</v>
      </c>
      <c r="F3814" s="661" t="s">
        <v>4355</v>
      </c>
      <c r="G3814" s="661" t="s">
        <v>4432</v>
      </c>
      <c r="H3814" s="661" t="s">
        <v>590</v>
      </c>
      <c r="I3814" s="661" t="s">
        <v>1073</v>
      </c>
      <c r="J3814" s="661" t="s">
        <v>4433</v>
      </c>
      <c r="K3814" s="661" t="s">
        <v>4434</v>
      </c>
      <c r="L3814" s="662">
        <v>56.01</v>
      </c>
      <c r="M3814" s="662">
        <v>56.01</v>
      </c>
      <c r="N3814" s="661">
        <v>1</v>
      </c>
      <c r="O3814" s="742">
        <v>0.5</v>
      </c>
      <c r="P3814" s="662"/>
      <c r="Q3814" s="677">
        <v>0</v>
      </c>
      <c r="R3814" s="661"/>
      <c r="S3814" s="677">
        <v>0</v>
      </c>
      <c r="T3814" s="742"/>
      <c r="U3814" s="700">
        <v>0</v>
      </c>
    </row>
    <row r="3815" spans="1:21" ht="14.4" customHeight="1" x14ac:dyDescent="0.3">
      <c r="A3815" s="660">
        <v>21</v>
      </c>
      <c r="B3815" s="661" t="s">
        <v>589</v>
      </c>
      <c r="C3815" s="661">
        <v>89301215</v>
      </c>
      <c r="D3815" s="740" t="s">
        <v>6630</v>
      </c>
      <c r="E3815" s="741" t="s">
        <v>4387</v>
      </c>
      <c r="F3815" s="661" t="s">
        <v>4355</v>
      </c>
      <c r="G3815" s="661" t="s">
        <v>4407</v>
      </c>
      <c r="H3815" s="661" t="s">
        <v>590</v>
      </c>
      <c r="I3815" s="661" t="s">
        <v>814</v>
      </c>
      <c r="J3815" s="661" t="s">
        <v>815</v>
      </c>
      <c r="K3815" s="661" t="s">
        <v>2179</v>
      </c>
      <c r="L3815" s="662">
        <v>391.83</v>
      </c>
      <c r="M3815" s="662">
        <v>391.83</v>
      </c>
      <c r="N3815" s="661">
        <v>1</v>
      </c>
      <c r="O3815" s="742">
        <v>1</v>
      </c>
      <c r="P3815" s="662">
        <v>391.83</v>
      </c>
      <c r="Q3815" s="677">
        <v>1</v>
      </c>
      <c r="R3815" s="661">
        <v>1</v>
      </c>
      <c r="S3815" s="677">
        <v>1</v>
      </c>
      <c r="T3815" s="742">
        <v>1</v>
      </c>
      <c r="U3815" s="700">
        <v>1</v>
      </c>
    </row>
    <row r="3816" spans="1:21" ht="14.4" customHeight="1" x14ac:dyDescent="0.3">
      <c r="A3816" s="660">
        <v>21</v>
      </c>
      <c r="B3816" s="661" t="s">
        <v>589</v>
      </c>
      <c r="C3816" s="661">
        <v>89301215</v>
      </c>
      <c r="D3816" s="740" t="s">
        <v>6630</v>
      </c>
      <c r="E3816" s="741" t="s">
        <v>4387</v>
      </c>
      <c r="F3816" s="661" t="s">
        <v>4355</v>
      </c>
      <c r="G3816" s="661" t="s">
        <v>6617</v>
      </c>
      <c r="H3816" s="661" t="s">
        <v>590</v>
      </c>
      <c r="I3816" s="661" t="s">
        <v>6618</v>
      </c>
      <c r="J3816" s="661" t="s">
        <v>6619</v>
      </c>
      <c r="K3816" s="661" t="s">
        <v>6218</v>
      </c>
      <c r="L3816" s="662">
        <v>189.92</v>
      </c>
      <c r="M3816" s="662">
        <v>569.76</v>
      </c>
      <c r="N3816" s="661">
        <v>3</v>
      </c>
      <c r="O3816" s="742">
        <v>2.5</v>
      </c>
      <c r="P3816" s="662"/>
      <c r="Q3816" s="677">
        <v>0</v>
      </c>
      <c r="R3816" s="661"/>
      <c r="S3816" s="677">
        <v>0</v>
      </c>
      <c r="T3816" s="742"/>
      <c r="U3816" s="700">
        <v>0</v>
      </c>
    </row>
    <row r="3817" spans="1:21" ht="14.4" customHeight="1" x14ac:dyDescent="0.3">
      <c r="A3817" s="660">
        <v>21</v>
      </c>
      <c r="B3817" s="661" t="s">
        <v>589</v>
      </c>
      <c r="C3817" s="661">
        <v>89301215</v>
      </c>
      <c r="D3817" s="740" t="s">
        <v>6630</v>
      </c>
      <c r="E3817" s="741" t="s">
        <v>4387</v>
      </c>
      <c r="F3817" s="661" t="s">
        <v>4355</v>
      </c>
      <c r="G3817" s="661" t="s">
        <v>4414</v>
      </c>
      <c r="H3817" s="661" t="s">
        <v>590</v>
      </c>
      <c r="I3817" s="661" t="s">
        <v>4563</v>
      </c>
      <c r="J3817" s="661" t="s">
        <v>4564</v>
      </c>
      <c r="K3817" s="661" t="s">
        <v>4565</v>
      </c>
      <c r="L3817" s="662">
        <v>0</v>
      </c>
      <c r="M3817" s="662">
        <v>0</v>
      </c>
      <c r="N3817" s="661">
        <v>1</v>
      </c>
      <c r="O3817" s="742">
        <v>0.5</v>
      </c>
      <c r="P3817" s="662"/>
      <c r="Q3817" s="677"/>
      <c r="R3817" s="661"/>
      <c r="S3817" s="677">
        <v>0</v>
      </c>
      <c r="T3817" s="742"/>
      <c r="U3817" s="700">
        <v>0</v>
      </c>
    </row>
    <row r="3818" spans="1:21" ht="14.4" customHeight="1" x14ac:dyDescent="0.3">
      <c r="A3818" s="660">
        <v>21</v>
      </c>
      <c r="B3818" s="661" t="s">
        <v>589</v>
      </c>
      <c r="C3818" s="661">
        <v>89301215</v>
      </c>
      <c r="D3818" s="740" t="s">
        <v>6630</v>
      </c>
      <c r="E3818" s="741" t="s">
        <v>4387</v>
      </c>
      <c r="F3818" s="661" t="s">
        <v>4355</v>
      </c>
      <c r="G3818" s="661" t="s">
        <v>4414</v>
      </c>
      <c r="H3818" s="661" t="s">
        <v>590</v>
      </c>
      <c r="I3818" s="661" t="s">
        <v>4415</v>
      </c>
      <c r="J3818" s="661" t="s">
        <v>4416</v>
      </c>
      <c r="K3818" s="661" t="s">
        <v>858</v>
      </c>
      <c r="L3818" s="662">
        <v>314.89999999999998</v>
      </c>
      <c r="M3818" s="662">
        <v>314.89999999999998</v>
      </c>
      <c r="N3818" s="661">
        <v>1</v>
      </c>
      <c r="O3818" s="742">
        <v>0.5</v>
      </c>
      <c r="P3818" s="662"/>
      <c r="Q3818" s="677">
        <v>0</v>
      </c>
      <c r="R3818" s="661"/>
      <c r="S3818" s="677">
        <v>0</v>
      </c>
      <c r="T3818" s="742"/>
      <c r="U3818" s="700">
        <v>0</v>
      </c>
    </row>
    <row r="3819" spans="1:21" ht="14.4" customHeight="1" x14ac:dyDescent="0.3">
      <c r="A3819" s="660">
        <v>21</v>
      </c>
      <c r="B3819" s="661" t="s">
        <v>589</v>
      </c>
      <c r="C3819" s="661">
        <v>89301215</v>
      </c>
      <c r="D3819" s="740" t="s">
        <v>6630</v>
      </c>
      <c r="E3819" s="741" t="s">
        <v>4387</v>
      </c>
      <c r="F3819" s="661" t="s">
        <v>4355</v>
      </c>
      <c r="G3819" s="661" t="s">
        <v>4414</v>
      </c>
      <c r="H3819" s="661" t="s">
        <v>590</v>
      </c>
      <c r="I3819" s="661" t="s">
        <v>853</v>
      </c>
      <c r="J3819" s="661" t="s">
        <v>854</v>
      </c>
      <c r="K3819" s="661" t="s">
        <v>4437</v>
      </c>
      <c r="L3819" s="662">
        <v>97.97</v>
      </c>
      <c r="M3819" s="662">
        <v>97.97</v>
      </c>
      <c r="N3819" s="661">
        <v>1</v>
      </c>
      <c r="O3819" s="742">
        <v>0.5</v>
      </c>
      <c r="P3819" s="662">
        <v>97.97</v>
      </c>
      <c r="Q3819" s="677">
        <v>1</v>
      </c>
      <c r="R3819" s="661">
        <v>1</v>
      </c>
      <c r="S3819" s="677">
        <v>1</v>
      </c>
      <c r="T3819" s="742">
        <v>0.5</v>
      </c>
      <c r="U3819" s="700">
        <v>1</v>
      </c>
    </row>
    <row r="3820" spans="1:21" ht="14.4" customHeight="1" x14ac:dyDescent="0.3">
      <c r="A3820" s="660">
        <v>21</v>
      </c>
      <c r="B3820" s="661" t="s">
        <v>589</v>
      </c>
      <c r="C3820" s="661">
        <v>89301215</v>
      </c>
      <c r="D3820" s="740" t="s">
        <v>6630</v>
      </c>
      <c r="E3820" s="741" t="s">
        <v>4387</v>
      </c>
      <c r="F3820" s="661" t="s">
        <v>4355</v>
      </c>
      <c r="G3820" s="661" t="s">
        <v>4410</v>
      </c>
      <c r="H3820" s="661" t="s">
        <v>2238</v>
      </c>
      <c r="I3820" s="661" t="s">
        <v>2514</v>
      </c>
      <c r="J3820" s="661" t="s">
        <v>2515</v>
      </c>
      <c r="K3820" s="661" t="s">
        <v>4121</v>
      </c>
      <c r="L3820" s="662">
        <v>1359.61</v>
      </c>
      <c r="M3820" s="662">
        <v>5438.44</v>
      </c>
      <c r="N3820" s="661">
        <v>4</v>
      </c>
      <c r="O3820" s="742">
        <v>3</v>
      </c>
      <c r="P3820" s="662">
        <v>4078.83</v>
      </c>
      <c r="Q3820" s="677">
        <v>0.75</v>
      </c>
      <c r="R3820" s="661">
        <v>3</v>
      </c>
      <c r="S3820" s="677">
        <v>0.75</v>
      </c>
      <c r="T3820" s="742">
        <v>2</v>
      </c>
      <c r="U3820" s="700">
        <v>0.66666666666666663</v>
      </c>
    </row>
    <row r="3821" spans="1:21" ht="14.4" customHeight="1" x14ac:dyDescent="0.3">
      <c r="A3821" s="660">
        <v>21</v>
      </c>
      <c r="B3821" s="661" t="s">
        <v>589</v>
      </c>
      <c r="C3821" s="661">
        <v>89301215</v>
      </c>
      <c r="D3821" s="740" t="s">
        <v>6630</v>
      </c>
      <c r="E3821" s="741" t="s">
        <v>4387</v>
      </c>
      <c r="F3821" s="661" t="s">
        <v>4355</v>
      </c>
      <c r="G3821" s="661" t="s">
        <v>4573</v>
      </c>
      <c r="H3821" s="661" t="s">
        <v>590</v>
      </c>
      <c r="I3821" s="661" t="s">
        <v>1598</v>
      </c>
      <c r="J3821" s="661" t="s">
        <v>1599</v>
      </c>
      <c r="K3821" s="661" t="s">
        <v>1600</v>
      </c>
      <c r="L3821" s="662">
        <v>305.12</v>
      </c>
      <c r="M3821" s="662">
        <v>610.24</v>
      </c>
      <c r="N3821" s="661">
        <v>2</v>
      </c>
      <c r="O3821" s="742">
        <v>2</v>
      </c>
      <c r="P3821" s="662">
        <v>610.24</v>
      </c>
      <c r="Q3821" s="677">
        <v>1</v>
      </c>
      <c r="R3821" s="661">
        <v>2</v>
      </c>
      <c r="S3821" s="677">
        <v>1</v>
      </c>
      <c r="T3821" s="742">
        <v>2</v>
      </c>
      <c r="U3821" s="700">
        <v>1</v>
      </c>
    </row>
    <row r="3822" spans="1:21" ht="14.4" customHeight="1" x14ac:dyDescent="0.3">
      <c r="A3822" s="660">
        <v>21</v>
      </c>
      <c r="B3822" s="661" t="s">
        <v>589</v>
      </c>
      <c r="C3822" s="661">
        <v>89301215</v>
      </c>
      <c r="D3822" s="740" t="s">
        <v>6630</v>
      </c>
      <c r="E3822" s="741" t="s">
        <v>4387</v>
      </c>
      <c r="F3822" s="661" t="s">
        <v>4355</v>
      </c>
      <c r="G3822" s="661" t="s">
        <v>4715</v>
      </c>
      <c r="H3822" s="661" t="s">
        <v>2238</v>
      </c>
      <c r="I3822" s="661" t="s">
        <v>5637</v>
      </c>
      <c r="J3822" s="661" t="s">
        <v>5638</v>
      </c>
      <c r="K3822" s="661" t="s">
        <v>5639</v>
      </c>
      <c r="L3822" s="662">
        <v>0</v>
      </c>
      <c r="M3822" s="662">
        <v>0</v>
      </c>
      <c r="N3822" s="661">
        <v>1</v>
      </c>
      <c r="O3822" s="742">
        <v>1</v>
      </c>
      <c r="P3822" s="662"/>
      <c r="Q3822" s="677"/>
      <c r="R3822" s="661"/>
      <c r="S3822" s="677">
        <v>0</v>
      </c>
      <c r="T3822" s="742"/>
      <c r="U3822" s="700">
        <v>0</v>
      </c>
    </row>
    <row r="3823" spans="1:21" ht="14.4" customHeight="1" x14ac:dyDescent="0.3">
      <c r="A3823" s="660">
        <v>21</v>
      </c>
      <c r="B3823" s="661" t="s">
        <v>589</v>
      </c>
      <c r="C3823" s="661">
        <v>89301215</v>
      </c>
      <c r="D3823" s="740" t="s">
        <v>6630</v>
      </c>
      <c r="E3823" s="741" t="s">
        <v>4387</v>
      </c>
      <c r="F3823" s="661" t="s">
        <v>4355</v>
      </c>
      <c r="G3823" s="661" t="s">
        <v>4664</v>
      </c>
      <c r="H3823" s="661" t="s">
        <v>590</v>
      </c>
      <c r="I3823" s="661" t="s">
        <v>802</v>
      </c>
      <c r="J3823" s="661" t="s">
        <v>803</v>
      </c>
      <c r="K3823" s="661" t="s">
        <v>4665</v>
      </c>
      <c r="L3823" s="662">
        <v>127.5</v>
      </c>
      <c r="M3823" s="662">
        <v>127.5</v>
      </c>
      <c r="N3823" s="661">
        <v>1</v>
      </c>
      <c r="O3823" s="742">
        <v>1</v>
      </c>
      <c r="P3823" s="662">
        <v>127.5</v>
      </c>
      <c r="Q3823" s="677">
        <v>1</v>
      </c>
      <c r="R3823" s="661">
        <v>1</v>
      </c>
      <c r="S3823" s="677">
        <v>1</v>
      </c>
      <c r="T3823" s="742">
        <v>1</v>
      </c>
      <c r="U3823" s="700">
        <v>1</v>
      </c>
    </row>
    <row r="3824" spans="1:21" ht="14.4" customHeight="1" x14ac:dyDescent="0.3">
      <c r="A3824" s="660">
        <v>21</v>
      </c>
      <c r="B3824" s="661" t="s">
        <v>589</v>
      </c>
      <c r="C3824" s="661">
        <v>89301215</v>
      </c>
      <c r="D3824" s="740" t="s">
        <v>6630</v>
      </c>
      <c r="E3824" s="741" t="s">
        <v>4387</v>
      </c>
      <c r="F3824" s="661" t="s">
        <v>4355</v>
      </c>
      <c r="G3824" s="661" t="s">
        <v>4442</v>
      </c>
      <c r="H3824" s="661" t="s">
        <v>590</v>
      </c>
      <c r="I3824" s="661" t="s">
        <v>946</v>
      </c>
      <c r="J3824" s="661" t="s">
        <v>4443</v>
      </c>
      <c r="K3824" s="661" t="s">
        <v>4444</v>
      </c>
      <c r="L3824" s="662">
        <v>0</v>
      </c>
      <c r="M3824" s="662">
        <v>0</v>
      </c>
      <c r="N3824" s="661">
        <v>1</v>
      </c>
      <c r="O3824" s="742">
        <v>1</v>
      </c>
      <c r="P3824" s="662"/>
      <c r="Q3824" s="677"/>
      <c r="R3824" s="661"/>
      <c r="S3824" s="677">
        <v>0</v>
      </c>
      <c r="T3824" s="742"/>
      <c r="U3824" s="700">
        <v>0</v>
      </c>
    </row>
    <row r="3825" spans="1:21" ht="14.4" customHeight="1" x14ac:dyDescent="0.3">
      <c r="A3825" s="660">
        <v>21</v>
      </c>
      <c r="B3825" s="661" t="s">
        <v>589</v>
      </c>
      <c r="C3825" s="661">
        <v>89301215</v>
      </c>
      <c r="D3825" s="740" t="s">
        <v>6630</v>
      </c>
      <c r="E3825" s="741" t="s">
        <v>4387</v>
      </c>
      <c r="F3825" s="661" t="s">
        <v>4355</v>
      </c>
      <c r="G3825" s="661" t="s">
        <v>4963</v>
      </c>
      <c r="H3825" s="661" t="s">
        <v>2238</v>
      </c>
      <c r="I3825" s="661" t="s">
        <v>4964</v>
      </c>
      <c r="J3825" s="661" t="s">
        <v>4300</v>
      </c>
      <c r="K3825" s="661" t="s">
        <v>2472</v>
      </c>
      <c r="L3825" s="662">
        <v>0</v>
      </c>
      <c r="M3825" s="662">
        <v>0</v>
      </c>
      <c r="N3825" s="661">
        <v>1</v>
      </c>
      <c r="O3825" s="742">
        <v>1</v>
      </c>
      <c r="P3825" s="662">
        <v>0</v>
      </c>
      <c r="Q3825" s="677"/>
      <c r="R3825" s="661">
        <v>1</v>
      </c>
      <c r="S3825" s="677">
        <v>1</v>
      </c>
      <c r="T3825" s="742">
        <v>1</v>
      </c>
      <c r="U3825" s="700">
        <v>1</v>
      </c>
    </row>
    <row r="3826" spans="1:21" ht="14.4" customHeight="1" x14ac:dyDescent="0.3">
      <c r="A3826" s="660">
        <v>21</v>
      </c>
      <c r="B3826" s="661" t="s">
        <v>589</v>
      </c>
      <c r="C3826" s="661">
        <v>89301215</v>
      </c>
      <c r="D3826" s="740" t="s">
        <v>6630</v>
      </c>
      <c r="E3826" s="741" t="s">
        <v>4387</v>
      </c>
      <c r="F3826" s="661" t="s">
        <v>4355</v>
      </c>
      <c r="G3826" s="661" t="s">
        <v>4963</v>
      </c>
      <c r="H3826" s="661" t="s">
        <v>2238</v>
      </c>
      <c r="I3826" s="661" t="s">
        <v>4964</v>
      </c>
      <c r="J3826" s="661" t="s">
        <v>4300</v>
      </c>
      <c r="K3826" s="661" t="s">
        <v>2472</v>
      </c>
      <c r="L3826" s="662">
        <v>154.4</v>
      </c>
      <c r="M3826" s="662">
        <v>154.4</v>
      </c>
      <c r="N3826" s="661">
        <v>1</v>
      </c>
      <c r="O3826" s="742">
        <v>1</v>
      </c>
      <c r="P3826" s="662"/>
      <c r="Q3826" s="677">
        <v>0</v>
      </c>
      <c r="R3826" s="661"/>
      <c r="S3826" s="677">
        <v>0</v>
      </c>
      <c r="T3826" s="742"/>
      <c r="U3826" s="700">
        <v>0</v>
      </c>
    </row>
    <row r="3827" spans="1:21" ht="14.4" customHeight="1" x14ac:dyDescent="0.3">
      <c r="A3827" s="660">
        <v>21</v>
      </c>
      <c r="B3827" s="661" t="s">
        <v>589</v>
      </c>
      <c r="C3827" s="661">
        <v>89301215</v>
      </c>
      <c r="D3827" s="740" t="s">
        <v>6630</v>
      </c>
      <c r="E3827" s="741" t="s">
        <v>4387</v>
      </c>
      <c r="F3827" s="661" t="s">
        <v>4355</v>
      </c>
      <c r="G3827" s="661" t="s">
        <v>4963</v>
      </c>
      <c r="H3827" s="661" t="s">
        <v>2238</v>
      </c>
      <c r="I3827" s="661" t="s">
        <v>3652</v>
      </c>
      <c r="J3827" s="661" t="s">
        <v>4300</v>
      </c>
      <c r="K3827" s="661" t="s">
        <v>2543</v>
      </c>
      <c r="L3827" s="662">
        <v>514.67999999999995</v>
      </c>
      <c r="M3827" s="662">
        <v>514.67999999999995</v>
      </c>
      <c r="N3827" s="661">
        <v>1</v>
      </c>
      <c r="O3827" s="742">
        <v>1</v>
      </c>
      <c r="P3827" s="662"/>
      <c r="Q3827" s="677">
        <v>0</v>
      </c>
      <c r="R3827" s="661"/>
      <c r="S3827" s="677">
        <v>0</v>
      </c>
      <c r="T3827" s="742"/>
      <c r="U3827" s="700">
        <v>0</v>
      </c>
    </row>
    <row r="3828" spans="1:21" ht="14.4" customHeight="1" x14ac:dyDescent="0.3">
      <c r="A3828" s="660">
        <v>21</v>
      </c>
      <c r="B3828" s="661" t="s">
        <v>589</v>
      </c>
      <c r="C3828" s="661">
        <v>89301215</v>
      </c>
      <c r="D3828" s="740" t="s">
        <v>6630</v>
      </c>
      <c r="E3828" s="741" t="s">
        <v>4387</v>
      </c>
      <c r="F3828" s="661" t="s">
        <v>4355</v>
      </c>
      <c r="G3828" s="661" t="s">
        <v>5005</v>
      </c>
      <c r="H3828" s="661" t="s">
        <v>2238</v>
      </c>
      <c r="I3828" s="661" t="s">
        <v>6454</v>
      </c>
      <c r="J3828" s="661" t="s">
        <v>6455</v>
      </c>
      <c r="K3828" s="661" t="s">
        <v>6456</v>
      </c>
      <c r="L3828" s="662">
        <v>14860.07</v>
      </c>
      <c r="M3828" s="662">
        <v>74300.350000000006</v>
      </c>
      <c r="N3828" s="661">
        <v>5</v>
      </c>
      <c r="O3828" s="742">
        <v>2</v>
      </c>
      <c r="P3828" s="662">
        <v>14860.07</v>
      </c>
      <c r="Q3828" s="677">
        <v>0.19999999999999998</v>
      </c>
      <c r="R3828" s="661">
        <v>1</v>
      </c>
      <c r="S3828" s="677">
        <v>0.2</v>
      </c>
      <c r="T3828" s="742">
        <v>1</v>
      </c>
      <c r="U3828" s="700">
        <v>0.5</v>
      </c>
    </row>
    <row r="3829" spans="1:21" ht="14.4" customHeight="1" x14ac:dyDescent="0.3">
      <c r="A3829" s="660">
        <v>21</v>
      </c>
      <c r="B3829" s="661" t="s">
        <v>589</v>
      </c>
      <c r="C3829" s="661">
        <v>89301215</v>
      </c>
      <c r="D3829" s="740" t="s">
        <v>6630</v>
      </c>
      <c r="E3829" s="741" t="s">
        <v>4387</v>
      </c>
      <c r="F3829" s="661" t="s">
        <v>4355</v>
      </c>
      <c r="G3829" s="661" t="s">
        <v>5005</v>
      </c>
      <c r="H3829" s="661" t="s">
        <v>2238</v>
      </c>
      <c r="I3829" s="661" t="s">
        <v>6611</v>
      </c>
      <c r="J3829" s="661" t="s">
        <v>6496</v>
      </c>
      <c r="K3829" s="661" t="s">
        <v>6612</v>
      </c>
      <c r="L3829" s="662">
        <v>0</v>
      </c>
      <c r="M3829" s="662">
        <v>0</v>
      </c>
      <c r="N3829" s="661">
        <v>1</v>
      </c>
      <c r="O3829" s="742">
        <v>0.5</v>
      </c>
      <c r="P3829" s="662">
        <v>0</v>
      </c>
      <c r="Q3829" s="677"/>
      <c r="R3829" s="661">
        <v>1</v>
      </c>
      <c r="S3829" s="677">
        <v>1</v>
      </c>
      <c r="T3829" s="742">
        <v>0.5</v>
      </c>
      <c r="U3829" s="700">
        <v>1</v>
      </c>
    </row>
    <row r="3830" spans="1:21" ht="14.4" customHeight="1" x14ac:dyDescent="0.3">
      <c r="A3830" s="660">
        <v>21</v>
      </c>
      <c r="B3830" s="661" t="s">
        <v>589</v>
      </c>
      <c r="C3830" s="661">
        <v>89301215</v>
      </c>
      <c r="D3830" s="740" t="s">
        <v>6630</v>
      </c>
      <c r="E3830" s="741" t="s">
        <v>4387</v>
      </c>
      <c r="F3830" s="661" t="s">
        <v>4355</v>
      </c>
      <c r="G3830" s="661" t="s">
        <v>5005</v>
      </c>
      <c r="H3830" s="661" t="s">
        <v>2238</v>
      </c>
      <c r="I3830" s="661" t="s">
        <v>6613</v>
      </c>
      <c r="J3830" s="661" t="s">
        <v>6490</v>
      </c>
      <c r="K3830" s="661" t="s">
        <v>4303</v>
      </c>
      <c r="L3830" s="662">
        <v>0</v>
      </c>
      <c r="M3830" s="662">
        <v>0</v>
      </c>
      <c r="N3830" s="661">
        <v>1</v>
      </c>
      <c r="O3830" s="742">
        <v>0.5</v>
      </c>
      <c r="P3830" s="662">
        <v>0</v>
      </c>
      <c r="Q3830" s="677"/>
      <c r="R3830" s="661">
        <v>1</v>
      </c>
      <c r="S3830" s="677">
        <v>1</v>
      </c>
      <c r="T3830" s="742">
        <v>0.5</v>
      </c>
      <c r="U3830" s="700">
        <v>1</v>
      </c>
    </row>
    <row r="3831" spans="1:21" ht="14.4" customHeight="1" x14ac:dyDescent="0.3">
      <c r="A3831" s="660">
        <v>21</v>
      </c>
      <c r="B3831" s="661" t="s">
        <v>589</v>
      </c>
      <c r="C3831" s="661">
        <v>89301215</v>
      </c>
      <c r="D3831" s="740" t="s">
        <v>6630</v>
      </c>
      <c r="E3831" s="741" t="s">
        <v>4387</v>
      </c>
      <c r="F3831" s="661" t="s">
        <v>4355</v>
      </c>
      <c r="G3831" s="661" t="s">
        <v>5005</v>
      </c>
      <c r="H3831" s="661" t="s">
        <v>2238</v>
      </c>
      <c r="I3831" s="661" t="s">
        <v>6620</v>
      </c>
      <c r="J3831" s="661" t="s">
        <v>6455</v>
      </c>
      <c r="K3831" s="661" t="s">
        <v>6621</v>
      </c>
      <c r="L3831" s="662">
        <v>0</v>
      </c>
      <c r="M3831" s="662">
        <v>0</v>
      </c>
      <c r="N3831" s="661">
        <v>1</v>
      </c>
      <c r="O3831" s="742">
        <v>0.5</v>
      </c>
      <c r="P3831" s="662">
        <v>0</v>
      </c>
      <c r="Q3831" s="677"/>
      <c r="R3831" s="661">
        <v>1</v>
      </c>
      <c r="S3831" s="677">
        <v>1</v>
      </c>
      <c r="T3831" s="742">
        <v>0.5</v>
      </c>
      <c r="U3831" s="700">
        <v>1</v>
      </c>
    </row>
    <row r="3832" spans="1:21" ht="14.4" customHeight="1" x14ac:dyDescent="0.3">
      <c r="A3832" s="660">
        <v>21</v>
      </c>
      <c r="B3832" s="661" t="s">
        <v>589</v>
      </c>
      <c r="C3832" s="661">
        <v>89301215</v>
      </c>
      <c r="D3832" s="740" t="s">
        <v>6630</v>
      </c>
      <c r="E3832" s="741" t="s">
        <v>4387</v>
      </c>
      <c r="F3832" s="661" t="s">
        <v>4355</v>
      </c>
      <c r="G3832" s="661" t="s">
        <v>4411</v>
      </c>
      <c r="H3832" s="661" t="s">
        <v>590</v>
      </c>
      <c r="I3832" s="661" t="s">
        <v>1268</v>
      </c>
      <c r="J3832" s="661" t="s">
        <v>1059</v>
      </c>
      <c r="K3832" s="661" t="s">
        <v>4412</v>
      </c>
      <c r="L3832" s="662">
        <v>89.66</v>
      </c>
      <c r="M3832" s="662">
        <v>89.66</v>
      </c>
      <c r="N3832" s="661">
        <v>1</v>
      </c>
      <c r="O3832" s="742">
        <v>0.5</v>
      </c>
      <c r="P3832" s="662">
        <v>89.66</v>
      </c>
      <c r="Q3832" s="677">
        <v>1</v>
      </c>
      <c r="R3832" s="661">
        <v>1</v>
      </c>
      <c r="S3832" s="677">
        <v>1</v>
      </c>
      <c r="T3832" s="742">
        <v>0.5</v>
      </c>
      <c r="U3832" s="700">
        <v>1</v>
      </c>
    </row>
    <row r="3833" spans="1:21" ht="14.4" customHeight="1" x14ac:dyDescent="0.3">
      <c r="A3833" s="660">
        <v>21</v>
      </c>
      <c r="B3833" s="661" t="s">
        <v>589</v>
      </c>
      <c r="C3833" s="661">
        <v>89301215</v>
      </c>
      <c r="D3833" s="740" t="s">
        <v>6630</v>
      </c>
      <c r="E3833" s="741" t="s">
        <v>4387</v>
      </c>
      <c r="F3833" s="661" t="s">
        <v>4355</v>
      </c>
      <c r="G3833" s="661" t="s">
        <v>4411</v>
      </c>
      <c r="H3833" s="661" t="s">
        <v>590</v>
      </c>
      <c r="I3833" s="661" t="s">
        <v>2902</v>
      </c>
      <c r="J3833" s="661" t="s">
        <v>1059</v>
      </c>
      <c r="K3833" s="661" t="s">
        <v>4666</v>
      </c>
      <c r="L3833" s="662">
        <v>57.66</v>
      </c>
      <c r="M3833" s="662">
        <v>57.66</v>
      </c>
      <c r="N3833" s="661">
        <v>1</v>
      </c>
      <c r="O3833" s="742">
        <v>0.5</v>
      </c>
      <c r="P3833" s="662"/>
      <c r="Q3833" s="677">
        <v>0</v>
      </c>
      <c r="R3833" s="661"/>
      <c r="S3833" s="677">
        <v>0</v>
      </c>
      <c r="T3833" s="742"/>
      <c r="U3833" s="700">
        <v>0</v>
      </c>
    </row>
    <row r="3834" spans="1:21" ht="14.4" customHeight="1" x14ac:dyDescent="0.3">
      <c r="A3834" s="660">
        <v>21</v>
      </c>
      <c r="B3834" s="661" t="s">
        <v>589</v>
      </c>
      <c r="C3834" s="661">
        <v>89301215</v>
      </c>
      <c r="D3834" s="740" t="s">
        <v>6630</v>
      </c>
      <c r="E3834" s="741" t="s">
        <v>4387</v>
      </c>
      <c r="F3834" s="661" t="s">
        <v>4355</v>
      </c>
      <c r="G3834" s="661" t="s">
        <v>4599</v>
      </c>
      <c r="H3834" s="661" t="s">
        <v>2238</v>
      </c>
      <c r="I3834" s="661" t="s">
        <v>4965</v>
      </c>
      <c r="J3834" s="661" t="s">
        <v>2508</v>
      </c>
      <c r="K3834" s="661" t="s">
        <v>4966</v>
      </c>
      <c r="L3834" s="662">
        <v>314.33999999999997</v>
      </c>
      <c r="M3834" s="662">
        <v>314.33999999999997</v>
      </c>
      <c r="N3834" s="661">
        <v>1</v>
      </c>
      <c r="O3834" s="742">
        <v>1</v>
      </c>
      <c r="P3834" s="662">
        <v>314.33999999999997</v>
      </c>
      <c r="Q3834" s="677">
        <v>1</v>
      </c>
      <c r="R3834" s="661">
        <v>1</v>
      </c>
      <c r="S3834" s="677">
        <v>1</v>
      </c>
      <c r="T3834" s="742">
        <v>1</v>
      </c>
      <c r="U3834" s="700">
        <v>1</v>
      </c>
    </row>
    <row r="3835" spans="1:21" ht="14.4" customHeight="1" x14ac:dyDescent="0.3">
      <c r="A3835" s="660">
        <v>21</v>
      </c>
      <c r="B3835" s="661" t="s">
        <v>589</v>
      </c>
      <c r="C3835" s="661">
        <v>89301215</v>
      </c>
      <c r="D3835" s="740" t="s">
        <v>6630</v>
      </c>
      <c r="E3835" s="741" t="s">
        <v>4387</v>
      </c>
      <c r="F3835" s="661" t="s">
        <v>4355</v>
      </c>
      <c r="G3835" s="661" t="s">
        <v>4448</v>
      </c>
      <c r="H3835" s="661" t="s">
        <v>590</v>
      </c>
      <c r="I3835" s="661" t="s">
        <v>4725</v>
      </c>
      <c r="J3835" s="661" t="s">
        <v>4601</v>
      </c>
      <c r="K3835" s="661" t="s">
        <v>1394</v>
      </c>
      <c r="L3835" s="662">
        <v>154.33000000000001</v>
      </c>
      <c r="M3835" s="662">
        <v>154.33000000000001</v>
      </c>
      <c r="N3835" s="661">
        <v>1</v>
      </c>
      <c r="O3835" s="742">
        <v>1</v>
      </c>
      <c r="P3835" s="662"/>
      <c r="Q3835" s="677">
        <v>0</v>
      </c>
      <c r="R3835" s="661"/>
      <c r="S3835" s="677">
        <v>0</v>
      </c>
      <c r="T3835" s="742"/>
      <c r="U3835" s="700">
        <v>0</v>
      </c>
    </row>
    <row r="3836" spans="1:21" ht="14.4" customHeight="1" x14ac:dyDescent="0.3">
      <c r="A3836" s="660">
        <v>21</v>
      </c>
      <c r="B3836" s="661" t="s">
        <v>589</v>
      </c>
      <c r="C3836" s="661">
        <v>89301215</v>
      </c>
      <c r="D3836" s="740" t="s">
        <v>6630</v>
      </c>
      <c r="E3836" s="741" t="s">
        <v>4387</v>
      </c>
      <c r="F3836" s="661" t="s">
        <v>4357</v>
      </c>
      <c r="G3836" s="661" t="s">
        <v>4615</v>
      </c>
      <c r="H3836" s="661" t="s">
        <v>590</v>
      </c>
      <c r="I3836" s="661" t="s">
        <v>4681</v>
      </c>
      <c r="J3836" s="661" t="s">
        <v>4682</v>
      </c>
      <c r="K3836" s="661" t="s">
        <v>4683</v>
      </c>
      <c r="L3836" s="662">
        <v>1000</v>
      </c>
      <c r="M3836" s="662">
        <v>1000</v>
      </c>
      <c r="N3836" s="661">
        <v>1</v>
      </c>
      <c r="O3836" s="742">
        <v>1</v>
      </c>
      <c r="P3836" s="662"/>
      <c r="Q3836" s="677">
        <v>0</v>
      </c>
      <c r="R3836" s="661"/>
      <c r="S3836" s="677">
        <v>0</v>
      </c>
      <c r="T3836" s="742"/>
      <c r="U3836" s="700">
        <v>0</v>
      </c>
    </row>
    <row r="3837" spans="1:21" ht="14.4" customHeight="1" x14ac:dyDescent="0.3">
      <c r="A3837" s="660">
        <v>21</v>
      </c>
      <c r="B3837" s="661" t="s">
        <v>589</v>
      </c>
      <c r="C3837" s="661">
        <v>89301215</v>
      </c>
      <c r="D3837" s="740" t="s">
        <v>6630</v>
      </c>
      <c r="E3837" s="741" t="s">
        <v>4388</v>
      </c>
      <c r="F3837" s="661" t="s">
        <v>4355</v>
      </c>
      <c r="G3837" s="661" t="s">
        <v>4395</v>
      </c>
      <c r="H3837" s="661" t="s">
        <v>590</v>
      </c>
      <c r="I3837" s="661" t="s">
        <v>4906</v>
      </c>
      <c r="J3837" s="661" t="s">
        <v>4464</v>
      </c>
      <c r="K3837" s="661" t="s">
        <v>1192</v>
      </c>
      <c r="L3837" s="662">
        <v>0</v>
      </c>
      <c r="M3837" s="662">
        <v>0</v>
      </c>
      <c r="N3837" s="661">
        <v>2</v>
      </c>
      <c r="O3837" s="742">
        <v>2</v>
      </c>
      <c r="P3837" s="662">
        <v>0</v>
      </c>
      <c r="Q3837" s="677"/>
      <c r="R3837" s="661">
        <v>1</v>
      </c>
      <c r="S3837" s="677">
        <v>0.5</v>
      </c>
      <c r="T3837" s="742">
        <v>1</v>
      </c>
      <c r="U3837" s="700">
        <v>0.5</v>
      </c>
    </row>
    <row r="3838" spans="1:21" ht="14.4" customHeight="1" x14ac:dyDescent="0.3">
      <c r="A3838" s="660">
        <v>21</v>
      </c>
      <c r="B3838" s="661" t="s">
        <v>589</v>
      </c>
      <c r="C3838" s="661">
        <v>89301215</v>
      </c>
      <c r="D3838" s="740" t="s">
        <v>6630</v>
      </c>
      <c r="E3838" s="741" t="s">
        <v>4388</v>
      </c>
      <c r="F3838" s="661" t="s">
        <v>4355</v>
      </c>
      <c r="G3838" s="661" t="s">
        <v>4395</v>
      </c>
      <c r="H3838" s="661" t="s">
        <v>590</v>
      </c>
      <c r="I3838" s="661" t="s">
        <v>756</v>
      </c>
      <c r="J3838" s="661" t="s">
        <v>4464</v>
      </c>
      <c r="K3838" s="661" t="s">
        <v>3080</v>
      </c>
      <c r="L3838" s="662">
        <v>44.8</v>
      </c>
      <c r="M3838" s="662">
        <v>44.8</v>
      </c>
      <c r="N3838" s="661">
        <v>1</v>
      </c>
      <c r="O3838" s="742">
        <v>1</v>
      </c>
      <c r="P3838" s="662">
        <v>44.8</v>
      </c>
      <c r="Q3838" s="677">
        <v>1</v>
      </c>
      <c r="R3838" s="661">
        <v>1</v>
      </c>
      <c r="S3838" s="677">
        <v>1</v>
      </c>
      <c r="T3838" s="742">
        <v>1</v>
      </c>
      <c r="U3838" s="700">
        <v>1</v>
      </c>
    </row>
    <row r="3839" spans="1:21" ht="14.4" customHeight="1" x14ac:dyDescent="0.3">
      <c r="A3839" s="660">
        <v>21</v>
      </c>
      <c r="B3839" s="661" t="s">
        <v>589</v>
      </c>
      <c r="C3839" s="661">
        <v>89301215</v>
      </c>
      <c r="D3839" s="740" t="s">
        <v>6630</v>
      </c>
      <c r="E3839" s="741" t="s">
        <v>4388</v>
      </c>
      <c r="F3839" s="661" t="s">
        <v>4355</v>
      </c>
      <c r="G3839" s="661" t="s">
        <v>4399</v>
      </c>
      <c r="H3839" s="661" t="s">
        <v>2238</v>
      </c>
      <c r="I3839" s="661" t="s">
        <v>2456</v>
      </c>
      <c r="J3839" s="661" t="s">
        <v>4240</v>
      </c>
      <c r="K3839" s="661" t="s">
        <v>4241</v>
      </c>
      <c r="L3839" s="662">
        <v>16.27</v>
      </c>
      <c r="M3839" s="662">
        <v>16.27</v>
      </c>
      <c r="N3839" s="661">
        <v>1</v>
      </c>
      <c r="O3839" s="742">
        <v>1</v>
      </c>
      <c r="P3839" s="662">
        <v>16.27</v>
      </c>
      <c r="Q3839" s="677">
        <v>1</v>
      </c>
      <c r="R3839" s="661">
        <v>1</v>
      </c>
      <c r="S3839" s="677">
        <v>1</v>
      </c>
      <c r="T3839" s="742">
        <v>1</v>
      </c>
      <c r="U3839" s="700">
        <v>1</v>
      </c>
    </row>
    <row r="3840" spans="1:21" ht="14.4" customHeight="1" x14ac:dyDescent="0.3">
      <c r="A3840" s="660">
        <v>21</v>
      </c>
      <c r="B3840" s="661" t="s">
        <v>589</v>
      </c>
      <c r="C3840" s="661">
        <v>89301215</v>
      </c>
      <c r="D3840" s="740" t="s">
        <v>6630</v>
      </c>
      <c r="E3840" s="741" t="s">
        <v>4388</v>
      </c>
      <c r="F3840" s="661" t="s">
        <v>4355</v>
      </c>
      <c r="G3840" s="661" t="s">
        <v>4399</v>
      </c>
      <c r="H3840" s="661" t="s">
        <v>2238</v>
      </c>
      <c r="I3840" s="661" t="s">
        <v>2500</v>
      </c>
      <c r="J3840" s="661" t="s">
        <v>4244</v>
      </c>
      <c r="K3840" s="661" t="s">
        <v>4245</v>
      </c>
      <c r="L3840" s="662">
        <v>10.73</v>
      </c>
      <c r="M3840" s="662">
        <v>10.73</v>
      </c>
      <c r="N3840" s="661">
        <v>1</v>
      </c>
      <c r="O3840" s="742">
        <v>1</v>
      </c>
      <c r="P3840" s="662"/>
      <c r="Q3840" s="677">
        <v>0</v>
      </c>
      <c r="R3840" s="661"/>
      <c r="S3840" s="677">
        <v>0</v>
      </c>
      <c r="T3840" s="742"/>
      <c r="U3840" s="700">
        <v>0</v>
      </c>
    </row>
    <row r="3841" spans="1:21" ht="14.4" customHeight="1" x14ac:dyDescent="0.3">
      <c r="A3841" s="660">
        <v>21</v>
      </c>
      <c r="B3841" s="661" t="s">
        <v>589</v>
      </c>
      <c r="C3841" s="661">
        <v>89301215</v>
      </c>
      <c r="D3841" s="740" t="s">
        <v>6630</v>
      </c>
      <c r="E3841" s="741" t="s">
        <v>4388</v>
      </c>
      <c r="F3841" s="661" t="s">
        <v>4355</v>
      </c>
      <c r="G3841" s="661" t="s">
        <v>4509</v>
      </c>
      <c r="H3841" s="661" t="s">
        <v>590</v>
      </c>
      <c r="I3841" s="661" t="s">
        <v>4513</v>
      </c>
      <c r="J3841" s="661" t="s">
        <v>4514</v>
      </c>
      <c r="K3841" s="661" t="s">
        <v>4512</v>
      </c>
      <c r="L3841" s="662">
        <v>0</v>
      </c>
      <c r="M3841" s="662">
        <v>0</v>
      </c>
      <c r="N3841" s="661">
        <v>1</v>
      </c>
      <c r="O3841" s="742">
        <v>1</v>
      </c>
      <c r="P3841" s="662">
        <v>0</v>
      </c>
      <c r="Q3841" s="677"/>
      <c r="R3841" s="661">
        <v>1</v>
      </c>
      <c r="S3841" s="677">
        <v>1</v>
      </c>
      <c r="T3841" s="742">
        <v>1</v>
      </c>
      <c r="U3841" s="700">
        <v>1</v>
      </c>
    </row>
    <row r="3842" spans="1:21" ht="14.4" customHeight="1" x14ac:dyDescent="0.3">
      <c r="A3842" s="660">
        <v>21</v>
      </c>
      <c r="B3842" s="661" t="s">
        <v>589</v>
      </c>
      <c r="C3842" s="661">
        <v>89301215</v>
      </c>
      <c r="D3842" s="740" t="s">
        <v>6630</v>
      </c>
      <c r="E3842" s="741" t="s">
        <v>4388</v>
      </c>
      <c r="F3842" s="661" t="s">
        <v>4355</v>
      </c>
      <c r="G3842" s="661" t="s">
        <v>5100</v>
      </c>
      <c r="H3842" s="661" t="s">
        <v>590</v>
      </c>
      <c r="I3842" s="661" t="s">
        <v>5958</v>
      </c>
      <c r="J3842" s="661" t="s">
        <v>5957</v>
      </c>
      <c r="K3842" s="661" t="s">
        <v>3240</v>
      </c>
      <c r="L3842" s="662">
        <v>0</v>
      </c>
      <c r="M3842" s="662">
        <v>0</v>
      </c>
      <c r="N3842" s="661">
        <v>3</v>
      </c>
      <c r="O3842" s="742">
        <v>1</v>
      </c>
      <c r="P3842" s="662"/>
      <c r="Q3842" s="677"/>
      <c r="R3842" s="661"/>
      <c r="S3842" s="677">
        <v>0</v>
      </c>
      <c r="T3842" s="742"/>
      <c r="U3842" s="700">
        <v>0</v>
      </c>
    </row>
    <row r="3843" spans="1:21" ht="14.4" customHeight="1" x14ac:dyDescent="0.3">
      <c r="A3843" s="660">
        <v>21</v>
      </c>
      <c r="B3843" s="661" t="s">
        <v>589</v>
      </c>
      <c r="C3843" s="661">
        <v>89301215</v>
      </c>
      <c r="D3843" s="740" t="s">
        <v>6630</v>
      </c>
      <c r="E3843" s="741" t="s">
        <v>4388</v>
      </c>
      <c r="F3843" s="661" t="s">
        <v>4355</v>
      </c>
      <c r="G3843" s="661" t="s">
        <v>4529</v>
      </c>
      <c r="H3843" s="661" t="s">
        <v>590</v>
      </c>
      <c r="I3843" s="661" t="s">
        <v>1610</v>
      </c>
      <c r="J3843" s="661" t="s">
        <v>1611</v>
      </c>
      <c r="K3843" s="661" t="s">
        <v>4530</v>
      </c>
      <c r="L3843" s="662">
        <v>121.76</v>
      </c>
      <c r="M3843" s="662">
        <v>243.52</v>
      </c>
      <c r="N3843" s="661">
        <v>2</v>
      </c>
      <c r="O3843" s="742">
        <v>0.5</v>
      </c>
      <c r="P3843" s="662">
        <v>243.52</v>
      </c>
      <c r="Q3843" s="677">
        <v>1</v>
      </c>
      <c r="R3843" s="661">
        <v>2</v>
      </c>
      <c r="S3843" s="677">
        <v>1</v>
      </c>
      <c r="T3843" s="742">
        <v>0.5</v>
      </c>
      <c r="U3843" s="700">
        <v>1</v>
      </c>
    </row>
    <row r="3844" spans="1:21" ht="14.4" customHeight="1" x14ac:dyDescent="0.3">
      <c r="A3844" s="660">
        <v>21</v>
      </c>
      <c r="B3844" s="661" t="s">
        <v>589</v>
      </c>
      <c r="C3844" s="661">
        <v>89301215</v>
      </c>
      <c r="D3844" s="740" t="s">
        <v>6630</v>
      </c>
      <c r="E3844" s="741" t="s">
        <v>4388</v>
      </c>
      <c r="F3844" s="661" t="s">
        <v>4355</v>
      </c>
      <c r="G3844" s="661" t="s">
        <v>4545</v>
      </c>
      <c r="H3844" s="661" t="s">
        <v>2238</v>
      </c>
      <c r="I3844" s="661" t="s">
        <v>2601</v>
      </c>
      <c r="J3844" s="661" t="s">
        <v>2602</v>
      </c>
      <c r="K3844" s="661" t="s">
        <v>4215</v>
      </c>
      <c r="L3844" s="662">
        <v>804.58</v>
      </c>
      <c r="M3844" s="662">
        <v>20114.5</v>
      </c>
      <c r="N3844" s="661">
        <v>25</v>
      </c>
      <c r="O3844" s="742">
        <v>10</v>
      </c>
      <c r="P3844" s="662">
        <v>7241.2200000000012</v>
      </c>
      <c r="Q3844" s="677">
        <v>0.36000000000000004</v>
      </c>
      <c r="R3844" s="661">
        <v>9</v>
      </c>
      <c r="S3844" s="677">
        <v>0.36</v>
      </c>
      <c r="T3844" s="742">
        <v>3</v>
      </c>
      <c r="U3844" s="700">
        <v>0.3</v>
      </c>
    </row>
    <row r="3845" spans="1:21" ht="14.4" customHeight="1" x14ac:dyDescent="0.3">
      <c r="A3845" s="660">
        <v>21</v>
      </c>
      <c r="B3845" s="661" t="s">
        <v>589</v>
      </c>
      <c r="C3845" s="661">
        <v>89301215</v>
      </c>
      <c r="D3845" s="740" t="s">
        <v>6630</v>
      </c>
      <c r="E3845" s="741" t="s">
        <v>4388</v>
      </c>
      <c r="F3845" s="661" t="s">
        <v>4355</v>
      </c>
      <c r="G3845" s="661" t="s">
        <v>4546</v>
      </c>
      <c r="H3845" s="661" t="s">
        <v>590</v>
      </c>
      <c r="I3845" s="661" t="s">
        <v>4640</v>
      </c>
      <c r="J3845" s="661" t="s">
        <v>4548</v>
      </c>
      <c r="K3845" s="661" t="s">
        <v>4641</v>
      </c>
      <c r="L3845" s="662">
        <v>0</v>
      </c>
      <c r="M3845" s="662">
        <v>0</v>
      </c>
      <c r="N3845" s="661">
        <v>1</v>
      </c>
      <c r="O3845" s="742">
        <v>1</v>
      </c>
      <c r="P3845" s="662">
        <v>0</v>
      </c>
      <c r="Q3845" s="677"/>
      <c r="R3845" s="661">
        <v>1</v>
      </c>
      <c r="S3845" s="677">
        <v>1</v>
      </c>
      <c r="T3845" s="742">
        <v>1</v>
      </c>
      <c r="U3845" s="700">
        <v>1</v>
      </c>
    </row>
    <row r="3846" spans="1:21" ht="14.4" customHeight="1" x14ac:dyDescent="0.3">
      <c r="A3846" s="660">
        <v>21</v>
      </c>
      <c r="B3846" s="661" t="s">
        <v>589</v>
      </c>
      <c r="C3846" s="661">
        <v>89301215</v>
      </c>
      <c r="D3846" s="740" t="s">
        <v>6630</v>
      </c>
      <c r="E3846" s="741" t="s">
        <v>4388</v>
      </c>
      <c r="F3846" s="661" t="s">
        <v>4355</v>
      </c>
      <c r="G3846" s="661" t="s">
        <v>4642</v>
      </c>
      <c r="H3846" s="661" t="s">
        <v>590</v>
      </c>
      <c r="I3846" s="661" t="s">
        <v>987</v>
      </c>
      <c r="J3846" s="661" t="s">
        <v>988</v>
      </c>
      <c r="K3846" s="661" t="s">
        <v>4643</v>
      </c>
      <c r="L3846" s="662">
        <v>242.93</v>
      </c>
      <c r="M3846" s="662">
        <v>971.72</v>
      </c>
      <c r="N3846" s="661">
        <v>4</v>
      </c>
      <c r="O3846" s="742">
        <v>4</v>
      </c>
      <c r="P3846" s="662">
        <v>242.93</v>
      </c>
      <c r="Q3846" s="677">
        <v>0.25</v>
      </c>
      <c r="R3846" s="661">
        <v>1</v>
      </c>
      <c r="S3846" s="677">
        <v>0.25</v>
      </c>
      <c r="T3846" s="742">
        <v>1</v>
      </c>
      <c r="U3846" s="700">
        <v>0.25</v>
      </c>
    </row>
    <row r="3847" spans="1:21" ht="14.4" customHeight="1" x14ac:dyDescent="0.3">
      <c r="A3847" s="660">
        <v>21</v>
      </c>
      <c r="B3847" s="661" t="s">
        <v>589</v>
      </c>
      <c r="C3847" s="661">
        <v>89301215</v>
      </c>
      <c r="D3847" s="740" t="s">
        <v>6630</v>
      </c>
      <c r="E3847" s="741" t="s">
        <v>4388</v>
      </c>
      <c r="F3847" s="661" t="s">
        <v>4355</v>
      </c>
      <c r="G3847" s="661" t="s">
        <v>4550</v>
      </c>
      <c r="H3847" s="661" t="s">
        <v>590</v>
      </c>
      <c r="I3847" s="661" t="s">
        <v>3377</v>
      </c>
      <c r="J3847" s="661" t="s">
        <v>3378</v>
      </c>
      <c r="K3847" s="661" t="s">
        <v>3379</v>
      </c>
      <c r="L3847" s="662">
        <v>1172.22</v>
      </c>
      <c r="M3847" s="662">
        <v>7033.32</v>
      </c>
      <c r="N3847" s="661">
        <v>6</v>
      </c>
      <c r="O3847" s="742">
        <v>3</v>
      </c>
      <c r="P3847" s="662">
        <v>2344.44</v>
      </c>
      <c r="Q3847" s="677">
        <v>0.33333333333333337</v>
      </c>
      <c r="R3847" s="661">
        <v>2</v>
      </c>
      <c r="S3847" s="677">
        <v>0.33333333333333331</v>
      </c>
      <c r="T3847" s="742">
        <v>1</v>
      </c>
      <c r="U3847" s="700">
        <v>0.33333333333333331</v>
      </c>
    </row>
    <row r="3848" spans="1:21" ht="14.4" customHeight="1" x14ac:dyDescent="0.3">
      <c r="A3848" s="660">
        <v>21</v>
      </c>
      <c r="B3848" s="661" t="s">
        <v>589</v>
      </c>
      <c r="C3848" s="661">
        <v>89301215</v>
      </c>
      <c r="D3848" s="740" t="s">
        <v>6630</v>
      </c>
      <c r="E3848" s="741" t="s">
        <v>4388</v>
      </c>
      <c r="F3848" s="661" t="s">
        <v>4355</v>
      </c>
      <c r="G3848" s="661" t="s">
        <v>4550</v>
      </c>
      <c r="H3848" s="661" t="s">
        <v>590</v>
      </c>
      <c r="I3848" s="661" t="s">
        <v>6622</v>
      </c>
      <c r="J3848" s="661" t="s">
        <v>6623</v>
      </c>
      <c r="K3848" s="661" t="s">
        <v>3379</v>
      </c>
      <c r="L3848" s="662">
        <v>1172.22</v>
      </c>
      <c r="M3848" s="662">
        <v>7033.32</v>
      </c>
      <c r="N3848" s="661">
        <v>6</v>
      </c>
      <c r="O3848" s="742">
        <v>3</v>
      </c>
      <c r="P3848" s="662"/>
      <c r="Q3848" s="677">
        <v>0</v>
      </c>
      <c r="R3848" s="661"/>
      <c r="S3848" s="677">
        <v>0</v>
      </c>
      <c r="T3848" s="742"/>
      <c r="U3848" s="700">
        <v>0</v>
      </c>
    </row>
    <row r="3849" spans="1:21" ht="14.4" customHeight="1" x14ac:dyDescent="0.3">
      <c r="A3849" s="660">
        <v>21</v>
      </c>
      <c r="B3849" s="661" t="s">
        <v>589</v>
      </c>
      <c r="C3849" s="661">
        <v>89301215</v>
      </c>
      <c r="D3849" s="740" t="s">
        <v>6630</v>
      </c>
      <c r="E3849" s="741" t="s">
        <v>4388</v>
      </c>
      <c r="F3849" s="661" t="s">
        <v>4355</v>
      </c>
      <c r="G3849" s="661" t="s">
        <v>4550</v>
      </c>
      <c r="H3849" s="661" t="s">
        <v>590</v>
      </c>
      <c r="I3849" s="661" t="s">
        <v>5328</v>
      </c>
      <c r="J3849" s="661" t="s">
        <v>3378</v>
      </c>
      <c r="K3849" s="661" t="s">
        <v>3379</v>
      </c>
      <c r="L3849" s="662">
        <v>1172.22</v>
      </c>
      <c r="M3849" s="662">
        <v>2344.44</v>
      </c>
      <c r="N3849" s="661">
        <v>2</v>
      </c>
      <c r="O3849" s="742">
        <v>2</v>
      </c>
      <c r="P3849" s="662"/>
      <c r="Q3849" s="677">
        <v>0</v>
      </c>
      <c r="R3849" s="661"/>
      <c r="S3849" s="677">
        <v>0</v>
      </c>
      <c r="T3849" s="742"/>
      <c r="U3849" s="700">
        <v>0</v>
      </c>
    </row>
    <row r="3850" spans="1:21" ht="14.4" customHeight="1" x14ac:dyDescent="0.3">
      <c r="A3850" s="660">
        <v>21</v>
      </c>
      <c r="B3850" s="661" t="s">
        <v>589</v>
      </c>
      <c r="C3850" s="661">
        <v>89301215</v>
      </c>
      <c r="D3850" s="740" t="s">
        <v>6630</v>
      </c>
      <c r="E3850" s="741" t="s">
        <v>4388</v>
      </c>
      <c r="F3850" s="661" t="s">
        <v>4355</v>
      </c>
      <c r="G3850" s="661" t="s">
        <v>4432</v>
      </c>
      <c r="H3850" s="661" t="s">
        <v>590</v>
      </c>
      <c r="I3850" s="661" t="s">
        <v>1073</v>
      </c>
      <c r="J3850" s="661" t="s">
        <v>4433</v>
      </c>
      <c r="K3850" s="661" t="s">
        <v>4434</v>
      </c>
      <c r="L3850" s="662">
        <v>56.01</v>
      </c>
      <c r="M3850" s="662">
        <v>56.01</v>
      </c>
      <c r="N3850" s="661">
        <v>1</v>
      </c>
      <c r="O3850" s="742">
        <v>0.5</v>
      </c>
      <c r="P3850" s="662">
        <v>56.01</v>
      </c>
      <c r="Q3850" s="677">
        <v>1</v>
      </c>
      <c r="R3850" s="661">
        <v>1</v>
      </c>
      <c r="S3850" s="677">
        <v>1</v>
      </c>
      <c r="T3850" s="742">
        <v>0.5</v>
      </c>
      <c r="U3850" s="700">
        <v>1</v>
      </c>
    </row>
    <row r="3851" spans="1:21" ht="14.4" customHeight="1" x14ac:dyDescent="0.3">
      <c r="A3851" s="660">
        <v>21</v>
      </c>
      <c r="B3851" s="661" t="s">
        <v>589</v>
      </c>
      <c r="C3851" s="661">
        <v>89301215</v>
      </c>
      <c r="D3851" s="740" t="s">
        <v>6630</v>
      </c>
      <c r="E3851" s="741" t="s">
        <v>4388</v>
      </c>
      <c r="F3851" s="661" t="s">
        <v>4355</v>
      </c>
      <c r="G3851" s="661" t="s">
        <v>5862</v>
      </c>
      <c r="H3851" s="661" t="s">
        <v>590</v>
      </c>
      <c r="I3851" s="661" t="s">
        <v>1115</v>
      </c>
      <c r="J3851" s="661" t="s">
        <v>5864</v>
      </c>
      <c r="K3851" s="661" t="s">
        <v>4226</v>
      </c>
      <c r="L3851" s="662">
        <v>59.89</v>
      </c>
      <c r="M3851" s="662">
        <v>59.89</v>
      </c>
      <c r="N3851" s="661">
        <v>1</v>
      </c>
      <c r="O3851" s="742">
        <v>1</v>
      </c>
      <c r="P3851" s="662">
        <v>59.89</v>
      </c>
      <c r="Q3851" s="677">
        <v>1</v>
      </c>
      <c r="R3851" s="661">
        <v>1</v>
      </c>
      <c r="S3851" s="677">
        <v>1</v>
      </c>
      <c r="T3851" s="742">
        <v>1</v>
      </c>
      <c r="U3851" s="700">
        <v>1</v>
      </c>
    </row>
    <row r="3852" spans="1:21" ht="14.4" customHeight="1" x14ac:dyDescent="0.3">
      <c r="A3852" s="660">
        <v>21</v>
      </c>
      <c r="B3852" s="661" t="s">
        <v>589</v>
      </c>
      <c r="C3852" s="661">
        <v>89301215</v>
      </c>
      <c r="D3852" s="740" t="s">
        <v>6630</v>
      </c>
      <c r="E3852" s="741" t="s">
        <v>4388</v>
      </c>
      <c r="F3852" s="661" t="s">
        <v>4355</v>
      </c>
      <c r="G3852" s="661" t="s">
        <v>4410</v>
      </c>
      <c r="H3852" s="661" t="s">
        <v>2238</v>
      </c>
      <c r="I3852" s="661" t="s">
        <v>2514</v>
      </c>
      <c r="J3852" s="661" t="s">
        <v>2515</v>
      </c>
      <c r="K3852" s="661" t="s">
        <v>4121</v>
      </c>
      <c r="L3852" s="662">
        <v>1359.61</v>
      </c>
      <c r="M3852" s="662">
        <v>1359.61</v>
      </c>
      <c r="N3852" s="661">
        <v>1</v>
      </c>
      <c r="O3852" s="742">
        <v>0.5</v>
      </c>
      <c r="P3852" s="662">
        <v>1359.61</v>
      </c>
      <c r="Q3852" s="677">
        <v>1</v>
      </c>
      <c r="R3852" s="661">
        <v>1</v>
      </c>
      <c r="S3852" s="677">
        <v>1</v>
      </c>
      <c r="T3852" s="742">
        <v>0.5</v>
      </c>
      <c r="U3852" s="700">
        <v>1</v>
      </c>
    </row>
    <row r="3853" spans="1:21" ht="14.4" customHeight="1" x14ac:dyDescent="0.3">
      <c r="A3853" s="660">
        <v>21</v>
      </c>
      <c r="B3853" s="661" t="s">
        <v>589</v>
      </c>
      <c r="C3853" s="661">
        <v>89301215</v>
      </c>
      <c r="D3853" s="740" t="s">
        <v>6630</v>
      </c>
      <c r="E3853" s="741" t="s">
        <v>4388</v>
      </c>
      <c r="F3853" s="661" t="s">
        <v>4355</v>
      </c>
      <c r="G3853" s="661" t="s">
        <v>4410</v>
      </c>
      <c r="H3853" s="661" t="s">
        <v>2238</v>
      </c>
      <c r="I3853" s="661" t="s">
        <v>4457</v>
      </c>
      <c r="J3853" s="661" t="s">
        <v>4458</v>
      </c>
      <c r="K3853" s="661" t="s">
        <v>4459</v>
      </c>
      <c r="L3853" s="662">
        <v>1359.61</v>
      </c>
      <c r="M3853" s="662">
        <v>1359.61</v>
      </c>
      <c r="N3853" s="661">
        <v>1</v>
      </c>
      <c r="O3853" s="742">
        <v>1</v>
      </c>
      <c r="P3853" s="662">
        <v>1359.61</v>
      </c>
      <c r="Q3853" s="677">
        <v>1</v>
      </c>
      <c r="R3853" s="661">
        <v>1</v>
      </c>
      <c r="S3853" s="677">
        <v>1</v>
      </c>
      <c r="T3853" s="742">
        <v>1</v>
      </c>
      <c r="U3853" s="700">
        <v>1</v>
      </c>
    </row>
    <row r="3854" spans="1:21" ht="14.4" customHeight="1" x14ac:dyDescent="0.3">
      <c r="A3854" s="660">
        <v>21</v>
      </c>
      <c r="B3854" s="661" t="s">
        <v>589</v>
      </c>
      <c r="C3854" s="661">
        <v>89301215</v>
      </c>
      <c r="D3854" s="740" t="s">
        <v>6630</v>
      </c>
      <c r="E3854" s="741" t="s">
        <v>4388</v>
      </c>
      <c r="F3854" s="661" t="s">
        <v>4355</v>
      </c>
      <c r="G3854" s="661" t="s">
        <v>4573</v>
      </c>
      <c r="H3854" s="661" t="s">
        <v>590</v>
      </c>
      <c r="I3854" s="661" t="s">
        <v>6624</v>
      </c>
      <c r="J3854" s="661" t="s">
        <v>1599</v>
      </c>
      <c r="K3854" s="661" t="s">
        <v>6625</v>
      </c>
      <c r="L3854" s="662">
        <v>0</v>
      </c>
      <c r="M3854" s="662">
        <v>0</v>
      </c>
      <c r="N3854" s="661">
        <v>1</v>
      </c>
      <c r="O3854" s="742">
        <v>1</v>
      </c>
      <c r="P3854" s="662"/>
      <c r="Q3854" s="677"/>
      <c r="R3854" s="661"/>
      <c r="S3854" s="677">
        <v>0</v>
      </c>
      <c r="T3854" s="742"/>
      <c r="U3854" s="700">
        <v>0</v>
      </c>
    </row>
    <row r="3855" spans="1:21" ht="14.4" customHeight="1" x14ac:dyDescent="0.3">
      <c r="A3855" s="660">
        <v>21</v>
      </c>
      <c r="B3855" s="661" t="s">
        <v>589</v>
      </c>
      <c r="C3855" s="661">
        <v>89301215</v>
      </c>
      <c r="D3855" s="740" t="s">
        <v>6630</v>
      </c>
      <c r="E3855" s="741" t="s">
        <v>4388</v>
      </c>
      <c r="F3855" s="661" t="s">
        <v>4355</v>
      </c>
      <c r="G3855" s="661" t="s">
        <v>4439</v>
      </c>
      <c r="H3855" s="661" t="s">
        <v>590</v>
      </c>
      <c r="I3855" s="661" t="s">
        <v>2125</v>
      </c>
      <c r="J3855" s="661" t="s">
        <v>935</v>
      </c>
      <c r="K3855" s="661" t="s">
        <v>1329</v>
      </c>
      <c r="L3855" s="662">
        <v>113.37</v>
      </c>
      <c r="M3855" s="662">
        <v>113.37</v>
      </c>
      <c r="N3855" s="661">
        <v>1</v>
      </c>
      <c r="O3855" s="742">
        <v>1</v>
      </c>
      <c r="P3855" s="662"/>
      <c r="Q3855" s="677">
        <v>0</v>
      </c>
      <c r="R3855" s="661"/>
      <c r="S3855" s="677">
        <v>0</v>
      </c>
      <c r="T3855" s="742"/>
      <c r="U3855" s="700">
        <v>0</v>
      </c>
    </row>
    <row r="3856" spans="1:21" ht="14.4" customHeight="1" x14ac:dyDescent="0.3">
      <c r="A3856" s="660">
        <v>21</v>
      </c>
      <c r="B3856" s="661" t="s">
        <v>589</v>
      </c>
      <c r="C3856" s="661">
        <v>89301215</v>
      </c>
      <c r="D3856" s="740" t="s">
        <v>6630</v>
      </c>
      <c r="E3856" s="741" t="s">
        <v>4388</v>
      </c>
      <c r="F3856" s="661" t="s">
        <v>4355</v>
      </c>
      <c r="G3856" s="661" t="s">
        <v>4439</v>
      </c>
      <c r="H3856" s="661" t="s">
        <v>590</v>
      </c>
      <c r="I3856" s="661" t="s">
        <v>934</v>
      </c>
      <c r="J3856" s="661" t="s">
        <v>935</v>
      </c>
      <c r="K3856" s="661" t="s">
        <v>936</v>
      </c>
      <c r="L3856" s="662">
        <v>56.69</v>
      </c>
      <c r="M3856" s="662">
        <v>283.45</v>
      </c>
      <c r="N3856" s="661">
        <v>5</v>
      </c>
      <c r="O3856" s="742">
        <v>5</v>
      </c>
      <c r="P3856" s="662">
        <v>170.07</v>
      </c>
      <c r="Q3856" s="677">
        <v>0.6</v>
      </c>
      <c r="R3856" s="661">
        <v>3</v>
      </c>
      <c r="S3856" s="677">
        <v>0.6</v>
      </c>
      <c r="T3856" s="742">
        <v>3</v>
      </c>
      <c r="U3856" s="700">
        <v>0.6</v>
      </c>
    </row>
    <row r="3857" spans="1:21" ht="14.4" customHeight="1" x14ac:dyDescent="0.3">
      <c r="A3857" s="660">
        <v>21</v>
      </c>
      <c r="B3857" s="661" t="s">
        <v>589</v>
      </c>
      <c r="C3857" s="661">
        <v>89301215</v>
      </c>
      <c r="D3857" s="740" t="s">
        <v>6630</v>
      </c>
      <c r="E3857" s="741" t="s">
        <v>4388</v>
      </c>
      <c r="F3857" s="661" t="s">
        <v>4355</v>
      </c>
      <c r="G3857" s="661" t="s">
        <v>4442</v>
      </c>
      <c r="H3857" s="661" t="s">
        <v>590</v>
      </c>
      <c r="I3857" s="661" t="s">
        <v>946</v>
      </c>
      <c r="J3857" s="661" t="s">
        <v>4443</v>
      </c>
      <c r="K3857" s="661" t="s">
        <v>4444</v>
      </c>
      <c r="L3857" s="662">
        <v>0</v>
      </c>
      <c r="M3857" s="662">
        <v>0</v>
      </c>
      <c r="N3857" s="661">
        <v>1</v>
      </c>
      <c r="O3857" s="742">
        <v>1</v>
      </c>
      <c r="P3857" s="662">
        <v>0</v>
      </c>
      <c r="Q3857" s="677"/>
      <c r="R3857" s="661">
        <v>1</v>
      </c>
      <c r="S3857" s="677">
        <v>1</v>
      </c>
      <c r="T3857" s="742">
        <v>1</v>
      </c>
      <c r="U3857" s="700">
        <v>1</v>
      </c>
    </row>
    <row r="3858" spans="1:21" ht="14.4" customHeight="1" x14ac:dyDescent="0.3">
      <c r="A3858" s="660">
        <v>21</v>
      </c>
      <c r="B3858" s="661" t="s">
        <v>589</v>
      </c>
      <c r="C3858" s="661">
        <v>89301215</v>
      </c>
      <c r="D3858" s="740" t="s">
        <v>6630</v>
      </c>
      <c r="E3858" s="741" t="s">
        <v>4388</v>
      </c>
      <c r="F3858" s="661" t="s">
        <v>4355</v>
      </c>
      <c r="G3858" s="661" t="s">
        <v>4963</v>
      </c>
      <c r="H3858" s="661" t="s">
        <v>2238</v>
      </c>
      <c r="I3858" s="661" t="s">
        <v>4964</v>
      </c>
      <c r="J3858" s="661" t="s">
        <v>4300</v>
      </c>
      <c r="K3858" s="661" t="s">
        <v>2472</v>
      </c>
      <c r="L3858" s="662">
        <v>0</v>
      </c>
      <c r="M3858" s="662">
        <v>0</v>
      </c>
      <c r="N3858" s="661">
        <v>1</v>
      </c>
      <c r="O3858" s="742">
        <v>1</v>
      </c>
      <c r="P3858" s="662">
        <v>0</v>
      </c>
      <c r="Q3858" s="677"/>
      <c r="R3858" s="661">
        <v>1</v>
      </c>
      <c r="S3858" s="677">
        <v>1</v>
      </c>
      <c r="T3858" s="742">
        <v>1</v>
      </c>
      <c r="U3858" s="700">
        <v>1</v>
      </c>
    </row>
    <row r="3859" spans="1:21" ht="14.4" customHeight="1" x14ac:dyDescent="0.3">
      <c r="A3859" s="660">
        <v>21</v>
      </c>
      <c r="B3859" s="661" t="s">
        <v>589</v>
      </c>
      <c r="C3859" s="661">
        <v>89301215</v>
      </c>
      <c r="D3859" s="740" t="s">
        <v>6630</v>
      </c>
      <c r="E3859" s="741" t="s">
        <v>4388</v>
      </c>
      <c r="F3859" s="661" t="s">
        <v>4355</v>
      </c>
      <c r="G3859" s="661" t="s">
        <v>5005</v>
      </c>
      <c r="H3859" s="661" t="s">
        <v>2238</v>
      </c>
      <c r="I3859" s="661" t="s">
        <v>6498</v>
      </c>
      <c r="J3859" s="661" t="s">
        <v>6455</v>
      </c>
      <c r="K3859" s="661" t="s">
        <v>6456</v>
      </c>
      <c r="L3859" s="662">
        <v>0</v>
      </c>
      <c r="M3859" s="662">
        <v>0</v>
      </c>
      <c r="N3859" s="661">
        <v>1</v>
      </c>
      <c r="O3859" s="742">
        <v>0.5</v>
      </c>
      <c r="P3859" s="662">
        <v>0</v>
      </c>
      <c r="Q3859" s="677"/>
      <c r="R3859" s="661">
        <v>1</v>
      </c>
      <c r="S3859" s="677">
        <v>1</v>
      </c>
      <c r="T3859" s="742">
        <v>0.5</v>
      </c>
      <c r="U3859" s="700">
        <v>1</v>
      </c>
    </row>
    <row r="3860" spans="1:21" ht="14.4" customHeight="1" x14ac:dyDescent="0.3">
      <c r="A3860" s="660">
        <v>21</v>
      </c>
      <c r="B3860" s="661" t="s">
        <v>589</v>
      </c>
      <c r="C3860" s="661">
        <v>89301215</v>
      </c>
      <c r="D3860" s="740" t="s">
        <v>6630</v>
      </c>
      <c r="E3860" s="741" t="s">
        <v>4388</v>
      </c>
      <c r="F3860" s="661" t="s">
        <v>4355</v>
      </c>
      <c r="G3860" s="661" t="s">
        <v>4599</v>
      </c>
      <c r="H3860" s="661" t="s">
        <v>2238</v>
      </c>
      <c r="I3860" s="661" t="s">
        <v>2352</v>
      </c>
      <c r="J3860" s="661" t="s">
        <v>2349</v>
      </c>
      <c r="K3860" s="661" t="s">
        <v>3479</v>
      </c>
      <c r="L3860" s="662">
        <v>98.23</v>
      </c>
      <c r="M3860" s="662">
        <v>98.23</v>
      </c>
      <c r="N3860" s="661">
        <v>1</v>
      </c>
      <c r="O3860" s="742">
        <v>1</v>
      </c>
      <c r="P3860" s="662">
        <v>98.23</v>
      </c>
      <c r="Q3860" s="677">
        <v>1</v>
      </c>
      <c r="R3860" s="661">
        <v>1</v>
      </c>
      <c r="S3860" s="677">
        <v>1</v>
      </c>
      <c r="T3860" s="742">
        <v>1</v>
      </c>
      <c r="U3860" s="700">
        <v>1</v>
      </c>
    </row>
    <row r="3861" spans="1:21" ht="14.4" customHeight="1" x14ac:dyDescent="0.3">
      <c r="A3861" s="660">
        <v>21</v>
      </c>
      <c r="B3861" s="661" t="s">
        <v>589</v>
      </c>
      <c r="C3861" s="661">
        <v>89301215</v>
      </c>
      <c r="D3861" s="740" t="s">
        <v>6630</v>
      </c>
      <c r="E3861" s="741" t="s">
        <v>4388</v>
      </c>
      <c r="F3861" s="661" t="s">
        <v>4356</v>
      </c>
      <c r="G3861" s="661" t="s">
        <v>4612</v>
      </c>
      <c r="H3861" s="661" t="s">
        <v>590</v>
      </c>
      <c r="I3861" s="661" t="s">
        <v>6178</v>
      </c>
      <c r="J3861" s="661" t="s">
        <v>4370</v>
      </c>
      <c r="K3861" s="661"/>
      <c r="L3861" s="662">
        <v>0</v>
      </c>
      <c r="M3861" s="662">
        <v>0</v>
      </c>
      <c r="N3861" s="661">
        <v>1</v>
      </c>
      <c r="O3861" s="742">
        <v>1</v>
      </c>
      <c r="P3861" s="662">
        <v>0</v>
      </c>
      <c r="Q3861" s="677"/>
      <c r="R3861" s="661">
        <v>1</v>
      </c>
      <c r="S3861" s="677">
        <v>1</v>
      </c>
      <c r="T3861" s="742">
        <v>1</v>
      </c>
      <c r="U3861" s="700">
        <v>1</v>
      </c>
    </row>
    <row r="3862" spans="1:21" ht="14.4" customHeight="1" x14ac:dyDescent="0.3">
      <c r="A3862" s="660">
        <v>21</v>
      </c>
      <c r="B3862" s="661" t="s">
        <v>589</v>
      </c>
      <c r="C3862" s="661">
        <v>89301215</v>
      </c>
      <c r="D3862" s="740" t="s">
        <v>6630</v>
      </c>
      <c r="E3862" s="741" t="s">
        <v>4388</v>
      </c>
      <c r="F3862" s="661" t="s">
        <v>4357</v>
      </c>
      <c r="G3862" s="661" t="s">
        <v>4612</v>
      </c>
      <c r="H3862" s="661" t="s">
        <v>590</v>
      </c>
      <c r="I3862" s="661" t="s">
        <v>5122</v>
      </c>
      <c r="J3862" s="661" t="s">
        <v>4370</v>
      </c>
      <c r="K3862" s="661"/>
      <c r="L3862" s="662">
        <v>0</v>
      </c>
      <c r="M3862" s="662">
        <v>0</v>
      </c>
      <c r="N3862" s="661">
        <v>2</v>
      </c>
      <c r="O3862" s="742">
        <v>1</v>
      </c>
      <c r="P3862" s="662">
        <v>0</v>
      </c>
      <c r="Q3862" s="677"/>
      <c r="R3862" s="661">
        <v>2</v>
      </c>
      <c r="S3862" s="677">
        <v>1</v>
      </c>
      <c r="T3862" s="742">
        <v>1</v>
      </c>
      <c r="U3862" s="700">
        <v>1</v>
      </c>
    </row>
    <row r="3863" spans="1:21" ht="14.4" customHeight="1" thickBot="1" x14ac:dyDescent="0.35">
      <c r="A3863" s="666">
        <v>21</v>
      </c>
      <c r="B3863" s="667" t="s">
        <v>589</v>
      </c>
      <c r="C3863" s="667">
        <v>89301215</v>
      </c>
      <c r="D3863" s="743" t="s">
        <v>6630</v>
      </c>
      <c r="E3863" s="744" t="s">
        <v>4388</v>
      </c>
      <c r="F3863" s="667" t="s">
        <v>4357</v>
      </c>
      <c r="G3863" s="667" t="s">
        <v>5712</v>
      </c>
      <c r="H3863" s="667" t="s">
        <v>590</v>
      </c>
      <c r="I3863" s="667" t="s">
        <v>6626</v>
      </c>
      <c r="J3863" s="667" t="s">
        <v>5370</v>
      </c>
      <c r="K3863" s="667" t="s">
        <v>6627</v>
      </c>
      <c r="L3863" s="668">
        <v>1128.44</v>
      </c>
      <c r="M3863" s="668">
        <v>4513.76</v>
      </c>
      <c r="N3863" s="667">
        <v>4</v>
      </c>
      <c r="O3863" s="745">
        <v>2</v>
      </c>
      <c r="P3863" s="668">
        <v>2256.88</v>
      </c>
      <c r="Q3863" s="678">
        <v>0.5</v>
      </c>
      <c r="R3863" s="667">
        <v>2</v>
      </c>
      <c r="S3863" s="678">
        <v>0.5</v>
      </c>
      <c r="T3863" s="745">
        <v>1</v>
      </c>
      <c r="U3863" s="701">
        <v>0.5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6632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235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4390</v>
      </c>
      <c r="B5" s="229">
        <v>157092.14000000001</v>
      </c>
      <c r="C5" s="739">
        <v>0.11364988345999509</v>
      </c>
      <c r="D5" s="229">
        <v>1225154.2399999993</v>
      </c>
      <c r="E5" s="739">
        <v>0.88635011654000484</v>
      </c>
      <c r="F5" s="747">
        <v>1382246.3799999994</v>
      </c>
    </row>
    <row r="6" spans="1:6" ht="14.4" customHeight="1" x14ac:dyDescent="0.3">
      <c r="A6" s="687" t="s">
        <v>4385</v>
      </c>
      <c r="B6" s="664">
        <v>73675.489999999991</v>
      </c>
      <c r="C6" s="677">
        <v>7.7076572374111474E-2</v>
      </c>
      <c r="D6" s="664">
        <v>882198.49000000011</v>
      </c>
      <c r="E6" s="677">
        <v>0.92292342762588853</v>
      </c>
      <c r="F6" s="665">
        <v>955873.9800000001</v>
      </c>
    </row>
    <row r="7" spans="1:6" ht="14.4" customHeight="1" x14ac:dyDescent="0.3">
      <c r="A7" s="687" t="s">
        <v>4371</v>
      </c>
      <c r="B7" s="664">
        <v>29302.210000000003</v>
      </c>
      <c r="C7" s="677">
        <v>2.4335343513642638E-2</v>
      </c>
      <c r="D7" s="664">
        <v>1174798.73</v>
      </c>
      <c r="E7" s="677">
        <v>0.97566465648635736</v>
      </c>
      <c r="F7" s="665">
        <v>1204100.94</v>
      </c>
    </row>
    <row r="8" spans="1:6" ht="14.4" customHeight="1" x14ac:dyDescent="0.3">
      <c r="A8" s="687" t="s">
        <v>4372</v>
      </c>
      <c r="B8" s="664">
        <v>22008.76</v>
      </c>
      <c r="C8" s="677">
        <v>0.12082475087068992</v>
      </c>
      <c r="D8" s="664">
        <v>160145.63999999998</v>
      </c>
      <c r="E8" s="677">
        <v>0.87917524912931</v>
      </c>
      <c r="F8" s="665">
        <v>182154.4</v>
      </c>
    </row>
    <row r="9" spans="1:6" ht="14.4" customHeight="1" x14ac:dyDescent="0.3">
      <c r="A9" s="687" t="s">
        <v>4373</v>
      </c>
      <c r="B9" s="664">
        <v>15769.950000000003</v>
      </c>
      <c r="C9" s="677">
        <v>6.2964022008187475E-3</v>
      </c>
      <c r="D9" s="664">
        <v>2488827.0399999986</v>
      </c>
      <c r="E9" s="677">
        <v>0.99370359779918116</v>
      </c>
      <c r="F9" s="665">
        <v>2504596.9899999988</v>
      </c>
    </row>
    <row r="10" spans="1:6" ht="14.4" customHeight="1" x14ac:dyDescent="0.3">
      <c r="A10" s="687" t="s">
        <v>4383</v>
      </c>
      <c r="B10" s="664">
        <v>11968.85</v>
      </c>
      <c r="C10" s="677">
        <v>1.4925494859181888E-2</v>
      </c>
      <c r="D10" s="664">
        <v>789937.55999999982</v>
      </c>
      <c r="E10" s="677">
        <v>0.98507450514081818</v>
      </c>
      <c r="F10" s="665">
        <v>801906.4099999998</v>
      </c>
    </row>
    <row r="11" spans="1:6" ht="14.4" customHeight="1" x14ac:dyDescent="0.3">
      <c r="A11" s="687" t="s">
        <v>4364</v>
      </c>
      <c r="B11" s="664">
        <v>11871.610000000002</v>
      </c>
      <c r="C11" s="677">
        <v>1.0572403492434644E-2</v>
      </c>
      <c r="D11" s="664">
        <v>1111014.9700000007</v>
      </c>
      <c r="E11" s="677">
        <v>0.98942759650756529</v>
      </c>
      <c r="F11" s="665">
        <v>1122886.5800000008</v>
      </c>
    </row>
    <row r="12" spans="1:6" ht="14.4" customHeight="1" x14ac:dyDescent="0.3">
      <c r="A12" s="687" t="s">
        <v>4382</v>
      </c>
      <c r="B12" s="664">
        <v>7824.1800000000012</v>
      </c>
      <c r="C12" s="677">
        <v>6.0733713917860725E-3</v>
      </c>
      <c r="D12" s="664">
        <v>1280452.049999998</v>
      </c>
      <c r="E12" s="677">
        <v>0.99392662860821401</v>
      </c>
      <c r="F12" s="665">
        <v>1288276.2299999979</v>
      </c>
    </row>
    <row r="13" spans="1:6" ht="14.4" customHeight="1" x14ac:dyDescent="0.3">
      <c r="A13" s="687" t="s">
        <v>4381</v>
      </c>
      <c r="B13" s="664">
        <v>4019.3199999999997</v>
      </c>
      <c r="C13" s="677">
        <v>1.5376669133853636E-2</v>
      </c>
      <c r="D13" s="664">
        <v>257371.48999999996</v>
      </c>
      <c r="E13" s="677">
        <v>0.98462333086614628</v>
      </c>
      <c r="F13" s="665">
        <v>261390.80999999997</v>
      </c>
    </row>
    <row r="14" spans="1:6" ht="14.4" customHeight="1" x14ac:dyDescent="0.3">
      <c r="A14" s="687" t="s">
        <v>4375</v>
      </c>
      <c r="B14" s="664">
        <v>3320.5200000000004</v>
      </c>
      <c r="C14" s="677">
        <v>5.1816977389800888E-3</v>
      </c>
      <c r="D14" s="664">
        <v>637496.4799999994</v>
      </c>
      <c r="E14" s="677">
        <v>0.99481830226101986</v>
      </c>
      <c r="F14" s="665">
        <v>640816.99999999942</v>
      </c>
    </row>
    <row r="15" spans="1:6" ht="14.4" customHeight="1" x14ac:dyDescent="0.3">
      <c r="A15" s="687" t="s">
        <v>4386</v>
      </c>
      <c r="B15" s="664">
        <v>2818.98</v>
      </c>
      <c r="C15" s="677">
        <v>4.1073914921170733E-2</v>
      </c>
      <c r="D15" s="664">
        <v>65812.900000000023</v>
      </c>
      <c r="E15" s="677">
        <v>0.95892608507882937</v>
      </c>
      <c r="F15" s="665">
        <v>68631.880000000019</v>
      </c>
    </row>
    <row r="16" spans="1:6" ht="14.4" customHeight="1" x14ac:dyDescent="0.3">
      <c r="A16" s="687" t="s">
        <v>4366</v>
      </c>
      <c r="B16" s="664">
        <v>2688.4700000000003</v>
      </c>
      <c r="C16" s="677">
        <v>1.6138325935392554E-2</v>
      </c>
      <c r="D16" s="664">
        <v>163900.68</v>
      </c>
      <c r="E16" s="677">
        <v>0.98386167406460745</v>
      </c>
      <c r="F16" s="665">
        <v>166589.15</v>
      </c>
    </row>
    <row r="17" spans="1:6" ht="14.4" customHeight="1" x14ac:dyDescent="0.3">
      <c r="A17" s="687" t="s">
        <v>4369</v>
      </c>
      <c r="B17" s="664">
        <v>276</v>
      </c>
      <c r="C17" s="677">
        <v>1.0355237161194276E-3</v>
      </c>
      <c r="D17" s="664">
        <v>266255.79999999993</v>
      </c>
      <c r="E17" s="677">
        <v>0.99896447628388052</v>
      </c>
      <c r="F17" s="665">
        <v>266531.79999999993</v>
      </c>
    </row>
    <row r="18" spans="1:6" ht="14.4" customHeight="1" x14ac:dyDescent="0.3">
      <c r="A18" s="687" t="s">
        <v>4377</v>
      </c>
      <c r="B18" s="664">
        <v>184.22</v>
      </c>
      <c r="C18" s="677">
        <v>2.480917058560524E-2</v>
      </c>
      <c r="D18" s="664">
        <v>7241.26</v>
      </c>
      <c r="E18" s="677">
        <v>0.97519082941439472</v>
      </c>
      <c r="F18" s="665">
        <v>7425.4800000000005</v>
      </c>
    </row>
    <row r="19" spans="1:6" ht="14.4" customHeight="1" x14ac:dyDescent="0.3">
      <c r="A19" s="687" t="s">
        <v>4389</v>
      </c>
      <c r="B19" s="664">
        <v>150.46</v>
      </c>
      <c r="C19" s="677">
        <v>1.6243977064532178E-3</v>
      </c>
      <c r="D19" s="664">
        <v>92474.640000000029</v>
      </c>
      <c r="E19" s="677">
        <v>0.99837560229354672</v>
      </c>
      <c r="F19" s="665">
        <v>92625.100000000035</v>
      </c>
    </row>
    <row r="20" spans="1:6" ht="14.4" customHeight="1" x14ac:dyDescent="0.3">
      <c r="A20" s="687" t="s">
        <v>4391</v>
      </c>
      <c r="B20" s="664">
        <v>56.01</v>
      </c>
      <c r="C20" s="677">
        <v>1.787788456842672E-3</v>
      </c>
      <c r="D20" s="664">
        <v>31273.199999999997</v>
      </c>
      <c r="E20" s="677">
        <v>0.99821221154315742</v>
      </c>
      <c r="F20" s="665">
        <v>31329.209999999995</v>
      </c>
    </row>
    <row r="21" spans="1:6" ht="14.4" customHeight="1" x14ac:dyDescent="0.3">
      <c r="A21" s="687" t="s">
        <v>4367</v>
      </c>
      <c r="B21" s="664"/>
      <c r="C21" s="677">
        <v>0</v>
      </c>
      <c r="D21" s="664">
        <v>15105.199999999997</v>
      </c>
      <c r="E21" s="677">
        <v>1</v>
      </c>
      <c r="F21" s="665">
        <v>15105.199999999997</v>
      </c>
    </row>
    <row r="22" spans="1:6" ht="14.4" customHeight="1" x14ac:dyDescent="0.3">
      <c r="A22" s="687" t="s">
        <v>4387</v>
      </c>
      <c r="B22" s="664"/>
      <c r="C22" s="677">
        <v>0</v>
      </c>
      <c r="D22" s="664">
        <v>107546.76000000001</v>
      </c>
      <c r="E22" s="677">
        <v>1</v>
      </c>
      <c r="F22" s="665">
        <v>107546.76000000001</v>
      </c>
    </row>
    <row r="23" spans="1:6" ht="14.4" customHeight="1" x14ac:dyDescent="0.3">
      <c r="A23" s="687" t="s">
        <v>4370</v>
      </c>
      <c r="B23" s="664"/>
      <c r="C23" s="677">
        <v>0</v>
      </c>
      <c r="D23" s="664">
        <v>1166.47</v>
      </c>
      <c r="E23" s="677">
        <v>1</v>
      </c>
      <c r="F23" s="665">
        <v>1166.47</v>
      </c>
    </row>
    <row r="24" spans="1:6" ht="14.4" customHeight="1" x14ac:dyDescent="0.3">
      <c r="A24" s="687" t="s">
        <v>4380</v>
      </c>
      <c r="B24" s="664">
        <v>0</v>
      </c>
      <c r="C24" s="677">
        <v>0</v>
      </c>
      <c r="D24" s="664">
        <v>33581.899999999987</v>
      </c>
      <c r="E24" s="677">
        <v>1</v>
      </c>
      <c r="F24" s="665">
        <v>33581.899999999987</v>
      </c>
    </row>
    <row r="25" spans="1:6" ht="14.4" customHeight="1" x14ac:dyDescent="0.3">
      <c r="A25" s="687" t="s">
        <v>4376</v>
      </c>
      <c r="B25" s="664"/>
      <c r="C25" s="677">
        <v>0</v>
      </c>
      <c r="D25" s="664">
        <v>136544.99999999997</v>
      </c>
      <c r="E25" s="677">
        <v>1</v>
      </c>
      <c r="F25" s="665">
        <v>136544.99999999997</v>
      </c>
    </row>
    <row r="26" spans="1:6" ht="14.4" customHeight="1" x14ac:dyDescent="0.3">
      <c r="A26" s="687" t="s">
        <v>4368</v>
      </c>
      <c r="B26" s="664"/>
      <c r="C26" s="677">
        <v>0</v>
      </c>
      <c r="D26" s="664">
        <v>79201.75</v>
      </c>
      <c r="E26" s="677">
        <v>1</v>
      </c>
      <c r="F26" s="665">
        <v>79201.75</v>
      </c>
    </row>
    <row r="27" spans="1:6" ht="14.4" customHeight="1" x14ac:dyDescent="0.3">
      <c r="A27" s="687" t="s">
        <v>4388</v>
      </c>
      <c r="B27" s="664"/>
      <c r="C27" s="677">
        <v>0</v>
      </c>
      <c r="D27" s="664">
        <v>30142.030000000002</v>
      </c>
      <c r="E27" s="677">
        <v>1</v>
      </c>
      <c r="F27" s="665">
        <v>30142.030000000002</v>
      </c>
    </row>
    <row r="28" spans="1:6" ht="14.4" customHeight="1" x14ac:dyDescent="0.3">
      <c r="A28" s="687" t="s">
        <v>4365</v>
      </c>
      <c r="B28" s="664"/>
      <c r="C28" s="677">
        <v>0</v>
      </c>
      <c r="D28" s="664">
        <v>327953.45999999985</v>
      </c>
      <c r="E28" s="677">
        <v>1</v>
      </c>
      <c r="F28" s="665">
        <v>327953.45999999985</v>
      </c>
    </row>
    <row r="29" spans="1:6" ht="14.4" customHeight="1" x14ac:dyDescent="0.3">
      <c r="A29" s="687" t="s">
        <v>4392</v>
      </c>
      <c r="B29" s="664"/>
      <c r="C29" s="677">
        <v>0</v>
      </c>
      <c r="D29" s="664">
        <v>52274.27</v>
      </c>
      <c r="E29" s="677">
        <v>1</v>
      </c>
      <c r="F29" s="665">
        <v>52274.27</v>
      </c>
    </row>
    <row r="30" spans="1:6" ht="14.4" customHeight="1" x14ac:dyDescent="0.3">
      <c r="A30" s="687" t="s">
        <v>4374</v>
      </c>
      <c r="B30" s="664"/>
      <c r="C30" s="677">
        <v>0</v>
      </c>
      <c r="D30" s="664">
        <v>16909.89</v>
      </c>
      <c r="E30" s="677">
        <v>1</v>
      </c>
      <c r="F30" s="665">
        <v>16909.89</v>
      </c>
    </row>
    <row r="31" spans="1:6" ht="14.4" customHeight="1" x14ac:dyDescent="0.3">
      <c r="A31" s="687" t="s">
        <v>4393</v>
      </c>
      <c r="B31" s="664"/>
      <c r="C31" s="677">
        <v>0</v>
      </c>
      <c r="D31" s="664">
        <v>6581.31</v>
      </c>
      <c r="E31" s="677">
        <v>1</v>
      </c>
      <c r="F31" s="665">
        <v>6581.31</v>
      </c>
    </row>
    <row r="32" spans="1:6" ht="14.4" customHeight="1" x14ac:dyDescent="0.3">
      <c r="A32" s="687" t="s">
        <v>4384</v>
      </c>
      <c r="B32" s="664"/>
      <c r="C32" s="677">
        <v>0</v>
      </c>
      <c r="D32" s="664">
        <v>9654.9600000000009</v>
      </c>
      <c r="E32" s="677">
        <v>1</v>
      </c>
      <c r="F32" s="665">
        <v>9654.9600000000009</v>
      </c>
    </row>
    <row r="33" spans="1:6" ht="14.4" customHeight="1" x14ac:dyDescent="0.3">
      <c r="A33" s="687" t="s">
        <v>4394</v>
      </c>
      <c r="B33" s="664"/>
      <c r="C33" s="677">
        <v>0</v>
      </c>
      <c r="D33" s="664">
        <v>22129.489999999998</v>
      </c>
      <c r="E33" s="677">
        <v>1</v>
      </c>
      <c r="F33" s="665">
        <v>22129.489999999998</v>
      </c>
    </row>
    <row r="34" spans="1:6" ht="14.4" customHeight="1" x14ac:dyDescent="0.3">
      <c r="A34" s="687" t="s">
        <v>4378</v>
      </c>
      <c r="B34" s="664"/>
      <c r="C34" s="677">
        <v>0</v>
      </c>
      <c r="D34" s="664">
        <v>390902.94000000006</v>
      </c>
      <c r="E34" s="677">
        <v>1</v>
      </c>
      <c r="F34" s="665">
        <v>390902.94000000006</v>
      </c>
    </row>
    <row r="35" spans="1:6" ht="14.4" customHeight="1" thickBot="1" x14ac:dyDescent="0.35">
      <c r="A35" s="688" t="s">
        <v>4379</v>
      </c>
      <c r="B35" s="679"/>
      <c r="C35" s="680">
        <v>0</v>
      </c>
      <c r="D35" s="679">
        <v>48853.340000000004</v>
      </c>
      <c r="E35" s="680">
        <v>1</v>
      </c>
      <c r="F35" s="681">
        <v>48853.340000000004</v>
      </c>
    </row>
    <row r="36" spans="1:6" ht="14.4" customHeight="1" thickBot="1" x14ac:dyDescent="0.35">
      <c r="A36" s="682" t="s">
        <v>3</v>
      </c>
      <c r="B36" s="683">
        <v>343027.17000000004</v>
      </c>
      <c r="C36" s="684">
        <v>2.7988666623632818E-2</v>
      </c>
      <c r="D36" s="683">
        <v>11912903.939999998</v>
      </c>
      <c r="E36" s="684">
        <v>0.97201133337636714</v>
      </c>
      <c r="F36" s="685">
        <v>12255931.109999998</v>
      </c>
    </row>
    <row r="37" spans="1:6" ht="14.4" customHeight="1" thickBot="1" x14ac:dyDescent="0.35"/>
    <row r="38" spans="1:6" ht="14.4" customHeight="1" x14ac:dyDescent="0.3">
      <c r="A38" s="748" t="s">
        <v>6633</v>
      </c>
      <c r="B38" s="229">
        <v>176999.2</v>
      </c>
      <c r="C38" s="739">
        <v>8.4901947880137468E-2</v>
      </c>
      <c r="D38" s="229">
        <v>1907749.2000000004</v>
      </c>
      <c r="E38" s="739">
        <v>0.9150980521198625</v>
      </c>
      <c r="F38" s="747">
        <v>2084748.4000000004</v>
      </c>
    </row>
    <row r="39" spans="1:6" ht="14.4" customHeight="1" x14ac:dyDescent="0.3">
      <c r="A39" s="687" t="s">
        <v>4015</v>
      </c>
      <c r="B39" s="664">
        <v>80700.059999999983</v>
      </c>
      <c r="C39" s="677">
        <v>0.1046248953314267</v>
      </c>
      <c r="D39" s="664">
        <v>690627.45000000007</v>
      </c>
      <c r="E39" s="677">
        <v>0.8953751046685734</v>
      </c>
      <c r="F39" s="665">
        <v>771327.51</v>
      </c>
    </row>
    <row r="40" spans="1:6" ht="14.4" customHeight="1" x14ac:dyDescent="0.3">
      <c r="A40" s="687" t="s">
        <v>6634</v>
      </c>
      <c r="B40" s="664">
        <v>31700.789999999994</v>
      </c>
      <c r="C40" s="677">
        <v>0.11117480610211729</v>
      </c>
      <c r="D40" s="664">
        <v>253442.85999999996</v>
      </c>
      <c r="E40" s="677">
        <v>0.88882519389788261</v>
      </c>
      <c r="F40" s="665">
        <v>285143.64999999997</v>
      </c>
    </row>
    <row r="41" spans="1:6" ht="14.4" customHeight="1" x14ac:dyDescent="0.3">
      <c r="A41" s="687" t="s">
        <v>4030</v>
      </c>
      <c r="B41" s="664">
        <v>20904.460000000003</v>
      </c>
      <c r="C41" s="677">
        <v>0.24918091800597669</v>
      </c>
      <c r="D41" s="664">
        <v>62988.240000000005</v>
      </c>
      <c r="E41" s="677">
        <v>0.75081908199402325</v>
      </c>
      <c r="F41" s="665">
        <v>83892.700000000012</v>
      </c>
    </row>
    <row r="42" spans="1:6" ht="14.4" customHeight="1" x14ac:dyDescent="0.3">
      <c r="A42" s="687" t="s">
        <v>4017</v>
      </c>
      <c r="B42" s="664">
        <v>7548.5899999999992</v>
      </c>
      <c r="C42" s="677">
        <v>0.3330074691425286</v>
      </c>
      <c r="D42" s="664">
        <v>15119.340000000004</v>
      </c>
      <c r="E42" s="677">
        <v>0.66699253085747134</v>
      </c>
      <c r="F42" s="665">
        <v>22667.930000000004</v>
      </c>
    </row>
    <row r="43" spans="1:6" ht="14.4" customHeight="1" x14ac:dyDescent="0.3">
      <c r="A43" s="687" t="s">
        <v>4028</v>
      </c>
      <c r="B43" s="664">
        <v>2818.98</v>
      </c>
      <c r="C43" s="677">
        <v>0.27491435074794984</v>
      </c>
      <c r="D43" s="664">
        <v>7435.0499999999993</v>
      </c>
      <c r="E43" s="677">
        <v>0.72508564925205021</v>
      </c>
      <c r="F43" s="665">
        <v>10254.029999999999</v>
      </c>
    </row>
    <row r="44" spans="1:6" ht="14.4" customHeight="1" x14ac:dyDescent="0.3">
      <c r="A44" s="687" t="s">
        <v>4066</v>
      </c>
      <c r="B44" s="664">
        <v>2681.1299999999997</v>
      </c>
      <c r="C44" s="677">
        <v>0.69014131637879994</v>
      </c>
      <c r="D44" s="664">
        <v>1203.77</v>
      </c>
      <c r="E44" s="677">
        <v>0.30985868362120006</v>
      </c>
      <c r="F44" s="665">
        <v>3884.8999999999996</v>
      </c>
    </row>
    <row r="45" spans="1:6" ht="14.4" customHeight="1" x14ac:dyDescent="0.3">
      <c r="A45" s="687" t="s">
        <v>4092</v>
      </c>
      <c r="B45" s="664">
        <v>2610.5600000000004</v>
      </c>
      <c r="C45" s="677">
        <v>0.30040136981257137</v>
      </c>
      <c r="D45" s="664">
        <v>6079.6799999999994</v>
      </c>
      <c r="E45" s="677">
        <v>0.69959863018742863</v>
      </c>
      <c r="F45" s="665">
        <v>8690.24</v>
      </c>
    </row>
    <row r="46" spans="1:6" ht="14.4" customHeight="1" x14ac:dyDescent="0.3">
      <c r="A46" s="687" t="s">
        <v>4054</v>
      </c>
      <c r="B46" s="664">
        <v>2448.3000000000002</v>
      </c>
      <c r="C46" s="677">
        <v>0.66666666666666663</v>
      </c>
      <c r="D46" s="664">
        <v>1224.1500000000001</v>
      </c>
      <c r="E46" s="677">
        <v>0.33333333333333331</v>
      </c>
      <c r="F46" s="665">
        <v>3672.4500000000003</v>
      </c>
    </row>
    <row r="47" spans="1:6" ht="14.4" customHeight="1" x14ac:dyDescent="0.3">
      <c r="A47" s="687" t="s">
        <v>4078</v>
      </c>
      <c r="B47" s="664">
        <v>1516.8599999999997</v>
      </c>
      <c r="C47" s="677">
        <v>0.17228705194985156</v>
      </c>
      <c r="D47" s="664">
        <v>7287.4</v>
      </c>
      <c r="E47" s="677">
        <v>0.82771294805014861</v>
      </c>
      <c r="F47" s="665">
        <v>8804.2599999999984</v>
      </c>
    </row>
    <row r="48" spans="1:6" ht="14.4" customHeight="1" x14ac:dyDescent="0.3">
      <c r="A48" s="687" t="s">
        <v>6635</v>
      </c>
      <c r="B48" s="664">
        <v>1388.08</v>
      </c>
      <c r="C48" s="677">
        <v>1</v>
      </c>
      <c r="D48" s="664"/>
      <c r="E48" s="677">
        <v>0</v>
      </c>
      <c r="F48" s="665">
        <v>1388.08</v>
      </c>
    </row>
    <row r="49" spans="1:6" ht="14.4" customHeight="1" x14ac:dyDescent="0.3">
      <c r="A49" s="687" t="s">
        <v>4075</v>
      </c>
      <c r="B49" s="664">
        <v>1222.18</v>
      </c>
      <c r="C49" s="677">
        <v>5.1785708232630172E-2</v>
      </c>
      <c r="D49" s="664">
        <v>22378.540000000008</v>
      </c>
      <c r="E49" s="677">
        <v>0.94821429176736982</v>
      </c>
      <c r="F49" s="665">
        <v>23600.720000000008</v>
      </c>
    </row>
    <row r="50" spans="1:6" ht="14.4" customHeight="1" x14ac:dyDescent="0.3">
      <c r="A50" s="687" t="s">
        <v>6636</v>
      </c>
      <c r="B50" s="664">
        <v>1050.3399999999999</v>
      </c>
      <c r="C50" s="677">
        <v>1</v>
      </c>
      <c r="D50" s="664"/>
      <c r="E50" s="677">
        <v>0</v>
      </c>
      <c r="F50" s="665">
        <v>1050.3399999999999</v>
      </c>
    </row>
    <row r="51" spans="1:6" ht="14.4" customHeight="1" x14ac:dyDescent="0.3">
      <c r="A51" s="687" t="s">
        <v>6637</v>
      </c>
      <c r="B51" s="664">
        <v>924.48</v>
      </c>
      <c r="C51" s="677">
        <v>1</v>
      </c>
      <c r="D51" s="664"/>
      <c r="E51" s="677">
        <v>0</v>
      </c>
      <c r="F51" s="665">
        <v>924.48</v>
      </c>
    </row>
    <row r="52" spans="1:6" ht="14.4" customHeight="1" x14ac:dyDescent="0.3">
      <c r="A52" s="687" t="s">
        <v>4026</v>
      </c>
      <c r="B52" s="664">
        <v>837.28</v>
      </c>
      <c r="C52" s="677">
        <v>0.74074598343831832</v>
      </c>
      <c r="D52" s="664">
        <v>293.04000000000002</v>
      </c>
      <c r="E52" s="677">
        <v>0.25925401656168168</v>
      </c>
      <c r="F52" s="665">
        <v>1130.32</v>
      </c>
    </row>
    <row r="53" spans="1:6" ht="14.4" customHeight="1" x14ac:dyDescent="0.3">
      <c r="A53" s="687" t="s">
        <v>4052</v>
      </c>
      <c r="B53" s="664">
        <v>805.49</v>
      </c>
      <c r="C53" s="677">
        <v>2.3542357772289507E-2</v>
      </c>
      <c r="D53" s="664">
        <v>33409.010000000031</v>
      </c>
      <c r="E53" s="677">
        <v>0.97645764222771059</v>
      </c>
      <c r="F53" s="665">
        <v>34214.500000000029</v>
      </c>
    </row>
    <row r="54" spans="1:6" ht="14.4" customHeight="1" x14ac:dyDescent="0.3">
      <c r="A54" s="687" t="s">
        <v>6638</v>
      </c>
      <c r="B54" s="664">
        <v>804.58</v>
      </c>
      <c r="C54" s="677">
        <v>1.0309230796434142E-2</v>
      </c>
      <c r="D54" s="664">
        <v>77240.040000000008</v>
      </c>
      <c r="E54" s="677">
        <v>0.9896907692035658</v>
      </c>
      <c r="F54" s="665">
        <v>78044.62000000001</v>
      </c>
    </row>
    <row r="55" spans="1:6" ht="14.4" customHeight="1" x14ac:dyDescent="0.3">
      <c r="A55" s="687" t="s">
        <v>4106</v>
      </c>
      <c r="B55" s="664">
        <v>666.75</v>
      </c>
      <c r="C55" s="677">
        <v>0.42098650065034288</v>
      </c>
      <c r="D55" s="664">
        <v>917.03</v>
      </c>
      <c r="E55" s="677">
        <v>0.57901349934965718</v>
      </c>
      <c r="F55" s="665">
        <v>1583.78</v>
      </c>
    </row>
    <row r="56" spans="1:6" ht="14.4" customHeight="1" x14ac:dyDescent="0.3">
      <c r="A56" s="687" t="s">
        <v>4018</v>
      </c>
      <c r="B56" s="664">
        <v>660.18000000000006</v>
      </c>
      <c r="C56" s="677">
        <v>9.4555652313403793E-2</v>
      </c>
      <c r="D56" s="664">
        <v>6321.739999999998</v>
      </c>
      <c r="E56" s="677">
        <v>0.90544434768659621</v>
      </c>
      <c r="F56" s="665">
        <v>6981.9199999999983</v>
      </c>
    </row>
    <row r="57" spans="1:6" ht="14.4" customHeight="1" x14ac:dyDescent="0.3">
      <c r="A57" s="687" t="s">
        <v>4101</v>
      </c>
      <c r="B57" s="664">
        <v>552.66</v>
      </c>
      <c r="C57" s="677">
        <v>0.15810251803706393</v>
      </c>
      <c r="D57" s="664">
        <v>2942.92</v>
      </c>
      <c r="E57" s="677">
        <v>0.84189748196293612</v>
      </c>
      <c r="F57" s="665">
        <v>3495.58</v>
      </c>
    </row>
    <row r="58" spans="1:6" ht="14.4" customHeight="1" x14ac:dyDescent="0.3">
      <c r="A58" s="687" t="s">
        <v>4044</v>
      </c>
      <c r="B58" s="664">
        <v>476.1</v>
      </c>
      <c r="C58" s="677">
        <v>0.11111111111111108</v>
      </c>
      <c r="D58" s="664">
        <v>3808.8000000000015</v>
      </c>
      <c r="E58" s="677">
        <v>0.88888888888888895</v>
      </c>
      <c r="F58" s="665">
        <v>4284.9000000000015</v>
      </c>
    </row>
    <row r="59" spans="1:6" ht="14.4" customHeight="1" x14ac:dyDescent="0.3">
      <c r="A59" s="687" t="s">
        <v>4025</v>
      </c>
      <c r="B59" s="664">
        <v>359.68</v>
      </c>
      <c r="C59" s="677">
        <v>0.78811516718524044</v>
      </c>
      <c r="D59" s="664">
        <v>96.7</v>
      </c>
      <c r="E59" s="677">
        <v>0.21188483281475964</v>
      </c>
      <c r="F59" s="665">
        <v>456.38</v>
      </c>
    </row>
    <row r="60" spans="1:6" ht="14.4" customHeight="1" x14ac:dyDescent="0.3">
      <c r="A60" s="687" t="s">
        <v>4079</v>
      </c>
      <c r="B60" s="664">
        <v>356.47</v>
      </c>
      <c r="C60" s="677">
        <v>4.1890040260127923E-2</v>
      </c>
      <c r="D60" s="664">
        <v>8153.1899999999969</v>
      </c>
      <c r="E60" s="677">
        <v>0.95810995973987212</v>
      </c>
      <c r="F60" s="665">
        <v>8509.6599999999962</v>
      </c>
    </row>
    <row r="61" spans="1:6" ht="14.4" customHeight="1" x14ac:dyDescent="0.3">
      <c r="A61" s="687" t="s">
        <v>4070</v>
      </c>
      <c r="B61" s="664">
        <v>293.89</v>
      </c>
      <c r="C61" s="677">
        <v>0.13207233442086622</v>
      </c>
      <c r="D61" s="664">
        <v>1931.3300000000004</v>
      </c>
      <c r="E61" s="677">
        <v>0.86792766557913381</v>
      </c>
      <c r="F61" s="665">
        <v>2225.2200000000003</v>
      </c>
    </row>
    <row r="62" spans="1:6" ht="14.4" customHeight="1" x14ac:dyDescent="0.3">
      <c r="A62" s="687" t="s">
        <v>4042</v>
      </c>
      <c r="B62" s="664">
        <v>284.26</v>
      </c>
      <c r="C62" s="677">
        <v>0.19904907953980491</v>
      </c>
      <c r="D62" s="664">
        <v>1143.83</v>
      </c>
      <c r="E62" s="677">
        <v>0.80095092046019511</v>
      </c>
      <c r="F62" s="665">
        <v>1428.09</v>
      </c>
    </row>
    <row r="63" spans="1:6" ht="14.4" customHeight="1" x14ac:dyDescent="0.3">
      <c r="A63" s="687" t="s">
        <v>4053</v>
      </c>
      <c r="B63" s="664">
        <v>277.83000000000004</v>
      </c>
      <c r="C63" s="677">
        <v>1</v>
      </c>
      <c r="D63" s="664"/>
      <c r="E63" s="677">
        <v>0</v>
      </c>
      <c r="F63" s="665">
        <v>277.83000000000004</v>
      </c>
    </row>
    <row r="64" spans="1:6" ht="14.4" customHeight="1" x14ac:dyDescent="0.3">
      <c r="A64" s="687" t="s">
        <v>4041</v>
      </c>
      <c r="B64" s="664">
        <v>275.18</v>
      </c>
      <c r="C64" s="677">
        <v>0.20288423256705543</v>
      </c>
      <c r="D64" s="664">
        <v>1081.1600000000001</v>
      </c>
      <c r="E64" s="677">
        <v>0.79711576743294454</v>
      </c>
      <c r="F64" s="665">
        <v>1356.3400000000001</v>
      </c>
    </row>
    <row r="65" spans="1:6" ht="14.4" customHeight="1" x14ac:dyDescent="0.3">
      <c r="A65" s="687" t="s">
        <v>4088</v>
      </c>
      <c r="B65" s="664">
        <v>269.51000000000005</v>
      </c>
      <c r="C65" s="677">
        <v>0.14370187898564629</v>
      </c>
      <c r="D65" s="664">
        <v>1605.9700000000012</v>
      </c>
      <c r="E65" s="677">
        <v>0.85629812101435376</v>
      </c>
      <c r="F65" s="665">
        <v>1875.4800000000012</v>
      </c>
    </row>
    <row r="66" spans="1:6" ht="14.4" customHeight="1" x14ac:dyDescent="0.3">
      <c r="A66" s="687" t="s">
        <v>4100</v>
      </c>
      <c r="B66" s="664">
        <v>237.65</v>
      </c>
      <c r="C66" s="677">
        <v>1</v>
      </c>
      <c r="D66" s="664"/>
      <c r="E66" s="677">
        <v>0</v>
      </c>
      <c r="F66" s="665">
        <v>237.65</v>
      </c>
    </row>
    <row r="67" spans="1:6" ht="14.4" customHeight="1" x14ac:dyDescent="0.3">
      <c r="A67" s="687" t="s">
        <v>4051</v>
      </c>
      <c r="B67" s="664">
        <v>201.24</v>
      </c>
      <c r="C67" s="677">
        <v>0.20292427145306041</v>
      </c>
      <c r="D67" s="664">
        <v>790.46</v>
      </c>
      <c r="E67" s="677">
        <v>0.79707572854693964</v>
      </c>
      <c r="F67" s="665">
        <v>991.7</v>
      </c>
    </row>
    <row r="68" spans="1:6" ht="14.4" customHeight="1" x14ac:dyDescent="0.3">
      <c r="A68" s="687" t="s">
        <v>4055</v>
      </c>
      <c r="B68" s="664">
        <v>178.03</v>
      </c>
      <c r="C68" s="677">
        <v>0.52255716340368075</v>
      </c>
      <c r="D68" s="664">
        <v>162.66</v>
      </c>
      <c r="E68" s="677">
        <v>0.47744283659631925</v>
      </c>
      <c r="F68" s="665">
        <v>340.69</v>
      </c>
    </row>
    <row r="69" spans="1:6" ht="14.4" customHeight="1" x14ac:dyDescent="0.3">
      <c r="A69" s="687" t="s">
        <v>6639</v>
      </c>
      <c r="B69" s="664">
        <v>166.18</v>
      </c>
      <c r="C69" s="677">
        <v>0.6666399229781772</v>
      </c>
      <c r="D69" s="664">
        <v>83.1</v>
      </c>
      <c r="E69" s="677">
        <v>0.3333600770218228</v>
      </c>
      <c r="F69" s="665">
        <v>249.28</v>
      </c>
    </row>
    <row r="70" spans="1:6" ht="14.4" customHeight="1" x14ac:dyDescent="0.3">
      <c r="A70" s="687" t="s">
        <v>4058</v>
      </c>
      <c r="B70" s="664">
        <v>161.62</v>
      </c>
      <c r="C70" s="677">
        <v>0.21602908546528726</v>
      </c>
      <c r="D70" s="664">
        <v>586.52</v>
      </c>
      <c r="E70" s="677">
        <v>0.78397091453471279</v>
      </c>
      <c r="F70" s="665">
        <v>748.14</v>
      </c>
    </row>
    <row r="71" spans="1:6" ht="14.4" customHeight="1" x14ac:dyDescent="0.3">
      <c r="A71" s="687" t="s">
        <v>4099</v>
      </c>
      <c r="B71" s="664">
        <v>139.72</v>
      </c>
      <c r="C71" s="677">
        <v>4.9078978797543936E-2</v>
      </c>
      <c r="D71" s="664">
        <v>2707.1200000000008</v>
      </c>
      <c r="E71" s="677">
        <v>0.95092102120245614</v>
      </c>
      <c r="F71" s="665">
        <v>2846.8400000000006</v>
      </c>
    </row>
    <row r="72" spans="1:6" ht="14.4" customHeight="1" x14ac:dyDescent="0.3">
      <c r="A72" s="687" t="s">
        <v>4060</v>
      </c>
      <c r="B72" s="664">
        <v>121.21</v>
      </c>
      <c r="C72" s="677">
        <v>0.12252716704574172</v>
      </c>
      <c r="D72" s="664">
        <v>868.04</v>
      </c>
      <c r="E72" s="677">
        <v>0.87747283295425826</v>
      </c>
      <c r="F72" s="665">
        <v>989.25</v>
      </c>
    </row>
    <row r="73" spans="1:6" ht="14.4" customHeight="1" x14ac:dyDescent="0.3">
      <c r="A73" s="687" t="s">
        <v>4038</v>
      </c>
      <c r="B73" s="664">
        <v>95.25</v>
      </c>
      <c r="C73" s="677">
        <v>5.5555555555555552E-2</v>
      </c>
      <c r="D73" s="664">
        <v>1619.25</v>
      </c>
      <c r="E73" s="677">
        <v>0.94444444444444442</v>
      </c>
      <c r="F73" s="665">
        <v>1714.5</v>
      </c>
    </row>
    <row r="74" spans="1:6" ht="14.4" customHeight="1" x14ac:dyDescent="0.3">
      <c r="A74" s="687" t="s">
        <v>4022</v>
      </c>
      <c r="B74" s="664">
        <v>75.319999999999993</v>
      </c>
      <c r="C74" s="677">
        <v>0.12099598393574296</v>
      </c>
      <c r="D74" s="664">
        <v>547.17999999999995</v>
      </c>
      <c r="E74" s="677">
        <v>0.87900401606425693</v>
      </c>
      <c r="F74" s="665">
        <v>622.5</v>
      </c>
    </row>
    <row r="75" spans="1:6" ht="14.4" customHeight="1" x14ac:dyDescent="0.3">
      <c r="A75" s="687" t="s">
        <v>6640</v>
      </c>
      <c r="B75" s="664">
        <v>67.459999999999994</v>
      </c>
      <c r="C75" s="677">
        <v>1</v>
      </c>
      <c r="D75" s="664"/>
      <c r="E75" s="677">
        <v>0</v>
      </c>
      <c r="F75" s="665">
        <v>67.459999999999994</v>
      </c>
    </row>
    <row r="76" spans="1:6" ht="14.4" customHeight="1" x14ac:dyDescent="0.3">
      <c r="A76" s="687" t="s">
        <v>6641</v>
      </c>
      <c r="B76" s="664">
        <v>56.21</v>
      </c>
      <c r="C76" s="677">
        <v>1</v>
      </c>
      <c r="D76" s="664"/>
      <c r="E76" s="677">
        <v>0</v>
      </c>
      <c r="F76" s="665">
        <v>56.21</v>
      </c>
    </row>
    <row r="77" spans="1:6" ht="14.4" customHeight="1" x14ac:dyDescent="0.3">
      <c r="A77" s="687" t="s">
        <v>6642</v>
      </c>
      <c r="B77" s="664">
        <v>49.92</v>
      </c>
      <c r="C77" s="677">
        <v>1</v>
      </c>
      <c r="D77" s="664"/>
      <c r="E77" s="677">
        <v>0</v>
      </c>
      <c r="F77" s="665">
        <v>49.92</v>
      </c>
    </row>
    <row r="78" spans="1:6" ht="14.4" customHeight="1" x14ac:dyDescent="0.3">
      <c r="A78" s="687" t="s">
        <v>4080</v>
      </c>
      <c r="B78" s="664">
        <v>43.49</v>
      </c>
      <c r="C78" s="677">
        <v>0.19865704366892015</v>
      </c>
      <c r="D78" s="664">
        <v>175.43</v>
      </c>
      <c r="E78" s="677">
        <v>0.80134295633107977</v>
      </c>
      <c r="F78" s="665">
        <v>218.92000000000002</v>
      </c>
    </row>
    <row r="79" spans="1:6" ht="14.4" customHeight="1" x14ac:dyDescent="0.3">
      <c r="A79" s="687" t="s">
        <v>4061</v>
      </c>
      <c r="B79" s="664">
        <v>0</v>
      </c>
      <c r="C79" s="677">
        <v>0</v>
      </c>
      <c r="D79" s="664">
        <v>923.67</v>
      </c>
      <c r="E79" s="677">
        <v>1</v>
      </c>
      <c r="F79" s="665">
        <v>923.67</v>
      </c>
    </row>
    <row r="80" spans="1:6" ht="14.4" customHeight="1" x14ac:dyDescent="0.3">
      <c r="A80" s="687" t="s">
        <v>4082</v>
      </c>
      <c r="B80" s="664"/>
      <c r="C80" s="677">
        <v>0</v>
      </c>
      <c r="D80" s="664">
        <v>2658.68</v>
      </c>
      <c r="E80" s="677">
        <v>1</v>
      </c>
      <c r="F80" s="665">
        <v>2658.68</v>
      </c>
    </row>
    <row r="81" spans="1:6" ht="14.4" customHeight="1" x14ac:dyDescent="0.3">
      <c r="A81" s="687" t="s">
        <v>4027</v>
      </c>
      <c r="B81" s="664">
        <v>0</v>
      </c>
      <c r="C81" s="677">
        <v>0</v>
      </c>
      <c r="D81" s="664">
        <v>5201.84</v>
      </c>
      <c r="E81" s="677">
        <v>1</v>
      </c>
      <c r="F81" s="665">
        <v>5201.84</v>
      </c>
    </row>
    <row r="82" spans="1:6" ht="14.4" customHeight="1" x14ac:dyDescent="0.3">
      <c r="A82" s="687" t="s">
        <v>4019</v>
      </c>
      <c r="B82" s="664">
        <v>0</v>
      </c>
      <c r="C82" s="677">
        <v>0</v>
      </c>
      <c r="D82" s="664">
        <v>2775.7700000000018</v>
      </c>
      <c r="E82" s="677">
        <v>1</v>
      </c>
      <c r="F82" s="665">
        <v>2775.7700000000018</v>
      </c>
    </row>
    <row r="83" spans="1:6" ht="14.4" customHeight="1" x14ac:dyDescent="0.3">
      <c r="A83" s="687" t="s">
        <v>4059</v>
      </c>
      <c r="B83" s="664"/>
      <c r="C83" s="677"/>
      <c r="D83" s="664">
        <v>0</v>
      </c>
      <c r="E83" s="677"/>
      <c r="F83" s="665">
        <v>0</v>
      </c>
    </row>
    <row r="84" spans="1:6" ht="14.4" customHeight="1" x14ac:dyDescent="0.3">
      <c r="A84" s="687" t="s">
        <v>4016</v>
      </c>
      <c r="B84" s="664"/>
      <c r="C84" s="677">
        <v>0</v>
      </c>
      <c r="D84" s="664">
        <v>1162.8699999999997</v>
      </c>
      <c r="E84" s="677">
        <v>1</v>
      </c>
      <c r="F84" s="665">
        <v>1162.8699999999997</v>
      </c>
    </row>
    <row r="85" spans="1:6" ht="14.4" customHeight="1" x14ac:dyDescent="0.3">
      <c r="A85" s="687" t="s">
        <v>4047</v>
      </c>
      <c r="B85" s="664"/>
      <c r="C85" s="677">
        <v>0</v>
      </c>
      <c r="D85" s="664">
        <v>219.05</v>
      </c>
      <c r="E85" s="677">
        <v>1</v>
      </c>
      <c r="F85" s="665">
        <v>219.05</v>
      </c>
    </row>
    <row r="86" spans="1:6" ht="14.4" customHeight="1" x14ac:dyDescent="0.3">
      <c r="A86" s="687" t="s">
        <v>4087</v>
      </c>
      <c r="B86" s="664"/>
      <c r="C86" s="677">
        <v>0</v>
      </c>
      <c r="D86" s="664">
        <v>1411.0199999999998</v>
      </c>
      <c r="E86" s="677">
        <v>1</v>
      </c>
      <c r="F86" s="665">
        <v>1411.0199999999998</v>
      </c>
    </row>
    <row r="87" spans="1:6" ht="14.4" customHeight="1" x14ac:dyDescent="0.3">
      <c r="A87" s="687" t="s">
        <v>4062</v>
      </c>
      <c r="B87" s="664"/>
      <c r="C87" s="677">
        <v>0</v>
      </c>
      <c r="D87" s="664">
        <v>4143.25</v>
      </c>
      <c r="E87" s="677">
        <v>1</v>
      </c>
      <c r="F87" s="665">
        <v>4143.25</v>
      </c>
    </row>
    <row r="88" spans="1:6" ht="14.4" customHeight="1" x14ac:dyDescent="0.3">
      <c r="A88" s="687" t="s">
        <v>4033</v>
      </c>
      <c r="B88" s="664"/>
      <c r="C88" s="677">
        <v>0</v>
      </c>
      <c r="D88" s="664">
        <v>2218975.56</v>
      </c>
      <c r="E88" s="677">
        <v>1</v>
      </c>
      <c r="F88" s="665">
        <v>2218975.56</v>
      </c>
    </row>
    <row r="89" spans="1:6" ht="14.4" customHeight="1" x14ac:dyDescent="0.3">
      <c r="A89" s="687" t="s">
        <v>6643</v>
      </c>
      <c r="B89" s="664"/>
      <c r="C89" s="677">
        <v>0</v>
      </c>
      <c r="D89" s="664">
        <v>73.2</v>
      </c>
      <c r="E89" s="677">
        <v>1</v>
      </c>
      <c r="F89" s="665">
        <v>73.2</v>
      </c>
    </row>
    <row r="90" spans="1:6" ht="14.4" customHeight="1" x14ac:dyDescent="0.3">
      <c r="A90" s="687" t="s">
        <v>4105</v>
      </c>
      <c r="B90" s="664"/>
      <c r="C90" s="677">
        <v>0</v>
      </c>
      <c r="D90" s="664">
        <v>2277.6</v>
      </c>
      <c r="E90" s="677">
        <v>1</v>
      </c>
      <c r="F90" s="665">
        <v>2277.6</v>
      </c>
    </row>
    <row r="91" spans="1:6" ht="14.4" customHeight="1" x14ac:dyDescent="0.3">
      <c r="A91" s="687" t="s">
        <v>4091</v>
      </c>
      <c r="B91" s="664"/>
      <c r="C91" s="677">
        <v>0</v>
      </c>
      <c r="D91" s="664">
        <v>474</v>
      </c>
      <c r="E91" s="677">
        <v>1</v>
      </c>
      <c r="F91" s="665">
        <v>474</v>
      </c>
    </row>
    <row r="92" spans="1:6" ht="14.4" customHeight="1" x14ac:dyDescent="0.3">
      <c r="A92" s="687" t="s">
        <v>4039</v>
      </c>
      <c r="B92" s="664"/>
      <c r="C92" s="677">
        <v>0</v>
      </c>
      <c r="D92" s="664">
        <v>1914.9600000000003</v>
      </c>
      <c r="E92" s="677">
        <v>1</v>
      </c>
      <c r="F92" s="665">
        <v>1914.9600000000003</v>
      </c>
    </row>
    <row r="93" spans="1:6" ht="14.4" customHeight="1" x14ac:dyDescent="0.3">
      <c r="A93" s="687" t="s">
        <v>4085</v>
      </c>
      <c r="B93" s="664"/>
      <c r="C93" s="677">
        <v>0</v>
      </c>
      <c r="D93" s="664">
        <v>3477.6500000000005</v>
      </c>
      <c r="E93" s="677">
        <v>1</v>
      </c>
      <c r="F93" s="665">
        <v>3477.6500000000005</v>
      </c>
    </row>
    <row r="94" spans="1:6" ht="14.4" customHeight="1" x14ac:dyDescent="0.3">
      <c r="A94" s="687" t="s">
        <v>4097</v>
      </c>
      <c r="B94" s="664"/>
      <c r="C94" s="677">
        <v>0</v>
      </c>
      <c r="D94" s="664">
        <v>28957.54</v>
      </c>
      <c r="E94" s="677">
        <v>1</v>
      </c>
      <c r="F94" s="665">
        <v>28957.54</v>
      </c>
    </row>
    <row r="95" spans="1:6" ht="14.4" customHeight="1" x14ac:dyDescent="0.3">
      <c r="A95" s="687" t="s">
        <v>4089</v>
      </c>
      <c r="B95" s="664"/>
      <c r="C95" s="677">
        <v>0</v>
      </c>
      <c r="D95" s="664">
        <v>2095.7999999999997</v>
      </c>
      <c r="E95" s="677">
        <v>1</v>
      </c>
      <c r="F95" s="665">
        <v>2095.7999999999997</v>
      </c>
    </row>
    <row r="96" spans="1:6" ht="14.4" customHeight="1" x14ac:dyDescent="0.3">
      <c r="A96" s="687" t="s">
        <v>6644</v>
      </c>
      <c r="B96" s="664"/>
      <c r="C96" s="677">
        <v>0</v>
      </c>
      <c r="D96" s="664">
        <v>902.88</v>
      </c>
      <c r="E96" s="677">
        <v>1</v>
      </c>
      <c r="F96" s="665">
        <v>902.88</v>
      </c>
    </row>
    <row r="97" spans="1:6" ht="14.4" customHeight="1" x14ac:dyDescent="0.3">
      <c r="A97" s="687" t="s">
        <v>4084</v>
      </c>
      <c r="B97" s="664"/>
      <c r="C97" s="677">
        <v>0</v>
      </c>
      <c r="D97" s="664">
        <v>18614.349999999995</v>
      </c>
      <c r="E97" s="677">
        <v>1</v>
      </c>
      <c r="F97" s="665">
        <v>18614.349999999995</v>
      </c>
    </row>
    <row r="98" spans="1:6" ht="14.4" customHeight="1" x14ac:dyDescent="0.3">
      <c r="A98" s="687" t="s">
        <v>6645</v>
      </c>
      <c r="B98" s="664"/>
      <c r="C98" s="677">
        <v>0</v>
      </c>
      <c r="D98" s="664">
        <v>647.76</v>
      </c>
      <c r="E98" s="677">
        <v>1</v>
      </c>
      <c r="F98" s="665">
        <v>647.76</v>
      </c>
    </row>
    <row r="99" spans="1:6" ht="14.4" customHeight="1" x14ac:dyDescent="0.3">
      <c r="A99" s="687" t="s">
        <v>4069</v>
      </c>
      <c r="B99" s="664"/>
      <c r="C99" s="677"/>
      <c r="D99" s="664">
        <v>0</v>
      </c>
      <c r="E99" s="677"/>
      <c r="F99" s="665">
        <v>0</v>
      </c>
    </row>
    <row r="100" spans="1:6" ht="14.4" customHeight="1" x14ac:dyDescent="0.3">
      <c r="A100" s="687" t="s">
        <v>6646</v>
      </c>
      <c r="B100" s="664"/>
      <c r="C100" s="677"/>
      <c r="D100" s="664">
        <v>0</v>
      </c>
      <c r="E100" s="677"/>
      <c r="F100" s="665">
        <v>0</v>
      </c>
    </row>
    <row r="101" spans="1:6" ht="14.4" customHeight="1" x14ac:dyDescent="0.3">
      <c r="A101" s="687" t="s">
        <v>6647</v>
      </c>
      <c r="B101" s="664"/>
      <c r="C101" s="677">
        <v>0</v>
      </c>
      <c r="D101" s="664">
        <v>167445</v>
      </c>
      <c r="E101" s="677">
        <v>1</v>
      </c>
      <c r="F101" s="665">
        <v>167445</v>
      </c>
    </row>
    <row r="102" spans="1:6" ht="14.4" customHeight="1" x14ac:dyDescent="0.3">
      <c r="A102" s="687" t="s">
        <v>4056</v>
      </c>
      <c r="B102" s="664"/>
      <c r="C102" s="677"/>
      <c r="D102" s="664">
        <v>0</v>
      </c>
      <c r="E102" s="677"/>
      <c r="F102" s="665">
        <v>0</v>
      </c>
    </row>
    <row r="103" spans="1:6" ht="14.4" customHeight="1" x14ac:dyDescent="0.3">
      <c r="A103" s="687" t="s">
        <v>4064</v>
      </c>
      <c r="B103" s="664"/>
      <c r="C103" s="677">
        <v>0</v>
      </c>
      <c r="D103" s="664">
        <v>2712.7799999999997</v>
      </c>
      <c r="E103" s="677">
        <v>1</v>
      </c>
      <c r="F103" s="665">
        <v>2712.7799999999997</v>
      </c>
    </row>
    <row r="104" spans="1:6" ht="14.4" customHeight="1" x14ac:dyDescent="0.3">
      <c r="A104" s="687" t="s">
        <v>4057</v>
      </c>
      <c r="B104" s="664"/>
      <c r="C104" s="677">
        <v>0</v>
      </c>
      <c r="D104" s="664">
        <v>326.48</v>
      </c>
      <c r="E104" s="677">
        <v>1</v>
      </c>
      <c r="F104" s="665">
        <v>326.48</v>
      </c>
    </row>
    <row r="105" spans="1:6" ht="14.4" customHeight="1" x14ac:dyDescent="0.3">
      <c r="A105" s="687" t="s">
        <v>4067</v>
      </c>
      <c r="B105" s="664"/>
      <c r="C105" s="677"/>
      <c r="D105" s="664">
        <v>0</v>
      </c>
      <c r="E105" s="677"/>
      <c r="F105" s="665">
        <v>0</v>
      </c>
    </row>
    <row r="106" spans="1:6" ht="14.4" customHeight="1" x14ac:dyDescent="0.3">
      <c r="A106" s="687" t="s">
        <v>4086</v>
      </c>
      <c r="B106" s="664"/>
      <c r="C106" s="677">
        <v>0</v>
      </c>
      <c r="D106" s="664">
        <v>198844.87000000011</v>
      </c>
      <c r="E106" s="677">
        <v>1</v>
      </c>
      <c r="F106" s="665">
        <v>198844.87000000011</v>
      </c>
    </row>
    <row r="107" spans="1:6" ht="14.4" customHeight="1" x14ac:dyDescent="0.3">
      <c r="A107" s="687" t="s">
        <v>4095</v>
      </c>
      <c r="B107" s="664"/>
      <c r="C107" s="677">
        <v>0</v>
      </c>
      <c r="D107" s="664">
        <v>83881.84</v>
      </c>
      <c r="E107" s="677">
        <v>1</v>
      </c>
      <c r="F107" s="665">
        <v>83881.84</v>
      </c>
    </row>
    <row r="108" spans="1:6" ht="14.4" customHeight="1" x14ac:dyDescent="0.3">
      <c r="A108" s="687" t="s">
        <v>4023</v>
      </c>
      <c r="B108" s="664">
        <v>0</v>
      </c>
      <c r="C108" s="677">
        <v>0</v>
      </c>
      <c r="D108" s="664">
        <v>23278.360000000004</v>
      </c>
      <c r="E108" s="677">
        <v>1</v>
      </c>
      <c r="F108" s="665">
        <v>23278.360000000004</v>
      </c>
    </row>
    <row r="109" spans="1:6" ht="14.4" customHeight="1" x14ac:dyDescent="0.3">
      <c r="A109" s="687" t="s">
        <v>6648</v>
      </c>
      <c r="B109" s="664"/>
      <c r="C109" s="677">
        <v>0</v>
      </c>
      <c r="D109" s="664">
        <v>6355.26</v>
      </c>
      <c r="E109" s="677">
        <v>1</v>
      </c>
      <c r="F109" s="665">
        <v>6355.26</v>
      </c>
    </row>
    <row r="110" spans="1:6" ht="14.4" customHeight="1" x14ac:dyDescent="0.3">
      <c r="A110" s="687" t="s">
        <v>4029</v>
      </c>
      <c r="B110" s="664"/>
      <c r="C110" s="677">
        <v>0</v>
      </c>
      <c r="D110" s="664">
        <v>25.07</v>
      </c>
      <c r="E110" s="677">
        <v>1</v>
      </c>
      <c r="F110" s="665">
        <v>25.07</v>
      </c>
    </row>
    <row r="111" spans="1:6" ht="14.4" customHeight="1" x14ac:dyDescent="0.3">
      <c r="A111" s="687" t="s">
        <v>6649</v>
      </c>
      <c r="B111" s="664"/>
      <c r="C111" s="677">
        <v>0</v>
      </c>
      <c r="D111" s="664">
        <v>603098.05000000016</v>
      </c>
      <c r="E111" s="677">
        <v>1</v>
      </c>
      <c r="F111" s="665">
        <v>603098.05000000016</v>
      </c>
    </row>
    <row r="112" spans="1:6" ht="14.4" customHeight="1" x14ac:dyDescent="0.3">
      <c r="A112" s="687" t="s">
        <v>4065</v>
      </c>
      <c r="B112" s="664"/>
      <c r="C112" s="677">
        <v>0</v>
      </c>
      <c r="D112" s="664">
        <v>1506963.2400000014</v>
      </c>
      <c r="E112" s="677">
        <v>1</v>
      </c>
      <c r="F112" s="665">
        <v>1506963.2400000014</v>
      </c>
    </row>
    <row r="113" spans="1:6" ht="14.4" customHeight="1" x14ac:dyDescent="0.3">
      <c r="A113" s="687" t="s">
        <v>4104</v>
      </c>
      <c r="B113" s="664"/>
      <c r="C113" s="677">
        <v>0</v>
      </c>
      <c r="D113" s="664">
        <v>306954.73999999982</v>
      </c>
      <c r="E113" s="677">
        <v>1</v>
      </c>
      <c r="F113" s="665">
        <v>306954.73999999982</v>
      </c>
    </row>
    <row r="114" spans="1:6" ht="14.4" customHeight="1" x14ac:dyDescent="0.3">
      <c r="A114" s="687" t="s">
        <v>4096</v>
      </c>
      <c r="B114" s="664"/>
      <c r="C114" s="677">
        <v>0</v>
      </c>
      <c r="D114" s="664">
        <v>1209.32</v>
      </c>
      <c r="E114" s="677">
        <v>1</v>
      </c>
      <c r="F114" s="665">
        <v>1209.32</v>
      </c>
    </row>
    <row r="115" spans="1:6" ht="14.4" customHeight="1" x14ac:dyDescent="0.3">
      <c r="A115" s="687" t="s">
        <v>6650</v>
      </c>
      <c r="B115" s="664"/>
      <c r="C115" s="677">
        <v>0</v>
      </c>
      <c r="D115" s="664">
        <v>669.52</v>
      </c>
      <c r="E115" s="677">
        <v>1</v>
      </c>
      <c r="F115" s="665">
        <v>669.52</v>
      </c>
    </row>
    <row r="116" spans="1:6" ht="14.4" customHeight="1" x14ac:dyDescent="0.3">
      <c r="A116" s="687" t="s">
        <v>4037</v>
      </c>
      <c r="B116" s="664"/>
      <c r="C116" s="677">
        <v>0</v>
      </c>
      <c r="D116" s="664">
        <v>91.81</v>
      </c>
      <c r="E116" s="677">
        <v>1</v>
      </c>
      <c r="F116" s="665">
        <v>91.81</v>
      </c>
    </row>
    <row r="117" spans="1:6" ht="14.4" customHeight="1" x14ac:dyDescent="0.3">
      <c r="A117" s="687" t="s">
        <v>4040</v>
      </c>
      <c r="B117" s="664"/>
      <c r="C117" s="677">
        <v>0</v>
      </c>
      <c r="D117" s="664">
        <v>75.28</v>
      </c>
      <c r="E117" s="677">
        <v>1</v>
      </c>
      <c r="F117" s="665">
        <v>75.28</v>
      </c>
    </row>
    <row r="118" spans="1:6" ht="14.4" customHeight="1" x14ac:dyDescent="0.3">
      <c r="A118" s="687" t="s">
        <v>4081</v>
      </c>
      <c r="B118" s="664">
        <v>0</v>
      </c>
      <c r="C118" s="677">
        <v>0</v>
      </c>
      <c r="D118" s="664">
        <v>594.09999999999991</v>
      </c>
      <c r="E118" s="677">
        <v>1</v>
      </c>
      <c r="F118" s="665">
        <v>594.09999999999991</v>
      </c>
    </row>
    <row r="119" spans="1:6" ht="14.4" customHeight="1" x14ac:dyDescent="0.3">
      <c r="A119" s="687" t="s">
        <v>4076</v>
      </c>
      <c r="B119" s="664">
        <v>0</v>
      </c>
      <c r="C119" s="677">
        <v>0</v>
      </c>
      <c r="D119" s="664">
        <v>3220733.7400000007</v>
      </c>
      <c r="E119" s="677">
        <v>1</v>
      </c>
      <c r="F119" s="665">
        <v>3220733.7400000007</v>
      </c>
    </row>
    <row r="120" spans="1:6" ht="14.4" customHeight="1" x14ac:dyDescent="0.3">
      <c r="A120" s="687" t="s">
        <v>6651</v>
      </c>
      <c r="B120" s="664">
        <v>0</v>
      </c>
      <c r="C120" s="677">
        <v>0</v>
      </c>
      <c r="D120" s="664">
        <v>1354.1600000000003</v>
      </c>
      <c r="E120" s="677">
        <v>1</v>
      </c>
      <c r="F120" s="665">
        <v>1354.1600000000003</v>
      </c>
    </row>
    <row r="121" spans="1:6" ht="14.4" customHeight="1" x14ac:dyDescent="0.3">
      <c r="A121" s="687" t="s">
        <v>4090</v>
      </c>
      <c r="B121" s="664"/>
      <c r="C121" s="677">
        <v>0</v>
      </c>
      <c r="D121" s="664">
        <v>783.96</v>
      </c>
      <c r="E121" s="677">
        <v>1</v>
      </c>
      <c r="F121" s="665">
        <v>783.96</v>
      </c>
    </row>
    <row r="122" spans="1:6" ht="14.4" customHeight="1" x14ac:dyDescent="0.3">
      <c r="A122" s="687" t="s">
        <v>6652</v>
      </c>
      <c r="B122" s="664"/>
      <c r="C122" s="677">
        <v>0</v>
      </c>
      <c r="D122" s="664">
        <v>3231.9</v>
      </c>
      <c r="E122" s="677">
        <v>1</v>
      </c>
      <c r="F122" s="665">
        <v>3231.9</v>
      </c>
    </row>
    <row r="123" spans="1:6" ht="14.4" customHeight="1" x14ac:dyDescent="0.3">
      <c r="A123" s="687" t="s">
        <v>6653</v>
      </c>
      <c r="B123" s="664"/>
      <c r="C123" s="677">
        <v>0</v>
      </c>
      <c r="D123" s="664">
        <v>365153.54999999993</v>
      </c>
      <c r="E123" s="677">
        <v>1</v>
      </c>
      <c r="F123" s="665">
        <v>365153.54999999993</v>
      </c>
    </row>
    <row r="124" spans="1:6" ht="14.4" customHeight="1" thickBot="1" x14ac:dyDescent="0.35">
      <c r="A124" s="688" t="s">
        <v>6654</v>
      </c>
      <c r="B124" s="679"/>
      <c r="C124" s="680">
        <v>0</v>
      </c>
      <c r="D124" s="679">
        <v>193.26</v>
      </c>
      <c r="E124" s="680">
        <v>1</v>
      </c>
      <c r="F124" s="681">
        <v>193.26</v>
      </c>
    </row>
    <row r="125" spans="1:6" ht="14.4" customHeight="1" thickBot="1" x14ac:dyDescent="0.35">
      <c r="A125" s="682" t="s">
        <v>3</v>
      </c>
      <c r="B125" s="683">
        <v>343027.17</v>
      </c>
      <c r="C125" s="684">
        <v>2.7988666623632814E-2</v>
      </c>
      <c r="D125" s="683">
        <v>11912903.939999999</v>
      </c>
      <c r="E125" s="684">
        <v>0.97201133337636736</v>
      </c>
      <c r="F125" s="685">
        <v>12255931.109999998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{E62338B5-DB5D-4455-B983-71ABBAAB3D97}</x14:id>
        </ext>
      </extLst>
    </cfRule>
  </conditionalFormatting>
  <conditionalFormatting sqref="F38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{4C11460B-67DC-4655-A7A3-955644E286D7}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62338B5-DB5D-4455-B983-71ABBAAB3D9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4C11460B-67DC-4655-A7A3-955644E286D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6677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334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745</v>
      </c>
      <c r="G3" s="47">
        <f>SUBTOTAL(9,G6:G1048576)</f>
        <v>343027.1700000001</v>
      </c>
      <c r="H3" s="48">
        <f>IF(M3=0,0,G3/M3)</f>
        <v>2.7988666623632787E-2</v>
      </c>
      <c r="I3" s="47">
        <f>SUBTOTAL(9,I6:I1048576)</f>
        <v>15501</v>
      </c>
      <c r="J3" s="47">
        <f>SUBTOTAL(9,J6:J1048576)</f>
        <v>11912903.940000011</v>
      </c>
      <c r="K3" s="48">
        <f>IF(M3=0,0,J3/M3)</f>
        <v>0.97201133337636703</v>
      </c>
      <c r="L3" s="47">
        <f>SUBTOTAL(9,L6:L1048576)</f>
        <v>16246</v>
      </c>
      <c r="M3" s="49">
        <f>SUBTOTAL(9,M6:M1048576)</f>
        <v>12255931.110000012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4392</v>
      </c>
      <c r="B6" s="734" t="s">
        <v>4120</v>
      </c>
      <c r="C6" s="734" t="s">
        <v>2514</v>
      </c>
      <c r="D6" s="734" t="s">
        <v>2515</v>
      </c>
      <c r="E6" s="734" t="s">
        <v>4121</v>
      </c>
      <c r="F6" s="229"/>
      <c r="G6" s="229"/>
      <c r="H6" s="739">
        <v>0</v>
      </c>
      <c r="I6" s="229">
        <v>16</v>
      </c>
      <c r="J6" s="229">
        <v>21753.759999999998</v>
      </c>
      <c r="K6" s="739">
        <v>1</v>
      </c>
      <c r="L6" s="229">
        <v>16</v>
      </c>
      <c r="M6" s="747">
        <v>21753.759999999998</v>
      </c>
    </row>
    <row r="7" spans="1:13" ht="14.4" customHeight="1" x14ac:dyDescent="0.3">
      <c r="A7" s="660" t="s">
        <v>4392</v>
      </c>
      <c r="B7" s="661" t="s">
        <v>4132</v>
      </c>
      <c r="C7" s="661" t="s">
        <v>2484</v>
      </c>
      <c r="D7" s="661" t="s">
        <v>2285</v>
      </c>
      <c r="E7" s="661" t="s">
        <v>2485</v>
      </c>
      <c r="F7" s="664"/>
      <c r="G7" s="664"/>
      <c r="H7" s="677">
        <v>0</v>
      </c>
      <c r="I7" s="664">
        <v>2</v>
      </c>
      <c r="J7" s="664">
        <v>937.92</v>
      </c>
      <c r="K7" s="677">
        <v>1</v>
      </c>
      <c r="L7" s="664">
        <v>2</v>
      </c>
      <c r="M7" s="665">
        <v>937.92</v>
      </c>
    </row>
    <row r="8" spans="1:13" ht="14.4" customHeight="1" x14ac:dyDescent="0.3">
      <c r="A8" s="660" t="s">
        <v>4392</v>
      </c>
      <c r="B8" s="661" t="s">
        <v>4132</v>
      </c>
      <c r="C8" s="661" t="s">
        <v>2487</v>
      </c>
      <c r="D8" s="661" t="s">
        <v>2285</v>
      </c>
      <c r="E8" s="661" t="s">
        <v>2488</v>
      </c>
      <c r="F8" s="664"/>
      <c r="G8" s="664"/>
      <c r="H8" s="677">
        <v>0</v>
      </c>
      <c r="I8" s="664">
        <v>2</v>
      </c>
      <c r="J8" s="664">
        <v>1250.58</v>
      </c>
      <c r="K8" s="677">
        <v>1</v>
      </c>
      <c r="L8" s="664">
        <v>2</v>
      </c>
      <c r="M8" s="665">
        <v>1250.58</v>
      </c>
    </row>
    <row r="9" spans="1:13" ht="14.4" customHeight="1" x14ac:dyDescent="0.3">
      <c r="A9" s="660" t="s">
        <v>4392</v>
      </c>
      <c r="B9" s="661" t="s">
        <v>4132</v>
      </c>
      <c r="C9" s="661" t="s">
        <v>2284</v>
      </c>
      <c r="D9" s="661" t="s">
        <v>2285</v>
      </c>
      <c r="E9" s="661" t="s">
        <v>2286</v>
      </c>
      <c r="F9" s="664"/>
      <c r="G9" s="664"/>
      <c r="H9" s="677">
        <v>0</v>
      </c>
      <c r="I9" s="664">
        <v>2</v>
      </c>
      <c r="J9" s="664">
        <v>1875.86</v>
      </c>
      <c r="K9" s="677">
        <v>1</v>
      </c>
      <c r="L9" s="664">
        <v>2</v>
      </c>
      <c r="M9" s="665">
        <v>1875.86</v>
      </c>
    </row>
    <row r="10" spans="1:13" ht="14.4" customHeight="1" x14ac:dyDescent="0.3">
      <c r="A10" s="660" t="s">
        <v>4392</v>
      </c>
      <c r="B10" s="661" t="s">
        <v>4132</v>
      </c>
      <c r="C10" s="661" t="s">
        <v>3528</v>
      </c>
      <c r="D10" s="661" t="s">
        <v>2285</v>
      </c>
      <c r="E10" s="661" t="s">
        <v>3529</v>
      </c>
      <c r="F10" s="664"/>
      <c r="G10" s="664"/>
      <c r="H10" s="677">
        <v>0</v>
      </c>
      <c r="I10" s="664">
        <v>3</v>
      </c>
      <c r="J10" s="664">
        <v>4374.21</v>
      </c>
      <c r="K10" s="677">
        <v>1</v>
      </c>
      <c r="L10" s="664">
        <v>3</v>
      </c>
      <c r="M10" s="665">
        <v>4374.21</v>
      </c>
    </row>
    <row r="11" spans="1:13" ht="14.4" customHeight="1" x14ac:dyDescent="0.3">
      <c r="A11" s="660" t="s">
        <v>4392</v>
      </c>
      <c r="B11" s="661" t="s">
        <v>4132</v>
      </c>
      <c r="C11" s="661" t="s">
        <v>2362</v>
      </c>
      <c r="D11" s="661" t="s">
        <v>2359</v>
      </c>
      <c r="E11" s="661" t="s">
        <v>2289</v>
      </c>
      <c r="F11" s="664"/>
      <c r="G11" s="664"/>
      <c r="H11" s="677">
        <v>0</v>
      </c>
      <c r="I11" s="664">
        <v>6</v>
      </c>
      <c r="J11" s="664">
        <v>13997.52</v>
      </c>
      <c r="K11" s="677">
        <v>1</v>
      </c>
      <c r="L11" s="664">
        <v>6</v>
      </c>
      <c r="M11" s="665">
        <v>13997.52</v>
      </c>
    </row>
    <row r="12" spans="1:13" ht="14.4" customHeight="1" x14ac:dyDescent="0.3">
      <c r="A12" s="660" t="s">
        <v>4392</v>
      </c>
      <c r="B12" s="661" t="s">
        <v>4132</v>
      </c>
      <c r="C12" s="661" t="s">
        <v>2365</v>
      </c>
      <c r="D12" s="661" t="s">
        <v>2359</v>
      </c>
      <c r="E12" s="661" t="s">
        <v>3529</v>
      </c>
      <c r="F12" s="664"/>
      <c r="G12" s="664"/>
      <c r="H12" s="677">
        <v>0</v>
      </c>
      <c r="I12" s="664">
        <v>2</v>
      </c>
      <c r="J12" s="664">
        <v>5832.32</v>
      </c>
      <c r="K12" s="677">
        <v>1</v>
      </c>
      <c r="L12" s="664">
        <v>2</v>
      </c>
      <c r="M12" s="665">
        <v>5832.32</v>
      </c>
    </row>
    <row r="13" spans="1:13" ht="14.4" customHeight="1" x14ac:dyDescent="0.3">
      <c r="A13" s="660" t="s">
        <v>4392</v>
      </c>
      <c r="B13" s="661" t="s">
        <v>4277</v>
      </c>
      <c r="C13" s="661" t="s">
        <v>3517</v>
      </c>
      <c r="D13" s="661" t="s">
        <v>3518</v>
      </c>
      <c r="E13" s="661" t="s">
        <v>4278</v>
      </c>
      <c r="F13" s="664"/>
      <c r="G13" s="664"/>
      <c r="H13" s="677">
        <v>0</v>
      </c>
      <c r="I13" s="664">
        <v>1</v>
      </c>
      <c r="J13" s="664">
        <v>75.28</v>
      </c>
      <c r="K13" s="677">
        <v>1</v>
      </c>
      <c r="L13" s="664">
        <v>1</v>
      </c>
      <c r="M13" s="665">
        <v>75.28</v>
      </c>
    </row>
    <row r="14" spans="1:13" ht="14.4" customHeight="1" x14ac:dyDescent="0.3">
      <c r="A14" s="660" t="s">
        <v>4392</v>
      </c>
      <c r="B14" s="661" t="s">
        <v>4167</v>
      </c>
      <c r="C14" s="661" t="s">
        <v>2669</v>
      </c>
      <c r="D14" s="661" t="s">
        <v>4168</v>
      </c>
      <c r="E14" s="661" t="s">
        <v>4169</v>
      </c>
      <c r="F14" s="664"/>
      <c r="G14" s="664"/>
      <c r="H14" s="677">
        <v>0</v>
      </c>
      <c r="I14" s="664">
        <v>1</v>
      </c>
      <c r="J14" s="664">
        <v>156.86000000000001</v>
      </c>
      <c r="K14" s="677">
        <v>1</v>
      </c>
      <c r="L14" s="664">
        <v>1</v>
      </c>
      <c r="M14" s="665">
        <v>156.86000000000001</v>
      </c>
    </row>
    <row r="15" spans="1:13" ht="14.4" customHeight="1" x14ac:dyDescent="0.3">
      <c r="A15" s="660" t="s">
        <v>4392</v>
      </c>
      <c r="B15" s="661" t="s">
        <v>4172</v>
      </c>
      <c r="C15" s="661" t="s">
        <v>2763</v>
      </c>
      <c r="D15" s="661" t="s">
        <v>2764</v>
      </c>
      <c r="E15" s="661" t="s">
        <v>4173</v>
      </c>
      <c r="F15" s="664"/>
      <c r="G15" s="664"/>
      <c r="H15" s="677">
        <v>0</v>
      </c>
      <c r="I15" s="664">
        <v>1</v>
      </c>
      <c r="J15" s="664">
        <v>184.22</v>
      </c>
      <c r="K15" s="677">
        <v>1</v>
      </c>
      <c r="L15" s="664">
        <v>1</v>
      </c>
      <c r="M15" s="665">
        <v>184.22</v>
      </c>
    </row>
    <row r="16" spans="1:13" ht="14.4" customHeight="1" x14ac:dyDescent="0.3">
      <c r="A16" s="660" t="s">
        <v>4392</v>
      </c>
      <c r="B16" s="661" t="s">
        <v>4187</v>
      </c>
      <c r="C16" s="661" t="s">
        <v>4915</v>
      </c>
      <c r="D16" s="661" t="s">
        <v>2841</v>
      </c>
      <c r="E16" s="661" t="s">
        <v>4916</v>
      </c>
      <c r="F16" s="664"/>
      <c r="G16" s="664"/>
      <c r="H16" s="677">
        <v>0</v>
      </c>
      <c r="I16" s="664">
        <v>1</v>
      </c>
      <c r="J16" s="664">
        <v>782.22</v>
      </c>
      <c r="K16" s="677">
        <v>1</v>
      </c>
      <c r="L16" s="664">
        <v>1</v>
      </c>
      <c r="M16" s="665">
        <v>782.22</v>
      </c>
    </row>
    <row r="17" spans="1:13" ht="14.4" customHeight="1" x14ac:dyDescent="0.3">
      <c r="A17" s="660" t="s">
        <v>4392</v>
      </c>
      <c r="B17" s="661" t="s">
        <v>4222</v>
      </c>
      <c r="C17" s="661" t="s">
        <v>5031</v>
      </c>
      <c r="D17" s="661" t="s">
        <v>2312</v>
      </c>
      <c r="E17" s="661" t="s">
        <v>5032</v>
      </c>
      <c r="F17" s="664"/>
      <c r="G17" s="664"/>
      <c r="H17" s="677">
        <v>0</v>
      </c>
      <c r="I17" s="664">
        <v>1</v>
      </c>
      <c r="J17" s="664">
        <v>49.12</v>
      </c>
      <c r="K17" s="677">
        <v>1</v>
      </c>
      <c r="L17" s="664">
        <v>1</v>
      </c>
      <c r="M17" s="665">
        <v>49.12</v>
      </c>
    </row>
    <row r="18" spans="1:13" ht="14.4" customHeight="1" x14ac:dyDescent="0.3">
      <c r="A18" s="660" t="s">
        <v>4392</v>
      </c>
      <c r="B18" s="661" t="s">
        <v>4222</v>
      </c>
      <c r="C18" s="661" t="s">
        <v>2311</v>
      </c>
      <c r="D18" s="661" t="s">
        <v>2312</v>
      </c>
      <c r="E18" s="661" t="s">
        <v>4224</v>
      </c>
      <c r="F18" s="664"/>
      <c r="G18" s="664"/>
      <c r="H18" s="677">
        <v>0</v>
      </c>
      <c r="I18" s="664">
        <v>1</v>
      </c>
      <c r="J18" s="664">
        <v>147.36000000000001</v>
      </c>
      <c r="K18" s="677">
        <v>1</v>
      </c>
      <c r="L18" s="664">
        <v>1</v>
      </c>
      <c r="M18" s="665">
        <v>147.36000000000001</v>
      </c>
    </row>
    <row r="19" spans="1:13" ht="14.4" customHeight="1" x14ac:dyDescent="0.3">
      <c r="A19" s="660" t="s">
        <v>4392</v>
      </c>
      <c r="B19" s="661" t="s">
        <v>4222</v>
      </c>
      <c r="C19" s="661" t="s">
        <v>2348</v>
      </c>
      <c r="D19" s="661" t="s">
        <v>2349</v>
      </c>
      <c r="E19" s="661" t="s">
        <v>4225</v>
      </c>
      <c r="F19" s="664"/>
      <c r="G19" s="664"/>
      <c r="H19" s="677">
        <v>0</v>
      </c>
      <c r="I19" s="664">
        <v>3</v>
      </c>
      <c r="J19" s="664">
        <v>98.22</v>
      </c>
      <c r="K19" s="677">
        <v>1</v>
      </c>
      <c r="L19" s="664">
        <v>3</v>
      </c>
      <c r="M19" s="665">
        <v>98.22</v>
      </c>
    </row>
    <row r="20" spans="1:13" ht="14.4" customHeight="1" x14ac:dyDescent="0.3">
      <c r="A20" s="660" t="s">
        <v>4392</v>
      </c>
      <c r="B20" s="661" t="s">
        <v>4222</v>
      </c>
      <c r="C20" s="661" t="s">
        <v>2355</v>
      </c>
      <c r="D20" s="661" t="s">
        <v>2349</v>
      </c>
      <c r="E20" s="661" t="s">
        <v>4226</v>
      </c>
      <c r="F20" s="664"/>
      <c r="G20" s="664"/>
      <c r="H20" s="677">
        <v>0</v>
      </c>
      <c r="I20" s="664">
        <v>2</v>
      </c>
      <c r="J20" s="664">
        <v>327.45999999999998</v>
      </c>
      <c r="K20" s="677">
        <v>1</v>
      </c>
      <c r="L20" s="664">
        <v>2</v>
      </c>
      <c r="M20" s="665">
        <v>327.45999999999998</v>
      </c>
    </row>
    <row r="21" spans="1:13" ht="14.4" customHeight="1" x14ac:dyDescent="0.3">
      <c r="A21" s="660" t="s">
        <v>4392</v>
      </c>
      <c r="B21" s="661" t="s">
        <v>4227</v>
      </c>
      <c r="C21" s="661" t="s">
        <v>2460</v>
      </c>
      <c r="D21" s="661" t="s">
        <v>4228</v>
      </c>
      <c r="E21" s="661" t="s">
        <v>4230</v>
      </c>
      <c r="F21" s="664"/>
      <c r="G21" s="664"/>
      <c r="H21" s="677">
        <v>0</v>
      </c>
      <c r="I21" s="664">
        <v>2</v>
      </c>
      <c r="J21" s="664">
        <v>279.42</v>
      </c>
      <c r="K21" s="677">
        <v>1</v>
      </c>
      <c r="L21" s="664">
        <v>2</v>
      </c>
      <c r="M21" s="665">
        <v>279.42</v>
      </c>
    </row>
    <row r="22" spans="1:13" ht="14.4" customHeight="1" x14ac:dyDescent="0.3">
      <c r="A22" s="660" t="s">
        <v>4392</v>
      </c>
      <c r="B22" s="661" t="s">
        <v>4239</v>
      </c>
      <c r="C22" s="661" t="s">
        <v>2381</v>
      </c>
      <c r="D22" s="661" t="s">
        <v>4242</v>
      </c>
      <c r="E22" s="661" t="s">
        <v>4243</v>
      </c>
      <c r="F22" s="664"/>
      <c r="G22" s="664"/>
      <c r="H22" s="677">
        <v>0</v>
      </c>
      <c r="I22" s="664">
        <v>2</v>
      </c>
      <c r="J22" s="664">
        <v>13.96</v>
      </c>
      <c r="K22" s="677">
        <v>1</v>
      </c>
      <c r="L22" s="664">
        <v>2</v>
      </c>
      <c r="M22" s="665">
        <v>13.96</v>
      </c>
    </row>
    <row r="23" spans="1:13" ht="14.4" customHeight="1" x14ac:dyDescent="0.3">
      <c r="A23" s="660" t="s">
        <v>4392</v>
      </c>
      <c r="B23" s="661" t="s">
        <v>4249</v>
      </c>
      <c r="C23" s="661" t="s">
        <v>2427</v>
      </c>
      <c r="D23" s="661" t="s">
        <v>2428</v>
      </c>
      <c r="E23" s="661" t="s">
        <v>4250</v>
      </c>
      <c r="F23" s="664"/>
      <c r="G23" s="664"/>
      <c r="H23" s="677">
        <v>0</v>
      </c>
      <c r="I23" s="664">
        <v>2</v>
      </c>
      <c r="J23" s="664">
        <v>137.97999999999999</v>
      </c>
      <c r="K23" s="677">
        <v>1</v>
      </c>
      <c r="L23" s="664">
        <v>2</v>
      </c>
      <c r="M23" s="665">
        <v>137.97999999999999</v>
      </c>
    </row>
    <row r="24" spans="1:13" ht="14.4" customHeight="1" x14ac:dyDescent="0.3">
      <c r="A24" s="660" t="s">
        <v>4364</v>
      </c>
      <c r="B24" s="661" t="s">
        <v>4107</v>
      </c>
      <c r="C24" s="661" t="s">
        <v>2384</v>
      </c>
      <c r="D24" s="661" t="s">
        <v>4108</v>
      </c>
      <c r="E24" s="661" t="s">
        <v>4109</v>
      </c>
      <c r="F24" s="664"/>
      <c r="G24" s="664"/>
      <c r="H24" s="677">
        <v>0</v>
      </c>
      <c r="I24" s="664">
        <v>2</v>
      </c>
      <c r="J24" s="664">
        <v>75.3</v>
      </c>
      <c r="K24" s="677">
        <v>1</v>
      </c>
      <c r="L24" s="664">
        <v>2</v>
      </c>
      <c r="M24" s="665">
        <v>75.3</v>
      </c>
    </row>
    <row r="25" spans="1:13" ht="14.4" customHeight="1" x14ac:dyDescent="0.3">
      <c r="A25" s="660" t="s">
        <v>4364</v>
      </c>
      <c r="B25" s="661" t="s">
        <v>4116</v>
      </c>
      <c r="C25" s="661" t="s">
        <v>5153</v>
      </c>
      <c r="D25" s="661" t="s">
        <v>4117</v>
      </c>
      <c r="E25" s="661" t="s">
        <v>5154</v>
      </c>
      <c r="F25" s="664"/>
      <c r="G25" s="664"/>
      <c r="H25" s="677">
        <v>0</v>
      </c>
      <c r="I25" s="664">
        <v>4</v>
      </c>
      <c r="J25" s="664">
        <v>783.68</v>
      </c>
      <c r="K25" s="677">
        <v>1</v>
      </c>
      <c r="L25" s="664">
        <v>4</v>
      </c>
      <c r="M25" s="665">
        <v>783.68</v>
      </c>
    </row>
    <row r="26" spans="1:13" ht="14.4" customHeight="1" x14ac:dyDescent="0.3">
      <c r="A26" s="660" t="s">
        <v>4364</v>
      </c>
      <c r="B26" s="661" t="s">
        <v>4270</v>
      </c>
      <c r="C26" s="661" t="s">
        <v>5232</v>
      </c>
      <c r="D26" s="661" t="s">
        <v>3554</v>
      </c>
      <c r="E26" s="661" t="s">
        <v>5233</v>
      </c>
      <c r="F26" s="664"/>
      <c r="G26" s="664"/>
      <c r="H26" s="677">
        <v>0</v>
      </c>
      <c r="I26" s="664">
        <v>1</v>
      </c>
      <c r="J26" s="664">
        <v>140.03</v>
      </c>
      <c r="K26" s="677">
        <v>1</v>
      </c>
      <c r="L26" s="664">
        <v>1</v>
      </c>
      <c r="M26" s="665">
        <v>140.03</v>
      </c>
    </row>
    <row r="27" spans="1:13" ht="14.4" customHeight="1" x14ac:dyDescent="0.3">
      <c r="A27" s="660" t="s">
        <v>4364</v>
      </c>
      <c r="B27" s="661" t="s">
        <v>4120</v>
      </c>
      <c r="C27" s="661" t="s">
        <v>2496</v>
      </c>
      <c r="D27" s="661" t="s">
        <v>2497</v>
      </c>
      <c r="E27" s="661" t="s">
        <v>2498</v>
      </c>
      <c r="F27" s="664"/>
      <c r="G27" s="664"/>
      <c r="H27" s="677">
        <v>0</v>
      </c>
      <c r="I27" s="664">
        <v>61</v>
      </c>
      <c r="J27" s="664">
        <v>30341.4</v>
      </c>
      <c r="K27" s="677">
        <v>1</v>
      </c>
      <c r="L27" s="664">
        <v>61</v>
      </c>
      <c r="M27" s="665">
        <v>30341.4</v>
      </c>
    </row>
    <row r="28" spans="1:13" ht="14.4" customHeight="1" x14ac:dyDescent="0.3">
      <c r="A28" s="660" t="s">
        <v>4364</v>
      </c>
      <c r="B28" s="661" t="s">
        <v>4120</v>
      </c>
      <c r="C28" s="661" t="s">
        <v>2514</v>
      </c>
      <c r="D28" s="661" t="s">
        <v>2515</v>
      </c>
      <c r="E28" s="661" t="s">
        <v>4121</v>
      </c>
      <c r="F28" s="664"/>
      <c r="G28" s="664"/>
      <c r="H28" s="677">
        <v>0</v>
      </c>
      <c r="I28" s="664">
        <v>57</v>
      </c>
      <c r="J28" s="664">
        <v>77497.76999999999</v>
      </c>
      <c r="K28" s="677">
        <v>1</v>
      </c>
      <c r="L28" s="664">
        <v>57</v>
      </c>
      <c r="M28" s="665">
        <v>77497.76999999999</v>
      </c>
    </row>
    <row r="29" spans="1:13" ht="14.4" customHeight="1" x14ac:dyDescent="0.3">
      <c r="A29" s="660" t="s">
        <v>4364</v>
      </c>
      <c r="B29" s="661" t="s">
        <v>4120</v>
      </c>
      <c r="C29" s="661" t="s">
        <v>4457</v>
      </c>
      <c r="D29" s="661" t="s">
        <v>4458</v>
      </c>
      <c r="E29" s="661" t="s">
        <v>4459</v>
      </c>
      <c r="F29" s="664"/>
      <c r="G29" s="664"/>
      <c r="H29" s="677">
        <v>0</v>
      </c>
      <c r="I29" s="664">
        <v>5</v>
      </c>
      <c r="J29" s="664">
        <v>6798.0499999999993</v>
      </c>
      <c r="K29" s="677">
        <v>1</v>
      </c>
      <c r="L29" s="664">
        <v>5</v>
      </c>
      <c r="M29" s="665">
        <v>6798.0499999999993</v>
      </c>
    </row>
    <row r="30" spans="1:13" ht="14.4" customHeight="1" x14ac:dyDescent="0.3">
      <c r="A30" s="660" t="s">
        <v>4364</v>
      </c>
      <c r="B30" s="661" t="s">
        <v>4122</v>
      </c>
      <c r="C30" s="661" t="s">
        <v>5097</v>
      </c>
      <c r="D30" s="661" t="s">
        <v>5098</v>
      </c>
      <c r="E30" s="661" t="s">
        <v>5099</v>
      </c>
      <c r="F30" s="664"/>
      <c r="G30" s="664"/>
      <c r="H30" s="677">
        <v>0</v>
      </c>
      <c r="I30" s="664">
        <v>1</v>
      </c>
      <c r="J30" s="664">
        <v>1359.61</v>
      </c>
      <c r="K30" s="677">
        <v>1</v>
      </c>
      <c r="L30" s="664">
        <v>1</v>
      </c>
      <c r="M30" s="665">
        <v>1359.61</v>
      </c>
    </row>
    <row r="31" spans="1:13" ht="14.4" customHeight="1" x14ac:dyDescent="0.3">
      <c r="A31" s="660" t="s">
        <v>4364</v>
      </c>
      <c r="B31" s="661" t="s">
        <v>4124</v>
      </c>
      <c r="C31" s="661" t="s">
        <v>2307</v>
      </c>
      <c r="D31" s="661" t="s">
        <v>2308</v>
      </c>
      <c r="E31" s="661" t="s">
        <v>2309</v>
      </c>
      <c r="F31" s="664"/>
      <c r="G31" s="664"/>
      <c r="H31" s="677"/>
      <c r="I31" s="664">
        <v>1</v>
      </c>
      <c r="J31" s="664">
        <v>0</v>
      </c>
      <c r="K31" s="677"/>
      <c r="L31" s="664">
        <v>1</v>
      </c>
      <c r="M31" s="665">
        <v>0</v>
      </c>
    </row>
    <row r="32" spans="1:13" ht="14.4" customHeight="1" x14ac:dyDescent="0.3">
      <c r="A32" s="660" t="s">
        <v>4364</v>
      </c>
      <c r="B32" s="661" t="s">
        <v>4125</v>
      </c>
      <c r="C32" s="661" t="s">
        <v>2539</v>
      </c>
      <c r="D32" s="661" t="s">
        <v>2540</v>
      </c>
      <c r="E32" s="661" t="s">
        <v>2244</v>
      </c>
      <c r="F32" s="664"/>
      <c r="G32" s="664"/>
      <c r="H32" s="677"/>
      <c r="I32" s="664">
        <v>8</v>
      </c>
      <c r="J32" s="664">
        <v>0</v>
      </c>
      <c r="K32" s="677"/>
      <c r="L32" s="664">
        <v>8</v>
      </c>
      <c r="M32" s="665">
        <v>0</v>
      </c>
    </row>
    <row r="33" spans="1:13" ht="14.4" customHeight="1" x14ac:dyDescent="0.3">
      <c r="A33" s="660" t="s">
        <v>4364</v>
      </c>
      <c r="B33" s="661" t="s">
        <v>4131</v>
      </c>
      <c r="C33" s="661" t="s">
        <v>5093</v>
      </c>
      <c r="D33" s="661" t="s">
        <v>5094</v>
      </c>
      <c r="E33" s="661" t="s">
        <v>5095</v>
      </c>
      <c r="F33" s="664">
        <v>1</v>
      </c>
      <c r="G33" s="664">
        <v>262.98</v>
      </c>
      <c r="H33" s="677">
        <v>1</v>
      </c>
      <c r="I33" s="664"/>
      <c r="J33" s="664"/>
      <c r="K33" s="677">
        <v>0</v>
      </c>
      <c r="L33" s="664">
        <v>1</v>
      </c>
      <c r="M33" s="665">
        <v>262.98</v>
      </c>
    </row>
    <row r="34" spans="1:13" ht="14.4" customHeight="1" x14ac:dyDescent="0.3">
      <c r="A34" s="660" t="s">
        <v>4364</v>
      </c>
      <c r="B34" s="661" t="s">
        <v>4132</v>
      </c>
      <c r="C34" s="661" t="s">
        <v>2487</v>
      </c>
      <c r="D34" s="661" t="s">
        <v>2285</v>
      </c>
      <c r="E34" s="661" t="s">
        <v>2488</v>
      </c>
      <c r="F34" s="664"/>
      <c r="G34" s="664"/>
      <c r="H34" s="677">
        <v>0</v>
      </c>
      <c r="I34" s="664">
        <v>4</v>
      </c>
      <c r="J34" s="664">
        <v>2501.16</v>
      </c>
      <c r="K34" s="677">
        <v>1</v>
      </c>
      <c r="L34" s="664">
        <v>4</v>
      </c>
      <c r="M34" s="665">
        <v>2501.16</v>
      </c>
    </row>
    <row r="35" spans="1:13" ht="14.4" customHeight="1" x14ac:dyDescent="0.3">
      <c r="A35" s="660" t="s">
        <v>4364</v>
      </c>
      <c r="B35" s="661" t="s">
        <v>4132</v>
      </c>
      <c r="C35" s="661" t="s">
        <v>2284</v>
      </c>
      <c r="D35" s="661" t="s">
        <v>2285</v>
      </c>
      <c r="E35" s="661" t="s">
        <v>2286</v>
      </c>
      <c r="F35" s="664"/>
      <c r="G35" s="664"/>
      <c r="H35" s="677">
        <v>0</v>
      </c>
      <c r="I35" s="664">
        <v>5</v>
      </c>
      <c r="J35" s="664">
        <v>4689.6499999999996</v>
      </c>
      <c r="K35" s="677">
        <v>1</v>
      </c>
      <c r="L35" s="664">
        <v>5</v>
      </c>
      <c r="M35" s="665">
        <v>4689.6499999999996</v>
      </c>
    </row>
    <row r="36" spans="1:13" ht="14.4" customHeight="1" x14ac:dyDescent="0.3">
      <c r="A36" s="660" t="s">
        <v>4364</v>
      </c>
      <c r="B36" s="661" t="s">
        <v>4132</v>
      </c>
      <c r="C36" s="661" t="s">
        <v>3528</v>
      </c>
      <c r="D36" s="661" t="s">
        <v>2285</v>
      </c>
      <c r="E36" s="661" t="s">
        <v>3529</v>
      </c>
      <c r="F36" s="664"/>
      <c r="G36" s="664"/>
      <c r="H36" s="677">
        <v>0</v>
      </c>
      <c r="I36" s="664">
        <v>2</v>
      </c>
      <c r="J36" s="664">
        <v>2916.14</v>
      </c>
      <c r="K36" s="677">
        <v>1</v>
      </c>
      <c r="L36" s="664">
        <v>2</v>
      </c>
      <c r="M36" s="665">
        <v>2916.14</v>
      </c>
    </row>
    <row r="37" spans="1:13" ht="14.4" customHeight="1" x14ac:dyDescent="0.3">
      <c r="A37" s="660" t="s">
        <v>4364</v>
      </c>
      <c r="B37" s="661" t="s">
        <v>4132</v>
      </c>
      <c r="C37" s="661" t="s">
        <v>2362</v>
      </c>
      <c r="D37" s="661" t="s">
        <v>2359</v>
      </c>
      <c r="E37" s="661" t="s">
        <v>2289</v>
      </c>
      <c r="F37" s="664"/>
      <c r="G37" s="664"/>
      <c r="H37" s="677">
        <v>0</v>
      </c>
      <c r="I37" s="664">
        <v>1</v>
      </c>
      <c r="J37" s="664">
        <v>2332.92</v>
      </c>
      <c r="K37" s="677">
        <v>1</v>
      </c>
      <c r="L37" s="664">
        <v>1</v>
      </c>
      <c r="M37" s="665">
        <v>2332.92</v>
      </c>
    </row>
    <row r="38" spans="1:13" ht="14.4" customHeight="1" x14ac:dyDescent="0.3">
      <c r="A38" s="660" t="s">
        <v>4364</v>
      </c>
      <c r="B38" s="661" t="s">
        <v>4132</v>
      </c>
      <c r="C38" s="661" t="s">
        <v>2365</v>
      </c>
      <c r="D38" s="661" t="s">
        <v>2359</v>
      </c>
      <c r="E38" s="661" t="s">
        <v>3529</v>
      </c>
      <c r="F38" s="664"/>
      <c r="G38" s="664"/>
      <c r="H38" s="677">
        <v>0</v>
      </c>
      <c r="I38" s="664">
        <v>13</v>
      </c>
      <c r="J38" s="664">
        <v>37910.080000000002</v>
      </c>
      <c r="K38" s="677">
        <v>1</v>
      </c>
      <c r="L38" s="664">
        <v>13</v>
      </c>
      <c r="M38" s="665">
        <v>37910.080000000002</v>
      </c>
    </row>
    <row r="39" spans="1:13" ht="14.4" customHeight="1" x14ac:dyDescent="0.3">
      <c r="A39" s="660" t="s">
        <v>4364</v>
      </c>
      <c r="B39" s="661" t="s">
        <v>6655</v>
      </c>
      <c r="C39" s="661" t="s">
        <v>5162</v>
      </c>
      <c r="D39" s="661" t="s">
        <v>1207</v>
      </c>
      <c r="E39" s="661" t="s">
        <v>1208</v>
      </c>
      <c r="F39" s="664">
        <v>1</v>
      </c>
      <c r="G39" s="664">
        <v>49.92</v>
      </c>
      <c r="H39" s="677">
        <v>1</v>
      </c>
      <c r="I39" s="664"/>
      <c r="J39" s="664"/>
      <c r="K39" s="677">
        <v>0</v>
      </c>
      <c r="L39" s="664">
        <v>1</v>
      </c>
      <c r="M39" s="665">
        <v>49.92</v>
      </c>
    </row>
    <row r="40" spans="1:13" ht="14.4" customHeight="1" x14ac:dyDescent="0.3">
      <c r="A40" s="660" t="s">
        <v>4364</v>
      </c>
      <c r="B40" s="661" t="s">
        <v>4135</v>
      </c>
      <c r="C40" s="661" t="s">
        <v>5078</v>
      </c>
      <c r="D40" s="661" t="s">
        <v>5079</v>
      </c>
      <c r="E40" s="661" t="s">
        <v>4156</v>
      </c>
      <c r="F40" s="664">
        <v>1</v>
      </c>
      <c r="G40" s="664">
        <v>124.32</v>
      </c>
      <c r="H40" s="677">
        <v>1</v>
      </c>
      <c r="I40" s="664"/>
      <c r="J40" s="664"/>
      <c r="K40" s="677">
        <v>0</v>
      </c>
      <c r="L40" s="664">
        <v>1</v>
      </c>
      <c r="M40" s="665">
        <v>124.32</v>
      </c>
    </row>
    <row r="41" spans="1:13" ht="14.4" customHeight="1" x14ac:dyDescent="0.3">
      <c r="A41" s="660" t="s">
        <v>4364</v>
      </c>
      <c r="B41" s="661" t="s">
        <v>4135</v>
      </c>
      <c r="C41" s="661" t="s">
        <v>2325</v>
      </c>
      <c r="D41" s="661" t="s">
        <v>2326</v>
      </c>
      <c r="E41" s="661" t="s">
        <v>2327</v>
      </c>
      <c r="F41" s="664"/>
      <c r="G41" s="664"/>
      <c r="H41" s="677">
        <v>0</v>
      </c>
      <c r="I41" s="664">
        <v>2</v>
      </c>
      <c r="J41" s="664">
        <v>293.26</v>
      </c>
      <c r="K41" s="677">
        <v>1</v>
      </c>
      <c r="L41" s="664">
        <v>2</v>
      </c>
      <c r="M41" s="665">
        <v>293.26</v>
      </c>
    </row>
    <row r="42" spans="1:13" ht="14.4" customHeight="1" x14ac:dyDescent="0.3">
      <c r="A42" s="660" t="s">
        <v>4364</v>
      </c>
      <c r="B42" s="661" t="s">
        <v>4138</v>
      </c>
      <c r="C42" s="661" t="s">
        <v>1219</v>
      </c>
      <c r="D42" s="661" t="s">
        <v>1220</v>
      </c>
      <c r="E42" s="661" t="s">
        <v>1221</v>
      </c>
      <c r="F42" s="664"/>
      <c r="G42" s="664"/>
      <c r="H42" s="677">
        <v>0</v>
      </c>
      <c r="I42" s="664">
        <v>2</v>
      </c>
      <c r="J42" s="664">
        <v>121.84</v>
      </c>
      <c r="K42" s="677">
        <v>1</v>
      </c>
      <c r="L42" s="664">
        <v>2</v>
      </c>
      <c r="M42" s="665">
        <v>121.84</v>
      </c>
    </row>
    <row r="43" spans="1:13" ht="14.4" customHeight="1" x14ac:dyDescent="0.3">
      <c r="A43" s="660" t="s">
        <v>4364</v>
      </c>
      <c r="B43" s="661" t="s">
        <v>4150</v>
      </c>
      <c r="C43" s="661" t="s">
        <v>5161</v>
      </c>
      <c r="D43" s="661" t="s">
        <v>2400</v>
      </c>
      <c r="E43" s="661" t="s">
        <v>2088</v>
      </c>
      <c r="F43" s="664"/>
      <c r="G43" s="664"/>
      <c r="H43" s="677">
        <v>0</v>
      </c>
      <c r="I43" s="664">
        <v>1</v>
      </c>
      <c r="J43" s="664">
        <v>71.86</v>
      </c>
      <c r="K43" s="677">
        <v>1</v>
      </c>
      <c r="L43" s="664">
        <v>1</v>
      </c>
      <c r="M43" s="665">
        <v>71.86</v>
      </c>
    </row>
    <row r="44" spans="1:13" ht="14.4" customHeight="1" x14ac:dyDescent="0.3">
      <c r="A44" s="660" t="s">
        <v>4364</v>
      </c>
      <c r="B44" s="661" t="s">
        <v>4150</v>
      </c>
      <c r="C44" s="661" t="s">
        <v>5041</v>
      </c>
      <c r="D44" s="661" t="s">
        <v>2400</v>
      </c>
      <c r="E44" s="661" t="s">
        <v>5042</v>
      </c>
      <c r="F44" s="664"/>
      <c r="G44" s="664"/>
      <c r="H44" s="677"/>
      <c r="I44" s="664">
        <v>1</v>
      </c>
      <c r="J44" s="664">
        <v>0</v>
      </c>
      <c r="K44" s="677"/>
      <c r="L44" s="664">
        <v>1</v>
      </c>
      <c r="M44" s="665">
        <v>0</v>
      </c>
    </row>
    <row r="45" spans="1:13" ht="14.4" customHeight="1" x14ac:dyDescent="0.3">
      <c r="A45" s="660" t="s">
        <v>4364</v>
      </c>
      <c r="B45" s="661" t="s">
        <v>4164</v>
      </c>
      <c r="C45" s="661" t="s">
        <v>4992</v>
      </c>
      <c r="D45" s="661" t="s">
        <v>626</v>
      </c>
      <c r="E45" s="661" t="s">
        <v>4993</v>
      </c>
      <c r="F45" s="664"/>
      <c r="G45" s="664"/>
      <c r="H45" s="677">
        <v>0</v>
      </c>
      <c r="I45" s="664">
        <v>1</v>
      </c>
      <c r="J45" s="664">
        <v>50.57</v>
      </c>
      <c r="K45" s="677">
        <v>1</v>
      </c>
      <c r="L45" s="664">
        <v>1</v>
      </c>
      <c r="M45" s="665">
        <v>50.57</v>
      </c>
    </row>
    <row r="46" spans="1:13" ht="14.4" customHeight="1" x14ac:dyDescent="0.3">
      <c r="A46" s="660" t="s">
        <v>4364</v>
      </c>
      <c r="B46" s="661" t="s">
        <v>4167</v>
      </c>
      <c r="C46" s="661" t="s">
        <v>2669</v>
      </c>
      <c r="D46" s="661" t="s">
        <v>4168</v>
      </c>
      <c r="E46" s="661" t="s">
        <v>4169</v>
      </c>
      <c r="F46" s="664"/>
      <c r="G46" s="664"/>
      <c r="H46" s="677">
        <v>0</v>
      </c>
      <c r="I46" s="664">
        <v>2</v>
      </c>
      <c r="J46" s="664">
        <v>666.62</v>
      </c>
      <c r="K46" s="677">
        <v>1</v>
      </c>
      <c r="L46" s="664">
        <v>2</v>
      </c>
      <c r="M46" s="665">
        <v>666.62</v>
      </c>
    </row>
    <row r="47" spans="1:13" ht="14.4" customHeight="1" x14ac:dyDescent="0.3">
      <c r="A47" s="660" t="s">
        <v>4364</v>
      </c>
      <c r="B47" s="661" t="s">
        <v>4167</v>
      </c>
      <c r="C47" s="661" t="s">
        <v>3708</v>
      </c>
      <c r="D47" s="661" t="s">
        <v>4295</v>
      </c>
      <c r="E47" s="661" t="s">
        <v>4296</v>
      </c>
      <c r="F47" s="664"/>
      <c r="G47" s="664"/>
      <c r="H47" s="677">
        <v>0</v>
      </c>
      <c r="I47" s="664">
        <v>1</v>
      </c>
      <c r="J47" s="664">
        <v>333.31</v>
      </c>
      <c r="K47" s="677">
        <v>1</v>
      </c>
      <c r="L47" s="664">
        <v>1</v>
      </c>
      <c r="M47" s="665">
        <v>333.31</v>
      </c>
    </row>
    <row r="48" spans="1:13" ht="14.4" customHeight="1" x14ac:dyDescent="0.3">
      <c r="A48" s="660" t="s">
        <v>4364</v>
      </c>
      <c r="B48" s="661" t="s">
        <v>4172</v>
      </c>
      <c r="C48" s="661" t="s">
        <v>2763</v>
      </c>
      <c r="D48" s="661" t="s">
        <v>2764</v>
      </c>
      <c r="E48" s="661" t="s">
        <v>4173</v>
      </c>
      <c r="F48" s="664"/>
      <c r="G48" s="664"/>
      <c r="H48" s="677">
        <v>0</v>
      </c>
      <c r="I48" s="664">
        <v>2</v>
      </c>
      <c r="J48" s="664">
        <v>356.54</v>
      </c>
      <c r="K48" s="677">
        <v>1</v>
      </c>
      <c r="L48" s="664">
        <v>2</v>
      </c>
      <c r="M48" s="665">
        <v>356.54</v>
      </c>
    </row>
    <row r="49" spans="1:13" ht="14.4" customHeight="1" x14ac:dyDescent="0.3">
      <c r="A49" s="660" t="s">
        <v>4364</v>
      </c>
      <c r="B49" s="661" t="s">
        <v>4172</v>
      </c>
      <c r="C49" s="661" t="s">
        <v>5081</v>
      </c>
      <c r="D49" s="661" t="s">
        <v>5082</v>
      </c>
      <c r="E49" s="661" t="s">
        <v>5083</v>
      </c>
      <c r="F49" s="664">
        <v>2</v>
      </c>
      <c r="G49" s="664">
        <v>368.44</v>
      </c>
      <c r="H49" s="677">
        <v>1</v>
      </c>
      <c r="I49" s="664"/>
      <c r="J49" s="664"/>
      <c r="K49" s="677">
        <v>0</v>
      </c>
      <c r="L49" s="664">
        <v>2</v>
      </c>
      <c r="M49" s="665">
        <v>368.44</v>
      </c>
    </row>
    <row r="50" spans="1:13" ht="14.4" customHeight="1" x14ac:dyDescent="0.3">
      <c r="A50" s="660" t="s">
        <v>4364</v>
      </c>
      <c r="B50" s="661" t="s">
        <v>4175</v>
      </c>
      <c r="C50" s="661" t="s">
        <v>5138</v>
      </c>
      <c r="D50" s="661" t="s">
        <v>5139</v>
      </c>
      <c r="E50" s="661" t="s">
        <v>5140</v>
      </c>
      <c r="F50" s="664"/>
      <c r="G50" s="664"/>
      <c r="H50" s="677">
        <v>0</v>
      </c>
      <c r="I50" s="664">
        <v>1</v>
      </c>
      <c r="J50" s="664">
        <v>87.6</v>
      </c>
      <c r="K50" s="677">
        <v>1</v>
      </c>
      <c r="L50" s="664">
        <v>1</v>
      </c>
      <c r="M50" s="665">
        <v>87.6</v>
      </c>
    </row>
    <row r="51" spans="1:13" ht="14.4" customHeight="1" x14ac:dyDescent="0.3">
      <c r="A51" s="660" t="s">
        <v>4364</v>
      </c>
      <c r="B51" s="661" t="s">
        <v>4177</v>
      </c>
      <c r="C51" s="661" t="s">
        <v>5075</v>
      </c>
      <c r="D51" s="661" t="s">
        <v>5076</v>
      </c>
      <c r="E51" s="661" t="s">
        <v>2796</v>
      </c>
      <c r="F51" s="664">
        <v>3</v>
      </c>
      <c r="G51" s="664">
        <v>666.75</v>
      </c>
      <c r="H51" s="677">
        <v>1</v>
      </c>
      <c r="I51" s="664"/>
      <c r="J51" s="664"/>
      <c r="K51" s="677">
        <v>0</v>
      </c>
      <c r="L51" s="664">
        <v>3</v>
      </c>
      <c r="M51" s="665">
        <v>666.75</v>
      </c>
    </row>
    <row r="52" spans="1:13" ht="14.4" customHeight="1" x14ac:dyDescent="0.3">
      <c r="A52" s="660" t="s">
        <v>4364</v>
      </c>
      <c r="B52" s="661" t="s">
        <v>6656</v>
      </c>
      <c r="C52" s="661" t="s">
        <v>5128</v>
      </c>
      <c r="D52" s="661" t="s">
        <v>5129</v>
      </c>
      <c r="E52" s="661" t="s">
        <v>2884</v>
      </c>
      <c r="F52" s="664"/>
      <c r="G52" s="664"/>
      <c r="H52" s="677">
        <v>0</v>
      </c>
      <c r="I52" s="664">
        <v>8</v>
      </c>
      <c r="J52" s="664">
        <v>82054.160000000018</v>
      </c>
      <c r="K52" s="677">
        <v>1</v>
      </c>
      <c r="L52" s="664">
        <v>8</v>
      </c>
      <c r="M52" s="665">
        <v>82054.160000000018</v>
      </c>
    </row>
    <row r="53" spans="1:13" ht="14.4" customHeight="1" x14ac:dyDescent="0.3">
      <c r="A53" s="660" t="s">
        <v>4364</v>
      </c>
      <c r="B53" s="661" t="s">
        <v>6656</v>
      </c>
      <c r="C53" s="661" t="s">
        <v>5130</v>
      </c>
      <c r="D53" s="661" t="s">
        <v>5129</v>
      </c>
      <c r="E53" s="661" t="s">
        <v>2884</v>
      </c>
      <c r="F53" s="664"/>
      <c r="G53" s="664"/>
      <c r="H53" s="677">
        <v>0</v>
      </c>
      <c r="I53" s="664">
        <v>4</v>
      </c>
      <c r="J53" s="664">
        <v>41027.08</v>
      </c>
      <c r="K53" s="677">
        <v>1</v>
      </c>
      <c r="L53" s="664">
        <v>4</v>
      </c>
      <c r="M53" s="665">
        <v>41027.08</v>
      </c>
    </row>
    <row r="54" spans="1:13" ht="14.4" customHeight="1" x14ac:dyDescent="0.3">
      <c r="A54" s="660" t="s">
        <v>4364</v>
      </c>
      <c r="B54" s="661" t="s">
        <v>6656</v>
      </c>
      <c r="C54" s="661" t="s">
        <v>5131</v>
      </c>
      <c r="D54" s="661" t="s">
        <v>5132</v>
      </c>
      <c r="E54" s="661" t="s">
        <v>5133</v>
      </c>
      <c r="F54" s="664"/>
      <c r="G54" s="664"/>
      <c r="H54" s="677"/>
      <c r="I54" s="664">
        <v>1</v>
      </c>
      <c r="J54" s="664">
        <v>0</v>
      </c>
      <c r="K54" s="677"/>
      <c r="L54" s="664">
        <v>1</v>
      </c>
      <c r="M54" s="665">
        <v>0</v>
      </c>
    </row>
    <row r="55" spans="1:13" ht="14.4" customHeight="1" x14ac:dyDescent="0.3">
      <c r="A55" s="660" t="s">
        <v>4364</v>
      </c>
      <c r="B55" s="661" t="s">
        <v>4298</v>
      </c>
      <c r="C55" s="661" t="s">
        <v>3652</v>
      </c>
      <c r="D55" s="661" t="s">
        <v>4300</v>
      </c>
      <c r="E55" s="661" t="s">
        <v>2543</v>
      </c>
      <c r="F55" s="664"/>
      <c r="G55" s="664"/>
      <c r="H55" s="677">
        <v>0</v>
      </c>
      <c r="I55" s="664">
        <v>26</v>
      </c>
      <c r="J55" s="664">
        <v>13381.68</v>
      </c>
      <c r="K55" s="677">
        <v>1</v>
      </c>
      <c r="L55" s="664">
        <v>26</v>
      </c>
      <c r="M55" s="665">
        <v>13381.68</v>
      </c>
    </row>
    <row r="56" spans="1:13" ht="14.4" customHeight="1" x14ac:dyDescent="0.3">
      <c r="A56" s="660" t="s">
        <v>4364</v>
      </c>
      <c r="B56" s="661" t="s">
        <v>4213</v>
      </c>
      <c r="C56" s="661" t="s">
        <v>2598</v>
      </c>
      <c r="D56" s="661" t="s">
        <v>2599</v>
      </c>
      <c r="E56" s="661" t="s">
        <v>1757</v>
      </c>
      <c r="F56" s="664"/>
      <c r="G56" s="664"/>
      <c r="H56" s="677">
        <v>0</v>
      </c>
      <c r="I56" s="664">
        <v>6</v>
      </c>
      <c r="J56" s="664">
        <v>6844.2000000000007</v>
      </c>
      <c r="K56" s="677">
        <v>1</v>
      </c>
      <c r="L56" s="664">
        <v>6</v>
      </c>
      <c r="M56" s="665">
        <v>6844.2000000000007</v>
      </c>
    </row>
    <row r="57" spans="1:13" ht="14.4" customHeight="1" x14ac:dyDescent="0.3">
      <c r="A57" s="660" t="s">
        <v>4364</v>
      </c>
      <c r="B57" s="661" t="s">
        <v>6657</v>
      </c>
      <c r="C57" s="661" t="s">
        <v>5066</v>
      </c>
      <c r="D57" s="661" t="s">
        <v>5067</v>
      </c>
      <c r="E57" s="661" t="s">
        <v>5068</v>
      </c>
      <c r="F57" s="664"/>
      <c r="G57" s="664"/>
      <c r="H57" s="677">
        <v>0</v>
      </c>
      <c r="I57" s="664">
        <v>46</v>
      </c>
      <c r="J57" s="664">
        <v>37010.680000000008</v>
      </c>
      <c r="K57" s="677">
        <v>1</v>
      </c>
      <c r="L57" s="664">
        <v>46</v>
      </c>
      <c r="M57" s="665">
        <v>37010.680000000008</v>
      </c>
    </row>
    <row r="58" spans="1:13" ht="14.4" customHeight="1" x14ac:dyDescent="0.3">
      <c r="A58" s="660" t="s">
        <v>4364</v>
      </c>
      <c r="B58" s="661" t="s">
        <v>6657</v>
      </c>
      <c r="C58" s="661" t="s">
        <v>5069</v>
      </c>
      <c r="D58" s="661" t="s">
        <v>5070</v>
      </c>
      <c r="E58" s="661" t="s">
        <v>5071</v>
      </c>
      <c r="F58" s="664">
        <v>6</v>
      </c>
      <c r="G58" s="664">
        <v>4505.7000000000007</v>
      </c>
      <c r="H58" s="677">
        <v>1</v>
      </c>
      <c r="I58" s="664"/>
      <c r="J58" s="664"/>
      <c r="K58" s="677">
        <v>0</v>
      </c>
      <c r="L58" s="664">
        <v>6</v>
      </c>
      <c r="M58" s="665">
        <v>4505.7000000000007</v>
      </c>
    </row>
    <row r="59" spans="1:13" ht="14.4" customHeight="1" x14ac:dyDescent="0.3">
      <c r="A59" s="660" t="s">
        <v>4364</v>
      </c>
      <c r="B59" s="661" t="s">
        <v>6657</v>
      </c>
      <c r="C59" s="661" t="s">
        <v>5072</v>
      </c>
      <c r="D59" s="661" t="s">
        <v>5073</v>
      </c>
      <c r="E59" s="661" t="s">
        <v>5068</v>
      </c>
      <c r="F59" s="664">
        <v>3</v>
      </c>
      <c r="G59" s="664">
        <v>2413.7400000000002</v>
      </c>
      <c r="H59" s="677">
        <v>1</v>
      </c>
      <c r="I59" s="664"/>
      <c r="J59" s="664"/>
      <c r="K59" s="677">
        <v>0</v>
      </c>
      <c r="L59" s="664">
        <v>3</v>
      </c>
      <c r="M59" s="665">
        <v>2413.7400000000002</v>
      </c>
    </row>
    <row r="60" spans="1:13" ht="14.4" customHeight="1" x14ac:dyDescent="0.3">
      <c r="A60" s="660" t="s">
        <v>4364</v>
      </c>
      <c r="B60" s="661" t="s">
        <v>4214</v>
      </c>
      <c r="C60" s="661" t="s">
        <v>5155</v>
      </c>
      <c r="D60" s="661" t="s">
        <v>5156</v>
      </c>
      <c r="E60" s="661" t="s">
        <v>5157</v>
      </c>
      <c r="F60" s="664">
        <v>2</v>
      </c>
      <c r="G60" s="664">
        <v>0</v>
      </c>
      <c r="H60" s="677"/>
      <c r="I60" s="664"/>
      <c r="J60" s="664"/>
      <c r="K60" s="677"/>
      <c r="L60" s="664">
        <v>2</v>
      </c>
      <c r="M60" s="665">
        <v>0</v>
      </c>
    </row>
    <row r="61" spans="1:13" ht="14.4" customHeight="1" x14ac:dyDescent="0.3">
      <c r="A61" s="660" t="s">
        <v>4364</v>
      </c>
      <c r="B61" s="661" t="s">
        <v>4214</v>
      </c>
      <c r="C61" s="661" t="s">
        <v>2601</v>
      </c>
      <c r="D61" s="661" t="s">
        <v>2602</v>
      </c>
      <c r="E61" s="661" t="s">
        <v>4215</v>
      </c>
      <c r="F61" s="664"/>
      <c r="G61" s="664"/>
      <c r="H61" s="677">
        <v>0</v>
      </c>
      <c r="I61" s="664">
        <v>174</v>
      </c>
      <c r="J61" s="664">
        <v>139996.91999999998</v>
      </c>
      <c r="K61" s="677">
        <v>1</v>
      </c>
      <c r="L61" s="664">
        <v>174</v>
      </c>
      <c r="M61" s="665">
        <v>139996.91999999998</v>
      </c>
    </row>
    <row r="62" spans="1:13" ht="14.4" customHeight="1" x14ac:dyDescent="0.3">
      <c r="A62" s="660" t="s">
        <v>4364</v>
      </c>
      <c r="B62" s="661" t="s">
        <v>6658</v>
      </c>
      <c r="C62" s="661" t="s">
        <v>5116</v>
      </c>
      <c r="D62" s="661" t="s">
        <v>5117</v>
      </c>
      <c r="E62" s="661" t="s">
        <v>5118</v>
      </c>
      <c r="F62" s="664"/>
      <c r="G62" s="664"/>
      <c r="H62" s="677">
        <v>0</v>
      </c>
      <c r="I62" s="664">
        <v>68</v>
      </c>
      <c r="J62" s="664">
        <v>158049.01999999999</v>
      </c>
      <c r="K62" s="677">
        <v>1</v>
      </c>
      <c r="L62" s="664">
        <v>68</v>
      </c>
      <c r="M62" s="665">
        <v>158049.01999999999</v>
      </c>
    </row>
    <row r="63" spans="1:13" ht="14.4" customHeight="1" x14ac:dyDescent="0.3">
      <c r="A63" s="660" t="s">
        <v>4364</v>
      </c>
      <c r="B63" s="661" t="s">
        <v>4217</v>
      </c>
      <c r="C63" s="661" t="s">
        <v>2250</v>
      </c>
      <c r="D63" s="661" t="s">
        <v>2251</v>
      </c>
      <c r="E63" s="661" t="s">
        <v>2109</v>
      </c>
      <c r="F63" s="664"/>
      <c r="G63" s="664"/>
      <c r="H63" s="677">
        <v>0</v>
      </c>
      <c r="I63" s="664">
        <v>31</v>
      </c>
      <c r="J63" s="664">
        <v>2495.63</v>
      </c>
      <c r="K63" s="677">
        <v>1</v>
      </c>
      <c r="L63" s="664">
        <v>31</v>
      </c>
      <c r="M63" s="665">
        <v>2495.63</v>
      </c>
    </row>
    <row r="64" spans="1:13" ht="14.4" customHeight="1" x14ac:dyDescent="0.3">
      <c r="A64" s="660" t="s">
        <v>4364</v>
      </c>
      <c r="B64" s="661" t="s">
        <v>4217</v>
      </c>
      <c r="C64" s="661" t="s">
        <v>5167</v>
      </c>
      <c r="D64" s="661" t="s">
        <v>5168</v>
      </c>
      <c r="E64" s="661" t="s">
        <v>5169</v>
      </c>
      <c r="F64" s="664">
        <v>4</v>
      </c>
      <c r="G64" s="664">
        <v>349.44</v>
      </c>
      <c r="H64" s="677">
        <v>1</v>
      </c>
      <c r="I64" s="664"/>
      <c r="J64" s="664"/>
      <c r="K64" s="677">
        <v>0</v>
      </c>
      <c r="L64" s="664">
        <v>4</v>
      </c>
      <c r="M64" s="665">
        <v>349.44</v>
      </c>
    </row>
    <row r="65" spans="1:13" ht="14.4" customHeight="1" x14ac:dyDescent="0.3">
      <c r="A65" s="660" t="s">
        <v>4364</v>
      </c>
      <c r="B65" s="661" t="s">
        <v>4222</v>
      </c>
      <c r="C65" s="661" t="s">
        <v>2311</v>
      </c>
      <c r="D65" s="661" t="s">
        <v>2312</v>
      </c>
      <c r="E65" s="661" t="s">
        <v>4224</v>
      </c>
      <c r="F65" s="664"/>
      <c r="G65" s="664"/>
      <c r="H65" s="677">
        <v>0</v>
      </c>
      <c r="I65" s="664">
        <v>7</v>
      </c>
      <c r="J65" s="664">
        <v>1031.52</v>
      </c>
      <c r="K65" s="677">
        <v>1</v>
      </c>
      <c r="L65" s="664">
        <v>7</v>
      </c>
      <c r="M65" s="665">
        <v>1031.52</v>
      </c>
    </row>
    <row r="66" spans="1:13" ht="14.4" customHeight="1" x14ac:dyDescent="0.3">
      <c r="A66" s="660" t="s">
        <v>4364</v>
      </c>
      <c r="B66" s="661" t="s">
        <v>4222</v>
      </c>
      <c r="C66" s="661" t="s">
        <v>2557</v>
      </c>
      <c r="D66" s="661" t="s">
        <v>2558</v>
      </c>
      <c r="E66" s="661" t="s">
        <v>1691</v>
      </c>
      <c r="F66" s="664"/>
      <c r="G66" s="664"/>
      <c r="H66" s="677">
        <v>0</v>
      </c>
      <c r="I66" s="664">
        <v>5</v>
      </c>
      <c r="J66" s="664">
        <v>982.3</v>
      </c>
      <c r="K66" s="677">
        <v>1</v>
      </c>
      <c r="L66" s="664">
        <v>5</v>
      </c>
      <c r="M66" s="665">
        <v>982.3</v>
      </c>
    </row>
    <row r="67" spans="1:13" ht="14.4" customHeight="1" x14ac:dyDescent="0.3">
      <c r="A67" s="660" t="s">
        <v>4364</v>
      </c>
      <c r="B67" s="661" t="s">
        <v>4222</v>
      </c>
      <c r="C67" s="661" t="s">
        <v>2355</v>
      </c>
      <c r="D67" s="661" t="s">
        <v>2349</v>
      </c>
      <c r="E67" s="661" t="s">
        <v>4226</v>
      </c>
      <c r="F67" s="664"/>
      <c r="G67" s="664"/>
      <c r="H67" s="677">
        <v>0</v>
      </c>
      <c r="I67" s="664">
        <v>4</v>
      </c>
      <c r="J67" s="664">
        <v>654.91999999999996</v>
      </c>
      <c r="K67" s="677">
        <v>1</v>
      </c>
      <c r="L67" s="664">
        <v>4</v>
      </c>
      <c r="M67" s="665">
        <v>654.91999999999996</v>
      </c>
    </row>
    <row r="68" spans="1:13" ht="14.4" customHeight="1" x14ac:dyDescent="0.3">
      <c r="A68" s="660" t="s">
        <v>4364</v>
      </c>
      <c r="B68" s="661" t="s">
        <v>4222</v>
      </c>
      <c r="C68" s="661" t="s">
        <v>4965</v>
      </c>
      <c r="D68" s="661" t="s">
        <v>2508</v>
      </c>
      <c r="E68" s="661" t="s">
        <v>4966</v>
      </c>
      <c r="F68" s="664"/>
      <c r="G68" s="664"/>
      <c r="H68" s="677">
        <v>0</v>
      </c>
      <c r="I68" s="664">
        <v>2</v>
      </c>
      <c r="J68" s="664">
        <v>628.67999999999995</v>
      </c>
      <c r="K68" s="677">
        <v>1</v>
      </c>
      <c r="L68" s="664">
        <v>2</v>
      </c>
      <c r="M68" s="665">
        <v>628.67999999999995</v>
      </c>
    </row>
    <row r="69" spans="1:13" ht="14.4" customHeight="1" x14ac:dyDescent="0.3">
      <c r="A69" s="660" t="s">
        <v>4364</v>
      </c>
      <c r="B69" s="661" t="s">
        <v>4235</v>
      </c>
      <c r="C69" s="661" t="s">
        <v>4938</v>
      </c>
      <c r="D69" s="661" t="s">
        <v>2281</v>
      </c>
      <c r="E69" s="661" t="s">
        <v>4939</v>
      </c>
      <c r="F69" s="664"/>
      <c r="G69" s="664"/>
      <c r="H69" s="677">
        <v>0</v>
      </c>
      <c r="I69" s="664">
        <v>11</v>
      </c>
      <c r="J69" s="664">
        <v>19728.059999999998</v>
      </c>
      <c r="K69" s="677">
        <v>1</v>
      </c>
      <c r="L69" s="664">
        <v>11</v>
      </c>
      <c r="M69" s="665">
        <v>19728.059999999998</v>
      </c>
    </row>
    <row r="70" spans="1:13" ht="14.4" customHeight="1" x14ac:dyDescent="0.3">
      <c r="A70" s="660" t="s">
        <v>4364</v>
      </c>
      <c r="B70" s="661" t="s">
        <v>4239</v>
      </c>
      <c r="C70" s="661" t="s">
        <v>2456</v>
      </c>
      <c r="D70" s="661" t="s">
        <v>4240</v>
      </c>
      <c r="E70" s="661" t="s">
        <v>4241</v>
      </c>
      <c r="F70" s="664"/>
      <c r="G70" s="664"/>
      <c r="H70" s="677">
        <v>0</v>
      </c>
      <c r="I70" s="664">
        <v>1</v>
      </c>
      <c r="J70" s="664">
        <v>16.27</v>
      </c>
      <c r="K70" s="677">
        <v>1</v>
      </c>
      <c r="L70" s="664">
        <v>1</v>
      </c>
      <c r="M70" s="665">
        <v>16.27</v>
      </c>
    </row>
    <row r="71" spans="1:13" ht="14.4" customHeight="1" x14ac:dyDescent="0.3">
      <c r="A71" s="660" t="s">
        <v>4364</v>
      </c>
      <c r="B71" s="661" t="s">
        <v>4239</v>
      </c>
      <c r="C71" s="661" t="s">
        <v>3638</v>
      </c>
      <c r="D71" s="661" t="s">
        <v>4305</v>
      </c>
      <c r="E71" s="661" t="s">
        <v>4306</v>
      </c>
      <c r="F71" s="664"/>
      <c r="G71" s="664"/>
      <c r="H71" s="677">
        <v>0</v>
      </c>
      <c r="I71" s="664">
        <v>1</v>
      </c>
      <c r="J71" s="664">
        <v>25.03</v>
      </c>
      <c r="K71" s="677">
        <v>1</v>
      </c>
      <c r="L71" s="664">
        <v>1</v>
      </c>
      <c r="M71" s="665">
        <v>25.03</v>
      </c>
    </row>
    <row r="72" spans="1:13" ht="14.4" customHeight="1" x14ac:dyDescent="0.3">
      <c r="A72" s="660" t="s">
        <v>4364</v>
      </c>
      <c r="B72" s="661" t="s">
        <v>4239</v>
      </c>
      <c r="C72" s="661" t="s">
        <v>2500</v>
      </c>
      <c r="D72" s="661" t="s">
        <v>4244</v>
      </c>
      <c r="E72" s="661" t="s">
        <v>4245</v>
      </c>
      <c r="F72" s="664"/>
      <c r="G72" s="664"/>
      <c r="H72" s="677">
        <v>0</v>
      </c>
      <c r="I72" s="664">
        <v>1</v>
      </c>
      <c r="J72" s="664">
        <v>10.73</v>
      </c>
      <c r="K72" s="677">
        <v>1</v>
      </c>
      <c r="L72" s="664">
        <v>1</v>
      </c>
      <c r="M72" s="665">
        <v>10.73</v>
      </c>
    </row>
    <row r="73" spans="1:13" ht="14.4" customHeight="1" x14ac:dyDescent="0.3">
      <c r="A73" s="660" t="s">
        <v>4364</v>
      </c>
      <c r="B73" s="661" t="s">
        <v>4252</v>
      </c>
      <c r="C73" s="661" t="s">
        <v>3598</v>
      </c>
      <c r="D73" s="661" t="s">
        <v>4310</v>
      </c>
      <c r="E73" s="661" t="s">
        <v>4311</v>
      </c>
      <c r="F73" s="664"/>
      <c r="G73" s="664"/>
      <c r="H73" s="677">
        <v>0</v>
      </c>
      <c r="I73" s="664">
        <v>9</v>
      </c>
      <c r="J73" s="664">
        <v>2421</v>
      </c>
      <c r="K73" s="677">
        <v>1</v>
      </c>
      <c r="L73" s="664">
        <v>9</v>
      </c>
      <c r="M73" s="665">
        <v>2421</v>
      </c>
    </row>
    <row r="74" spans="1:13" ht="14.4" customHeight="1" x14ac:dyDescent="0.3">
      <c r="A74" s="660" t="s">
        <v>4364</v>
      </c>
      <c r="B74" s="661" t="s">
        <v>4254</v>
      </c>
      <c r="C74" s="661" t="s">
        <v>5086</v>
      </c>
      <c r="D74" s="661" t="s">
        <v>5087</v>
      </c>
      <c r="E74" s="661" t="s">
        <v>5088</v>
      </c>
      <c r="F74" s="664">
        <v>1</v>
      </c>
      <c r="G74" s="664">
        <v>0</v>
      </c>
      <c r="H74" s="677"/>
      <c r="I74" s="664"/>
      <c r="J74" s="664"/>
      <c r="K74" s="677"/>
      <c r="L74" s="664">
        <v>1</v>
      </c>
      <c r="M74" s="665">
        <v>0</v>
      </c>
    </row>
    <row r="75" spans="1:13" ht="14.4" customHeight="1" x14ac:dyDescent="0.3">
      <c r="A75" s="660" t="s">
        <v>4364</v>
      </c>
      <c r="B75" s="661" t="s">
        <v>4260</v>
      </c>
      <c r="C75" s="661" t="s">
        <v>2368</v>
      </c>
      <c r="D75" s="661" t="s">
        <v>2369</v>
      </c>
      <c r="E75" s="661" t="s">
        <v>1094</v>
      </c>
      <c r="F75" s="664"/>
      <c r="G75" s="664"/>
      <c r="H75" s="677"/>
      <c r="I75" s="664">
        <v>1</v>
      </c>
      <c r="J75" s="664">
        <v>0</v>
      </c>
      <c r="K75" s="677"/>
      <c r="L75" s="664">
        <v>1</v>
      </c>
      <c r="M75" s="665">
        <v>0</v>
      </c>
    </row>
    <row r="76" spans="1:13" ht="14.4" customHeight="1" x14ac:dyDescent="0.3">
      <c r="A76" s="660" t="s">
        <v>4364</v>
      </c>
      <c r="B76" s="661" t="s">
        <v>4263</v>
      </c>
      <c r="C76" s="661" t="s">
        <v>5179</v>
      </c>
      <c r="D76" s="661" t="s">
        <v>3663</v>
      </c>
      <c r="E76" s="661" t="s">
        <v>2636</v>
      </c>
      <c r="F76" s="664"/>
      <c r="G76" s="664"/>
      <c r="H76" s="677">
        <v>0</v>
      </c>
      <c r="I76" s="664">
        <v>182</v>
      </c>
      <c r="J76" s="664">
        <v>5837.25</v>
      </c>
      <c r="K76" s="677">
        <v>1</v>
      </c>
      <c r="L76" s="664">
        <v>182</v>
      </c>
      <c r="M76" s="665">
        <v>5837.25</v>
      </c>
    </row>
    <row r="77" spans="1:13" ht="14.4" customHeight="1" x14ac:dyDescent="0.3">
      <c r="A77" s="660" t="s">
        <v>4364</v>
      </c>
      <c r="B77" s="661" t="s">
        <v>4263</v>
      </c>
      <c r="C77" s="661" t="s">
        <v>3694</v>
      </c>
      <c r="D77" s="661" t="s">
        <v>4323</v>
      </c>
      <c r="E77" s="661" t="s">
        <v>2636</v>
      </c>
      <c r="F77" s="664"/>
      <c r="G77" s="664"/>
      <c r="H77" s="677">
        <v>0</v>
      </c>
      <c r="I77" s="664">
        <v>12</v>
      </c>
      <c r="J77" s="664">
        <v>388.56000000000006</v>
      </c>
      <c r="K77" s="677">
        <v>1</v>
      </c>
      <c r="L77" s="664">
        <v>12</v>
      </c>
      <c r="M77" s="665">
        <v>388.56000000000006</v>
      </c>
    </row>
    <row r="78" spans="1:13" ht="14.4" customHeight="1" x14ac:dyDescent="0.3">
      <c r="A78" s="660" t="s">
        <v>4364</v>
      </c>
      <c r="B78" s="661" t="s">
        <v>4263</v>
      </c>
      <c r="C78" s="661" t="s">
        <v>5180</v>
      </c>
      <c r="D78" s="661" t="s">
        <v>5181</v>
      </c>
      <c r="E78" s="661" t="s">
        <v>2636</v>
      </c>
      <c r="F78" s="664"/>
      <c r="G78" s="664"/>
      <c r="H78" s="677">
        <v>0</v>
      </c>
      <c r="I78" s="664">
        <v>12</v>
      </c>
      <c r="J78" s="664">
        <v>379.08</v>
      </c>
      <c r="K78" s="677">
        <v>1</v>
      </c>
      <c r="L78" s="664">
        <v>12</v>
      </c>
      <c r="M78" s="665">
        <v>379.08</v>
      </c>
    </row>
    <row r="79" spans="1:13" ht="14.4" customHeight="1" x14ac:dyDescent="0.3">
      <c r="A79" s="660" t="s">
        <v>4364</v>
      </c>
      <c r="B79" s="661" t="s">
        <v>4263</v>
      </c>
      <c r="C79" s="661" t="s">
        <v>5182</v>
      </c>
      <c r="D79" s="661" t="s">
        <v>5183</v>
      </c>
      <c r="E79" s="661" t="s">
        <v>2636</v>
      </c>
      <c r="F79" s="664"/>
      <c r="G79" s="664"/>
      <c r="H79" s="677">
        <v>0</v>
      </c>
      <c r="I79" s="664">
        <v>32</v>
      </c>
      <c r="J79" s="664">
        <v>1010.8799999999999</v>
      </c>
      <c r="K79" s="677">
        <v>1</v>
      </c>
      <c r="L79" s="664">
        <v>32</v>
      </c>
      <c r="M79" s="665">
        <v>1010.8799999999999</v>
      </c>
    </row>
    <row r="80" spans="1:13" ht="14.4" customHeight="1" x14ac:dyDescent="0.3">
      <c r="A80" s="660" t="s">
        <v>4364</v>
      </c>
      <c r="B80" s="661" t="s">
        <v>4263</v>
      </c>
      <c r="C80" s="661" t="s">
        <v>5184</v>
      </c>
      <c r="D80" s="661" t="s">
        <v>5185</v>
      </c>
      <c r="E80" s="661" t="s">
        <v>2636</v>
      </c>
      <c r="F80" s="664"/>
      <c r="G80" s="664"/>
      <c r="H80" s="677">
        <v>0</v>
      </c>
      <c r="I80" s="664">
        <v>12</v>
      </c>
      <c r="J80" s="664">
        <v>379.08</v>
      </c>
      <c r="K80" s="677">
        <v>1</v>
      </c>
      <c r="L80" s="664">
        <v>12</v>
      </c>
      <c r="M80" s="665">
        <v>379.08</v>
      </c>
    </row>
    <row r="81" spans="1:13" ht="14.4" customHeight="1" x14ac:dyDescent="0.3">
      <c r="A81" s="660" t="s">
        <v>4364</v>
      </c>
      <c r="B81" s="661" t="s">
        <v>4263</v>
      </c>
      <c r="C81" s="661" t="s">
        <v>5186</v>
      </c>
      <c r="D81" s="661" t="s">
        <v>5187</v>
      </c>
      <c r="E81" s="661" t="s">
        <v>2636</v>
      </c>
      <c r="F81" s="664"/>
      <c r="G81" s="664"/>
      <c r="H81" s="677">
        <v>0</v>
      </c>
      <c r="I81" s="664">
        <v>99</v>
      </c>
      <c r="J81" s="664">
        <v>3189.03</v>
      </c>
      <c r="K81" s="677">
        <v>1</v>
      </c>
      <c r="L81" s="664">
        <v>99</v>
      </c>
      <c r="M81" s="665">
        <v>3189.03</v>
      </c>
    </row>
    <row r="82" spans="1:13" ht="14.4" customHeight="1" x14ac:dyDescent="0.3">
      <c r="A82" s="660" t="s">
        <v>4364</v>
      </c>
      <c r="B82" s="661" t="s">
        <v>4263</v>
      </c>
      <c r="C82" s="661" t="s">
        <v>5188</v>
      </c>
      <c r="D82" s="661" t="s">
        <v>5189</v>
      </c>
      <c r="E82" s="661" t="s">
        <v>2636</v>
      </c>
      <c r="F82" s="664"/>
      <c r="G82" s="664"/>
      <c r="H82" s="677">
        <v>0</v>
      </c>
      <c r="I82" s="664">
        <v>35</v>
      </c>
      <c r="J82" s="664">
        <v>1121.45</v>
      </c>
      <c r="K82" s="677">
        <v>1</v>
      </c>
      <c r="L82" s="664">
        <v>35</v>
      </c>
      <c r="M82" s="665">
        <v>1121.45</v>
      </c>
    </row>
    <row r="83" spans="1:13" ht="14.4" customHeight="1" x14ac:dyDescent="0.3">
      <c r="A83" s="660" t="s">
        <v>4364</v>
      </c>
      <c r="B83" s="661" t="s">
        <v>4263</v>
      </c>
      <c r="C83" s="661" t="s">
        <v>3680</v>
      </c>
      <c r="D83" s="661" t="s">
        <v>3681</v>
      </c>
      <c r="E83" s="661" t="s">
        <v>3682</v>
      </c>
      <c r="F83" s="664"/>
      <c r="G83" s="664"/>
      <c r="H83" s="677">
        <v>0</v>
      </c>
      <c r="I83" s="664">
        <v>1451</v>
      </c>
      <c r="J83" s="664">
        <v>281114.56000000006</v>
      </c>
      <c r="K83" s="677">
        <v>1</v>
      </c>
      <c r="L83" s="664">
        <v>1451</v>
      </c>
      <c r="M83" s="665">
        <v>281114.56000000006</v>
      </c>
    </row>
    <row r="84" spans="1:13" ht="14.4" customHeight="1" x14ac:dyDescent="0.3">
      <c r="A84" s="660" t="s">
        <v>4364</v>
      </c>
      <c r="B84" s="661" t="s">
        <v>4263</v>
      </c>
      <c r="C84" s="661" t="s">
        <v>2634</v>
      </c>
      <c r="D84" s="661" t="s">
        <v>4265</v>
      </c>
      <c r="E84" s="661" t="s">
        <v>2636</v>
      </c>
      <c r="F84" s="664"/>
      <c r="G84" s="664"/>
      <c r="H84" s="677">
        <v>0</v>
      </c>
      <c r="I84" s="664">
        <v>44</v>
      </c>
      <c r="J84" s="664">
        <v>926.63999999999987</v>
      </c>
      <c r="K84" s="677">
        <v>1</v>
      </c>
      <c r="L84" s="664">
        <v>44</v>
      </c>
      <c r="M84" s="665">
        <v>926.63999999999987</v>
      </c>
    </row>
    <row r="85" spans="1:13" ht="14.4" customHeight="1" x14ac:dyDescent="0.3">
      <c r="A85" s="660" t="s">
        <v>4364</v>
      </c>
      <c r="B85" s="661" t="s">
        <v>4263</v>
      </c>
      <c r="C85" s="661" t="s">
        <v>2638</v>
      </c>
      <c r="D85" s="661" t="s">
        <v>4266</v>
      </c>
      <c r="E85" s="661" t="s">
        <v>2636</v>
      </c>
      <c r="F85" s="664"/>
      <c r="G85" s="664"/>
      <c r="H85" s="677">
        <v>0</v>
      </c>
      <c r="I85" s="664">
        <v>54</v>
      </c>
      <c r="J85" s="664">
        <v>1137.24</v>
      </c>
      <c r="K85" s="677">
        <v>1</v>
      </c>
      <c r="L85" s="664">
        <v>54</v>
      </c>
      <c r="M85" s="665">
        <v>1137.24</v>
      </c>
    </row>
    <row r="86" spans="1:13" ht="14.4" customHeight="1" x14ac:dyDescent="0.3">
      <c r="A86" s="660" t="s">
        <v>4364</v>
      </c>
      <c r="B86" s="661" t="s">
        <v>4263</v>
      </c>
      <c r="C86" s="661" t="s">
        <v>5217</v>
      </c>
      <c r="D86" s="661" t="s">
        <v>5218</v>
      </c>
      <c r="E86" s="661" t="s">
        <v>4876</v>
      </c>
      <c r="F86" s="664"/>
      <c r="G86" s="664"/>
      <c r="H86" s="677">
        <v>0</v>
      </c>
      <c r="I86" s="664">
        <v>2</v>
      </c>
      <c r="J86" s="664">
        <v>259.02</v>
      </c>
      <c r="K86" s="677">
        <v>1</v>
      </c>
      <c r="L86" s="664">
        <v>2</v>
      </c>
      <c r="M86" s="665">
        <v>259.02</v>
      </c>
    </row>
    <row r="87" spans="1:13" ht="14.4" customHeight="1" x14ac:dyDescent="0.3">
      <c r="A87" s="660" t="s">
        <v>4364</v>
      </c>
      <c r="B87" s="661" t="s">
        <v>4263</v>
      </c>
      <c r="C87" s="661" t="s">
        <v>5192</v>
      </c>
      <c r="D87" s="661" t="s">
        <v>5193</v>
      </c>
      <c r="E87" s="661" t="s">
        <v>4876</v>
      </c>
      <c r="F87" s="664"/>
      <c r="G87" s="664"/>
      <c r="H87" s="677">
        <v>0</v>
      </c>
      <c r="I87" s="664">
        <v>1</v>
      </c>
      <c r="J87" s="664">
        <v>129.51</v>
      </c>
      <c r="K87" s="677">
        <v>1</v>
      </c>
      <c r="L87" s="664">
        <v>1</v>
      </c>
      <c r="M87" s="665">
        <v>129.51</v>
      </c>
    </row>
    <row r="88" spans="1:13" ht="14.4" customHeight="1" x14ac:dyDescent="0.3">
      <c r="A88" s="660" t="s">
        <v>4364</v>
      </c>
      <c r="B88" s="661" t="s">
        <v>4263</v>
      </c>
      <c r="C88" s="661" t="s">
        <v>5196</v>
      </c>
      <c r="D88" s="661" t="s">
        <v>5197</v>
      </c>
      <c r="E88" s="661" t="s">
        <v>2636</v>
      </c>
      <c r="F88" s="664"/>
      <c r="G88" s="664"/>
      <c r="H88" s="677">
        <v>0</v>
      </c>
      <c r="I88" s="664">
        <v>76</v>
      </c>
      <c r="J88" s="664">
        <v>2400.84</v>
      </c>
      <c r="K88" s="677">
        <v>1</v>
      </c>
      <c r="L88" s="664">
        <v>76</v>
      </c>
      <c r="M88" s="665">
        <v>2400.84</v>
      </c>
    </row>
    <row r="89" spans="1:13" ht="14.4" customHeight="1" x14ac:dyDescent="0.3">
      <c r="A89" s="660" t="s">
        <v>4364</v>
      </c>
      <c r="B89" s="661" t="s">
        <v>4263</v>
      </c>
      <c r="C89" s="661" t="s">
        <v>5198</v>
      </c>
      <c r="D89" s="661" t="s">
        <v>5199</v>
      </c>
      <c r="E89" s="661" t="s">
        <v>2636</v>
      </c>
      <c r="F89" s="664"/>
      <c r="G89" s="664"/>
      <c r="H89" s="677">
        <v>0</v>
      </c>
      <c r="I89" s="664">
        <v>67</v>
      </c>
      <c r="J89" s="664">
        <v>2116.5299999999997</v>
      </c>
      <c r="K89" s="677">
        <v>1</v>
      </c>
      <c r="L89" s="664">
        <v>67</v>
      </c>
      <c r="M89" s="665">
        <v>2116.5299999999997</v>
      </c>
    </row>
    <row r="90" spans="1:13" ht="14.4" customHeight="1" x14ac:dyDescent="0.3">
      <c r="A90" s="660" t="s">
        <v>4364</v>
      </c>
      <c r="B90" s="661" t="s">
        <v>4263</v>
      </c>
      <c r="C90" s="661" t="s">
        <v>5200</v>
      </c>
      <c r="D90" s="661" t="s">
        <v>5201</v>
      </c>
      <c r="E90" s="661" t="s">
        <v>2636</v>
      </c>
      <c r="F90" s="664"/>
      <c r="G90" s="664"/>
      <c r="H90" s="677">
        <v>0</v>
      </c>
      <c r="I90" s="664">
        <v>10</v>
      </c>
      <c r="J90" s="664">
        <v>315.89999999999998</v>
      </c>
      <c r="K90" s="677">
        <v>1</v>
      </c>
      <c r="L90" s="664">
        <v>10</v>
      </c>
      <c r="M90" s="665">
        <v>315.89999999999998</v>
      </c>
    </row>
    <row r="91" spans="1:13" ht="14.4" customHeight="1" x14ac:dyDescent="0.3">
      <c r="A91" s="660" t="s">
        <v>4364</v>
      </c>
      <c r="B91" s="661" t="s">
        <v>4263</v>
      </c>
      <c r="C91" s="661" t="s">
        <v>5202</v>
      </c>
      <c r="D91" s="661" t="s">
        <v>5203</v>
      </c>
      <c r="E91" s="661" t="s">
        <v>2636</v>
      </c>
      <c r="F91" s="664"/>
      <c r="G91" s="664"/>
      <c r="H91" s="677">
        <v>0</v>
      </c>
      <c r="I91" s="664">
        <v>15</v>
      </c>
      <c r="J91" s="664">
        <v>480.85</v>
      </c>
      <c r="K91" s="677">
        <v>1</v>
      </c>
      <c r="L91" s="664">
        <v>15</v>
      </c>
      <c r="M91" s="665">
        <v>480.85</v>
      </c>
    </row>
    <row r="92" spans="1:13" ht="14.4" customHeight="1" x14ac:dyDescent="0.3">
      <c r="A92" s="660" t="s">
        <v>4364</v>
      </c>
      <c r="B92" s="661" t="s">
        <v>4263</v>
      </c>
      <c r="C92" s="661" t="s">
        <v>5204</v>
      </c>
      <c r="D92" s="661" t="s">
        <v>5205</v>
      </c>
      <c r="E92" s="661" t="s">
        <v>2636</v>
      </c>
      <c r="F92" s="664"/>
      <c r="G92" s="664"/>
      <c r="H92" s="677">
        <v>0</v>
      </c>
      <c r="I92" s="664">
        <v>25</v>
      </c>
      <c r="J92" s="664">
        <v>796.75</v>
      </c>
      <c r="K92" s="677">
        <v>1</v>
      </c>
      <c r="L92" s="664">
        <v>25</v>
      </c>
      <c r="M92" s="665">
        <v>796.75</v>
      </c>
    </row>
    <row r="93" spans="1:13" ht="14.4" customHeight="1" x14ac:dyDescent="0.3">
      <c r="A93" s="660" t="s">
        <v>4364</v>
      </c>
      <c r="B93" s="661" t="s">
        <v>4263</v>
      </c>
      <c r="C93" s="661" t="s">
        <v>2650</v>
      </c>
      <c r="D93" s="661" t="s">
        <v>2651</v>
      </c>
      <c r="E93" s="661" t="s">
        <v>2652</v>
      </c>
      <c r="F93" s="664"/>
      <c r="G93" s="664"/>
      <c r="H93" s="677">
        <v>0</v>
      </c>
      <c r="I93" s="664">
        <v>341</v>
      </c>
      <c r="J93" s="664">
        <v>35910.71</v>
      </c>
      <c r="K93" s="677">
        <v>1</v>
      </c>
      <c r="L93" s="664">
        <v>341</v>
      </c>
      <c r="M93" s="665">
        <v>35910.71</v>
      </c>
    </row>
    <row r="94" spans="1:13" ht="14.4" customHeight="1" x14ac:dyDescent="0.3">
      <c r="A94" s="660" t="s">
        <v>4364</v>
      </c>
      <c r="B94" s="661" t="s">
        <v>4263</v>
      </c>
      <c r="C94" s="661" t="s">
        <v>5206</v>
      </c>
      <c r="D94" s="661" t="s">
        <v>5207</v>
      </c>
      <c r="E94" s="661" t="s">
        <v>2652</v>
      </c>
      <c r="F94" s="664"/>
      <c r="G94" s="664"/>
      <c r="H94" s="677">
        <v>0</v>
      </c>
      <c r="I94" s="664">
        <v>247</v>
      </c>
      <c r="J94" s="664">
        <v>26792.09</v>
      </c>
      <c r="K94" s="677">
        <v>1</v>
      </c>
      <c r="L94" s="664">
        <v>247</v>
      </c>
      <c r="M94" s="665">
        <v>26792.09</v>
      </c>
    </row>
    <row r="95" spans="1:13" ht="14.4" customHeight="1" x14ac:dyDescent="0.3">
      <c r="A95" s="660" t="s">
        <v>4364</v>
      </c>
      <c r="B95" s="661" t="s">
        <v>4263</v>
      </c>
      <c r="C95" s="661" t="s">
        <v>2644</v>
      </c>
      <c r="D95" s="661" t="s">
        <v>2612</v>
      </c>
      <c r="E95" s="661" t="s">
        <v>2636</v>
      </c>
      <c r="F95" s="664"/>
      <c r="G95" s="664"/>
      <c r="H95" s="677">
        <v>0</v>
      </c>
      <c r="I95" s="664">
        <v>13</v>
      </c>
      <c r="J95" s="664">
        <v>284.83</v>
      </c>
      <c r="K95" s="677">
        <v>1</v>
      </c>
      <c r="L95" s="664">
        <v>13</v>
      </c>
      <c r="M95" s="665">
        <v>284.83</v>
      </c>
    </row>
    <row r="96" spans="1:13" ht="14.4" customHeight="1" x14ac:dyDescent="0.3">
      <c r="A96" s="660" t="s">
        <v>4364</v>
      </c>
      <c r="B96" s="661" t="s">
        <v>4263</v>
      </c>
      <c r="C96" s="661" t="s">
        <v>5208</v>
      </c>
      <c r="D96" s="661" t="s">
        <v>3665</v>
      </c>
      <c r="E96" s="661" t="s">
        <v>2636</v>
      </c>
      <c r="F96" s="664"/>
      <c r="G96" s="664"/>
      <c r="H96" s="677">
        <v>0</v>
      </c>
      <c r="I96" s="664">
        <v>20</v>
      </c>
      <c r="J96" s="664">
        <v>647.60000000000014</v>
      </c>
      <c r="K96" s="677">
        <v>1</v>
      </c>
      <c r="L96" s="664">
        <v>20</v>
      </c>
      <c r="M96" s="665">
        <v>647.60000000000014</v>
      </c>
    </row>
    <row r="97" spans="1:13" ht="14.4" customHeight="1" x14ac:dyDescent="0.3">
      <c r="A97" s="660" t="s">
        <v>4364</v>
      </c>
      <c r="B97" s="661" t="s">
        <v>4263</v>
      </c>
      <c r="C97" s="661" t="s">
        <v>5209</v>
      </c>
      <c r="D97" s="661" t="s">
        <v>5210</v>
      </c>
      <c r="E97" s="661" t="s">
        <v>4876</v>
      </c>
      <c r="F97" s="664"/>
      <c r="G97" s="664"/>
      <c r="H97" s="677">
        <v>0</v>
      </c>
      <c r="I97" s="664">
        <v>6</v>
      </c>
      <c r="J97" s="664">
        <v>761.92000000000007</v>
      </c>
      <c r="K97" s="677">
        <v>1</v>
      </c>
      <c r="L97" s="664">
        <v>6</v>
      </c>
      <c r="M97" s="665">
        <v>761.92000000000007</v>
      </c>
    </row>
    <row r="98" spans="1:13" ht="14.4" customHeight="1" x14ac:dyDescent="0.3">
      <c r="A98" s="660" t="s">
        <v>4364</v>
      </c>
      <c r="B98" s="661" t="s">
        <v>4263</v>
      </c>
      <c r="C98" s="661" t="s">
        <v>5211</v>
      </c>
      <c r="D98" s="661" t="s">
        <v>5212</v>
      </c>
      <c r="E98" s="661" t="s">
        <v>4876</v>
      </c>
      <c r="F98" s="664"/>
      <c r="G98" s="664"/>
      <c r="H98" s="677">
        <v>0</v>
      </c>
      <c r="I98" s="664">
        <v>2</v>
      </c>
      <c r="J98" s="664">
        <v>252.56</v>
      </c>
      <c r="K98" s="677">
        <v>1</v>
      </c>
      <c r="L98" s="664">
        <v>2</v>
      </c>
      <c r="M98" s="665">
        <v>252.56</v>
      </c>
    </row>
    <row r="99" spans="1:13" ht="14.4" customHeight="1" x14ac:dyDescent="0.3">
      <c r="A99" s="660" t="s">
        <v>4364</v>
      </c>
      <c r="B99" s="661" t="s">
        <v>4263</v>
      </c>
      <c r="C99" s="661" t="s">
        <v>5219</v>
      </c>
      <c r="D99" s="661" t="s">
        <v>5220</v>
      </c>
      <c r="E99" s="661" t="s">
        <v>4876</v>
      </c>
      <c r="F99" s="664"/>
      <c r="G99" s="664"/>
      <c r="H99" s="677">
        <v>0</v>
      </c>
      <c r="I99" s="664">
        <v>4</v>
      </c>
      <c r="J99" s="664">
        <v>505.12</v>
      </c>
      <c r="K99" s="677">
        <v>1</v>
      </c>
      <c r="L99" s="664">
        <v>4</v>
      </c>
      <c r="M99" s="665">
        <v>505.12</v>
      </c>
    </row>
    <row r="100" spans="1:13" ht="14.4" customHeight="1" x14ac:dyDescent="0.3">
      <c r="A100" s="660" t="s">
        <v>4364</v>
      </c>
      <c r="B100" s="661" t="s">
        <v>4263</v>
      </c>
      <c r="C100" s="661" t="s">
        <v>5190</v>
      </c>
      <c r="D100" s="661" t="s">
        <v>5191</v>
      </c>
      <c r="E100" s="661" t="s">
        <v>2636</v>
      </c>
      <c r="F100" s="664"/>
      <c r="G100" s="664"/>
      <c r="H100" s="677">
        <v>0</v>
      </c>
      <c r="I100" s="664">
        <v>12</v>
      </c>
      <c r="J100" s="664">
        <v>379.08</v>
      </c>
      <c r="K100" s="677">
        <v>1</v>
      </c>
      <c r="L100" s="664">
        <v>12</v>
      </c>
      <c r="M100" s="665">
        <v>379.08</v>
      </c>
    </row>
    <row r="101" spans="1:13" ht="14.4" customHeight="1" x14ac:dyDescent="0.3">
      <c r="A101" s="660" t="s">
        <v>4364</v>
      </c>
      <c r="B101" s="661" t="s">
        <v>4263</v>
      </c>
      <c r="C101" s="661" t="s">
        <v>3686</v>
      </c>
      <c r="D101" s="661" t="s">
        <v>3687</v>
      </c>
      <c r="E101" s="661" t="s">
        <v>2652</v>
      </c>
      <c r="F101" s="664"/>
      <c r="G101" s="664"/>
      <c r="H101" s="677">
        <v>0</v>
      </c>
      <c r="I101" s="664">
        <v>40</v>
      </c>
      <c r="J101" s="664">
        <v>6491.2</v>
      </c>
      <c r="K101" s="677">
        <v>1</v>
      </c>
      <c r="L101" s="664">
        <v>40</v>
      </c>
      <c r="M101" s="665">
        <v>6491.2</v>
      </c>
    </row>
    <row r="102" spans="1:13" ht="14.4" customHeight="1" x14ac:dyDescent="0.3">
      <c r="A102" s="660" t="s">
        <v>4364</v>
      </c>
      <c r="B102" s="661" t="s">
        <v>4263</v>
      </c>
      <c r="C102" s="661" t="s">
        <v>5194</v>
      </c>
      <c r="D102" s="661" t="s">
        <v>5195</v>
      </c>
      <c r="E102" s="661" t="s">
        <v>4876</v>
      </c>
      <c r="F102" s="664"/>
      <c r="G102" s="664"/>
      <c r="H102" s="677">
        <v>0</v>
      </c>
      <c r="I102" s="664">
        <v>3</v>
      </c>
      <c r="J102" s="664">
        <v>382.25</v>
      </c>
      <c r="K102" s="677">
        <v>1</v>
      </c>
      <c r="L102" s="664">
        <v>3</v>
      </c>
      <c r="M102" s="665">
        <v>382.25</v>
      </c>
    </row>
    <row r="103" spans="1:13" ht="14.4" customHeight="1" x14ac:dyDescent="0.3">
      <c r="A103" s="660" t="s">
        <v>4364</v>
      </c>
      <c r="B103" s="661" t="s">
        <v>4263</v>
      </c>
      <c r="C103" s="661" t="s">
        <v>5213</v>
      </c>
      <c r="D103" s="661" t="s">
        <v>5214</v>
      </c>
      <c r="E103" s="661" t="s">
        <v>4876</v>
      </c>
      <c r="F103" s="664"/>
      <c r="G103" s="664"/>
      <c r="H103" s="677">
        <v>0</v>
      </c>
      <c r="I103" s="664">
        <v>4</v>
      </c>
      <c r="J103" s="664">
        <v>518.04</v>
      </c>
      <c r="K103" s="677">
        <v>1</v>
      </c>
      <c r="L103" s="664">
        <v>4</v>
      </c>
      <c r="M103" s="665">
        <v>518.04</v>
      </c>
    </row>
    <row r="104" spans="1:13" ht="14.4" customHeight="1" x14ac:dyDescent="0.3">
      <c r="A104" s="660" t="s">
        <v>4364</v>
      </c>
      <c r="B104" s="661" t="s">
        <v>4263</v>
      </c>
      <c r="C104" s="661" t="s">
        <v>5215</v>
      </c>
      <c r="D104" s="661" t="s">
        <v>5216</v>
      </c>
      <c r="E104" s="661" t="s">
        <v>4876</v>
      </c>
      <c r="F104" s="664"/>
      <c r="G104" s="664"/>
      <c r="H104" s="677">
        <v>0</v>
      </c>
      <c r="I104" s="664">
        <v>8</v>
      </c>
      <c r="J104" s="664">
        <v>1015.5400000000001</v>
      </c>
      <c r="K104" s="677">
        <v>1</v>
      </c>
      <c r="L104" s="664">
        <v>8</v>
      </c>
      <c r="M104" s="665">
        <v>1015.5400000000001</v>
      </c>
    </row>
    <row r="105" spans="1:13" ht="14.4" customHeight="1" x14ac:dyDescent="0.3">
      <c r="A105" s="660" t="s">
        <v>4364</v>
      </c>
      <c r="B105" s="661" t="s">
        <v>4263</v>
      </c>
      <c r="C105" s="661" t="s">
        <v>4877</v>
      </c>
      <c r="D105" s="661" t="s">
        <v>4878</v>
      </c>
      <c r="E105" s="661" t="s">
        <v>4876</v>
      </c>
      <c r="F105" s="664"/>
      <c r="G105" s="664"/>
      <c r="H105" s="677">
        <v>0</v>
      </c>
      <c r="I105" s="664">
        <v>34</v>
      </c>
      <c r="J105" s="664">
        <v>2789.36</v>
      </c>
      <c r="K105" s="677">
        <v>1</v>
      </c>
      <c r="L105" s="664">
        <v>34</v>
      </c>
      <c r="M105" s="665">
        <v>2789.36</v>
      </c>
    </row>
    <row r="106" spans="1:13" ht="14.4" customHeight="1" x14ac:dyDescent="0.3">
      <c r="A106" s="660" t="s">
        <v>4364</v>
      </c>
      <c r="B106" s="661" t="s">
        <v>4263</v>
      </c>
      <c r="C106" s="661" t="s">
        <v>3688</v>
      </c>
      <c r="D106" s="661" t="s">
        <v>3689</v>
      </c>
      <c r="E106" s="661" t="s">
        <v>3690</v>
      </c>
      <c r="F106" s="664"/>
      <c r="G106" s="664"/>
      <c r="H106" s="677">
        <v>0</v>
      </c>
      <c r="I106" s="664">
        <v>3</v>
      </c>
      <c r="J106" s="664">
        <v>252.57</v>
      </c>
      <c r="K106" s="677">
        <v>1</v>
      </c>
      <c r="L106" s="664">
        <v>3</v>
      </c>
      <c r="M106" s="665">
        <v>252.57</v>
      </c>
    </row>
    <row r="107" spans="1:13" ht="14.4" customHeight="1" x14ac:dyDescent="0.3">
      <c r="A107" s="660" t="s">
        <v>4364</v>
      </c>
      <c r="B107" s="661" t="s">
        <v>4263</v>
      </c>
      <c r="C107" s="661" t="s">
        <v>4874</v>
      </c>
      <c r="D107" s="661" t="s">
        <v>4875</v>
      </c>
      <c r="E107" s="661" t="s">
        <v>4876</v>
      </c>
      <c r="F107" s="664"/>
      <c r="G107" s="664"/>
      <c r="H107" s="677">
        <v>0</v>
      </c>
      <c r="I107" s="664">
        <v>16</v>
      </c>
      <c r="J107" s="664">
        <v>1312.6399999999999</v>
      </c>
      <c r="K107" s="677">
        <v>1</v>
      </c>
      <c r="L107" s="664">
        <v>16</v>
      </c>
      <c r="M107" s="665">
        <v>1312.6399999999999</v>
      </c>
    </row>
    <row r="108" spans="1:13" ht="14.4" customHeight="1" x14ac:dyDescent="0.3">
      <c r="A108" s="660" t="s">
        <v>4364</v>
      </c>
      <c r="B108" s="661" t="s">
        <v>4263</v>
      </c>
      <c r="C108" s="661" t="s">
        <v>5221</v>
      </c>
      <c r="D108" s="661" t="s">
        <v>3687</v>
      </c>
      <c r="E108" s="661" t="s">
        <v>5222</v>
      </c>
      <c r="F108" s="664"/>
      <c r="G108" s="664"/>
      <c r="H108" s="677">
        <v>0</v>
      </c>
      <c r="I108" s="664">
        <v>74</v>
      </c>
      <c r="J108" s="664">
        <v>17954.619999999995</v>
      </c>
      <c r="K108" s="677">
        <v>1</v>
      </c>
      <c r="L108" s="664">
        <v>74</v>
      </c>
      <c r="M108" s="665">
        <v>17954.619999999995</v>
      </c>
    </row>
    <row r="109" spans="1:13" ht="14.4" customHeight="1" x14ac:dyDescent="0.3">
      <c r="A109" s="660" t="s">
        <v>4364</v>
      </c>
      <c r="B109" s="661" t="s">
        <v>4263</v>
      </c>
      <c r="C109" s="661" t="s">
        <v>5223</v>
      </c>
      <c r="D109" s="661" t="s">
        <v>5224</v>
      </c>
      <c r="E109" s="661" t="s">
        <v>4876</v>
      </c>
      <c r="F109" s="664"/>
      <c r="G109" s="664"/>
      <c r="H109" s="677">
        <v>0</v>
      </c>
      <c r="I109" s="664">
        <v>10</v>
      </c>
      <c r="J109" s="664">
        <v>820.39999999999986</v>
      </c>
      <c r="K109" s="677">
        <v>1</v>
      </c>
      <c r="L109" s="664">
        <v>10</v>
      </c>
      <c r="M109" s="665">
        <v>820.39999999999986</v>
      </c>
    </row>
    <row r="110" spans="1:13" ht="14.4" customHeight="1" x14ac:dyDescent="0.3">
      <c r="A110" s="660" t="s">
        <v>4364</v>
      </c>
      <c r="B110" s="661" t="s">
        <v>4263</v>
      </c>
      <c r="C110" s="661" t="s">
        <v>5225</v>
      </c>
      <c r="D110" s="661" t="s">
        <v>3687</v>
      </c>
      <c r="E110" s="661" t="s">
        <v>5226</v>
      </c>
      <c r="F110" s="664"/>
      <c r="G110" s="664"/>
      <c r="H110" s="677">
        <v>0</v>
      </c>
      <c r="I110" s="664">
        <v>25</v>
      </c>
      <c r="J110" s="664">
        <v>36276</v>
      </c>
      <c r="K110" s="677">
        <v>1</v>
      </c>
      <c r="L110" s="664">
        <v>25</v>
      </c>
      <c r="M110" s="665">
        <v>36276</v>
      </c>
    </row>
    <row r="111" spans="1:13" ht="14.4" customHeight="1" x14ac:dyDescent="0.3">
      <c r="A111" s="660" t="s">
        <v>4364</v>
      </c>
      <c r="B111" s="661" t="s">
        <v>4263</v>
      </c>
      <c r="C111" s="661" t="s">
        <v>4879</v>
      </c>
      <c r="D111" s="661" t="s">
        <v>4880</v>
      </c>
      <c r="E111" s="661" t="s">
        <v>3682</v>
      </c>
      <c r="F111" s="664">
        <v>12</v>
      </c>
      <c r="G111" s="664">
        <v>2331.12</v>
      </c>
      <c r="H111" s="677">
        <v>1</v>
      </c>
      <c r="I111" s="664"/>
      <c r="J111" s="664"/>
      <c r="K111" s="677">
        <v>0</v>
      </c>
      <c r="L111" s="664">
        <v>12</v>
      </c>
      <c r="M111" s="665">
        <v>2331.12</v>
      </c>
    </row>
    <row r="112" spans="1:13" ht="14.4" customHeight="1" x14ac:dyDescent="0.3">
      <c r="A112" s="660" t="s">
        <v>4364</v>
      </c>
      <c r="B112" s="661" t="s">
        <v>4263</v>
      </c>
      <c r="C112" s="661" t="s">
        <v>5227</v>
      </c>
      <c r="D112" s="661" t="s">
        <v>5228</v>
      </c>
      <c r="E112" s="661" t="s">
        <v>2613</v>
      </c>
      <c r="F112" s="664">
        <v>2</v>
      </c>
      <c r="G112" s="664">
        <v>259.02</v>
      </c>
      <c r="H112" s="677">
        <v>1</v>
      </c>
      <c r="I112" s="664"/>
      <c r="J112" s="664"/>
      <c r="K112" s="677">
        <v>0</v>
      </c>
      <c r="L112" s="664">
        <v>2</v>
      </c>
      <c r="M112" s="665">
        <v>259.02</v>
      </c>
    </row>
    <row r="113" spans="1:13" ht="14.4" customHeight="1" x14ac:dyDescent="0.3">
      <c r="A113" s="660" t="s">
        <v>4364</v>
      </c>
      <c r="B113" s="661" t="s">
        <v>4263</v>
      </c>
      <c r="C113" s="661" t="s">
        <v>5229</v>
      </c>
      <c r="D113" s="661" t="s">
        <v>5230</v>
      </c>
      <c r="E113" s="661" t="s">
        <v>5231</v>
      </c>
      <c r="F113" s="664">
        <v>18</v>
      </c>
      <c r="G113" s="664">
        <v>540.18000000000006</v>
      </c>
      <c r="H113" s="677">
        <v>1</v>
      </c>
      <c r="I113" s="664"/>
      <c r="J113" s="664"/>
      <c r="K113" s="677">
        <v>0</v>
      </c>
      <c r="L113" s="664">
        <v>18</v>
      </c>
      <c r="M113" s="665">
        <v>540.18000000000006</v>
      </c>
    </row>
    <row r="114" spans="1:13" ht="14.4" customHeight="1" x14ac:dyDescent="0.3">
      <c r="A114" s="660" t="s">
        <v>4365</v>
      </c>
      <c r="B114" s="661" t="s">
        <v>4114</v>
      </c>
      <c r="C114" s="661" t="s">
        <v>6134</v>
      </c>
      <c r="D114" s="661" t="s">
        <v>5638</v>
      </c>
      <c r="E114" s="661" t="s">
        <v>6135</v>
      </c>
      <c r="F114" s="664"/>
      <c r="G114" s="664"/>
      <c r="H114" s="677">
        <v>0</v>
      </c>
      <c r="I114" s="664">
        <v>1</v>
      </c>
      <c r="J114" s="664">
        <v>48.98</v>
      </c>
      <c r="K114" s="677">
        <v>1</v>
      </c>
      <c r="L114" s="664">
        <v>1</v>
      </c>
      <c r="M114" s="665">
        <v>48.98</v>
      </c>
    </row>
    <row r="115" spans="1:13" ht="14.4" customHeight="1" x14ac:dyDescent="0.3">
      <c r="A115" s="660" t="s">
        <v>4365</v>
      </c>
      <c r="B115" s="661" t="s">
        <v>4120</v>
      </c>
      <c r="C115" s="661" t="s">
        <v>2514</v>
      </c>
      <c r="D115" s="661" t="s">
        <v>2515</v>
      </c>
      <c r="E115" s="661" t="s">
        <v>4121</v>
      </c>
      <c r="F115" s="664"/>
      <c r="G115" s="664"/>
      <c r="H115" s="677">
        <v>0</v>
      </c>
      <c r="I115" s="664">
        <v>2</v>
      </c>
      <c r="J115" s="664">
        <v>2719.22</v>
      </c>
      <c r="K115" s="677">
        <v>1</v>
      </c>
      <c r="L115" s="664">
        <v>2</v>
      </c>
      <c r="M115" s="665">
        <v>2719.22</v>
      </c>
    </row>
    <row r="116" spans="1:13" ht="14.4" customHeight="1" x14ac:dyDescent="0.3">
      <c r="A116" s="660" t="s">
        <v>4365</v>
      </c>
      <c r="B116" s="661" t="s">
        <v>4120</v>
      </c>
      <c r="C116" s="661" t="s">
        <v>4457</v>
      </c>
      <c r="D116" s="661" t="s">
        <v>4458</v>
      </c>
      <c r="E116" s="661" t="s">
        <v>4459</v>
      </c>
      <c r="F116" s="664"/>
      <c r="G116" s="664"/>
      <c r="H116" s="677">
        <v>0</v>
      </c>
      <c r="I116" s="664">
        <v>5</v>
      </c>
      <c r="J116" s="664">
        <v>6798.0499999999993</v>
      </c>
      <c r="K116" s="677">
        <v>1</v>
      </c>
      <c r="L116" s="664">
        <v>5</v>
      </c>
      <c r="M116" s="665">
        <v>6798.0499999999993</v>
      </c>
    </row>
    <row r="117" spans="1:13" ht="14.4" customHeight="1" x14ac:dyDescent="0.3">
      <c r="A117" s="660" t="s">
        <v>4365</v>
      </c>
      <c r="B117" s="661" t="s">
        <v>4187</v>
      </c>
      <c r="C117" s="661" t="s">
        <v>4915</v>
      </c>
      <c r="D117" s="661" t="s">
        <v>2841</v>
      </c>
      <c r="E117" s="661" t="s">
        <v>4916</v>
      </c>
      <c r="F117" s="664"/>
      <c r="G117" s="664"/>
      <c r="H117" s="677">
        <v>0</v>
      </c>
      <c r="I117" s="664">
        <v>2</v>
      </c>
      <c r="J117" s="664">
        <v>1564.44</v>
      </c>
      <c r="K117" s="677">
        <v>1</v>
      </c>
      <c r="L117" s="664">
        <v>2</v>
      </c>
      <c r="M117" s="665">
        <v>1564.44</v>
      </c>
    </row>
    <row r="118" spans="1:13" ht="14.4" customHeight="1" x14ac:dyDescent="0.3">
      <c r="A118" s="660" t="s">
        <v>4365</v>
      </c>
      <c r="B118" s="661" t="s">
        <v>6659</v>
      </c>
      <c r="C118" s="661" t="s">
        <v>6454</v>
      </c>
      <c r="D118" s="661" t="s">
        <v>6455</v>
      </c>
      <c r="E118" s="661" t="s">
        <v>6456</v>
      </c>
      <c r="F118" s="664"/>
      <c r="G118" s="664"/>
      <c r="H118" s="677">
        <v>0</v>
      </c>
      <c r="I118" s="664">
        <v>17</v>
      </c>
      <c r="J118" s="664">
        <v>252621.19</v>
      </c>
      <c r="K118" s="677">
        <v>1</v>
      </c>
      <c r="L118" s="664">
        <v>17</v>
      </c>
      <c r="M118" s="665">
        <v>252621.19</v>
      </c>
    </row>
    <row r="119" spans="1:13" ht="14.4" customHeight="1" x14ac:dyDescent="0.3">
      <c r="A119" s="660" t="s">
        <v>4365</v>
      </c>
      <c r="B119" s="661" t="s">
        <v>6659</v>
      </c>
      <c r="C119" s="661" t="s">
        <v>6494</v>
      </c>
      <c r="D119" s="661" t="s">
        <v>6490</v>
      </c>
      <c r="E119" s="661" t="s">
        <v>5879</v>
      </c>
      <c r="F119" s="664"/>
      <c r="G119" s="664"/>
      <c r="H119" s="677">
        <v>0</v>
      </c>
      <c r="I119" s="664">
        <v>4</v>
      </c>
      <c r="J119" s="664">
        <v>42457.32</v>
      </c>
      <c r="K119" s="677">
        <v>1</v>
      </c>
      <c r="L119" s="664">
        <v>4</v>
      </c>
      <c r="M119" s="665">
        <v>42457.32</v>
      </c>
    </row>
    <row r="120" spans="1:13" ht="14.4" customHeight="1" x14ac:dyDescent="0.3">
      <c r="A120" s="660" t="s">
        <v>4365</v>
      </c>
      <c r="B120" s="661" t="s">
        <v>6659</v>
      </c>
      <c r="C120" s="661" t="s">
        <v>6495</v>
      </c>
      <c r="D120" s="661" t="s">
        <v>6496</v>
      </c>
      <c r="E120" s="661" t="s">
        <v>6497</v>
      </c>
      <c r="F120" s="664"/>
      <c r="G120" s="664"/>
      <c r="H120" s="677">
        <v>0</v>
      </c>
      <c r="I120" s="664">
        <v>4</v>
      </c>
      <c r="J120" s="664">
        <v>8491.44</v>
      </c>
      <c r="K120" s="677">
        <v>1</v>
      </c>
      <c r="L120" s="664">
        <v>4</v>
      </c>
      <c r="M120" s="665">
        <v>8491.44</v>
      </c>
    </row>
    <row r="121" spans="1:13" ht="14.4" customHeight="1" x14ac:dyDescent="0.3">
      <c r="A121" s="660" t="s">
        <v>4365</v>
      </c>
      <c r="B121" s="661" t="s">
        <v>4298</v>
      </c>
      <c r="C121" s="661" t="s">
        <v>4964</v>
      </c>
      <c r="D121" s="661" t="s">
        <v>4300</v>
      </c>
      <c r="E121" s="661" t="s">
        <v>2472</v>
      </c>
      <c r="F121" s="664"/>
      <c r="G121" s="664"/>
      <c r="H121" s="677">
        <v>0</v>
      </c>
      <c r="I121" s="664">
        <v>2</v>
      </c>
      <c r="J121" s="664">
        <v>154.4</v>
      </c>
      <c r="K121" s="677">
        <v>1</v>
      </c>
      <c r="L121" s="664">
        <v>2</v>
      </c>
      <c r="M121" s="665">
        <v>154.4</v>
      </c>
    </row>
    <row r="122" spans="1:13" ht="14.4" customHeight="1" x14ac:dyDescent="0.3">
      <c r="A122" s="660" t="s">
        <v>4365</v>
      </c>
      <c r="B122" s="661" t="s">
        <v>4298</v>
      </c>
      <c r="C122" s="661" t="s">
        <v>3652</v>
      </c>
      <c r="D122" s="661" t="s">
        <v>4300</v>
      </c>
      <c r="E122" s="661" t="s">
        <v>2543</v>
      </c>
      <c r="F122" s="664"/>
      <c r="G122" s="664"/>
      <c r="H122" s="677">
        <v>0</v>
      </c>
      <c r="I122" s="664">
        <v>5</v>
      </c>
      <c r="J122" s="664">
        <v>2573.3999999999996</v>
      </c>
      <c r="K122" s="677">
        <v>1</v>
      </c>
      <c r="L122" s="664">
        <v>5</v>
      </c>
      <c r="M122" s="665">
        <v>2573.3999999999996</v>
      </c>
    </row>
    <row r="123" spans="1:13" ht="14.4" customHeight="1" x14ac:dyDescent="0.3">
      <c r="A123" s="660" t="s">
        <v>4365</v>
      </c>
      <c r="B123" s="661" t="s">
        <v>4214</v>
      </c>
      <c r="C123" s="661" t="s">
        <v>2601</v>
      </c>
      <c r="D123" s="661" t="s">
        <v>2602</v>
      </c>
      <c r="E123" s="661" t="s">
        <v>4215</v>
      </c>
      <c r="F123" s="664"/>
      <c r="G123" s="664"/>
      <c r="H123" s="677">
        <v>0</v>
      </c>
      <c r="I123" s="664">
        <v>13</v>
      </c>
      <c r="J123" s="664">
        <v>10459.540000000001</v>
      </c>
      <c r="K123" s="677">
        <v>1</v>
      </c>
      <c r="L123" s="664">
        <v>13</v>
      </c>
      <c r="M123" s="665">
        <v>10459.540000000001</v>
      </c>
    </row>
    <row r="124" spans="1:13" ht="14.4" customHeight="1" x14ac:dyDescent="0.3">
      <c r="A124" s="660" t="s">
        <v>4365</v>
      </c>
      <c r="B124" s="661" t="s">
        <v>4222</v>
      </c>
      <c r="C124" s="661" t="s">
        <v>2507</v>
      </c>
      <c r="D124" s="661" t="s">
        <v>2508</v>
      </c>
      <c r="E124" s="661" t="s">
        <v>4223</v>
      </c>
      <c r="F124" s="664"/>
      <c r="G124" s="664"/>
      <c r="H124" s="677">
        <v>0</v>
      </c>
      <c r="I124" s="664">
        <v>2</v>
      </c>
      <c r="J124" s="664">
        <v>65.48</v>
      </c>
      <c r="K124" s="677">
        <v>1</v>
      </c>
      <c r="L124" s="664">
        <v>2</v>
      </c>
      <c r="M124" s="665">
        <v>65.48</v>
      </c>
    </row>
    <row r="125" spans="1:13" ht="14.4" customHeight="1" x14ac:dyDescent="0.3">
      <c r="A125" s="660" t="s">
        <v>4366</v>
      </c>
      <c r="B125" s="661" t="s">
        <v>4116</v>
      </c>
      <c r="C125" s="661" t="s">
        <v>5153</v>
      </c>
      <c r="D125" s="661" t="s">
        <v>4117</v>
      </c>
      <c r="E125" s="661" t="s">
        <v>5154</v>
      </c>
      <c r="F125" s="664"/>
      <c r="G125" s="664"/>
      <c r="H125" s="677">
        <v>0</v>
      </c>
      <c r="I125" s="664">
        <v>3</v>
      </c>
      <c r="J125" s="664">
        <v>587.76</v>
      </c>
      <c r="K125" s="677">
        <v>1</v>
      </c>
      <c r="L125" s="664">
        <v>3</v>
      </c>
      <c r="M125" s="665">
        <v>587.76</v>
      </c>
    </row>
    <row r="126" spans="1:13" ht="14.4" customHeight="1" x14ac:dyDescent="0.3">
      <c r="A126" s="660" t="s">
        <v>4366</v>
      </c>
      <c r="B126" s="661" t="s">
        <v>4120</v>
      </c>
      <c r="C126" s="661" t="s">
        <v>2496</v>
      </c>
      <c r="D126" s="661" t="s">
        <v>2497</v>
      </c>
      <c r="E126" s="661" t="s">
        <v>2498</v>
      </c>
      <c r="F126" s="664"/>
      <c r="G126" s="664"/>
      <c r="H126" s="677">
        <v>0</v>
      </c>
      <c r="I126" s="664">
        <v>8</v>
      </c>
      <c r="J126" s="664">
        <v>3979.2</v>
      </c>
      <c r="K126" s="677">
        <v>1</v>
      </c>
      <c r="L126" s="664">
        <v>8</v>
      </c>
      <c r="M126" s="665">
        <v>3979.2</v>
      </c>
    </row>
    <row r="127" spans="1:13" ht="14.4" customHeight="1" x14ac:dyDescent="0.3">
      <c r="A127" s="660" t="s">
        <v>4366</v>
      </c>
      <c r="B127" s="661" t="s">
        <v>4120</v>
      </c>
      <c r="C127" s="661" t="s">
        <v>2514</v>
      </c>
      <c r="D127" s="661" t="s">
        <v>2515</v>
      </c>
      <c r="E127" s="661" t="s">
        <v>4121</v>
      </c>
      <c r="F127" s="664"/>
      <c r="G127" s="664"/>
      <c r="H127" s="677">
        <v>0</v>
      </c>
      <c r="I127" s="664">
        <v>11</v>
      </c>
      <c r="J127" s="664">
        <v>14955.71</v>
      </c>
      <c r="K127" s="677">
        <v>1</v>
      </c>
      <c r="L127" s="664">
        <v>11</v>
      </c>
      <c r="M127" s="665">
        <v>14955.71</v>
      </c>
    </row>
    <row r="128" spans="1:13" ht="14.4" customHeight="1" x14ac:dyDescent="0.3">
      <c r="A128" s="660" t="s">
        <v>4366</v>
      </c>
      <c r="B128" s="661" t="s">
        <v>4120</v>
      </c>
      <c r="C128" s="661" t="s">
        <v>4457</v>
      </c>
      <c r="D128" s="661" t="s">
        <v>4458</v>
      </c>
      <c r="E128" s="661" t="s">
        <v>4459</v>
      </c>
      <c r="F128" s="664"/>
      <c r="G128" s="664"/>
      <c r="H128" s="677">
        <v>0</v>
      </c>
      <c r="I128" s="664">
        <v>1</v>
      </c>
      <c r="J128" s="664">
        <v>1359.61</v>
      </c>
      <c r="K128" s="677">
        <v>1</v>
      </c>
      <c r="L128" s="664">
        <v>1</v>
      </c>
      <c r="M128" s="665">
        <v>1359.61</v>
      </c>
    </row>
    <row r="129" spans="1:13" ht="14.4" customHeight="1" x14ac:dyDescent="0.3">
      <c r="A129" s="660" t="s">
        <v>4366</v>
      </c>
      <c r="B129" s="661" t="s">
        <v>4122</v>
      </c>
      <c r="C129" s="661" t="s">
        <v>5097</v>
      </c>
      <c r="D129" s="661" t="s">
        <v>5098</v>
      </c>
      <c r="E129" s="661" t="s">
        <v>5099</v>
      </c>
      <c r="F129" s="664"/>
      <c r="G129" s="664"/>
      <c r="H129" s="677">
        <v>0</v>
      </c>
      <c r="I129" s="664">
        <v>3</v>
      </c>
      <c r="J129" s="664">
        <v>4078.83</v>
      </c>
      <c r="K129" s="677">
        <v>1</v>
      </c>
      <c r="L129" s="664">
        <v>3</v>
      </c>
      <c r="M129" s="665">
        <v>4078.83</v>
      </c>
    </row>
    <row r="130" spans="1:13" ht="14.4" customHeight="1" x14ac:dyDescent="0.3">
      <c r="A130" s="660" t="s">
        <v>4366</v>
      </c>
      <c r="B130" s="661" t="s">
        <v>4125</v>
      </c>
      <c r="C130" s="661" t="s">
        <v>2539</v>
      </c>
      <c r="D130" s="661" t="s">
        <v>2540</v>
      </c>
      <c r="E130" s="661" t="s">
        <v>2244</v>
      </c>
      <c r="F130" s="664"/>
      <c r="G130" s="664"/>
      <c r="H130" s="677"/>
      <c r="I130" s="664">
        <v>2</v>
      </c>
      <c r="J130" s="664">
        <v>0</v>
      </c>
      <c r="K130" s="677"/>
      <c r="L130" s="664">
        <v>2</v>
      </c>
      <c r="M130" s="665">
        <v>0</v>
      </c>
    </row>
    <row r="131" spans="1:13" ht="14.4" customHeight="1" x14ac:dyDescent="0.3">
      <c r="A131" s="660" t="s">
        <v>4366</v>
      </c>
      <c r="B131" s="661" t="s">
        <v>4132</v>
      </c>
      <c r="C131" s="661" t="s">
        <v>2358</v>
      </c>
      <c r="D131" s="661" t="s">
        <v>2359</v>
      </c>
      <c r="E131" s="661" t="s">
        <v>2286</v>
      </c>
      <c r="F131" s="664"/>
      <c r="G131" s="664"/>
      <c r="H131" s="677">
        <v>0</v>
      </c>
      <c r="I131" s="664">
        <v>11</v>
      </c>
      <c r="J131" s="664">
        <v>19246.59</v>
      </c>
      <c r="K131" s="677">
        <v>1</v>
      </c>
      <c r="L131" s="664">
        <v>11</v>
      </c>
      <c r="M131" s="665">
        <v>19246.59</v>
      </c>
    </row>
    <row r="132" spans="1:13" ht="14.4" customHeight="1" x14ac:dyDescent="0.3">
      <c r="A132" s="660" t="s">
        <v>4366</v>
      </c>
      <c r="B132" s="661" t="s">
        <v>4134</v>
      </c>
      <c r="C132" s="661" t="s">
        <v>2589</v>
      </c>
      <c r="D132" s="661" t="s">
        <v>2590</v>
      </c>
      <c r="E132" s="661" t="s">
        <v>2591</v>
      </c>
      <c r="F132" s="664"/>
      <c r="G132" s="664"/>
      <c r="H132" s="677">
        <v>0</v>
      </c>
      <c r="I132" s="664">
        <v>3</v>
      </c>
      <c r="J132" s="664">
        <v>293.04000000000002</v>
      </c>
      <c r="K132" s="677">
        <v>1</v>
      </c>
      <c r="L132" s="664">
        <v>3</v>
      </c>
      <c r="M132" s="665">
        <v>293.04000000000002</v>
      </c>
    </row>
    <row r="133" spans="1:13" ht="14.4" customHeight="1" x14ac:dyDescent="0.3">
      <c r="A133" s="660" t="s">
        <v>4366</v>
      </c>
      <c r="B133" s="661" t="s">
        <v>4134</v>
      </c>
      <c r="C133" s="661" t="s">
        <v>5315</v>
      </c>
      <c r="D133" s="661" t="s">
        <v>5316</v>
      </c>
      <c r="E133" s="661" t="s">
        <v>5317</v>
      </c>
      <c r="F133" s="664">
        <v>2</v>
      </c>
      <c r="G133" s="664">
        <v>627.96</v>
      </c>
      <c r="H133" s="677">
        <v>1</v>
      </c>
      <c r="I133" s="664"/>
      <c r="J133" s="664"/>
      <c r="K133" s="677">
        <v>0</v>
      </c>
      <c r="L133" s="664">
        <v>2</v>
      </c>
      <c r="M133" s="665">
        <v>627.96</v>
      </c>
    </row>
    <row r="134" spans="1:13" ht="14.4" customHeight="1" x14ac:dyDescent="0.3">
      <c r="A134" s="660" t="s">
        <v>4366</v>
      </c>
      <c r="B134" s="661" t="s">
        <v>4134</v>
      </c>
      <c r="C134" s="661" t="s">
        <v>6524</v>
      </c>
      <c r="D134" s="661" t="s">
        <v>5316</v>
      </c>
      <c r="E134" s="661" t="s">
        <v>2857</v>
      </c>
      <c r="F134" s="664">
        <v>1</v>
      </c>
      <c r="G134" s="664">
        <v>104.66</v>
      </c>
      <c r="H134" s="677">
        <v>1</v>
      </c>
      <c r="I134" s="664"/>
      <c r="J134" s="664"/>
      <c r="K134" s="677">
        <v>0</v>
      </c>
      <c r="L134" s="664">
        <v>1</v>
      </c>
      <c r="M134" s="665">
        <v>104.66</v>
      </c>
    </row>
    <row r="135" spans="1:13" ht="14.4" customHeight="1" x14ac:dyDescent="0.3">
      <c r="A135" s="660" t="s">
        <v>4366</v>
      </c>
      <c r="B135" s="661" t="s">
        <v>4136</v>
      </c>
      <c r="C135" s="661" t="s">
        <v>2315</v>
      </c>
      <c r="D135" s="661" t="s">
        <v>2316</v>
      </c>
      <c r="E135" s="661" t="s">
        <v>1161</v>
      </c>
      <c r="F135" s="664"/>
      <c r="G135" s="664"/>
      <c r="H135" s="677">
        <v>0</v>
      </c>
      <c r="I135" s="664">
        <v>2</v>
      </c>
      <c r="J135" s="664">
        <v>89.78</v>
      </c>
      <c r="K135" s="677">
        <v>1</v>
      </c>
      <c r="L135" s="664">
        <v>2</v>
      </c>
      <c r="M135" s="665">
        <v>89.78</v>
      </c>
    </row>
    <row r="136" spans="1:13" ht="14.4" customHeight="1" x14ac:dyDescent="0.3">
      <c r="A136" s="660" t="s">
        <v>4366</v>
      </c>
      <c r="B136" s="661" t="s">
        <v>4157</v>
      </c>
      <c r="C136" s="661" t="s">
        <v>5332</v>
      </c>
      <c r="D136" s="661" t="s">
        <v>3570</v>
      </c>
      <c r="E136" s="661" t="s">
        <v>5333</v>
      </c>
      <c r="F136" s="664"/>
      <c r="G136" s="664"/>
      <c r="H136" s="677">
        <v>0</v>
      </c>
      <c r="I136" s="664">
        <v>1</v>
      </c>
      <c r="J136" s="664">
        <v>605.65</v>
      </c>
      <c r="K136" s="677">
        <v>1</v>
      </c>
      <c r="L136" s="664">
        <v>1</v>
      </c>
      <c r="M136" s="665">
        <v>605.65</v>
      </c>
    </row>
    <row r="137" spans="1:13" ht="14.4" customHeight="1" x14ac:dyDescent="0.3">
      <c r="A137" s="660" t="s">
        <v>4366</v>
      </c>
      <c r="B137" s="661" t="s">
        <v>4157</v>
      </c>
      <c r="C137" s="661" t="s">
        <v>5334</v>
      </c>
      <c r="D137" s="661" t="s">
        <v>5335</v>
      </c>
      <c r="E137" s="661" t="s">
        <v>5336</v>
      </c>
      <c r="F137" s="664"/>
      <c r="G137" s="664"/>
      <c r="H137" s="677">
        <v>0</v>
      </c>
      <c r="I137" s="664">
        <v>2</v>
      </c>
      <c r="J137" s="664">
        <v>1875.24</v>
      </c>
      <c r="K137" s="677">
        <v>1</v>
      </c>
      <c r="L137" s="664">
        <v>2</v>
      </c>
      <c r="M137" s="665">
        <v>1875.24</v>
      </c>
    </row>
    <row r="138" spans="1:13" ht="14.4" customHeight="1" x14ac:dyDescent="0.3">
      <c r="A138" s="660" t="s">
        <v>4366</v>
      </c>
      <c r="B138" s="661" t="s">
        <v>4159</v>
      </c>
      <c r="C138" s="661" t="s">
        <v>5337</v>
      </c>
      <c r="D138" s="661" t="s">
        <v>5338</v>
      </c>
      <c r="E138" s="661" t="s">
        <v>5339</v>
      </c>
      <c r="F138" s="664">
        <v>3</v>
      </c>
      <c r="G138" s="664">
        <v>1641.5099999999998</v>
      </c>
      <c r="H138" s="677">
        <v>1</v>
      </c>
      <c r="I138" s="664"/>
      <c r="J138" s="664"/>
      <c r="K138" s="677">
        <v>0</v>
      </c>
      <c r="L138" s="664">
        <v>3</v>
      </c>
      <c r="M138" s="665">
        <v>1641.5099999999998</v>
      </c>
    </row>
    <row r="139" spans="1:13" ht="14.4" customHeight="1" x14ac:dyDescent="0.3">
      <c r="A139" s="660" t="s">
        <v>4366</v>
      </c>
      <c r="B139" s="661" t="s">
        <v>4159</v>
      </c>
      <c r="C139" s="661" t="s">
        <v>5340</v>
      </c>
      <c r="D139" s="661" t="s">
        <v>2255</v>
      </c>
      <c r="E139" s="661" t="s">
        <v>5341</v>
      </c>
      <c r="F139" s="664"/>
      <c r="G139" s="664"/>
      <c r="H139" s="677">
        <v>0</v>
      </c>
      <c r="I139" s="664">
        <v>1</v>
      </c>
      <c r="J139" s="664">
        <v>547.16999999999996</v>
      </c>
      <c r="K139" s="677">
        <v>1</v>
      </c>
      <c r="L139" s="664">
        <v>1</v>
      </c>
      <c r="M139" s="665">
        <v>547.16999999999996</v>
      </c>
    </row>
    <row r="140" spans="1:13" ht="14.4" customHeight="1" x14ac:dyDescent="0.3">
      <c r="A140" s="660" t="s">
        <v>4366</v>
      </c>
      <c r="B140" s="661" t="s">
        <v>4164</v>
      </c>
      <c r="C140" s="661" t="s">
        <v>5322</v>
      </c>
      <c r="D140" s="661" t="s">
        <v>629</v>
      </c>
      <c r="E140" s="661" t="s">
        <v>5323</v>
      </c>
      <c r="F140" s="664"/>
      <c r="G140" s="664"/>
      <c r="H140" s="677">
        <v>0</v>
      </c>
      <c r="I140" s="664">
        <v>2</v>
      </c>
      <c r="J140" s="664">
        <v>130.13999999999999</v>
      </c>
      <c r="K140" s="677">
        <v>1</v>
      </c>
      <c r="L140" s="664">
        <v>2</v>
      </c>
      <c r="M140" s="665">
        <v>130.13999999999999</v>
      </c>
    </row>
    <row r="141" spans="1:13" ht="14.4" customHeight="1" x14ac:dyDescent="0.3">
      <c r="A141" s="660" t="s">
        <v>4366</v>
      </c>
      <c r="B141" s="661" t="s">
        <v>4167</v>
      </c>
      <c r="C141" s="661" t="s">
        <v>3708</v>
      </c>
      <c r="D141" s="661" t="s">
        <v>4295</v>
      </c>
      <c r="E141" s="661" t="s">
        <v>4296</v>
      </c>
      <c r="F141" s="664"/>
      <c r="G141" s="664"/>
      <c r="H141" s="677">
        <v>0</v>
      </c>
      <c r="I141" s="664">
        <v>1</v>
      </c>
      <c r="J141" s="664">
        <v>151.61000000000001</v>
      </c>
      <c r="K141" s="677">
        <v>1</v>
      </c>
      <c r="L141" s="664">
        <v>1</v>
      </c>
      <c r="M141" s="665">
        <v>151.61000000000001</v>
      </c>
    </row>
    <row r="142" spans="1:13" ht="14.4" customHeight="1" x14ac:dyDescent="0.3">
      <c r="A142" s="660" t="s">
        <v>4366</v>
      </c>
      <c r="B142" s="661" t="s">
        <v>4187</v>
      </c>
      <c r="C142" s="661" t="s">
        <v>4915</v>
      </c>
      <c r="D142" s="661" t="s">
        <v>2841</v>
      </c>
      <c r="E142" s="661" t="s">
        <v>4916</v>
      </c>
      <c r="F142" s="664"/>
      <c r="G142" s="664"/>
      <c r="H142" s="677">
        <v>0</v>
      </c>
      <c r="I142" s="664">
        <v>2</v>
      </c>
      <c r="J142" s="664">
        <v>1564.44</v>
      </c>
      <c r="K142" s="677">
        <v>1</v>
      </c>
      <c r="L142" s="664">
        <v>2</v>
      </c>
      <c r="M142" s="665">
        <v>1564.44</v>
      </c>
    </row>
    <row r="143" spans="1:13" ht="14.4" customHeight="1" x14ac:dyDescent="0.3">
      <c r="A143" s="660" t="s">
        <v>4366</v>
      </c>
      <c r="B143" s="661" t="s">
        <v>4187</v>
      </c>
      <c r="C143" s="661" t="s">
        <v>6091</v>
      </c>
      <c r="D143" s="661" t="s">
        <v>6092</v>
      </c>
      <c r="E143" s="661" t="s">
        <v>6093</v>
      </c>
      <c r="F143" s="664"/>
      <c r="G143" s="664"/>
      <c r="H143" s="677">
        <v>0</v>
      </c>
      <c r="I143" s="664">
        <v>1</v>
      </c>
      <c r="J143" s="664">
        <v>4283.43</v>
      </c>
      <c r="K143" s="677">
        <v>1</v>
      </c>
      <c r="L143" s="664">
        <v>1</v>
      </c>
      <c r="M143" s="665">
        <v>4283.43</v>
      </c>
    </row>
    <row r="144" spans="1:13" ht="14.4" customHeight="1" x14ac:dyDescent="0.3">
      <c r="A144" s="660" t="s">
        <v>4366</v>
      </c>
      <c r="B144" s="661" t="s">
        <v>6659</v>
      </c>
      <c r="C144" s="661" t="s">
        <v>6454</v>
      </c>
      <c r="D144" s="661" t="s">
        <v>6455</v>
      </c>
      <c r="E144" s="661" t="s">
        <v>6456</v>
      </c>
      <c r="F144" s="664"/>
      <c r="G144" s="664"/>
      <c r="H144" s="677">
        <v>0</v>
      </c>
      <c r="I144" s="664">
        <v>1</v>
      </c>
      <c r="J144" s="664">
        <v>14860.07</v>
      </c>
      <c r="K144" s="677">
        <v>1</v>
      </c>
      <c r="L144" s="664">
        <v>1</v>
      </c>
      <c r="M144" s="665">
        <v>14860.07</v>
      </c>
    </row>
    <row r="145" spans="1:13" ht="14.4" customHeight="1" x14ac:dyDescent="0.3">
      <c r="A145" s="660" t="s">
        <v>4366</v>
      </c>
      <c r="B145" s="661" t="s">
        <v>6656</v>
      </c>
      <c r="C145" s="661" t="s">
        <v>5128</v>
      </c>
      <c r="D145" s="661" t="s">
        <v>5129</v>
      </c>
      <c r="E145" s="661" t="s">
        <v>2884</v>
      </c>
      <c r="F145" s="664"/>
      <c r="G145" s="664"/>
      <c r="H145" s="677">
        <v>0</v>
      </c>
      <c r="I145" s="664">
        <v>2</v>
      </c>
      <c r="J145" s="664">
        <v>20513.54</v>
      </c>
      <c r="K145" s="677">
        <v>1</v>
      </c>
      <c r="L145" s="664">
        <v>2</v>
      </c>
      <c r="M145" s="665">
        <v>20513.54</v>
      </c>
    </row>
    <row r="146" spans="1:13" ht="14.4" customHeight="1" x14ac:dyDescent="0.3">
      <c r="A146" s="660" t="s">
        <v>4366</v>
      </c>
      <c r="B146" s="661" t="s">
        <v>6656</v>
      </c>
      <c r="C146" s="661" t="s">
        <v>5130</v>
      </c>
      <c r="D146" s="661" t="s">
        <v>5129</v>
      </c>
      <c r="E146" s="661" t="s">
        <v>2884</v>
      </c>
      <c r="F146" s="664"/>
      <c r="G146" s="664"/>
      <c r="H146" s="677">
        <v>0</v>
      </c>
      <c r="I146" s="664">
        <v>1</v>
      </c>
      <c r="J146" s="664">
        <v>10256.77</v>
      </c>
      <c r="K146" s="677">
        <v>1</v>
      </c>
      <c r="L146" s="664">
        <v>1</v>
      </c>
      <c r="M146" s="665">
        <v>10256.77</v>
      </c>
    </row>
    <row r="147" spans="1:13" ht="14.4" customHeight="1" x14ac:dyDescent="0.3">
      <c r="A147" s="660" t="s">
        <v>4366</v>
      </c>
      <c r="B147" s="661" t="s">
        <v>4298</v>
      </c>
      <c r="C147" s="661" t="s">
        <v>4964</v>
      </c>
      <c r="D147" s="661" t="s">
        <v>4300</v>
      </c>
      <c r="E147" s="661" t="s">
        <v>2472</v>
      </c>
      <c r="F147" s="664"/>
      <c r="G147" s="664"/>
      <c r="H147" s="677">
        <v>0</v>
      </c>
      <c r="I147" s="664">
        <v>3</v>
      </c>
      <c r="J147" s="664">
        <v>463.20000000000005</v>
      </c>
      <c r="K147" s="677">
        <v>1</v>
      </c>
      <c r="L147" s="664">
        <v>3</v>
      </c>
      <c r="M147" s="665">
        <v>463.20000000000005</v>
      </c>
    </row>
    <row r="148" spans="1:13" ht="14.4" customHeight="1" x14ac:dyDescent="0.3">
      <c r="A148" s="660" t="s">
        <v>4366</v>
      </c>
      <c r="B148" s="661" t="s">
        <v>4298</v>
      </c>
      <c r="C148" s="661" t="s">
        <v>3652</v>
      </c>
      <c r="D148" s="661" t="s">
        <v>4300</v>
      </c>
      <c r="E148" s="661" t="s">
        <v>2543</v>
      </c>
      <c r="F148" s="664"/>
      <c r="G148" s="664"/>
      <c r="H148" s="677">
        <v>0</v>
      </c>
      <c r="I148" s="664">
        <v>13</v>
      </c>
      <c r="J148" s="664">
        <v>6690.8399999999992</v>
      </c>
      <c r="K148" s="677">
        <v>1</v>
      </c>
      <c r="L148" s="664">
        <v>13</v>
      </c>
      <c r="M148" s="665">
        <v>6690.8399999999992</v>
      </c>
    </row>
    <row r="149" spans="1:13" ht="14.4" customHeight="1" x14ac:dyDescent="0.3">
      <c r="A149" s="660" t="s">
        <v>4366</v>
      </c>
      <c r="B149" s="661" t="s">
        <v>4213</v>
      </c>
      <c r="C149" s="661" t="s">
        <v>3659</v>
      </c>
      <c r="D149" s="661" t="s">
        <v>3660</v>
      </c>
      <c r="E149" s="661" t="s">
        <v>3661</v>
      </c>
      <c r="F149" s="664"/>
      <c r="G149" s="664"/>
      <c r="H149" s="677">
        <v>0</v>
      </c>
      <c r="I149" s="664">
        <v>1</v>
      </c>
      <c r="J149" s="664">
        <v>216.29</v>
      </c>
      <c r="K149" s="677">
        <v>1</v>
      </c>
      <c r="L149" s="664">
        <v>1</v>
      </c>
      <c r="M149" s="665">
        <v>216.29</v>
      </c>
    </row>
    <row r="150" spans="1:13" ht="14.4" customHeight="1" x14ac:dyDescent="0.3">
      <c r="A150" s="660" t="s">
        <v>4366</v>
      </c>
      <c r="B150" s="661" t="s">
        <v>4213</v>
      </c>
      <c r="C150" s="661" t="s">
        <v>2598</v>
      </c>
      <c r="D150" s="661" t="s">
        <v>2599</v>
      </c>
      <c r="E150" s="661" t="s">
        <v>1757</v>
      </c>
      <c r="F150" s="664"/>
      <c r="G150" s="664"/>
      <c r="H150" s="677">
        <v>0</v>
      </c>
      <c r="I150" s="664">
        <v>3</v>
      </c>
      <c r="J150" s="664">
        <v>3422.1000000000004</v>
      </c>
      <c r="K150" s="677">
        <v>1</v>
      </c>
      <c r="L150" s="664">
        <v>3</v>
      </c>
      <c r="M150" s="665">
        <v>3422.1000000000004</v>
      </c>
    </row>
    <row r="151" spans="1:13" ht="14.4" customHeight="1" x14ac:dyDescent="0.3">
      <c r="A151" s="660" t="s">
        <v>4366</v>
      </c>
      <c r="B151" s="661" t="s">
        <v>6657</v>
      </c>
      <c r="C151" s="661" t="s">
        <v>5066</v>
      </c>
      <c r="D151" s="661" t="s">
        <v>5067</v>
      </c>
      <c r="E151" s="661" t="s">
        <v>5068</v>
      </c>
      <c r="F151" s="664"/>
      <c r="G151" s="664"/>
      <c r="H151" s="677">
        <v>0</v>
      </c>
      <c r="I151" s="664">
        <v>3</v>
      </c>
      <c r="J151" s="664">
        <v>2413.7400000000002</v>
      </c>
      <c r="K151" s="677">
        <v>1</v>
      </c>
      <c r="L151" s="664">
        <v>3</v>
      </c>
      <c r="M151" s="665">
        <v>2413.7400000000002</v>
      </c>
    </row>
    <row r="152" spans="1:13" ht="14.4" customHeight="1" x14ac:dyDescent="0.3">
      <c r="A152" s="660" t="s">
        <v>4366</v>
      </c>
      <c r="B152" s="661" t="s">
        <v>6657</v>
      </c>
      <c r="C152" s="661" t="s">
        <v>5295</v>
      </c>
      <c r="D152" s="661" t="s">
        <v>5067</v>
      </c>
      <c r="E152" s="661" t="s">
        <v>5296</v>
      </c>
      <c r="F152" s="664"/>
      <c r="G152" s="664"/>
      <c r="H152" s="677">
        <v>0</v>
      </c>
      <c r="I152" s="664">
        <v>1</v>
      </c>
      <c r="J152" s="664">
        <v>2681.96</v>
      </c>
      <c r="K152" s="677">
        <v>1</v>
      </c>
      <c r="L152" s="664">
        <v>1</v>
      </c>
      <c r="M152" s="665">
        <v>2681.96</v>
      </c>
    </row>
    <row r="153" spans="1:13" ht="14.4" customHeight="1" x14ac:dyDescent="0.3">
      <c r="A153" s="660" t="s">
        <v>4366</v>
      </c>
      <c r="B153" s="661" t="s">
        <v>4214</v>
      </c>
      <c r="C153" s="661" t="s">
        <v>2601</v>
      </c>
      <c r="D153" s="661" t="s">
        <v>2602</v>
      </c>
      <c r="E153" s="661" t="s">
        <v>4215</v>
      </c>
      <c r="F153" s="664"/>
      <c r="G153" s="664"/>
      <c r="H153" s="677">
        <v>0</v>
      </c>
      <c r="I153" s="664">
        <v>59</v>
      </c>
      <c r="J153" s="664">
        <v>47470.220000000008</v>
      </c>
      <c r="K153" s="677">
        <v>1</v>
      </c>
      <c r="L153" s="664">
        <v>59</v>
      </c>
      <c r="M153" s="665">
        <v>47470.220000000008</v>
      </c>
    </row>
    <row r="154" spans="1:13" ht="14.4" customHeight="1" x14ac:dyDescent="0.3">
      <c r="A154" s="660" t="s">
        <v>4366</v>
      </c>
      <c r="B154" s="661" t="s">
        <v>4222</v>
      </c>
      <c r="C154" s="661" t="s">
        <v>2291</v>
      </c>
      <c r="D154" s="661" t="s">
        <v>2292</v>
      </c>
      <c r="E154" s="661" t="s">
        <v>2293</v>
      </c>
      <c r="F154" s="664"/>
      <c r="G154" s="664"/>
      <c r="H154" s="677">
        <v>0</v>
      </c>
      <c r="I154" s="664">
        <v>3</v>
      </c>
      <c r="J154" s="664">
        <v>98.22</v>
      </c>
      <c r="K154" s="677">
        <v>1</v>
      </c>
      <c r="L154" s="664">
        <v>3</v>
      </c>
      <c r="M154" s="665">
        <v>98.22</v>
      </c>
    </row>
    <row r="155" spans="1:13" ht="14.4" customHeight="1" x14ac:dyDescent="0.3">
      <c r="A155" s="660" t="s">
        <v>4366</v>
      </c>
      <c r="B155" s="661" t="s">
        <v>4222</v>
      </c>
      <c r="C155" s="661" t="s">
        <v>2299</v>
      </c>
      <c r="D155" s="661" t="s">
        <v>2300</v>
      </c>
      <c r="E155" s="661" t="s">
        <v>2301</v>
      </c>
      <c r="F155" s="664"/>
      <c r="G155" s="664"/>
      <c r="H155" s="677">
        <v>0</v>
      </c>
      <c r="I155" s="664">
        <v>1</v>
      </c>
      <c r="J155" s="664">
        <v>26.89</v>
      </c>
      <c r="K155" s="677">
        <v>1</v>
      </c>
      <c r="L155" s="664">
        <v>1</v>
      </c>
      <c r="M155" s="665">
        <v>26.89</v>
      </c>
    </row>
    <row r="156" spans="1:13" ht="14.4" customHeight="1" x14ac:dyDescent="0.3">
      <c r="A156" s="660" t="s">
        <v>4366</v>
      </c>
      <c r="B156" s="661" t="s">
        <v>4222</v>
      </c>
      <c r="C156" s="661" t="s">
        <v>6525</v>
      </c>
      <c r="D156" s="661" t="s">
        <v>2558</v>
      </c>
      <c r="E156" s="661" t="s">
        <v>6526</v>
      </c>
      <c r="F156" s="664"/>
      <c r="G156" s="664"/>
      <c r="H156" s="677">
        <v>0</v>
      </c>
      <c r="I156" s="664">
        <v>1</v>
      </c>
      <c r="J156" s="664">
        <v>65.489999999999995</v>
      </c>
      <c r="K156" s="677">
        <v>1</v>
      </c>
      <c r="L156" s="664">
        <v>1</v>
      </c>
      <c r="M156" s="665">
        <v>65.489999999999995</v>
      </c>
    </row>
    <row r="157" spans="1:13" ht="14.4" customHeight="1" x14ac:dyDescent="0.3">
      <c r="A157" s="660" t="s">
        <v>4366</v>
      </c>
      <c r="B157" s="661" t="s">
        <v>4222</v>
      </c>
      <c r="C157" s="661" t="s">
        <v>5350</v>
      </c>
      <c r="D157" s="661" t="s">
        <v>5351</v>
      </c>
      <c r="E157" s="661" t="s">
        <v>4966</v>
      </c>
      <c r="F157" s="664">
        <v>1</v>
      </c>
      <c r="G157" s="664">
        <v>314.33999999999997</v>
      </c>
      <c r="H157" s="677">
        <v>1</v>
      </c>
      <c r="I157" s="664"/>
      <c r="J157" s="664"/>
      <c r="K157" s="677">
        <v>0</v>
      </c>
      <c r="L157" s="664">
        <v>1</v>
      </c>
      <c r="M157" s="665">
        <v>314.33999999999997</v>
      </c>
    </row>
    <row r="158" spans="1:13" ht="14.4" customHeight="1" x14ac:dyDescent="0.3">
      <c r="A158" s="660" t="s">
        <v>4366</v>
      </c>
      <c r="B158" s="661" t="s">
        <v>4222</v>
      </c>
      <c r="C158" s="661" t="s">
        <v>2355</v>
      </c>
      <c r="D158" s="661" t="s">
        <v>2349</v>
      </c>
      <c r="E158" s="661" t="s">
        <v>4226</v>
      </c>
      <c r="F158" s="664"/>
      <c r="G158" s="664"/>
      <c r="H158" s="677">
        <v>0</v>
      </c>
      <c r="I158" s="664">
        <v>1</v>
      </c>
      <c r="J158" s="664">
        <v>163.72999999999999</v>
      </c>
      <c r="K158" s="677">
        <v>1</v>
      </c>
      <c r="L158" s="664">
        <v>1</v>
      </c>
      <c r="M158" s="665">
        <v>163.72999999999999</v>
      </c>
    </row>
    <row r="159" spans="1:13" ht="14.4" customHeight="1" x14ac:dyDescent="0.3">
      <c r="A159" s="660" t="s">
        <v>4366</v>
      </c>
      <c r="B159" s="661" t="s">
        <v>4222</v>
      </c>
      <c r="C159" s="661" t="s">
        <v>4965</v>
      </c>
      <c r="D159" s="661" t="s">
        <v>2508</v>
      </c>
      <c r="E159" s="661" t="s">
        <v>4966</v>
      </c>
      <c r="F159" s="664"/>
      <c r="G159" s="664"/>
      <c r="H159" s="677">
        <v>0</v>
      </c>
      <c r="I159" s="664">
        <v>1</v>
      </c>
      <c r="J159" s="664">
        <v>314.33999999999997</v>
      </c>
      <c r="K159" s="677">
        <v>1</v>
      </c>
      <c r="L159" s="664">
        <v>1</v>
      </c>
      <c r="M159" s="665">
        <v>314.33999999999997</v>
      </c>
    </row>
    <row r="160" spans="1:13" ht="14.4" customHeight="1" x14ac:dyDescent="0.3">
      <c r="A160" s="660" t="s">
        <v>4366</v>
      </c>
      <c r="B160" s="661" t="s">
        <v>4235</v>
      </c>
      <c r="C160" s="661" t="s">
        <v>2434</v>
      </c>
      <c r="D160" s="661" t="s">
        <v>2435</v>
      </c>
      <c r="E160" s="661" t="s">
        <v>4236</v>
      </c>
      <c r="F160" s="664"/>
      <c r="G160" s="664"/>
      <c r="H160" s="677">
        <v>0</v>
      </c>
      <c r="I160" s="664">
        <v>1</v>
      </c>
      <c r="J160" s="664">
        <v>336.16</v>
      </c>
      <c r="K160" s="677">
        <v>1</v>
      </c>
      <c r="L160" s="664">
        <v>1</v>
      </c>
      <c r="M160" s="665">
        <v>336.16</v>
      </c>
    </row>
    <row r="161" spans="1:13" ht="14.4" customHeight="1" x14ac:dyDescent="0.3">
      <c r="A161" s="660" t="s">
        <v>4366</v>
      </c>
      <c r="B161" s="661" t="s">
        <v>4239</v>
      </c>
      <c r="C161" s="661" t="s">
        <v>2381</v>
      </c>
      <c r="D161" s="661" t="s">
        <v>4242</v>
      </c>
      <c r="E161" s="661" t="s">
        <v>4243</v>
      </c>
      <c r="F161" s="664"/>
      <c r="G161" s="664"/>
      <c r="H161" s="677">
        <v>0</v>
      </c>
      <c r="I161" s="664">
        <v>3</v>
      </c>
      <c r="J161" s="664">
        <v>20.94</v>
      </c>
      <c r="K161" s="677">
        <v>1</v>
      </c>
      <c r="L161" s="664">
        <v>3</v>
      </c>
      <c r="M161" s="665">
        <v>20.94</v>
      </c>
    </row>
    <row r="162" spans="1:13" ht="14.4" customHeight="1" x14ac:dyDescent="0.3">
      <c r="A162" s="660" t="s">
        <v>4366</v>
      </c>
      <c r="B162" s="661" t="s">
        <v>4249</v>
      </c>
      <c r="C162" s="661" t="s">
        <v>2427</v>
      </c>
      <c r="D162" s="661" t="s">
        <v>2428</v>
      </c>
      <c r="E162" s="661" t="s">
        <v>4250</v>
      </c>
      <c r="F162" s="664"/>
      <c r="G162" s="664"/>
      <c r="H162" s="677">
        <v>0</v>
      </c>
      <c r="I162" s="664">
        <v>2</v>
      </c>
      <c r="J162" s="664">
        <v>137.97999999999999</v>
      </c>
      <c r="K162" s="677">
        <v>1</v>
      </c>
      <c r="L162" s="664">
        <v>2</v>
      </c>
      <c r="M162" s="665">
        <v>137.97999999999999</v>
      </c>
    </row>
    <row r="163" spans="1:13" ht="14.4" customHeight="1" x14ac:dyDescent="0.3">
      <c r="A163" s="660" t="s">
        <v>4367</v>
      </c>
      <c r="B163" s="661" t="s">
        <v>4120</v>
      </c>
      <c r="C163" s="661" t="s">
        <v>2514</v>
      </c>
      <c r="D163" s="661" t="s">
        <v>2515</v>
      </c>
      <c r="E163" s="661" t="s">
        <v>4121</v>
      </c>
      <c r="F163" s="664"/>
      <c r="G163" s="664"/>
      <c r="H163" s="677">
        <v>0</v>
      </c>
      <c r="I163" s="664">
        <v>3</v>
      </c>
      <c r="J163" s="664">
        <v>4078.83</v>
      </c>
      <c r="K163" s="677">
        <v>1</v>
      </c>
      <c r="L163" s="664">
        <v>3</v>
      </c>
      <c r="M163" s="665">
        <v>4078.83</v>
      </c>
    </row>
    <row r="164" spans="1:13" ht="14.4" customHeight="1" x14ac:dyDescent="0.3">
      <c r="A164" s="660" t="s">
        <v>4367</v>
      </c>
      <c r="B164" s="661" t="s">
        <v>4132</v>
      </c>
      <c r="C164" s="661" t="s">
        <v>2284</v>
      </c>
      <c r="D164" s="661" t="s">
        <v>2285</v>
      </c>
      <c r="E164" s="661" t="s">
        <v>2286</v>
      </c>
      <c r="F164" s="664"/>
      <c r="G164" s="664"/>
      <c r="H164" s="677">
        <v>0</v>
      </c>
      <c r="I164" s="664">
        <v>3</v>
      </c>
      <c r="J164" s="664">
        <v>2813.79</v>
      </c>
      <c r="K164" s="677">
        <v>1</v>
      </c>
      <c r="L164" s="664">
        <v>3</v>
      </c>
      <c r="M164" s="665">
        <v>2813.79</v>
      </c>
    </row>
    <row r="165" spans="1:13" ht="14.4" customHeight="1" x14ac:dyDescent="0.3">
      <c r="A165" s="660" t="s">
        <v>4367</v>
      </c>
      <c r="B165" s="661" t="s">
        <v>4132</v>
      </c>
      <c r="C165" s="661" t="s">
        <v>2358</v>
      </c>
      <c r="D165" s="661" t="s">
        <v>2359</v>
      </c>
      <c r="E165" s="661" t="s">
        <v>2286</v>
      </c>
      <c r="F165" s="664"/>
      <c r="G165" s="664"/>
      <c r="H165" s="677">
        <v>0</v>
      </c>
      <c r="I165" s="664">
        <v>1</v>
      </c>
      <c r="J165" s="664">
        <v>1749.69</v>
      </c>
      <c r="K165" s="677">
        <v>1</v>
      </c>
      <c r="L165" s="664">
        <v>1</v>
      </c>
      <c r="M165" s="665">
        <v>1749.69</v>
      </c>
    </row>
    <row r="166" spans="1:13" ht="14.4" customHeight="1" x14ac:dyDescent="0.3">
      <c r="A166" s="660" t="s">
        <v>4367</v>
      </c>
      <c r="B166" s="661" t="s">
        <v>4132</v>
      </c>
      <c r="C166" s="661" t="s">
        <v>2362</v>
      </c>
      <c r="D166" s="661" t="s">
        <v>2359</v>
      </c>
      <c r="E166" s="661" t="s">
        <v>2289</v>
      </c>
      <c r="F166" s="664"/>
      <c r="G166" s="664"/>
      <c r="H166" s="677">
        <v>0</v>
      </c>
      <c r="I166" s="664">
        <v>1</v>
      </c>
      <c r="J166" s="664">
        <v>2332.92</v>
      </c>
      <c r="K166" s="677">
        <v>1</v>
      </c>
      <c r="L166" s="664">
        <v>1</v>
      </c>
      <c r="M166" s="665">
        <v>2332.92</v>
      </c>
    </row>
    <row r="167" spans="1:13" ht="14.4" customHeight="1" x14ac:dyDescent="0.3">
      <c r="A167" s="660" t="s">
        <v>4367</v>
      </c>
      <c r="B167" s="661" t="s">
        <v>4231</v>
      </c>
      <c r="C167" s="661" t="s">
        <v>2375</v>
      </c>
      <c r="D167" s="661" t="s">
        <v>4232</v>
      </c>
      <c r="E167" s="661" t="s">
        <v>4233</v>
      </c>
      <c r="F167" s="664"/>
      <c r="G167" s="664"/>
      <c r="H167" s="677">
        <v>0</v>
      </c>
      <c r="I167" s="664">
        <v>1</v>
      </c>
      <c r="J167" s="664">
        <v>443.52</v>
      </c>
      <c r="K167" s="677">
        <v>1</v>
      </c>
      <c r="L167" s="664">
        <v>1</v>
      </c>
      <c r="M167" s="665">
        <v>443.52</v>
      </c>
    </row>
    <row r="168" spans="1:13" ht="14.4" customHeight="1" x14ac:dyDescent="0.3">
      <c r="A168" s="660" t="s">
        <v>4367</v>
      </c>
      <c r="B168" s="661" t="s">
        <v>4239</v>
      </c>
      <c r="C168" s="661" t="s">
        <v>2456</v>
      </c>
      <c r="D168" s="661" t="s">
        <v>4240</v>
      </c>
      <c r="E168" s="661" t="s">
        <v>4241</v>
      </c>
      <c r="F168" s="664"/>
      <c r="G168" s="664"/>
      <c r="H168" s="677">
        <v>0</v>
      </c>
      <c r="I168" s="664">
        <v>1</v>
      </c>
      <c r="J168" s="664">
        <v>16.27</v>
      </c>
      <c r="K168" s="677">
        <v>1</v>
      </c>
      <c r="L168" s="664">
        <v>1</v>
      </c>
      <c r="M168" s="665">
        <v>16.27</v>
      </c>
    </row>
    <row r="169" spans="1:13" ht="14.4" customHeight="1" x14ac:dyDescent="0.3">
      <c r="A169" s="660" t="s">
        <v>4367</v>
      </c>
      <c r="B169" s="661" t="s">
        <v>4239</v>
      </c>
      <c r="C169" s="661" t="s">
        <v>3638</v>
      </c>
      <c r="D169" s="661" t="s">
        <v>4305</v>
      </c>
      <c r="E169" s="661" t="s">
        <v>4306</v>
      </c>
      <c r="F169" s="664"/>
      <c r="G169" s="664"/>
      <c r="H169" s="677">
        <v>0</v>
      </c>
      <c r="I169" s="664">
        <v>1</v>
      </c>
      <c r="J169" s="664">
        <v>25.03</v>
      </c>
      <c r="K169" s="677">
        <v>1</v>
      </c>
      <c r="L169" s="664">
        <v>1</v>
      </c>
      <c r="M169" s="665">
        <v>25.03</v>
      </c>
    </row>
    <row r="170" spans="1:13" ht="14.4" customHeight="1" x14ac:dyDescent="0.3">
      <c r="A170" s="660" t="s">
        <v>4367</v>
      </c>
      <c r="B170" s="661" t="s">
        <v>4239</v>
      </c>
      <c r="C170" s="661" t="s">
        <v>2381</v>
      </c>
      <c r="D170" s="661" t="s">
        <v>4242</v>
      </c>
      <c r="E170" s="661" t="s">
        <v>4243</v>
      </c>
      <c r="F170" s="664"/>
      <c r="G170" s="664"/>
      <c r="H170" s="677">
        <v>0</v>
      </c>
      <c r="I170" s="664">
        <v>4</v>
      </c>
      <c r="J170" s="664">
        <v>27.92</v>
      </c>
      <c r="K170" s="677">
        <v>1</v>
      </c>
      <c r="L170" s="664">
        <v>4</v>
      </c>
      <c r="M170" s="665">
        <v>27.92</v>
      </c>
    </row>
    <row r="171" spans="1:13" ht="14.4" customHeight="1" x14ac:dyDescent="0.3">
      <c r="A171" s="660" t="s">
        <v>4367</v>
      </c>
      <c r="B171" s="661" t="s">
        <v>4239</v>
      </c>
      <c r="C171" s="661" t="s">
        <v>2500</v>
      </c>
      <c r="D171" s="661" t="s">
        <v>4244</v>
      </c>
      <c r="E171" s="661" t="s">
        <v>4245</v>
      </c>
      <c r="F171" s="664"/>
      <c r="G171" s="664"/>
      <c r="H171" s="677">
        <v>0</v>
      </c>
      <c r="I171" s="664">
        <v>10</v>
      </c>
      <c r="J171" s="664">
        <v>107.30000000000001</v>
      </c>
      <c r="K171" s="677">
        <v>1</v>
      </c>
      <c r="L171" s="664">
        <v>10</v>
      </c>
      <c r="M171" s="665">
        <v>107.30000000000001</v>
      </c>
    </row>
    <row r="172" spans="1:13" ht="14.4" customHeight="1" x14ac:dyDescent="0.3">
      <c r="A172" s="660" t="s">
        <v>4367</v>
      </c>
      <c r="B172" s="661" t="s">
        <v>4239</v>
      </c>
      <c r="C172" s="661" t="s">
        <v>3567</v>
      </c>
      <c r="D172" s="661" t="s">
        <v>4307</v>
      </c>
      <c r="E172" s="661" t="s">
        <v>2075</v>
      </c>
      <c r="F172" s="664"/>
      <c r="G172" s="664"/>
      <c r="H172" s="677">
        <v>0</v>
      </c>
      <c r="I172" s="664">
        <v>9</v>
      </c>
      <c r="J172" s="664">
        <v>159.21000000000004</v>
      </c>
      <c r="K172" s="677">
        <v>1</v>
      </c>
      <c r="L172" s="664">
        <v>9</v>
      </c>
      <c r="M172" s="665">
        <v>159.21000000000004</v>
      </c>
    </row>
    <row r="173" spans="1:13" ht="14.4" customHeight="1" x14ac:dyDescent="0.3">
      <c r="A173" s="660" t="s">
        <v>4367</v>
      </c>
      <c r="B173" s="661" t="s">
        <v>6660</v>
      </c>
      <c r="C173" s="661" t="s">
        <v>5395</v>
      </c>
      <c r="D173" s="661" t="s">
        <v>5396</v>
      </c>
      <c r="E173" s="661" t="s">
        <v>5397</v>
      </c>
      <c r="F173" s="664"/>
      <c r="G173" s="664"/>
      <c r="H173" s="677">
        <v>0</v>
      </c>
      <c r="I173" s="664">
        <v>2</v>
      </c>
      <c r="J173" s="664">
        <v>1922.42</v>
      </c>
      <c r="K173" s="677">
        <v>1</v>
      </c>
      <c r="L173" s="664">
        <v>2</v>
      </c>
      <c r="M173" s="665">
        <v>1922.42</v>
      </c>
    </row>
    <row r="174" spans="1:13" ht="14.4" customHeight="1" x14ac:dyDescent="0.3">
      <c r="A174" s="660" t="s">
        <v>4367</v>
      </c>
      <c r="B174" s="661" t="s">
        <v>6660</v>
      </c>
      <c r="C174" s="661" t="s">
        <v>5398</v>
      </c>
      <c r="D174" s="661" t="s">
        <v>5399</v>
      </c>
      <c r="E174" s="661" t="s">
        <v>5400</v>
      </c>
      <c r="F174" s="664"/>
      <c r="G174" s="664"/>
      <c r="H174" s="677">
        <v>0</v>
      </c>
      <c r="I174" s="664">
        <v>1</v>
      </c>
      <c r="J174" s="664">
        <v>1309.48</v>
      </c>
      <c r="K174" s="677">
        <v>1</v>
      </c>
      <c r="L174" s="664">
        <v>1</v>
      </c>
      <c r="M174" s="665">
        <v>1309.48</v>
      </c>
    </row>
    <row r="175" spans="1:13" ht="14.4" customHeight="1" x14ac:dyDescent="0.3">
      <c r="A175" s="660" t="s">
        <v>4367</v>
      </c>
      <c r="B175" s="661" t="s">
        <v>4261</v>
      </c>
      <c r="C175" s="661" t="s">
        <v>2402</v>
      </c>
      <c r="D175" s="661" t="s">
        <v>2403</v>
      </c>
      <c r="E175" s="661" t="s">
        <v>1161</v>
      </c>
      <c r="F175" s="664"/>
      <c r="G175" s="664"/>
      <c r="H175" s="677">
        <v>0</v>
      </c>
      <c r="I175" s="664">
        <v>1</v>
      </c>
      <c r="J175" s="664">
        <v>118.82</v>
      </c>
      <c r="K175" s="677">
        <v>1</v>
      </c>
      <c r="L175" s="664">
        <v>1</v>
      </c>
      <c r="M175" s="665">
        <v>118.82</v>
      </c>
    </row>
    <row r="176" spans="1:13" ht="14.4" customHeight="1" x14ac:dyDescent="0.3">
      <c r="A176" s="660" t="s">
        <v>4367</v>
      </c>
      <c r="B176" s="661" t="s">
        <v>4261</v>
      </c>
      <c r="C176" s="661" t="s">
        <v>5387</v>
      </c>
      <c r="D176" s="661" t="s">
        <v>2403</v>
      </c>
      <c r="E176" s="661" t="s">
        <v>1161</v>
      </c>
      <c r="F176" s="664"/>
      <c r="G176" s="664"/>
      <c r="H176" s="677"/>
      <c r="I176" s="664">
        <v>2</v>
      </c>
      <c r="J176" s="664">
        <v>0</v>
      </c>
      <c r="K176" s="677"/>
      <c r="L176" s="664">
        <v>2</v>
      </c>
      <c r="M176" s="665">
        <v>0</v>
      </c>
    </row>
    <row r="177" spans="1:13" ht="14.4" customHeight="1" x14ac:dyDescent="0.3">
      <c r="A177" s="660" t="s">
        <v>4368</v>
      </c>
      <c r="B177" s="661" t="s">
        <v>4116</v>
      </c>
      <c r="C177" s="661" t="s">
        <v>5153</v>
      </c>
      <c r="D177" s="661" t="s">
        <v>4117</v>
      </c>
      <c r="E177" s="661" t="s">
        <v>5154</v>
      </c>
      <c r="F177" s="664"/>
      <c r="G177" s="664"/>
      <c r="H177" s="677">
        <v>0</v>
      </c>
      <c r="I177" s="664">
        <v>1</v>
      </c>
      <c r="J177" s="664">
        <v>195.92</v>
      </c>
      <c r="K177" s="677">
        <v>1</v>
      </c>
      <c r="L177" s="664">
        <v>1</v>
      </c>
      <c r="M177" s="665">
        <v>195.92</v>
      </c>
    </row>
    <row r="178" spans="1:13" ht="14.4" customHeight="1" x14ac:dyDescent="0.3">
      <c r="A178" s="660" t="s">
        <v>4368</v>
      </c>
      <c r="B178" s="661" t="s">
        <v>4120</v>
      </c>
      <c r="C178" s="661" t="s">
        <v>2496</v>
      </c>
      <c r="D178" s="661" t="s">
        <v>2497</v>
      </c>
      <c r="E178" s="661" t="s">
        <v>2498</v>
      </c>
      <c r="F178" s="664"/>
      <c r="G178" s="664"/>
      <c r="H178" s="677">
        <v>0</v>
      </c>
      <c r="I178" s="664">
        <v>6</v>
      </c>
      <c r="J178" s="664">
        <v>2984.4</v>
      </c>
      <c r="K178" s="677">
        <v>1</v>
      </c>
      <c r="L178" s="664">
        <v>6</v>
      </c>
      <c r="M178" s="665">
        <v>2984.4</v>
      </c>
    </row>
    <row r="179" spans="1:13" ht="14.4" customHeight="1" x14ac:dyDescent="0.3">
      <c r="A179" s="660" t="s">
        <v>4368</v>
      </c>
      <c r="B179" s="661" t="s">
        <v>4132</v>
      </c>
      <c r="C179" s="661" t="s">
        <v>2288</v>
      </c>
      <c r="D179" s="661" t="s">
        <v>2285</v>
      </c>
      <c r="E179" s="661" t="s">
        <v>2289</v>
      </c>
      <c r="F179" s="664"/>
      <c r="G179" s="664"/>
      <c r="H179" s="677">
        <v>0</v>
      </c>
      <c r="I179" s="664">
        <v>1</v>
      </c>
      <c r="J179" s="664">
        <v>1166.47</v>
      </c>
      <c r="K179" s="677">
        <v>1</v>
      </c>
      <c r="L179" s="664">
        <v>1</v>
      </c>
      <c r="M179" s="665">
        <v>1166.47</v>
      </c>
    </row>
    <row r="180" spans="1:13" ht="14.4" customHeight="1" x14ac:dyDescent="0.3">
      <c r="A180" s="660" t="s">
        <v>4368</v>
      </c>
      <c r="B180" s="661" t="s">
        <v>4132</v>
      </c>
      <c r="C180" s="661" t="s">
        <v>2358</v>
      </c>
      <c r="D180" s="661" t="s">
        <v>2359</v>
      </c>
      <c r="E180" s="661" t="s">
        <v>2286</v>
      </c>
      <c r="F180" s="664"/>
      <c r="G180" s="664"/>
      <c r="H180" s="677">
        <v>0</v>
      </c>
      <c r="I180" s="664">
        <v>3</v>
      </c>
      <c r="J180" s="664">
        <v>5249.07</v>
      </c>
      <c r="K180" s="677">
        <v>1</v>
      </c>
      <c r="L180" s="664">
        <v>3</v>
      </c>
      <c r="M180" s="665">
        <v>5249.07</v>
      </c>
    </row>
    <row r="181" spans="1:13" ht="14.4" customHeight="1" x14ac:dyDescent="0.3">
      <c r="A181" s="660" t="s">
        <v>4368</v>
      </c>
      <c r="B181" s="661" t="s">
        <v>4132</v>
      </c>
      <c r="C181" s="661" t="s">
        <v>2362</v>
      </c>
      <c r="D181" s="661" t="s">
        <v>2359</v>
      </c>
      <c r="E181" s="661" t="s">
        <v>2289</v>
      </c>
      <c r="F181" s="664"/>
      <c r="G181" s="664"/>
      <c r="H181" s="677">
        <v>0</v>
      </c>
      <c r="I181" s="664">
        <v>16</v>
      </c>
      <c r="J181" s="664">
        <v>37326.720000000001</v>
      </c>
      <c r="K181" s="677">
        <v>1</v>
      </c>
      <c r="L181" s="664">
        <v>16</v>
      </c>
      <c r="M181" s="665">
        <v>37326.720000000001</v>
      </c>
    </row>
    <row r="182" spans="1:13" ht="14.4" customHeight="1" x14ac:dyDescent="0.3">
      <c r="A182" s="660" t="s">
        <v>4368</v>
      </c>
      <c r="B182" s="661" t="s">
        <v>4155</v>
      </c>
      <c r="C182" s="661" t="s">
        <v>2388</v>
      </c>
      <c r="D182" s="661" t="s">
        <v>2393</v>
      </c>
      <c r="E182" s="661" t="s">
        <v>620</v>
      </c>
      <c r="F182" s="664"/>
      <c r="G182" s="664"/>
      <c r="H182" s="677">
        <v>0</v>
      </c>
      <c r="I182" s="664">
        <v>1</v>
      </c>
      <c r="J182" s="664">
        <v>130.59</v>
      </c>
      <c r="K182" s="677">
        <v>1</v>
      </c>
      <c r="L182" s="664">
        <v>1</v>
      </c>
      <c r="M182" s="665">
        <v>130.59</v>
      </c>
    </row>
    <row r="183" spans="1:13" ht="14.4" customHeight="1" x14ac:dyDescent="0.3">
      <c r="A183" s="660" t="s">
        <v>4368</v>
      </c>
      <c r="B183" s="661" t="s">
        <v>4167</v>
      </c>
      <c r="C183" s="661" t="s">
        <v>2669</v>
      </c>
      <c r="D183" s="661" t="s">
        <v>4168</v>
      </c>
      <c r="E183" s="661" t="s">
        <v>4169</v>
      </c>
      <c r="F183" s="664"/>
      <c r="G183" s="664"/>
      <c r="H183" s="677">
        <v>0</v>
      </c>
      <c r="I183" s="664">
        <v>1</v>
      </c>
      <c r="J183" s="664">
        <v>333.31</v>
      </c>
      <c r="K183" s="677">
        <v>1</v>
      </c>
      <c r="L183" s="664">
        <v>1</v>
      </c>
      <c r="M183" s="665">
        <v>333.31</v>
      </c>
    </row>
    <row r="184" spans="1:13" ht="14.4" customHeight="1" x14ac:dyDescent="0.3">
      <c r="A184" s="660" t="s">
        <v>4368</v>
      </c>
      <c r="B184" s="661" t="s">
        <v>4178</v>
      </c>
      <c r="C184" s="661" t="s">
        <v>2778</v>
      </c>
      <c r="D184" s="661" t="s">
        <v>2779</v>
      </c>
      <c r="E184" s="661" t="s">
        <v>4179</v>
      </c>
      <c r="F184" s="664"/>
      <c r="G184" s="664"/>
      <c r="H184" s="677">
        <v>0</v>
      </c>
      <c r="I184" s="664">
        <v>1</v>
      </c>
      <c r="J184" s="664">
        <v>69.86</v>
      </c>
      <c r="K184" s="677">
        <v>1</v>
      </c>
      <c r="L184" s="664">
        <v>1</v>
      </c>
      <c r="M184" s="665">
        <v>69.86</v>
      </c>
    </row>
    <row r="185" spans="1:13" ht="14.4" customHeight="1" x14ac:dyDescent="0.3">
      <c r="A185" s="660" t="s">
        <v>4368</v>
      </c>
      <c r="B185" s="661" t="s">
        <v>4214</v>
      </c>
      <c r="C185" s="661" t="s">
        <v>2601</v>
      </c>
      <c r="D185" s="661" t="s">
        <v>2602</v>
      </c>
      <c r="E185" s="661" t="s">
        <v>4215</v>
      </c>
      <c r="F185" s="664"/>
      <c r="G185" s="664"/>
      <c r="H185" s="677">
        <v>0</v>
      </c>
      <c r="I185" s="664">
        <v>21</v>
      </c>
      <c r="J185" s="664">
        <v>16896.18</v>
      </c>
      <c r="K185" s="677">
        <v>1</v>
      </c>
      <c r="L185" s="664">
        <v>21</v>
      </c>
      <c r="M185" s="665">
        <v>16896.18</v>
      </c>
    </row>
    <row r="186" spans="1:13" ht="14.4" customHeight="1" x14ac:dyDescent="0.3">
      <c r="A186" s="660" t="s">
        <v>4368</v>
      </c>
      <c r="B186" s="661" t="s">
        <v>6661</v>
      </c>
      <c r="C186" s="661" t="s">
        <v>4620</v>
      </c>
      <c r="D186" s="661" t="s">
        <v>4621</v>
      </c>
      <c r="E186" s="661" t="s">
        <v>4622</v>
      </c>
      <c r="F186" s="664"/>
      <c r="G186" s="664"/>
      <c r="H186" s="677">
        <v>0</v>
      </c>
      <c r="I186" s="664">
        <v>4</v>
      </c>
      <c r="J186" s="664">
        <v>4807.3599999999997</v>
      </c>
      <c r="K186" s="677">
        <v>1</v>
      </c>
      <c r="L186" s="664">
        <v>4</v>
      </c>
      <c r="M186" s="665">
        <v>4807.3599999999997</v>
      </c>
    </row>
    <row r="187" spans="1:13" ht="14.4" customHeight="1" x14ac:dyDescent="0.3">
      <c r="A187" s="660" t="s">
        <v>4368</v>
      </c>
      <c r="B187" s="661" t="s">
        <v>4222</v>
      </c>
      <c r="C187" s="661" t="s">
        <v>2311</v>
      </c>
      <c r="D187" s="661" t="s">
        <v>2312</v>
      </c>
      <c r="E187" s="661" t="s">
        <v>4224</v>
      </c>
      <c r="F187" s="664"/>
      <c r="G187" s="664"/>
      <c r="H187" s="677">
        <v>0</v>
      </c>
      <c r="I187" s="664">
        <v>2</v>
      </c>
      <c r="J187" s="664">
        <v>294.72000000000003</v>
      </c>
      <c r="K187" s="677">
        <v>1</v>
      </c>
      <c r="L187" s="664">
        <v>2</v>
      </c>
      <c r="M187" s="665">
        <v>294.72000000000003</v>
      </c>
    </row>
    <row r="188" spans="1:13" ht="14.4" customHeight="1" x14ac:dyDescent="0.3">
      <c r="A188" s="660" t="s">
        <v>4368</v>
      </c>
      <c r="B188" s="661" t="s">
        <v>4222</v>
      </c>
      <c r="C188" s="661" t="s">
        <v>2352</v>
      </c>
      <c r="D188" s="661" t="s">
        <v>2349</v>
      </c>
      <c r="E188" s="661" t="s">
        <v>3479</v>
      </c>
      <c r="F188" s="664"/>
      <c r="G188" s="664"/>
      <c r="H188" s="677">
        <v>0</v>
      </c>
      <c r="I188" s="664">
        <v>1</v>
      </c>
      <c r="J188" s="664">
        <v>98.23</v>
      </c>
      <c r="K188" s="677">
        <v>1</v>
      </c>
      <c r="L188" s="664">
        <v>1</v>
      </c>
      <c r="M188" s="665">
        <v>98.23</v>
      </c>
    </row>
    <row r="189" spans="1:13" ht="14.4" customHeight="1" x14ac:dyDescent="0.3">
      <c r="A189" s="660" t="s">
        <v>4368</v>
      </c>
      <c r="B189" s="661" t="s">
        <v>4222</v>
      </c>
      <c r="C189" s="661" t="s">
        <v>2355</v>
      </c>
      <c r="D189" s="661" t="s">
        <v>2349</v>
      </c>
      <c r="E189" s="661" t="s">
        <v>4226</v>
      </c>
      <c r="F189" s="664"/>
      <c r="G189" s="664"/>
      <c r="H189" s="677">
        <v>0</v>
      </c>
      <c r="I189" s="664">
        <v>2</v>
      </c>
      <c r="J189" s="664">
        <v>327.45999999999998</v>
      </c>
      <c r="K189" s="677">
        <v>1</v>
      </c>
      <c r="L189" s="664">
        <v>2</v>
      </c>
      <c r="M189" s="665">
        <v>327.45999999999998</v>
      </c>
    </row>
    <row r="190" spans="1:13" ht="14.4" customHeight="1" x14ac:dyDescent="0.3">
      <c r="A190" s="660" t="s">
        <v>4368</v>
      </c>
      <c r="B190" s="661" t="s">
        <v>4235</v>
      </c>
      <c r="C190" s="661" t="s">
        <v>4938</v>
      </c>
      <c r="D190" s="661" t="s">
        <v>2281</v>
      </c>
      <c r="E190" s="661" t="s">
        <v>4939</v>
      </c>
      <c r="F190" s="664"/>
      <c r="G190" s="664"/>
      <c r="H190" s="677">
        <v>0</v>
      </c>
      <c r="I190" s="664">
        <v>4</v>
      </c>
      <c r="J190" s="664">
        <v>7173.84</v>
      </c>
      <c r="K190" s="677">
        <v>1</v>
      </c>
      <c r="L190" s="664">
        <v>4</v>
      </c>
      <c r="M190" s="665">
        <v>7173.84</v>
      </c>
    </row>
    <row r="191" spans="1:13" ht="14.4" customHeight="1" x14ac:dyDescent="0.3">
      <c r="A191" s="660" t="s">
        <v>4368</v>
      </c>
      <c r="B191" s="661" t="s">
        <v>4249</v>
      </c>
      <c r="C191" s="661" t="s">
        <v>2427</v>
      </c>
      <c r="D191" s="661" t="s">
        <v>2428</v>
      </c>
      <c r="E191" s="661" t="s">
        <v>4250</v>
      </c>
      <c r="F191" s="664"/>
      <c r="G191" s="664"/>
      <c r="H191" s="677">
        <v>0</v>
      </c>
      <c r="I191" s="664">
        <v>2</v>
      </c>
      <c r="J191" s="664">
        <v>324.26</v>
      </c>
      <c r="K191" s="677">
        <v>1</v>
      </c>
      <c r="L191" s="664">
        <v>2</v>
      </c>
      <c r="M191" s="665">
        <v>324.26</v>
      </c>
    </row>
    <row r="192" spans="1:13" ht="14.4" customHeight="1" x14ac:dyDescent="0.3">
      <c r="A192" s="660" t="s">
        <v>4368</v>
      </c>
      <c r="B192" s="661" t="s">
        <v>4254</v>
      </c>
      <c r="C192" s="661" t="s">
        <v>2467</v>
      </c>
      <c r="D192" s="661" t="s">
        <v>2468</v>
      </c>
      <c r="E192" s="661" t="s">
        <v>996</v>
      </c>
      <c r="F192" s="664"/>
      <c r="G192" s="664"/>
      <c r="H192" s="677">
        <v>0</v>
      </c>
      <c r="I192" s="664">
        <v>2</v>
      </c>
      <c r="J192" s="664">
        <v>464.88</v>
      </c>
      <c r="K192" s="677">
        <v>1</v>
      </c>
      <c r="L192" s="664">
        <v>2</v>
      </c>
      <c r="M192" s="665">
        <v>464.88</v>
      </c>
    </row>
    <row r="193" spans="1:13" ht="14.4" customHeight="1" x14ac:dyDescent="0.3">
      <c r="A193" s="660" t="s">
        <v>4368</v>
      </c>
      <c r="B193" s="661" t="s">
        <v>4260</v>
      </c>
      <c r="C193" s="661" t="s">
        <v>2372</v>
      </c>
      <c r="D193" s="661" t="s">
        <v>2369</v>
      </c>
      <c r="E193" s="661" t="s">
        <v>996</v>
      </c>
      <c r="F193" s="664"/>
      <c r="G193" s="664"/>
      <c r="H193" s="677">
        <v>0</v>
      </c>
      <c r="I193" s="664">
        <v>1</v>
      </c>
      <c r="J193" s="664">
        <v>118.82</v>
      </c>
      <c r="K193" s="677">
        <v>1</v>
      </c>
      <c r="L193" s="664">
        <v>1</v>
      </c>
      <c r="M193" s="665">
        <v>118.82</v>
      </c>
    </row>
    <row r="194" spans="1:13" ht="14.4" customHeight="1" x14ac:dyDescent="0.3">
      <c r="A194" s="660" t="s">
        <v>4368</v>
      </c>
      <c r="B194" s="661" t="s">
        <v>4260</v>
      </c>
      <c r="C194" s="661" t="s">
        <v>5406</v>
      </c>
      <c r="D194" s="661" t="s">
        <v>2369</v>
      </c>
      <c r="E194" s="661" t="s">
        <v>5407</v>
      </c>
      <c r="F194" s="664"/>
      <c r="G194" s="664"/>
      <c r="H194" s="677">
        <v>0</v>
      </c>
      <c r="I194" s="664">
        <v>3</v>
      </c>
      <c r="J194" s="664">
        <v>1239.6600000000001</v>
      </c>
      <c r="K194" s="677">
        <v>1</v>
      </c>
      <c r="L194" s="664">
        <v>3</v>
      </c>
      <c r="M194" s="665">
        <v>1239.6600000000001</v>
      </c>
    </row>
    <row r="195" spans="1:13" ht="14.4" customHeight="1" x14ac:dyDescent="0.3">
      <c r="A195" s="660" t="s">
        <v>4391</v>
      </c>
      <c r="B195" s="661" t="s">
        <v>4270</v>
      </c>
      <c r="C195" s="661" t="s">
        <v>3553</v>
      </c>
      <c r="D195" s="661" t="s">
        <v>3554</v>
      </c>
      <c r="E195" s="661" t="s">
        <v>3555</v>
      </c>
      <c r="F195" s="664"/>
      <c r="G195" s="664"/>
      <c r="H195" s="677">
        <v>0</v>
      </c>
      <c r="I195" s="664">
        <v>1</v>
      </c>
      <c r="J195" s="664">
        <v>56.01</v>
      </c>
      <c r="K195" s="677">
        <v>1</v>
      </c>
      <c r="L195" s="664">
        <v>1</v>
      </c>
      <c r="M195" s="665">
        <v>56.01</v>
      </c>
    </row>
    <row r="196" spans="1:13" ht="14.4" customHeight="1" x14ac:dyDescent="0.3">
      <c r="A196" s="660" t="s">
        <v>4391</v>
      </c>
      <c r="B196" s="661" t="s">
        <v>4270</v>
      </c>
      <c r="C196" s="661" t="s">
        <v>6502</v>
      </c>
      <c r="D196" s="661" t="s">
        <v>6141</v>
      </c>
      <c r="E196" s="661" t="s">
        <v>6503</v>
      </c>
      <c r="F196" s="664">
        <v>1</v>
      </c>
      <c r="G196" s="664">
        <v>56.01</v>
      </c>
      <c r="H196" s="677">
        <v>1</v>
      </c>
      <c r="I196" s="664"/>
      <c r="J196" s="664"/>
      <c r="K196" s="677">
        <v>0</v>
      </c>
      <c r="L196" s="664">
        <v>1</v>
      </c>
      <c r="M196" s="665">
        <v>56.01</v>
      </c>
    </row>
    <row r="197" spans="1:13" ht="14.4" customHeight="1" x14ac:dyDescent="0.3">
      <c r="A197" s="660" t="s">
        <v>4391</v>
      </c>
      <c r="B197" s="661" t="s">
        <v>4120</v>
      </c>
      <c r="C197" s="661" t="s">
        <v>2496</v>
      </c>
      <c r="D197" s="661" t="s">
        <v>2497</v>
      </c>
      <c r="E197" s="661" t="s">
        <v>2498</v>
      </c>
      <c r="F197" s="664"/>
      <c r="G197" s="664"/>
      <c r="H197" s="677">
        <v>0</v>
      </c>
      <c r="I197" s="664">
        <v>3</v>
      </c>
      <c r="J197" s="664">
        <v>1492.1999999999998</v>
      </c>
      <c r="K197" s="677">
        <v>1</v>
      </c>
      <c r="L197" s="664">
        <v>3</v>
      </c>
      <c r="M197" s="665">
        <v>1492.1999999999998</v>
      </c>
    </row>
    <row r="198" spans="1:13" ht="14.4" customHeight="1" x14ac:dyDescent="0.3">
      <c r="A198" s="660" t="s">
        <v>4391</v>
      </c>
      <c r="B198" s="661" t="s">
        <v>4120</v>
      </c>
      <c r="C198" s="661" t="s">
        <v>2514</v>
      </c>
      <c r="D198" s="661" t="s">
        <v>2515</v>
      </c>
      <c r="E198" s="661" t="s">
        <v>4121</v>
      </c>
      <c r="F198" s="664"/>
      <c r="G198" s="664"/>
      <c r="H198" s="677">
        <v>0</v>
      </c>
      <c r="I198" s="664">
        <v>5</v>
      </c>
      <c r="J198" s="664">
        <v>6798.0499999999993</v>
      </c>
      <c r="K198" s="677">
        <v>1</v>
      </c>
      <c r="L198" s="664">
        <v>5</v>
      </c>
      <c r="M198" s="665">
        <v>6798.0499999999993</v>
      </c>
    </row>
    <row r="199" spans="1:13" ht="14.4" customHeight="1" x14ac:dyDescent="0.3">
      <c r="A199" s="660" t="s">
        <v>4391</v>
      </c>
      <c r="B199" s="661" t="s">
        <v>4132</v>
      </c>
      <c r="C199" s="661" t="s">
        <v>2284</v>
      </c>
      <c r="D199" s="661" t="s">
        <v>2285</v>
      </c>
      <c r="E199" s="661" t="s">
        <v>2286</v>
      </c>
      <c r="F199" s="664"/>
      <c r="G199" s="664"/>
      <c r="H199" s="677">
        <v>0</v>
      </c>
      <c r="I199" s="664">
        <v>3</v>
      </c>
      <c r="J199" s="664">
        <v>2813.79</v>
      </c>
      <c r="K199" s="677">
        <v>1</v>
      </c>
      <c r="L199" s="664">
        <v>3</v>
      </c>
      <c r="M199" s="665">
        <v>2813.79</v>
      </c>
    </row>
    <row r="200" spans="1:13" ht="14.4" customHeight="1" x14ac:dyDescent="0.3">
      <c r="A200" s="660" t="s">
        <v>4391</v>
      </c>
      <c r="B200" s="661" t="s">
        <v>4132</v>
      </c>
      <c r="C200" s="661" t="s">
        <v>2358</v>
      </c>
      <c r="D200" s="661" t="s">
        <v>2359</v>
      </c>
      <c r="E200" s="661" t="s">
        <v>2286</v>
      </c>
      <c r="F200" s="664"/>
      <c r="G200" s="664"/>
      <c r="H200" s="677">
        <v>0</v>
      </c>
      <c r="I200" s="664">
        <v>8</v>
      </c>
      <c r="J200" s="664">
        <v>13997.52</v>
      </c>
      <c r="K200" s="677">
        <v>1</v>
      </c>
      <c r="L200" s="664">
        <v>8</v>
      </c>
      <c r="M200" s="665">
        <v>13997.52</v>
      </c>
    </row>
    <row r="201" spans="1:13" ht="14.4" customHeight="1" x14ac:dyDescent="0.3">
      <c r="A201" s="660" t="s">
        <v>4391</v>
      </c>
      <c r="B201" s="661" t="s">
        <v>4167</v>
      </c>
      <c r="C201" s="661" t="s">
        <v>2669</v>
      </c>
      <c r="D201" s="661" t="s">
        <v>4168</v>
      </c>
      <c r="E201" s="661" t="s">
        <v>4169</v>
      </c>
      <c r="F201" s="664"/>
      <c r="G201" s="664"/>
      <c r="H201" s="677">
        <v>0</v>
      </c>
      <c r="I201" s="664">
        <v>1</v>
      </c>
      <c r="J201" s="664">
        <v>333.31</v>
      </c>
      <c r="K201" s="677">
        <v>1</v>
      </c>
      <c r="L201" s="664">
        <v>1</v>
      </c>
      <c r="M201" s="665">
        <v>333.31</v>
      </c>
    </row>
    <row r="202" spans="1:13" ht="14.4" customHeight="1" x14ac:dyDescent="0.3">
      <c r="A202" s="660" t="s">
        <v>4391</v>
      </c>
      <c r="B202" s="661" t="s">
        <v>4214</v>
      </c>
      <c r="C202" s="661" t="s">
        <v>2601</v>
      </c>
      <c r="D202" s="661" t="s">
        <v>2602</v>
      </c>
      <c r="E202" s="661" t="s">
        <v>4215</v>
      </c>
      <c r="F202" s="664"/>
      <c r="G202" s="664"/>
      <c r="H202" s="677">
        <v>0</v>
      </c>
      <c r="I202" s="664">
        <v>4</v>
      </c>
      <c r="J202" s="664">
        <v>3218.32</v>
      </c>
      <c r="K202" s="677">
        <v>1</v>
      </c>
      <c r="L202" s="664">
        <v>4</v>
      </c>
      <c r="M202" s="665">
        <v>3218.32</v>
      </c>
    </row>
    <row r="203" spans="1:13" ht="14.4" customHeight="1" x14ac:dyDescent="0.3">
      <c r="A203" s="660" t="s">
        <v>4391</v>
      </c>
      <c r="B203" s="661" t="s">
        <v>4217</v>
      </c>
      <c r="C203" s="661" t="s">
        <v>2250</v>
      </c>
      <c r="D203" s="661" t="s">
        <v>2251</v>
      </c>
      <c r="E203" s="661" t="s">
        <v>2109</v>
      </c>
      <c r="F203" s="664"/>
      <c r="G203" s="664"/>
      <c r="H203" s="677">
        <v>0</v>
      </c>
      <c r="I203" s="664">
        <v>1</v>
      </c>
      <c r="J203" s="664">
        <v>96.63</v>
      </c>
      <c r="K203" s="677">
        <v>1</v>
      </c>
      <c r="L203" s="664">
        <v>1</v>
      </c>
      <c r="M203" s="665">
        <v>96.63</v>
      </c>
    </row>
    <row r="204" spans="1:13" ht="14.4" customHeight="1" x14ac:dyDescent="0.3">
      <c r="A204" s="660" t="s">
        <v>4391</v>
      </c>
      <c r="B204" s="661" t="s">
        <v>4219</v>
      </c>
      <c r="C204" s="661" t="s">
        <v>1190</v>
      </c>
      <c r="D204" s="661" t="s">
        <v>1191</v>
      </c>
      <c r="E204" s="661" t="s">
        <v>1192</v>
      </c>
      <c r="F204" s="664"/>
      <c r="G204" s="664"/>
      <c r="H204" s="677">
        <v>0</v>
      </c>
      <c r="I204" s="664">
        <v>2</v>
      </c>
      <c r="J204" s="664">
        <v>190.5</v>
      </c>
      <c r="K204" s="677">
        <v>1</v>
      </c>
      <c r="L204" s="664">
        <v>2</v>
      </c>
      <c r="M204" s="665">
        <v>190.5</v>
      </c>
    </row>
    <row r="205" spans="1:13" ht="14.4" customHeight="1" x14ac:dyDescent="0.3">
      <c r="A205" s="660" t="s">
        <v>4391</v>
      </c>
      <c r="B205" s="661" t="s">
        <v>4222</v>
      </c>
      <c r="C205" s="661" t="s">
        <v>2355</v>
      </c>
      <c r="D205" s="661" t="s">
        <v>2349</v>
      </c>
      <c r="E205" s="661" t="s">
        <v>4226</v>
      </c>
      <c r="F205" s="664"/>
      <c r="G205" s="664"/>
      <c r="H205" s="677">
        <v>0</v>
      </c>
      <c r="I205" s="664">
        <v>1</v>
      </c>
      <c r="J205" s="664">
        <v>163.72999999999999</v>
      </c>
      <c r="K205" s="677">
        <v>1</v>
      </c>
      <c r="L205" s="664">
        <v>1</v>
      </c>
      <c r="M205" s="665">
        <v>163.72999999999999</v>
      </c>
    </row>
    <row r="206" spans="1:13" ht="14.4" customHeight="1" x14ac:dyDescent="0.3">
      <c r="A206" s="660" t="s">
        <v>4391</v>
      </c>
      <c r="B206" s="661" t="s">
        <v>4235</v>
      </c>
      <c r="C206" s="661" t="s">
        <v>2434</v>
      </c>
      <c r="D206" s="661" t="s">
        <v>2435</v>
      </c>
      <c r="E206" s="661" t="s">
        <v>4236</v>
      </c>
      <c r="F206" s="664"/>
      <c r="G206" s="664"/>
      <c r="H206" s="677">
        <v>0</v>
      </c>
      <c r="I206" s="664">
        <v>1</v>
      </c>
      <c r="J206" s="664">
        <v>336.16</v>
      </c>
      <c r="K206" s="677">
        <v>1</v>
      </c>
      <c r="L206" s="664">
        <v>1</v>
      </c>
      <c r="M206" s="665">
        <v>336.16</v>
      </c>
    </row>
    <row r="207" spans="1:13" ht="14.4" customHeight="1" x14ac:dyDescent="0.3">
      <c r="A207" s="660" t="s">
        <v>4391</v>
      </c>
      <c r="B207" s="661" t="s">
        <v>4235</v>
      </c>
      <c r="C207" s="661" t="s">
        <v>3595</v>
      </c>
      <c r="D207" s="661" t="s">
        <v>2435</v>
      </c>
      <c r="E207" s="661" t="s">
        <v>4304</v>
      </c>
      <c r="F207" s="664"/>
      <c r="G207" s="664"/>
      <c r="H207" s="677">
        <v>0</v>
      </c>
      <c r="I207" s="664">
        <v>1</v>
      </c>
      <c r="J207" s="664">
        <v>1344.66</v>
      </c>
      <c r="K207" s="677">
        <v>1</v>
      </c>
      <c r="L207" s="664">
        <v>1</v>
      </c>
      <c r="M207" s="665">
        <v>1344.66</v>
      </c>
    </row>
    <row r="208" spans="1:13" ht="14.4" customHeight="1" x14ac:dyDescent="0.3">
      <c r="A208" s="660" t="s">
        <v>4391</v>
      </c>
      <c r="B208" s="661" t="s">
        <v>4249</v>
      </c>
      <c r="C208" s="661" t="s">
        <v>3525</v>
      </c>
      <c r="D208" s="661" t="s">
        <v>2504</v>
      </c>
      <c r="E208" s="661" t="s">
        <v>4309</v>
      </c>
      <c r="F208" s="664"/>
      <c r="G208" s="664"/>
      <c r="H208" s="677">
        <v>0</v>
      </c>
      <c r="I208" s="664">
        <v>1</v>
      </c>
      <c r="J208" s="664">
        <v>432.32</v>
      </c>
      <c r="K208" s="677">
        <v>1</v>
      </c>
      <c r="L208" s="664">
        <v>1</v>
      </c>
      <c r="M208" s="665">
        <v>432.32</v>
      </c>
    </row>
    <row r="209" spans="1:13" ht="14.4" customHeight="1" x14ac:dyDescent="0.3">
      <c r="A209" s="660" t="s">
        <v>4393</v>
      </c>
      <c r="B209" s="661" t="s">
        <v>4120</v>
      </c>
      <c r="C209" s="661" t="s">
        <v>2496</v>
      </c>
      <c r="D209" s="661" t="s">
        <v>2497</v>
      </c>
      <c r="E209" s="661" t="s">
        <v>2498</v>
      </c>
      <c r="F209" s="664"/>
      <c r="G209" s="664"/>
      <c r="H209" s="677">
        <v>0</v>
      </c>
      <c r="I209" s="664">
        <v>2</v>
      </c>
      <c r="J209" s="664">
        <v>994.8</v>
      </c>
      <c r="K209" s="677">
        <v>1</v>
      </c>
      <c r="L209" s="664">
        <v>2</v>
      </c>
      <c r="M209" s="665">
        <v>994.8</v>
      </c>
    </row>
    <row r="210" spans="1:13" ht="14.4" customHeight="1" x14ac:dyDescent="0.3">
      <c r="A210" s="660" t="s">
        <v>4393</v>
      </c>
      <c r="B210" s="661" t="s">
        <v>4122</v>
      </c>
      <c r="C210" s="661" t="s">
        <v>2549</v>
      </c>
      <c r="D210" s="661" t="s">
        <v>2550</v>
      </c>
      <c r="E210" s="661" t="s">
        <v>4123</v>
      </c>
      <c r="F210" s="664"/>
      <c r="G210" s="664"/>
      <c r="H210" s="677">
        <v>0</v>
      </c>
      <c r="I210" s="664">
        <v>1</v>
      </c>
      <c r="J210" s="664">
        <v>664.23</v>
      </c>
      <c r="K210" s="677">
        <v>1</v>
      </c>
      <c r="L210" s="664">
        <v>1</v>
      </c>
      <c r="M210" s="665">
        <v>664.23</v>
      </c>
    </row>
    <row r="211" spans="1:13" ht="14.4" customHeight="1" x14ac:dyDescent="0.3">
      <c r="A211" s="660" t="s">
        <v>4393</v>
      </c>
      <c r="B211" s="661" t="s">
        <v>4214</v>
      </c>
      <c r="C211" s="661" t="s">
        <v>2601</v>
      </c>
      <c r="D211" s="661" t="s">
        <v>2602</v>
      </c>
      <c r="E211" s="661" t="s">
        <v>4215</v>
      </c>
      <c r="F211" s="664"/>
      <c r="G211" s="664"/>
      <c r="H211" s="677">
        <v>0</v>
      </c>
      <c r="I211" s="664">
        <v>6</v>
      </c>
      <c r="J211" s="664">
        <v>4827.4800000000005</v>
      </c>
      <c r="K211" s="677">
        <v>1</v>
      </c>
      <c r="L211" s="664">
        <v>6</v>
      </c>
      <c r="M211" s="665">
        <v>4827.4800000000005</v>
      </c>
    </row>
    <row r="212" spans="1:13" ht="14.4" customHeight="1" x14ac:dyDescent="0.3">
      <c r="A212" s="660" t="s">
        <v>4393</v>
      </c>
      <c r="B212" s="661" t="s">
        <v>4258</v>
      </c>
      <c r="C212" s="661" t="s">
        <v>2438</v>
      </c>
      <c r="D212" s="661" t="s">
        <v>2439</v>
      </c>
      <c r="E212" s="661" t="s">
        <v>4259</v>
      </c>
      <c r="F212" s="664"/>
      <c r="G212" s="664"/>
      <c r="H212" s="677">
        <v>0</v>
      </c>
      <c r="I212" s="664">
        <v>1</v>
      </c>
      <c r="J212" s="664">
        <v>94.8</v>
      </c>
      <c r="K212" s="677">
        <v>1</v>
      </c>
      <c r="L212" s="664">
        <v>1</v>
      </c>
      <c r="M212" s="665">
        <v>94.8</v>
      </c>
    </row>
    <row r="213" spans="1:13" ht="14.4" customHeight="1" x14ac:dyDescent="0.3">
      <c r="A213" s="660" t="s">
        <v>4369</v>
      </c>
      <c r="B213" s="661" t="s">
        <v>4107</v>
      </c>
      <c r="C213" s="661" t="s">
        <v>2384</v>
      </c>
      <c r="D213" s="661" t="s">
        <v>4108</v>
      </c>
      <c r="E213" s="661" t="s">
        <v>4109</v>
      </c>
      <c r="F213" s="664"/>
      <c r="G213" s="664"/>
      <c r="H213" s="677">
        <v>0</v>
      </c>
      <c r="I213" s="664">
        <v>1</v>
      </c>
      <c r="J213" s="664">
        <v>32.630000000000003</v>
      </c>
      <c r="K213" s="677">
        <v>1</v>
      </c>
      <c r="L213" s="664">
        <v>1</v>
      </c>
      <c r="M213" s="665">
        <v>32.630000000000003</v>
      </c>
    </row>
    <row r="214" spans="1:13" ht="14.4" customHeight="1" x14ac:dyDescent="0.3">
      <c r="A214" s="660" t="s">
        <v>4369</v>
      </c>
      <c r="B214" s="661" t="s">
        <v>4114</v>
      </c>
      <c r="C214" s="661" t="s">
        <v>6134</v>
      </c>
      <c r="D214" s="661" t="s">
        <v>5638</v>
      </c>
      <c r="E214" s="661" t="s">
        <v>6135</v>
      </c>
      <c r="F214" s="664"/>
      <c r="G214" s="664"/>
      <c r="H214" s="677">
        <v>0</v>
      </c>
      <c r="I214" s="664">
        <v>1</v>
      </c>
      <c r="J214" s="664">
        <v>48.98</v>
      </c>
      <c r="K214" s="677">
        <v>1</v>
      </c>
      <c r="L214" s="664">
        <v>1</v>
      </c>
      <c r="M214" s="665">
        <v>48.98</v>
      </c>
    </row>
    <row r="215" spans="1:13" ht="14.4" customHeight="1" x14ac:dyDescent="0.3">
      <c r="A215" s="660" t="s">
        <v>4369</v>
      </c>
      <c r="B215" s="661" t="s">
        <v>4120</v>
      </c>
      <c r="C215" s="661" t="s">
        <v>2514</v>
      </c>
      <c r="D215" s="661" t="s">
        <v>2515</v>
      </c>
      <c r="E215" s="661" t="s">
        <v>4121</v>
      </c>
      <c r="F215" s="664"/>
      <c r="G215" s="664"/>
      <c r="H215" s="677">
        <v>0</v>
      </c>
      <c r="I215" s="664">
        <v>8</v>
      </c>
      <c r="J215" s="664">
        <v>10876.88</v>
      </c>
      <c r="K215" s="677">
        <v>1</v>
      </c>
      <c r="L215" s="664">
        <v>8</v>
      </c>
      <c r="M215" s="665">
        <v>10876.88</v>
      </c>
    </row>
    <row r="216" spans="1:13" ht="14.4" customHeight="1" x14ac:dyDescent="0.3">
      <c r="A216" s="660" t="s">
        <v>4369</v>
      </c>
      <c r="B216" s="661" t="s">
        <v>4120</v>
      </c>
      <c r="C216" s="661" t="s">
        <v>4457</v>
      </c>
      <c r="D216" s="661" t="s">
        <v>4458</v>
      </c>
      <c r="E216" s="661" t="s">
        <v>4459</v>
      </c>
      <c r="F216" s="664"/>
      <c r="G216" s="664"/>
      <c r="H216" s="677">
        <v>0</v>
      </c>
      <c r="I216" s="664">
        <v>3</v>
      </c>
      <c r="J216" s="664">
        <v>4078.83</v>
      </c>
      <c r="K216" s="677">
        <v>1</v>
      </c>
      <c r="L216" s="664">
        <v>3</v>
      </c>
      <c r="M216" s="665">
        <v>4078.83</v>
      </c>
    </row>
    <row r="217" spans="1:13" ht="14.4" customHeight="1" x14ac:dyDescent="0.3">
      <c r="A217" s="660" t="s">
        <v>4369</v>
      </c>
      <c r="B217" s="661" t="s">
        <v>4164</v>
      </c>
      <c r="C217" s="661" t="s">
        <v>6543</v>
      </c>
      <c r="D217" s="661" t="s">
        <v>2874</v>
      </c>
      <c r="E217" s="661" t="s">
        <v>2875</v>
      </c>
      <c r="F217" s="664"/>
      <c r="G217" s="664"/>
      <c r="H217" s="677">
        <v>0</v>
      </c>
      <c r="I217" s="664">
        <v>1</v>
      </c>
      <c r="J217" s="664">
        <v>108.46</v>
      </c>
      <c r="K217" s="677">
        <v>1</v>
      </c>
      <c r="L217" s="664">
        <v>1</v>
      </c>
      <c r="M217" s="665">
        <v>108.46</v>
      </c>
    </row>
    <row r="218" spans="1:13" ht="14.4" customHeight="1" x14ac:dyDescent="0.3">
      <c r="A218" s="660" t="s">
        <v>4369</v>
      </c>
      <c r="B218" s="661" t="s">
        <v>4164</v>
      </c>
      <c r="C218" s="661" t="s">
        <v>4992</v>
      </c>
      <c r="D218" s="661" t="s">
        <v>626</v>
      </c>
      <c r="E218" s="661" t="s">
        <v>4993</v>
      </c>
      <c r="F218" s="664"/>
      <c r="G218" s="664"/>
      <c r="H218" s="677">
        <v>0</v>
      </c>
      <c r="I218" s="664">
        <v>1</v>
      </c>
      <c r="J218" s="664">
        <v>50.57</v>
      </c>
      <c r="K218" s="677">
        <v>1</v>
      </c>
      <c r="L218" s="664">
        <v>1</v>
      </c>
      <c r="M218" s="665">
        <v>50.57</v>
      </c>
    </row>
    <row r="219" spans="1:13" ht="14.4" customHeight="1" x14ac:dyDescent="0.3">
      <c r="A219" s="660" t="s">
        <v>4369</v>
      </c>
      <c r="B219" s="661" t="s">
        <v>4187</v>
      </c>
      <c r="C219" s="661" t="s">
        <v>2840</v>
      </c>
      <c r="D219" s="661" t="s">
        <v>2841</v>
      </c>
      <c r="E219" s="661" t="s">
        <v>4190</v>
      </c>
      <c r="F219" s="664"/>
      <c r="G219" s="664"/>
      <c r="H219" s="677">
        <v>0</v>
      </c>
      <c r="I219" s="664">
        <v>1</v>
      </c>
      <c r="J219" s="664">
        <v>3127.19</v>
      </c>
      <c r="K219" s="677">
        <v>1</v>
      </c>
      <c r="L219" s="664">
        <v>1</v>
      </c>
      <c r="M219" s="665">
        <v>3127.19</v>
      </c>
    </row>
    <row r="220" spans="1:13" ht="14.4" customHeight="1" x14ac:dyDescent="0.3">
      <c r="A220" s="660" t="s">
        <v>4369</v>
      </c>
      <c r="B220" s="661" t="s">
        <v>6659</v>
      </c>
      <c r="C220" s="661" t="s">
        <v>6454</v>
      </c>
      <c r="D220" s="661" t="s">
        <v>6455</v>
      </c>
      <c r="E220" s="661" t="s">
        <v>6456</v>
      </c>
      <c r="F220" s="664"/>
      <c r="G220" s="664"/>
      <c r="H220" s="677">
        <v>0</v>
      </c>
      <c r="I220" s="664">
        <v>13</v>
      </c>
      <c r="J220" s="664">
        <v>193180.91</v>
      </c>
      <c r="K220" s="677">
        <v>1</v>
      </c>
      <c r="L220" s="664">
        <v>13</v>
      </c>
      <c r="M220" s="665">
        <v>193180.91</v>
      </c>
    </row>
    <row r="221" spans="1:13" ht="14.4" customHeight="1" x14ac:dyDescent="0.3">
      <c r="A221" s="660" t="s">
        <v>4369</v>
      </c>
      <c r="B221" s="661" t="s">
        <v>6659</v>
      </c>
      <c r="C221" s="661" t="s">
        <v>6494</v>
      </c>
      <c r="D221" s="661" t="s">
        <v>6490</v>
      </c>
      <c r="E221" s="661" t="s">
        <v>5879</v>
      </c>
      <c r="F221" s="664"/>
      <c r="G221" s="664"/>
      <c r="H221" s="677">
        <v>0</v>
      </c>
      <c r="I221" s="664">
        <v>3</v>
      </c>
      <c r="J221" s="664">
        <v>31842.989999999998</v>
      </c>
      <c r="K221" s="677">
        <v>1</v>
      </c>
      <c r="L221" s="664">
        <v>3</v>
      </c>
      <c r="M221" s="665">
        <v>31842.989999999998</v>
      </c>
    </row>
    <row r="222" spans="1:13" ht="14.4" customHeight="1" x14ac:dyDescent="0.3">
      <c r="A222" s="660" t="s">
        <v>4369</v>
      </c>
      <c r="B222" s="661" t="s">
        <v>6659</v>
      </c>
      <c r="C222" s="661" t="s">
        <v>6498</v>
      </c>
      <c r="D222" s="661" t="s">
        <v>6455</v>
      </c>
      <c r="E222" s="661" t="s">
        <v>6456</v>
      </c>
      <c r="F222" s="664"/>
      <c r="G222" s="664"/>
      <c r="H222" s="677"/>
      <c r="I222" s="664">
        <v>4</v>
      </c>
      <c r="J222" s="664">
        <v>0</v>
      </c>
      <c r="K222" s="677"/>
      <c r="L222" s="664">
        <v>4</v>
      </c>
      <c r="M222" s="665">
        <v>0</v>
      </c>
    </row>
    <row r="223" spans="1:13" ht="14.4" customHeight="1" x14ac:dyDescent="0.3">
      <c r="A223" s="660" t="s">
        <v>4369</v>
      </c>
      <c r="B223" s="661" t="s">
        <v>6659</v>
      </c>
      <c r="C223" s="661" t="s">
        <v>6495</v>
      </c>
      <c r="D223" s="661" t="s">
        <v>6496</v>
      </c>
      <c r="E223" s="661" t="s">
        <v>6497</v>
      </c>
      <c r="F223" s="664"/>
      <c r="G223" s="664"/>
      <c r="H223" s="677">
        <v>0</v>
      </c>
      <c r="I223" s="664">
        <v>3</v>
      </c>
      <c r="J223" s="664">
        <v>6368.58</v>
      </c>
      <c r="K223" s="677">
        <v>1</v>
      </c>
      <c r="L223" s="664">
        <v>3</v>
      </c>
      <c r="M223" s="665">
        <v>6368.58</v>
      </c>
    </row>
    <row r="224" spans="1:13" ht="14.4" customHeight="1" x14ac:dyDescent="0.3">
      <c r="A224" s="660" t="s">
        <v>4369</v>
      </c>
      <c r="B224" s="661" t="s">
        <v>4298</v>
      </c>
      <c r="C224" s="661" t="s">
        <v>4964</v>
      </c>
      <c r="D224" s="661" t="s">
        <v>4300</v>
      </c>
      <c r="E224" s="661" t="s">
        <v>2472</v>
      </c>
      <c r="F224" s="664"/>
      <c r="G224" s="664"/>
      <c r="H224" s="677">
        <v>0</v>
      </c>
      <c r="I224" s="664">
        <v>4</v>
      </c>
      <c r="J224" s="664">
        <v>617.6</v>
      </c>
      <c r="K224" s="677">
        <v>1</v>
      </c>
      <c r="L224" s="664">
        <v>4</v>
      </c>
      <c r="M224" s="665">
        <v>617.6</v>
      </c>
    </row>
    <row r="225" spans="1:13" ht="14.4" customHeight="1" x14ac:dyDescent="0.3">
      <c r="A225" s="660" t="s">
        <v>4369</v>
      </c>
      <c r="B225" s="661" t="s">
        <v>4298</v>
      </c>
      <c r="C225" s="661" t="s">
        <v>3652</v>
      </c>
      <c r="D225" s="661" t="s">
        <v>4300</v>
      </c>
      <c r="E225" s="661" t="s">
        <v>2543</v>
      </c>
      <c r="F225" s="664"/>
      <c r="G225" s="664"/>
      <c r="H225" s="677">
        <v>0</v>
      </c>
      <c r="I225" s="664">
        <v>15</v>
      </c>
      <c r="J225" s="664">
        <v>7720.2</v>
      </c>
      <c r="K225" s="677">
        <v>1</v>
      </c>
      <c r="L225" s="664">
        <v>15</v>
      </c>
      <c r="M225" s="665">
        <v>7720.2</v>
      </c>
    </row>
    <row r="226" spans="1:13" ht="14.4" customHeight="1" x14ac:dyDescent="0.3">
      <c r="A226" s="660" t="s">
        <v>4369</v>
      </c>
      <c r="B226" s="661" t="s">
        <v>6657</v>
      </c>
      <c r="C226" s="661" t="s">
        <v>5066</v>
      </c>
      <c r="D226" s="661" t="s">
        <v>5067</v>
      </c>
      <c r="E226" s="661" t="s">
        <v>5068</v>
      </c>
      <c r="F226" s="664"/>
      <c r="G226" s="664"/>
      <c r="H226" s="677">
        <v>0</v>
      </c>
      <c r="I226" s="664">
        <v>2</v>
      </c>
      <c r="J226" s="664">
        <v>1609.16</v>
      </c>
      <c r="K226" s="677">
        <v>1</v>
      </c>
      <c r="L226" s="664">
        <v>2</v>
      </c>
      <c r="M226" s="665">
        <v>1609.16</v>
      </c>
    </row>
    <row r="227" spans="1:13" ht="14.4" customHeight="1" x14ac:dyDescent="0.3">
      <c r="A227" s="660" t="s">
        <v>4369</v>
      </c>
      <c r="B227" s="661" t="s">
        <v>4214</v>
      </c>
      <c r="C227" s="661" t="s">
        <v>2601</v>
      </c>
      <c r="D227" s="661" t="s">
        <v>2602</v>
      </c>
      <c r="E227" s="661" t="s">
        <v>4215</v>
      </c>
      <c r="F227" s="664"/>
      <c r="G227" s="664"/>
      <c r="H227" s="677">
        <v>0</v>
      </c>
      <c r="I227" s="664">
        <v>8</v>
      </c>
      <c r="J227" s="664">
        <v>6436.6400000000012</v>
      </c>
      <c r="K227" s="677">
        <v>1</v>
      </c>
      <c r="L227" s="664">
        <v>8</v>
      </c>
      <c r="M227" s="665">
        <v>6436.6400000000012</v>
      </c>
    </row>
    <row r="228" spans="1:13" ht="14.4" customHeight="1" x14ac:dyDescent="0.3">
      <c r="A228" s="660" t="s">
        <v>4369</v>
      </c>
      <c r="B228" s="661" t="s">
        <v>4217</v>
      </c>
      <c r="C228" s="661" t="s">
        <v>2250</v>
      </c>
      <c r="D228" s="661" t="s">
        <v>2251</v>
      </c>
      <c r="E228" s="661" t="s">
        <v>2109</v>
      </c>
      <c r="F228" s="664"/>
      <c r="G228" s="664"/>
      <c r="H228" s="677">
        <v>0</v>
      </c>
      <c r="I228" s="664">
        <v>2</v>
      </c>
      <c r="J228" s="664">
        <v>156.18</v>
      </c>
      <c r="K228" s="677">
        <v>1</v>
      </c>
      <c r="L228" s="664">
        <v>2</v>
      </c>
      <c r="M228" s="665">
        <v>156.18</v>
      </c>
    </row>
    <row r="229" spans="1:13" ht="14.4" customHeight="1" x14ac:dyDescent="0.3">
      <c r="A229" s="660" t="s">
        <v>4369</v>
      </c>
      <c r="B229" s="661" t="s">
        <v>6662</v>
      </c>
      <c r="C229" s="661" t="s">
        <v>6545</v>
      </c>
      <c r="D229" s="661" t="s">
        <v>6546</v>
      </c>
      <c r="E229" s="661" t="s">
        <v>620</v>
      </c>
      <c r="F229" s="664">
        <v>2</v>
      </c>
      <c r="G229" s="664">
        <v>276</v>
      </c>
      <c r="H229" s="677">
        <v>1</v>
      </c>
      <c r="I229" s="664"/>
      <c r="J229" s="664"/>
      <c r="K229" s="677">
        <v>0</v>
      </c>
      <c r="L229" s="664">
        <v>2</v>
      </c>
      <c r="M229" s="665">
        <v>276</v>
      </c>
    </row>
    <row r="230" spans="1:13" ht="14.4" customHeight="1" x14ac:dyDescent="0.3">
      <c r="A230" s="660" t="s">
        <v>4370</v>
      </c>
      <c r="B230" s="661" t="s">
        <v>4132</v>
      </c>
      <c r="C230" s="661" t="s">
        <v>2288</v>
      </c>
      <c r="D230" s="661" t="s">
        <v>2285</v>
      </c>
      <c r="E230" s="661" t="s">
        <v>2289</v>
      </c>
      <c r="F230" s="664"/>
      <c r="G230" s="664"/>
      <c r="H230" s="677">
        <v>0</v>
      </c>
      <c r="I230" s="664">
        <v>1</v>
      </c>
      <c r="J230" s="664">
        <v>1166.47</v>
      </c>
      <c r="K230" s="677">
        <v>1</v>
      </c>
      <c r="L230" s="664">
        <v>1</v>
      </c>
      <c r="M230" s="665">
        <v>1166.47</v>
      </c>
    </row>
    <row r="231" spans="1:13" ht="14.4" customHeight="1" x14ac:dyDescent="0.3">
      <c r="A231" s="660" t="s">
        <v>4371</v>
      </c>
      <c r="B231" s="661" t="s">
        <v>4114</v>
      </c>
      <c r="C231" s="661" t="s">
        <v>5632</v>
      </c>
      <c r="D231" s="661" t="s">
        <v>5633</v>
      </c>
      <c r="E231" s="661" t="s">
        <v>5634</v>
      </c>
      <c r="F231" s="664">
        <v>3</v>
      </c>
      <c r="G231" s="664">
        <v>0</v>
      </c>
      <c r="H231" s="677"/>
      <c r="I231" s="664"/>
      <c r="J231" s="664"/>
      <c r="K231" s="677"/>
      <c r="L231" s="664">
        <v>3</v>
      </c>
      <c r="M231" s="665">
        <v>0</v>
      </c>
    </row>
    <row r="232" spans="1:13" ht="14.4" customHeight="1" x14ac:dyDescent="0.3">
      <c r="A232" s="660" t="s">
        <v>4371</v>
      </c>
      <c r="B232" s="661" t="s">
        <v>4114</v>
      </c>
      <c r="C232" s="661" t="s">
        <v>5635</v>
      </c>
      <c r="D232" s="661" t="s">
        <v>5633</v>
      </c>
      <c r="E232" s="661" t="s">
        <v>5636</v>
      </c>
      <c r="F232" s="664">
        <v>1</v>
      </c>
      <c r="G232" s="664">
        <v>293.89</v>
      </c>
      <c r="H232" s="677">
        <v>1</v>
      </c>
      <c r="I232" s="664"/>
      <c r="J232" s="664"/>
      <c r="K232" s="677">
        <v>0</v>
      </c>
      <c r="L232" s="664">
        <v>1</v>
      </c>
      <c r="M232" s="665">
        <v>293.89</v>
      </c>
    </row>
    <row r="233" spans="1:13" ht="14.4" customHeight="1" x14ac:dyDescent="0.3">
      <c r="A233" s="660" t="s">
        <v>4371</v>
      </c>
      <c r="B233" s="661" t="s">
        <v>4114</v>
      </c>
      <c r="C233" s="661" t="s">
        <v>5637</v>
      </c>
      <c r="D233" s="661" t="s">
        <v>5638</v>
      </c>
      <c r="E233" s="661" t="s">
        <v>5639</v>
      </c>
      <c r="F233" s="664"/>
      <c r="G233" s="664"/>
      <c r="H233" s="677"/>
      <c r="I233" s="664">
        <v>1</v>
      </c>
      <c r="J233" s="664">
        <v>0</v>
      </c>
      <c r="K233" s="677"/>
      <c r="L233" s="664">
        <v>1</v>
      </c>
      <c r="M233" s="665">
        <v>0</v>
      </c>
    </row>
    <row r="234" spans="1:13" ht="14.4" customHeight="1" x14ac:dyDescent="0.3">
      <c r="A234" s="660" t="s">
        <v>4371</v>
      </c>
      <c r="B234" s="661" t="s">
        <v>4114</v>
      </c>
      <c r="C234" s="661" t="s">
        <v>5640</v>
      </c>
      <c r="D234" s="661" t="s">
        <v>5638</v>
      </c>
      <c r="E234" s="661" t="s">
        <v>5236</v>
      </c>
      <c r="F234" s="664"/>
      <c r="G234" s="664"/>
      <c r="H234" s="677">
        <v>0</v>
      </c>
      <c r="I234" s="664">
        <v>1</v>
      </c>
      <c r="J234" s="664">
        <v>174.94</v>
      </c>
      <c r="K234" s="677">
        <v>1</v>
      </c>
      <c r="L234" s="664">
        <v>1</v>
      </c>
      <c r="M234" s="665">
        <v>174.94</v>
      </c>
    </row>
    <row r="235" spans="1:13" ht="14.4" customHeight="1" x14ac:dyDescent="0.3">
      <c r="A235" s="660" t="s">
        <v>4371</v>
      </c>
      <c r="B235" s="661" t="s">
        <v>4116</v>
      </c>
      <c r="C235" s="661" t="s">
        <v>2268</v>
      </c>
      <c r="D235" s="661" t="s">
        <v>4117</v>
      </c>
      <c r="E235" s="661" t="s">
        <v>4118</v>
      </c>
      <c r="F235" s="664"/>
      <c r="G235" s="664"/>
      <c r="H235" s="677">
        <v>0</v>
      </c>
      <c r="I235" s="664">
        <v>6</v>
      </c>
      <c r="J235" s="664">
        <v>587.81999999999994</v>
      </c>
      <c r="K235" s="677">
        <v>1</v>
      </c>
      <c r="L235" s="664">
        <v>6</v>
      </c>
      <c r="M235" s="665">
        <v>587.81999999999994</v>
      </c>
    </row>
    <row r="236" spans="1:13" ht="14.4" customHeight="1" x14ac:dyDescent="0.3">
      <c r="A236" s="660" t="s">
        <v>4371</v>
      </c>
      <c r="B236" s="661" t="s">
        <v>4116</v>
      </c>
      <c r="C236" s="661" t="s">
        <v>5153</v>
      </c>
      <c r="D236" s="661" t="s">
        <v>4117</v>
      </c>
      <c r="E236" s="661" t="s">
        <v>5154</v>
      </c>
      <c r="F236" s="664"/>
      <c r="G236" s="664"/>
      <c r="H236" s="677">
        <v>0</v>
      </c>
      <c r="I236" s="664">
        <v>1</v>
      </c>
      <c r="J236" s="664">
        <v>195.92</v>
      </c>
      <c r="K236" s="677">
        <v>1</v>
      </c>
      <c r="L236" s="664">
        <v>1</v>
      </c>
      <c r="M236" s="665">
        <v>195.92</v>
      </c>
    </row>
    <row r="237" spans="1:13" ht="14.4" customHeight="1" x14ac:dyDescent="0.3">
      <c r="A237" s="660" t="s">
        <v>4371</v>
      </c>
      <c r="B237" s="661" t="s">
        <v>4270</v>
      </c>
      <c r="C237" s="661" t="s">
        <v>3553</v>
      </c>
      <c r="D237" s="661" t="s">
        <v>3554</v>
      </c>
      <c r="E237" s="661" t="s">
        <v>3555</v>
      </c>
      <c r="F237" s="664"/>
      <c r="G237" s="664"/>
      <c r="H237" s="677">
        <v>0</v>
      </c>
      <c r="I237" s="664">
        <v>3</v>
      </c>
      <c r="J237" s="664">
        <v>168.03</v>
      </c>
      <c r="K237" s="677">
        <v>1</v>
      </c>
      <c r="L237" s="664">
        <v>3</v>
      </c>
      <c r="M237" s="665">
        <v>168.03</v>
      </c>
    </row>
    <row r="238" spans="1:13" ht="14.4" customHeight="1" x14ac:dyDescent="0.3">
      <c r="A238" s="660" t="s">
        <v>4371</v>
      </c>
      <c r="B238" s="661" t="s">
        <v>4270</v>
      </c>
      <c r="C238" s="661" t="s">
        <v>5232</v>
      </c>
      <c r="D238" s="661" t="s">
        <v>3554</v>
      </c>
      <c r="E238" s="661" t="s">
        <v>5233</v>
      </c>
      <c r="F238" s="664"/>
      <c r="G238" s="664"/>
      <c r="H238" s="677">
        <v>0</v>
      </c>
      <c r="I238" s="664">
        <v>7</v>
      </c>
      <c r="J238" s="664">
        <v>980.20999999999992</v>
      </c>
      <c r="K238" s="677">
        <v>1</v>
      </c>
      <c r="L238" s="664">
        <v>7</v>
      </c>
      <c r="M238" s="665">
        <v>980.20999999999992</v>
      </c>
    </row>
    <row r="239" spans="1:13" ht="14.4" customHeight="1" x14ac:dyDescent="0.3">
      <c r="A239" s="660" t="s">
        <v>4371</v>
      </c>
      <c r="B239" s="661" t="s">
        <v>4120</v>
      </c>
      <c r="C239" s="661" t="s">
        <v>4569</v>
      </c>
      <c r="D239" s="661" t="s">
        <v>2497</v>
      </c>
      <c r="E239" s="661" t="s">
        <v>4570</v>
      </c>
      <c r="F239" s="664"/>
      <c r="G239" s="664"/>
      <c r="H239" s="677">
        <v>0</v>
      </c>
      <c r="I239" s="664">
        <v>1</v>
      </c>
      <c r="J239" s="664">
        <v>248.7</v>
      </c>
      <c r="K239" s="677">
        <v>1</v>
      </c>
      <c r="L239" s="664">
        <v>1</v>
      </c>
      <c r="M239" s="665">
        <v>248.7</v>
      </c>
    </row>
    <row r="240" spans="1:13" ht="14.4" customHeight="1" x14ac:dyDescent="0.3">
      <c r="A240" s="660" t="s">
        <v>4371</v>
      </c>
      <c r="B240" s="661" t="s">
        <v>4120</v>
      </c>
      <c r="C240" s="661" t="s">
        <v>2496</v>
      </c>
      <c r="D240" s="661" t="s">
        <v>2497</v>
      </c>
      <c r="E240" s="661" t="s">
        <v>2498</v>
      </c>
      <c r="F240" s="664"/>
      <c r="G240" s="664"/>
      <c r="H240" s="677">
        <v>0</v>
      </c>
      <c r="I240" s="664">
        <v>78</v>
      </c>
      <c r="J240" s="664">
        <v>38797.199999999997</v>
      </c>
      <c r="K240" s="677">
        <v>1</v>
      </c>
      <c r="L240" s="664">
        <v>78</v>
      </c>
      <c r="M240" s="665">
        <v>38797.199999999997</v>
      </c>
    </row>
    <row r="241" spans="1:13" ht="14.4" customHeight="1" x14ac:dyDescent="0.3">
      <c r="A241" s="660" t="s">
        <v>4371</v>
      </c>
      <c r="B241" s="661" t="s">
        <v>4120</v>
      </c>
      <c r="C241" s="661" t="s">
        <v>2514</v>
      </c>
      <c r="D241" s="661" t="s">
        <v>2515</v>
      </c>
      <c r="E241" s="661" t="s">
        <v>4121</v>
      </c>
      <c r="F241" s="664"/>
      <c r="G241" s="664"/>
      <c r="H241" s="677">
        <v>0</v>
      </c>
      <c r="I241" s="664">
        <v>69</v>
      </c>
      <c r="J241" s="664">
        <v>93813.090000000011</v>
      </c>
      <c r="K241" s="677">
        <v>1</v>
      </c>
      <c r="L241" s="664">
        <v>69</v>
      </c>
      <c r="M241" s="665">
        <v>93813.090000000011</v>
      </c>
    </row>
    <row r="242" spans="1:13" ht="14.4" customHeight="1" x14ac:dyDescent="0.3">
      <c r="A242" s="660" t="s">
        <v>4371</v>
      </c>
      <c r="B242" s="661" t="s">
        <v>4120</v>
      </c>
      <c r="C242" s="661" t="s">
        <v>4457</v>
      </c>
      <c r="D242" s="661" t="s">
        <v>4458</v>
      </c>
      <c r="E242" s="661" t="s">
        <v>4459</v>
      </c>
      <c r="F242" s="664"/>
      <c r="G242" s="664"/>
      <c r="H242" s="677">
        <v>0</v>
      </c>
      <c r="I242" s="664">
        <v>3</v>
      </c>
      <c r="J242" s="664">
        <v>4078.83</v>
      </c>
      <c r="K242" s="677">
        <v>1</v>
      </c>
      <c r="L242" s="664">
        <v>3</v>
      </c>
      <c r="M242" s="665">
        <v>4078.83</v>
      </c>
    </row>
    <row r="243" spans="1:13" ht="14.4" customHeight="1" x14ac:dyDescent="0.3">
      <c r="A243" s="660" t="s">
        <v>4371</v>
      </c>
      <c r="B243" s="661" t="s">
        <v>4122</v>
      </c>
      <c r="C243" s="661" t="s">
        <v>2549</v>
      </c>
      <c r="D243" s="661" t="s">
        <v>2550</v>
      </c>
      <c r="E243" s="661" t="s">
        <v>4123</v>
      </c>
      <c r="F243" s="664"/>
      <c r="G243" s="664"/>
      <c r="H243" s="677">
        <v>0</v>
      </c>
      <c r="I243" s="664">
        <v>6</v>
      </c>
      <c r="J243" s="664">
        <v>3985.38</v>
      </c>
      <c r="K243" s="677">
        <v>1</v>
      </c>
      <c r="L243" s="664">
        <v>6</v>
      </c>
      <c r="M243" s="665">
        <v>3985.38</v>
      </c>
    </row>
    <row r="244" spans="1:13" ht="14.4" customHeight="1" x14ac:dyDescent="0.3">
      <c r="A244" s="660" t="s">
        <v>4371</v>
      </c>
      <c r="B244" s="661" t="s">
        <v>4122</v>
      </c>
      <c r="C244" s="661" t="s">
        <v>5531</v>
      </c>
      <c r="D244" s="661" t="s">
        <v>5532</v>
      </c>
      <c r="E244" s="661" t="s">
        <v>5533</v>
      </c>
      <c r="F244" s="664">
        <v>4</v>
      </c>
      <c r="G244" s="664">
        <v>6413.24</v>
      </c>
      <c r="H244" s="677">
        <v>1</v>
      </c>
      <c r="I244" s="664"/>
      <c r="J244" s="664"/>
      <c r="K244" s="677">
        <v>0</v>
      </c>
      <c r="L244" s="664">
        <v>4</v>
      </c>
      <c r="M244" s="665">
        <v>6413.24</v>
      </c>
    </row>
    <row r="245" spans="1:13" ht="14.4" customHeight="1" x14ac:dyDescent="0.3">
      <c r="A245" s="660" t="s">
        <v>4371</v>
      </c>
      <c r="B245" s="661" t="s">
        <v>4122</v>
      </c>
      <c r="C245" s="661" t="s">
        <v>5537</v>
      </c>
      <c r="D245" s="661" t="s">
        <v>5538</v>
      </c>
      <c r="E245" s="661" t="s">
        <v>5099</v>
      </c>
      <c r="F245" s="664">
        <v>7</v>
      </c>
      <c r="G245" s="664">
        <v>9517.27</v>
      </c>
      <c r="H245" s="677">
        <v>1</v>
      </c>
      <c r="I245" s="664"/>
      <c r="J245" s="664"/>
      <c r="K245" s="677">
        <v>0</v>
      </c>
      <c r="L245" s="664">
        <v>7</v>
      </c>
      <c r="M245" s="665">
        <v>9517.27</v>
      </c>
    </row>
    <row r="246" spans="1:13" ht="14.4" customHeight="1" x14ac:dyDescent="0.3">
      <c r="A246" s="660" t="s">
        <v>4371</v>
      </c>
      <c r="B246" s="661" t="s">
        <v>4122</v>
      </c>
      <c r="C246" s="661" t="s">
        <v>5534</v>
      </c>
      <c r="D246" s="661" t="s">
        <v>5535</v>
      </c>
      <c r="E246" s="661" t="s">
        <v>5536</v>
      </c>
      <c r="F246" s="664">
        <v>5</v>
      </c>
      <c r="G246" s="664">
        <v>4973.95</v>
      </c>
      <c r="H246" s="677">
        <v>1</v>
      </c>
      <c r="I246" s="664"/>
      <c r="J246" s="664"/>
      <c r="K246" s="677">
        <v>0</v>
      </c>
      <c r="L246" s="664">
        <v>5</v>
      </c>
      <c r="M246" s="665">
        <v>4973.95</v>
      </c>
    </row>
    <row r="247" spans="1:13" ht="14.4" customHeight="1" x14ac:dyDescent="0.3">
      <c r="A247" s="660" t="s">
        <v>4371</v>
      </c>
      <c r="B247" s="661" t="s">
        <v>4128</v>
      </c>
      <c r="C247" s="661" t="s">
        <v>5596</v>
      </c>
      <c r="D247" s="661" t="s">
        <v>2337</v>
      </c>
      <c r="E247" s="661" t="s">
        <v>2884</v>
      </c>
      <c r="F247" s="664"/>
      <c r="G247" s="664"/>
      <c r="H247" s="677">
        <v>0</v>
      </c>
      <c r="I247" s="664">
        <v>1</v>
      </c>
      <c r="J247" s="664">
        <v>106.31</v>
      </c>
      <c r="K247" s="677">
        <v>1</v>
      </c>
      <c r="L247" s="664">
        <v>1</v>
      </c>
      <c r="M247" s="665">
        <v>106.31</v>
      </c>
    </row>
    <row r="248" spans="1:13" ht="14.4" customHeight="1" x14ac:dyDescent="0.3">
      <c r="A248" s="660" t="s">
        <v>4371</v>
      </c>
      <c r="B248" s="661" t="s">
        <v>4128</v>
      </c>
      <c r="C248" s="661" t="s">
        <v>2336</v>
      </c>
      <c r="D248" s="661" t="s">
        <v>2337</v>
      </c>
      <c r="E248" s="661" t="s">
        <v>4129</v>
      </c>
      <c r="F248" s="664"/>
      <c r="G248" s="664"/>
      <c r="H248" s="677">
        <v>0</v>
      </c>
      <c r="I248" s="664">
        <v>1</v>
      </c>
      <c r="J248" s="664">
        <v>53.16</v>
      </c>
      <c r="K248" s="677">
        <v>1</v>
      </c>
      <c r="L248" s="664">
        <v>1</v>
      </c>
      <c r="M248" s="665">
        <v>53.16</v>
      </c>
    </row>
    <row r="249" spans="1:13" ht="14.4" customHeight="1" x14ac:dyDescent="0.3">
      <c r="A249" s="660" t="s">
        <v>4371</v>
      </c>
      <c r="B249" s="661" t="s">
        <v>4271</v>
      </c>
      <c r="C249" s="661" t="s">
        <v>5686</v>
      </c>
      <c r="D249" s="661" t="s">
        <v>5687</v>
      </c>
      <c r="E249" s="661" t="s">
        <v>3001</v>
      </c>
      <c r="F249" s="664"/>
      <c r="G249" s="664"/>
      <c r="H249" s="677">
        <v>0</v>
      </c>
      <c r="I249" s="664">
        <v>1</v>
      </c>
      <c r="J249" s="664">
        <v>193.14</v>
      </c>
      <c r="K249" s="677">
        <v>1</v>
      </c>
      <c r="L249" s="664">
        <v>1</v>
      </c>
      <c r="M249" s="665">
        <v>193.14</v>
      </c>
    </row>
    <row r="250" spans="1:13" ht="14.4" customHeight="1" x14ac:dyDescent="0.3">
      <c r="A250" s="660" t="s">
        <v>4371</v>
      </c>
      <c r="B250" s="661" t="s">
        <v>4132</v>
      </c>
      <c r="C250" s="661" t="s">
        <v>2484</v>
      </c>
      <c r="D250" s="661" t="s">
        <v>2285</v>
      </c>
      <c r="E250" s="661" t="s">
        <v>2485</v>
      </c>
      <c r="F250" s="664"/>
      <c r="G250" s="664"/>
      <c r="H250" s="677">
        <v>0</v>
      </c>
      <c r="I250" s="664">
        <v>5</v>
      </c>
      <c r="J250" s="664">
        <v>2344.7999999999997</v>
      </c>
      <c r="K250" s="677">
        <v>1</v>
      </c>
      <c r="L250" s="664">
        <v>5</v>
      </c>
      <c r="M250" s="665">
        <v>2344.7999999999997</v>
      </c>
    </row>
    <row r="251" spans="1:13" ht="14.4" customHeight="1" x14ac:dyDescent="0.3">
      <c r="A251" s="660" t="s">
        <v>4371</v>
      </c>
      <c r="B251" s="661" t="s">
        <v>4132</v>
      </c>
      <c r="C251" s="661" t="s">
        <v>2487</v>
      </c>
      <c r="D251" s="661" t="s">
        <v>2285</v>
      </c>
      <c r="E251" s="661" t="s">
        <v>2488</v>
      </c>
      <c r="F251" s="664"/>
      <c r="G251" s="664"/>
      <c r="H251" s="677">
        <v>0</v>
      </c>
      <c r="I251" s="664">
        <v>12</v>
      </c>
      <c r="J251" s="664">
        <v>7503.48</v>
      </c>
      <c r="K251" s="677">
        <v>1</v>
      </c>
      <c r="L251" s="664">
        <v>12</v>
      </c>
      <c r="M251" s="665">
        <v>7503.48</v>
      </c>
    </row>
    <row r="252" spans="1:13" ht="14.4" customHeight="1" x14ac:dyDescent="0.3">
      <c r="A252" s="660" t="s">
        <v>4371</v>
      </c>
      <c r="B252" s="661" t="s">
        <v>4132</v>
      </c>
      <c r="C252" s="661" t="s">
        <v>2284</v>
      </c>
      <c r="D252" s="661" t="s">
        <v>2285</v>
      </c>
      <c r="E252" s="661" t="s">
        <v>2286</v>
      </c>
      <c r="F252" s="664"/>
      <c r="G252" s="664"/>
      <c r="H252" s="677">
        <v>0</v>
      </c>
      <c r="I252" s="664">
        <v>5</v>
      </c>
      <c r="J252" s="664">
        <v>4689.6499999999996</v>
      </c>
      <c r="K252" s="677">
        <v>1</v>
      </c>
      <c r="L252" s="664">
        <v>5</v>
      </c>
      <c r="M252" s="665">
        <v>4689.6499999999996</v>
      </c>
    </row>
    <row r="253" spans="1:13" ht="14.4" customHeight="1" x14ac:dyDescent="0.3">
      <c r="A253" s="660" t="s">
        <v>4371</v>
      </c>
      <c r="B253" s="661" t="s">
        <v>4132</v>
      </c>
      <c r="C253" s="661" t="s">
        <v>2288</v>
      </c>
      <c r="D253" s="661" t="s">
        <v>2285</v>
      </c>
      <c r="E253" s="661" t="s">
        <v>2289</v>
      </c>
      <c r="F253" s="664"/>
      <c r="G253" s="664"/>
      <c r="H253" s="677">
        <v>0</v>
      </c>
      <c r="I253" s="664">
        <v>9</v>
      </c>
      <c r="J253" s="664">
        <v>10498.23</v>
      </c>
      <c r="K253" s="677">
        <v>1</v>
      </c>
      <c r="L253" s="664">
        <v>9</v>
      </c>
      <c r="M253" s="665">
        <v>10498.23</v>
      </c>
    </row>
    <row r="254" spans="1:13" ht="14.4" customHeight="1" x14ac:dyDescent="0.3">
      <c r="A254" s="660" t="s">
        <v>4371</v>
      </c>
      <c r="B254" s="661" t="s">
        <v>4132</v>
      </c>
      <c r="C254" s="661" t="s">
        <v>2358</v>
      </c>
      <c r="D254" s="661" t="s">
        <v>2359</v>
      </c>
      <c r="E254" s="661" t="s">
        <v>2286</v>
      </c>
      <c r="F254" s="664"/>
      <c r="G254" s="664"/>
      <c r="H254" s="677">
        <v>0</v>
      </c>
      <c r="I254" s="664">
        <v>74</v>
      </c>
      <c r="J254" s="664">
        <v>129477.06</v>
      </c>
      <c r="K254" s="677">
        <v>1</v>
      </c>
      <c r="L254" s="664">
        <v>74</v>
      </c>
      <c r="M254" s="665">
        <v>129477.06</v>
      </c>
    </row>
    <row r="255" spans="1:13" ht="14.4" customHeight="1" x14ac:dyDescent="0.3">
      <c r="A255" s="660" t="s">
        <v>4371</v>
      </c>
      <c r="B255" s="661" t="s">
        <v>4132</v>
      </c>
      <c r="C255" s="661" t="s">
        <v>2362</v>
      </c>
      <c r="D255" s="661" t="s">
        <v>2359</v>
      </c>
      <c r="E255" s="661" t="s">
        <v>2289</v>
      </c>
      <c r="F255" s="664"/>
      <c r="G255" s="664"/>
      <c r="H255" s="677">
        <v>0</v>
      </c>
      <c r="I255" s="664">
        <v>169</v>
      </c>
      <c r="J255" s="664">
        <v>394263.48000000004</v>
      </c>
      <c r="K255" s="677">
        <v>1</v>
      </c>
      <c r="L255" s="664">
        <v>169</v>
      </c>
      <c r="M255" s="665">
        <v>394263.48000000004</v>
      </c>
    </row>
    <row r="256" spans="1:13" ht="14.4" customHeight="1" x14ac:dyDescent="0.3">
      <c r="A256" s="660" t="s">
        <v>4371</v>
      </c>
      <c r="B256" s="661" t="s">
        <v>4132</v>
      </c>
      <c r="C256" s="661" t="s">
        <v>2365</v>
      </c>
      <c r="D256" s="661" t="s">
        <v>2359</v>
      </c>
      <c r="E256" s="661" t="s">
        <v>3529</v>
      </c>
      <c r="F256" s="664"/>
      <c r="G256" s="664"/>
      <c r="H256" s="677">
        <v>0</v>
      </c>
      <c r="I256" s="664">
        <v>6</v>
      </c>
      <c r="J256" s="664">
        <v>17496.96</v>
      </c>
      <c r="K256" s="677">
        <v>1</v>
      </c>
      <c r="L256" s="664">
        <v>6</v>
      </c>
      <c r="M256" s="665">
        <v>17496.96</v>
      </c>
    </row>
    <row r="257" spans="1:13" ht="14.4" customHeight="1" x14ac:dyDescent="0.3">
      <c r="A257" s="660" t="s">
        <v>4371</v>
      </c>
      <c r="B257" s="661" t="s">
        <v>6663</v>
      </c>
      <c r="C257" s="661" t="s">
        <v>5472</v>
      </c>
      <c r="D257" s="661" t="s">
        <v>5473</v>
      </c>
      <c r="E257" s="661" t="s">
        <v>5474</v>
      </c>
      <c r="F257" s="664"/>
      <c r="G257" s="664"/>
      <c r="H257" s="677">
        <v>0</v>
      </c>
      <c r="I257" s="664">
        <v>1</v>
      </c>
      <c r="J257" s="664">
        <v>2118.42</v>
      </c>
      <c r="K257" s="677">
        <v>1</v>
      </c>
      <c r="L257" s="664">
        <v>1</v>
      </c>
      <c r="M257" s="665">
        <v>2118.42</v>
      </c>
    </row>
    <row r="258" spans="1:13" ht="14.4" customHeight="1" x14ac:dyDescent="0.3">
      <c r="A258" s="660" t="s">
        <v>4371</v>
      </c>
      <c r="B258" s="661" t="s">
        <v>6664</v>
      </c>
      <c r="C258" s="661" t="s">
        <v>4661</v>
      </c>
      <c r="D258" s="661" t="s">
        <v>4662</v>
      </c>
      <c r="E258" s="661" t="s">
        <v>4663</v>
      </c>
      <c r="F258" s="664"/>
      <c r="G258" s="664"/>
      <c r="H258" s="677">
        <v>0</v>
      </c>
      <c r="I258" s="664">
        <v>3</v>
      </c>
      <c r="J258" s="664">
        <v>502.14</v>
      </c>
      <c r="K258" s="677">
        <v>1</v>
      </c>
      <c r="L258" s="664">
        <v>3</v>
      </c>
      <c r="M258" s="665">
        <v>502.14</v>
      </c>
    </row>
    <row r="259" spans="1:13" ht="14.4" customHeight="1" x14ac:dyDescent="0.3">
      <c r="A259" s="660" t="s">
        <v>4371</v>
      </c>
      <c r="B259" s="661" t="s">
        <v>4279</v>
      </c>
      <c r="C259" s="661" t="s">
        <v>3521</v>
      </c>
      <c r="D259" s="661" t="s">
        <v>4282</v>
      </c>
      <c r="E259" s="661" t="s">
        <v>4283</v>
      </c>
      <c r="F259" s="664"/>
      <c r="G259" s="664"/>
      <c r="H259" s="677">
        <v>0</v>
      </c>
      <c r="I259" s="664">
        <v>1</v>
      </c>
      <c r="J259" s="664">
        <v>146.99</v>
      </c>
      <c r="K259" s="677">
        <v>1</v>
      </c>
      <c r="L259" s="664">
        <v>1</v>
      </c>
      <c r="M259" s="665">
        <v>146.99</v>
      </c>
    </row>
    <row r="260" spans="1:13" ht="14.4" customHeight="1" x14ac:dyDescent="0.3">
      <c r="A260" s="660" t="s">
        <v>4371</v>
      </c>
      <c r="B260" s="661" t="s">
        <v>6665</v>
      </c>
      <c r="C260" s="661" t="s">
        <v>5481</v>
      </c>
      <c r="D260" s="661" t="s">
        <v>5482</v>
      </c>
      <c r="E260" s="661" t="s">
        <v>2414</v>
      </c>
      <c r="F260" s="664"/>
      <c r="G260" s="664"/>
      <c r="H260" s="677">
        <v>0</v>
      </c>
      <c r="I260" s="664">
        <v>2</v>
      </c>
      <c r="J260" s="664">
        <v>164.16</v>
      </c>
      <c r="K260" s="677">
        <v>1</v>
      </c>
      <c r="L260" s="664">
        <v>2</v>
      </c>
      <c r="M260" s="665">
        <v>164.16</v>
      </c>
    </row>
    <row r="261" spans="1:13" ht="14.4" customHeight="1" x14ac:dyDescent="0.3">
      <c r="A261" s="660" t="s">
        <v>4371</v>
      </c>
      <c r="B261" s="661" t="s">
        <v>4135</v>
      </c>
      <c r="C261" s="661" t="s">
        <v>5459</v>
      </c>
      <c r="D261" s="661" t="s">
        <v>5079</v>
      </c>
      <c r="E261" s="661" t="s">
        <v>620</v>
      </c>
      <c r="F261" s="664">
        <v>1</v>
      </c>
      <c r="G261" s="664">
        <v>37.299999999999997</v>
      </c>
      <c r="H261" s="677">
        <v>1</v>
      </c>
      <c r="I261" s="664"/>
      <c r="J261" s="664"/>
      <c r="K261" s="677">
        <v>0</v>
      </c>
      <c r="L261" s="664">
        <v>1</v>
      </c>
      <c r="M261" s="665">
        <v>37.299999999999997</v>
      </c>
    </row>
    <row r="262" spans="1:13" ht="14.4" customHeight="1" x14ac:dyDescent="0.3">
      <c r="A262" s="660" t="s">
        <v>4371</v>
      </c>
      <c r="B262" s="661" t="s">
        <v>4136</v>
      </c>
      <c r="C262" s="661" t="s">
        <v>5462</v>
      </c>
      <c r="D262" s="661" t="s">
        <v>5463</v>
      </c>
      <c r="E262" s="661" t="s">
        <v>5464</v>
      </c>
      <c r="F262" s="664">
        <v>1</v>
      </c>
      <c r="G262" s="664">
        <v>31.43</v>
      </c>
      <c r="H262" s="677">
        <v>1</v>
      </c>
      <c r="I262" s="664"/>
      <c r="J262" s="664"/>
      <c r="K262" s="677">
        <v>0</v>
      </c>
      <c r="L262" s="664">
        <v>1</v>
      </c>
      <c r="M262" s="665">
        <v>31.43</v>
      </c>
    </row>
    <row r="263" spans="1:13" ht="14.4" customHeight="1" x14ac:dyDescent="0.3">
      <c r="A263" s="660" t="s">
        <v>4371</v>
      </c>
      <c r="B263" s="661" t="s">
        <v>4138</v>
      </c>
      <c r="C263" s="661" t="s">
        <v>4468</v>
      </c>
      <c r="D263" s="661" t="s">
        <v>1220</v>
      </c>
      <c r="E263" s="661" t="s">
        <v>1221</v>
      </c>
      <c r="F263" s="664"/>
      <c r="G263" s="664"/>
      <c r="H263" s="677"/>
      <c r="I263" s="664">
        <v>1</v>
      </c>
      <c r="J263" s="664">
        <v>0</v>
      </c>
      <c r="K263" s="677"/>
      <c r="L263" s="664">
        <v>1</v>
      </c>
      <c r="M263" s="665">
        <v>0</v>
      </c>
    </row>
    <row r="264" spans="1:13" ht="14.4" customHeight="1" x14ac:dyDescent="0.3">
      <c r="A264" s="660" t="s">
        <v>4371</v>
      </c>
      <c r="B264" s="661" t="s">
        <v>4138</v>
      </c>
      <c r="C264" s="661" t="s">
        <v>5445</v>
      </c>
      <c r="D264" s="661" t="s">
        <v>5446</v>
      </c>
      <c r="E264" s="661" t="s">
        <v>1228</v>
      </c>
      <c r="F264" s="664">
        <v>2</v>
      </c>
      <c r="G264" s="664">
        <v>162.41999999999999</v>
      </c>
      <c r="H264" s="677">
        <v>1</v>
      </c>
      <c r="I264" s="664"/>
      <c r="J264" s="664"/>
      <c r="K264" s="677">
        <v>0</v>
      </c>
      <c r="L264" s="664">
        <v>2</v>
      </c>
      <c r="M264" s="665">
        <v>162.41999999999999</v>
      </c>
    </row>
    <row r="265" spans="1:13" ht="14.4" customHeight="1" x14ac:dyDescent="0.3">
      <c r="A265" s="660" t="s">
        <v>4371</v>
      </c>
      <c r="B265" s="661" t="s">
        <v>4138</v>
      </c>
      <c r="C265" s="661" t="s">
        <v>5449</v>
      </c>
      <c r="D265" s="661" t="s">
        <v>5450</v>
      </c>
      <c r="E265" s="661" t="s">
        <v>1221</v>
      </c>
      <c r="F265" s="664">
        <v>2</v>
      </c>
      <c r="G265" s="664">
        <v>121.84</v>
      </c>
      <c r="H265" s="677">
        <v>1</v>
      </c>
      <c r="I265" s="664"/>
      <c r="J265" s="664"/>
      <c r="K265" s="677">
        <v>0</v>
      </c>
      <c r="L265" s="664">
        <v>2</v>
      </c>
      <c r="M265" s="665">
        <v>121.84</v>
      </c>
    </row>
    <row r="266" spans="1:13" ht="14.4" customHeight="1" x14ac:dyDescent="0.3">
      <c r="A266" s="660" t="s">
        <v>4371</v>
      </c>
      <c r="B266" s="661" t="s">
        <v>4141</v>
      </c>
      <c r="C266" s="661" t="s">
        <v>2449</v>
      </c>
      <c r="D266" s="661" t="s">
        <v>4142</v>
      </c>
      <c r="E266" s="661" t="s">
        <v>3018</v>
      </c>
      <c r="F266" s="664"/>
      <c r="G266" s="664"/>
      <c r="H266" s="677">
        <v>0</v>
      </c>
      <c r="I266" s="664">
        <v>1</v>
      </c>
      <c r="J266" s="664">
        <v>15.23</v>
      </c>
      <c r="K266" s="677">
        <v>1</v>
      </c>
      <c r="L266" s="664">
        <v>1</v>
      </c>
      <c r="M266" s="665">
        <v>15.23</v>
      </c>
    </row>
    <row r="267" spans="1:13" ht="14.4" customHeight="1" x14ac:dyDescent="0.3">
      <c r="A267" s="660" t="s">
        <v>4371</v>
      </c>
      <c r="B267" s="661" t="s">
        <v>4144</v>
      </c>
      <c r="C267" s="661" t="s">
        <v>5645</v>
      </c>
      <c r="D267" s="661" t="s">
        <v>5646</v>
      </c>
      <c r="E267" s="661" t="s">
        <v>1221</v>
      </c>
      <c r="F267" s="664">
        <v>1</v>
      </c>
      <c r="G267" s="664">
        <v>50.47</v>
      </c>
      <c r="H267" s="677">
        <v>1</v>
      </c>
      <c r="I267" s="664"/>
      <c r="J267" s="664"/>
      <c r="K267" s="677">
        <v>0</v>
      </c>
      <c r="L267" s="664">
        <v>1</v>
      </c>
      <c r="M267" s="665">
        <v>50.47</v>
      </c>
    </row>
    <row r="268" spans="1:13" ht="14.4" customHeight="1" x14ac:dyDescent="0.3">
      <c r="A268" s="660" t="s">
        <v>4371</v>
      </c>
      <c r="B268" s="661" t="s">
        <v>4144</v>
      </c>
      <c r="C268" s="661" t="s">
        <v>4941</v>
      </c>
      <c r="D268" s="661" t="s">
        <v>2243</v>
      </c>
      <c r="E268" s="661" t="s">
        <v>4942</v>
      </c>
      <c r="F268" s="664"/>
      <c r="G268" s="664"/>
      <c r="H268" s="677">
        <v>0</v>
      </c>
      <c r="I268" s="664">
        <v>1</v>
      </c>
      <c r="J268" s="664">
        <v>25.23</v>
      </c>
      <c r="K268" s="677">
        <v>1</v>
      </c>
      <c r="L268" s="664">
        <v>1</v>
      </c>
      <c r="M268" s="665">
        <v>25.23</v>
      </c>
    </row>
    <row r="269" spans="1:13" ht="14.4" customHeight="1" x14ac:dyDescent="0.3">
      <c r="A269" s="660" t="s">
        <v>4371</v>
      </c>
      <c r="B269" s="661" t="s">
        <v>4144</v>
      </c>
      <c r="C269" s="661" t="s">
        <v>2344</v>
      </c>
      <c r="D269" s="661" t="s">
        <v>4146</v>
      </c>
      <c r="E269" s="661" t="s">
        <v>1221</v>
      </c>
      <c r="F269" s="664"/>
      <c r="G269" s="664"/>
      <c r="H269" s="677">
        <v>0</v>
      </c>
      <c r="I269" s="664">
        <v>1</v>
      </c>
      <c r="J269" s="664">
        <v>67.42</v>
      </c>
      <c r="K269" s="677">
        <v>1</v>
      </c>
      <c r="L269" s="664">
        <v>1</v>
      </c>
      <c r="M269" s="665">
        <v>67.42</v>
      </c>
    </row>
    <row r="270" spans="1:13" ht="14.4" customHeight="1" x14ac:dyDescent="0.3">
      <c r="A270" s="660" t="s">
        <v>4371</v>
      </c>
      <c r="B270" s="661" t="s">
        <v>4144</v>
      </c>
      <c r="C270" s="661" t="s">
        <v>5647</v>
      </c>
      <c r="D270" s="661" t="s">
        <v>4146</v>
      </c>
      <c r="E270" s="661" t="s">
        <v>4257</v>
      </c>
      <c r="F270" s="664"/>
      <c r="G270" s="664"/>
      <c r="H270" s="677">
        <v>0</v>
      </c>
      <c r="I270" s="664">
        <v>1</v>
      </c>
      <c r="J270" s="664">
        <v>84.1</v>
      </c>
      <c r="K270" s="677">
        <v>1</v>
      </c>
      <c r="L270" s="664">
        <v>1</v>
      </c>
      <c r="M270" s="665">
        <v>84.1</v>
      </c>
    </row>
    <row r="271" spans="1:13" ht="14.4" customHeight="1" x14ac:dyDescent="0.3">
      <c r="A271" s="660" t="s">
        <v>4371</v>
      </c>
      <c r="B271" s="661" t="s">
        <v>6666</v>
      </c>
      <c r="C271" s="661" t="s">
        <v>5641</v>
      </c>
      <c r="D271" s="661" t="s">
        <v>5642</v>
      </c>
      <c r="E271" s="661" t="s">
        <v>1025</v>
      </c>
      <c r="F271" s="664"/>
      <c r="G271" s="664"/>
      <c r="H271" s="677">
        <v>0</v>
      </c>
      <c r="I271" s="664">
        <v>3</v>
      </c>
      <c r="J271" s="664">
        <v>507.81000000000006</v>
      </c>
      <c r="K271" s="677">
        <v>1</v>
      </c>
      <c r="L271" s="664">
        <v>3</v>
      </c>
      <c r="M271" s="665">
        <v>507.81000000000006</v>
      </c>
    </row>
    <row r="272" spans="1:13" ht="14.4" customHeight="1" x14ac:dyDescent="0.3">
      <c r="A272" s="660" t="s">
        <v>4371</v>
      </c>
      <c r="B272" s="661" t="s">
        <v>4150</v>
      </c>
      <c r="C272" s="661" t="s">
        <v>5161</v>
      </c>
      <c r="D272" s="661" t="s">
        <v>2400</v>
      </c>
      <c r="E272" s="661" t="s">
        <v>2088</v>
      </c>
      <c r="F272" s="664"/>
      <c r="G272" s="664"/>
      <c r="H272" s="677">
        <v>0</v>
      </c>
      <c r="I272" s="664">
        <v>1</v>
      </c>
      <c r="J272" s="664">
        <v>71.86</v>
      </c>
      <c r="K272" s="677">
        <v>1</v>
      </c>
      <c r="L272" s="664">
        <v>1</v>
      </c>
      <c r="M272" s="665">
        <v>71.86</v>
      </c>
    </row>
    <row r="273" spans="1:13" ht="14.4" customHeight="1" x14ac:dyDescent="0.3">
      <c r="A273" s="660" t="s">
        <v>4371</v>
      </c>
      <c r="B273" s="661" t="s">
        <v>4150</v>
      </c>
      <c r="C273" s="661" t="s">
        <v>5585</v>
      </c>
      <c r="D273" s="661" t="s">
        <v>5586</v>
      </c>
      <c r="E273" s="661" t="s">
        <v>2088</v>
      </c>
      <c r="F273" s="664">
        <v>1</v>
      </c>
      <c r="G273" s="664">
        <v>0</v>
      </c>
      <c r="H273" s="677"/>
      <c r="I273" s="664"/>
      <c r="J273" s="664"/>
      <c r="K273" s="677"/>
      <c r="L273" s="664">
        <v>1</v>
      </c>
      <c r="M273" s="665">
        <v>0</v>
      </c>
    </row>
    <row r="274" spans="1:13" ht="14.4" customHeight="1" x14ac:dyDescent="0.3">
      <c r="A274" s="660" t="s">
        <v>4371</v>
      </c>
      <c r="B274" s="661" t="s">
        <v>4150</v>
      </c>
      <c r="C274" s="661" t="s">
        <v>5582</v>
      </c>
      <c r="D274" s="661" t="s">
        <v>5583</v>
      </c>
      <c r="E274" s="661" t="s">
        <v>5584</v>
      </c>
      <c r="F274" s="664"/>
      <c r="G274" s="664"/>
      <c r="H274" s="677"/>
      <c r="I274" s="664">
        <v>1</v>
      </c>
      <c r="J274" s="664">
        <v>0</v>
      </c>
      <c r="K274" s="677"/>
      <c r="L274" s="664">
        <v>1</v>
      </c>
      <c r="M274" s="665">
        <v>0</v>
      </c>
    </row>
    <row r="275" spans="1:13" ht="14.4" customHeight="1" x14ac:dyDescent="0.3">
      <c r="A275" s="660" t="s">
        <v>4371</v>
      </c>
      <c r="B275" s="661" t="s">
        <v>4152</v>
      </c>
      <c r="C275" s="661" t="s">
        <v>5663</v>
      </c>
      <c r="D275" s="661" t="s">
        <v>5664</v>
      </c>
      <c r="E275" s="661" t="s">
        <v>2454</v>
      </c>
      <c r="F275" s="664">
        <v>1</v>
      </c>
      <c r="G275" s="664">
        <v>143.71</v>
      </c>
      <c r="H275" s="677">
        <v>1</v>
      </c>
      <c r="I275" s="664"/>
      <c r="J275" s="664"/>
      <c r="K275" s="677">
        <v>0</v>
      </c>
      <c r="L275" s="664">
        <v>1</v>
      </c>
      <c r="M275" s="665">
        <v>143.71</v>
      </c>
    </row>
    <row r="276" spans="1:13" ht="14.4" customHeight="1" x14ac:dyDescent="0.3">
      <c r="A276" s="660" t="s">
        <v>4371</v>
      </c>
      <c r="B276" s="661" t="s">
        <v>4153</v>
      </c>
      <c r="C276" s="661" t="s">
        <v>5590</v>
      </c>
      <c r="D276" s="661" t="s">
        <v>5589</v>
      </c>
      <c r="E276" s="661" t="s">
        <v>3005</v>
      </c>
      <c r="F276" s="664">
        <v>2</v>
      </c>
      <c r="G276" s="664">
        <v>102.12</v>
      </c>
      <c r="H276" s="677">
        <v>1</v>
      </c>
      <c r="I276" s="664"/>
      <c r="J276" s="664"/>
      <c r="K276" s="677">
        <v>0</v>
      </c>
      <c r="L276" s="664">
        <v>2</v>
      </c>
      <c r="M276" s="665">
        <v>102.12</v>
      </c>
    </row>
    <row r="277" spans="1:13" ht="14.4" customHeight="1" x14ac:dyDescent="0.3">
      <c r="A277" s="660" t="s">
        <v>4371</v>
      </c>
      <c r="B277" s="661" t="s">
        <v>4153</v>
      </c>
      <c r="C277" s="661" t="s">
        <v>5588</v>
      </c>
      <c r="D277" s="661" t="s">
        <v>5589</v>
      </c>
      <c r="E277" s="661" t="s">
        <v>1394</v>
      </c>
      <c r="F277" s="664">
        <v>1</v>
      </c>
      <c r="G277" s="664">
        <v>0</v>
      </c>
      <c r="H277" s="677"/>
      <c r="I277" s="664"/>
      <c r="J277" s="664"/>
      <c r="K277" s="677"/>
      <c r="L277" s="664">
        <v>1</v>
      </c>
      <c r="M277" s="665">
        <v>0</v>
      </c>
    </row>
    <row r="278" spans="1:13" ht="14.4" customHeight="1" x14ac:dyDescent="0.3">
      <c r="A278" s="660" t="s">
        <v>4371</v>
      </c>
      <c r="B278" s="661" t="s">
        <v>4154</v>
      </c>
      <c r="C278" s="661" t="s">
        <v>2430</v>
      </c>
      <c r="D278" s="661" t="s">
        <v>2431</v>
      </c>
      <c r="E278" s="661" t="s">
        <v>2432</v>
      </c>
      <c r="F278" s="664"/>
      <c r="G278" s="664"/>
      <c r="H278" s="677">
        <v>0</v>
      </c>
      <c r="I278" s="664">
        <v>2</v>
      </c>
      <c r="J278" s="664">
        <v>261.18</v>
      </c>
      <c r="K278" s="677">
        <v>1</v>
      </c>
      <c r="L278" s="664">
        <v>2</v>
      </c>
      <c r="M278" s="665">
        <v>261.18</v>
      </c>
    </row>
    <row r="279" spans="1:13" ht="14.4" customHeight="1" x14ac:dyDescent="0.3">
      <c r="A279" s="660" t="s">
        <v>4371</v>
      </c>
      <c r="B279" s="661" t="s">
        <v>4155</v>
      </c>
      <c r="C279" s="661" t="s">
        <v>2388</v>
      </c>
      <c r="D279" s="661" t="s">
        <v>2393</v>
      </c>
      <c r="E279" s="661" t="s">
        <v>620</v>
      </c>
      <c r="F279" s="664"/>
      <c r="G279" s="664"/>
      <c r="H279" s="677">
        <v>0</v>
      </c>
      <c r="I279" s="664">
        <v>3</v>
      </c>
      <c r="J279" s="664">
        <v>391.77</v>
      </c>
      <c r="K279" s="677">
        <v>1</v>
      </c>
      <c r="L279" s="664">
        <v>3</v>
      </c>
      <c r="M279" s="665">
        <v>391.77</v>
      </c>
    </row>
    <row r="280" spans="1:13" ht="14.4" customHeight="1" x14ac:dyDescent="0.3">
      <c r="A280" s="660" t="s">
        <v>4371</v>
      </c>
      <c r="B280" s="661" t="s">
        <v>4158</v>
      </c>
      <c r="C280" s="661" t="s">
        <v>3543</v>
      </c>
      <c r="D280" s="661" t="s">
        <v>3544</v>
      </c>
      <c r="E280" s="661" t="s">
        <v>4292</v>
      </c>
      <c r="F280" s="664"/>
      <c r="G280" s="664"/>
      <c r="H280" s="677">
        <v>0</v>
      </c>
      <c r="I280" s="664">
        <v>1</v>
      </c>
      <c r="J280" s="664">
        <v>193.77</v>
      </c>
      <c r="K280" s="677">
        <v>1</v>
      </c>
      <c r="L280" s="664">
        <v>1</v>
      </c>
      <c r="M280" s="665">
        <v>193.77</v>
      </c>
    </row>
    <row r="281" spans="1:13" ht="14.4" customHeight="1" x14ac:dyDescent="0.3">
      <c r="A281" s="660" t="s">
        <v>4371</v>
      </c>
      <c r="B281" s="661" t="s">
        <v>4159</v>
      </c>
      <c r="C281" s="661" t="s">
        <v>5337</v>
      </c>
      <c r="D281" s="661" t="s">
        <v>5338</v>
      </c>
      <c r="E281" s="661" t="s">
        <v>5339</v>
      </c>
      <c r="F281" s="664">
        <v>1</v>
      </c>
      <c r="G281" s="664">
        <v>547.16999999999996</v>
      </c>
      <c r="H281" s="677">
        <v>1</v>
      </c>
      <c r="I281" s="664"/>
      <c r="J281" s="664"/>
      <c r="K281" s="677">
        <v>0</v>
      </c>
      <c r="L281" s="664">
        <v>1</v>
      </c>
      <c r="M281" s="665">
        <v>547.16999999999996</v>
      </c>
    </row>
    <row r="282" spans="1:13" ht="14.4" customHeight="1" x14ac:dyDescent="0.3">
      <c r="A282" s="660" t="s">
        <v>4371</v>
      </c>
      <c r="B282" s="661" t="s">
        <v>4164</v>
      </c>
      <c r="C282" s="661" t="s">
        <v>5322</v>
      </c>
      <c r="D282" s="661" t="s">
        <v>629</v>
      </c>
      <c r="E282" s="661" t="s">
        <v>5323</v>
      </c>
      <c r="F282" s="664"/>
      <c r="G282" s="664"/>
      <c r="H282" s="677">
        <v>0</v>
      </c>
      <c r="I282" s="664">
        <v>2</v>
      </c>
      <c r="J282" s="664">
        <v>130.13999999999999</v>
      </c>
      <c r="K282" s="677">
        <v>1</v>
      </c>
      <c r="L282" s="664">
        <v>2</v>
      </c>
      <c r="M282" s="665">
        <v>130.13999999999999</v>
      </c>
    </row>
    <row r="283" spans="1:13" ht="14.4" customHeight="1" x14ac:dyDescent="0.3">
      <c r="A283" s="660" t="s">
        <v>4371</v>
      </c>
      <c r="B283" s="661" t="s">
        <v>4164</v>
      </c>
      <c r="C283" s="661" t="s">
        <v>2490</v>
      </c>
      <c r="D283" s="661" t="s">
        <v>2491</v>
      </c>
      <c r="E283" s="661" t="s">
        <v>4165</v>
      </c>
      <c r="F283" s="664"/>
      <c r="G283" s="664"/>
      <c r="H283" s="677">
        <v>0</v>
      </c>
      <c r="I283" s="664">
        <v>1</v>
      </c>
      <c r="J283" s="664">
        <v>130.15</v>
      </c>
      <c r="K283" s="677">
        <v>1</v>
      </c>
      <c r="L283" s="664">
        <v>1</v>
      </c>
      <c r="M283" s="665">
        <v>130.15</v>
      </c>
    </row>
    <row r="284" spans="1:13" ht="14.4" customHeight="1" x14ac:dyDescent="0.3">
      <c r="A284" s="660" t="s">
        <v>4371</v>
      </c>
      <c r="B284" s="661" t="s">
        <v>4164</v>
      </c>
      <c r="C284" s="661" t="s">
        <v>4992</v>
      </c>
      <c r="D284" s="661" t="s">
        <v>626</v>
      </c>
      <c r="E284" s="661" t="s">
        <v>4993</v>
      </c>
      <c r="F284" s="664"/>
      <c r="G284" s="664"/>
      <c r="H284" s="677">
        <v>0</v>
      </c>
      <c r="I284" s="664">
        <v>1</v>
      </c>
      <c r="J284" s="664">
        <v>50.57</v>
      </c>
      <c r="K284" s="677">
        <v>1</v>
      </c>
      <c r="L284" s="664">
        <v>1</v>
      </c>
      <c r="M284" s="665">
        <v>50.57</v>
      </c>
    </row>
    <row r="285" spans="1:13" ht="14.4" customHeight="1" x14ac:dyDescent="0.3">
      <c r="A285" s="660" t="s">
        <v>4371</v>
      </c>
      <c r="B285" s="661" t="s">
        <v>4164</v>
      </c>
      <c r="C285" s="661" t="s">
        <v>3538</v>
      </c>
      <c r="D285" s="661" t="s">
        <v>3539</v>
      </c>
      <c r="E285" s="661" t="s">
        <v>4294</v>
      </c>
      <c r="F285" s="664"/>
      <c r="G285" s="664"/>
      <c r="H285" s="677">
        <v>0</v>
      </c>
      <c r="I285" s="664">
        <v>1</v>
      </c>
      <c r="J285" s="664">
        <v>86.76</v>
      </c>
      <c r="K285" s="677">
        <v>1</v>
      </c>
      <c r="L285" s="664">
        <v>1</v>
      </c>
      <c r="M285" s="665">
        <v>86.76</v>
      </c>
    </row>
    <row r="286" spans="1:13" ht="14.4" customHeight="1" x14ac:dyDescent="0.3">
      <c r="A286" s="660" t="s">
        <v>4371</v>
      </c>
      <c r="B286" s="661" t="s">
        <v>6667</v>
      </c>
      <c r="C286" s="661" t="s">
        <v>5483</v>
      </c>
      <c r="D286" s="661" t="s">
        <v>2748</v>
      </c>
      <c r="E286" s="661" t="s">
        <v>5484</v>
      </c>
      <c r="F286" s="664">
        <v>1</v>
      </c>
      <c r="G286" s="664">
        <v>166.18</v>
      </c>
      <c r="H286" s="677">
        <v>1</v>
      </c>
      <c r="I286" s="664"/>
      <c r="J286" s="664"/>
      <c r="K286" s="677">
        <v>0</v>
      </c>
      <c r="L286" s="664">
        <v>1</v>
      </c>
      <c r="M286" s="665">
        <v>166.18</v>
      </c>
    </row>
    <row r="287" spans="1:13" ht="14.4" customHeight="1" x14ac:dyDescent="0.3">
      <c r="A287" s="660" t="s">
        <v>4371</v>
      </c>
      <c r="B287" s="661" t="s">
        <v>4167</v>
      </c>
      <c r="C287" s="661" t="s">
        <v>2669</v>
      </c>
      <c r="D287" s="661" t="s">
        <v>4168</v>
      </c>
      <c r="E287" s="661" t="s">
        <v>4169</v>
      </c>
      <c r="F287" s="664"/>
      <c r="G287" s="664"/>
      <c r="H287" s="677">
        <v>0</v>
      </c>
      <c r="I287" s="664">
        <v>1</v>
      </c>
      <c r="J287" s="664">
        <v>156.86000000000001</v>
      </c>
      <c r="K287" s="677">
        <v>1</v>
      </c>
      <c r="L287" s="664">
        <v>1</v>
      </c>
      <c r="M287" s="665">
        <v>156.86000000000001</v>
      </c>
    </row>
    <row r="288" spans="1:13" ht="14.4" customHeight="1" x14ac:dyDescent="0.3">
      <c r="A288" s="660" t="s">
        <v>4371</v>
      </c>
      <c r="B288" s="661" t="s">
        <v>4167</v>
      </c>
      <c r="C288" s="661" t="s">
        <v>5451</v>
      </c>
      <c r="D288" s="661" t="s">
        <v>5061</v>
      </c>
      <c r="E288" s="661" t="s">
        <v>5452</v>
      </c>
      <c r="F288" s="664">
        <v>1</v>
      </c>
      <c r="G288" s="664">
        <v>0</v>
      </c>
      <c r="H288" s="677"/>
      <c r="I288" s="664"/>
      <c r="J288" s="664"/>
      <c r="K288" s="677"/>
      <c r="L288" s="664">
        <v>1</v>
      </c>
      <c r="M288" s="665">
        <v>0</v>
      </c>
    </row>
    <row r="289" spans="1:13" ht="14.4" customHeight="1" x14ac:dyDescent="0.3">
      <c r="A289" s="660" t="s">
        <v>4371</v>
      </c>
      <c r="B289" s="661" t="s">
        <v>4175</v>
      </c>
      <c r="C289" s="661" t="s">
        <v>2770</v>
      </c>
      <c r="D289" s="661" t="s">
        <v>2771</v>
      </c>
      <c r="E289" s="661" t="s">
        <v>4176</v>
      </c>
      <c r="F289" s="664"/>
      <c r="G289" s="664"/>
      <c r="H289" s="677">
        <v>0</v>
      </c>
      <c r="I289" s="664">
        <v>2</v>
      </c>
      <c r="J289" s="664">
        <v>233.6</v>
      </c>
      <c r="K289" s="677">
        <v>1</v>
      </c>
      <c r="L289" s="664">
        <v>2</v>
      </c>
      <c r="M289" s="665">
        <v>233.6</v>
      </c>
    </row>
    <row r="290" spans="1:13" ht="14.4" customHeight="1" x14ac:dyDescent="0.3">
      <c r="A290" s="660" t="s">
        <v>4371</v>
      </c>
      <c r="B290" s="661" t="s">
        <v>4175</v>
      </c>
      <c r="C290" s="661" t="s">
        <v>5138</v>
      </c>
      <c r="D290" s="661" t="s">
        <v>5139</v>
      </c>
      <c r="E290" s="661" t="s">
        <v>5140</v>
      </c>
      <c r="F290" s="664"/>
      <c r="G290" s="664"/>
      <c r="H290" s="677">
        <v>0</v>
      </c>
      <c r="I290" s="664">
        <v>3</v>
      </c>
      <c r="J290" s="664">
        <v>262.79999999999995</v>
      </c>
      <c r="K290" s="677">
        <v>1</v>
      </c>
      <c r="L290" s="664">
        <v>3</v>
      </c>
      <c r="M290" s="665">
        <v>262.79999999999995</v>
      </c>
    </row>
    <row r="291" spans="1:13" ht="14.4" customHeight="1" x14ac:dyDescent="0.3">
      <c r="A291" s="660" t="s">
        <v>4371</v>
      </c>
      <c r="B291" s="661" t="s">
        <v>4175</v>
      </c>
      <c r="C291" s="661" t="s">
        <v>5564</v>
      </c>
      <c r="D291" s="661" t="s">
        <v>5139</v>
      </c>
      <c r="E291" s="661" t="s">
        <v>2188</v>
      </c>
      <c r="F291" s="664"/>
      <c r="G291" s="664"/>
      <c r="H291" s="677">
        <v>0</v>
      </c>
      <c r="I291" s="664">
        <v>2</v>
      </c>
      <c r="J291" s="664">
        <v>125.14</v>
      </c>
      <c r="K291" s="677">
        <v>1</v>
      </c>
      <c r="L291" s="664">
        <v>2</v>
      </c>
      <c r="M291" s="665">
        <v>125.14</v>
      </c>
    </row>
    <row r="292" spans="1:13" ht="14.4" customHeight="1" x14ac:dyDescent="0.3">
      <c r="A292" s="660" t="s">
        <v>4371</v>
      </c>
      <c r="B292" s="661" t="s">
        <v>4180</v>
      </c>
      <c r="C292" s="661" t="s">
        <v>2767</v>
      </c>
      <c r="D292" s="661" t="s">
        <v>2768</v>
      </c>
      <c r="E292" s="661" t="s">
        <v>4173</v>
      </c>
      <c r="F292" s="664"/>
      <c r="G292" s="664"/>
      <c r="H292" s="677">
        <v>0</v>
      </c>
      <c r="I292" s="664">
        <v>12</v>
      </c>
      <c r="J292" s="664">
        <v>838.32</v>
      </c>
      <c r="K292" s="677">
        <v>1</v>
      </c>
      <c r="L292" s="664">
        <v>12</v>
      </c>
      <c r="M292" s="665">
        <v>838.32</v>
      </c>
    </row>
    <row r="293" spans="1:13" ht="14.4" customHeight="1" x14ac:dyDescent="0.3">
      <c r="A293" s="660" t="s">
        <v>4371</v>
      </c>
      <c r="B293" s="661" t="s">
        <v>4187</v>
      </c>
      <c r="C293" s="661" t="s">
        <v>2840</v>
      </c>
      <c r="D293" s="661" t="s">
        <v>2841</v>
      </c>
      <c r="E293" s="661" t="s">
        <v>4190</v>
      </c>
      <c r="F293" s="664"/>
      <c r="G293" s="664"/>
      <c r="H293" s="677">
        <v>0</v>
      </c>
      <c r="I293" s="664">
        <v>2</v>
      </c>
      <c r="J293" s="664">
        <v>6254.38</v>
      </c>
      <c r="K293" s="677">
        <v>1</v>
      </c>
      <c r="L293" s="664">
        <v>2</v>
      </c>
      <c r="M293" s="665">
        <v>6254.38</v>
      </c>
    </row>
    <row r="294" spans="1:13" ht="14.4" customHeight="1" x14ac:dyDescent="0.3">
      <c r="A294" s="660" t="s">
        <v>4371</v>
      </c>
      <c r="B294" s="661" t="s">
        <v>6656</v>
      </c>
      <c r="C294" s="661" t="s">
        <v>5128</v>
      </c>
      <c r="D294" s="661" t="s">
        <v>5129</v>
      </c>
      <c r="E294" s="661" t="s">
        <v>2884</v>
      </c>
      <c r="F294" s="664"/>
      <c r="G294" s="664"/>
      <c r="H294" s="677">
        <v>0</v>
      </c>
      <c r="I294" s="664">
        <v>1</v>
      </c>
      <c r="J294" s="664">
        <v>10256.77</v>
      </c>
      <c r="K294" s="677">
        <v>1</v>
      </c>
      <c r="L294" s="664">
        <v>1</v>
      </c>
      <c r="M294" s="665">
        <v>10256.77</v>
      </c>
    </row>
    <row r="295" spans="1:13" ht="14.4" customHeight="1" x14ac:dyDescent="0.3">
      <c r="A295" s="660" t="s">
        <v>4371</v>
      </c>
      <c r="B295" s="661" t="s">
        <v>6656</v>
      </c>
      <c r="C295" s="661" t="s">
        <v>5130</v>
      </c>
      <c r="D295" s="661" t="s">
        <v>5129</v>
      </c>
      <c r="E295" s="661" t="s">
        <v>2884</v>
      </c>
      <c r="F295" s="664"/>
      <c r="G295" s="664"/>
      <c r="H295" s="677">
        <v>0</v>
      </c>
      <c r="I295" s="664">
        <v>9</v>
      </c>
      <c r="J295" s="664">
        <v>92310.930000000008</v>
      </c>
      <c r="K295" s="677">
        <v>1</v>
      </c>
      <c r="L295" s="664">
        <v>9</v>
      </c>
      <c r="M295" s="665">
        <v>92310.930000000008</v>
      </c>
    </row>
    <row r="296" spans="1:13" ht="14.4" customHeight="1" x14ac:dyDescent="0.3">
      <c r="A296" s="660" t="s">
        <v>4371</v>
      </c>
      <c r="B296" s="661" t="s">
        <v>6656</v>
      </c>
      <c r="C296" s="661" t="s">
        <v>5563</v>
      </c>
      <c r="D296" s="661" t="s">
        <v>5132</v>
      </c>
      <c r="E296" s="661" t="s">
        <v>5423</v>
      </c>
      <c r="F296" s="664"/>
      <c r="G296" s="664"/>
      <c r="H296" s="677">
        <v>0</v>
      </c>
      <c r="I296" s="664">
        <v>1</v>
      </c>
      <c r="J296" s="664">
        <v>1538.51</v>
      </c>
      <c r="K296" s="677">
        <v>1</v>
      </c>
      <c r="L296" s="664">
        <v>1</v>
      </c>
      <c r="M296" s="665">
        <v>1538.51</v>
      </c>
    </row>
    <row r="297" spans="1:13" ht="14.4" customHeight="1" x14ac:dyDescent="0.3">
      <c r="A297" s="660" t="s">
        <v>4371</v>
      </c>
      <c r="B297" s="661" t="s">
        <v>4298</v>
      </c>
      <c r="C297" s="661" t="s">
        <v>4964</v>
      </c>
      <c r="D297" s="661" t="s">
        <v>4300</v>
      </c>
      <c r="E297" s="661" t="s">
        <v>2472</v>
      </c>
      <c r="F297" s="664"/>
      <c r="G297" s="664"/>
      <c r="H297" s="677">
        <v>0</v>
      </c>
      <c r="I297" s="664">
        <v>26</v>
      </c>
      <c r="J297" s="664">
        <v>3242.4000000000005</v>
      </c>
      <c r="K297" s="677">
        <v>1</v>
      </c>
      <c r="L297" s="664">
        <v>26</v>
      </c>
      <c r="M297" s="665">
        <v>3242.4000000000005</v>
      </c>
    </row>
    <row r="298" spans="1:13" ht="14.4" customHeight="1" x14ac:dyDescent="0.3">
      <c r="A298" s="660" t="s">
        <v>4371</v>
      </c>
      <c r="B298" s="661" t="s">
        <v>4298</v>
      </c>
      <c r="C298" s="661" t="s">
        <v>3652</v>
      </c>
      <c r="D298" s="661" t="s">
        <v>4300</v>
      </c>
      <c r="E298" s="661" t="s">
        <v>2543</v>
      </c>
      <c r="F298" s="664"/>
      <c r="G298" s="664"/>
      <c r="H298" s="677">
        <v>0</v>
      </c>
      <c r="I298" s="664">
        <v>5</v>
      </c>
      <c r="J298" s="664">
        <v>2573.3999999999996</v>
      </c>
      <c r="K298" s="677">
        <v>1</v>
      </c>
      <c r="L298" s="664">
        <v>5</v>
      </c>
      <c r="M298" s="665">
        <v>2573.3999999999996</v>
      </c>
    </row>
    <row r="299" spans="1:13" ht="14.4" customHeight="1" x14ac:dyDescent="0.3">
      <c r="A299" s="660" t="s">
        <v>4371</v>
      </c>
      <c r="B299" s="661" t="s">
        <v>4213</v>
      </c>
      <c r="C299" s="661" t="s">
        <v>3659</v>
      </c>
      <c r="D299" s="661" t="s">
        <v>3660</v>
      </c>
      <c r="E299" s="661" t="s">
        <v>3661</v>
      </c>
      <c r="F299" s="664"/>
      <c r="G299" s="664"/>
      <c r="H299" s="677">
        <v>0</v>
      </c>
      <c r="I299" s="664">
        <v>11</v>
      </c>
      <c r="J299" s="664">
        <v>2379.19</v>
      </c>
      <c r="K299" s="677">
        <v>1</v>
      </c>
      <c r="L299" s="664">
        <v>11</v>
      </c>
      <c r="M299" s="665">
        <v>2379.19</v>
      </c>
    </row>
    <row r="300" spans="1:13" ht="14.4" customHeight="1" x14ac:dyDescent="0.3">
      <c r="A300" s="660" t="s">
        <v>4371</v>
      </c>
      <c r="B300" s="661" t="s">
        <v>4213</v>
      </c>
      <c r="C300" s="661" t="s">
        <v>5460</v>
      </c>
      <c r="D300" s="661" t="s">
        <v>5461</v>
      </c>
      <c r="E300" s="661" t="s">
        <v>4109</v>
      </c>
      <c r="F300" s="664">
        <v>1</v>
      </c>
      <c r="G300" s="664">
        <v>1222.18</v>
      </c>
      <c r="H300" s="677">
        <v>1</v>
      </c>
      <c r="I300" s="664"/>
      <c r="J300" s="664"/>
      <c r="K300" s="677">
        <v>0</v>
      </c>
      <c r="L300" s="664">
        <v>1</v>
      </c>
      <c r="M300" s="665">
        <v>1222.18</v>
      </c>
    </row>
    <row r="301" spans="1:13" ht="14.4" customHeight="1" x14ac:dyDescent="0.3">
      <c r="A301" s="660" t="s">
        <v>4371</v>
      </c>
      <c r="B301" s="661" t="s">
        <v>6657</v>
      </c>
      <c r="C301" s="661" t="s">
        <v>5066</v>
      </c>
      <c r="D301" s="661" t="s">
        <v>5067</v>
      </c>
      <c r="E301" s="661" t="s">
        <v>5068</v>
      </c>
      <c r="F301" s="664"/>
      <c r="G301" s="664"/>
      <c r="H301" s="677">
        <v>0</v>
      </c>
      <c r="I301" s="664">
        <v>5</v>
      </c>
      <c r="J301" s="664">
        <v>4022.9000000000005</v>
      </c>
      <c r="K301" s="677">
        <v>1</v>
      </c>
      <c r="L301" s="664">
        <v>5</v>
      </c>
      <c r="M301" s="665">
        <v>4022.9000000000005</v>
      </c>
    </row>
    <row r="302" spans="1:13" ht="14.4" customHeight="1" x14ac:dyDescent="0.3">
      <c r="A302" s="660" t="s">
        <v>4371</v>
      </c>
      <c r="B302" s="661" t="s">
        <v>4214</v>
      </c>
      <c r="C302" s="661" t="s">
        <v>2601</v>
      </c>
      <c r="D302" s="661" t="s">
        <v>2602</v>
      </c>
      <c r="E302" s="661" t="s">
        <v>4215</v>
      </c>
      <c r="F302" s="664"/>
      <c r="G302" s="664"/>
      <c r="H302" s="677">
        <v>0</v>
      </c>
      <c r="I302" s="664">
        <v>260</v>
      </c>
      <c r="J302" s="664">
        <v>209190.80000000005</v>
      </c>
      <c r="K302" s="677">
        <v>1</v>
      </c>
      <c r="L302" s="664">
        <v>260</v>
      </c>
      <c r="M302" s="665">
        <v>209190.80000000005</v>
      </c>
    </row>
    <row r="303" spans="1:13" ht="14.4" customHeight="1" x14ac:dyDescent="0.3">
      <c r="A303" s="660" t="s">
        <v>4371</v>
      </c>
      <c r="B303" s="661" t="s">
        <v>6668</v>
      </c>
      <c r="C303" s="661" t="s">
        <v>5498</v>
      </c>
      <c r="D303" s="661" t="s">
        <v>5499</v>
      </c>
      <c r="E303" s="661" t="s">
        <v>2478</v>
      </c>
      <c r="F303" s="664"/>
      <c r="G303" s="664"/>
      <c r="H303" s="677">
        <v>0</v>
      </c>
      <c r="I303" s="664">
        <v>15</v>
      </c>
      <c r="J303" s="664">
        <v>12068.7</v>
      </c>
      <c r="K303" s="677">
        <v>1</v>
      </c>
      <c r="L303" s="664">
        <v>15</v>
      </c>
      <c r="M303" s="665">
        <v>12068.7</v>
      </c>
    </row>
    <row r="304" spans="1:13" ht="14.4" customHeight="1" x14ac:dyDescent="0.3">
      <c r="A304" s="660" t="s">
        <v>4371</v>
      </c>
      <c r="B304" s="661" t="s">
        <v>4217</v>
      </c>
      <c r="C304" s="661" t="s">
        <v>2250</v>
      </c>
      <c r="D304" s="661" t="s">
        <v>2251</v>
      </c>
      <c r="E304" s="661" t="s">
        <v>2109</v>
      </c>
      <c r="F304" s="664"/>
      <c r="G304" s="664"/>
      <c r="H304" s="677">
        <v>0</v>
      </c>
      <c r="I304" s="664">
        <v>16</v>
      </c>
      <c r="J304" s="664">
        <v>1175.28</v>
      </c>
      <c r="K304" s="677">
        <v>1</v>
      </c>
      <c r="L304" s="664">
        <v>16</v>
      </c>
      <c r="M304" s="665">
        <v>1175.28</v>
      </c>
    </row>
    <row r="305" spans="1:13" ht="14.4" customHeight="1" x14ac:dyDescent="0.3">
      <c r="A305" s="660" t="s">
        <v>4371</v>
      </c>
      <c r="B305" s="661" t="s">
        <v>4217</v>
      </c>
      <c r="C305" s="661" t="s">
        <v>5612</v>
      </c>
      <c r="D305" s="661" t="s">
        <v>2251</v>
      </c>
      <c r="E305" s="661" t="s">
        <v>5613</v>
      </c>
      <c r="F305" s="664"/>
      <c r="G305" s="664"/>
      <c r="H305" s="677"/>
      <c r="I305" s="664">
        <v>2</v>
      </c>
      <c r="J305" s="664">
        <v>0</v>
      </c>
      <c r="K305" s="677"/>
      <c r="L305" s="664">
        <v>2</v>
      </c>
      <c r="M305" s="665">
        <v>0</v>
      </c>
    </row>
    <row r="306" spans="1:13" ht="14.4" customHeight="1" x14ac:dyDescent="0.3">
      <c r="A306" s="660" t="s">
        <v>4371</v>
      </c>
      <c r="B306" s="661" t="s">
        <v>4217</v>
      </c>
      <c r="C306" s="661" t="s">
        <v>5614</v>
      </c>
      <c r="D306" s="661" t="s">
        <v>5168</v>
      </c>
      <c r="E306" s="661" t="s">
        <v>5615</v>
      </c>
      <c r="F306" s="664">
        <v>1</v>
      </c>
      <c r="G306" s="664">
        <v>0</v>
      </c>
      <c r="H306" s="677"/>
      <c r="I306" s="664"/>
      <c r="J306" s="664"/>
      <c r="K306" s="677"/>
      <c r="L306" s="664">
        <v>1</v>
      </c>
      <c r="M306" s="665">
        <v>0</v>
      </c>
    </row>
    <row r="307" spans="1:13" ht="14.4" customHeight="1" x14ac:dyDescent="0.3">
      <c r="A307" s="660" t="s">
        <v>4371</v>
      </c>
      <c r="B307" s="661" t="s">
        <v>4217</v>
      </c>
      <c r="C307" s="661" t="s">
        <v>5167</v>
      </c>
      <c r="D307" s="661" t="s">
        <v>5168</v>
      </c>
      <c r="E307" s="661" t="s">
        <v>5169</v>
      </c>
      <c r="F307" s="664">
        <v>9</v>
      </c>
      <c r="G307" s="664">
        <v>832.58999999999992</v>
      </c>
      <c r="H307" s="677">
        <v>1</v>
      </c>
      <c r="I307" s="664"/>
      <c r="J307" s="664"/>
      <c r="K307" s="677">
        <v>0</v>
      </c>
      <c r="L307" s="664">
        <v>9</v>
      </c>
      <c r="M307" s="665">
        <v>832.58999999999992</v>
      </c>
    </row>
    <row r="308" spans="1:13" ht="14.4" customHeight="1" x14ac:dyDescent="0.3">
      <c r="A308" s="660" t="s">
        <v>4371</v>
      </c>
      <c r="B308" s="661" t="s">
        <v>4217</v>
      </c>
      <c r="C308" s="661" t="s">
        <v>5616</v>
      </c>
      <c r="D308" s="661" t="s">
        <v>2251</v>
      </c>
      <c r="E308" s="661" t="s">
        <v>5617</v>
      </c>
      <c r="F308" s="664">
        <v>3</v>
      </c>
      <c r="G308" s="664">
        <v>0</v>
      </c>
      <c r="H308" s="677"/>
      <c r="I308" s="664"/>
      <c r="J308" s="664"/>
      <c r="K308" s="677"/>
      <c r="L308" s="664">
        <v>3</v>
      </c>
      <c r="M308" s="665">
        <v>0</v>
      </c>
    </row>
    <row r="309" spans="1:13" ht="14.4" customHeight="1" x14ac:dyDescent="0.3">
      <c r="A309" s="660" t="s">
        <v>4371</v>
      </c>
      <c r="B309" s="661" t="s">
        <v>4219</v>
      </c>
      <c r="C309" s="661" t="s">
        <v>4736</v>
      </c>
      <c r="D309" s="661" t="s">
        <v>1191</v>
      </c>
      <c r="E309" s="661" t="s">
        <v>3080</v>
      </c>
      <c r="F309" s="664">
        <v>1</v>
      </c>
      <c r="G309" s="664">
        <v>0</v>
      </c>
      <c r="H309" s="677"/>
      <c r="I309" s="664"/>
      <c r="J309" s="664"/>
      <c r="K309" s="677"/>
      <c r="L309" s="664">
        <v>1</v>
      </c>
      <c r="M309" s="665">
        <v>0</v>
      </c>
    </row>
    <row r="310" spans="1:13" ht="14.4" customHeight="1" x14ac:dyDescent="0.3">
      <c r="A310" s="660" t="s">
        <v>4371</v>
      </c>
      <c r="B310" s="661" t="s">
        <v>6669</v>
      </c>
      <c r="C310" s="661" t="s">
        <v>5569</v>
      </c>
      <c r="D310" s="661" t="s">
        <v>5570</v>
      </c>
      <c r="E310" s="661" t="s">
        <v>5571</v>
      </c>
      <c r="F310" s="664">
        <v>2</v>
      </c>
      <c r="G310" s="664">
        <v>1388.08</v>
      </c>
      <c r="H310" s="677">
        <v>1</v>
      </c>
      <c r="I310" s="664"/>
      <c r="J310" s="664"/>
      <c r="K310" s="677">
        <v>0</v>
      </c>
      <c r="L310" s="664">
        <v>2</v>
      </c>
      <c r="M310" s="665">
        <v>1388.08</v>
      </c>
    </row>
    <row r="311" spans="1:13" ht="14.4" customHeight="1" x14ac:dyDescent="0.3">
      <c r="A311" s="660" t="s">
        <v>4371</v>
      </c>
      <c r="B311" s="661" t="s">
        <v>6661</v>
      </c>
      <c r="C311" s="661" t="s">
        <v>4753</v>
      </c>
      <c r="D311" s="661" t="s">
        <v>4754</v>
      </c>
      <c r="E311" s="661" t="s">
        <v>4755</v>
      </c>
      <c r="F311" s="664"/>
      <c r="G311" s="664"/>
      <c r="H311" s="677">
        <v>0</v>
      </c>
      <c r="I311" s="664">
        <v>28</v>
      </c>
      <c r="J311" s="664">
        <v>24303.94</v>
      </c>
      <c r="K311" s="677">
        <v>1</v>
      </c>
      <c r="L311" s="664">
        <v>28</v>
      </c>
      <c r="M311" s="665">
        <v>24303.94</v>
      </c>
    </row>
    <row r="312" spans="1:13" ht="14.4" customHeight="1" x14ac:dyDescent="0.3">
      <c r="A312" s="660" t="s">
        <v>4371</v>
      </c>
      <c r="B312" s="661" t="s">
        <v>6661</v>
      </c>
      <c r="C312" s="661" t="s">
        <v>4620</v>
      </c>
      <c r="D312" s="661" t="s">
        <v>4621</v>
      </c>
      <c r="E312" s="661" t="s">
        <v>4622</v>
      </c>
      <c r="F312" s="664"/>
      <c r="G312" s="664"/>
      <c r="H312" s="677">
        <v>0</v>
      </c>
      <c r="I312" s="664">
        <v>20</v>
      </c>
      <c r="J312" s="664">
        <v>25361.53</v>
      </c>
      <c r="K312" s="677">
        <v>1</v>
      </c>
      <c r="L312" s="664">
        <v>20</v>
      </c>
      <c r="M312" s="665">
        <v>25361.53</v>
      </c>
    </row>
    <row r="313" spans="1:13" ht="14.4" customHeight="1" x14ac:dyDescent="0.3">
      <c r="A313" s="660" t="s">
        <v>4371</v>
      </c>
      <c r="B313" s="661" t="s">
        <v>6661</v>
      </c>
      <c r="C313" s="661" t="s">
        <v>4756</v>
      </c>
      <c r="D313" s="661" t="s">
        <v>4757</v>
      </c>
      <c r="E313" s="661" t="s">
        <v>4758</v>
      </c>
      <c r="F313" s="664"/>
      <c r="G313" s="664"/>
      <c r="H313" s="677">
        <v>0</v>
      </c>
      <c r="I313" s="664">
        <v>16</v>
      </c>
      <c r="J313" s="664">
        <v>25329.360000000001</v>
      </c>
      <c r="K313" s="677">
        <v>1</v>
      </c>
      <c r="L313" s="664">
        <v>16</v>
      </c>
      <c r="M313" s="665">
        <v>25329.360000000001</v>
      </c>
    </row>
    <row r="314" spans="1:13" ht="14.4" customHeight="1" x14ac:dyDescent="0.3">
      <c r="A314" s="660" t="s">
        <v>4371</v>
      </c>
      <c r="B314" s="661" t="s">
        <v>4222</v>
      </c>
      <c r="C314" s="661" t="s">
        <v>5668</v>
      </c>
      <c r="D314" s="661" t="s">
        <v>5669</v>
      </c>
      <c r="E314" s="661" t="s">
        <v>5670</v>
      </c>
      <c r="F314" s="664">
        <v>2</v>
      </c>
      <c r="G314" s="664">
        <v>392.92</v>
      </c>
      <c r="H314" s="677">
        <v>1</v>
      </c>
      <c r="I314" s="664"/>
      <c r="J314" s="664"/>
      <c r="K314" s="677">
        <v>0</v>
      </c>
      <c r="L314" s="664">
        <v>2</v>
      </c>
      <c r="M314" s="665">
        <v>392.92</v>
      </c>
    </row>
    <row r="315" spans="1:13" ht="14.4" customHeight="1" x14ac:dyDescent="0.3">
      <c r="A315" s="660" t="s">
        <v>4371</v>
      </c>
      <c r="B315" s="661" t="s">
        <v>4222</v>
      </c>
      <c r="C315" s="661" t="s">
        <v>2311</v>
      </c>
      <c r="D315" s="661" t="s">
        <v>2312</v>
      </c>
      <c r="E315" s="661" t="s">
        <v>4224</v>
      </c>
      <c r="F315" s="664"/>
      <c r="G315" s="664"/>
      <c r="H315" s="677">
        <v>0</v>
      </c>
      <c r="I315" s="664">
        <v>9</v>
      </c>
      <c r="J315" s="664">
        <v>1326.2400000000002</v>
      </c>
      <c r="K315" s="677">
        <v>1</v>
      </c>
      <c r="L315" s="664">
        <v>9</v>
      </c>
      <c r="M315" s="665">
        <v>1326.2400000000002</v>
      </c>
    </row>
    <row r="316" spans="1:13" ht="14.4" customHeight="1" x14ac:dyDescent="0.3">
      <c r="A316" s="660" t="s">
        <v>4371</v>
      </c>
      <c r="B316" s="661" t="s">
        <v>4222</v>
      </c>
      <c r="C316" s="661" t="s">
        <v>2557</v>
      </c>
      <c r="D316" s="661" t="s">
        <v>2558</v>
      </c>
      <c r="E316" s="661" t="s">
        <v>1691</v>
      </c>
      <c r="F316" s="664"/>
      <c r="G316" s="664"/>
      <c r="H316" s="677">
        <v>0</v>
      </c>
      <c r="I316" s="664">
        <v>2</v>
      </c>
      <c r="J316" s="664">
        <v>392.92</v>
      </c>
      <c r="K316" s="677">
        <v>1</v>
      </c>
      <c r="L316" s="664">
        <v>2</v>
      </c>
      <c r="M316" s="665">
        <v>392.92</v>
      </c>
    </row>
    <row r="317" spans="1:13" ht="14.4" customHeight="1" x14ac:dyDescent="0.3">
      <c r="A317" s="660" t="s">
        <v>4371</v>
      </c>
      <c r="B317" s="661" t="s">
        <v>4222</v>
      </c>
      <c r="C317" s="661" t="s">
        <v>2352</v>
      </c>
      <c r="D317" s="661" t="s">
        <v>2349</v>
      </c>
      <c r="E317" s="661" t="s">
        <v>3479</v>
      </c>
      <c r="F317" s="664"/>
      <c r="G317" s="664"/>
      <c r="H317" s="677">
        <v>0</v>
      </c>
      <c r="I317" s="664">
        <v>4</v>
      </c>
      <c r="J317" s="664">
        <v>392.92</v>
      </c>
      <c r="K317" s="677">
        <v>1</v>
      </c>
      <c r="L317" s="664">
        <v>4</v>
      </c>
      <c r="M317" s="665">
        <v>392.92</v>
      </c>
    </row>
    <row r="318" spans="1:13" ht="14.4" customHeight="1" x14ac:dyDescent="0.3">
      <c r="A318" s="660" t="s">
        <v>4371</v>
      </c>
      <c r="B318" s="661" t="s">
        <v>4222</v>
      </c>
      <c r="C318" s="661" t="s">
        <v>4965</v>
      </c>
      <c r="D318" s="661" t="s">
        <v>2508</v>
      </c>
      <c r="E318" s="661" t="s">
        <v>4966</v>
      </c>
      <c r="F318" s="664"/>
      <c r="G318" s="664"/>
      <c r="H318" s="677">
        <v>0</v>
      </c>
      <c r="I318" s="664">
        <v>3</v>
      </c>
      <c r="J318" s="664">
        <v>943.02</v>
      </c>
      <c r="K318" s="677">
        <v>1</v>
      </c>
      <c r="L318" s="664">
        <v>3</v>
      </c>
      <c r="M318" s="665">
        <v>943.02</v>
      </c>
    </row>
    <row r="319" spans="1:13" ht="14.4" customHeight="1" x14ac:dyDescent="0.3">
      <c r="A319" s="660" t="s">
        <v>4371</v>
      </c>
      <c r="B319" s="661" t="s">
        <v>4231</v>
      </c>
      <c r="C319" s="661" t="s">
        <v>3613</v>
      </c>
      <c r="D319" s="661" t="s">
        <v>4302</v>
      </c>
      <c r="E319" s="661" t="s">
        <v>4303</v>
      </c>
      <c r="F319" s="664"/>
      <c r="G319" s="664"/>
      <c r="H319" s="677">
        <v>0</v>
      </c>
      <c r="I319" s="664">
        <v>6</v>
      </c>
      <c r="J319" s="664">
        <v>673.86</v>
      </c>
      <c r="K319" s="677">
        <v>1</v>
      </c>
      <c r="L319" s="664">
        <v>6</v>
      </c>
      <c r="M319" s="665">
        <v>673.86</v>
      </c>
    </row>
    <row r="320" spans="1:13" ht="14.4" customHeight="1" x14ac:dyDescent="0.3">
      <c r="A320" s="660" t="s">
        <v>4371</v>
      </c>
      <c r="B320" s="661" t="s">
        <v>4231</v>
      </c>
      <c r="C320" s="661" t="s">
        <v>4628</v>
      </c>
      <c r="D320" s="661" t="s">
        <v>4302</v>
      </c>
      <c r="E320" s="661" t="s">
        <v>4629</v>
      </c>
      <c r="F320" s="664"/>
      <c r="G320" s="664"/>
      <c r="H320" s="677">
        <v>0</v>
      </c>
      <c r="I320" s="664">
        <v>1</v>
      </c>
      <c r="J320" s="664">
        <v>561.54</v>
      </c>
      <c r="K320" s="677">
        <v>1</v>
      </c>
      <c r="L320" s="664">
        <v>1</v>
      </c>
      <c r="M320" s="665">
        <v>561.54</v>
      </c>
    </row>
    <row r="321" spans="1:13" ht="14.4" customHeight="1" x14ac:dyDescent="0.3">
      <c r="A321" s="660" t="s">
        <v>4371</v>
      </c>
      <c r="B321" s="661" t="s">
        <v>4231</v>
      </c>
      <c r="C321" s="661" t="s">
        <v>4795</v>
      </c>
      <c r="D321" s="661" t="s">
        <v>4232</v>
      </c>
      <c r="E321" s="661" t="s">
        <v>4796</v>
      </c>
      <c r="F321" s="664"/>
      <c r="G321" s="664"/>
      <c r="H321" s="677">
        <v>0</v>
      </c>
      <c r="I321" s="664">
        <v>1</v>
      </c>
      <c r="J321" s="664">
        <v>887.05</v>
      </c>
      <c r="K321" s="677">
        <v>1</v>
      </c>
      <c r="L321" s="664">
        <v>1</v>
      </c>
      <c r="M321" s="665">
        <v>887.05</v>
      </c>
    </row>
    <row r="322" spans="1:13" ht="14.4" customHeight="1" x14ac:dyDescent="0.3">
      <c r="A322" s="660" t="s">
        <v>4371</v>
      </c>
      <c r="B322" s="661" t="s">
        <v>4235</v>
      </c>
      <c r="C322" s="661" t="s">
        <v>4938</v>
      </c>
      <c r="D322" s="661" t="s">
        <v>2281</v>
      </c>
      <c r="E322" s="661" t="s">
        <v>4939</v>
      </c>
      <c r="F322" s="664"/>
      <c r="G322" s="664"/>
      <c r="H322" s="677">
        <v>0</v>
      </c>
      <c r="I322" s="664">
        <v>16</v>
      </c>
      <c r="J322" s="664">
        <v>28695.359999999997</v>
      </c>
      <c r="K322" s="677">
        <v>1</v>
      </c>
      <c r="L322" s="664">
        <v>16</v>
      </c>
      <c r="M322" s="665">
        <v>28695.359999999997</v>
      </c>
    </row>
    <row r="323" spans="1:13" ht="14.4" customHeight="1" x14ac:dyDescent="0.3">
      <c r="A323" s="660" t="s">
        <v>4371</v>
      </c>
      <c r="B323" s="661" t="s">
        <v>4239</v>
      </c>
      <c r="C323" s="661" t="s">
        <v>5441</v>
      </c>
      <c r="D323" s="661" t="s">
        <v>5442</v>
      </c>
      <c r="E323" s="661" t="s">
        <v>4245</v>
      </c>
      <c r="F323" s="664">
        <v>3</v>
      </c>
      <c r="G323" s="664">
        <v>32.19</v>
      </c>
      <c r="H323" s="677">
        <v>1</v>
      </c>
      <c r="I323" s="664"/>
      <c r="J323" s="664"/>
      <c r="K323" s="677">
        <v>0</v>
      </c>
      <c r="L323" s="664">
        <v>3</v>
      </c>
      <c r="M323" s="665">
        <v>32.19</v>
      </c>
    </row>
    <row r="324" spans="1:13" ht="14.4" customHeight="1" x14ac:dyDescent="0.3">
      <c r="A324" s="660" t="s">
        <v>4371</v>
      </c>
      <c r="B324" s="661" t="s">
        <v>4239</v>
      </c>
      <c r="C324" s="661" t="s">
        <v>2456</v>
      </c>
      <c r="D324" s="661" t="s">
        <v>4240</v>
      </c>
      <c r="E324" s="661" t="s">
        <v>4241</v>
      </c>
      <c r="F324" s="664"/>
      <c r="G324" s="664"/>
      <c r="H324" s="677">
        <v>0</v>
      </c>
      <c r="I324" s="664">
        <v>2</v>
      </c>
      <c r="J324" s="664">
        <v>32.54</v>
      </c>
      <c r="K324" s="677">
        <v>1</v>
      </c>
      <c r="L324" s="664">
        <v>2</v>
      </c>
      <c r="M324" s="665">
        <v>32.54</v>
      </c>
    </row>
    <row r="325" spans="1:13" ht="14.4" customHeight="1" x14ac:dyDescent="0.3">
      <c r="A325" s="660" t="s">
        <v>4371</v>
      </c>
      <c r="B325" s="661" t="s">
        <v>4239</v>
      </c>
      <c r="C325" s="661" t="s">
        <v>2381</v>
      </c>
      <c r="D325" s="661" t="s">
        <v>4242</v>
      </c>
      <c r="E325" s="661" t="s">
        <v>4243</v>
      </c>
      <c r="F325" s="664"/>
      <c r="G325" s="664"/>
      <c r="H325" s="677">
        <v>0</v>
      </c>
      <c r="I325" s="664">
        <v>3</v>
      </c>
      <c r="J325" s="664">
        <v>20.94</v>
      </c>
      <c r="K325" s="677">
        <v>1</v>
      </c>
      <c r="L325" s="664">
        <v>3</v>
      </c>
      <c r="M325" s="665">
        <v>20.94</v>
      </c>
    </row>
    <row r="326" spans="1:13" ht="14.4" customHeight="1" x14ac:dyDescent="0.3">
      <c r="A326" s="660" t="s">
        <v>4371</v>
      </c>
      <c r="B326" s="661" t="s">
        <v>4239</v>
      </c>
      <c r="C326" s="661" t="s">
        <v>2500</v>
      </c>
      <c r="D326" s="661" t="s">
        <v>4244</v>
      </c>
      <c r="E326" s="661" t="s">
        <v>4245</v>
      </c>
      <c r="F326" s="664"/>
      <c r="G326" s="664"/>
      <c r="H326" s="677">
        <v>0</v>
      </c>
      <c r="I326" s="664">
        <v>6</v>
      </c>
      <c r="J326" s="664">
        <v>64.38</v>
      </c>
      <c r="K326" s="677">
        <v>1</v>
      </c>
      <c r="L326" s="664">
        <v>6</v>
      </c>
      <c r="M326" s="665">
        <v>64.38</v>
      </c>
    </row>
    <row r="327" spans="1:13" ht="14.4" customHeight="1" x14ac:dyDescent="0.3">
      <c r="A327" s="660" t="s">
        <v>4371</v>
      </c>
      <c r="B327" s="661" t="s">
        <v>4239</v>
      </c>
      <c r="C327" s="661" t="s">
        <v>5443</v>
      </c>
      <c r="D327" s="661" t="s">
        <v>5444</v>
      </c>
      <c r="E327" s="661" t="s">
        <v>4243</v>
      </c>
      <c r="F327" s="664">
        <v>5</v>
      </c>
      <c r="G327" s="664">
        <v>26.85</v>
      </c>
      <c r="H327" s="677">
        <v>1</v>
      </c>
      <c r="I327" s="664"/>
      <c r="J327" s="664"/>
      <c r="K327" s="677">
        <v>0</v>
      </c>
      <c r="L327" s="664">
        <v>5</v>
      </c>
      <c r="M327" s="665">
        <v>26.85</v>
      </c>
    </row>
    <row r="328" spans="1:13" ht="14.4" customHeight="1" x14ac:dyDescent="0.3">
      <c r="A328" s="660" t="s">
        <v>4371</v>
      </c>
      <c r="B328" s="661" t="s">
        <v>4249</v>
      </c>
      <c r="C328" s="661" t="s">
        <v>4760</v>
      </c>
      <c r="D328" s="661" t="s">
        <v>2504</v>
      </c>
      <c r="E328" s="661" t="s">
        <v>620</v>
      </c>
      <c r="F328" s="664"/>
      <c r="G328" s="664"/>
      <c r="H328" s="677">
        <v>0</v>
      </c>
      <c r="I328" s="664">
        <v>2</v>
      </c>
      <c r="J328" s="664">
        <v>432.32</v>
      </c>
      <c r="K328" s="677">
        <v>1</v>
      </c>
      <c r="L328" s="664">
        <v>2</v>
      </c>
      <c r="M328" s="665">
        <v>432.32</v>
      </c>
    </row>
    <row r="329" spans="1:13" ht="14.4" customHeight="1" x14ac:dyDescent="0.3">
      <c r="A329" s="660" t="s">
        <v>4371</v>
      </c>
      <c r="B329" s="661" t="s">
        <v>4249</v>
      </c>
      <c r="C329" s="661" t="s">
        <v>2427</v>
      </c>
      <c r="D329" s="661" t="s">
        <v>2428</v>
      </c>
      <c r="E329" s="661" t="s">
        <v>4250</v>
      </c>
      <c r="F329" s="664"/>
      <c r="G329" s="664"/>
      <c r="H329" s="677">
        <v>0</v>
      </c>
      <c r="I329" s="664">
        <v>6</v>
      </c>
      <c r="J329" s="664">
        <v>413.93999999999994</v>
      </c>
      <c r="K329" s="677">
        <v>1</v>
      </c>
      <c r="L329" s="664">
        <v>6</v>
      </c>
      <c r="M329" s="665">
        <v>413.93999999999994</v>
      </c>
    </row>
    <row r="330" spans="1:13" ht="14.4" customHeight="1" x14ac:dyDescent="0.3">
      <c r="A330" s="660" t="s">
        <v>4371</v>
      </c>
      <c r="B330" s="661" t="s">
        <v>4249</v>
      </c>
      <c r="C330" s="661" t="s">
        <v>2503</v>
      </c>
      <c r="D330" s="661" t="s">
        <v>2504</v>
      </c>
      <c r="E330" s="661" t="s">
        <v>4251</v>
      </c>
      <c r="F330" s="664"/>
      <c r="G330" s="664"/>
      <c r="H330" s="677">
        <v>0</v>
      </c>
      <c r="I330" s="664">
        <v>12</v>
      </c>
      <c r="J330" s="664">
        <v>2203.12</v>
      </c>
      <c r="K330" s="677">
        <v>1</v>
      </c>
      <c r="L330" s="664">
        <v>12</v>
      </c>
      <c r="M330" s="665">
        <v>2203.12</v>
      </c>
    </row>
    <row r="331" spans="1:13" ht="14.4" customHeight="1" x14ac:dyDescent="0.3">
      <c r="A331" s="660" t="s">
        <v>4371</v>
      </c>
      <c r="B331" s="661" t="s">
        <v>4252</v>
      </c>
      <c r="C331" s="661" t="s">
        <v>2510</v>
      </c>
      <c r="D331" s="661" t="s">
        <v>4253</v>
      </c>
      <c r="E331" s="661" t="s">
        <v>3661</v>
      </c>
      <c r="F331" s="664"/>
      <c r="G331" s="664"/>
      <c r="H331" s="677">
        <v>0</v>
      </c>
      <c r="I331" s="664">
        <v>6</v>
      </c>
      <c r="J331" s="664">
        <v>1064.5999999999999</v>
      </c>
      <c r="K331" s="677">
        <v>1</v>
      </c>
      <c r="L331" s="664">
        <v>6</v>
      </c>
      <c r="M331" s="665">
        <v>1064.5999999999999</v>
      </c>
    </row>
    <row r="332" spans="1:13" ht="14.4" customHeight="1" x14ac:dyDescent="0.3">
      <c r="A332" s="660" t="s">
        <v>4371</v>
      </c>
      <c r="B332" s="661" t="s">
        <v>4254</v>
      </c>
      <c r="C332" s="661" t="s">
        <v>5489</v>
      </c>
      <c r="D332" s="661" t="s">
        <v>5490</v>
      </c>
      <c r="E332" s="661" t="s">
        <v>3137</v>
      </c>
      <c r="F332" s="664">
        <v>4</v>
      </c>
      <c r="G332" s="664">
        <v>867.76</v>
      </c>
      <c r="H332" s="677">
        <v>1</v>
      </c>
      <c r="I332" s="664"/>
      <c r="J332" s="664"/>
      <c r="K332" s="677">
        <v>0</v>
      </c>
      <c r="L332" s="664">
        <v>4</v>
      </c>
      <c r="M332" s="665">
        <v>867.76</v>
      </c>
    </row>
    <row r="333" spans="1:13" ht="14.4" customHeight="1" x14ac:dyDescent="0.3">
      <c r="A333" s="660" t="s">
        <v>4371</v>
      </c>
      <c r="B333" s="661" t="s">
        <v>4254</v>
      </c>
      <c r="C333" s="661" t="s">
        <v>5491</v>
      </c>
      <c r="D333" s="661" t="s">
        <v>5492</v>
      </c>
      <c r="E333" s="661" t="s">
        <v>3137</v>
      </c>
      <c r="F333" s="664">
        <v>2</v>
      </c>
      <c r="G333" s="664">
        <v>403.5</v>
      </c>
      <c r="H333" s="677">
        <v>1</v>
      </c>
      <c r="I333" s="664"/>
      <c r="J333" s="664"/>
      <c r="K333" s="677">
        <v>0</v>
      </c>
      <c r="L333" s="664">
        <v>2</v>
      </c>
      <c r="M333" s="665">
        <v>403.5</v>
      </c>
    </row>
    <row r="334" spans="1:13" ht="14.4" customHeight="1" x14ac:dyDescent="0.3">
      <c r="A334" s="660" t="s">
        <v>4371</v>
      </c>
      <c r="B334" s="661" t="s">
        <v>4254</v>
      </c>
      <c r="C334" s="661" t="s">
        <v>5493</v>
      </c>
      <c r="D334" s="661" t="s">
        <v>5492</v>
      </c>
      <c r="E334" s="661" t="s">
        <v>996</v>
      </c>
      <c r="F334" s="664">
        <v>4</v>
      </c>
      <c r="G334" s="664">
        <v>0</v>
      </c>
      <c r="H334" s="677"/>
      <c r="I334" s="664"/>
      <c r="J334" s="664"/>
      <c r="K334" s="677"/>
      <c r="L334" s="664">
        <v>4</v>
      </c>
      <c r="M334" s="665">
        <v>0</v>
      </c>
    </row>
    <row r="335" spans="1:13" ht="14.4" customHeight="1" x14ac:dyDescent="0.3">
      <c r="A335" s="660" t="s">
        <v>4371</v>
      </c>
      <c r="B335" s="661" t="s">
        <v>4254</v>
      </c>
      <c r="C335" s="661" t="s">
        <v>5494</v>
      </c>
      <c r="D335" s="661" t="s">
        <v>5495</v>
      </c>
      <c r="E335" s="661" t="s">
        <v>5496</v>
      </c>
      <c r="F335" s="664">
        <v>2</v>
      </c>
      <c r="G335" s="664">
        <v>330.55</v>
      </c>
      <c r="H335" s="677">
        <v>1</v>
      </c>
      <c r="I335" s="664"/>
      <c r="J335" s="664"/>
      <c r="K335" s="677">
        <v>0</v>
      </c>
      <c r="L335" s="664">
        <v>2</v>
      </c>
      <c r="M335" s="665">
        <v>330.55</v>
      </c>
    </row>
    <row r="336" spans="1:13" ht="14.4" customHeight="1" x14ac:dyDescent="0.3">
      <c r="A336" s="660" t="s">
        <v>4371</v>
      </c>
      <c r="B336" s="661" t="s">
        <v>4258</v>
      </c>
      <c r="C336" s="661" t="s">
        <v>2438</v>
      </c>
      <c r="D336" s="661" t="s">
        <v>2439</v>
      </c>
      <c r="E336" s="661" t="s">
        <v>4259</v>
      </c>
      <c r="F336" s="664"/>
      <c r="G336" s="664"/>
      <c r="H336" s="677">
        <v>0</v>
      </c>
      <c r="I336" s="664">
        <v>2</v>
      </c>
      <c r="J336" s="664">
        <v>189.6</v>
      </c>
      <c r="K336" s="677">
        <v>1</v>
      </c>
      <c r="L336" s="664">
        <v>2</v>
      </c>
      <c r="M336" s="665">
        <v>189.6</v>
      </c>
    </row>
    <row r="337" spans="1:13" ht="14.4" customHeight="1" x14ac:dyDescent="0.3">
      <c r="A337" s="660" t="s">
        <v>4371</v>
      </c>
      <c r="B337" s="661" t="s">
        <v>6670</v>
      </c>
      <c r="C337" s="661" t="s">
        <v>5522</v>
      </c>
      <c r="D337" s="661" t="s">
        <v>5523</v>
      </c>
      <c r="E337" s="661" t="s">
        <v>5524</v>
      </c>
      <c r="F337" s="664">
        <v>2</v>
      </c>
      <c r="G337" s="664">
        <v>1050.3399999999999</v>
      </c>
      <c r="H337" s="677">
        <v>1</v>
      </c>
      <c r="I337" s="664"/>
      <c r="J337" s="664"/>
      <c r="K337" s="677">
        <v>0</v>
      </c>
      <c r="L337" s="664">
        <v>2</v>
      </c>
      <c r="M337" s="665">
        <v>1050.3399999999999</v>
      </c>
    </row>
    <row r="338" spans="1:13" ht="14.4" customHeight="1" x14ac:dyDescent="0.3">
      <c r="A338" s="660" t="s">
        <v>4371</v>
      </c>
      <c r="B338" s="661" t="s">
        <v>4260</v>
      </c>
      <c r="C338" s="661" t="s">
        <v>2372</v>
      </c>
      <c r="D338" s="661" t="s">
        <v>2369</v>
      </c>
      <c r="E338" s="661" t="s">
        <v>996</v>
      </c>
      <c r="F338" s="664"/>
      <c r="G338" s="664"/>
      <c r="H338" s="677">
        <v>0</v>
      </c>
      <c r="I338" s="664">
        <v>2</v>
      </c>
      <c r="J338" s="664">
        <v>275.48</v>
      </c>
      <c r="K338" s="677">
        <v>1</v>
      </c>
      <c r="L338" s="664">
        <v>2</v>
      </c>
      <c r="M338" s="665">
        <v>275.48</v>
      </c>
    </row>
    <row r="339" spans="1:13" ht="14.4" customHeight="1" x14ac:dyDescent="0.3">
      <c r="A339" s="660" t="s">
        <v>4371</v>
      </c>
      <c r="B339" s="661" t="s">
        <v>4261</v>
      </c>
      <c r="C339" s="661" t="s">
        <v>5575</v>
      </c>
      <c r="D339" s="661" t="s">
        <v>5576</v>
      </c>
      <c r="E339" s="661" t="s">
        <v>5577</v>
      </c>
      <c r="F339" s="664">
        <v>1</v>
      </c>
      <c r="G339" s="664">
        <v>0</v>
      </c>
      <c r="H339" s="677"/>
      <c r="I339" s="664"/>
      <c r="J339" s="664"/>
      <c r="K339" s="677"/>
      <c r="L339" s="664">
        <v>1</v>
      </c>
      <c r="M339" s="665">
        <v>0</v>
      </c>
    </row>
    <row r="340" spans="1:13" ht="14.4" customHeight="1" x14ac:dyDescent="0.3">
      <c r="A340" s="660" t="s">
        <v>4371</v>
      </c>
      <c r="B340" s="661" t="s">
        <v>4261</v>
      </c>
      <c r="C340" s="661" t="s">
        <v>5578</v>
      </c>
      <c r="D340" s="661" t="s">
        <v>5576</v>
      </c>
      <c r="E340" s="661" t="s">
        <v>1161</v>
      </c>
      <c r="F340" s="664">
        <v>1</v>
      </c>
      <c r="G340" s="664">
        <v>0</v>
      </c>
      <c r="H340" s="677"/>
      <c r="I340" s="664"/>
      <c r="J340" s="664"/>
      <c r="K340" s="677"/>
      <c r="L340" s="664">
        <v>1</v>
      </c>
      <c r="M340" s="665">
        <v>0</v>
      </c>
    </row>
    <row r="341" spans="1:13" ht="14.4" customHeight="1" x14ac:dyDescent="0.3">
      <c r="A341" s="660" t="s">
        <v>4371</v>
      </c>
      <c r="B341" s="661" t="s">
        <v>4261</v>
      </c>
      <c r="C341" s="661" t="s">
        <v>5579</v>
      </c>
      <c r="D341" s="661" t="s">
        <v>5576</v>
      </c>
      <c r="E341" s="661" t="s">
        <v>5580</v>
      </c>
      <c r="F341" s="664">
        <v>1</v>
      </c>
      <c r="G341" s="664">
        <v>0</v>
      </c>
      <c r="H341" s="677"/>
      <c r="I341" s="664"/>
      <c r="J341" s="664"/>
      <c r="K341" s="677"/>
      <c r="L341" s="664">
        <v>1</v>
      </c>
      <c r="M341" s="665">
        <v>0</v>
      </c>
    </row>
    <row r="342" spans="1:13" ht="14.4" customHeight="1" x14ac:dyDescent="0.3">
      <c r="A342" s="660" t="s">
        <v>4371</v>
      </c>
      <c r="B342" s="661" t="s">
        <v>4263</v>
      </c>
      <c r="C342" s="661" t="s">
        <v>4879</v>
      </c>
      <c r="D342" s="661" t="s">
        <v>4880</v>
      </c>
      <c r="E342" s="661" t="s">
        <v>3682</v>
      </c>
      <c r="F342" s="664">
        <v>1</v>
      </c>
      <c r="G342" s="664">
        <v>194.26</v>
      </c>
      <c r="H342" s="677">
        <v>1</v>
      </c>
      <c r="I342" s="664"/>
      <c r="J342" s="664"/>
      <c r="K342" s="677">
        <v>0</v>
      </c>
      <c r="L342" s="664">
        <v>1</v>
      </c>
      <c r="M342" s="665">
        <v>194.26</v>
      </c>
    </row>
    <row r="343" spans="1:13" ht="14.4" customHeight="1" x14ac:dyDescent="0.3">
      <c r="A343" s="660" t="s">
        <v>4372</v>
      </c>
      <c r="B343" s="661" t="s">
        <v>4120</v>
      </c>
      <c r="C343" s="661" t="s">
        <v>2514</v>
      </c>
      <c r="D343" s="661" t="s">
        <v>2515</v>
      </c>
      <c r="E343" s="661" t="s">
        <v>4121</v>
      </c>
      <c r="F343" s="664"/>
      <c r="G343" s="664"/>
      <c r="H343" s="677">
        <v>0</v>
      </c>
      <c r="I343" s="664">
        <v>2</v>
      </c>
      <c r="J343" s="664">
        <v>2719.22</v>
      </c>
      <c r="K343" s="677">
        <v>1</v>
      </c>
      <c r="L343" s="664">
        <v>2</v>
      </c>
      <c r="M343" s="665">
        <v>2719.22</v>
      </c>
    </row>
    <row r="344" spans="1:13" ht="14.4" customHeight="1" x14ac:dyDescent="0.3">
      <c r="A344" s="660" t="s">
        <v>4372</v>
      </c>
      <c r="B344" s="661" t="s">
        <v>4120</v>
      </c>
      <c r="C344" s="661" t="s">
        <v>4457</v>
      </c>
      <c r="D344" s="661" t="s">
        <v>4458</v>
      </c>
      <c r="E344" s="661" t="s">
        <v>4459</v>
      </c>
      <c r="F344" s="664"/>
      <c r="G344" s="664"/>
      <c r="H344" s="677">
        <v>0</v>
      </c>
      <c r="I344" s="664">
        <v>5</v>
      </c>
      <c r="J344" s="664">
        <v>6798.0499999999993</v>
      </c>
      <c r="K344" s="677">
        <v>1</v>
      </c>
      <c r="L344" s="664">
        <v>5</v>
      </c>
      <c r="M344" s="665">
        <v>6798.0499999999993</v>
      </c>
    </row>
    <row r="345" spans="1:13" ht="14.4" customHeight="1" x14ac:dyDescent="0.3">
      <c r="A345" s="660" t="s">
        <v>4372</v>
      </c>
      <c r="B345" s="661" t="s">
        <v>4125</v>
      </c>
      <c r="C345" s="661" t="s">
        <v>2539</v>
      </c>
      <c r="D345" s="661" t="s">
        <v>2540</v>
      </c>
      <c r="E345" s="661" t="s">
        <v>2244</v>
      </c>
      <c r="F345" s="664"/>
      <c r="G345" s="664"/>
      <c r="H345" s="677"/>
      <c r="I345" s="664">
        <v>2</v>
      </c>
      <c r="J345" s="664">
        <v>0</v>
      </c>
      <c r="K345" s="677"/>
      <c r="L345" s="664">
        <v>2</v>
      </c>
      <c r="M345" s="665">
        <v>0</v>
      </c>
    </row>
    <row r="346" spans="1:13" ht="14.4" customHeight="1" x14ac:dyDescent="0.3">
      <c r="A346" s="660" t="s">
        <v>4372</v>
      </c>
      <c r="B346" s="661" t="s">
        <v>4132</v>
      </c>
      <c r="C346" s="661" t="s">
        <v>2288</v>
      </c>
      <c r="D346" s="661" t="s">
        <v>2285</v>
      </c>
      <c r="E346" s="661" t="s">
        <v>2289</v>
      </c>
      <c r="F346" s="664"/>
      <c r="G346" s="664"/>
      <c r="H346" s="677">
        <v>0</v>
      </c>
      <c r="I346" s="664">
        <v>2</v>
      </c>
      <c r="J346" s="664">
        <v>2332.94</v>
      </c>
      <c r="K346" s="677">
        <v>1</v>
      </c>
      <c r="L346" s="664">
        <v>2</v>
      </c>
      <c r="M346" s="665">
        <v>2332.94</v>
      </c>
    </row>
    <row r="347" spans="1:13" ht="14.4" customHeight="1" x14ac:dyDescent="0.3">
      <c r="A347" s="660" t="s">
        <v>4372</v>
      </c>
      <c r="B347" s="661" t="s">
        <v>6671</v>
      </c>
      <c r="C347" s="661" t="s">
        <v>2967</v>
      </c>
      <c r="D347" s="661" t="s">
        <v>2968</v>
      </c>
      <c r="E347" s="661" t="s">
        <v>1025</v>
      </c>
      <c r="F347" s="664">
        <v>2</v>
      </c>
      <c r="G347" s="664">
        <v>67.459999999999994</v>
      </c>
      <c r="H347" s="677">
        <v>1</v>
      </c>
      <c r="I347" s="664"/>
      <c r="J347" s="664"/>
      <c r="K347" s="677">
        <v>0</v>
      </c>
      <c r="L347" s="664">
        <v>2</v>
      </c>
      <c r="M347" s="665">
        <v>67.459999999999994</v>
      </c>
    </row>
    <row r="348" spans="1:13" ht="14.4" customHeight="1" x14ac:dyDescent="0.3">
      <c r="A348" s="660" t="s">
        <v>4372</v>
      </c>
      <c r="B348" s="661" t="s">
        <v>4144</v>
      </c>
      <c r="C348" s="661" t="s">
        <v>5647</v>
      </c>
      <c r="D348" s="661" t="s">
        <v>4146</v>
      </c>
      <c r="E348" s="661" t="s">
        <v>4257</v>
      </c>
      <c r="F348" s="664"/>
      <c r="G348" s="664"/>
      <c r="H348" s="677">
        <v>0</v>
      </c>
      <c r="I348" s="664">
        <v>2</v>
      </c>
      <c r="J348" s="664">
        <v>224.72</v>
      </c>
      <c r="K348" s="677">
        <v>1</v>
      </c>
      <c r="L348" s="664">
        <v>2</v>
      </c>
      <c r="M348" s="665">
        <v>224.72</v>
      </c>
    </row>
    <row r="349" spans="1:13" ht="14.4" customHeight="1" x14ac:dyDescent="0.3">
      <c r="A349" s="660" t="s">
        <v>4372</v>
      </c>
      <c r="B349" s="661" t="s">
        <v>4144</v>
      </c>
      <c r="C349" s="661" t="s">
        <v>6604</v>
      </c>
      <c r="D349" s="661" t="s">
        <v>4146</v>
      </c>
      <c r="E349" s="661" t="s">
        <v>3001</v>
      </c>
      <c r="F349" s="664">
        <v>1</v>
      </c>
      <c r="G349" s="664">
        <v>224.71</v>
      </c>
      <c r="H349" s="677">
        <v>1</v>
      </c>
      <c r="I349" s="664"/>
      <c r="J349" s="664"/>
      <c r="K349" s="677">
        <v>0</v>
      </c>
      <c r="L349" s="664">
        <v>1</v>
      </c>
      <c r="M349" s="665">
        <v>224.71</v>
      </c>
    </row>
    <row r="350" spans="1:13" ht="14.4" customHeight="1" x14ac:dyDescent="0.3">
      <c r="A350" s="660" t="s">
        <v>4372</v>
      </c>
      <c r="B350" s="661" t="s">
        <v>4144</v>
      </c>
      <c r="C350" s="661" t="s">
        <v>6605</v>
      </c>
      <c r="D350" s="661" t="s">
        <v>6606</v>
      </c>
      <c r="E350" s="661" t="s">
        <v>6607</v>
      </c>
      <c r="F350" s="664">
        <v>2</v>
      </c>
      <c r="G350" s="664">
        <v>0</v>
      </c>
      <c r="H350" s="677"/>
      <c r="I350" s="664"/>
      <c r="J350" s="664"/>
      <c r="K350" s="677"/>
      <c r="L350" s="664">
        <v>2</v>
      </c>
      <c r="M350" s="665">
        <v>0</v>
      </c>
    </row>
    <row r="351" spans="1:13" ht="14.4" customHeight="1" x14ac:dyDescent="0.3">
      <c r="A351" s="660" t="s">
        <v>4372</v>
      </c>
      <c r="B351" s="661" t="s">
        <v>4177</v>
      </c>
      <c r="C351" s="661" t="s">
        <v>2794</v>
      </c>
      <c r="D351" s="661" t="s">
        <v>2795</v>
      </c>
      <c r="E351" s="661" t="s">
        <v>2796</v>
      </c>
      <c r="F351" s="664"/>
      <c r="G351" s="664"/>
      <c r="H351" s="677">
        <v>0</v>
      </c>
      <c r="I351" s="664">
        <v>3</v>
      </c>
      <c r="J351" s="664">
        <v>569.64</v>
      </c>
      <c r="K351" s="677">
        <v>1</v>
      </c>
      <c r="L351" s="664">
        <v>3</v>
      </c>
      <c r="M351" s="665">
        <v>569.64</v>
      </c>
    </row>
    <row r="352" spans="1:13" ht="14.4" customHeight="1" x14ac:dyDescent="0.3">
      <c r="A352" s="660" t="s">
        <v>4372</v>
      </c>
      <c r="B352" s="661" t="s">
        <v>4187</v>
      </c>
      <c r="C352" s="661" t="s">
        <v>4915</v>
      </c>
      <c r="D352" s="661" t="s">
        <v>2841</v>
      </c>
      <c r="E352" s="661" t="s">
        <v>4916</v>
      </c>
      <c r="F352" s="664"/>
      <c r="G352" s="664"/>
      <c r="H352" s="677">
        <v>0</v>
      </c>
      <c r="I352" s="664">
        <v>2</v>
      </c>
      <c r="J352" s="664">
        <v>1564.44</v>
      </c>
      <c r="K352" s="677">
        <v>1</v>
      </c>
      <c r="L352" s="664">
        <v>2</v>
      </c>
      <c r="M352" s="665">
        <v>1564.44</v>
      </c>
    </row>
    <row r="353" spans="1:13" ht="14.4" customHeight="1" x14ac:dyDescent="0.3">
      <c r="A353" s="660" t="s">
        <v>4372</v>
      </c>
      <c r="B353" s="661" t="s">
        <v>6659</v>
      </c>
      <c r="C353" s="661" t="s">
        <v>5877</v>
      </c>
      <c r="D353" s="661" t="s">
        <v>5878</v>
      </c>
      <c r="E353" s="661" t="s">
        <v>5879</v>
      </c>
      <c r="F353" s="664">
        <v>1</v>
      </c>
      <c r="G353" s="664">
        <v>7567.3</v>
      </c>
      <c r="H353" s="677">
        <v>1</v>
      </c>
      <c r="I353" s="664"/>
      <c r="J353" s="664"/>
      <c r="K353" s="677">
        <v>0</v>
      </c>
      <c r="L353" s="664">
        <v>1</v>
      </c>
      <c r="M353" s="665">
        <v>7567.3</v>
      </c>
    </row>
    <row r="354" spans="1:13" ht="14.4" customHeight="1" x14ac:dyDescent="0.3">
      <c r="A354" s="660" t="s">
        <v>4372</v>
      </c>
      <c r="B354" s="661" t="s">
        <v>6659</v>
      </c>
      <c r="C354" s="661" t="s">
        <v>6609</v>
      </c>
      <c r="D354" s="661" t="s">
        <v>6610</v>
      </c>
      <c r="E354" s="661" t="s">
        <v>6456</v>
      </c>
      <c r="F354" s="664"/>
      <c r="G354" s="664"/>
      <c r="H354" s="677">
        <v>0</v>
      </c>
      <c r="I354" s="664">
        <v>3</v>
      </c>
      <c r="J354" s="664">
        <v>44580.21</v>
      </c>
      <c r="K354" s="677">
        <v>1</v>
      </c>
      <c r="L354" s="664">
        <v>3</v>
      </c>
      <c r="M354" s="665">
        <v>44580.21</v>
      </c>
    </row>
    <row r="355" spans="1:13" ht="14.4" customHeight="1" x14ac:dyDescent="0.3">
      <c r="A355" s="660" t="s">
        <v>4372</v>
      </c>
      <c r="B355" s="661" t="s">
        <v>6659</v>
      </c>
      <c r="C355" s="661" t="s">
        <v>6614</v>
      </c>
      <c r="D355" s="661" t="s">
        <v>6615</v>
      </c>
      <c r="E355" s="661" t="s">
        <v>6497</v>
      </c>
      <c r="F355" s="664">
        <v>1</v>
      </c>
      <c r="G355" s="664">
        <v>1725.42</v>
      </c>
      <c r="H355" s="677">
        <v>1</v>
      </c>
      <c r="I355" s="664"/>
      <c r="J355" s="664"/>
      <c r="K355" s="677">
        <v>0</v>
      </c>
      <c r="L355" s="664">
        <v>1</v>
      </c>
      <c r="M355" s="665">
        <v>1725.42</v>
      </c>
    </row>
    <row r="356" spans="1:13" ht="14.4" customHeight="1" x14ac:dyDescent="0.3">
      <c r="A356" s="660" t="s">
        <v>4372</v>
      </c>
      <c r="B356" s="661" t="s">
        <v>6659</v>
      </c>
      <c r="C356" s="661" t="s">
        <v>6488</v>
      </c>
      <c r="D356" s="661" t="s">
        <v>6487</v>
      </c>
      <c r="E356" s="661" t="s">
        <v>5879</v>
      </c>
      <c r="F356" s="664">
        <v>1</v>
      </c>
      <c r="G356" s="664">
        <v>10614.34</v>
      </c>
      <c r="H356" s="677">
        <v>1</v>
      </c>
      <c r="I356" s="664"/>
      <c r="J356" s="664"/>
      <c r="K356" s="677">
        <v>0</v>
      </c>
      <c r="L356" s="664">
        <v>1</v>
      </c>
      <c r="M356" s="665">
        <v>10614.34</v>
      </c>
    </row>
    <row r="357" spans="1:13" ht="14.4" customHeight="1" x14ac:dyDescent="0.3">
      <c r="A357" s="660" t="s">
        <v>4372</v>
      </c>
      <c r="B357" s="661" t="s">
        <v>6659</v>
      </c>
      <c r="C357" s="661" t="s">
        <v>6494</v>
      </c>
      <c r="D357" s="661" t="s">
        <v>6490</v>
      </c>
      <c r="E357" s="661" t="s">
        <v>5879</v>
      </c>
      <c r="F357" s="664"/>
      <c r="G357" s="664"/>
      <c r="H357" s="677">
        <v>0</v>
      </c>
      <c r="I357" s="664">
        <v>6</v>
      </c>
      <c r="J357" s="664">
        <v>63685.979999999996</v>
      </c>
      <c r="K357" s="677">
        <v>1</v>
      </c>
      <c r="L357" s="664">
        <v>6</v>
      </c>
      <c r="M357" s="665">
        <v>63685.979999999996</v>
      </c>
    </row>
    <row r="358" spans="1:13" ht="14.4" customHeight="1" x14ac:dyDescent="0.3">
      <c r="A358" s="660" t="s">
        <v>4372</v>
      </c>
      <c r="B358" s="661" t="s">
        <v>6659</v>
      </c>
      <c r="C358" s="661" t="s">
        <v>6613</v>
      </c>
      <c r="D358" s="661" t="s">
        <v>6490</v>
      </c>
      <c r="E358" s="661" t="s">
        <v>4303</v>
      </c>
      <c r="F358" s="664"/>
      <c r="G358" s="664"/>
      <c r="H358" s="677"/>
      <c r="I358" s="664">
        <v>1</v>
      </c>
      <c r="J358" s="664">
        <v>0</v>
      </c>
      <c r="K358" s="677"/>
      <c r="L358" s="664">
        <v>1</v>
      </c>
      <c r="M358" s="665">
        <v>0</v>
      </c>
    </row>
    <row r="359" spans="1:13" ht="14.4" customHeight="1" x14ac:dyDescent="0.3">
      <c r="A359" s="660" t="s">
        <v>4372</v>
      </c>
      <c r="B359" s="661" t="s">
        <v>6659</v>
      </c>
      <c r="C359" s="661" t="s">
        <v>6611</v>
      </c>
      <c r="D359" s="661" t="s">
        <v>6496</v>
      </c>
      <c r="E359" s="661" t="s">
        <v>6612</v>
      </c>
      <c r="F359" s="664"/>
      <c r="G359" s="664"/>
      <c r="H359" s="677"/>
      <c r="I359" s="664">
        <v>1</v>
      </c>
      <c r="J359" s="664">
        <v>0</v>
      </c>
      <c r="K359" s="677"/>
      <c r="L359" s="664">
        <v>1</v>
      </c>
      <c r="M359" s="665">
        <v>0</v>
      </c>
    </row>
    <row r="360" spans="1:13" ht="14.4" customHeight="1" x14ac:dyDescent="0.3">
      <c r="A360" s="660" t="s">
        <v>4372</v>
      </c>
      <c r="B360" s="661" t="s">
        <v>6659</v>
      </c>
      <c r="C360" s="661" t="s">
        <v>6495</v>
      </c>
      <c r="D360" s="661" t="s">
        <v>6496</v>
      </c>
      <c r="E360" s="661" t="s">
        <v>6497</v>
      </c>
      <c r="F360" s="664"/>
      <c r="G360" s="664"/>
      <c r="H360" s="677">
        <v>0</v>
      </c>
      <c r="I360" s="664">
        <v>6</v>
      </c>
      <c r="J360" s="664">
        <v>12737.16</v>
      </c>
      <c r="K360" s="677">
        <v>1</v>
      </c>
      <c r="L360" s="664">
        <v>6</v>
      </c>
      <c r="M360" s="665">
        <v>12737.16</v>
      </c>
    </row>
    <row r="361" spans="1:13" ht="14.4" customHeight="1" x14ac:dyDescent="0.3">
      <c r="A361" s="660" t="s">
        <v>4372</v>
      </c>
      <c r="B361" s="661" t="s">
        <v>4298</v>
      </c>
      <c r="C361" s="661" t="s">
        <v>6608</v>
      </c>
      <c r="D361" s="661" t="s">
        <v>4299</v>
      </c>
      <c r="E361" s="661" t="s">
        <v>1228</v>
      </c>
      <c r="F361" s="664"/>
      <c r="G361" s="664"/>
      <c r="H361" s="677"/>
      <c r="I361" s="664">
        <v>1</v>
      </c>
      <c r="J361" s="664">
        <v>0</v>
      </c>
      <c r="K361" s="677"/>
      <c r="L361" s="664">
        <v>1</v>
      </c>
      <c r="M361" s="665">
        <v>0</v>
      </c>
    </row>
    <row r="362" spans="1:13" ht="14.4" customHeight="1" x14ac:dyDescent="0.3">
      <c r="A362" s="660" t="s">
        <v>4372</v>
      </c>
      <c r="B362" s="661" t="s">
        <v>4298</v>
      </c>
      <c r="C362" s="661" t="s">
        <v>4964</v>
      </c>
      <c r="D362" s="661" t="s">
        <v>4300</v>
      </c>
      <c r="E362" s="661" t="s">
        <v>2472</v>
      </c>
      <c r="F362" s="664"/>
      <c r="G362" s="664"/>
      <c r="H362" s="677">
        <v>0</v>
      </c>
      <c r="I362" s="664">
        <v>3</v>
      </c>
      <c r="J362" s="664">
        <v>463.20000000000005</v>
      </c>
      <c r="K362" s="677">
        <v>1</v>
      </c>
      <c r="L362" s="664">
        <v>3</v>
      </c>
      <c r="M362" s="665">
        <v>463.20000000000005</v>
      </c>
    </row>
    <row r="363" spans="1:13" ht="14.4" customHeight="1" x14ac:dyDescent="0.3">
      <c r="A363" s="660" t="s">
        <v>4372</v>
      </c>
      <c r="B363" s="661" t="s">
        <v>4298</v>
      </c>
      <c r="C363" s="661" t="s">
        <v>3652</v>
      </c>
      <c r="D363" s="661" t="s">
        <v>4300</v>
      </c>
      <c r="E363" s="661" t="s">
        <v>2543</v>
      </c>
      <c r="F363" s="664"/>
      <c r="G363" s="664"/>
      <c r="H363" s="677">
        <v>0</v>
      </c>
      <c r="I363" s="664">
        <v>10</v>
      </c>
      <c r="J363" s="664">
        <v>5146.7999999999993</v>
      </c>
      <c r="K363" s="677">
        <v>1</v>
      </c>
      <c r="L363" s="664">
        <v>10</v>
      </c>
      <c r="M363" s="665">
        <v>5146.7999999999993</v>
      </c>
    </row>
    <row r="364" spans="1:13" ht="14.4" customHeight="1" x14ac:dyDescent="0.3">
      <c r="A364" s="660" t="s">
        <v>4372</v>
      </c>
      <c r="B364" s="661" t="s">
        <v>4214</v>
      </c>
      <c r="C364" s="661" t="s">
        <v>2601</v>
      </c>
      <c r="D364" s="661" t="s">
        <v>2602</v>
      </c>
      <c r="E364" s="661" t="s">
        <v>4215</v>
      </c>
      <c r="F364" s="664"/>
      <c r="G364" s="664"/>
      <c r="H364" s="677">
        <v>0</v>
      </c>
      <c r="I364" s="664">
        <v>22</v>
      </c>
      <c r="J364" s="664">
        <v>17700.760000000002</v>
      </c>
      <c r="K364" s="677">
        <v>1</v>
      </c>
      <c r="L364" s="664">
        <v>22</v>
      </c>
      <c r="M364" s="665">
        <v>17700.760000000002</v>
      </c>
    </row>
    <row r="365" spans="1:13" ht="14.4" customHeight="1" x14ac:dyDescent="0.3">
      <c r="A365" s="660" t="s">
        <v>4372</v>
      </c>
      <c r="B365" s="661" t="s">
        <v>6668</v>
      </c>
      <c r="C365" s="661" t="s">
        <v>6584</v>
      </c>
      <c r="D365" s="661" t="s">
        <v>6585</v>
      </c>
      <c r="E365" s="661" t="s">
        <v>2478</v>
      </c>
      <c r="F365" s="664">
        <v>1</v>
      </c>
      <c r="G365" s="664">
        <v>804.58</v>
      </c>
      <c r="H365" s="677">
        <v>1</v>
      </c>
      <c r="I365" s="664"/>
      <c r="J365" s="664"/>
      <c r="K365" s="677">
        <v>0</v>
      </c>
      <c r="L365" s="664">
        <v>1</v>
      </c>
      <c r="M365" s="665">
        <v>804.58</v>
      </c>
    </row>
    <row r="366" spans="1:13" ht="14.4" customHeight="1" x14ac:dyDescent="0.3">
      <c r="A366" s="660" t="s">
        <v>4372</v>
      </c>
      <c r="B366" s="661" t="s">
        <v>4217</v>
      </c>
      <c r="C366" s="661" t="s">
        <v>2250</v>
      </c>
      <c r="D366" s="661" t="s">
        <v>2251</v>
      </c>
      <c r="E366" s="661" t="s">
        <v>2109</v>
      </c>
      <c r="F366" s="664"/>
      <c r="G366" s="664"/>
      <c r="H366" s="677">
        <v>0</v>
      </c>
      <c r="I366" s="664">
        <v>2</v>
      </c>
      <c r="J366" s="664">
        <v>101.24</v>
      </c>
      <c r="K366" s="677">
        <v>1</v>
      </c>
      <c r="L366" s="664">
        <v>2</v>
      </c>
      <c r="M366" s="665">
        <v>101.24</v>
      </c>
    </row>
    <row r="367" spans="1:13" ht="14.4" customHeight="1" x14ac:dyDescent="0.3">
      <c r="A367" s="660" t="s">
        <v>4372</v>
      </c>
      <c r="B367" s="661" t="s">
        <v>4222</v>
      </c>
      <c r="C367" s="661" t="s">
        <v>2507</v>
      </c>
      <c r="D367" s="661" t="s">
        <v>2508</v>
      </c>
      <c r="E367" s="661" t="s">
        <v>4223</v>
      </c>
      <c r="F367" s="664"/>
      <c r="G367" s="664"/>
      <c r="H367" s="677">
        <v>0</v>
      </c>
      <c r="I367" s="664">
        <v>5</v>
      </c>
      <c r="J367" s="664">
        <v>163.70000000000002</v>
      </c>
      <c r="K367" s="677">
        <v>1</v>
      </c>
      <c r="L367" s="664">
        <v>5</v>
      </c>
      <c r="M367" s="665">
        <v>163.70000000000002</v>
      </c>
    </row>
    <row r="368" spans="1:13" ht="14.4" customHeight="1" x14ac:dyDescent="0.3">
      <c r="A368" s="660" t="s">
        <v>4372</v>
      </c>
      <c r="B368" s="661" t="s">
        <v>4222</v>
      </c>
      <c r="C368" s="661" t="s">
        <v>2311</v>
      </c>
      <c r="D368" s="661" t="s">
        <v>2312</v>
      </c>
      <c r="E368" s="661" t="s">
        <v>4224</v>
      </c>
      <c r="F368" s="664"/>
      <c r="G368" s="664"/>
      <c r="H368" s="677">
        <v>0</v>
      </c>
      <c r="I368" s="664">
        <v>2</v>
      </c>
      <c r="J368" s="664">
        <v>294.72000000000003</v>
      </c>
      <c r="K368" s="677">
        <v>1</v>
      </c>
      <c r="L368" s="664">
        <v>2</v>
      </c>
      <c r="M368" s="665">
        <v>294.72000000000003</v>
      </c>
    </row>
    <row r="369" spans="1:13" ht="14.4" customHeight="1" x14ac:dyDescent="0.3">
      <c r="A369" s="660" t="s">
        <v>4372</v>
      </c>
      <c r="B369" s="661" t="s">
        <v>4222</v>
      </c>
      <c r="C369" s="661" t="s">
        <v>2557</v>
      </c>
      <c r="D369" s="661" t="s">
        <v>2558</v>
      </c>
      <c r="E369" s="661" t="s">
        <v>1691</v>
      </c>
      <c r="F369" s="664"/>
      <c r="G369" s="664"/>
      <c r="H369" s="677">
        <v>0</v>
      </c>
      <c r="I369" s="664">
        <v>2</v>
      </c>
      <c r="J369" s="664">
        <v>392.92</v>
      </c>
      <c r="K369" s="677">
        <v>1</v>
      </c>
      <c r="L369" s="664">
        <v>2</v>
      </c>
      <c r="M369" s="665">
        <v>392.92</v>
      </c>
    </row>
    <row r="370" spans="1:13" ht="14.4" customHeight="1" x14ac:dyDescent="0.3">
      <c r="A370" s="660" t="s">
        <v>4372</v>
      </c>
      <c r="B370" s="661" t="s">
        <v>4239</v>
      </c>
      <c r="C370" s="661" t="s">
        <v>2500</v>
      </c>
      <c r="D370" s="661" t="s">
        <v>4244</v>
      </c>
      <c r="E370" s="661" t="s">
        <v>4245</v>
      </c>
      <c r="F370" s="664"/>
      <c r="G370" s="664"/>
      <c r="H370" s="677">
        <v>0</v>
      </c>
      <c r="I370" s="664">
        <v>2</v>
      </c>
      <c r="J370" s="664">
        <v>21.46</v>
      </c>
      <c r="K370" s="677">
        <v>1</v>
      </c>
      <c r="L370" s="664">
        <v>2</v>
      </c>
      <c r="M370" s="665">
        <v>21.46</v>
      </c>
    </row>
    <row r="371" spans="1:13" ht="14.4" customHeight="1" x14ac:dyDescent="0.3">
      <c r="A371" s="660" t="s">
        <v>4372</v>
      </c>
      <c r="B371" s="661" t="s">
        <v>4249</v>
      </c>
      <c r="C371" s="661" t="s">
        <v>2503</v>
      </c>
      <c r="D371" s="661" t="s">
        <v>2504</v>
      </c>
      <c r="E371" s="661" t="s">
        <v>4251</v>
      </c>
      <c r="F371" s="664"/>
      <c r="G371" s="664"/>
      <c r="H371" s="677">
        <v>0</v>
      </c>
      <c r="I371" s="664">
        <v>3</v>
      </c>
      <c r="J371" s="664">
        <v>648.48</v>
      </c>
      <c r="K371" s="677">
        <v>1</v>
      </c>
      <c r="L371" s="664">
        <v>3</v>
      </c>
      <c r="M371" s="665">
        <v>648.48</v>
      </c>
    </row>
    <row r="372" spans="1:13" ht="14.4" customHeight="1" x14ac:dyDescent="0.3">
      <c r="A372" s="660" t="s">
        <v>4372</v>
      </c>
      <c r="B372" s="661" t="s">
        <v>6662</v>
      </c>
      <c r="C372" s="661" t="s">
        <v>6545</v>
      </c>
      <c r="D372" s="661" t="s">
        <v>6546</v>
      </c>
      <c r="E372" s="661" t="s">
        <v>620</v>
      </c>
      <c r="F372" s="664">
        <v>3</v>
      </c>
      <c r="G372" s="664">
        <v>648.48</v>
      </c>
      <c r="H372" s="677">
        <v>1</v>
      </c>
      <c r="I372" s="664"/>
      <c r="J372" s="664"/>
      <c r="K372" s="677">
        <v>0</v>
      </c>
      <c r="L372" s="664">
        <v>3</v>
      </c>
      <c r="M372" s="665">
        <v>648.48</v>
      </c>
    </row>
    <row r="373" spans="1:13" ht="14.4" customHeight="1" x14ac:dyDescent="0.3">
      <c r="A373" s="660" t="s">
        <v>4372</v>
      </c>
      <c r="B373" s="661" t="s">
        <v>4260</v>
      </c>
      <c r="C373" s="661" t="s">
        <v>6579</v>
      </c>
      <c r="D373" s="661" t="s">
        <v>6206</v>
      </c>
      <c r="E373" s="661" t="s">
        <v>5407</v>
      </c>
      <c r="F373" s="664">
        <v>1</v>
      </c>
      <c r="G373" s="664">
        <v>356.47</v>
      </c>
      <c r="H373" s="677">
        <v>1</v>
      </c>
      <c r="I373" s="664"/>
      <c r="J373" s="664"/>
      <c r="K373" s="677">
        <v>0</v>
      </c>
      <c r="L373" s="664">
        <v>1</v>
      </c>
      <c r="M373" s="665">
        <v>356.47</v>
      </c>
    </row>
    <row r="374" spans="1:13" ht="14.4" customHeight="1" x14ac:dyDescent="0.3">
      <c r="A374" s="660" t="s">
        <v>4373</v>
      </c>
      <c r="B374" s="661" t="s">
        <v>4107</v>
      </c>
      <c r="C374" s="661" t="s">
        <v>2384</v>
      </c>
      <c r="D374" s="661" t="s">
        <v>4108</v>
      </c>
      <c r="E374" s="661" t="s">
        <v>4109</v>
      </c>
      <c r="F374" s="664"/>
      <c r="G374" s="664"/>
      <c r="H374" s="677">
        <v>0</v>
      </c>
      <c r="I374" s="664">
        <v>2</v>
      </c>
      <c r="J374" s="664">
        <v>65.260000000000005</v>
      </c>
      <c r="K374" s="677">
        <v>1</v>
      </c>
      <c r="L374" s="664">
        <v>2</v>
      </c>
      <c r="M374" s="665">
        <v>65.260000000000005</v>
      </c>
    </row>
    <row r="375" spans="1:13" ht="14.4" customHeight="1" x14ac:dyDescent="0.3">
      <c r="A375" s="660" t="s">
        <v>4373</v>
      </c>
      <c r="B375" s="661" t="s">
        <v>4120</v>
      </c>
      <c r="C375" s="661" t="s">
        <v>4569</v>
      </c>
      <c r="D375" s="661" t="s">
        <v>2497</v>
      </c>
      <c r="E375" s="661" t="s">
        <v>4570</v>
      </c>
      <c r="F375" s="664"/>
      <c r="G375" s="664"/>
      <c r="H375" s="677">
        <v>0</v>
      </c>
      <c r="I375" s="664">
        <v>1</v>
      </c>
      <c r="J375" s="664">
        <v>248.7</v>
      </c>
      <c r="K375" s="677">
        <v>1</v>
      </c>
      <c r="L375" s="664">
        <v>1</v>
      </c>
      <c r="M375" s="665">
        <v>248.7</v>
      </c>
    </row>
    <row r="376" spans="1:13" ht="14.4" customHeight="1" x14ac:dyDescent="0.3">
      <c r="A376" s="660" t="s">
        <v>4373</v>
      </c>
      <c r="B376" s="661" t="s">
        <v>4120</v>
      </c>
      <c r="C376" s="661" t="s">
        <v>2496</v>
      </c>
      <c r="D376" s="661" t="s">
        <v>2497</v>
      </c>
      <c r="E376" s="661" t="s">
        <v>2498</v>
      </c>
      <c r="F376" s="664"/>
      <c r="G376" s="664"/>
      <c r="H376" s="677">
        <v>0</v>
      </c>
      <c r="I376" s="664">
        <v>135</v>
      </c>
      <c r="J376" s="664">
        <v>67148.999999999985</v>
      </c>
      <c r="K376" s="677">
        <v>1</v>
      </c>
      <c r="L376" s="664">
        <v>135</v>
      </c>
      <c r="M376" s="665">
        <v>67148.999999999985</v>
      </c>
    </row>
    <row r="377" spans="1:13" ht="14.4" customHeight="1" x14ac:dyDescent="0.3">
      <c r="A377" s="660" t="s">
        <v>4373</v>
      </c>
      <c r="B377" s="661" t="s">
        <v>4120</v>
      </c>
      <c r="C377" s="661" t="s">
        <v>2514</v>
      </c>
      <c r="D377" s="661" t="s">
        <v>2515</v>
      </c>
      <c r="E377" s="661" t="s">
        <v>4121</v>
      </c>
      <c r="F377" s="664"/>
      <c r="G377" s="664"/>
      <c r="H377" s="677">
        <v>0</v>
      </c>
      <c r="I377" s="664">
        <v>97</v>
      </c>
      <c r="J377" s="664">
        <v>131882.17000000001</v>
      </c>
      <c r="K377" s="677">
        <v>1</v>
      </c>
      <c r="L377" s="664">
        <v>97</v>
      </c>
      <c r="M377" s="665">
        <v>131882.17000000001</v>
      </c>
    </row>
    <row r="378" spans="1:13" ht="14.4" customHeight="1" x14ac:dyDescent="0.3">
      <c r="A378" s="660" t="s">
        <v>4373</v>
      </c>
      <c r="B378" s="661" t="s">
        <v>4120</v>
      </c>
      <c r="C378" s="661" t="s">
        <v>4457</v>
      </c>
      <c r="D378" s="661" t="s">
        <v>4458</v>
      </c>
      <c r="E378" s="661" t="s">
        <v>4459</v>
      </c>
      <c r="F378" s="664"/>
      <c r="G378" s="664"/>
      <c r="H378" s="677">
        <v>0</v>
      </c>
      <c r="I378" s="664">
        <v>11</v>
      </c>
      <c r="J378" s="664">
        <v>14955.71</v>
      </c>
      <c r="K378" s="677">
        <v>1</v>
      </c>
      <c r="L378" s="664">
        <v>11</v>
      </c>
      <c r="M378" s="665">
        <v>14955.71</v>
      </c>
    </row>
    <row r="379" spans="1:13" ht="14.4" customHeight="1" x14ac:dyDescent="0.3">
      <c r="A379" s="660" t="s">
        <v>4373</v>
      </c>
      <c r="B379" s="661" t="s">
        <v>4122</v>
      </c>
      <c r="C379" s="661" t="s">
        <v>5097</v>
      </c>
      <c r="D379" s="661" t="s">
        <v>5098</v>
      </c>
      <c r="E379" s="661" t="s">
        <v>5099</v>
      </c>
      <c r="F379" s="664"/>
      <c r="G379" s="664"/>
      <c r="H379" s="677">
        <v>0</v>
      </c>
      <c r="I379" s="664">
        <v>15</v>
      </c>
      <c r="J379" s="664">
        <v>20394.150000000001</v>
      </c>
      <c r="K379" s="677">
        <v>1</v>
      </c>
      <c r="L379" s="664">
        <v>15</v>
      </c>
      <c r="M379" s="665">
        <v>20394.150000000001</v>
      </c>
    </row>
    <row r="380" spans="1:13" ht="14.4" customHeight="1" x14ac:dyDescent="0.3">
      <c r="A380" s="660" t="s">
        <v>4373</v>
      </c>
      <c r="B380" s="661" t="s">
        <v>4124</v>
      </c>
      <c r="C380" s="661" t="s">
        <v>2307</v>
      </c>
      <c r="D380" s="661" t="s">
        <v>2308</v>
      </c>
      <c r="E380" s="661" t="s">
        <v>2309</v>
      </c>
      <c r="F380" s="664"/>
      <c r="G380" s="664"/>
      <c r="H380" s="677"/>
      <c r="I380" s="664">
        <v>2</v>
      </c>
      <c r="J380" s="664">
        <v>0</v>
      </c>
      <c r="K380" s="677"/>
      <c r="L380" s="664">
        <v>2</v>
      </c>
      <c r="M380" s="665">
        <v>0</v>
      </c>
    </row>
    <row r="381" spans="1:13" ht="14.4" customHeight="1" x14ac:dyDescent="0.3">
      <c r="A381" s="660" t="s">
        <v>4373</v>
      </c>
      <c r="B381" s="661" t="s">
        <v>4132</v>
      </c>
      <c r="C381" s="661" t="s">
        <v>2288</v>
      </c>
      <c r="D381" s="661" t="s">
        <v>2285</v>
      </c>
      <c r="E381" s="661" t="s">
        <v>2289</v>
      </c>
      <c r="F381" s="664"/>
      <c r="G381" s="664"/>
      <c r="H381" s="677">
        <v>0</v>
      </c>
      <c r="I381" s="664">
        <v>2</v>
      </c>
      <c r="J381" s="664">
        <v>2332.94</v>
      </c>
      <c r="K381" s="677">
        <v>1</v>
      </c>
      <c r="L381" s="664">
        <v>2</v>
      </c>
      <c r="M381" s="665">
        <v>2332.94</v>
      </c>
    </row>
    <row r="382" spans="1:13" ht="14.4" customHeight="1" x14ac:dyDescent="0.3">
      <c r="A382" s="660" t="s">
        <v>4373</v>
      </c>
      <c r="B382" s="661" t="s">
        <v>4132</v>
      </c>
      <c r="C382" s="661" t="s">
        <v>2362</v>
      </c>
      <c r="D382" s="661" t="s">
        <v>2359</v>
      </c>
      <c r="E382" s="661" t="s">
        <v>2289</v>
      </c>
      <c r="F382" s="664"/>
      <c r="G382" s="664"/>
      <c r="H382" s="677">
        <v>0</v>
      </c>
      <c r="I382" s="664">
        <v>2</v>
      </c>
      <c r="J382" s="664">
        <v>4665.84</v>
      </c>
      <c r="K382" s="677">
        <v>1</v>
      </c>
      <c r="L382" s="664">
        <v>2</v>
      </c>
      <c r="M382" s="665">
        <v>4665.84</v>
      </c>
    </row>
    <row r="383" spans="1:13" ht="14.4" customHeight="1" x14ac:dyDescent="0.3">
      <c r="A383" s="660" t="s">
        <v>4373</v>
      </c>
      <c r="B383" s="661" t="s">
        <v>4144</v>
      </c>
      <c r="C383" s="661" t="s">
        <v>2344</v>
      </c>
      <c r="D383" s="661" t="s">
        <v>4146</v>
      </c>
      <c r="E383" s="661" t="s">
        <v>1221</v>
      </c>
      <c r="F383" s="664"/>
      <c r="G383" s="664"/>
      <c r="H383" s="677">
        <v>0</v>
      </c>
      <c r="I383" s="664">
        <v>1</v>
      </c>
      <c r="J383" s="664">
        <v>67.42</v>
      </c>
      <c r="K383" s="677">
        <v>1</v>
      </c>
      <c r="L383" s="664">
        <v>1</v>
      </c>
      <c r="M383" s="665">
        <v>67.42</v>
      </c>
    </row>
    <row r="384" spans="1:13" ht="14.4" customHeight="1" x14ac:dyDescent="0.3">
      <c r="A384" s="660" t="s">
        <v>4373</v>
      </c>
      <c r="B384" s="661" t="s">
        <v>4155</v>
      </c>
      <c r="C384" s="661" t="s">
        <v>4745</v>
      </c>
      <c r="D384" s="661" t="s">
        <v>4290</v>
      </c>
      <c r="E384" s="661" t="s">
        <v>2183</v>
      </c>
      <c r="F384" s="664"/>
      <c r="G384" s="664"/>
      <c r="H384" s="677">
        <v>0</v>
      </c>
      <c r="I384" s="664">
        <v>3</v>
      </c>
      <c r="J384" s="664">
        <v>652.95000000000005</v>
      </c>
      <c r="K384" s="677">
        <v>1</v>
      </c>
      <c r="L384" s="664">
        <v>3</v>
      </c>
      <c r="M384" s="665">
        <v>652.95000000000005</v>
      </c>
    </row>
    <row r="385" spans="1:13" ht="14.4" customHeight="1" x14ac:dyDescent="0.3">
      <c r="A385" s="660" t="s">
        <v>4373</v>
      </c>
      <c r="B385" s="661" t="s">
        <v>4164</v>
      </c>
      <c r="C385" s="661" t="s">
        <v>3538</v>
      </c>
      <c r="D385" s="661" t="s">
        <v>3539</v>
      </c>
      <c r="E385" s="661" t="s">
        <v>4294</v>
      </c>
      <c r="F385" s="664"/>
      <c r="G385" s="664"/>
      <c r="H385" s="677">
        <v>0</v>
      </c>
      <c r="I385" s="664">
        <v>1</v>
      </c>
      <c r="J385" s="664">
        <v>86.76</v>
      </c>
      <c r="K385" s="677">
        <v>1</v>
      </c>
      <c r="L385" s="664">
        <v>1</v>
      </c>
      <c r="M385" s="665">
        <v>86.76</v>
      </c>
    </row>
    <row r="386" spans="1:13" ht="14.4" customHeight="1" x14ac:dyDescent="0.3">
      <c r="A386" s="660" t="s">
        <v>4373</v>
      </c>
      <c r="B386" s="661" t="s">
        <v>4167</v>
      </c>
      <c r="C386" s="661" t="s">
        <v>2669</v>
      </c>
      <c r="D386" s="661" t="s">
        <v>4168</v>
      </c>
      <c r="E386" s="661" t="s">
        <v>4169</v>
      </c>
      <c r="F386" s="664"/>
      <c r="G386" s="664"/>
      <c r="H386" s="677">
        <v>0</v>
      </c>
      <c r="I386" s="664">
        <v>4</v>
      </c>
      <c r="J386" s="664">
        <v>1156.79</v>
      </c>
      <c r="K386" s="677">
        <v>1</v>
      </c>
      <c r="L386" s="664">
        <v>4</v>
      </c>
      <c r="M386" s="665">
        <v>1156.79</v>
      </c>
    </row>
    <row r="387" spans="1:13" ht="14.4" customHeight="1" x14ac:dyDescent="0.3">
      <c r="A387" s="660" t="s">
        <v>4373</v>
      </c>
      <c r="B387" s="661" t="s">
        <v>4175</v>
      </c>
      <c r="C387" s="661" t="s">
        <v>2770</v>
      </c>
      <c r="D387" s="661" t="s">
        <v>2771</v>
      </c>
      <c r="E387" s="661" t="s">
        <v>4176</v>
      </c>
      <c r="F387" s="664"/>
      <c r="G387" s="664"/>
      <c r="H387" s="677">
        <v>0</v>
      </c>
      <c r="I387" s="664">
        <v>1</v>
      </c>
      <c r="J387" s="664">
        <v>116.8</v>
      </c>
      <c r="K387" s="677">
        <v>1</v>
      </c>
      <c r="L387" s="664">
        <v>1</v>
      </c>
      <c r="M387" s="665">
        <v>116.8</v>
      </c>
    </row>
    <row r="388" spans="1:13" ht="14.4" customHeight="1" x14ac:dyDescent="0.3">
      <c r="A388" s="660" t="s">
        <v>4373</v>
      </c>
      <c r="B388" s="661" t="s">
        <v>4175</v>
      </c>
      <c r="C388" s="661" t="s">
        <v>5754</v>
      </c>
      <c r="D388" s="661" t="s">
        <v>2771</v>
      </c>
      <c r="E388" s="661" t="s">
        <v>5755</v>
      </c>
      <c r="F388" s="664"/>
      <c r="G388" s="664"/>
      <c r="H388" s="677"/>
      <c r="I388" s="664">
        <v>1</v>
      </c>
      <c r="J388" s="664">
        <v>0</v>
      </c>
      <c r="K388" s="677"/>
      <c r="L388" s="664">
        <v>1</v>
      </c>
      <c r="M388" s="665">
        <v>0</v>
      </c>
    </row>
    <row r="389" spans="1:13" ht="14.4" customHeight="1" x14ac:dyDescent="0.3">
      <c r="A389" s="660" t="s">
        <v>4373</v>
      </c>
      <c r="B389" s="661" t="s">
        <v>4177</v>
      </c>
      <c r="C389" s="661" t="s">
        <v>2794</v>
      </c>
      <c r="D389" s="661" t="s">
        <v>2795</v>
      </c>
      <c r="E389" s="661" t="s">
        <v>2796</v>
      </c>
      <c r="F389" s="664"/>
      <c r="G389" s="664"/>
      <c r="H389" s="677">
        <v>0</v>
      </c>
      <c r="I389" s="664">
        <v>1</v>
      </c>
      <c r="J389" s="664">
        <v>222.25</v>
      </c>
      <c r="K389" s="677">
        <v>1</v>
      </c>
      <c r="L389" s="664">
        <v>1</v>
      </c>
      <c r="M389" s="665">
        <v>222.25</v>
      </c>
    </row>
    <row r="390" spans="1:13" ht="14.4" customHeight="1" x14ac:dyDescent="0.3">
      <c r="A390" s="660" t="s">
        <v>4373</v>
      </c>
      <c r="B390" s="661" t="s">
        <v>4178</v>
      </c>
      <c r="C390" s="661" t="s">
        <v>2778</v>
      </c>
      <c r="D390" s="661" t="s">
        <v>2779</v>
      </c>
      <c r="E390" s="661" t="s">
        <v>4179</v>
      </c>
      <c r="F390" s="664"/>
      <c r="G390" s="664"/>
      <c r="H390" s="677">
        <v>0</v>
      </c>
      <c r="I390" s="664">
        <v>9</v>
      </c>
      <c r="J390" s="664">
        <v>628.74</v>
      </c>
      <c r="K390" s="677">
        <v>1</v>
      </c>
      <c r="L390" s="664">
        <v>9</v>
      </c>
      <c r="M390" s="665">
        <v>628.74</v>
      </c>
    </row>
    <row r="391" spans="1:13" ht="14.4" customHeight="1" x14ac:dyDescent="0.3">
      <c r="A391" s="660" t="s">
        <v>4373</v>
      </c>
      <c r="B391" s="661" t="s">
        <v>4187</v>
      </c>
      <c r="C391" s="661" t="s">
        <v>2840</v>
      </c>
      <c r="D391" s="661" t="s">
        <v>2841</v>
      </c>
      <c r="E391" s="661" t="s">
        <v>4190</v>
      </c>
      <c r="F391" s="664"/>
      <c r="G391" s="664"/>
      <c r="H391" s="677">
        <v>0</v>
      </c>
      <c r="I391" s="664">
        <v>1</v>
      </c>
      <c r="J391" s="664">
        <v>3127.19</v>
      </c>
      <c r="K391" s="677">
        <v>1</v>
      </c>
      <c r="L391" s="664">
        <v>1</v>
      </c>
      <c r="M391" s="665">
        <v>3127.19</v>
      </c>
    </row>
    <row r="392" spans="1:13" ht="14.4" customHeight="1" x14ac:dyDescent="0.3">
      <c r="A392" s="660" t="s">
        <v>4373</v>
      </c>
      <c r="B392" s="661" t="s">
        <v>6656</v>
      </c>
      <c r="C392" s="661" t="s">
        <v>5130</v>
      </c>
      <c r="D392" s="661" t="s">
        <v>5129</v>
      </c>
      <c r="E392" s="661" t="s">
        <v>2884</v>
      </c>
      <c r="F392" s="664"/>
      <c r="G392" s="664"/>
      <c r="H392" s="677">
        <v>0</v>
      </c>
      <c r="I392" s="664">
        <v>1</v>
      </c>
      <c r="J392" s="664">
        <v>10256.77</v>
      </c>
      <c r="K392" s="677">
        <v>1</v>
      </c>
      <c r="L392" s="664">
        <v>1</v>
      </c>
      <c r="M392" s="665">
        <v>10256.77</v>
      </c>
    </row>
    <row r="393" spans="1:13" ht="14.4" customHeight="1" x14ac:dyDescent="0.3">
      <c r="A393" s="660" t="s">
        <v>4373</v>
      </c>
      <c r="B393" s="661" t="s">
        <v>6656</v>
      </c>
      <c r="C393" s="661" t="s">
        <v>5753</v>
      </c>
      <c r="D393" s="661" t="s">
        <v>5132</v>
      </c>
      <c r="E393" s="661" t="s">
        <v>5423</v>
      </c>
      <c r="F393" s="664"/>
      <c r="G393" s="664"/>
      <c r="H393" s="677">
        <v>0</v>
      </c>
      <c r="I393" s="664">
        <v>1</v>
      </c>
      <c r="J393" s="664">
        <v>1538.51</v>
      </c>
      <c r="K393" s="677">
        <v>1</v>
      </c>
      <c r="L393" s="664">
        <v>1</v>
      </c>
      <c r="M393" s="665">
        <v>1538.51</v>
      </c>
    </row>
    <row r="394" spans="1:13" ht="14.4" customHeight="1" x14ac:dyDescent="0.3">
      <c r="A394" s="660" t="s">
        <v>4373</v>
      </c>
      <c r="B394" s="661" t="s">
        <v>4298</v>
      </c>
      <c r="C394" s="661" t="s">
        <v>4964</v>
      </c>
      <c r="D394" s="661" t="s">
        <v>4300</v>
      </c>
      <c r="E394" s="661" t="s">
        <v>2472</v>
      </c>
      <c r="F394" s="664"/>
      <c r="G394" s="664"/>
      <c r="H394" s="677"/>
      <c r="I394" s="664">
        <v>1</v>
      </c>
      <c r="J394" s="664">
        <v>0</v>
      </c>
      <c r="K394" s="677"/>
      <c r="L394" s="664">
        <v>1</v>
      </c>
      <c r="M394" s="665">
        <v>0</v>
      </c>
    </row>
    <row r="395" spans="1:13" ht="14.4" customHeight="1" x14ac:dyDescent="0.3">
      <c r="A395" s="660" t="s">
        <v>4373</v>
      </c>
      <c r="B395" s="661" t="s">
        <v>4298</v>
      </c>
      <c r="C395" s="661" t="s">
        <v>3655</v>
      </c>
      <c r="D395" s="661" t="s">
        <v>4299</v>
      </c>
      <c r="E395" s="661" t="s">
        <v>1225</v>
      </c>
      <c r="F395" s="664"/>
      <c r="G395" s="664"/>
      <c r="H395" s="677">
        <v>0</v>
      </c>
      <c r="I395" s="664">
        <v>1</v>
      </c>
      <c r="J395" s="664">
        <v>257.35000000000002</v>
      </c>
      <c r="K395" s="677">
        <v>1</v>
      </c>
      <c r="L395" s="664">
        <v>1</v>
      </c>
      <c r="M395" s="665">
        <v>257.35000000000002</v>
      </c>
    </row>
    <row r="396" spans="1:13" ht="14.4" customHeight="1" x14ac:dyDescent="0.3">
      <c r="A396" s="660" t="s">
        <v>4373</v>
      </c>
      <c r="B396" s="661" t="s">
        <v>4298</v>
      </c>
      <c r="C396" s="661" t="s">
        <v>3652</v>
      </c>
      <c r="D396" s="661" t="s">
        <v>4300</v>
      </c>
      <c r="E396" s="661" t="s">
        <v>2543</v>
      </c>
      <c r="F396" s="664"/>
      <c r="G396" s="664"/>
      <c r="H396" s="677">
        <v>0</v>
      </c>
      <c r="I396" s="664">
        <v>343</v>
      </c>
      <c r="J396" s="664">
        <v>176535.24000000005</v>
      </c>
      <c r="K396" s="677">
        <v>1</v>
      </c>
      <c r="L396" s="664">
        <v>343</v>
      </c>
      <c r="M396" s="665">
        <v>176535.24000000005</v>
      </c>
    </row>
    <row r="397" spans="1:13" ht="14.4" customHeight="1" x14ac:dyDescent="0.3">
      <c r="A397" s="660" t="s">
        <v>4373</v>
      </c>
      <c r="B397" s="661" t="s">
        <v>6657</v>
      </c>
      <c r="C397" s="661" t="s">
        <v>5066</v>
      </c>
      <c r="D397" s="661" t="s">
        <v>5067</v>
      </c>
      <c r="E397" s="661" t="s">
        <v>5068</v>
      </c>
      <c r="F397" s="664"/>
      <c r="G397" s="664"/>
      <c r="H397" s="677">
        <v>0</v>
      </c>
      <c r="I397" s="664">
        <v>229</v>
      </c>
      <c r="J397" s="664">
        <v>184248.82</v>
      </c>
      <c r="K397" s="677">
        <v>1</v>
      </c>
      <c r="L397" s="664">
        <v>229</v>
      </c>
      <c r="M397" s="665">
        <v>184248.82</v>
      </c>
    </row>
    <row r="398" spans="1:13" ht="14.4" customHeight="1" x14ac:dyDescent="0.3">
      <c r="A398" s="660" t="s">
        <v>4373</v>
      </c>
      <c r="B398" s="661" t="s">
        <v>6657</v>
      </c>
      <c r="C398" s="661" t="s">
        <v>5069</v>
      </c>
      <c r="D398" s="661" t="s">
        <v>5070</v>
      </c>
      <c r="E398" s="661" t="s">
        <v>5071</v>
      </c>
      <c r="F398" s="664">
        <v>15</v>
      </c>
      <c r="G398" s="664">
        <v>11264.250000000002</v>
      </c>
      <c r="H398" s="677">
        <v>1</v>
      </c>
      <c r="I398" s="664"/>
      <c r="J398" s="664"/>
      <c r="K398" s="677">
        <v>0</v>
      </c>
      <c r="L398" s="664">
        <v>15</v>
      </c>
      <c r="M398" s="665">
        <v>11264.250000000002</v>
      </c>
    </row>
    <row r="399" spans="1:13" ht="14.4" customHeight="1" x14ac:dyDescent="0.3">
      <c r="A399" s="660" t="s">
        <v>4373</v>
      </c>
      <c r="B399" s="661" t="s">
        <v>6657</v>
      </c>
      <c r="C399" s="661" t="s">
        <v>5721</v>
      </c>
      <c r="D399" s="661" t="s">
        <v>5070</v>
      </c>
      <c r="E399" s="661" t="s">
        <v>5068</v>
      </c>
      <c r="F399" s="664">
        <v>9</v>
      </c>
      <c r="G399" s="664">
        <v>0</v>
      </c>
      <c r="H399" s="677"/>
      <c r="I399" s="664"/>
      <c r="J399" s="664"/>
      <c r="K399" s="677"/>
      <c r="L399" s="664">
        <v>9</v>
      </c>
      <c r="M399" s="665">
        <v>0</v>
      </c>
    </row>
    <row r="400" spans="1:13" ht="14.4" customHeight="1" x14ac:dyDescent="0.3">
      <c r="A400" s="660" t="s">
        <v>4373</v>
      </c>
      <c r="B400" s="661" t="s">
        <v>6657</v>
      </c>
      <c r="C400" s="661" t="s">
        <v>5722</v>
      </c>
      <c r="D400" s="661" t="s">
        <v>5070</v>
      </c>
      <c r="E400" s="661" t="s">
        <v>5071</v>
      </c>
      <c r="F400" s="664">
        <v>3</v>
      </c>
      <c r="G400" s="664">
        <v>2252.8500000000004</v>
      </c>
      <c r="H400" s="677">
        <v>1</v>
      </c>
      <c r="I400" s="664"/>
      <c r="J400" s="664"/>
      <c r="K400" s="677">
        <v>0</v>
      </c>
      <c r="L400" s="664">
        <v>3</v>
      </c>
      <c r="M400" s="665">
        <v>2252.8500000000004</v>
      </c>
    </row>
    <row r="401" spans="1:13" ht="14.4" customHeight="1" x14ac:dyDescent="0.3">
      <c r="A401" s="660" t="s">
        <v>4373</v>
      </c>
      <c r="B401" s="661" t="s">
        <v>6657</v>
      </c>
      <c r="C401" s="661" t="s">
        <v>5723</v>
      </c>
      <c r="D401" s="661" t="s">
        <v>5070</v>
      </c>
      <c r="E401" s="661" t="s">
        <v>5071</v>
      </c>
      <c r="F401" s="664">
        <v>3</v>
      </c>
      <c r="G401" s="664">
        <v>2252.8500000000004</v>
      </c>
      <c r="H401" s="677">
        <v>1</v>
      </c>
      <c r="I401" s="664"/>
      <c r="J401" s="664"/>
      <c r="K401" s="677">
        <v>0</v>
      </c>
      <c r="L401" s="664">
        <v>3</v>
      </c>
      <c r="M401" s="665">
        <v>2252.8500000000004</v>
      </c>
    </row>
    <row r="402" spans="1:13" ht="14.4" customHeight="1" x14ac:dyDescent="0.3">
      <c r="A402" s="660" t="s">
        <v>4373</v>
      </c>
      <c r="B402" s="661" t="s">
        <v>4214</v>
      </c>
      <c r="C402" s="661" t="s">
        <v>2601</v>
      </c>
      <c r="D402" s="661" t="s">
        <v>2602</v>
      </c>
      <c r="E402" s="661" t="s">
        <v>4215</v>
      </c>
      <c r="F402" s="664"/>
      <c r="G402" s="664"/>
      <c r="H402" s="677">
        <v>0</v>
      </c>
      <c r="I402" s="664">
        <v>2239</v>
      </c>
      <c r="J402" s="664">
        <v>1801454.62</v>
      </c>
      <c r="K402" s="677">
        <v>1</v>
      </c>
      <c r="L402" s="664">
        <v>2239</v>
      </c>
      <c r="M402" s="665">
        <v>1801454.62</v>
      </c>
    </row>
    <row r="403" spans="1:13" ht="14.4" customHeight="1" x14ac:dyDescent="0.3">
      <c r="A403" s="660" t="s">
        <v>4373</v>
      </c>
      <c r="B403" s="661" t="s">
        <v>6668</v>
      </c>
      <c r="C403" s="661" t="s">
        <v>5498</v>
      </c>
      <c r="D403" s="661" t="s">
        <v>5499</v>
      </c>
      <c r="E403" s="661" t="s">
        <v>2478</v>
      </c>
      <c r="F403" s="664"/>
      <c r="G403" s="664"/>
      <c r="H403" s="677">
        <v>0</v>
      </c>
      <c r="I403" s="664">
        <v>3</v>
      </c>
      <c r="J403" s="664">
        <v>2413.7400000000002</v>
      </c>
      <c r="K403" s="677">
        <v>1</v>
      </c>
      <c r="L403" s="664">
        <v>3</v>
      </c>
      <c r="M403" s="665">
        <v>2413.7400000000002</v>
      </c>
    </row>
    <row r="404" spans="1:13" ht="14.4" customHeight="1" x14ac:dyDescent="0.3">
      <c r="A404" s="660" t="s">
        <v>4373</v>
      </c>
      <c r="B404" s="661" t="s">
        <v>6668</v>
      </c>
      <c r="C404" s="661" t="s">
        <v>5738</v>
      </c>
      <c r="D404" s="661" t="s">
        <v>5499</v>
      </c>
      <c r="E404" s="661" t="s">
        <v>5739</v>
      </c>
      <c r="F404" s="664"/>
      <c r="G404" s="664"/>
      <c r="H404" s="677">
        <v>0</v>
      </c>
      <c r="I404" s="664">
        <v>7</v>
      </c>
      <c r="J404" s="664">
        <v>16896.32</v>
      </c>
      <c r="K404" s="677">
        <v>1</v>
      </c>
      <c r="L404" s="664">
        <v>7</v>
      </c>
      <c r="M404" s="665">
        <v>16896.32</v>
      </c>
    </row>
    <row r="405" spans="1:13" ht="14.4" customHeight="1" x14ac:dyDescent="0.3">
      <c r="A405" s="660" t="s">
        <v>4373</v>
      </c>
      <c r="B405" s="661" t="s">
        <v>4217</v>
      </c>
      <c r="C405" s="661" t="s">
        <v>2250</v>
      </c>
      <c r="D405" s="661" t="s">
        <v>2251</v>
      </c>
      <c r="E405" s="661" t="s">
        <v>2109</v>
      </c>
      <c r="F405" s="664"/>
      <c r="G405" s="664"/>
      <c r="H405" s="677">
        <v>0</v>
      </c>
      <c r="I405" s="664">
        <v>1</v>
      </c>
      <c r="J405" s="664">
        <v>50.62</v>
      </c>
      <c r="K405" s="677">
        <v>1</v>
      </c>
      <c r="L405" s="664">
        <v>1</v>
      </c>
      <c r="M405" s="665">
        <v>50.62</v>
      </c>
    </row>
    <row r="406" spans="1:13" ht="14.4" customHeight="1" x14ac:dyDescent="0.3">
      <c r="A406" s="660" t="s">
        <v>4373</v>
      </c>
      <c r="B406" s="661" t="s">
        <v>4217</v>
      </c>
      <c r="C406" s="661" t="s">
        <v>5612</v>
      </c>
      <c r="D406" s="661" t="s">
        <v>2251</v>
      </c>
      <c r="E406" s="661" t="s">
        <v>5613</v>
      </c>
      <c r="F406" s="664"/>
      <c r="G406" s="664"/>
      <c r="H406" s="677">
        <v>0</v>
      </c>
      <c r="I406" s="664">
        <v>2</v>
      </c>
      <c r="J406" s="664">
        <v>386.52</v>
      </c>
      <c r="K406" s="677">
        <v>1</v>
      </c>
      <c r="L406" s="664">
        <v>2</v>
      </c>
      <c r="M406" s="665">
        <v>386.52</v>
      </c>
    </row>
    <row r="407" spans="1:13" ht="14.4" customHeight="1" x14ac:dyDescent="0.3">
      <c r="A407" s="660" t="s">
        <v>4373</v>
      </c>
      <c r="B407" s="661" t="s">
        <v>4219</v>
      </c>
      <c r="C407" s="661" t="s">
        <v>1190</v>
      </c>
      <c r="D407" s="661" t="s">
        <v>1191</v>
      </c>
      <c r="E407" s="661" t="s">
        <v>1192</v>
      </c>
      <c r="F407" s="664"/>
      <c r="G407" s="664"/>
      <c r="H407" s="677">
        <v>0</v>
      </c>
      <c r="I407" s="664">
        <v>2</v>
      </c>
      <c r="J407" s="664">
        <v>190.5</v>
      </c>
      <c r="K407" s="677">
        <v>1</v>
      </c>
      <c r="L407" s="664">
        <v>2</v>
      </c>
      <c r="M407" s="665">
        <v>190.5</v>
      </c>
    </row>
    <row r="408" spans="1:13" ht="14.4" customHeight="1" x14ac:dyDescent="0.3">
      <c r="A408" s="660" t="s">
        <v>4373</v>
      </c>
      <c r="B408" s="661" t="s">
        <v>6672</v>
      </c>
      <c r="C408" s="661" t="s">
        <v>5762</v>
      </c>
      <c r="D408" s="661" t="s">
        <v>5763</v>
      </c>
      <c r="E408" s="661" t="s">
        <v>5764</v>
      </c>
      <c r="F408" s="664"/>
      <c r="G408" s="664"/>
      <c r="H408" s="677">
        <v>0</v>
      </c>
      <c r="I408" s="664">
        <v>3</v>
      </c>
      <c r="J408" s="664">
        <v>647.76</v>
      </c>
      <c r="K408" s="677">
        <v>1</v>
      </c>
      <c r="L408" s="664">
        <v>3</v>
      </c>
      <c r="M408" s="665">
        <v>647.76</v>
      </c>
    </row>
    <row r="409" spans="1:13" ht="14.4" customHeight="1" x14ac:dyDescent="0.3">
      <c r="A409" s="660" t="s">
        <v>4373</v>
      </c>
      <c r="B409" s="661" t="s">
        <v>6661</v>
      </c>
      <c r="C409" s="661" t="s">
        <v>4753</v>
      </c>
      <c r="D409" s="661" t="s">
        <v>4754</v>
      </c>
      <c r="E409" s="661" t="s">
        <v>4755</v>
      </c>
      <c r="F409" s="664"/>
      <c r="G409" s="664"/>
      <c r="H409" s="677">
        <v>0</v>
      </c>
      <c r="I409" s="664">
        <v>14</v>
      </c>
      <c r="J409" s="664">
        <v>11075.21</v>
      </c>
      <c r="K409" s="677">
        <v>1</v>
      </c>
      <c r="L409" s="664">
        <v>14</v>
      </c>
      <c r="M409" s="665">
        <v>11075.21</v>
      </c>
    </row>
    <row r="410" spans="1:13" ht="14.4" customHeight="1" x14ac:dyDescent="0.3">
      <c r="A410" s="660" t="s">
        <v>4373</v>
      </c>
      <c r="B410" s="661" t="s">
        <v>6661</v>
      </c>
      <c r="C410" s="661" t="s">
        <v>4620</v>
      </c>
      <c r="D410" s="661" t="s">
        <v>4621</v>
      </c>
      <c r="E410" s="661" t="s">
        <v>4622</v>
      </c>
      <c r="F410" s="664"/>
      <c r="G410" s="664"/>
      <c r="H410" s="677">
        <v>0</v>
      </c>
      <c r="I410" s="664">
        <v>5</v>
      </c>
      <c r="J410" s="664">
        <v>6009.1999999999989</v>
      </c>
      <c r="K410" s="677">
        <v>1</v>
      </c>
      <c r="L410" s="664">
        <v>5</v>
      </c>
      <c r="M410" s="665">
        <v>6009.1999999999989</v>
      </c>
    </row>
    <row r="411" spans="1:13" ht="14.4" customHeight="1" x14ac:dyDescent="0.3">
      <c r="A411" s="660" t="s">
        <v>4373</v>
      </c>
      <c r="B411" s="661" t="s">
        <v>4222</v>
      </c>
      <c r="C411" s="661" t="s">
        <v>2507</v>
      </c>
      <c r="D411" s="661" t="s">
        <v>2508</v>
      </c>
      <c r="E411" s="661" t="s">
        <v>4223</v>
      </c>
      <c r="F411" s="664"/>
      <c r="G411" s="664"/>
      <c r="H411" s="677">
        <v>0</v>
      </c>
      <c r="I411" s="664">
        <v>1</v>
      </c>
      <c r="J411" s="664">
        <v>32.74</v>
      </c>
      <c r="K411" s="677">
        <v>1</v>
      </c>
      <c r="L411" s="664">
        <v>1</v>
      </c>
      <c r="M411" s="665">
        <v>32.74</v>
      </c>
    </row>
    <row r="412" spans="1:13" ht="14.4" customHeight="1" x14ac:dyDescent="0.3">
      <c r="A412" s="660" t="s">
        <v>4373</v>
      </c>
      <c r="B412" s="661" t="s">
        <v>4222</v>
      </c>
      <c r="C412" s="661" t="s">
        <v>2291</v>
      </c>
      <c r="D412" s="661" t="s">
        <v>2292</v>
      </c>
      <c r="E412" s="661" t="s">
        <v>2293</v>
      </c>
      <c r="F412" s="664"/>
      <c r="G412" s="664"/>
      <c r="H412" s="677">
        <v>0</v>
      </c>
      <c r="I412" s="664">
        <v>1</v>
      </c>
      <c r="J412" s="664">
        <v>32.74</v>
      </c>
      <c r="K412" s="677">
        <v>1</v>
      </c>
      <c r="L412" s="664">
        <v>1</v>
      </c>
      <c r="M412" s="665">
        <v>32.74</v>
      </c>
    </row>
    <row r="413" spans="1:13" ht="14.4" customHeight="1" x14ac:dyDescent="0.3">
      <c r="A413" s="660" t="s">
        <v>4373</v>
      </c>
      <c r="B413" s="661" t="s">
        <v>4222</v>
      </c>
      <c r="C413" s="661" t="s">
        <v>4965</v>
      </c>
      <c r="D413" s="661" t="s">
        <v>2508</v>
      </c>
      <c r="E413" s="661" t="s">
        <v>4966</v>
      </c>
      <c r="F413" s="664"/>
      <c r="G413" s="664"/>
      <c r="H413" s="677">
        <v>0</v>
      </c>
      <c r="I413" s="664">
        <v>2</v>
      </c>
      <c r="J413" s="664">
        <v>628.67999999999995</v>
      </c>
      <c r="K413" s="677">
        <v>1</v>
      </c>
      <c r="L413" s="664">
        <v>2</v>
      </c>
      <c r="M413" s="665">
        <v>628.67999999999995</v>
      </c>
    </row>
    <row r="414" spans="1:13" ht="14.4" customHeight="1" x14ac:dyDescent="0.3">
      <c r="A414" s="660" t="s">
        <v>4373</v>
      </c>
      <c r="B414" s="661" t="s">
        <v>4235</v>
      </c>
      <c r="C414" s="661" t="s">
        <v>2280</v>
      </c>
      <c r="D414" s="661" t="s">
        <v>2281</v>
      </c>
      <c r="E414" s="661" t="s">
        <v>4237</v>
      </c>
      <c r="F414" s="664"/>
      <c r="G414" s="664"/>
      <c r="H414" s="677">
        <v>0</v>
      </c>
      <c r="I414" s="664">
        <v>1</v>
      </c>
      <c r="J414" s="664">
        <v>448.37</v>
      </c>
      <c r="K414" s="677">
        <v>1</v>
      </c>
      <c r="L414" s="664">
        <v>1</v>
      </c>
      <c r="M414" s="665">
        <v>448.37</v>
      </c>
    </row>
    <row r="415" spans="1:13" ht="14.4" customHeight="1" x14ac:dyDescent="0.3">
      <c r="A415" s="660" t="s">
        <v>4373</v>
      </c>
      <c r="B415" s="661" t="s">
        <v>4235</v>
      </c>
      <c r="C415" s="661" t="s">
        <v>4938</v>
      </c>
      <c r="D415" s="661" t="s">
        <v>2281</v>
      </c>
      <c r="E415" s="661" t="s">
        <v>4939</v>
      </c>
      <c r="F415" s="664"/>
      <c r="G415" s="664"/>
      <c r="H415" s="677">
        <v>0</v>
      </c>
      <c r="I415" s="664">
        <v>15</v>
      </c>
      <c r="J415" s="664">
        <v>26901.9</v>
      </c>
      <c r="K415" s="677">
        <v>1</v>
      </c>
      <c r="L415" s="664">
        <v>15</v>
      </c>
      <c r="M415" s="665">
        <v>26901.9</v>
      </c>
    </row>
    <row r="416" spans="1:13" ht="14.4" customHeight="1" x14ac:dyDescent="0.3">
      <c r="A416" s="660" t="s">
        <v>4373</v>
      </c>
      <c r="B416" s="661" t="s">
        <v>4239</v>
      </c>
      <c r="C416" s="661" t="s">
        <v>2381</v>
      </c>
      <c r="D416" s="661" t="s">
        <v>4242</v>
      </c>
      <c r="E416" s="661" t="s">
        <v>4243</v>
      </c>
      <c r="F416" s="664"/>
      <c r="G416" s="664"/>
      <c r="H416" s="677">
        <v>0</v>
      </c>
      <c r="I416" s="664">
        <v>1</v>
      </c>
      <c r="J416" s="664">
        <v>6.98</v>
      </c>
      <c r="K416" s="677">
        <v>1</v>
      </c>
      <c r="L416" s="664">
        <v>1</v>
      </c>
      <c r="M416" s="665">
        <v>6.98</v>
      </c>
    </row>
    <row r="417" spans="1:13" ht="14.4" customHeight="1" x14ac:dyDescent="0.3">
      <c r="A417" s="660" t="s">
        <v>4373</v>
      </c>
      <c r="B417" s="661" t="s">
        <v>4239</v>
      </c>
      <c r="C417" s="661" t="s">
        <v>2500</v>
      </c>
      <c r="D417" s="661" t="s">
        <v>4244</v>
      </c>
      <c r="E417" s="661" t="s">
        <v>4245</v>
      </c>
      <c r="F417" s="664"/>
      <c r="G417" s="664"/>
      <c r="H417" s="677">
        <v>0</v>
      </c>
      <c r="I417" s="664">
        <v>3</v>
      </c>
      <c r="J417" s="664">
        <v>32.19</v>
      </c>
      <c r="K417" s="677">
        <v>1</v>
      </c>
      <c r="L417" s="664">
        <v>3</v>
      </c>
      <c r="M417" s="665">
        <v>32.19</v>
      </c>
    </row>
    <row r="418" spans="1:13" ht="14.4" customHeight="1" x14ac:dyDescent="0.3">
      <c r="A418" s="660" t="s">
        <v>4373</v>
      </c>
      <c r="B418" s="661" t="s">
        <v>4239</v>
      </c>
      <c r="C418" s="661" t="s">
        <v>3567</v>
      </c>
      <c r="D418" s="661" t="s">
        <v>4307</v>
      </c>
      <c r="E418" s="661" t="s">
        <v>2075</v>
      </c>
      <c r="F418" s="664"/>
      <c r="G418" s="664"/>
      <c r="H418" s="677">
        <v>0</v>
      </c>
      <c r="I418" s="664">
        <v>3</v>
      </c>
      <c r="J418" s="664">
        <v>53.070000000000007</v>
      </c>
      <c r="K418" s="677">
        <v>1</v>
      </c>
      <c r="L418" s="664">
        <v>3</v>
      </c>
      <c r="M418" s="665">
        <v>53.070000000000007</v>
      </c>
    </row>
    <row r="419" spans="1:13" ht="14.4" customHeight="1" x14ac:dyDescent="0.3">
      <c r="A419" s="660" t="s">
        <v>4373</v>
      </c>
      <c r="B419" s="661" t="s">
        <v>4249</v>
      </c>
      <c r="C419" s="661" t="s">
        <v>2427</v>
      </c>
      <c r="D419" s="661" t="s">
        <v>2428</v>
      </c>
      <c r="E419" s="661" t="s">
        <v>4250</v>
      </c>
      <c r="F419" s="664"/>
      <c r="G419" s="664"/>
      <c r="H419" s="677">
        <v>0</v>
      </c>
      <c r="I419" s="664">
        <v>3</v>
      </c>
      <c r="J419" s="664">
        <v>486.39</v>
      </c>
      <c r="K419" s="677">
        <v>1</v>
      </c>
      <c r="L419" s="664">
        <v>3</v>
      </c>
      <c r="M419" s="665">
        <v>486.39</v>
      </c>
    </row>
    <row r="420" spans="1:13" ht="14.4" customHeight="1" x14ac:dyDescent="0.3">
      <c r="A420" s="660" t="s">
        <v>4373</v>
      </c>
      <c r="B420" s="661" t="s">
        <v>4252</v>
      </c>
      <c r="C420" s="661" t="s">
        <v>3598</v>
      </c>
      <c r="D420" s="661" t="s">
        <v>4310</v>
      </c>
      <c r="E420" s="661" t="s">
        <v>4311</v>
      </c>
      <c r="F420" s="664"/>
      <c r="G420" s="664"/>
      <c r="H420" s="677">
        <v>0</v>
      </c>
      <c r="I420" s="664">
        <v>1</v>
      </c>
      <c r="J420" s="664">
        <v>257.58999999999997</v>
      </c>
      <c r="K420" s="677">
        <v>1</v>
      </c>
      <c r="L420" s="664">
        <v>1</v>
      </c>
      <c r="M420" s="665">
        <v>257.58999999999997</v>
      </c>
    </row>
    <row r="421" spans="1:13" ht="14.4" customHeight="1" x14ac:dyDescent="0.3">
      <c r="A421" s="660" t="s">
        <v>4373</v>
      </c>
      <c r="B421" s="661" t="s">
        <v>4256</v>
      </c>
      <c r="C421" s="661" t="s">
        <v>5799</v>
      </c>
      <c r="D421" s="661" t="s">
        <v>5800</v>
      </c>
      <c r="E421" s="661" t="s">
        <v>3650</v>
      </c>
      <c r="F421" s="664"/>
      <c r="G421" s="664"/>
      <c r="H421" s="677"/>
      <c r="I421" s="664">
        <v>19</v>
      </c>
      <c r="J421" s="664">
        <v>0</v>
      </c>
      <c r="K421" s="677"/>
      <c r="L421" s="664">
        <v>19</v>
      </c>
      <c r="M421" s="665">
        <v>0</v>
      </c>
    </row>
    <row r="422" spans="1:13" ht="14.4" customHeight="1" x14ac:dyDescent="0.3">
      <c r="A422" s="660" t="s">
        <v>4373</v>
      </c>
      <c r="B422" s="661" t="s">
        <v>4258</v>
      </c>
      <c r="C422" s="661" t="s">
        <v>2438</v>
      </c>
      <c r="D422" s="661" t="s">
        <v>2439</v>
      </c>
      <c r="E422" s="661" t="s">
        <v>4259</v>
      </c>
      <c r="F422" s="664"/>
      <c r="G422" s="664"/>
      <c r="H422" s="677">
        <v>0</v>
      </c>
      <c r="I422" s="664">
        <v>1</v>
      </c>
      <c r="J422" s="664">
        <v>94.8</v>
      </c>
      <c r="K422" s="677">
        <v>1</v>
      </c>
      <c r="L422" s="664">
        <v>1</v>
      </c>
      <c r="M422" s="665">
        <v>94.8</v>
      </c>
    </row>
    <row r="423" spans="1:13" ht="14.4" customHeight="1" x14ac:dyDescent="0.3">
      <c r="A423" s="660" t="s">
        <v>4373</v>
      </c>
      <c r="B423" s="661" t="s">
        <v>4260</v>
      </c>
      <c r="C423" s="661" t="s">
        <v>2372</v>
      </c>
      <c r="D423" s="661" t="s">
        <v>2369</v>
      </c>
      <c r="E423" s="661" t="s">
        <v>996</v>
      </c>
      <c r="F423" s="664"/>
      <c r="G423" s="664"/>
      <c r="H423" s="677">
        <v>0</v>
      </c>
      <c r="I423" s="664">
        <v>1</v>
      </c>
      <c r="J423" s="664">
        <v>137.74</v>
      </c>
      <c r="K423" s="677">
        <v>1</v>
      </c>
      <c r="L423" s="664">
        <v>1</v>
      </c>
      <c r="M423" s="665">
        <v>137.74</v>
      </c>
    </row>
    <row r="424" spans="1:13" ht="14.4" customHeight="1" x14ac:dyDescent="0.3">
      <c r="A424" s="660" t="s">
        <v>4374</v>
      </c>
      <c r="B424" s="661" t="s">
        <v>4120</v>
      </c>
      <c r="C424" s="661" t="s">
        <v>2514</v>
      </c>
      <c r="D424" s="661" t="s">
        <v>2515</v>
      </c>
      <c r="E424" s="661" t="s">
        <v>4121</v>
      </c>
      <c r="F424" s="664"/>
      <c r="G424" s="664"/>
      <c r="H424" s="677">
        <v>0</v>
      </c>
      <c r="I424" s="664">
        <v>3</v>
      </c>
      <c r="J424" s="664">
        <v>4078.83</v>
      </c>
      <c r="K424" s="677">
        <v>1</v>
      </c>
      <c r="L424" s="664">
        <v>3</v>
      </c>
      <c r="M424" s="665">
        <v>4078.83</v>
      </c>
    </row>
    <row r="425" spans="1:13" ht="14.4" customHeight="1" x14ac:dyDescent="0.3">
      <c r="A425" s="660" t="s">
        <v>4374</v>
      </c>
      <c r="B425" s="661" t="s">
        <v>4132</v>
      </c>
      <c r="C425" s="661" t="s">
        <v>2358</v>
      </c>
      <c r="D425" s="661" t="s">
        <v>2359</v>
      </c>
      <c r="E425" s="661" t="s">
        <v>2286</v>
      </c>
      <c r="F425" s="664"/>
      <c r="G425" s="664"/>
      <c r="H425" s="677">
        <v>0</v>
      </c>
      <c r="I425" s="664">
        <v>2</v>
      </c>
      <c r="J425" s="664">
        <v>3499.38</v>
      </c>
      <c r="K425" s="677">
        <v>1</v>
      </c>
      <c r="L425" s="664">
        <v>2</v>
      </c>
      <c r="M425" s="665">
        <v>3499.38</v>
      </c>
    </row>
    <row r="426" spans="1:13" ht="14.4" customHeight="1" x14ac:dyDescent="0.3">
      <c r="A426" s="660" t="s">
        <v>4374</v>
      </c>
      <c r="B426" s="661" t="s">
        <v>4132</v>
      </c>
      <c r="C426" s="661" t="s">
        <v>2362</v>
      </c>
      <c r="D426" s="661" t="s">
        <v>2359</v>
      </c>
      <c r="E426" s="661" t="s">
        <v>2289</v>
      </c>
      <c r="F426" s="664"/>
      <c r="G426" s="664"/>
      <c r="H426" s="677">
        <v>0</v>
      </c>
      <c r="I426" s="664">
        <v>4</v>
      </c>
      <c r="J426" s="664">
        <v>9331.68</v>
      </c>
      <c r="K426" s="677">
        <v>1</v>
      </c>
      <c r="L426" s="664">
        <v>4</v>
      </c>
      <c r="M426" s="665">
        <v>9331.68</v>
      </c>
    </row>
    <row r="427" spans="1:13" ht="14.4" customHeight="1" x14ac:dyDescent="0.3">
      <c r="A427" s="660" t="s">
        <v>4375</v>
      </c>
      <c r="B427" s="661" t="s">
        <v>4114</v>
      </c>
      <c r="C427" s="661" t="s">
        <v>3610</v>
      </c>
      <c r="D427" s="661" t="s">
        <v>2322</v>
      </c>
      <c r="E427" s="661" t="s">
        <v>4268</v>
      </c>
      <c r="F427" s="664"/>
      <c r="G427" s="664"/>
      <c r="H427" s="677">
        <v>0</v>
      </c>
      <c r="I427" s="664">
        <v>1</v>
      </c>
      <c r="J427" s="664">
        <v>349.88</v>
      </c>
      <c r="K427" s="677">
        <v>1</v>
      </c>
      <c r="L427" s="664">
        <v>1</v>
      </c>
      <c r="M427" s="665">
        <v>349.88</v>
      </c>
    </row>
    <row r="428" spans="1:13" ht="14.4" customHeight="1" x14ac:dyDescent="0.3">
      <c r="A428" s="660" t="s">
        <v>4375</v>
      </c>
      <c r="B428" s="661" t="s">
        <v>4114</v>
      </c>
      <c r="C428" s="661" t="s">
        <v>2321</v>
      </c>
      <c r="D428" s="661" t="s">
        <v>2322</v>
      </c>
      <c r="E428" s="661" t="s">
        <v>4115</v>
      </c>
      <c r="F428" s="664"/>
      <c r="G428" s="664"/>
      <c r="H428" s="677">
        <v>0</v>
      </c>
      <c r="I428" s="664">
        <v>3</v>
      </c>
      <c r="J428" s="664">
        <v>293.90999999999997</v>
      </c>
      <c r="K428" s="677">
        <v>1</v>
      </c>
      <c r="L428" s="664">
        <v>3</v>
      </c>
      <c r="M428" s="665">
        <v>293.90999999999997</v>
      </c>
    </row>
    <row r="429" spans="1:13" ht="14.4" customHeight="1" x14ac:dyDescent="0.3">
      <c r="A429" s="660" t="s">
        <v>4375</v>
      </c>
      <c r="B429" s="661" t="s">
        <v>4120</v>
      </c>
      <c r="C429" s="661" t="s">
        <v>4569</v>
      </c>
      <c r="D429" s="661" t="s">
        <v>2497</v>
      </c>
      <c r="E429" s="661" t="s">
        <v>4570</v>
      </c>
      <c r="F429" s="664"/>
      <c r="G429" s="664"/>
      <c r="H429" s="677">
        <v>0</v>
      </c>
      <c r="I429" s="664">
        <v>3</v>
      </c>
      <c r="J429" s="664">
        <v>746.09999999999991</v>
      </c>
      <c r="K429" s="677">
        <v>1</v>
      </c>
      <c r="L429" s="664">
        <v>3</v>
      </c>
      <c r="M429" s="665">
        <v>746.09999999999991</v>
      </c>
    </row>
    <row r="430" spans="1:13" ht="14.4" customHeight="1" x14ac:dyDescent="0.3">
      <c r="A430" s="660" t="s">
        <v>4375</v>
      </c>
      <c r="B430" s="661" t="s">
        <v>4120</v>
      </c>
      <c r="C430" s="661" t="s">
        <v>2496</v>
      </c>
      <c r="D430" s="661" t="s">
        <v>2497</v>
      </c>
      <c r="E430" s="661" t="s">
        <v>2498</v>
      </c>
      <c r="F430" s="664"/>
      <c r="G430" s="664"/>
      <c r="H430" s="677">
        <v>0</v>
      </c>
      <c r="I430" s="664">
        <v>99</v>
      </c>
      <c r="J430" s="664">
        <v>49242.6</v>
      </c>
      <c r="K430" s="677">
        <v>1</v>
      </c>
      <c r="L430" s="664">
        <v>99</v>
      </c>
      <c r="M430" s="665">
        <v>49242.6</v>
      </c>
    </row>
    <row r="431" spans="1:13" ht="14.4" customHeight="1" x14ac:dyDescent="0.3">
      <c r="A431" s="660" t="s">
        <v>4375</v>
      </c>
      <c r="B431" s="661" t="s">
        <v>4120</v>
      </c>
      <c r="C431" s="661" t="s">
        <v>2514</v>
      </c>
      <c r="D431" s="661" t="s">
        <v>2515</v>
      </c>
      <c r="E431" s="661" t="s">
        <v>4121</v>
      </c>
      <c r="F431" s="664"/>
      <c r="G431" s="664"/>
      <c r="H431" s="677">
        <v>0</v>
      </c>
      <c r="I431" s="664">
        <v>9</v>
      </c>
      <c r="J431" s="664">
        <v>12236.489999999998</v>
      </c>
      <c r="K431" s="677">
        <v>1</v>
      </c>
      <c r="L431" s="664">
        <v>9</v>
      </c>
      <c r="M431" s="665">
        <v>12236.489999999998</v>
      </c>
    </row>
    <row r="432" spans="1:13" ht="14.4" customHeight="1" x14ac:dyDescent="0.3">
      <c r="A432" s="660" t="s">
        <v>4375</v>
      </c>
      <c r="B432" s="661" t="s">
        <v>4120</v>
      </c>
      <c r="C432" s="661" t="s">
        <v>4457</v>
      </c>
      <c r="D432" s="661" t="s">
        <v>4458</v>
      </c>
      <c r="E432" s="661" t="s">
        <v>4459</v>
      </c>
      <c r="F432" s="664"/>
      <c r="G432" s="664"/>
      <c r="H432" s="677">
        <v>0</v>
      </c>
      <c r="I432" s="664">
        <v>61</v>
      </c>
      <c r="J432" s="664">
        <v>82936.210000000006</v>
      </c>
      <c r="K432" s="677">
        <v>1</v>
      </c>
      <c r="L432" s="664">
        <v>61</v>
      </c>
      <c r="M432" s="665">
        <v>82936.210000000006</v>
      </c>
    </row>
    <row r="433" spans="1:13" ht="14.4" customHeight="1" x14ac:dyDescent="0.3">
      <c r="A433" s="660" t="s">
        <v>4375</v>
      </c>
      <c r="B433" s="661" t="s">
        <v>4124</v>
      </c>
      <c r="C433" s="661" t="s">
        <v>2442</v>
      </c>
      <c r="D433" s="661" t="s">
        <v>2308</v>
      </c>
      <c r="E433" s="661" t="s">
        <v>2443</v>
      </c>
      <c r="F433" s="664"/>
      <c r="G433" s="664"/>
      <c r="H433" s="677"/>
      <c r="I433" s="664">
        <v>18</v>
      </c>
      <c r="J433" s="664">
        <v>0</v>
      </c>
      <c r="K433" s="677"/>
      <c r="L433" s="664">
        <v>18</v>
      </c>
      <c r="M433" s="665">
        <v>0</v>
      </c>
    </row>
    <row r="434" spans="1:13" ht="14.4" customHeight="1" x14ac:dyDescent="0.3">
      <c r="A434" s="660" t="s">
        <v>4375</v>
      </c>
      <c r="B434" s="661" t="s">
        <v>4124</v>
      </c>
      <c r="C434" s="661" t="s">
        <v>2307</v>
      </c>
      <c r="D434" s="661" t="s">
        <v>2308</v>
      </c>
      <c r="E434" s="661" t="s">
        <v>2309</v>
      </c>
      <c r="F434" s="664"/>
      <c r="G434" s="664"/>
      <c r="H434" s="677"/>
      <c r="I434" s="664">
        <v>8</v>
      </c>
      <c r="J434" s="664">
        <v>0</v>
      </c>
      <c r="K434" s="677"/>
      <c r="L434" s="664">
        <v>8</v>
      </c>
      <c r="M434" s="665">
        <v>0</v>
      </c>
    </row>
    <row r="435" spans="1:13" ht="14.4" customHeight="1" x14ac:dyDescent="0.3">
      <c r="A435" s="660" t="s">
        <v>4375</v>
      </c>
      <c r="B435" s="661" t="s">
        <v>4271</v>
      </c>
      <c r="C435" s="661" t="s">
        <v>3563</v>
      </c>
      <c r="D435" s="661" t="s">
        <v>4274</v>
      </c>
      <c r="E435" s="661" t="s">
        <v>3001</v>
      </c>
      <c r="F435" s="664"/>
      <c r="G435" s="664"/>
      <c r="H435" s="677">
        <v>0</v>
      </c>
      <c r="I435" s="664">
        <v>3</v>
      </c>
      <c r="J435" s="664">
        <v>579.41999999999996</v>
      </c>
      <c r="K435" s="677">
        <v>1</v>
      </c>
      <c r="L435" s="664">
        <v>3</v>
      </c>
      <c r="M435" s="665">
        <v>579.41999999999996</v>
      </c>
    </row>
    <row r="436" spans="1:13" ht="14.4" customHeight="1" x14ac:dyDescent="0.3">
      <c r="A436" s="660" t="s">
        <v>4375</v>
      </c>
      <c r="B436" s="661" t="s">
        <v>4132</v>
      </c>
      <c r="C436" s="661" t="s">
        <v>2284</v>
      </c>
      <c r="D436" s="661" t="s">
        <v>2285</v>
      </c>
      <c r="E436" s="661" t="s">
        <v>2286</v>
      </c>
      <c r="F436" s="664"/>
      <c r="G436" s="664"/>
      <c r="H436" s="677">
        <v>0</v>
      </c>
      <c r="I436" s="664">
        <v>3</v>
      </c>
      <c r="J436" s="664">
        <v>2813.79</v>
      </c>
      <c r="K436" s="677">
        <v>1</v>
      </c>
      <c r="L436" s="664">
        <v>3</v>
      </c>
      <c r="M436" s="665">
        <v>2813.79</v>
      </c>
    </row>
    <row r="437" spans="1:13" ht="14.4" customHeight="1" x14ac:dyDescent="0.3">
      <c r="A437" s="660" t="s">
        <v>4375</v>
      </c>
      <c r="B437" s="661" t="s">
        <v>4132</v>
      </c>
      <c r="C437" s="661" t="s">
        <v>2358</v>
      </c>
      <c r="D437" s="661" t="s">
        <v>2359</v>
      </c>
      <c r="E437" s="661" t="s">
        <v>2286</v>
      </c>
      <c r="F437" s="664"/>
      <c r="G437" s="664"/>
      <c r="H437" s="677">
        <v>0</v>
      </c>
      <c r="I437" s="664">
        <v>64</v>
      </c>
      <c r="J437" s="664">
        <v>111980.16</v>
      </c>
      <c r="K437" s="677">
        <v>1</v>
      </c>
      <c r="L437" s="664">
        <v>64</v>
      </c>
      <c r="M437" s="665">
        <v>111980.16</v>
      </c>
    </row>
    <row r="438" spans="1:13" ht="14.4" customHeight="1" x14ac:dyDescent="0.3">
      <c r="A438" s="660" t="s">
        <v>4375</v>
      </c>
      <c r="B438" s="661" t="s">
        <v>4132</v>
      </c>
      <c r="C438" s="661" t="s">
        <v>2362</v>
      </c>
      <c r="D438" s="661" t="s">
        <v>2359</v>
      </c>
      <c r="E438" s="661" t="s">
        <v>2289</v>
      </c>
      <c r="F438" s="664"/>
      <c r="G438" s="664"/>
      <c r="H438" s="677">
        <v>0</v>
      </c>
      <c r="I438" s="664">
        <v>15</v>
      </c>
      <c r="J438" s="664">
        <v>34993.800000000003</v>
      </c>
      <c r="K438" s="677">
        <v>1</v>
      </c>
      <c r="L438" s="664">
        <v>15</v>
      </c>
      <c r="M438" s="665">
        <v>34993.800000000003</v>
      </c>
    </row>
    <row r="439" spans="1:13" ht="14.4" customHeight="1" x14ac:dyDescent="0.3">
      <c r="A439" s="660" t="s">
        <v>4375</v>
      </c>
      <c r="B439" s="661" t="s">
        <v>4132</v>
      </c>
      <c r="C439" s="661" t="s">
        <v>2365</v>
      </c>
      <c r="D439" s="661" t="s">
        <v>2359</v>
      </c>
      <c r="E439" s="661" t="s">
        <v>3529</v>
      </c>
      <c r="F439" s="664"/>
      <c r="G439" s="664"/>
      <c r="H439" s="677">
        <v>0</v>
      </c>
      <c r="I439" s="664">
        <v>38</v>
      </c>
      <c r="J439" s="664">
        <v>110814.07999999999</v>
      </c>
      <c r="K439" s="677">
        <v>1</v>
      </c>
      <c r="L439" s="664">
        <v>38</v>
      </c>
      <c r="M439" s="665">
        <v>110814.07999999999</v>
      </c>
    </row>
    <row r="440" spans="1:13" ht="14.4" customHeight="1" x14ac:dyDescent="0.3">
      <c r="A440" s="660" t="s">
        <v>4375</v>
      </c>
      <c r="B440" s="661" t="s">
        <v>6673</v>
      </c>
      <c r="C440" s="661" t="s">
        <v>5824</v>
      </c>
      <c r="D440" s="661" t="s">
        <v>1720</v>
      </c>
      <c r="E440" s="661" t="s">
        <v>3205</v>
      </c>
      <c r="F440" s="664">
        <v>1</v>
      </c>
      <c r="G440" s="664">
        <v>56.21</v>
      </c>
      <c r="H440" s="677">
        <v>1</v>
      </c>
      <c r="I440" s="664"/>
      <c r="J440" s="664"/>
      <c r="K440" s="677">
        <v>0</v>
      </c>
      <c r="L440" s="664">
        <v>1</v>
      </c>
      <c r="M440" s="665">
        <v>56.21</v>
      </c>
    </row>
    <row r="441" spans="1:13" ht="14.4" customHeight="1" x14ac:dyDescent="0.3">
      <c r="A441" s="660" t="s">
        <v>4375</v>
      </c>
      <c r="B441" s="661" t="s">
        <v>4136</v>
      </c>
      <c r="C441" s="661" t="s">
        <v>2318</v>
      </c>
      <c r="D441" s="661" t="s">
        <v>2319</v>
      </c>
      <c r="E441" s="661" t="s">
        <v>996</v>
      </c>
      <c r="F441" s="664"/>
      <c r="G441" s="664"/>
      <c r="H441" s="677">
        <v>0</v>
      </c>
      <c r="I441" s="664">
        <v>1</v>
      </c>
      <c r="J441" s="664">
        <v>60.02</v>
      </c>
      <c r="K441" s="677">
        <v>1</v>
      </c>
      <c r="L441" s="664">
        <v>1</v>
      </c>
      <c r="M441" s="665">
        <v>60.02</v>
      </c>
    </row>
    <row r="442" spans="1:13" ht="14.4" customHeight="1" x14ac:dyDescent="0.3">
      <c r="A442" s="660" t="s">
        <v>4375</v>
      </c>
      <c r="B442" s="661" t="s">
        <v>4148</v>
      </c>
      <c r="C442" s="661" t="s">
        <v>2569</v>
      </c>
      <c r="D442" s="661" t="s">
        <v>2570</v>
      </c>
      <c r="E442" s="661" t="s">
        <v>1025</v>
      </c>
      <c r="F442" s="664"/>
      <c r="G442" s="664"/>
      <c r="H442" s="677">
        <v>0</v>
      </c>
      <c r="I442" s="664">
        <v>1</v>
      </c>
      <c r="J442" s="664">
        <v>219.05</v>
      </c>
      <c r="K442" s="677">
        <v>1</v>
      </c>
      <c r="L442" s="664">
        <v>1</v>
      </c>
      <c r="M442" s="665">
        <v>219.05</v>
      </c>
    </row>
    <row r="443" spans="1:13" ht="14.4" customHeight="1" x14ac:dyDescent="0.3">
      <c r="A443" s="660" t="s">
        <v>4375</v>
      </c>
      <c r="B443" s="661" t="s">
        <v>4155</v>
      </c>
      <c r="C443" s="661" t="s">
        <v>5825</v>
      </c>
      <c r="D443" s="661" t="s">
        <v>5826</v>
      </c>
      <c r="E443" s="661" t="s">
        <v>4316</v>
      </c>
      <c r="F443" s="664">
        <v>1</v>
      </c>
      <c r="G443" s="664">
        <v>0</v>
      </c>
      <c r="H443" s="677"/>
      <c r="I443" s="664"/>
      <c r="J443" s="664"/>
      <c r="K443" s="677"/>
      <c r="L443" s="664">
        <v>1</v>
      </c>
      <c r="M443" s="665">
        <v>0</v>
      </c>
    </row>
    <row r="444" spans="1:13" ht="14.4" customHeight="1" x14ac:dyDescent="0.3">
      <c r="A444" s="660" t="s">
        <v>4375</v>
      </c>
      <c r="B444" s="661" t="s">
        <v>4164</v>
      </c>
      <c r="C444" s="661" t="s">
        <v>5322</v>
      </c>
      <c r="D444" s="661" t="s">
        <v>629</v>
      </c>
      <c r="E444" s="661" t="s">
        <v>5323</v>
      </c>
      <c r="F444" s="664"/>
      <c r="G444" s="664"/>
      <c r="H444" s="677">
        <v>0</v>
      </c>
      <c r="I444" s="664">
        <v>1</v>
      </c>
      <c r="J444" s="664">
        <v>65.069999999999993</v>
      </c>
      <c r="K444" s="677">
        <v>1</v>
      </c>
      <c r="L444" s="664">
        <v>1</v>
      </c>
      <c r="M444" s="665">
        <v>65.069999999999993</v>
      </c>
    </row>
    <row r="445" spans="1:13" ht="14.4" customHeight="1" x14ac:dyDescent="0.3">
      <c r="A445" s="660" t="s">
        <v>4375</v>
      </c>
      <c r="B445" s="661" t="s">
        <v>4167</v>
      </c>
      <c r="C445" s="661" t="s">
        <v>2669</v>
      </c>
      <c r="D445" s="661" t="s">
        <v>4168</v>
      </c>
      <c r="E445" s="661" t="s">
        <v>4169</v>
      </c>
      <c r="F445" s="664"/>
      <c r="G445" s="664"/>
      <c r="H445" s="677">
        <v>0</v>
      </c>
      <c r="I445" s="664">
        <v>13</v>
      </c>
      <c r="J445" s="664">
        <v>2392.08</v>
      </c>
      <c r="K445" s="677">
        <v>1</v>
      </c>
      <c r="L445" s="664">
        <v>13</v>
      </c>
      <c r="M445" s="665">
        <v>2392.08</v>
      </c>
    </row>
    <row r="446" spans="1:13" ht="14.4" customHeight="1" x14ac:dyDescent="0.3">
      <c r="A446" s="660" t="s">
        <v>4375</v>
      </c>
      <c r="B446" s="661" t="s">
        <v>4167</v>
      </c>
      <c r="C446" s="661" t="s">
        <v>3708</v>
      </c>
      <c r="D446" s="661" t="s">
        <v>4295</v>
      </c>
      <c r="E446" s="661" t="s">
        <v>4296</v>
      </c>
      <c r="F446" s="664"/>
      <c r="G446" s="664"/>
      <c r="H446" s="677">
        <v>0</v>
      </c>
      <c r="I446" s="664">
        <v>4</v>
      </c>
      <c r="J446" s="664">
        <v>969.84</v>
      </c>
      <c r="K446" s="677">
        <v>1</v>
      </c>
      <c r="L446" s="664">
        <v>4</v>
      </c>
      <c r="M446" s="665">
        <v>969.84</v>
      </c>
    </row>
    <row r="447" spans="1:13" ht="14.4" customHeight="1" x14ac:dyDescent="0.3">
      <c r="A447" s="660" t="s">
        <v>4375</v>
      </c>
      <c r="B447" s="661" t="s">
        <v>4175</v>
      </c>
      <c r="C447" s="661" t="s">
        <v>5138</v>
      </c>
      <c r="D447" s="661" t="s">
        <v>5139</v>
      </c>
      <c r="E447" s="661" t="s">
        <v>5140</v>
      </c>
      <c r="F447" s="664"/>
      <c r="G447" s="664"/>
      <c r="H447" s="677">
        <v>0</v>
      </c>
      <c r="I447" s="664">
        <v>1</v>
      </c>
      <c r="J447" s="664">
        <v>87.6</v>
      </c>
      <c r="K447" s="677">
        <v>1</v>
      </c>
      <c r="L447" s="664">
        <v>1</v>
      </c>
      <c r="M447" s="665">
        <v>87.6</v>
      </c>
    </row>
    <row r="448" spans="1:13" ht="14.4" customHeight="1" x14ac:dyDescent="0.3">
      <c r="A448" s="660" t="s">
        <v>4375</v>
      </c>
      <c r="B448" s="661" t="s">
        <v>4178</v>
      </c>
      <c r="C448" s="661" t="s">
        <v>2778</v>
      </c>
      <c r="D448" s="661" t="s">
        <v>2779</v>
      </c>
      <c r="E448" s="661" t="s">
        <v>4179</v>
      </c>
      <c r="F448" s="664"/>
      <c r="G448" s="664"/>
      <c r="H448" s="677">
        <v>0</v>
      </c>
      <c r="I448" s="664">
        <v>10</v>
      </c>
      <c r="J448" s="664">
        <v>698.6</v>
      </c>
      <c r="K448" s="677">
        <v>1</v>
      </c>
      <c r="L448" s="664">
        <v>10</v>
      </c>
      <c r="M448" s="665">
        <v>698.6</v>
      </c>
    </row>
    <row r="449" spans="1:13" ht="14.4" customHeight="1" x14ac:dyDescent="0.3">
      <c r="A449" s="660" t="s">
        <v>4375</v>
      </c>
      <c r="B449" s="661" t="s">
        <v>4187</v>
      </c>
      <c r="C449" s="661" t="s">
        <v>2840</v>
      </c>
      <c r="D449" s="661" t="s">
        <v>2841</v>
      </c>
      <c r="E449" s="661" t="s">
        <v>4190</v>
      </c>
      <c r="F449" s="664"/>
      <c r="G449" s="664"/>
      <c r="H449" s="677">
        <v>0</v>
      </c>
      <c r="I449" s="664">
        <v>2</v>
      </c>
      <c r="J449" s="664">
        <v>6254.38</v>
      </c>
      <c r="K449" s="677">
        <v>1</v>
      </c>
      <c r="L449" s="664">
        <v>2</v>
      </c>
      <c r="M449" s="665">
        <v>6254.38</v>
      </c>
    </row>
    <row r="450" spans="1:13" ht="14.4" customHeight="1" x14ac:dyDescent="0.3">
      <c r="A450" s="660" t="s">
        <v>4375</v>
      </c>
      <c r="B450" s="661" t="s">
        <v>6659</v>
      </c>
      <c r="C450" s="661" t="s">
        <v>5877</v>
      </c>
      <c r="D450" s="661" t="s">
        <v>5878</v>
      </c>
      <c r="E450" s="661" t="s">
        <v>5879</v>
      </c>
      <c r="F450" s="664"/>
      <c r="G450" s="664"/>
      <c r="H450" s="677">
        <v>0</v>
      </c>
      <c r="I450" s="664">
        <v>1</v>
      </c>
      <c r="J450" s="664">
        <v>7567.3</v>
      </c>
      <c r="K450" s="677">
        <v>1</v>
      </c>
      <c r="L450" s="664">
        <v>1</v>
      </c>
      <c r="M450" s="665">
        <v>7567.3</v>
      </c>
    </row>
    <row r="451" spans="1:13" ht="14.4" customHeight="1" x14ac:dyDescent="0.3">
      <c r="A451" s="660" t="s">
        <v>4375</v>
      </c>
      <c r="B451" s="661" t="s">
        <v>6659</v>
      </c>
      <c r="C451" s="661" t="s">
        <v>5880</v>
      </c>
      <c r="D451" s="661" t="s">
        <v>5881</v>
      </c>
      <c r="E451" s="661" t="s">
        <v>5008</v>
      </c>
      <c r="F451" s="664"/>
      <c r="G451" s="664"/>
      <c r="H451" s="677">
        <v>0</v>
      </c>
      <c r="I451" s="664">
        <v>2</v>
      </c>
      <c r="J451" s="664">
        <v>35412.78</v>
      </c>
      <c r="K451" s="677">
        <v>1</v>
      </c>
      <c r="L451" s="664">
        <v>2</v>
      </c>
      <c r="M451" s="665">
        <v>35412.78</v>
      </c>
    </row>
    <row r="452" spans="1:13" ht="14.4" customHeight="1" x14ac:dyDescent="0.3">
      <c r="A452" s="660" t="s">
        <v>4375</v>
      </c>
      <c r="B452" s="661" t="s">
        <v>6656</v>
      </c>
      <c r="C452" s="661" t="s">
        <v>5128</v>
      </c>
      <c r="D452" s="661" t="s">
        <v>5129</v>
      </c>
      <c r="E452" s="661" t="s">
        <v>2884</v>
      </c>
      <c r="F452" s="664"/>
      <c r="G452" s="664"/>
      <c r="H452" s="677">
        <v>0</v>
      </c>
      <c r="I452" s="664">
        <v>1</v>
      </c>
      <c r="J452" s="664">
        <v>10256.77</v>
      </c>
      <c r="K452" s="677">
        <v>1</v>
      </c>
      <c r="L452" s="664">
        <v>1</v>
      </c>
      <c r="M452" s="665">
        <v>10256.77</v>
      </c>
    </row>
    <row r="453" spans="1:13" ht="14.4" customHeight="1" x14ac:dyDescent="0.3">
      <c r="A453" s="660" t="s">
        <v>4375</v>
      </c>
      <c r="B453" s="661" t="s">
        <v>4298</v>
      </c>
      <c r="C453" s="661" t="s">
        <v>4964</v>
      </c>
      <c r="D453" s="661" t="s">
        <v>4300</v>
      </c>
      <c r="E453" s="661" t="s">
        <v>2472</v>
      </c>
      <c r="F453" s="664"/>
      <c r="G453" s="664"/>
      <c r="H453" s="677">
        <v>0</v>
      </c>
      <c r="I453" s="664">
        <v>48</v>
      </c>
      <c r="J453" s="664">
        <v>4323.2</v>
      </c>
      <c r="K453" s="677">
        <v>1</v>
      </c>
      <c r="L453" s="664">
        <v>48</v>
      </c>
      <c r="M453" s="665">
        <v>4323.2</v>
      </c>
    </row>
    <row r="454" spans="1:13" ht="14.4" customHeight="1" x14ac:dyDescent="0.3">
      <c r="A454" s="660" t="s">
        <v>4375</v>
      </c>
      <c r="B454" s="661" t="s">
        <v>4298</v>
      </c>
      <c r="C454" s="661" t="s">
        <v>3652</v>
      </c>
      <c r="D454" s="661" t="s">
        <v>4300</v>
      </c>
      <c r="E454" s="661" t="s">
        <v>2543</v>
      </c>
      <c r="F454" s="664"/>
      <c r="G454" s="664"/>
      <c r="H454" s="677">
        <v>0</v>
      </c>
      <c r="I454" s="664">
        <v>13</v>
      </c>
      <c r="J454" s="664">
        <v>6690.8399999999992</v>
      </c>
      <c r="K454" s="677">
        <v>1</v>
      </c>
      <c r="L454" s="664">
        <v>13</v>
      </c>
      <c r="M454" s="665">
        <v>6690.8399999999992</v>
      </c>
    </row>
    <row r="455" spans="1:13" ht="14.4" customHeight="1" x14ac:dyDescent="0.3">
      <c r="A455" s="660" t="s">
        <v>4375</v>
      </c>
      <c r="B455" s="661" t="s">
        <v>4213</v>
      </c>
      <c r="C455" s="661" t="s">
        <v>3659</v>
      </c>
      <c r="D455" s="661" t="s">
        <v>3660</v>
      </c>
      <c r="E455" s="661" t="s">
        <v>3661</v>
      </c>
      <c r="F455" s="664"/>
      <c r="G455" s="664"/>
      <c r="H455" s="677">
        <v>0</v>
      </c>
      <c r="I455" s="664">
        <v>10</v>
      </c>
      <c r="J455" s="664">
        <v>2162.9</v>
      </c>
      <c r="K455" s="677">
        <v>1</v>
      </c>
      <c r="L455" s="664">
        <v>10</v>
      </c>
      <c r="M455" s="665">
        <v>2162.9</v>
      </c>
    </row>
    <row r="456" spans="1:13" ht="14.4" customHeight="1" x14ac:dyDescent="0.3">
      <c r="A456" s="660" t="s">
        <v>4375</v>
      </c>
      <c r="B456" s="661" t="s">
        <v>6657</v>
      </c>
      <c r="C456" s="661" t="s">
        <v>5069</v>
      </c>
      <c r="D456" s="661" t="s">
        <v>5070</v>
      </c>
      <c r="E456" s="661" t="s">
        <v>5071</v>
      </c>
      <c r="F456" s="664">
        <v>3</v>
      </c>
      <c r="G456" s="664">
        <v>2252.8500000000004</v>
      </c>
      <c r="H456" s="677">
        <v>1</v>
      </c>
      <c r="I456" s="664"/>
      <c r="J456" s="664"/>
      <c r="K456" s="677">
        <v>0</v>
      </c>
      <c r="L456" s="664">
        <v>3</v>
      </c>
      <c r="M456" s="665">
        <v>2252.8500000000004</v>
      </c>
    </row>
    <row r="457" spans="1:13" ht="14.4" customHeight="1" x14ac:dyDescent="0.3">
      <c r="A457" s="660" t="s">
        <v>4375</v>
      </c>
      <c r="B457" s="661" t="s">
        <v>4214</v>
      </c>
      <c r="C457" s="661" t="s">
        <v>2601</v>
      </c>
      <c r="D457" s="661" t="s">
        <v>2602</v>
      </c>
      <c r="E457" s="661" t="s">
        <v>4215</v>
      </c>
      <c r="F457" s="664"/>
      <c r="G457" s="664"/>
      <c r="H457" s="677">
        <v>0</v>
      </c>
      <c r="I457" s="664">
        <v>154</v>
      </c>
      <c r="J457" s="664">
        <v>123905.32000000004</v>
      </c>
      <c r="K457" s="677">
        <v>1</v>
      </c>
      <c r="L457" s="664">
        <v>154</v>
      </c>
      <c r="M457" s="665">
        <v>123905.32000000004</v>
      </c>
    </row>
    <row r="458" spans="1:13" ht="14.4" customHeight="1" x14ac:dyDescent="0.3">
      <c r="A458" s="660" t="s">
        <v>4375</v>
      </c>
      <c r="B458" s="661" t="s">
        <v>6668</v>
      </c>
      <c r="C458" s="661" t="s">
        <v>5498</v>
      </c>
      <c r="D458" s="661" t="s">
        <v>5499</v>
      </c>
      <c r="E458" s="661" t="s">
        <v>2478</v>
      </c>
      <c r="F458" s="664"/>
      <c r="G458" s="664"/>
      <c r="H458" s="677">
        <v>0</v>
      </c>
      <c r="I458" s="664">
        <v>7</v>
      </c>
      <c r="J458" s="664">
        <v>5632.06</v>
      </c>
      <c r="K458" s="677">
        <v>1</v>
      </c>
      <c r="L458" s="664">
        <v>7</v>
      </c>
      <c r="M458" s="665">
        <v>5632.06</v>
      </c>
    </row>
    <row r="459" spans="1:13" ht="14.4" customHeight="1" x14ac:dyDescent="0.3">
      <c r="A459" s="660" t="s">
        <v>4375</v>
      </c>
      <c r="B459" s="661" t="s">
        <v>6668</v>
      </c>
      <c r="C459" s="661" t="s">
        <v>5738</v>
      </c>
      <c r="D459" s="661" t="s">
        <v>5499</v>
      </c>
      <c r="E459" s="661" t="s">
        <v>5739</v>
      </c>
      <c r="F459" s="664"/>
      <c r="G459" s="664"/>
      <c r="H459" s="677">
        <v>0</v>
      </c>
      <c r="I459" s="664">
        <v>4</v>
      </c>
      <c r="J459" s="664">
        <v>9655.0400000000009</v>
      </c>
      <c r="K459" s="677">
        <v>1</v>
      </c>
      <c r="L459" s="664">
        <v>4</v>
      </c>
      <c r="M459" s="665">
        <v>9655.0400000000009</v>
      </c>
    </row>
    <row r="460" spans="1:13" ht="14.4" customHeight="1" x14ac:dyDescent="0.3">
      <c r="A460" s="660" t="s">
        <v>4375</v>
      </c>
      <c r="B460" s="661" t="s">
        <v>4217</v>
      </c>
      <c r="C460" s="661" t="s">
        <v>5612</v>
      </c>
      <c r="D460" s="661" t="s">
        <v>2251</v>
      </c>
      <c r="E460" s="661" t="s">
        <v>5613</v>
      </c>
      <c r="F460" s="664"/>
      <c r="G460" s="664"/>
      <c r="H460" s="677">
        <v>0</v>
      </c>
      <c r="I460" s="664">
        <v>1</v>
      </c>
      <c r="J460" s="664">
        <v>193.26</v>
      </c>
      <c r="K460" s="677">
        <v>1</v>
      </c>
      <c r="L460" s="664">
        <v>1</v>
      </c>
      <c r="M460" s="665">
        <v>193.26</v>
      </c>
    </row>
    <row r="461" spans="1:13" ht="14.4" customHeight="1" x14ac:dyDescent="0.3">
      <c r="A461" s="660" t="s">
        <v>4375</v>
      </c>
      <c r="B461" s="661" t="s">
        <v>4219</v>
      </c>
      <c r="C461" s="661" t="s">
        <v>1190</v>
      </c>
      <c r="D461" s="661" t="s">
        <v>1191</v>
      </c>
      <c r="E461" s="661" t="s">
        <v>1192</v>
      </c>
      <c r="F461" s="664"/>
      <c r="G461" s="664"/>
      <c r="H461" s="677">
        <v>0</v>
      </c>
      <c r="I461" s="664">
        <v>2</v>
      </c>
      <c r="J461" s="664">
        <v>190.5</v>
      </c>
      <c r="K461" s="677">
        <v>1</v>
      </c>
      <c r="L461" s="664">
        <v>2</v>
      </c>
      <c r="M461" s="665">
        <v>190.5</v>
      </c>
    </row>
    <row r="462" spans="1:13" ht="14.4" customHeight="1" x14ac:dyDescent="0.3">
      <c r="A462" s="660" t="s">
        <v>4375</v>
      </c>
      <c r="B462" s="661" t="s">
        <v>4222</v>
      </c>
      <c r="C462" s="661" t="s">
        <v>2507</v>
      </c>
      <c r="D462" s="661" t="s">
        <v>2508</v>
      </c>
      <c r="E462" s="661" t="s">
        <v>4223</v>
      </c>
      <c r="F462" s="664"/>
      <c r="G462" s="664"/>
      <c r="H462" s="677">
        <v>0</v>
      </c>
      <c r="I462" s="664">
        <v>5</v>
      </c>
      <c r="J462" s="664">
        <v>163.70000000000002</v>
      </c>
      <c r="K462" s="677">
        <v>1</v>
      </c>
      <c r="L462" s="664">
        <v>5</v>
      </c>
      <c r="M462" s="665">
        <v>163.70000000000002</v>
      </c>
    </row>
    <row r="463" spans="1:13" ht="14.4" customHeight="1" x14ac:dyDescent="0.3">
      <c r="A463" s="660" t="s">
        <v>4375</v>
      </c>
      <c r="B463" s="661" t="s">
        <v>4222</v>
      </c>
      <c r="C463" s="661" t="s">
        <v>2291</v>
      </c>
      <c r="D463" s="661" t="s">
        <v>2292</v>
      </c>
      <c r="E463" s="661" t="s">
        <v>2293</v>
      </c>
      <c r="F463" s="664"/>
      <c r="G463" s="664"/>
      <c r="H463" s="677">
        <v>0</v>
      </c>
      <c r="I463" s="664">
        <v>21</v>
      </c>
      <c r="J463" s="664">
        <v>687.54</v>
      </c>
      <c r="K463" s="677">
        <v>1</v>
      </c>
      <c r="L463" s="664">
        <v>21</v>
      </c>
      <c r="M463" s="665">
        <v>687.54</v>
      </c>
    </row>
    <row r="464" spans="1:13" ht="14.4" customHeight="1" x14ac:dyDescent="0.3">
      <c r="A464" s="660" t="s">
        <v>4375</v>
      </c>
      <c r="B464" s="661" t="s">
        <v>4222</v>
      </c>
      <c r="C464" s="661" t="s">
        <v>2311</v>
      </c>
      <c r="D464" s="661" t="s">
        <v>2312</v>
      </c>
      <c r="E464" s="661" t="s">
        <v>4224</v>
      </c>
      <c r="F464" s="664"/>
      <c r="G464" s="664"/>
      <c r="H464" s="677">
        <v>0</v>
      </c>
      <c r="I464" s="664">
        <v>2</v>
      </c>
      <c r="J464" s="664">
        <v>294.72000000000003</v>
      </c>
      <c r="K464" s="677">
        <v>1</v>
      </c>
      <c r="L464" s="664">
        <v>2</v>
      </c>
      <c r="M464" s="665">
        <v>294.72000000000003</v>
      </c>
    </row>
    <row r="465" spans="1:13" ht="14.4" customHeight="1" x14ac:dyDescent="0.3">
      <c r="A465" s="660" t="s">
        <v>4375</v>
      </c>
      <c r="B465" s="661" t="s">
        <v>4222</v>
      </c>
      <c r="C465" s="661" t="s">
        <v>2348</v>
      </c>
      <c r="D465" s="661" t="s">
        <v>2349</v>
      </c>
      <c r="E465" s="661" t="s">
        <v>4225</v>
      </c>
      <c r="F465" s="664"/>
      <c r="G465" s="664"/>
      <c r="H465" s="677">
        <v>0</v>
      </c>
      <c r="I465" s="664">
        <v>1</v>
      </c>
      <c r="J465" s="664">
        <v>32.74</v>
      </c>
      <c r="K465" s="677">
        <v>1</v>
      </c>
      <c r="L465" s="664">
        <v>1</v>
      </c>
      <c r="M465" s="665">
        <v>32.74</v>
      </c>
    </row>
    <row r="466" spans="1:13" ht="14.4" customHeight="1" x14ac:dyDescent="0.3">
      <c r="A466" s="660" t="s">
        <v>4375</v>
      </c>
      <c r="B466" s="661" t="s">
        <v>4222</v>
      </c>
      <c r="C466" s="661" t="s">
        <v>2352</v>
      </c>
      <c r="D466" s="661" t="s">
        <v>2349</v>
      </c>
      <c r="E466" s="661" t="s">
        <v>3479</v>
      </c>
      <c r="F466" s="664"/>
      <c r="G466" s="664"/>
      <c r="H466" s="677">
        <v>0</v>
      </c>
      <c r="I466" s="664">
        <v>3</v>
      </c>
      <c r="J466" s="664">
        <v>294.69</v>
      </c>
      <c r="K466" s="677">
        <v>1</v>
      </c>
      <c r="L466" s="664">
        <v>3</v>
      </c>
      <c r="M466" s="665">
        <v>294.69</v>
      </c>
    </row>
    <row r="467" spans="1:13" ht="14.4" customHeight="1" x14ac:dyDescent="0.3">
      <c r="A467" s="660" t="s">
        <v>4375</v>
      </c>
      <c r="B467" s="661" t="s">
        <v>4222</v>
      </c>
      <c r="C467" s="661" t="s">
        <v>4965</v>
      </c>
      <c r="D467" s="661" t="s">
        <v>2508</v>
      </c>
      <c r="E467" s="661" t="s">
        <v>4966</v>
      </c>
      <c r="F467" s="664"/>
      <c r="G467" s="664"/>
      <c r="H467" s="677">
        <v>0</v>
      </c>
      <c r="I467" s="664">
        <v>2</v>
      </c>
      <c r="J467" s="664">
        <v>628.67999999999995</v>
      </c>
      <c r="K467" s="677">
        <v>1</v>
      </c>
      <c r="L467" s="664">
        <v>2</v>
      </c>
      <c r="M467" s="665">
        <v>628.67999999999995</v>
      </c>
    </row>
    <row r="468" spans="1:13" ht="14.4" customHeight="1" x14ac:dyDescent="0.3">
      <c r="A468" s="660" t="s">
        <v>4375</v>
      </c>
      <c r="B468" s="661" t="s">
        <v>4231</v>
      </c>
      <c r="C468" s="661" t="s">
        <v>3613</v>
      </c>
      <c r="D468" s="661" t="s">
        <v>4302</v>
      </c>
      <c r="E468" s="661" t="s">
        <v>4303</v>
      </c>
      <c r="F468" s="664"/>
      <c r="G468" s="664"/>
      <c r="H468" s="677">
        <v>0</v>
      </c>
      <c r="I468" s="664">
        <v>6</v>
      </c>
      <c r="J468" s="664">
        <v>673.86</v>
      </c>
      <c r="K468" s="677">
        <v>1</v>
      </c>
      <c r="L468" s="664">
        <v>6</v>
      </c>
      <c r="M468" s="665">
        <v>673.86</v>
      </c>
    </row>
    <row r="469" spans="1:13" ht="14.4" customHeight="1" x14ac:dyDescent="0.3">
      <c r="A469" s="660" t="s">
        <v>4375</v>
      </c>
      <c r="B469" s="661" t="s">
        <v>4235</v>
      </c>
      <c r="C469" s="661" t="s">
        <v>4938</v>
      </c>
      <c r="D469" s="661" t="s">
        <v>2281</v>
      </c>
      <c r="E469" s="661" t="s">
        <v>4939</v>
      </c>
      <c r="F469" s="664"/>
      <c r="G469" s="664"/>
      <c r="H469" s="677">
        <v>0</v>
      </c>
      <c r="I469" s="664">
        <v>2</v>
      </c>
      <c r="J469" s="664">
        <v>3586.92</v>
      </c>
      <c r="K469" s="677">
        <v>1</v>
      </c>
      <c r="L469" s="664">
        <v>2</v>
      </c>
      <c r="M469" s="665">
        <v>3586.92</v>
      </c>
    </row>
    <row r="470" spans="1:13" ht="14.4" customHeight="1" x14ac:dyDescent="0.3">
      <c r="A470" s="660" t="s">
        <v>4375</v>
      </c>
      <c r="B470" s="661" t="s">
        <v>4239</v>
      </c>
      <c r="C470" s="661" t="s">
        <v>3638</v>
      </c>
      <c r="D470" s="661" t="s">
        <v>4305</v>
      </c>
      <c r="E470" s="661" t="s">
        <v>4306</v>
      </c>
      <c r="F470" s="664"/>
      <c r="G470" s="664"/>
      <c r="H470" s="677">
        <v>0</v>
      </c>
      <c r="I470" s="664">
        <v>1</v>
      </c>
      <c r="J470" s="664">
        <v>25.03</v>
      </c>
      <c r="K470" s="677">
        <v>1</v>
      </c>
      <c r="L470" s="664">
        <v>1</v>
      </c>
      <c r="M470" s="665">
        <v>25.03</v>
      </c>
    </row>
    <row r="471" spans="1:13" ht="14.4" customHeight="1" x14ac:dyDescent="0.3">
      <c r="A471" s="660" t="s">
        <v>4375</v>
      </c>
      <c r="B471" s="661" t="s">
        <v>4239</v>
      </c>
      <c r="C471" s="661" t="s">
        <v>5813</v>
      </c>
      <c r="D471" s="661" t="s">
        <v>5814</v>
      </c>
      <c r="E471" s="661" t="s">
        <v>2075</v>
      </c>
      <c r="F471" s="664">
        <v>1</v>
      </c>
      <c r="G471" s="664">
        <v>17.690000000000001</v>
      </c>
      <c r="H471" s="677">
        <v>1</v>
      </c>
      <c r="I471" s="664"/>
      <c r="J471" s="664"/>
      <c r="K471" s="677">
        <v>0</v>
      </c>
      <c r="L471" s="664">
        <v>1</v>
      </c>
      <c r="M471" s="665">
        <v>17.690000000000001</v>
      </c>
    </row>
    <row r="472" spans="1:13" ht="14.4" customHeight="1" x14ac:dyDescent="0.3">
      <c r="A472" s="660" t="s">
        <v>4375</v>
      </c>
      <c r="B472" s="661" t="s">
        <v>4239</v>
      </c>
      <c r="C472" s="661" t="s">
        <v>2381</v>
      </c>
      <c r="D472" s="661" t="s">
        <v>4242</v>
      </c>
      <c r="E472" s="661" t="s">
        <v>4243</v>
      </c>
      <c r="F472" s="664"/>
      <c r="G472" s="664"/>
      <c r="H472" s="677">
        <v>0</v>
      </c>
      <c r="I472" s="664">
        <v>4</v>
      </c>
      <c r="J472" s="664">
        <v>27.92</v>
      </c>
      <c r="K472" s="677">
        <v>1</v>
      </c>
      <c r="L472" s="664">
        <v>4</v>
      </c>
      <c r="M472" s="665">
        <v>27.92</v>
      </c>
    </row>
    <row r="473" spans="1:13" ht="14.4" customHeight="1" x14ac:dyDescent="0.3">
      <c r="A473" s="660" t="s">
        <v>4375</v>
      </c>
      <c r="B473" s="661" t="s">
        <v>4239</v>
      </c>
      <c r="C473" s="661" t="s">
        <v>2500</v>
      </c>
      <c r="D473" s="661" t="s">
        <v>4244</v>
      </c>
      <c r="E473" s="661" t="s">
        <v>4245</v>
      </c>
      <c r="F473" s="664"/>
      <c r="G473" s="664"/>
      <c r="H473" s="677">
        <v>0</v>
      </c>
      <c r="I473" s="664">
        <v>3</v>
      </c>
      <c r="J473" s="664">
        <v>32.19</v>
      </c>
      <c r="K473" s="677">
        <v>1</v>
      </c>
      <c r="L473" s="664">
        <v>3</v>
      </c>
      <c r="M473" s="665">
        <v>32.19</v>
      </c>
    </row>
    <row r="474" spans="1:13" ht="14.4" customHeight="1" x14ac:dyDescent="0.3">
      <c r="A474" s="660" t="s">
        <v>4375</v>
      </c>
      <c r="B474" s="661" t="s">
        <v>4249</v>
      </c>
      <c r="C474" s="661" t="s">
        <v>4760</v>
      </c>
      <c r="D474" s="661" t="s">
        <v>2504</v>
      </c>
      <c r="E474" s="661" t="s">
        <v>620</v>
      </c>
      <c r="F474" s="664"/>
      <c r="G474" s="664"/>
      <c r="H474" s="677">
        <v>0</v>
      </c>
      <c r="I474" s="664">
        <v>1</v>
      </c>
      <c r="J474" s="664">
        <v>216.16</v>
      </c>
      <c r="K474" s="677">
        <v>1</v>
      </c>
      <c r="L474" s="664">
        <v>1</v>
      </c>
      <c r="M474" s="665">
        <v>216.16</v>
      </c>
    </row>
    <row r="475" spans="1:13" ht="14.4" customHeight="1" x14ac:dyDescent="0.3">
      <c r="A475" s="660" t="s">
        <v>4375</v>
      </c>
      <c r="B475" s="661" t="s">
        <v>4249</v>
      </c>
      <c r="C475" s="661" t="s">
        <v>2427</v>
      </c>
      <c r="D475" s="661" t="s">
        <v>2428</v>
      </c>
      <c r="E475" s="661" t="s">
        <v>4250</v>
      </c>
      <c r="F475" s="664"/>
      <c r="G475" s="664"/>
      <c r="H475" s="677">
        <v>0</v>
      </c>
      <c r="I475" s="664">
        <v>2</v>
      </c>
      <c r="J475" s="664">
        <v>231.12</v>
      </c>
      <c r="K475" s="677">
        <v>1</v>
      </c>
      <c r="L475" s="664">
        <v>2</v>
      </c>
      <c r="M475" s="665">
        <v>231.12</v>
      </c>
    </row>
    <row r="476" spans="1:13" ht="14.4" customHeight="1" x14ac:dyDescent="0.3">
      <c r="A476" s="660" t="s">
        <v>4375</v>
      </c>
      <c r="B476" s="661" t="s">
        <v>4249</v>
      </c>
      <c r="C476" s="661" t="s">
        <v>2503</v>
      </c>
      <c r="D476" s="661" t="s">
        <v>2504</v>
      </c>
      <c r="E476" s="661" t="s">
        <v>4251</v>
      </c>
      <c r="F476" s="664"/>
      <c r="G476" s="664"/>
      <c r="H476" s="677">
        <v>0</v>
      </c>
      <c r="I476" s="664">
        <v>4</v>
      </c>
      <c r="J476" s="664">
        <v>708.31999999999994</v>
      </c>
      <c r="K476" s="677">
        <v>1</v>
      </c>
      <c r="L476" s="664">
        <v>4</v>
      </c>
      <c r="M476" s="665">
        <v>708.31999999999994</v>
      </c>
    </row>
    <row r="477" spans="1:13" ht="14.4" customHeight="1" x14ac:dyDescent="0.3">
      <c r="A477" s="660" t="s">
        <v>4375</v>
      </c>
      <c r="B477" s="661" t="s">
        <v>4249</v>
      </c>
      <c r="C477" s="661" t="s">
        <v>3525</v>
      </c>
      <c r="D477" s="661" t="s">
        <v>2504</v>
      </c>
      <c r="E477" s="661" t="s">
        <v>4309</v>
      </c>
      <c r="F477" s="664"/>
      <c r="G477" s="664"/>
      <c r="H477" s="677">
        <v>0</v>
      </c>
      <c r="I477" s="664">
        <v>2</v>
      </c>
      <c r="J477" s="664">
        <v>708.31999999999994</v>
      </c>
      <c r="K477" s="677">
        <v>1</v>
      </c>
      <c r="L477" s="664">
        <v>2</v>
      </c>
      <c r="M477" s="665">
        <v>708.31999999999994</v>
      </c>
    </row>
    <row r="478" spans="1:13" ht="14.4" customHeight="1" x14ac:dyDescent="0.3">
      <c r="A478" s="660" t="s">
        <v>4375</v>
      </c>
      <c r="B478" s="661" t="s">
        <v>4254</v>
      </c>
      <c r="C478" s="661" t="s">
        <v>5494</v>
      </c>
      <c r="D478" s="661" t="s">
        <v>5495</v>
      </c>
      <c r="E478" s="661" t="s">
        <v>5496</v>
      </c>
      <c r="F478" s="664">
        <v>3</v>
      </c>
      <c r="G478" s="664">
        <v>605.25</v>
      </c>
      <c r="H478" s="677">
        <v>1</v>
      </c>
      <c r="I478" s="664"/>
      <c r="J478" s="664"/>
      <c r="K478" s="677">
        <v>0</v>
      </c>
      <c r="L478" s="664">
        <v>3</v>
      </c>
      <c r="M478" s="665">
        <v>605.25</v>
      </c>
    </row>
    <row r="479" spans="1:13" ht="14.4" customHeight="1" x14ac:dyDescent="0.3">
      <c r="A479" s="660" t="s">
        <v>4375</v>
      </c>
      <c r="B479" s="661" t="s">
        <v>4255</v>
      </c>
      <c r="C479" s="661" t="s">
        <v>2518</v>
      </c>
      <c r="D479" s="661" t="s">
        <v>2519</v>
      </c>
      <c r="E479" s="661" t="s">
        <v>2520</v>
      </c>
      <c r="F479" s="664"/>
      <c r="G479" s="664"/>
      <c r="H479" s="677">
        <v>0</v>
      </c>
      <c r="I479" s="664">
        <v>6</v>
      </c>
      <c r="J479" s="664">
        <v>2510.2199999999998</v>
      </c>
      <c r="K479" s="677">
        <v>1</v>
      </c>
      <c r="L479" s="664">
        <v>6</v>
      </c>
      <c r="M479" s="665">
        <v>2510.2199999999998</v>
      </c>
    </row>
    <row r="480" spans="1:13" ht="14.4" customHeight="1" x14ac:dyDescent="0.3">
      <c r="A480" s="660" t="s">
        <v>4375</v>
      </c>
      <c r="B480" s="661" t="s">
        <v>4255</v>
      </c>
      <c r="C480" s="661" t="s">
        <v>4849</v>
      </c>
      <c r="D480" s="661" t="s">
        <v>4850</v>
      </c>
      <c r="E480" s="661" t="s">
        <v>4851</v>
      </c>
      <c r="F480" s="664"/>
      <c r="G480" s="664"/>
      <c r="H480" s="677">
        <v>0</v>
      </c>
      <c r="I480" s="664">
        <v>4</v>
      </c>
      <c r="J480" s="664">
        <v>743.6</v>
      </c>
      <c r="K480" s="677">
        <v>1</v>
      </c>
      <c r="L480" s="664">
        <v>4</v>
      </c>
      <c r="M480" s="665">
        <v>743.6</v>
      </c>
    </row>
    <row r="481" spans="1:13" ht="14.4" customHeight="1" x14ac:dyDescent="0.3">
      <c r="A481" s="660" t="s">
        <v>4375</v>
      </c>
      <c r="B481" s="661" t="s">
        <v>4260</v>
      </c>
      <c r="C481" s="661" t="s">
        <v>5835</v>
      </c>
      <c r="D481" s="661" t="s">
        <v>2369</v>
      </c>
      <c r="E481" s="661" t="s">
        <v>4679</v>
      </c>
      <c r="F481" s="664"/>
      <c r="G481" s="664"/>
      <c r="H481" s="677"/>
      <c r="I481" s="664">
        <v>1</v>
      </c>
      <c r="J481" s="664">
        <v>0</v>
      </c>
      <c r="K481" s="677"/>
      <c r="L481" s="664">
        <v>1</v>
      </c>
      <c r="M481" s="665">
        <v>0</v>
      </c>
    </row>
    <row r="482" spans="1:13" ht="14.4" customHeight="1" x14ac:dyDescent="0.3">
      <c r="A482" s="660" t="s">
        <v>4375</v>
      </c>
      <c r="B482" s="661" t="s">
        <v>4260</v>
      </c>
      <c r="C482" s="661" t="s">
        <v>2368</v>
      </c>
      <c r="D482" s="661" t="s">
        <v>2369</v>
      </c>
      <c r="E482" s="661" t="s">
        <v>1094</v>
      </c>
      <c r="F482" s="664"/>
      <c r="G482" s="664"/>
      <c r="H482" s="677"/>
      <c r="I482" s="664">
        <v>1</v>
      </c>
      <c r="J482" s="664">
        <v>0</v>
      </c>
      <c r="K482" s="677"/>
      <c r="L482" s="664">
        <v>1</v>
      </c>
      <c r="M482" s="665">
        <v>0</v>
      </c>
    </row>
    <row r="483" spans="1:13" ht="14.4" customHeight="1" x14ac:dyDescent="0.3">
      <c r="A483" s="660" t="s">
        <v>4375</v>
      </c>
      <c r="B483" s="661" t="s">
        <v>4260</v>
      </c>
      <c r="C483" s="661" t="s">
        <v>2372</v>
      </c>
      <c r="D483" s="661" t="s">
        <v>2369</v>
      </c>
      <c r="E483" s="661" t="s">
        <v>996</v>
      </c>
      <c r="F483" s="664"/>
      <c r="G483" s="664"/>
      <c r="H483" s="677">
        <v>0</v>
      </c>
      <c r="I483" s="664">
        <v>6</v>
      </c>
      <c r="J483" s="664">
        <v>750.76</v>
      </c>
      <c r="K483" s="677">
        <v>1</v>
      </c>
      <c r="L483" s="664">
        <v>6</v>
      </c>
      <c r="M483" s="665">
        <v>750.76</v>
      </c>
    </row>
    <row r="484" spans="1:13" ht="14.4" customHeight="1" x14ac:dyDescent="0.3">
      <c r="A484" s="660" t="s">
        <v>4375</v>
      </c>
      <c r="B484" s="661" t="s">
        <v>4261</v>
      </c>
      <c r="C484" s="661" t="s">
        <v>2402</v>
      </c>
      <c r="D484" s="661" t="s">
        <v>2403</v>
      </c>
      <c r="E484" s="661" t="s">
        <v>1161</v>
      </c>
      <c r="F484" s="664"/>
      <c r="G484" s="664"/>
      <c r="H484" s="677">
        <v>0</v>
      </c>
      <c r="I484" s="664">
        <v>3</v>
      </c>
      <c r="J484" s="664">
        <v>356.46</v>
      </c>
      <c r="K484" s="677">
        <v>1</v>
      </c>
      <c r="L484" s="664">
        <v>3</v>
      </c>
      <c r="M484" s="665">
        <v>356.46</v>
      </c>
    </row>
    <row r="485" spans="1:13" ht="14.4" customHeight="1" x14ac:dyDescent="0.3">
      <c r="A485" s="660" t="s">
        <v>4375</v>
      </c>
      <c r="B485" s="661" t="s">
        <v>4263</v>
      </c>
      <c r="C485" s="661" t="s">
        <v>3680</v>
      </c>
      <c r="D485" s="661" t="s">
        <v>3681</v>
      </c>
      <c r="E485" s="661" t="s">
        <v>3682</v>
      </c>
      <c r="F485" s="664"/>
      <c r="G485" s="664"/>
      <c r="H485" s="677">
        <v>0</v>
      </c>
      <c r="I485" s="664">
        <v>3</v>
      </c>
      <c r="J485" s="664">
        <v>582.78</v>
      </c>
      <c r="K485" s="677">
        <v>1</v>
      </c>
      <c r="L485" s="664">
        <v>3</v>
      </c>
      <c r="M485" s="665">
        <v>582.78</v>
      </c>
    </row>
    <row r="486" spans="1:13" ht="14.4" customHeight="1" x14ac:dyDescent="0.3">
      <c r="A486" s="660" t="s">
        <v>4375</v>
      </c>
      <c r="B486" s="661" t="s">
        <v>4263</v>
      </c>
      <c r="C486" s="661" t="s">
        <v>5202</v>
      </c>
      <c r="D486" s="661" t="s">
        <v>5203</v>
      </c>
      <c r="E486" s="661" t="s">
        <v>2636</v>
      </c>
      <c r="F486" s="664"/>
      <c r="G486" s="664"/>
      <c r="H486" s="677">
        <v>0</v>
      </c>
      <c r="I486" s="664">
        <v>6</v>
      </c>
      <c r="J486" s="664">
        <v>189.54</v>
      </c>
      <c r="K486" s="677">
        <v>1</v>
      </c>
      <c r="L486" s="664">
        <v>6</v>
      </c>
      <c r="M486" s="665">
        <v>189.54</v>
      </c>
    </row>
    <row r="487" spans="1:13" ht="14.4" customHeight="1" x14ac:dyDescent="0.3">
      <c r="A487" s="660" t="s">
        <v>4375</v>
      </c>
      <c r="B487" s="661" t="s">
        <v>4263</v>
      </c>
      <c r="C487" s="661" t="s">
        <v>4874</v>
      </c>
      <c r="D487" s="661" t="s">
        <v>4875</v>
      </c>
      <c r="E487" s="661" t="s">
        <v>4876</v>
      </c>
      <c r="F487" s="664"/>
      <c r="G487" s="664"/>
      <c r="H487" s="677">
        <v>0</v>
      </c>
      <c r="I487" s="664">
        <v>4</v>
      </c>
      <c r="J487" s="664">
        <v>328.16</v>
      </c>
      <c r="K487" s="677">
        <v>1</v>
      </c>
      <c r="L487" s="664">
        <v>4</v>
      </c>
      <c r="M487" s="665">
        <v>328.16</v>
      </c>
    </row>
    <row r="488" spans="1:13" ht="14.4" customHeight="1" x14ac:dyDescent="0.3">
      <c r="A488" s="660" t="s">
        <v>4375</v>
      </c>
      <c r="B488" s="661" t="s">
        <v>4263</v>
      </c>
      <c r="C488" s="661" t="s">
        <v>4879</v>
      </c>
      <c r="D488" s="661" t="s">
        <v>4880</v>
      </c>
      <c r="E488" s="661" t="s">
        <v>3682</v>
      </c>
      <c r="F488" s="664">
        <v>2</v>
      </c>
      <c r="G488" s="664">
        <v>388.52</v>
      </c>
      <c r="H488" s="677">
        <v>1</v>
      </c>
      <c r="I488" s="664"/>
      <c r="J488" s="664"/>
      <c r="K488" s="677">
        <v>0</v>
      </c>
      <c r="L488" s="664">
        <v>2</v>
      </c>
      <c r="M488" s="665">
        <v>388.52</v>
      </c>
    </row>
    <row r="489" spans="1:13" ht="14.4" customHeight="1" x14ac:dyDescent="0.3">
      <c r="A489" s="660" t="s">
        <v>4376</v>
      </c>
      <c r="B489" s="661" t="s">
        <v>4107</v>
      </c>
      <c r="C489" s="661" t="s">
        <v>2384</v>
      </c>
      <c r="D489" s="661" t="s">
        <v>4108</v>
      </c>
      <c r="E489" s="661" t="s">
        <v>4109</v>
      </c>
      <c r="F489" s="664"/>
      <c r="G489" s="664"/>
      <c r="H489" s="677">
        <v>0</v>
      </c>
      <c r="I489" s="664">
        <v>1</v>
      </c>
      <c r="J489" s="664">
        <v>32.630000000000003</v>
      </c>
      <c r="K489" s="677">
        <v>1</v>
      </c>
      <c r="L489" s="664">
        <v>1</v>
      </c>
      <c r="M489" s="665">
        <v>32.630000000000003</v>
      </c>
    </row>
    <row r="490" spans="1:13" ht="14.4" customHeight="1" x14ac:dyDescent="0.3">
      <c r="A490" s="660" t="s">
        <v>4376</v>
      </c>
      <c r="B490" s="661" t="s">
        <v>4269</v>
      </c>
      <c r="C490" s="661" t="s">
        <v>3640</v>
      </c>
      <c r="D490" s="661" t="s">
        <v>3641</v>
      </c>
      <c r="E490" s="661" t="s">
        <v>3642</v>
      </c>
      <c r="F490" s="664"/>
      <c r="G490" s="664"/>
      <c r="H490" s="677">
        <v>0</v>
      </c>
      <c r="I490" s="664">
        <v>1</v>
      </c>
      <c r="J490" s="664">
        <v>195.92</v>
      </c>
      <c r="K490" s="677">
        <v>1</v>
      </c>
      <c r="L490" s="664">
        <v>1</v>
      </c>
      <c r="M490" s="665">
        <v>195.92</v>
      </c>
    </row>
    <row r="491" spans="1:13" ht="14.4" customHeight="1" x14ac:dyDescent="0.3">
      <c r="A491" s="660" t="s">
        <v>4376</v>
      </c>
      <c r="B491" s="661" t="s">
        <v>4270</v>
      </c>
      <c r="C491" s="661" t="s">
        <v>3553</v>
      </c>
      <c r="D491" s="661" t="s">
        <v>3554</v>
      </c>
      <c r="E491" s="661" t="s">
        <v>3555</v>
      </c>
      <c r="F491" s="664"/>
      <c r="G491" s="664"/>
      <c r="H491" s="677">
        <v>0</v>
      </c>
      <c r="I491" s="664">
        <v>1</v>
      </c>
      <c r="J491" s="664">
        <v>56.01</v>
      </c>
      <c r="K491" s="677">
        <v>1</v>
      </c>
      <c r="L491" s="664">
        <v>1</v>
      </c>
      <c r="M491" s="665">
        <v>56.01</v>
      </c>
    </row>
    <row r="492" spans="1:13" ht="14.4" customHeight="1" x14ac:dyDescent="0.3">
      <c r="A492" s="660" t="s">
        <v>4376</v>
      </c>
      <c r="B492" s="661" t="s">
        <v>4120</v>
      </c>
      <c r="C492" s="661" t="s">
        <v>4569</v>
      </c>
      <c r="D492" s="661" t="s">
        <v>2497</v>
      </c>
      <c r="E492" s="661" t="s">
        <v>4570</v>
      </c>
      <c r="F492" s="664"/>
      <c r="G492" s="664"/>
      <c r="H492" s="677">
        <v>0</v>
      </c>
      <c r="I492" s="664">
        <v>1</v>
      </c>
      <c r="J492" s="664">
        <v>248.7</v>
      </c>
      <c r="K492" s="677">
        <v>1</v>
      </c>
      <c r="L492" s="664">
        <v>1</v>
      </c>
      <c r="M492" s="665">
        <v>248.7</v>
      </c>
    </row>
    <row r="493" spans="1:13" ht="14.4" customHeight="1" x14ac:dyDescent="0.3">
      <c r="A493" s="660" t="s">
        <v>4376</v>
      </c>
      <c r="B493" s="661" t="s">
        <v>4120</v>
      </c>
      <c r="C493" s="661" t="s">
        <v>2514</v>
      </c>
      <c r="D493" s="661" t="s">
        <v>2515</v>
      </c>
      <c r="E493" s="661" t="s">
        <v>4121</v>
      </c>
      <c r="F493" s="664"/>
      <c r="G493" s="664"/>
      <c r="H493" s="677">
        <v>0</v>
      </c>
      <c r="I493" s="664">
        <v>21</v>
      </c>
      <c r="J493" s="664">
        <v>28551.810000000005</v>
      </c>
      <c r="K493" s="677">
        <v>1</v>
      </c>
      <c r="L493" s="664">
        <v>21</v>
      </c>
      <c r="M493" s="665">
        <v>28551.810000000005</v>
      </c>
    </row>
    <row r="494" spans="1:13" ht="14.4" customHeight="1" x14ac:dyDescent="0.3">
      <c r="A494" s="660" t="s">
        <v>4376</v>
      </c>
      <c r="B494" s="661" t="s">
        <v>4124</v>
      </c>
      <c r="C494" s="661" t="s">
        <v>2442</v>
      </c>
      <c r="D494" s="661" t="s">
        <v>2308</v>
      </c>
      <c r="E494" s="661" t="s">
        <v>2443</v>
      </c>
      <c r="F494" s="664"/>
      <c r="G494" s="664"/>
      <c r="H494" s="677"/>
      <c r="I494" s="664">
        <v>2</v>
      </c>
      <c r="J494" s="664">
        <v>0</v>
      </c>
      <c r="K494" s="677"/>
      <c r="L494" s="664">
        <v>2</v>
      </c>
      <c r="M494" s="665">
        <v>0</v>
      </c>
    </row>
    <row r="495" spans="1:13" ht="14.4" customHeight="1" x14ac:dyDescent="0.3">
      <c r="A495" s="660" t="s">
        <v>4376</v>
      </c>
      <c r="B495" s="661" t="s">
        <v>4132</v>
      </c>
      <c r="C495" s="661" t="s">
        <v>2284</v>
      </c>
      <c r="D495" s="661" t="s">
        <v>2285</v>
      </c>
      <c r="E495" s="661" t="s">
        <v>2286</v>
      </c>
      <c r="F495" s="664"/>
      <c r="G495" s="664"/>
      <c r="H495" s="677">
        <v>0</v>
      </c>
      <c r="I495" s="664">
        <v>3</v>
      </c>
      <c r="J495" s="664">
        <v>2813.79</v>
      </c>
      <c r="K495" s="677">
        <v>1</v>
      </c>
      <c r="L495" s="664">
        <v>3</v>
      </c>
      <c r="M495" s="665">
        <v>2813.79</v>
      </c>
    </row>
    <row r="496" spans="1:13" ht="14.4" customHeight="1" x14ac:dyDescent="0.3">
      <c r="A496" s="660" t="s">
        <v>4376</v>
      </c>
      <c r="B496" s="661" t="s">
        <v>4132</v>
      </c>
      <c r="C496" s="661" t="s">
        <v>2288</v>
      </c>
      <c r="D496" s="661" t="s">
        <v>2285</v>
      </c>
      <c r="E496" s="661" t="s">
        <v>2289</v>
      </c>
      <c r="F496" s="664"/>
      <c r="G496" s="664"/>
      <c r="H496" s="677">
        <v>0</v>
      </c>
      <c r="I496" s="664">
        <v>1</v>
      </c>
      <c r="J496" s="664">
        <v>1166.47</v>
      </c>
      <c r="K496" s="677">
        <v>1</v>
      </c>
      <c r="L496" s="664">
        <v>1</v>
      </c>
      <c r="M496" s="665">
        <v>1166.47</v>
      </c>
    </row>
    <row r="497" spans="1:13" ht="14.4" customHeight="1" x14ac:dyDescent="0.3">
      <c r="A497" s="660" t="s">
        <v>4376</v>
      </c>
      <c r="B497" s="661" t="s">
        <v>4132</v>
      </c>
      <c r="C497" s="661" t="s">
        <v>2358</v>
      </c>
      <c r="D497" s="661" t="s">
        <v>2359</v>
      </c>
      <c r="E497" s="661" t="s">
        <v>2286</v>
      </c>
      <c r="F497" s="664"/>
      <c r="G497" s="664"/>
      <c r="H497" s="677">
        <v>0</v>
      </c>
      <c r="I497" s="664">
        <v>18</v>
      </c>
      <c r="J497" s="664">
        <v>31494.42</v>
      </c>
      <c r="K497" s="677">
        <v>1</v>
      </c>
      <c r="L497" s="664">
        <v>18</v>
      </c>
      <c r="M497" s="665">
        <v>31494.42</v>
      </c>
    </row>
    <row r="498" spans="1:13" ht="14.4" customHeight="1" x14ac:dyDescent="0.3">
      <c r="A498" s="660" t="s">
        <v>4376</v>
      </c>
      <c r="B498" s="661" t="s">
        <v>4132</v>
      </c>
      <c r="C498" s="661" t="s">
        <v>2362</v>
      </c>
      <c r="D498" s="661" t="s">
        <v>2359</v>
      </c>
      <c r="E498" s="661" t="s">
        <v>2289</v>
      </c>
      <c r="F498" s="664"/>
      <c r="G498" s="664"/>
      <c r="H498" s="677">
        <v>0</v>
      </c>
      <c r="I498" s="664">
        <v>3</v>
      </c>
      <c r="J498" s="664">
        <v>6998.76</v>
      </c>
      <c r="K498" s="677">
        <v>1</v>
      </c>
      <c r="L498" s="664">
        <v>3</v>
      </c>
      <c r="M498" s="665">
        <v>6998.76</v>
      </c>
    </row>
    <row r="499" spans="1:13" ht="14.4" customHeight="1" x14ac:dyDescent="0.3">
      <c r="A499" s="660" t="s">
        <v>4376</v>
      </c>
      <c r="B499" s="661" t="s">
        <v>4132</v>
      </c>
      <c r="C499" s="661" t="s">
        <v>2365</v>
      </c>
      <c r="D499" s="661" t="s">
        <v>2359</v>
      </c>
      <c r="E499" s="661" t="s">
        <v>3529</v>
      </c>
      <c r="F499" s="664"/>
      <c r="G499" s="664"/>
      <c r="H499" s="677">
        <v>0</v>
      </c>
      <c r="I499" s="664">
        <v>5</v>
      </c>
      <c r="J499" s="664">
        <v>14580.8</v>
      </c>
      <c r="K499" s="677">
        <v>1</v>
      </c>
      <c r="L499" s="664">
        <v>5</v>
      </c>
      <c r="M499" s="665">
        <v>14580.8</v>
      </c>
    </row>
    <row r="500" spans="1:13" ht="14.4" customHeight="1" x14ac:dyDescent="0.3">
      <c r="A500" s="660" t="s">
        <v>4376</v>
      </c>
      <c r="B500" s="661" t="s">
        <v>4279</v>
      </c>
      <c r="C500" s="661" t="s">
        <v>3521</v>
      </c>
      <c r="D500" s="661" t="s">
        <v>4282</v>
      </c>
      <c r="E500" s="661" t="s">
        <v>4283</v>
      </c>
      <c r="F500" s="664"/>
      <c r="G500" s="664"/>
      <c r="H500" s="677">
        <v>0</v>
      </c>
      <c r="I500" s="664">
        <v>1</v>
      </c>
      <c r="J500" s="664">
        <v>146.99</v>
      </c>
      <c r="K500" s="677">
        <v>1</v>
      </c>
      <c r="L500" s="664">
        <v>1</v>
      </c>
      <c r="M500" s="665">
        <v>146.99</v>
      </c>
    </row>
    <row r="501" spans="1:13" ht="14.4" customHeight="1" x14ac:dyDescent="0.3">
      <c r="A501" s="660" t="s">
        <v>4376</v>
      </c>
      <c r="B501" s="661" t="s">
        <v>4138</v>
      </c>
      <c r="C501" s="661" t="s">
        <v>4468</v>
      </c>
      <c r="D501" s="661" t="s">
        <v>1220</v>
      </c>
      <c r="E501" s="661" t="s">
        <v>1221</v>
      </c>
      <c r="F501" s="664"/>
      <c r="G501" s="664"/>
      <c r="H501" s="677"/>
      <c r="I501" s="664">
        <v>2</v>
      </c>
      <c r="J501" s="664">
        <v>0</v>
      </c>
      <c r="K501" s="677"/>
      <c r="L501" s="664">
        <v>2</v>
      </c>
      <c r="M501" s="665">
        <v>0</v>
      </c>
    </row>
    <row r="502" spans="1:13" ht="14.4" customHeight="1" x14ac:dyDescent="0.3">
      <c r="A502" s="660" t="s">
        <v>4376</v>
      </c>
      <c r="B502" s="661" t="s">
        <v>4143</v>
      </c>
      <c r="C502" s="661" t="s">
        <v>2420</v>
      </c>
      <c r="D502" s="661" t="s">
        <v>2421</v>
      </c>
      <c r="E502" s="661" t="s">
        <v>2422</v>
      </c>
      <c r="F502" s="664"/>
      <c r="G502" s="664"/>
      <c r="H502" s="677">
        <v>0</v>
      </c>
      <c r="I502" s="664">
        <v>2</v>
      </c>
      <c r="J502" s="664">
        <v>134.84</v>
      </c>
      <c r="K502" s="677">
        <v>1</v>
      </c>
      <c r="L502" s="664">
        <v>2</v>
      </c>
      <c r="M502" s="665">
        <v>134.84</v>
      </c>
    </row>
    <row r="503" spans="1:13" ht="14.4" customHeight="1" x14ac:dyDescent="0.3">
      <c r="A503" s="660" t="s">
        <v>4376</v>
      </c>
      <c r="B503" s="661" t="s">
        <v>4167</v>
      </c>
      <c r="C503" s="661" t="s">
        <v>2669</v>
      </c>
      <c r="D503" s="661" t="s">
        <v>4168</v>
      </c>
      <c r="E503" s="661" t="s">
        <v>4169</v>
      </c>
      <c r="F503" s="664"/>
      <c r="G503" s="664"/>
      <c r="H503" s="677">
        <v>0</v>
      </c>
      <c r="I503" s="664">
        <v>5</v>
      </c>
      <c r="J503" s="664">
        <v>1490.1000000000001</v>
      </c>
      <c r="K503" s="677">
        <v>1</v>
      </c>
      <c r="L503" s="664">
        <v>5</v>
      </c>
      <c r="M503" s="665">
        <v>1490.1000000000001</v>
      </c>
    </row>
    <row r="504" spans="1:13" ht="14.4" customHeight="1" x14ac:dyDescent="0.3">
      <c r="A504" s="660" t="s">
        <v>4376</v>
      </c>
      <c r="B504" s="661" t="s">
        <v>4172</v>
      </c>
      <c r="C504" s="661" t="s">
        <v>2763</v>
      </c>
      <c r="D504" s="661" t="s">
        <v>2764</v>
      </c>
      <c r="E504" s="661" t="s">
        <v>4173</v>
      </c>
      <c r="F504" s="664"/>
      <c r="G504" s="664"/>
      <c r="H504" s="677">
        <v>0</v>
      </c>
      <c r="I504" s="664">
        <v>2</v>
      </c>
      <c r="J504" s="664">
        <v>368.44</v>
      </c>
      <c r="K504" s="677">
        <v>1</v>
      </c>
      <c r="L504" s="664">
        <v>2</v>
      </c>
      <c r="M504" s="665">
        <v>368.44</v>
      </c>
    </row>
    <row r="505" spans="1:13" ht="14.4" customHeight="1" x14ac:dyDescent="0.3">
      <c r="A505" s="660" t="s">
        <v>4376</v>
      </c>
      <c r="B505" s="661" t="s">
        <v>4177</v>
      </c>
      <c r="C505" s="661" t="s">
        <v>5902</v>
      </c>
      <c r="D505" s="661" t="s">
        <v>2795</v>
      </c>
      <c r="E505" s="661" t="s">
        <v>5903</v>
      </c>
      <c r="F505" s="664"/>
      <c r="G505" s="664"/>
      <c r="H505" s="677"/>
      <c r="I505" s="664">
        <v>1</v>
      </c>
      <c r="J505" s="664">
        <v>0</v>
      </c>
      <c r="K505" s="677"/>
      <c r="L505" s="664">
        <v>1</v>
      </c>
      <c r="M505" s="665">
        <v>0</v>
      </c>
    </row>
    <row r="506" spans="1:13" ht="14.4" customHeight="1" x14ac:dyDescent="0.3">
      <c r="A506" s="660" t="s">
        <v>4376</v>
      </c>
      <c r="B506" s="661" t="s">
        <v>4178</v>
      </c>
      <c r="C506" s="661" t="s">
        <v>2778</v>
      </c>
      <c r="D506" s="661" t="s">
        <v>2779</v>
      </c>
      <c r="E506" s="661" t="s">
        <v>4179</v>
      </c>
      <c r="F506" s="664"/>
      <c r="G506" s="664"/>
      <c r="H506" s="677">
        <v>0</v>
      </c>
      <c r="I506" s="664">
        <v>5</v>
      </c>
      <c r="J506" s="664">
        <v>349.29999999999995</v>
      </c>
      <c r="K506" s="677">
        <v>1</v>
      </c>
      <c r="L506" s="664">
        <v>5</v>
      </c>
      <c r="M506" s="665">
        <v>349.29999999999995</v>
      </c>
    </row>
    <row r="507" spans="1:13" ht="14.4" customHeight="1" x14ac:dyDescent="0.3">
      <c r="A507" s="660" t="s">
        <v>4376</v>
      </c>
      <c r="B507" s="661" t="s">
        <v>4180</v>
      </c>
      <c r="C507" s="661" t="s">
        <v>4477</v>
      </c>
      <c r="D507" s="661" t="s">
        <v>4478</v>
      </c>
      <c r="E507" s="661" t="s">
        <v>2188</v>
      </c>
      <c r="F507" s="664"/>
      <c r="G507" s="664"/>
      <c r="H507" s="677">
        <v>0</v>
      </c>
      <c r="I507" s="664">
        <v>5</v>
      </c>
      <c r="J507" s="664">
        <v>262</v>
      </c>
      <c r="K507" s="677">
        <v>1</v>
      </c>
      <c r="L507" s="664">
        <v>5</v>
      </c>
      <c r="M507" s="665">
        <v>262</v>
      </c>
    </row>
    <row r="508" spans="1:13" ht="14.4" customHeight="1" x14ac:dyDescent="0.3">
      <c r="A508" s="660" t="s">
        <v>4376</v>
      </c>
      <c r="B508" s="661" t="s">
        <v>4180</v>
      </c>
      <c r="C508" s="661" t="s">
        <v>2767</v>
      </c>
      <c r="D508" s="661" t="s">
        <v>2768</v>
      </c>
      <c r="E508" s="661" t="s">
        <v>4173</v>
      </c>
      <c r="F508" s="664"/>
      <c r="G508" s="664"/>
      <c r="H508" s="677">
        <v>0</v>
      </c>
      <c r="I508" s="664">
        <v>5</v>
      </c>
      <c r="J508" s="664">
        <v>349.3</v>
      </c>
      <c r="K508" s="677">
        <v>1</v>
      </c>
      <c r="L508" s="664">
        <v>5</v>
      </c>
      <c r="M508" s="665">
        <v>349.3</v>
      </c>
    </row>
    <row r="509" spans="1:13" ht="14.4" customHeight="1" x14ac:dyDescent="0.3">
      <c r="A509" s="660" t="s">
        <v>4376</v>
      </c>
      <c r="B509" s="661" t="s">
        <v>4187</v>
      </c>
      <c r="C509" s="661" t="s">
        <v>2840</v>
      </c>
      <c r="D509" s="661" t="s">
        <v>2841</v>
      </c>
      <c r="E509" s="661" t="s">
        <v>4190</v>
      </c>
      <c r="F509" s="664"/>
      <c r="G509" s="664"/>
      <c r="H509" s="677">
        <v>0</v>
      </c>
      <c r="I509" s="664">
        <v>3</v>
      </c>
      <c r="J509" s="664">
        <v>9381.57</v>
      </c>
      <c r="K509" s="677">
        <v>1</v>
      </c>
      <c r="L509" s="664">
        <v>3</v>
      </c>
      <c r="M509" s="665">
        <v>9381.57</v>
      </c>
    </row>
    <row r="510" spans="1:13" ht="14.4" customHeight="1" x14ac:dyDescent="0.3">
      <c r="A510" s="660" t="s">
        <v>4376</v>
      </c>
      <c r="B510" s="661" t="s">
        <v>4298</v>
      </c>
      <c r="C510" s="661" t="s">
        <v>3652</v>
      </c>
      <c r="D510" s="661" t="s">
        <v>4300</v>
      </c>
      <c r="E510" s="661" t="s">
        <v>2543</v>
      </c>
      <c r="F510" s="664"/>
      <c r="G510" s="664"/>
      <c r="H510" s="677">
        <v>0</v>
      </c>
      <c r="I510" s="664">
        <v>1</v>
      </c>
      <c r="J510" s="664">
        <v>514.67999999999995</v>
      </c>
      <c r="K510" s="677">
        <v>1</v>
      </c>
      <c r="L510" s="664">
        <v>1</v>
      </c>
      <c r="M510" s="665">
        <v>514.67999999999995</v>
      </c>
    </row>
    <row r="511" spans="1:13" ht="14.4" customHeight="1" x14ac:dyDescent="0.3">
      <c r="A511" s="660" t="s">
        <v>4376</v>
      </c>
      <c r="B511" s="661" t="s">
        <v>4214</v>
      </c>
      <c r="C511" s="661" t="s">
        <v>2601</v>
      </c>
      <c r="D511" s="661" t="s">
        <v>2602</v>
      </c>
      <c r="E511" s="661" t="s">
        <v>4215</v>
      </c>
      <c r="F511" s="664"/>
      <c r="G511" s="664"/>
      <c r="H511" s="677">
        <v>0</v>
      </c>
      <c r="I511" s="664">
        <v>8</v>
      </c>
      <c r="J511" s="664">
        <v>6436.64</v>
      </c>
      <c r="K511" s="677">
        <v>1</v>
      </c>
      <c r="L511" s="664">
        <v>8</v>
      </c>
      <c r="M511" s="665">
        <v>6436.64</v>
      </c>
    </row>
    <row r="512" spans="1:13" ht="14.4" customHeight="1" x14ac:dyDescent="0.3">
      <c r="A512" s="660" t="s">
        <v>4376</v>
      </c>
      <c r="B512" s="661" t="s">
        <v>4222</v>
      </c>
      <c r="C512" s="661" t="s">
        <v>2311</v>
      </c>
      <c r="D512" s="661" t="s">
        <v>2312</v>
      </c>
      <c r="E512" s="661" t="s">
        <v>4224</v>
      </c>
      <c r="F512" s="664"/>
      <c r="G512" s="664"/>
      <c r="H512" s="677">
        <v>0</v>
      </c>
      <c r="I512" s="664">
        <v>1</v>
      </c>
      <c r="J512" s="664">
        <v>147.36000000000001</v>
      </c>
      <c r="K512" s="677">
        <v>1</v>
      </c>
      <c r="L512" s="664">
        <v>1</v>
      </c>
      <c r="M512" s="665">
        <v>147.36000000000001</v>
      </c>
    </row>
    <row r="513" spans="1:13" ht="14.4" customHeight="1" x14ac:dyDescent="0.3">
      <c r="A513" s="660" t="s">
        <v>4376</v>
      </c>
      <c r="B513" s="661" t="s">
        <v>4222</v>
      </c>
      <c r="C513" s="661" t="s">
        <v>2348</v>
      </c>
      <c r="D513" s="661" t="s">
        <v>2349</v>
      </c>
      <c r="E513" s="661" t="s">
        <v>4225</v>
      </c>
      <c r="F513" s="664"/>
      <c r="G513" s="664"/>
      <c r="H513" s="677">
        <v>0</v>
      </c>
      <c r="I513" s="664">
        <v>1</v>
      </c>
      <c r="J513" s="664">
        <v>32.74</v>
      </c>
      <c r="K513" s="677">
        <v>1</v>
      </c>
      <c r="L513" s="664">
        <v>1</v>
      </c>
      <c r="M513" s="665">
        <v>32.74</v>
      </c>
    </row>
    <row r="514" spans="1:13" ht="14.4" customHeight="1" x14ac:dyDescent="0.3">
      <c r="A514" s="660" t="s">
        <v>4376</v>
      </c>
      <c r="B514" s="661" t="s">
        <v>4222</v>
      </c>
      <c r="C514" s="661" t="s">
        <v>2352</v>
      </c>
      <c r="D514" s="661" t="s">
        <v>2349</v>
      </c>
      <c r="E514" s="661" t="s">
        <v>3479</v>
      </c>
      <c r="F514" s="664"/>
      <c r="G514" s="664"/>
      <c r="H514" s="677">
        <v>0</v>
      </c>
      <c r="I514" s="664">
        <v>3</v>
      </c>
      <c r="J514" s="664">
        <v>294.69</v>
      </c>
      <c r="K514" s="677">
        <v>1</v>
      </c>
      <c r="L514" s="664">
        <v>3</v>
      </c>
      <c r="M514" s="665">
        <v>294.69</v>
      </c>
    </row>
    <row r="515" spans="1:13" ht="14.4" customHeight="1" x14ac:dyDescent="0.3">
      <c r="A515" s="660" t="s">
        <v>4376</v>
      </c>
      <c r="B515" s="661" t="s">
        <v>4227</v>
      </c>
      <c r="C515" s="661" t="s">
        <v>2528</v>
      </c>
      <c r="D515" s="661" t="s">
        <v>4228</v>
      </c>
      <c r="E515" s="661" t="s">
        <v>4229</v>
      </c>
      <c r="F515" s="664"/>
      <c r="G515" s="664"/>
      <c r="H515" s="677">
        <v>0</v>
      </c>
      <c r="I515" s="664">
        <v>1</v>
      </c>
      <c r="J515" s="664">
        <v>465.7</v>
      </c>
      <c r="K515" s="677">
        <v>1</v>
      </c>
      <c r="L515" s="664">
        <v>1</v>
      </c>
      <c r="M515" s="665">
        <v>465.7</v>
      </c>
    </row>
    <row r="516" spans="1:13" ht="14.4" customHeight="1" x14ac:dyDescent="0.3">
      <c r="A516" s="660" t="s">
        <v>4376</v>
      </c>
      <c r="B516" s="661" t="s">
        <v>4227</v>
      </c>
      <c r="C516" s="661" t="s">
        <v>4541</v>
      </c>
      <c r="D516" s="661" t="s">
        <v>4542</v>
      </c>
      <c r="E516" s="661" t="s">
        <v>4543</v>
      </c>
      <c r="F516" s="664"/>
      <c r="G516" s="664"/>
      <c r="H516" s="677">
        <v>0</v>
      </c>
      <c r="I516" s="664">
        <v>1</v>
      </c>
      <c r="J516" s="664">
        <v>376.75</v>
      </c>
      <c r="K516" s="677">
        <v>1</v>
      </c>
      <c r="L516" s="664">
        <v>1</v>
      </c>
      <c r="M516" s="665">
        <v>376.75</v>
      </c>
    </row>
    <row r="517" spans="1:13" ht="14.4" customHeight="1" x14ac:dyDescent="0.3">
      <c r="A517" s="660" t="s">
        <v>4376</v>
      </c>
      <c r="B517" s="661" t="s">
        <v>4239</v>
      </c>
      <c r="C517" s="661" t="s">
        <v>2456</v>
      </c>
      <c r="D517" s="661" t="s">
        <v>4240</v>
      </c>
      <c r="E517" s="661" t="s">
        <v>4241</v>
      </c>
      <c r="F517" s="664"/>
      <c r="G517" s="664"/>
      <c r="H517" s="677">
        <v>0</v>
      </c>
      <c r="I517" s="664">
        <v>1</v>
      </c>
      <c r="J517" s="664">
        <v>16.27</v>
      </c>
      <c r="K517" s="677">
        <v>1</v>
      </c>
      <c r="L517" s="664">
        <v>1</v>
      </c>
      <c r="M517" s="665">
        <v>16.27</v>
      </c>
    </row>
    <row r="518" spans="1:13" ht="14.4" customHeight="1" x14ac:dyDescent="0.3">
      <c r="A518" s="660" t="s">
        <v>4376</v>
      </c>
      <c r="B518" s="661" t="s">
        <v>4239</v>
      </c>
      <c r="C518" s="661" t="s">
        <v>2500</v>
      </c>
      <c r="D518" s="661" t="s">
        <v>4244</v>
      </c>
      <c r="E518" s="661" t="s">
        <v>4245</v>
      </c>
      <c r="F518" s="664"/>
      <c r="G518" s="664"/>
      <c r="H518" s="677">
        <v>0</v>
      </c>
      <c r="I518" s="664">
        <v>1</v>
      </c>
      <c r="J518" s="664">
        <v>10.73</v>
      </c>
      <c r="K518" s="677">
        <v>1</v>
      </c>
      <c r="L518" s="664">
        <v>1</v>
      </c>
      <c r="M518" s="665">
        <v>10.73</v>
      </c>
    </row>
    <row r="519" spans="1:13" ht="14.4" customHeight="1" x14ac:dyDescent="0.3">
      <c r="A519" s="660" t="s">
        <v>4376</v>
      </c>
      <c r="B519" s="661" t="s">
        <v>4249</v>
      </c>
      <c r="C519" s="661" t="s">
        <v>2427</v>
      </c>
      <c r="D519" s="661" t="s">
        <v>2428</v>
      </c>
      <c r="E519" s="661" t="s">
        <v>4250</v>
      </c>
      <c r="F519" s="664"/>
      <c r="G519" s="664"/>
      <c r="H519" s="677">
        <v>0</v>
      </c>
      <c r="I519" s="664">
        <v>1</v>
      </c>
      <c r="J519" s="664">
        <v>162.13</v>
      </c>
      <c r="K519" s="677">
        <v>1</v>
      </c>
      <c r="L519" s="664">
        <v>1</v>
      </c>
      <c r="M519" s="665">
        <v>162.13</v>
      </c>
    </row>
    <row r="520" spans="1:13" ht="14.4" customHeight="1" x14ac:dyDescent="0.3">
      <c r="A520" s="660" t="s">
        <v>4376</v>
      </c>
      <c r="B520" s="661" t="s">
        <v>4254</v>
      </c>
      <c r="C520" s="661" t="s">
        <v>2467</v>
      </c>
      <c r="D520" s="661" t="s">
        <v>2468</v>
      </c>
      <c r="E520" s="661" t="s">
        <v>996</v>
      </c>
      <c r="F520" s="664"/>
      <c r="G520" s="664"/>
      <c r="H520" s="677">
        <v>0</v>
      </c>
      <c r="I520" s="664">
        <v>1</v>
      </c>
      <c r="J520" s="664">
        <v>232.44</v>
      </c>
      <c r="K520" s="677">
        <v>1</v>
      </c>
      <c r="L520" s="664">
        <v>1</v>
      </c>
      <c r="M520" s="665">
        <v>232.44</v>
      </c>
    </row>
    <row r="521" spans="1:13" ht="14.4" customHeight="1" x14ac:dyDescent="0.3">
      <c r="A521" s="660" t="s">
        <v>4376</v>
      </c>
      <c r="B521" s="661" t="s">
        <v>4260</v>
      </c>
      <c r="C521" s="661" t="s">
        <v>3514</v>
      </c>
      <c r="D521" s="661" t="s">
        <v>2369</v>
      </c>
      <c r="E521" s="661" t="s">
        <v>4316</v>
      </c>
      <c r="F521" s="664"/>
      <c r="G521" s="664"/>
      <c r="H521" s="677">
        <v>0</v>
      </c>
      <c r="I521" s="664">
        <v>1</v>
      </c>
      <c r="J521" s="664">
        <v>275.48</v>
      </c>
      <c r="K521" s="677">
        <v>1</v>
      </c>
      <c r="L521" s="664">
        <v>1</v>
      </c>
      <c r="M521" s="665">
        <v>275.48</v>
      </c>
    </row>
    <row r="522" spans="1:13" ht="14.4" customHeight="1" x14ac:dyDescent="0.3">
      <c r="A522" s="660" t="s">
        <v>4376</v>
      </c>
      <c r="B522" s="661" t="s">
        <v>4191</v>
      </c>
      <c r="C522" s="661" t="s">
        <v>2844</v>
      </c>
      <c r="D522" s="661" t="s">
        <v>2845</v>
      </c>
      <c r="E522" s="661" t="s">
        <v>4192</v>
      </c>
      <c r="F522" s="664"/>
      <c r="G522" s="664"/>
      <c r="H522" s="677">
        <v>0</v>
      </c>
      <c r="I522" s="664">
        <v>2</v>
      </c>
      <c r="J522" s="664">
        <v>28957.54</v>
      </c>
      <c r="K522" s="677">
        <v>1</v>
      </c>
      <c r="L522" s="664">
        <v>2</v>
      </c>
      <c r="M522" s="665">
        <v>28957.54</v>
      </c>
    </row>
    <row r="523" spans="1:13" ht="14.4" customHeight="1" x14ac:dyDescent="0.3">
      <c r="A523" s="660" t="s">
        <v>4377</v>
      </c>
      <c r="B523" s="661" t="s">
        <v>4269</v>
      </c>
      <c r="C523" s="661" t="s">
        <v>5929</v>
      </c>
      <c r="D523" s="661" t="s">
        <v>5930</v>
      </c>
      <c r="E523" s="661" t="s">
        <v>2176</v>
      </c>
      <c r="F523" s="664">
        <v>1</v>
      </c>
      <c r="G523" s="664">
        <v>0</v>
      </c>
      <c r="H523" s="677"/>
      <c r="I523" s="664"/>
      <c r="J523" s="664"/>
      <c r="K523" s="677"/>
      <c r="L523" s="664">
        <v>1</v>
      </c>
      <c r="M523" s="665">
        <v>0</v>
      </c>
    </row>
    <row r="524" spans="1:13" ht="14.4" customHeight="1" x14ac:dyDescent="0.3">
      <c r="A524" s="660" t="s">
        <v>4377</v>
      </c>
      <c r="B524" s="661" t="s">
        <v>4172</v>
      </c>
      <c r="C524" s="661" t="s">
        <v>5928</v>
      </c>
      <c r="D524" s="661" t="s">
        <v>2764</v>
      </c>
      <c r="E524" s="661" t="s">
        <v>4173</v>
      </c>
      <c r="F524" s="664">
        <v>1</v>
      </c>
      <c r="G524" s="664">
        <v>184.22</v>
      </c>
      <c r="H524" s="677">
        <v>1</v>
      </c>
      <c r="I524" s="664"/>
      <c r="J524" s="664"/>
      <c r="K524" s="677">
        <v>0</v>
      </c>
      <c r="L524" s="664">
        <v>1</v>
      </c>
      <c r="M524" s="665">
        <v>184.22</v>
      </c>
    </row>
    <row r="525" spans="1:13" ht="14.4" customHeight="1" x14ac:dyDescent="0.3">
      <c r="A525" s="660" t="s">
        <v>4377</v>
      </c>
      <c r="B525" s="661" t="s">
        <v>4214</v>
      </c>
      <c r="C525" s="661" t="s">
        <v>2601</v>
      </c>
      <c r="D525" s="661" t="s">
        <v>2602</v>
      </c>
      <c r="E525" s="661" t="s">
        <v>4215</v>
      </c>
      <c r="F525" s="664"/>
      <c r="G525" s="664"/>
      <c r="H525" s="677">
        <v>0</v>
      </c>
      <c r="I525" s="664">
        <v>3</v>
      </c>
      <c r="J525" s="664">
        <v>2413.7400000000002</v>
      </c>
      <c r="K525" s="677">
        <v>1</v>
      </c>
      <c r="L525" s="664">
        <v>3</v>
      </c>
      <c r="M525" s="665">
        <v>2413.7400000000002</v>
      </c>
    </row>
    <row r="526" spans="1:13" ht="14.4" customHeight="1" x14ac:dyDescent="0.3">
      <c r="A526" s="660" t="s">
        <v>4377</v>
      </c>
      <c r="B526" s="661" t="s">
        <v>6668</v>
      </c>
      <c r="C526" s="661" t="s">
        <v>5738</v>
      </c>
      <c r="D526" s="661" t="s">
        <v>5499</v>
      </c>
      <c r="E526" s="661" t="s">
        <v>5739</v>
      </c>
      <c r="F526" s="664"/>
      <c r="G526" s="664"/>
      <c r="H526" s="677">
        <v>0</v>
      </c>
      <c r="I526" s="664">
        <v>2</v>
      </c>
      <c r="J526" s="664">
        <v>4827.5200000000004</v>
      </c>
      <c r="K526" s="677">
        <v>1</v>
      </c>
      <c r="L526" s="664">
        <v>2</v>
      </c>
      <c r="M526" s="665">
        <v>4827.5200000000004</v>
      </c>
    </row>
    <row r="527" spans="1:13" ht="14.4" customHeight="1" x14ac:dyDescent="0.3">
      <c r="A527" s="660" t="s">
        <v>4394</v>
      </c>
      <c r="B527" s="661" t="s">
        <v>4120</v>
      </c>
      <c r="C527" s="661" t="s">
        <v>2514</v>
      </c>
      <c r="D527" s="661" t="s">
        <v>2515</v>
      </c>
      <c r="E527" s="661" t="s">
        <v>4121</v>
      </c>
      <c r="F527" s="664"/>
      <c r="G527" s="664"/>
      <c r="H527" s="677">
        <v>0</v>
      </c>
      <c r="I527" s="664">
        <v>3</v>
      </c>
      <c r="J527" s="664">
        <v>4078.83</v>
      </c>
      <c r="K527" s="677">
        <v>1</v>
      </c>
      <c r="L527" s="664">
        <v>3</v>
      </c>
      <c r="M527" s="665">
        <v>4078.83</v>
      </c>
    </row>
    <row r="528" spans="1:13" ht="14.4" customHeight="1" x14ac:dyDescent="0.3">
      <c r="A528" s="660" t="s">
        <v>4394</v>
      </c>
      <c r="B528" s="661" t="s">
        <v>4131</v>
      </c>
      <c r="C528" s="661" t="s">
        <v>2408</v>
      </c>
      <c r="D528" s="661" t="s">
        <v>2409</v>
      </c>
      <c r="E528" s="661" t="s">
        <v>2410</v>
      </c>
      <c r="F528" s="664"/>
      <c r="G528" s="664"/>
      <c r="H528" s="677">
        <v>0</v>
      </c>
      <c r="I528" s="664">
        <v>1</v>
      </c>
      <c r="J528" s="664">
        <v>48.35</v>
      </c>
      <c r="K528" s="677">
        <v>1</v>
      </c>
      <c r="L528" s="664">
        <v>1</v>
      </c>
      <c r="M528" s="665">
        <v>48.35</v>
      </c>
    </row>
    <row r="529" spans="1:13" ht="14.4" customHeight="1" x14ac:dyDescent="0.3">
      <c r="A529" s="660" t="s">
        <v>4394</v>
      </c>
      <c r="B529" s="661" t="s">
        <v>4132</v>
      </c>
      <c r="C529" s="661" t="s">
        <v>2358</v>
      </c>
      <c r="D529" s="661" t="s">
        <v>2359</v>
      </c>
      <c r="E529" s="661" t="s">
        <v>2286</v>
      </c>
      <c r="F529" s="664"/>
      <c r="G529" s="664"/>
      <c r="H529" s="677">
        <v>0</v>
      </c>
      <c r="I529" s="664">
        <v>8</v>
      </c>
      <c r="J529" s="664">
        <v>13997.52</v>
      </c>
      <c r="K529" s="677">
        <v>1</v>
      </c>
      <c r="L529" s="664">
        <v>8</v>
      </c>
      <c r="M529" s="665">
        <v>13997.52</v>
      </c>
    </row>
    <row r="530" spans="1:13" ht="14.4" customHeight="1" x14ac:dyDescent="0.3">
      <c r="A530" s="660" t="s">
        <v>4394</v>
      </c>
      <c r="B530" s="661" t="s">
        <v>4136</v>
      </c>
      <c r="C530" s="661" t="s">
        <v>2315</v>
      </c>
      <c r="D530" s="661" t="s">
        <v>2316</v>
      </c>
      <c r="E530" s="661" t="s">
        <v>1161</v>
      </c>
      <c r="F530" s="664"/>
      <c r="G530" s="664"/>
      <c r="H530" s="677">
        <v>0</v>
      </c>
      <c r="I530" s="664">
        <v>1</v>
      </c>
      <c r="J530" s="664">
        <v>44.89</v>
      </c>
      <c r="K530" s="677">
        <v>1</v>
      </c>
      <c r="L530" s="664">
        <v>1</v>
      </c>
      <c r="M530" s="665">
        <v>44.89</v>
      </c>
    </row>
    <row r="531" spans="1:13" ht="14.4" customHeight="1" x14ac:dyDescent="0.3">
      <c r="A531" s="660" t="s">
        <v>4394</v>
      </c>
      <c r="B531" s="661" t="s">
        <v>4150</v>
      </c>
      <c r="C531" s="661" t="s">
        <v>5041</v>
      </c>
      <c r="D531" s="661" t="s">
        <v>2400</v>
      </c>
      <c r="E531" s="661" t="s">
        <v>5042</v>
      </c>
      <c r="F531" s="664"/>
      <c r="G531" s="664"/>
      <c r="H531" s="677"/>
      <c r="I531" s="664">
        <v>1</v>
      </c>
      <c r="J531" s="664">
        <v>0</v>
      </c>
      <c r="K531" s="677"/>
      <c r="L531" s="664">
        <v>1</v>
      </c>
      <c r="M531" s="665">
        <v>0</v>
      </c>
    </row>
    <row r="532" spans="1:13" ht="14.4" customHeight="1" x14ac:dyDescent="0.3">
      <c r="A532" s="660" t="s">
        <v>4394</v>
      </c>
      <c r="B532" s="661" t="s">
        <v>4214</v>
      </c>
      <c r="C532" s="661" t="s">
        <v>2601</v>
      </c>
      <c r="D532" s="661" t="s">
        <v>2602</v>
      </c>
      <c r="E532" s="661" t="s">
        <v>4215</v>
      </c>
      <c r="F532" s="664"/>
      <c r="G532" s="664"/>
      <c r="H532" s="677">
        <v>0</v>
      </c>
      <c r="I532" s="664">
        <v>4</v>
      </c>
      <c r="J532" s="664">
        <v>3218.32</v>
      </c>
      <c r="K532" s="677">
        <v>1</v>
      </c>
      <c r="L532" s="664">
        <v>4</v>
      </c>
      <c r="M532" s="665">
        <v>3218.32</v>
      </c>
    </row>
    <row r="533" spans="1:13" ht="14.4" customHeight="1" x14ac:dyDescent="0.3">
      <c r="A533" s="660" t="s">
        <v>4394</v>
      </c>
      <c r="B533" s="661" t="s">
        <v>4222</v>
      </c>
      <c r="C533" s="661" t="s">
        <v>2557</v>
      </c>
      <c r="D533" s="661" t="s">
        <v>2558</v>
      </c>
      <c r="E533" s="661" t="s">
        <v>1691</v>
      </c>
      <c r="F533" s="664"/>
      <c r="G533" s="664"/>
      <c r="H533" s="677">
        <v>0</v>
      </c>
      <c r="I533" s="664">
        <v>2</v>
      </c>
      <c r="J533" s="664">
        <v>392.92</v>
      </c>
      <c r="K533" s="677">
        <v>1</v>
      </c>
      <c r="L533" s="664">
        <v>2</v>
      </c>
      <c r="M533" s="665">
        <v>392.92</v>
      </c>
    </row>
    <row r="534" spans="1:13" ht="14.4" customHeight="1" x14ac:dyDescent="0.3">
      <c r="A534" s="660" t="s">
        <v>4394</v>
      </c>
      <c r="B534" s="661" t="s">
        <v>4222</v>
      </c>
      <c r="C534" s="661" t="s">
        <v>2352</v>
      </c>
      <c r="D534" s="661" t="s">
        <v>2349</v>
      </c>
      <c r="E534" s="661" t="s">
        <v>3479</v>
      </c>
      <c r="F534" s="664"/>
      <c r="G534" s="664"/>
      <c r="H534" s="677">
        <v>0</v>
      </c>
      <c r="I534" s="664">
        <v>1</v>
      </c>
      <c r="J534" s="664">
        <v>98.23</v>
      </c>
      <c r="K534" s="677">
        <v>1</v>
      </c>
      <c r="L534" s="664">
        <v>1</v>
      </c>
      <c r="M534" s="665">
        <v>98.23</v>
      </c>
    </row>
    <row r="535" spans="1:13" ht="14.4" customHeight="1" x14ac:dyDescent="0.3">
      <c r="A535" s="660" t="s">
        <v>4394</v>
      </c>
      <c r="B535" s="661" t="s">
        <v>4222</v>
      </c>
      <c r="C535" s="661" t="s">
        <v>2355</v>
      </c>
      <c r="D535" s="661" t="s">
        <v>2349</v>
      </c>
      <c r="E535" s="661" t="s">
        <v>4226</v>
      </c>
      <c r="F535" s="664"/>
      <c r="G535" s="664"/>
      <c r="H535" s="677">
        <v>0</v>
      </c>
      <c r="I535" s="664">
        <v>1</v>
      </c>
      <c r="J535" s="664">
        <v>163.72999999999999</v>
      </c>
      <c r="K535" s="677">
        <v>1</v>
      </c>
      <c r="L535" s="664">
        <v>1</v>
      </c>
      <c r="M535" s="665">
        <v>163.72999999999999</v>
      </c>
    </row>
    <row r="536" spans="1:13" ht="14.4" customHeight="1" x14ac:dyDescent="0.3">
      <c r="A536" s="660" t="s">
        <v>4394</v>
      </c>
      <c r="B536" s="661" t="s">
        <v>4239</v>
      </c>
      <c r="C536" s="661" t="s">
        <v>2381</v>
      </c>
      <c r="D536" s="661" t="s">
        <v>4242</v>
      </c>
      <c r="E536" s="661" t="s">
        <v>4243</v>
      </c>
      <c r="F536" s="664"/>
      <c r="G536" s="664"/>
      <c r="H536" s="677">
        <v>0</v>
      </c>
      <c r="I536" s="664">
        <v>1</v>
      </c>
      <c r="J536" s="664">
        <v>6.98</v>
      </c>
      <c r="K536" s="677">
        <v>1</v>
      </c>
      <c r="L536" s="664">
        <v>1</v>
      </c>
      <c r="M536" s="665">
        <v>6.98</v>
      </c>
    </row>
    <row r="537" spans="1:13" ht="14.4" customHeight="1" x14ac:dyDescent="0.3">
      <c r="A537" s="660" t="s">
        <v>4394</v>
      </c>
      <c r="B537" s="661" t="s">
        <v>4239</v>
      </c>
      <c r="C537" s="661" t="s">
        <v>2500</v>
      </c>
      <c r="D537" s="661" t="s">
        <v>4244</v>
      </c>
      <c r="E537" s="661" t="s">
        <v>4245</v>
      </c>
      <c r="F537" s="664"/>
      <c r="G537" s="664"/>
      <c r="H537" s="677">
        <v>0</v>
      </c>
      <c r="I537" s="664">
        <v>1</v>
      </c>
      <c r="J537" s="664">
        <v>10.73</v>
      </c>
      <c r="K537" s="677">
        <v>1</v>
      </c>
      <c r="L537" s="664">
        <v>1</v>
      </c>
      <c r="M537" s="665">
        <v>10.73</v>
      </c>
    </row>
    <row r="538" spans="1:13" ht="14.4" customHeight="1" x14ac:dyDescent="0.3">
      <c r="A538" s="660" t="s">
        <v>4394</v>
      </c>
      <c r="B538" s="661" t="s">
        <v>4249</v>
      </c>
      <c r="C538" s="661" t="s">
        <v>2427</v>
      </c>
      <c r="D538" s="661" t="s">
        <v>2428</v>
      </c>
      <c r="E538" s="661" t="s">
        <v>4250</v>
      </c>
      <c r="F538" s="664"/>
      <c r="G538" s="664"/>
      <c r="H538" s="677">
        <v>0</v>
      </c>
      <c r="I538" s="664">
        <v>1</v>
      </c>
      <c r="J538" s="664">
        <v>68.989999999999995</v>
      </c>
      <c r="K538" s="677">
        <v>1</v>
      </c>
      <c r="L538" s="664">
        <v>1</v>
      </c>
      <c r="M538" s="665">
        <v>68.989999999999995</v>
      </c>
    </row>
    <row r="539" spans="1:13" ht="14.4" customHeight="1" x14ac:dyDescent="0.3">
      <c r="A539" s="660" t="s">
        <v>4378</v>
      </c>
      <c r="B539" s="661" t="s">
        <v>4120</v>
      </c>
      <c r="C539" s="661" t="s">
        <v>2496</v>
      </c>
      <c r="D539" s="661" t="s">
        <v>2497</v>
      </c>
      <c r="E539" s="661" t="s">
        <v>2498</v>
      </c>
      <c r="F539" s="664"/>
      <c r="G539" s="664"/>
      <c r="H539" s="677">
        <v>0</v>
      </c>
      <c r="I539" s="664">
        <v>58</v>
      </c>
      <c r="J539" s="664">
        <v>28849.200000000001</v>
      </c>
      <c r="K539" s="677">
        <v>1</v>
      </c>
      <c r="L539" s="664">
        <v>58</v>
      </c>
      <c r="M539" s="665">
        <v>28849.200000000001</v>
      </c>
    </row>
    <row r="540" spans="1:13" ht="14.4" customHeight="1" x14ac:dyDescent="0.3">
      <c r="A540" s="660" t="s">
        <v>4378</v>
      </c>
      <c r="B540" s="661" t="s">
        <v>4120</v>
      </c>
      <c r="C540" s="661" t="s">
        <v>2514</v>
      </c>
      <c r="D540" s="661" t="s">
        <v>2515</v>
      </c>
      <c r="E540" s="661" t="s">
        <v>4121</v>
      </c>
      <c r="F540" s="664"/>
      <c r="G540" s="664"/>
      <c r="H540" s="677">
        <v>0</v>
      </c>
      <c r="I540" s="664">
        <v>54</v>
      </c>
      <c r="J540" s="664">
        <v>73418.94</v>
      </c>
      <c r="K540" s="677">
        <v>1</v>
      </c>
      <c r="L540" s="664">
        <v>54</v>
      </c>
      <c r="M540" s="665">
        <v>73418.94</v>
      </c>
    </row>
    <row r="541" spans="1:13" ht="14.4" customHeight="1" x14ac:dyDescent="0.3">
      <c r="A541" s="660" t="s">
        <v>4378</v>
      </c>
      <c r="B541" s="661" t="s">
        <v>4120</v>
      </c>
      <c r="C541" s="661" t="s">
        <v>4457</v>
      </c>
      <c r="D541" s="661" t="s">
        <v>4458</v>
      </c>
      <c r="E541" s="661" t="s">
        <v>4459</v>
      </c>
      <c r="F541" s="664"/>
      <c r="G541" s="664"/>
      <c r="H541" s="677">
        <v>0</v>
      </c>
      <c r="I541" s="664">
        <v>2</v>
      </c>
      <c r="J541" s="664">
        <v>2719.22</v>
      </c>
      <c r="K541" s="677">
        <v>1</v>
      </c>
      <c r="L541" s="664">
        <v>2</v>
      </c>
      <c r="M541" s="665">
        <v>2719.22</v>
      </c>
    </row>
    <row r="542" spans="1:13" ht="14.4" customHeight="1" x14ac:dyDescent="0.3">
      <c r="A542" s="660" t="s">
        <v>4378</v>
      </c>
      <c r="B542" s="661" t="s">
        <v>4122</v>
      </c>
      <c r="C542" s="661" t="s">
        <v>5097</v>
      </c>
      <c r="D542" s="661" t="s">
        <v>5098</v>
      </c>
      <c r="E542" s="661" t="s">
        <v>5099</v>
      </c>
      <c r="F542" s="664"/>
      <c r="G542" s="664"/>
      <c r="H542" s="677">
        <v>0</v>
      </c>
      <c r="I542" s="664">
        <v>4</v>
      </c>
      <c r="J542" s="664">
        <v>5438.44</v>
      </c>
      <c r="K542" s="677">
        <v>1</v>
      </c>
      <c r="L542" s="664">
        <v>4</v>
      </c>
      <c r="M542" s="665">
        <v>5438.44</v>
      </c>
    </row>
    <row r="543" spans="1:13" ht="14.4" customHeight="1" x14ac:dyDescent="0.3">
      <c r="A543" s="660" t="s">
        <v>4378</v>
      </c>
      <c r="B543" s="661" t="s">
        <v>4132</v>
      </c>
      <c r="C543" s="661" t="s">
        <v>2484</v>
      </c>
      <c r="D543" s="661" t="s">
        <v>2285</v>
      </c>
      <c r="E543" s="661" t="s">
        <v>2485</v>
      </c>
      <c r="F543" s="664"/>
      <c r="G543" s="664"/>
      <c r="H543" s="677">
        <v>0</v>
      </c>
      <c r="I543" s="664">
        <v>2</v>
      </c>
      <c r="J543" s="664">
        <v>937.92</v>
      </c>
      <c r="K543" s="677">
        <v>1</v>
      </c>
      <c r="L543" s="664">
        <v>2</v>
      </c>
      <c r="M543" s="665">
        <v>937.92</v>
      </c>
    </row>
    <row r="544" spans="1:13" ht="14.4" customHeight="1" x14ac:dyDescent="0.3">
      <c r="A544" s="660" t="s">
        <v>4378</v>
      </c>
      <c r="B544" s="661" t="s">
        <v>4132</v>
      </c>
      <c r="C544" s="661" t="s">
        <v>2284</v>
      </c>
      <c r="D544" s="661" t="s">
        <v>2285</v>
      </c>
      <c r="E544" s="661" t="s">
        <v>2286</v>
      </c>
      <c r="F544" s="664"/>
      <c r="G544" s="664"/>
      <c r="H544" s="677">
        <v>0</v>
      </c>
      <c r="I544" s="664">
        <v>2</v>
      </c>
      <c r="J544" s="664">
        <v>1875.86</v>
      </c>
      <c r="K544" s="677">
        <v>1</v>
      </c>
      <c r="L544" s="664">
        <v>2</v>
      </c>
      <c r="M544" s="665">
        <v>1875.86</v>
      </c>
    </row>
    <row r="545" spans="1:13" ht="14.4" customHeight="1" x14ac:dyDescent="0.3">
      <c r="A545" s="660" t="s">
        <v>4378</v>
      </c>
      <c r="B545" s="661" t="s">
        <v>4132</v>
      </c>
      <c r="C545" s="661" t="s">
        <v>3528</v>
      </c>
      <c r="D545" s="661" t="s">
        <v>2285</v>
      </c>
      <c r="E545" s="661" t="s">
        <v>3529</v>
      </c>
      <c r="F545" s="664"/>
      <c r="G545" s="664"/>
      <c r="H545" s="677">
        <v>0</v>
      </c>
      <c r="I545" s="664">
        <v>6</v>
      </c>
      <c r="J545" s="664">
        <v>8748.42</v>
      </c>
      <c r="K545" s="677">
        <v>1</v>
      </c>
      <c r="L545" s="664">
        <v>6</v>
      </c>
      <c r="M545" s="665">
        <v>8748.42</v>
      </c>
    </row>
    <row r="546" spans="1:13" ht="14.4" customHeight="1" x14ac:dyDescent="0.3">
      <c r="A546" s="660" t="s">
        <v>4378</v>
      </c>
      <c r="B546" s="661" t="s">
        <v>4132</v>
      </c>
      <c r="C546" s="661" t="s">
        <v>2358</v>
      </c>
      <c r="D546" s="661" t="s">
        <v>2359</v>
      </c>
      <c r="E546" s="661" t="s">
        <v>2286</v>
      </c>
      <c r="F546" s="664"/>
      <c r="G546" s="664"/>
      <c r="H546" s="677">
        <v>0</v>
      </c>
      <c r="I546" s="664">
        <v>8</v>
      </c>
      <c r="J546" s="664">
        <v>13997.52</v>
      </c>
      <c r="K546" s="677">
        <v>1</v>
      </c>
      <c r="L546" s="664">
        <v>8</v>
      </c>
      <c r="M546" s="665">
        <v>13997.52</v>
      </c>
    </row>
    <row r="547" spans="1:13" ht="14.4" customHeight="1" x14ac:dyDescent="0.3">
      <c r="A547" s="660" t="s">
        <v>4378</v>
      </c>
      <c r="B547" s="661" t="s">
        <v>4132</v>
      </c>
      <c r="C547" s="661" t="s">
        <v>2362</v>
      </c>
      <c r="D547" s="661" t="s">
        <v>2359</v>
      </c>
      <c r="E547" s="661" t="s">
        <v>2289</v>
      </c>
      <c r="F547" s="664"/>
      <c r="G547" s="664"/>
      <c r="H547" s="677">
        <v>0</v>
      </c>
      <c r="I547" s="664">
        <v>12</v>
      </c>
      <c r="J547" s="664">
        <v>27995.040000000001</v>
      </c>
      <c r="K547" s="677">
        <v>1</v>
      </c>
      <c r="L547" s="664">
        <v>12</v>
      </c>
      <c r="M547" s="665">
        <v>27995.040000000001</v>
      </c>
    </row>
    <row r="548" spans="1:13" ht="14.4" customHeight="1" x14ac:dyDescent="0.3">
      <c r="A548" s="660" t="s">
        <v>4378</v>
      </c>
      <c r="B548" s="661" t="s">
        <v>4144</v>
      </c>
      <c r="C548" s="661" t="s">
        <v>2265</v>
      </c>
      <c r="D548" s="661" t="s">
        <v>4145</v>
      </c>
      <c r="E548" s="661" t="s">
        <v>1228</v>
      </c>
      <c r="F548" s="664"/>
      <c r="G548" s="664"/>
      <c r="H548" s="677">
        <v>0</v>
      </c>
      <c r="I548" s="664">
        <v>1</v>
      </c>
      <c r="J548" s="664">
        <v>134.83000000000001</v>
      </c>
      <c r="K548" s="677">
        <v>1</v>
      </c>
      <c r="L548" s="664">
        <v>1</v>
      </c>
      <c r="M548" s="665">
        <v>134.83000000000001</v>
      </c>
    </row>
    <row r="549" spans="1:13" ht="14.4" customHeight="1" x14ac:dyDescent="0.3">
      <c r="A549" s="660" t="s">
        <v>4378</v>
      </c>
      <c r="B549" s="661" t="s">
        <v>4157</v>
      </c>
      <c r="C549" s="661" t="s">
        <v>2464</v>
      </c>
      <c r="D549" s="661" t="s">
        <v>2465</v>
      </c>
      <c r="E549" s="661" t="s">
        <v>996</v>
      </c>
      <c r="F549" s="664"/>
      <c r="G549" s="664"/>
      <c r="H549" s="677">
        <v>0</v>
      </c>
      <c r="I549" s="664">
        <v>2</v>
      </c>
      <c r="J549" s="664">
        <v>261.18</v>
      </c>
      <c r="K549" s="677">
        <v>1</v>
      </c>
      <c r="L549" s="664">
        <v>2</v>
      </c>
      <c r="M549" s="665">
        <v>261.18</v>
      </c>
    </row>
    <row r="550" spans="1:13" ht="14.4" customHeight="1" x14ac:dyDescent="0.3">
      <c r="A550" s="660" t="s">
        <v>4378</v>
      </c>
      <c r="B550" s="661" t="s">
        <v>4157</v>
      </c>
      <c r="C550" s="661" t="s">
        <v>3569</v>
      </c>
      <c r="D550" s="661" t="s">
        <v>3570</v>
      </c>
      <c r="E550" s="661" t="s">
        <v>620</v>
      </c>
      <c r="F550" s="664"/>
      <c r="G550" s="664"/>
      <c r="H550" s="677">
        <v>0</v>
      </c>
      <c r="I550" s="664">
        <v>2</v>
      </c>
      <c r="J550" s="664">
        <v>403.76</v>
      </c>
      <c r="K550" s="677">
        <v>1</v>
      </c>
      <c r="L550" s="664">
        <v>2</v>
      </c>
      <c r="M550" s="665">
        <v>403.76</v>
      </c>
    </row>
    <row r="551" spans="1:13" ht="14.4" customHeight="1" x14ac:dyDescent="0.3">
      <c r="A551" s="660" t="s">
        <v>4378</v>
      </c>
      <c r="B551" s="661" t="s">
        <v>4157</v>
      </c>
      <c r="C551" s="661" t="s">
        <v>5332</v>
      </c>
      <c r="D551" s="661" t="s">
        <v>3570</v>
      </c>
      <c r="E551" s="661" t="s">
        <v>5333</v>
      </c>
      <c r="F551" s="664"/>
      <c r="G551" s="664"/>
      <c r="H551" s="677">
        <v>0</v>
      </c>
      <c r="I551" s="664">
        <v>1</v>
      </c>
      <c r="J551" s="664">
        <v>605.65</v>
      </c>
      <c r="K551" s="677">
        <v>1</v>
      </c>
      <c r="L551" s="664">
        <v>1</v>
      </c>
      <c r="M551" s="665">
        <v>605.65</v>
      </c>
    </row>
    <row r="552" spans="1:13" ht="14.4" customHeight="1" x14ac:dyDescent="0.3">
      <c r="A552" s="660" t="s">
        <v>4378</v>
      </c>
      <c r="B552" s="661" t="s">
        <v>4164</v>
      </c>
      <c r="C552" s="661" t="s">
        <v>4992</v>
      </c>
      <c r="D552" s="661" t="s">
        <v>626</v>
      </c>
      <c r="E552" s="661" t="s">
        <v>4993</v>
      </c>
      <c r="F552" s="664"/>
      <c r="G552" s="664"/>
      <c r="H552" s="677">
        <v>0</v>
      </c>
      <c r="I552" s="664">
        <v>4</v>
      </c>
      <c r="J552" s="664">
        <v>202.28</v>
      </c>
      <c r="K552" s="677">
        <v>1</v>
      </c>
      <c r="L552" s="664">
        <v>4</v>
      </c>
      <c r="M552" s="665">
        <v>202.28</v>
      </c>
    </row>
    <row r="553" spans="1:13" ht="14.4" customHeight="1" x14ac:dyDescent="0.3">
      <c r="A553" s="660" t="s">
        <v>4378</v>
      </c>
      <c r="B553" s="661" t="s">
        <v>6667</v>
      </c>
      <c r="C553" s="661" t="s">
        <v>5950</v>
      </c>
      <c r="D553" s="661" t="s">
        <v>5951</v>
      </c>
      <c r="E553" s="661" t="s">
        <v>5952</v>
      </c>
      <c r="F553" s="664"/>
      <c r="G553" s="664"/>
      <c r="H553" s="677">
        <v>0</v>
      </c>
      <c r="I553" s="664">
        <v>2</v>
      </c>
      <c r="J553" s="664">
        <v>83.1</v>
      </c>
      <c r="K553" s="677">
        <v>1</v>
      </c>
      <c r="L553" s="664">
        <v>2</v>
      </c>
      <c r="M553" s="665">
        <v>83.1</v>
      </c>
    </row>
    <row r="554" spans="1:13" ht="14.4" customHeight="1" x14ac:dyDescent="0.3">
      <c r="A554" s="660" t="s">
        <v>4378</v>
      </c>
      <c r="B554" s="661" t="s">
        <v>4172</v>
      </c>
      <c r="C554" s="661" t="s">
        <v>2763</v>
      </c>
      <c r="D554" s="661" t="s">
        <v>2764</v>
      </c>
      <c r="E554" s="661" t="s">
        <v>4173</v>
      </c>
      <c r="F554" s="664"/>
      <c r="G554" s="664"/>
      <c r="H554" s="677">
        <v>0</v>
      </c>
      <c r="I554" s="664">
        <v>1</v>
      </c>
      <c r="J554" s="664">
        <v>178.27</v>
      </c>
      <c r="K554" s="677">
        <v>1</v>
      </c>
      <c r="L554" s="664">
        <v>1</v>
      </c>
      <c r="M554" s="665">
        <v>178.27</v>
      </c>
    </row>
    <row r="555" spans="1:13" ht="14.4" customHeight="1" x14ac:dyDescent="0.3">
      <c r="A555" s="660" t="s">
        <v>4378</v>
      </c>
      <c r="B555" s="661" t="s">
        <v>4180</v>
      </c>
      <c r="C555" s="661" t="s">
        <v>4477</v>
      </c>
      <c r="D555" s="661" t="s">
        <v>4478</v>
      </c>
      <c r="E555" s="661" t="s">
        <v>2188</v>
      </c>
      <c r="F555" s="664"/>
      <c r="G555" s="664"/>
      <c r="H555" s="677">
        <v>0</v>
      </c>
      <c r="I555" s="664">
        <v>1</v>
      </c>
      <c r="J555" s="664">
        <v>52.4</v>
      </c>
      <c r="K555" s="677">
        <v>1</v>
      </c>
      <c r="L555" s="664">
        <v>1</v>
      </c>
      <c r="M555" s="665">
        <v>52.4</v>
      </c>
    </row>
    <row r="556" spans="1:13" ht="14.4" customHeight="1" x14ac:dyDescent="0.3">
      <c r="A556" s="660" t="s">
        <v>4378</v>
      </c>
      <c r="B556" s="661" t="s">
        <v>4187</v>
      </c>
      <c r="C556" s="661" t="s">
        <v>5953</v>
      </c>
      <c r="D556" s="661" t="s">
        <v>5954</v>
      </c>
      <c r="E556" s="661" t="s">
        <v>5955</v>
      </c>
      <c r="F556" s="664"/>
      <c r="G556" s="664"/>
      <c r="H556" s="677">
        <v>0</v>
      </c>
      <c r="I556" s="664">
        <v>11</v>
      </c>
      <c r="J556" s="664">
        <v>1991.11</v>
      </c>
      <c r="K556" s="677">
        <v>1</v>
      </c>
      <c r="L556" s="664">
        <v>11</v>
      </c>
      <c r="M556" s="665">
        <v>1991.11</v>
      </c>
    </row>
    <row r="557" spans="1:13" ht="14.4" customHeight="1" x14ac:dyDescent="0.3">
      <c r="A557" s="660" t="s">
        <v>4378</v>
      </c>
      <c r="B557" s="661" t="s">
        <v>6656</v>
      </c>
      <c r="C557" s="661" t="s">
        <v>5130</v>
      </c>
      <c r="D557" s="661" t="s">
        <v>5129</v>
      </c>
      <c r="E557" s="661" t="s">
        <v>2884</v>
      </c>
      <c r="F557" s="664"/>
      <c r="G557" s="664"/>
      <c r="H557" s="677">
        <v>0</v>
      </c>
      <c r="I557" s="664">
        <v>5</v>
      </c>
      <c r="J557" s="664">
        <v>51283.850000000006</v>
      </c>
      <c r="K557" s="677">
        <v>1</v>
      </c>
      <c r="L557" s="664">
        <v>5</v>
      </c>
      <c r="M557" s="665">
        <v>51283.850000000006</v>
      </c>
    </row>
    <row r="558" spans="1:13" ht="14.4" customHeight="1" x14ac:dyDescent="0.3">
      <c r="A558" s="660" t="s">
        <v>4378</v>
      </c>
      <c r="B558" s="661" t="s">
        <v>6656</v>
      </c>
      <c r="C558" s="661" t="s">
        <v>5563</v>
      </c>
      <c r="D558" s="661" t="s">
        <v>5132</v>
      </c>
      <c r="E558" s="661" t="s">
        <v>5423</v>
      </c>
      <c r="F558" s="664"/>
      <c r="G558" s="664"/>
      <c r="H558" s="677">
        <v>0</v>
      </c>
      <c r="I558" s="664">
        <v>2</v>
      </c>
      <c r="J558" s="664">
        <v>3077.02</v>
      </c>
      <c r="K558" s="677">
        <v>1</v>
      </c>
      <c r="L558" s="664">
        <v>2</v>
      </c>
      <c r="M558" s="665">
        <v>3077.02</v>
      </c>
    </row>
    <row r="559" spans="1:13" ht="14.4" customHeight="1" x14ac:dyDescent="0.3">
      <c r="A559" s="660" t="s">
        <v>4378</v>
      </c>
      <c r="B559" s="661" t="s">
        <v>6656</v>
      </c>
      <c r="C559" s="661" t="s">
        <v>5961</v>
      </c>
      <c r="D559" s="661" t="s">
        <v>5962</v>
      </c>
      <c r="E559" s="661" t="s">
        <v>5963</v>
      </c>
      <c r="F559" s="664"/>
      <c r="G559" s="664"/>
      <c r="H559" s="677"/>
      <c r="I559" s="664">
        <v>1</v>
      </c>
      <c r="J559" s="664">
        <v>0</v>
      </c>
      <c r="K559" s="677"/>
      <c r="L559" s="664">
        <v>1</v>
      </c>
      <c r="M559" s="665">
        <v>0</v>
      </c>
    </row>
    <row r="560" spans="1:13" ht="14.4" customHeight="1" x14ac:dyDescent="0.3">
      <c r="A560" s="660" t="s">
        <v>4378</v>
      </c>
      <c r="B560" s="661" t="s">
        <v>4298</v>
      </c>
      <c r="C560" s="661" t="s">
        <v>4964</v>
      </c>
      <c r="D560" s="661" t="s">
        <v>4300</v>
      </c>
      <c r="E560" s="661" t="s">
        <v>2472</v>
      </c>
      <c r="F560" s="664"/>
      <c r="G560" s="664"/>
      <c r="H560" s="677">
        <v>0</v>
      </c>
      <c r="I560" s="664">
        <v>56</v>
      </c>
      <c r="J560" s="664">
        <v>5404.0000000000009</v>
      </c>
      <c r="K560" s="677">
        <v>1</v>
      </c>
      <c r="L560" s="664">
        <v>56</v>
      </c>
      <c r="M560" s="665">
        <v>5404.0000000000009</v>
      </c>
    </row>
    <row r="561" spans="1:13" ht="14.4" customHeight="1" x14ac:dyDescent="0.3">
      <c r="A561" s="660" t="s">
        <v>4378</v>
      </c>
      <c r="B561" s="661" t="s">
        <v>4298</v>
      </c>
      <c r="C561" s="661" t="s">
        <v>3652</v>
      </c>
      <c r="D561" s="661" t="s">
        <v>4300</v>
      </c>
      <c r="E561" s="661" t="s">
        <v>2543</v>
      </c>
      <c r="F561" s="664"/>
      <c r="G561" s="664"/>
      <c r="H561" s="677">
        <v>0</v>
      </c>
      <c r="I561" s="664">
        <v>9</v>
      </c>
      <c r="J561" s="664">
        <v>4632.12</v>
      </c>
      <c r="K561" s="677">
        <v>1</v>
      </c>
      <c r="L561" s="664">
        <v>9</v>
      </c>
      <c r="M561" s="665">
        <v>4632.12</v>
      </c>
    </row>
    <row r="562" spans="1:13" ht="14.4" customHeight="1" x14ac:dyDescent="0.3">
      <c r="A562" s="660" t="s">
        <v>4378</v>
      </c>
      <c r="B562" s="661" t="s">
        <v>4214</v>
      </c>
      <c r="C562" s="661" t="s">
        <v>2601</v>
      </c>
      <c r="D562" s="661" t="s">
        <v>2602</v>
      </c>
      <c r="E562" s="661" t="s">
        <v>4215</v>
      </c>
      <c r="F562" s="664"/>
      <c r="G562" s="664"/>
      <c r="H562" s="677">
        <v>0</v>
      </c>
      <c r="I562" s="664">
        <v>180</v>
      </c>
      <c r="J562" s="664">
        <v>144824.40000000002</v>
      </c>
      <c r="K562" s="677">
        <v>1</v>
      </c>
      <c r="L562" s="664">
        <v>180</v>
      </c>
      <c r="M562" s="665">
        <v>144824.40000000002</v>
      </c>
    </row>
    <row r="563" spans="1:13" ht="14.4" customHeight="1" x14ac:dyDescent="0.3">
      <c r="A563" s="660" t="s">
        <v>4378</v>
      </c>
      <c r="B563" s="661" t="s">
        <v>6668</v>
      </c>
      <c r="C563" s="661" t="s">
        <v>5498</v>
      </c>
      <c r="D563" s="661" t="s">
        <v>5499</v>
      </c>
      <c r="E563" s="661" t="s">
        <v>2478</v>
      </c>
      <c r="F563" s="664"/>
      <c r="G563" s="664"/>
      <c r="H563" s="677">
        <v>0</v>
      </c>
      <c r="I563" s="664">
        <v>11</v>
      </c>
      <c r="J563" s="664">
        <v>8850.380000000001</v>
      </c>
      <c r="K563" s="677">
        <v>1</v>
      </c>
      <c r="L563" s="664">
        <v>11</v>
      </c>
      <c r="M563" s="665">
        <v>8850.380000000001</v>
      </c>
    </row>
    <row r="564" spans="1:13" ht="14.4" customHeight="1" x14ac:dyDescent="0.3">
      <c r="A564" s="660" t="s">
        <v>4378</v>
      </c>
      <c r="B564" s="661" t="s">
        <v>4217</v>
      </c>
      <c r="C564" s="661" t="s">
        <v>5612</v>
      </c>
      <c r="D564" s="661" t="s">
        <v>2251</v>
      </c>
      <c r="E564" s="661" t="s">
        <v>5613</v>
      </c>
      <c r="F564" s="664"/>
      <c r="G564" s="664"/>
      <c r="H564" s="677">
        <v>0</v>
      </c>
      <c r="I564" s="664">
        <v>6</v>
      </c>
      <c r="J564" s="664">
        <v>1159.56</v>
      </c>
      <c r="K564" s="677">
        <v>1</v>
      </c>
      <c r="L564" s="664">
        <v>6</v>
      </c>
      <c r="M564" s="665">
        <v>1159.56</v>
      </c>
    </row>
    <row r="565" spans="1:13" ht="14.4" customHeight="1" x14ac:dyDescent="0.3">
      <c r="A565" s="660" t="s">
        <v>4378</v>
      </c>
      <c r="B565" s="661" t="s">
        <v>4222</v>
      </c>
      <c r="C565" s="661" t="s">
        <v>4965</v>
      </c>
      <c r="D565" s="661" t="s">
        <v>2508</v>
      </c>
      <c r="E565" s="661" t="s">
        <v>4966</v>
      </c>
      <c r="F565" s="664"/>
      <c r="G565" s="664"/>
      <c r="H565" s="677">
        <v>0</v>
      </c>
      <c r="I565" s="664">
        <v>4</v>
      </c>
      <c r="J565" s="664">
        <v>1257.3599999999999</v>
      </c>
      <c r="K565" s="677">
        <v>1</v>
      </c>
      <c r="L565" s="664">
        <v>4</v>
      </c>
      <c r="M565" s="665">
        <v>1257.3599999999999</v>
      </c>
    </row>
    <row r="566" spans="1:13" ht="14.4" customHeight="1" x14ac:dyDescent="0.3">
      <c r="A566" s="660" t="s">
        <v>4378</v>
      </c>
      <c r="B566" s="661" t="s">
        <v>4234</v>
      </c>
      <c r="C566" s="661" t="s">
        <v>5970</v>
      </c>
      <c r="D566" s="661" t="s">
        <v>5971</v>
      </c>
      <c r="E566" s="661" t="s">
        <v>5972</v>
      </c>
      <c r="F566" s="664"/>
      <c r="G566" s="664"/>
      <c r="H566" s="677">
        <v>0</v>
      </c>
      <c r="I566" s="664">
        <v>1</v>
      </c>
      <c r="J566" s="664">
        <v>1224.1500000000001</v>
      </c>
      <c r="K566" s="677">
        <v>1</v>
      </c>
      <c r="L566" s="664">
        <v>1</v>
      </c>
      <c r="M566" s="665">
        <v>1224.1500000000001</v>
      </c>
    </row>
    <row r="567" spans="1:13" ht="14.4" customHeight="1" x14ac:dyDescent="0.3">
      <c r="A567" s="660" t="s">
        <v>4378</v>
      </c>
      <c r="B567" s="661" t="s">
        <v>4249</v>
      </c>
      <c r="C567" s="661" t="s">
        <v>5949</v>
      </c>
      <c r="D567" s="661" t="s">
        <v>2504</v>
      </c>
      <c r="E567" s="661" t="s">
        <v>3526</v>
      </c>
      <c r="F567" s="664"/>
      <c r="G567" s="664"/>
      <c r="H567" s="677">
        <v>0</v>
      </c>
      <c r="I567" s="664">
        <v>1</v>
      </c>
      <c r="J567" s="664">
        <v>432.32</v>
      </c>
      <c r="K567" s="677">
        <v>1</v>
      </c>
      <c r="L567" s="664">
        <v>1</v>
      </c>
      <c r="M567" s="665">
        <v>432.32</v>
      </c>
    </row>
    <row r="568" spans="1:13" ht="14.4" customHeight="1" x14ac:dyDescent="0.3">
      <c r="A568" s="660" t="s">
        <v>4378</v>
      </c>
      <c r="B568" s="661" t="s">
        <v>4249</v>
      </c>
      <c r="C568" s="661" t="s">
        <v>2503</v>
      </c>
      <c r="D568" s="661" t="s">
        <v>2504</v>
      </c>
      <c r="E568" s="661" t="s">
        <v>4251</v>
      </c>
      <c r="F568" s="664"/>
      <c r="G568" s="664"/>
      <c r="H568" s="677">
        <v>0</v>
      </c>
      <c r="I568" s="664">
        <v>4</v>
      </c>
      <c r="J568" s="664">
        <v>864.64</v>
      </c>
      <c r="K568" s="677">
        <v>1</v>
      </c>
      <c r="L568" s="664">
        <v>4</v>
      </c>
      <c r="M568" s="665">
        <v>864.64</v>
      </c>
    </row>
    <row r="569" spans="1:13" ht="14.4" customHeight="1" x14ac:dyDescent="0.3">
      <c r="A569" s="660" t="s">
        <v>4379</v>
      </c>
      <c r="B569" s="661" t="s">
        <v>4120</v>
      </c>
      <c r="C569" s="661" t="s">
        <v>2514</v>
      </c>
      <c r="D569" s="661" t="s">
        <v>2515</v>
      </c>
      <c r="E569" s="661" t="s">
        <v>4121</v>
      </c>
      <c r="F569" s="664"/>
      <c r="G569" s="664"/>
      <c r="H569" s="677">
        <v>0</v>
      </c>
      <c r="I569" s="664">
        <v>3</v>
      </c>
      <c r="J569" s="664">
        <v>4078.83</v>
      </c>
      <c r="K569" s="677">
        <v>1</v>
      </c>
      <c r="L569" s="664">
        <v>3</v>
      </c>
      <c r="M569" s="665">
        <v>4078.83</v>
      </c>
    </row>
    <row r="570" spans="1:13" ht="14.4" customHeight="1" x14ac:dyDescent="0.3">
      <c r="A570" s="660" t="s">
        <v>4379</v>
      </c>
      <c r="B570" s="661" t="s">
        <v>4124</v>
      </c>
      <c r="C570" s="661" t="s">
        <v>2442</v>
      </c>
      <c r="D570" s="661" t="s">
        <v>2308</v>
      </c>
      <c r="E570" s="661" t="s">
        <v>2443</v>
      </c>
      <c r="F570" s="664"/>
      <c r="G570" s="664"/>
      <c r="H570" s="677"/>
      <c r="I570" s="664">
        <v>1</v>
      </c>
      <c r="J570" s="664">
        <v>0</v>
      </c>
      <c r="K570" s="677"/>
      <c r="L570" s="664">
        <v>1</v>
      </c>
      <c r="M570" s="665">
        <v>0</v>
      </c>
    </row>
    <row r="571" spans="1:13" ht="14.4" customHeight="1" x14ac:dyDescent="0.3">
      <c r="A571" s="660" t="s">
        <v>4379</v>
      </c>
      <c r="B571" s="661" t="s">
        <v>4124</v>
      </c>
      <c r="C571" s="661" t="s">
        <v>2307</v>
      </c>
      <c r="D571" s="661" t="s">
        <v>2308</v>
      </c>
      <c r="E571" s="661" t="s">
        <v>2309</v>
      </c>
      <c r="F571" s="664"/>
      <c r="G571" s="664"/>
      <c r="H571" s="677"/>
      <c r="I571" s="664">
        <v>2</v>
      </c>
      <c r="J571" s="664">
        <v>0</v>
      </c>
      <c r="K571" s="677"/>
      <c r="L571" s="664">
        <v>2</v>
      </c>
      <c r="M571" s="665">
        <v>0</v>
      </c>
    </row>
    <row r="572" spans="1:13" ht="14.4" customHeight="1" x14ac:dyDescent="0.3">
      <c r="A572" s="660" t="s">
        <v>4379</v>
      </c>
      <c r="B572" s="661" t="s">
        <v>4132</v>
      </c>
      <c r="C572" s="661" t="s">
        <v>2484</v>
      </c>
      <c r="D572" s="661" t="s">
        <v>2285</v>
      </c>
      <c r="E572" s="661" t="s">
        <v>2485</v>
      </c>
      <c r="F572" s="664"/>
      <c r="G572" s="664"/>
      <c r="H572" s="677">
        <v>0</v>
      </c>
      <c r="I572" s="664">
        <v>3</v>
      </c>
      <c r="J572" s="664">
        <v>1406.8799999999999</v>
      </c>
      <c r="K572" s="677">
        <v>1</v>
      </c>
      <c r="L572" s="664">
        <v>3</v>
      </c>
      <c r="M572" s="665">
        <v>1406.8799999999999</v>
      </c>
    </row>
    <row r="573" spans="1:13" ht="14.4" customHeight="1" x14ac:dyDescent="0.3">
      <c r="A573" s="660" t="s">
        <v>4379</v>
      </c>
      <c r="B573" s="661" t="s">
        <v>4132</v>
      </c>
      <c r="C573" s="661" t="s">
        <v>2487</v>
      </c>
      <c r="D573" s="661" t="s">
        <v>2285</v>
      </c>
      <c r="E573" s="661" t="s">
        <v>2488</v>
      </c>
      <c r="F573" s="664"/>
      <c r="G573" s="664"/>
      <c r="H573" s="677">
        <v>0</v>
      </c>
      <c r="I573" s="664">
        <v>3</v>
      </c>
      <c r="J573" s="664">
        <v>1875.87</v>
      </c>
      <c r="K573" s="677">
        <v>1</v>
      </c>
      <c r="L573" s="664">
        <v>3</v>
      </c>
      <c r="M573" s="665">
        <v>1875.87</v>
      </c>
    </row>
    <row r="574" spans="1:13" ht="14.4" customHeight="1" x14ac:dyDescent="0.3">
      <c r="A574" s="660" t="s">
        <v>4379</v>
      </c>
      <c r="B574" s="661" t="s">
        <v>4132</v>
      </c>
      <c r="C574" s="661" t="s">
        <v>2284</v>
      </c>
      <c r="D574" s="661" t="s">
        <v>2285</v>
      </c>
      <c r="E574" s="661" t="s">
        <v>2286</v>
      </c>
      <c r="F574" s="664"/>
      <c r="G574" s="664"/>
      <c r="H574" s="677">
        <v>0</v>
      </c>
      <c r="I574" s="664">
        <v>6</v>
      </c>
      <c r="J574" s="664">
        <v>5627.58</v>
      </c>
      <c r="K574" s="677">
        <v>1</v>
      </c>
      <c r="L574" s="664">
        <v>6</v>
      </c>
      <c r="M574" s="665">
        <v>5627.58</v>
      </c>
    </row>
    <row r="575" spans="1:13" ht="14.4" customHeight="1" x14ac:dyDescent="0.3">
      <c r="A575" s="660" t="s">
        <v>4379</v>
      </c>
      <c r="B575" s="661" t="s">
        <v>4132</v>
      </c>
      <c r="C575" s="661" t="s">
        <v>4649</v>
      </c>
      <c r="D575" s="661" t="s">
        <v>2285</v>
      </c>
      <c r="E575" s="661" t="s">
        <v>4650</v>
      </c>
      <c r="F575" s="664"/>
      <c r="G575" s="664"/>
      <c r="H575" s="677"/>
      <c r="I575" s="664">
        <v>1</v>
      </c>
      <c r="J575" s="664">
        <v>0</v>
      </c>
      <c r="K575" s="677"/>
      <c r="L575" s="664">
        <v>1</v>
      </c>
      <c r="M575" s="665">
        <v>0</v>
      </c>
    </row>
    <row r="576" spans="1:13" ht="14.4" customHeight="1" x14ac:dyDescent="0.3">
      <c r="A576" s="660" t="s">
        <v>4379</v>
      </c>
      <c r="B576" s="661" t="s">
        <v>4132</v>
      </c>
      <c r="C576" s="661" t="s">
        <v>2288</v>
      </c>
      <c r="D576" s="661" t="s">
        <v>2285</v>
      </c>
      <c r="E576" s="661" t="s">
        <v>2289</v>
      </c>
      <c r="F576" s="664"/>
      <c r="G576" s="664"/>
      <c r="H576" s="677">
        <v>0</v>
      </c>
      <c r="I576" s="664">
        <v>10</v>
      </c>
      <c r="J576" s="664">
        <v>11664.7</v>
      </c>
      <c r="K576" s="677">
        <v>1</v>
      </c>
      <c r="L576" s="664">
        <v>10</v>
      </c>
      <c r="M576" s="665">
        <v>11664.7</v>
      </c>
    </row>
    <row r="577" spans="1:13" ht="14.4" customHeight="1" x14ac:dyDescent="0.3">
      <c r="A577" s="660" t="s">
        <v>4379</v>
      </c>
      <c r="B577" s="661" t="s">
        <v>4132</v>
      </c>
      <c r="C577" s="661" t="s">
        <v>3528</v>
      </c>
      <c r="D577" s="661" t="s">
        <v>2285</v>
      </c>
      <c r="E577" s="661" t="s">
        <v>3529</v>
      </c>
      <c r="F577" s="664"/>
      <c r="G577" s="664"/>
      <c r="H577" s="677">
        <v>0</v>
      </c>
      <c r="I577" s="664">
        <v>7</v>
      </c>
      <c r="J577" s="664">
        <v>10206.49</v>
      </c>
      <c r="K577" s="677">
        <v>1</v>
      </c>
      <c r="L577" s="664">
        <v>7</v>
      </c>
      <c r="M577" s="665">
        <v>10206.49</v>
      </c>
    </row>
    <row r="578" spans="1:13" ht="14.4" customHeight="1" x14ac:dyDescent="0.3">
      <c r="A578" s="660" t="s">
        <v>4379</v>
      </c>
      <c r="B578" s="661" t="s">
        <v>4132</v>
      </c>
      <c r="C578" s="661" t="s">
        <v>2362</v>
      </c>
      <c r="D578" s="661" t="s">
        <v>2359</v>
      </c>
      <c r="E578" s="661" t="s">
        <v>2289</v>
      </c>
      <c r="F578" s="664"/>
      <c r="G578" s="664"/>
      <c r="H578" s="677">
        <v>0</v>
      </c>
      <c r="I578" s="664">
        <v>4</v>
      </c>
      <c r="J578" s="664">
        <v>9331.68</v>
      </c>
      <c r="K578" s="677">
        <v>1</v>
      </c>
      <c r="L578" s="664">
        <v>4</v>
      </c>
      <c r="M578" s="665">
        <v>9331.68</v>
      </c>
    </row>
    <row r="579" spans="1:13" ht="14.4" customHeight="1" x14ac:dyDescent="0.3">
      <c r="A579" s="660" t="s">
        <v>4379</v>
      </c>
      <c r="B579" s="661" t="s">
        <v>6664</v>
      </c>
      <c r="C579" s="661" t="s">
        <v>4661</v>
      </c>
      <c r="D579" s="661" t="s">
        <v>4662</v>
      </c>
      <c r="E579" s="661" t="s">
        <v>4663</v>
      </c>
      <c r="F579" s="664"/>
      <c r="G579" s="664"/>
      <c r="H579" s="677">
        <v>0</v>
      </c>
      <c r="I579" s="664">
        <v>1</v>
      </c>
      <c r="J579" s="664">
        <v>167.38</v>
      </c>
      <c r="K579" s="677">
        <v>1</v>
      </c>
      <c r="L579" s="664">
        <v>1</v>
      </c>
      <c r="M579" s="665">
        <v>167.38</v>
      </c>
    </row>
    <row r="580" spans="1:13" ht="14.4" customHeight="1" x14ac:dyDescent="0.3">
      <c r="A580" s="660" t="s">
        <v>4379</v>
      </c>
      <c r="B580" s="661" t="s">
        <v>4167</v>
      </c>
      <c r="C580" s="661" t="s">
        <v>2669</v>
      </c>
      <c r="D580" s="661" t="s">
        <v>4168</v>
      </c>
      <c r="E580" s="661" t="s">
        <v>4169</v>
      </c>
      <c r="F580" s="664"/>
      <c r="G580" s="664"/>
      <c r="H580" s="677">
        <v>0</v>
      </c>
      <c r="I580" s="664">
        <v>1</v>
      </c>
      <c r="J580" s="664">
        <v>156.86000000000001</v>
      </c>
      <c r="K580" s="677">
        <v>1</v>
      </c>
      <c r="L580" s="664">
        <v>1</v>
      </c>
      <c r="M580" s="665">
        <v>156.86000000000001</v>
      </c>
    </row>
    <row r="581" spans="1:13" ht="14.4" customHeight="1" x14ac:dyDescent="0.3">
      <c r="A581" s="660" t="s">
        <v>4379</v>
      </c>
      <c r="B581" s="661" t="s">
        <v>4214</v>
      </c>
      <c r="C581" s="661" t="s">
        <v>2601</v>
      </c>
      <c r="D581" s="661" t="s">
        <v>2602</v>
      </c>
      <c r="E581" s="661" t="s">
        <v>4215</v>
      </c>
      <c r="F581" s="664"/>
      <c r="G581" s="664"/>
      <c r="H581" s="677">
        <v>0</v>
      </c>
      <c r="I581" s="664">
        <v>1</v>
      </c>
      <c r="J581" s="664">
        <v>804.58</v>
      </c>
      <c r="K581" s="677">
        <v>1</v>
      </c>
      <c r="L581" s="664">
        <v>1</v>
      </c>
      <c r="M581" s="665">
        <v>804.58</v>
      </c>
    </row>
    <row r="582" spans="1:13" ht="14.4" customHeight="1" x14ac:dyDescent="0.3">
      <c r="A582" s="660" t="s">
        <v>4379</v>
      </c>
      <c r="B582" s="661" t="s">
        <v>4219</v>
      </c>
      <c r="C582" s="661" t="s">
        <v>1190</v>
      </c>
      <c r="D582" s="661" t="s">
        <v>1191</v>
      </c>
      <c r="E582" s="661" t="s">
        <v>1192</v>
      </c>
      <c r="F582" s="664"/>
      <c r="G582" s="664"/>
      <c r="H582" s="677">
        <v>0</v>
      </c>
      <c r="I582" s="664">
        <v>1</v>
      </c>
      <c r="J582" s="664">
        <v>95.25</v>
      </c>
      <c r="K582" s="677">
        <v>1</v>
      </c>
      <c r="L582" s="664">
        <v>1</v>
      </c>
      <c r="M582" s="665">
        <v>95.25</v>
      </c>
    </row>
    <row r="583" spans="1:13" ht="14.4" customHeight="1" x14ac:dyDescent="0.3">
      <c r="A583" s="660" t="s">
        <v>4379</v>
      </c>
      <c r="B583" s="661" t="s">
        <v>6661</v>
      </c>
      <c r="C583" s="661" t="s">
        <v>4620</v>
      </c>
      <c r="D583" s="661" t="s">
        <v>4621</v>
      </c>
      <c r="E583" s="661" t="s">
        <v>4622</v>
      </c>
      <c r="F583" s="664"/>
      <c r="G583" s="664"/>
      <c r="H583" s="677">
        <v>0</v>
      </c>
      <c r="I583" s="664">
        <v>1</v>
      </c>
      <c r="J583" s="664">
        <v>1509.4</v>
      </c>
      <c r="K583" s="677">
        <v>1</v>
      </c>
      <c r="L583" s="664">
        <v>1</v>
      </c>
      <c r="M583" s="665">
        <v>1509.4</v>
      </c>
    </row>
    <row r="584" spans="1:13" ht="14.4" customHeight="1" x14ac:dyDescent="0.3">
      <c r="A584" s="660" t="s">
        <v>4379</v>
      </c>
      <c r="B584" s="661" t="s">
        <v>4222</v>
      </c>
      <c r="C584" s="661" t="s">
        <v>2291</v>
      </c>
      <c r="D584" s="661" t="s">
        <v>2292</v>
      </c>
      <c r="E584" s="661" t="s">
        <v>2293</v>
      </c>
      <c r="F584" s="664"/>
      <c r="G584" s="664"/>
      <c r="H584" s="677">
        <v>0</v>
      </c>
      <c r="I584" s="664">
        <v>2</v>
      </c>
      <c r="J584" s="664">
        <v>65.48</v>
      </c>
      <c r="K584" s="677">
        <v>1</v>
      </c>
      <c r="L584" s="664">
        <v>2</v>
      </c>
      <c r="M584" s="665">
        <v>65.48</v>
      </c>
    </row>
    <row r="585" spans="1:13" ht="14.4" customHeight="1" x14ac:dyDescent="0.3">
      <c r="A585" s="660" t="s">
        <v>4379</v>
      </c>
      <c r="B585" s="661" t="s">
        <v>4222</v>
      </c>
      <c r="C585" s="661" t="s">
        <v>2352</v>
      </c>
      <c r="D585" s="661" t="s">
        <v>2349</v>
      </c>
      <c r="E585" s="661" t="s">
        <v>3479</v>
      </c>
      <c r="F585" s="664"/>
      <c r="G585" s="664"/>
      <c r="H585" s="677">
        <v>0</v>
      </c>
      <c r="I585" s="664">
        <v>1</v>
      </c>
      <c r="J585" s="664">
        <v>98.23</v>
      </c>
      <c r="K585" s="677">
        <v>1</v>
      </c>
      <c r="L585" s="664">
        <v>1</v>
      </c>
      <c r="M585" s="665">
        <v>98.23</v>
      </c>
    </row>
    <row r="586" spans="1:13" ht="14.4" customHeight="1" x14ac:dyDescent="0.3">
      <c r="A586" s="660" t="s">
        <v>4379</v>
      </c>
      <c r="B586" s="661" t="s">
        <v>4231</v>
      </c>
      <c r="C586" s="661" t="s">
        <v>4628</v>
      </c>
      <c r="D586" s="661" t="s">
        <v>4302</v>
      </c>
      <c r="E586" s="661" t="s">
        <v>4629</v>
      </c>
      <c r="F586" s="664"/>
      <c r="G586" s="664"/>
      <c r="H586" s="677">
        <v>0</v>
      </c>
      <c r="I586" s="664">
        <v>2</v>
      </c>
      <c r="J586" s="664">
        <v>1123.08</v>
      </c>
      <c r="K586" s="677">
        <v>1</v>
      </c>
      <c r="L586" s="664">
        <v>2</v>
      </c>
      <c r="M586" s="665">
        <v>1123.08</v>
      </c>
    </row>
    <row r="587" spans="1:13" ht="14.4" customHeight="1" x14ac:dyDescent="0.3">
      <c r="A587" s="660" t="s">
        <v>4379</v>
      </c>
      <c r="B587" s="661" t="s">
        <v>4231</v>
      </c>
      <c r="C587" s="661" t="s">
        <v>2375</v>
      </c>
      <c r="D587" s="661" t="s">
        <v>4232</v>
      </c>
      <c r="E587" s="661" t="s">
        <v>4233</v>
      </c>
      <c r="F587" s="664"/>
      <c r="G587" s="664"/>
      <c r="H587" s="677">
        <v>0</v>
      </c>
      <c r="I587" s="664">
        <v>1</v>
      </c>
      <c r="J587" s="664">
        <v>443.52</v>
      </c>
      <c r="K587" s="677">
        <v>1</v>
      </c>
      <c r="L587" s="664">
        <v>1</v>
      </c>
      <c r="M587" s="665">
        <v>443.52</v>
      </c>
    </row>
    <row r="588" spans="1:13" ht="14.4" customHeight="1" x14ac:dyDescent="0.3">
      <c r="A588" s="660" t="s">
        <v>4379</v>
      </c>
      <c r="B588" s="661" t="s">
        <v>4239</v>
      </c>
      <c r="C588" s="661" t="s">
        <v>2381</v>
      </c>
      <c r="D588" s="661" t="s">
        <v>4242</v>
      </c>
      <c r="E588" s="661" t="s">
        <v>4243</v>
      </c>
      <c r="F588" s="664"/>
      <c r="G588" s="664"/>
      <c r="H588" s="677">
        <v>0</v>
      </c>
      <c r="I588" s="664">
        <v>1</v>
      </c>
      <c r="J588" s="664">
        <v>6.98</v>
      </c>
      <c r="K588" s="677">
        <v>1</v>
      </c>
      <c r="L588" s="664">
        <v>1</v>
      </c>
      <c r="M588" s="665">
        <v>6.98</v>
      </c>
    </row>
    <row r="589" spans="1:13" ht="14.4" customHeight="1" x14ac:dyDescent="0.3">
      <c r="A589" s="660" t="s">
        <v>4379</v>
      </c>
      <c r="B589" s="661" t="s">
        <v>4239</v>
      </c>
      <c r="C589" s="661" t="s">
        <v>2500</v>
      </c>
      <c r="D589" s="661" t="s">
        <v>4244</v>
      </c>
      <c r="E589" s="661" t="s">
        <v>4245</v>
      </c>
      <c r="F589" s="664"/>
      <c r="G589" s="664"/>
      <c r="H589" s="677">
        <v>0</v>
      </c>
      <c r="I589" s="664">
        <v>1</v>
      </c>
      <c r="J589" s="664">
        <v>10.73</v>
      </c>
      <c r="K589" s="677">
        <v>1</v>
      </c>
      <c r="L589" s="664">
        <v>1</v>
      </c>
      <c r="M589" s="665">
        <v>10.73</v>
      </c>
    </row>
    <row r="590" spans="1:13" ht="14.4" customHeight="1" x14ac:dyDescent="0.3">
      <c r="A590" s="660" t="s">
        <v>4379</v>
      </c>
      <c r="B590" s="661" t="s">
        <v>4239</v>
      </c>
      <c r="C590" s="661" t="s">
        <v>3567</v>
      </c>
      <c r="D590" s="661" t="s">
        <v>4307</v>
      </c>
      <c r="E590" s="661" t="s">
        <v>2075</v>
      </c>
      <c r="F590" s="664"/>
      <c r="G590" s="664"/>
      <c r="H590" s="677">
        <v>0</v>
      </c>
      <c r="I590" s="664">
        <v>1</v>
      </c>
      <c r="J590" s="664">
        <v>17.690000000000001</v>
      </c>
      <c r="K590" s="677">
        <v>1</v>
      </c>
      <c r="L590" s="664">
        <v>1</v>
      </c>
      <c r="M590" s="665">
        <v>17.690000000000001</v>
      </c>
    </row>
    <row r="591" spans="1:13" ht="14.4" customHeight="1" x14ac:dyDescent="0.3">
      <c r="A591" s="660" t="s">
        <v>4379</v>
      </c>
      <c r="B591" s="661" t="s">
        <v>4249</v>
      </c>
      <c r="C591" s="661" t="s">
        <v>2427</v>
      </c>
      <c r="D591" s="661" t="s">
        <v>2428</v>
      </c>
      <c r="E591" s="661" t="s">
        <v>4250</v>
      </c>
      <c r="F591" s="664"/>
      <c r="G591" s="664"/>
      <c r="H591" s="677">
        <v>0</v>
      </c>
      <c r="I591" s="664">
        <v>1</v>
      </c>
      <c r="J591" s="664">
        <v>162.13</v>
      </c>
      <c r="K591" s="677">
        <v>1</v>
      </c>
      <c r="L591" s="664">
        <v>1</v>
      </c>
      <c r="M591" s="665">
        <v>162.13</v>
      </c>
    </row>
    <row r="592" spans="1:13" ht="14.4" customHeight="1" x14ac:dyDescent="0.3">
      <c r="A592" s="660" t="s">
        <v>4380</v>
      </c>
      <c r="B592" s="661" t="s">
        <v>4114</v>
      </c>
      <c r="C592" s="661" t="s">
        <v>4716</v>
      </c>
      <c r="D592" s="661" t="s">
        <v>2322</v>
      </c>
      <c r="E592" s="661" t="s">
        <v>4717</v>
      </c>
      <c r="F592" s="664"/>
      <c r="G592" s="664"/>
      <c r="H592" s="677"/>
      <c r="I592" s="664">
        <v>1</v>
      </c>
      <c r="J592" s="664">
        <v>0</v>
      </c>
      <c r="K592" s="677"/>
      <c r="L592" s="664">
        <v>1</v>
      </c>
      <c r="M592" s="665">
        <v>0</v>
      </c>
    </row>
    <row r="593" spans="1:13" ht="14.4" customHeight="1" x14ac:dyDescent="0.3">
      <c r="A593" s="660" t="s">
        <v>4380</v>
      </c>
      <c r="B593" s="661" t="s">
        <v>4120</v>
      </c>
      <c r="C593" s="661" t="s">
        <v>2496</v>
      </c>
      <c r="D593" s="661" t="s">
        <v>2497</v>
      </c>
      <c r="E593" s="661" t="s">
        <v>2498</v>
      </c>
      <c r="F593" s="664"/>
      <c r="G593" s="664"/>
      <c r="H593" s="677">
        <v>0</v>
      </c>
      <c r="I593" s="664">
        <v>14</v>
      </c>
      <c r="J593" s="664">
        <v>6963.5999999999995</v>
      </c>
      <c r="K593" s="677">
        <v>1</v>
      </c>
      <c r="L593" s="664">
        <v>14</v>
      </c>
      <c r="M593" s="665">
        <v>6963.5999999999995</v>
      </c>
    </row>
    <row r="594" spans="1:13" ht="14.4" customHeight="1" x14ac:dyDescent="0.3">
      <c r="A594" s="660" t="s">
        <v>4380</v>
      </c>
      <c r="B594" s="661" t="s">
        <v>4120</v>
      </c>
      <c r="C594" s="661" t="s">
        <v>2514</v>
      </c>
      <c r="D594" s="661" t="s">
        <v>2515</v>
      </c>
      <c r="E594" s="661" t="s">
        <v>4121</v>
      </c>
      <c r="F594" s="664"/>
      <c r="G594" s="664"/>
      <c r="H594" s="677">
        <v>0</v>
      </c>
      <c r="I594" s="664">
        <v>1</v>
      </c>
      <c r="J594" s="664">
        <v>1359.61</v>
      </c>
      <c r="K594" s="677">
        <v>1</v>
      </c>
      <c r="L594" s="664">
        <v>1</v>
      </c>
      <c r="M594" s="665">
        <v>1359.61</v>
      </c>
    </row>
    <row r="595" spans="1:13" ht="14.4" customHeight="1" x14ac:dyDescent="0.3">
      <c r="A595" s="660" t="s">
        <v>4380</v>
      </c>
      <c r="B595" s="661" t="s">
        <v>4120</v>
      </c>
      <c r="C595" s="661" t="s">
        <v>4457</v>
      </c>
      <c r="D595" s="661" t="s">
        <v>4458</v>
      </c>
      <c r="E595" s="661" t="s">
        <v>4459</v>
      </c>
      <c r="F595" s="664"/>
      <c r="G595" s="664"/>
      <c r="H595" s="677">
        <v>0</v>
      </c>
      <c r="I595" s="664">
        <v>7</v>
      </c>
      <c r="J595" s="664">
        <v>9517.27</v>
      </c>
      <c r="K595" s="677">
        <v>1</v>
      </c>
      <c r="L595" s="664">
        <v>7</v>
      </c>
      <c r="M595" s="665">
        <v>9517.27</v>
      </c>
    </row>
    <row r="596" spans="1:13" ht="14.4" customHeight="1" x14ac:dyDescent="0.3">
      <c r="A596" s="660" t="s">
        <v>4380</v>
      </c>
      <c r="B596" s="661" t="s">
        <v>4132</v>
      </c>
      <c r="C596" s="661" t="s">
        <v>2358</v>
      </c>
      <c r="D596" s="661" t="s">
        <v>2359</v>
      </c>
      <c r="E596" s="661" t="s">
        <v>2286</v>
      </c>
      <c r="F596" s="664"/>
      <c r="G596" s="664"/>
      <c r="H596" s="677">
        <v>0</v>
      </c>
      <c r="I596" s="664">
        <v>1</v>
      </c>
      <c r="J596" s="664">
        <v>1749.69</v>
      </c>
      <c r="K596" s="677">
        <v>1</v>
      </c>
      <c r="L596" s="664">
        <v>1</v>
      </c>
      <c r="M596" s="665">
        <v>1749.69</v>
      </c>
    </row>
    <row r="597" spans="1:13" ht="14.4" customHeight="1" x14ac:dyDescent="0.3">
      <c r="A597" s="660" t="s">
        <v>4380</v>
      </c>
      <c r="B597" s="661" t="s">
        <v>4132</v>
      </c>
      <c r="C597" s="661" t="s">
        <v>2362</v>
      </c>
      <c r="D597" s="661" t="s">
        <v>2359</v>
      </c>
      <c r="E597" s="661" t="s">
        <v>2289</v>
      </c>
      <c r="F597" s="664"/>
      <c r="G597" s="664"/>
      <c r="H597" s="677">
        <v>0</v>
      </c>
      <c r="I597" s="664">
        <v>1</v>
      </c>
      <c r="J597" s="664">
        <v>2332.92</v>
      </c>
      <c r="K597" s="677">
        <v>1</v>
      </c>
      <c r="L597" s="664">
        <v>1</v>
      </c>
      <c r="M597" s="665">
        <v>2332.92</v>
      </c>
    </row>
    <row r="598" spans="1:13" ht="14.4" customHeight="1" x14ac:dyDescent="0.3">
      <c r="A598" s="660" t="s">
        <v>4380</v>
      </c>
      <c r="B598" s="661" t="s">
        <v>4132</v>
      </c>
      <c r="C598" s="661" t="s">
        <v>2365</v>
      </c>
      <c r="D598" s="661" t="s">
        <v>2359</v>
      </c>
      <c r="E598" s="661" t="s">
        <v>3529</v>
      </c>
      <c r="F598" s="664"/>
      <c r="G598" s="664"/>
      <c r="H598" s="677">
        <v>0</v>
      </c>
      <c r="I598" s="664">
        <v>3</v>
      </c>
      <c r="J598" s="664">
        <v>8748.48</v>
      </c>
      <c r="K598" s="677">
        <v>1</v>
      </c>
      <c r="L598" s="664">
        <v>3</v>
      </c>
      <c r="M598" s="665">
        <v>8748.48</v>
      </c>
    </row>
    <row r="599" spans="1:13" ht="14.4" customHeight="1" x14ac:dyDescent="0.3">
      <c r="A599" s="660" t="s">
        <v>4380</v>
      </c>
      <c r="B599" s="661" t="s">
        <v>4143</v>
      </c>
      <c r="C599" s="661" t="s">
        <v>2420</v>
      </c>
      <c r="D599" s="661" t="s">
        <v>2421</v>
      </c>
      <c r="E599" s="661" t="s">
        <v>2422</v>
      </c>
      <c r="F599" s="664"/>
      <c r="G599" s="664"/>
      <c r="H599" s="677">
        <v>0</v>
      </c>
      <c r="I599" s="664">
        <v>1</v>
      </c>
      <c r="J599" s="664">
        <v>67.42</v>
      </c>
      <c r="K599" s="677">
        <v>1</v>
      </c>
      <c r="L599" s="664">
        <v>1</v>
      </c>
      <c r="M599" s="665">
        <v>67.42</v>
      </c>
    </row>
    <row r="600" spans="1:13" ht="14.4" customHeight="1" x14ac:dyDescent="0.3">
      <c r="A600" s="660" t="s">
        <v>4380</v>
      </c>
      <c r="B600" s="661" t="s">
        <v>4159</v>
      </c>
      <c r="C600" s="661" t="s">
        <v>4722</v>
      </c>
      <c r="D600" s="661" t="s">
        <v>4723</v>
      </c>
      <c r="E600" s="661" t="s">
        <v>4724</v>
      </c>
      <c r="F600" s="664">
        <v>1</v>
      </c>
      <c r="G600" s="664">
        <v>0</v>
      </c>
      <c r="H600" s="677"/>
      <c r="I600" s="664"/>
      <c r="J600" s="664"/>
      <c r="K600" s="677"/>
      <c r="L600" s="664">
        <v>1</v>
      </c>
      <c r="M600" s="665">
        <v>0</v>
      </c>
    </row>
    <row r="601" spans="1:13" ht="14.4" customHeight="1" x14ac:dyDescent="0.3">
      <c r="A601" s="660" t="s">
        <v>4380</v>
      </c>
      <c r="B601" s="661" t="s">
        <v>4172</v>
      </c>
      <c r="C601" s="661" t="s">
        <v>5998</v>
      </c>
      <c r="D601" s="661" t="s">
        <v>5999</v>
      </c>
      <c r="E601" s="661" t="s">
        <v>6000</v>
      </c>
      <c r="F601" s="664"/>
      <c r="G601" s="664"/>
      <c r="H601" s="677">
        <v>0</v>
      </c>
      <c r="I601" s="664">
        <v>1</v>
      </c>
      <c r="J601" s="664">
        <v>46.05</v>
      </c>
      <c r="K601" s="677">
        <v>1</v>
      </c>
      <c r="L601" s="664">
        <v>1</v>
      </c>
      <c r="M601" s="665">
        <v>46.05</v>
      </c>
    </row>
    <row r="602" spans="1:13" ht="14.4" customHeight="1" x14ac:dyDescent="0.3">
      <c r="A602" s="660" t="s">
        <v>4380</v>
      </c>
      <c r="B602" s="661" t="s">
        <v>4172</v>
      </c>
      <c r="C602" s="661" t="s">
        <v>6001</v>
      </c>
      <c r="D602" s="661" t="s">
        <v>6002</v>
      </c>
      <c r="E602" s="661" t="s">
        <v>6003</v>
      </c>
      <c r="F602" s="664"/>
      <c r="G602" s="664"/>
      <c r="H602" s="677">
        <v>0</v>
      </c>
      <c r="I602" s="664">
        <v>1</v>
      </c>
      <c r="J602" s="664">
        <v>71.22</v>
      </c>
      <c r="K602" s="677">
        <v>1</v>
      </c>
      <c r="L602" s="664">
        <v>1</v>
      </c>
      <c r="M602" s="665">
        <v>71.22</v>
      </c>
    </row>
    <row r="603" spans="1:13" ht="14.4" customHeight="1" x14ac:dyDescent="0.3">
      <c r="A603" s="660" t="s">
        <v>4380</v>
      </c>
      <c r="B603" s="661" t="s">
        <v>4175</v>
      </c>
      <c r="C603" s="661" t="s">
        <v>6014</v>
      </c>
      <c r="D603" s="661" t="s">
        <v>6015</v>
      </c>
      <c r="E603" s="661" t="s">
        <v>1473</v>
      </c>
      <c r="F603" s="664"/>
      <c r="G603" s="664"/>
      <c r="H603" s="677">
        <v>0</v>
      </c>
      <c r="I603" s="664">
        <v>2</v>
      </c>
      <c r="J603" s="664">
        <v>137.66</v>
      </c>
      <c r="K603" s="677">
        <v>1</v>
      </c>
      <c r="L603" s="664">
        <v>2</v>
      </c>
      <c r="M603" s="665">
        <v>137.66</v>
      </c>
    </row>
    <row r="604" spans="1:13" ht="14.4" customHeight="1" x14ac:dyDescent="0.3">
      <c r="A604" s="660" t="s">
        <v>4380</v>
      </c>
      <c r="B604" s="661" t="s">
        <v>4177</v>
      </c>
      <c r="C604" s="661" t="s">
        <v>2794</v>
      </c>
      <c r="D604" s="661" t="s">
        <v>2795</v>
      </c>
      <c r="E604" s="661" t="s">
        <v>2796</v>
      </c>
      <c r="F604" s="664"/>
      <c r="G604" s="664"/>
      <c r="H604" s="677">
        <v>0</v>
      </c>
      <c r="I604" s="664">
        <v>1</v>
      </c>
      <c r="J604" s="664">
        <v>125.14</v>
      </c>
      <c r="K604" s="677">
        <v>1</v>
      </c>
      <c r="L604" s="664">
        <v>1</v>
      </c>
      <c r="M604" s="665">
        <v>125.14</v>
      </c>
    </row>
    <row r="605" spans="1:13" ht="14.4" customHeight="1" x14ac:dyDescent="0.3">
      <c r="A605" s="660" t="s">
        <v>4380</v>
      </c>
      <c r="B605" s="661" t="s">
        <v>4222</v>
      </c>
      <c r="C605" s="661" t="s">
        <v>2291</v>
      </c>
      <c r="D605" s="661" t="s">
        <v>2292</v>
      </c>
      <c r="E605" s="661" t="s">
        <v>2293</v>
      </c>
      <c r="F605" s="664"/>
      <c r="G605" s="664"/>
      <c r="H605" s="677">
        <v>0</v>
      </c>
      <c r="I605" s="664">
        <v>3</v>
      </c>
      <c r="J605" s="664">
        <v>98.22</v>
      </c>
      <c r="K605" s="677">
        <v>1</v>
      </c>
      <c r="L605" s="664">
        <v>3</v>
      </c>
      <c r="M605" s="665">
        <v>98.22</v>
      </c>
    </row>
    <row r="606" spans="1:13" ht="14.4" customHeight="1" x14ac:dyDescent="0.3">
      <c r="A606" s="660" t="s">
        <v>4380</v>
      </c>
      <c r="B606" s="661" t="s">
        <v>4222</v>
      </c>
      <c r="C606" s="661" t="s">
        <v>2352</v>
      </c>
      <c r="D606" s="661" t="s">
        <v>2349</v>
      </c>
      <c r="E606" s="661" t="s">
        <v>3479</v>
      </c>
      <c r="F606" s="664"/>
      <c r="G606" s="664"/>
      <c r="H606" s="677">
        <v>0</v>
      </c>
      <c r="I606" s="664">
        <v>2</v>
      </c>
      <c r="J606" s="664">
        <v>196.46</v>
      </c>
      <c r="K606" s="677">
        <v>1</v>
      </c>
      <c r="L606" s="664">
        <v>2</v>
      </c>
      <c r="M606" s="665">
        <v>196.46</v>
      </c>
    </row>
    <row r="607" spans="1:13" ht="14.4" customHeight="1" x14ac:dyDescent="0.3">
      <c r="A607" s="660" t="s">
        <v>4380</v>
      </c>
      <c r="B607" s="661" t="s">
        <v>4222</v>
      </c>
      <c r="C607" s="661" t="s">
        <v>4965</v>
      </c>
      <c r="D607" s="661" t="s">
        <v>2508</v>
      </c>
      <c r="E607" s="661" t="s">
        <v>4966</v>
      </c>
      <c r="F607" s="664"/>
      <c r="G607" s="664"/>
      <c r="H607" s="677">
        <v>0</v>
      </c>
      <c r="I607" s="664">
        <v>1</v>
      </c>
      <c r="J607" s="664">
        <v>314.33999999999997</v>
      </c>
      <c r="K607" s="677">
        <v>1</v>
      </c>
      <c r="L607" s="664">
        <v>1</v>
      </c>
      <c r="M607" s="665">
        <v>314.33999999999997</v>
      </c>
    </row>
    <row r="608" spans="1:13" ht="14.4" customHeight="1" x14ac:dyDescent="0.3">
      <c r="A608" s="660" t="s">
        <v>4380</v>
      </c>
      <c r="B608" s="661" t="s">
        <v>4231</v>
      </c>
      <c r="C608" s="661" t="s">
        <v>2375</v>
      </c>
      <c r="D608" s="661" t="s">
        <v>4232</v>
      </c>
      <c r="E608" s="661" t="s">
        <v>4233</v>
      </c>
      <c r="F608" s="664"/>
      <c r="G608" s="664"/>
      <c r="H608" s="677">
        <v>0</v>
      </c>
      <c r="I608" s="664">
        <v>1</v>
      </c>
      <c r="J608" s="664">
        <v>443.52</v>
      </c>
      <c r="K608" s="677">
        <v>1</v>
      </c>
      <c r="L608" s="664">
        <v>1</v>
      </c>
      <c r="M608" s="665">
        <v>443.52</v>
      </c>
    </row>
    <row r="609" spans="1:13" ht="14.4" customHeight="1" x14ac:dyDescent="0.3">
      <c r="A609" s="660" t="s">
        <v>4380</v>
      </c>
      <c r="B609" s="661" t="s">
        <v>4239</v>
      </c>
      <c r="C609" s="661" t="s">
        <v>2500</v>
      </c>
      <c r="D609" s="661" t="s">
        <v>4244</v>
      </c>
      <c r="E609" s="661" t="s">
        <v>4245</v>
      </c>
      <c r="F609" s="664"/>
      <c r="G609" s="664"/>
      <c r="H609" s="677">
        <v>0</v>
      </c>
      <c r="I609" s="664">
        <v>6</v>
      </c>
      <c r="J609" s="664">
        <v>64.38000000000001</v>
      </c>
      <c r="K609" s="677">
        <v>1</v>
      </c>
      <c r="L609" s="664">
        <v>6</v>
      </c>
      <c r="M609" s="665">
        <v>64.38000000000001</v>
      </c>
    </row>
    <row r="610" spans="1:13" ht="14.4" customHeight="1" x14ac:dyDescent="0.3">
      <c r="A610" s="660" t="s">
        <v>4380</v>
      </c>
      <c r="B610" s="661" t="s">
        <v>4249</v>
      </c>
      <c r="C610" s="661" t="s">
        <v>3525</v>
      </c>
      <c r="D610" s="661" t="s">
        <v>2504</v>
      </c>
      <c r="E610" s="661" t="s">
        <v>4309</v>
      </c>
      <c r="F610" s="664"/>
      <c r="G610" s="664"/>
      <c r="H610" s="677">
        <v>0</v>
      </c>
      <c r="I610" s="664">
        <v>1</v>
      </c>
      <c r="J610" s="664">
        <v>432.32</v>
      </c>
      <c r="K610" s="677">
        <v>1</v>
      </c>
      <c r="L610" s="664">
        <v>1</v>
      </c>
      <c r="M610" s="665">
        <v>432.32</v>
      </c>
    </row>
    <row r="611" spans="1:13" ht="14.4" customHeight="1" x14ac:dyDescent="0.3">
      <c r="A611" s="660" t="s">
        <v>4380</v>
      </c>
      <c r="B611" s="661" t="s">
        <v>4252</v>
      </c>
      <c r="C611" s="661" t="s">
        <v>3598</v>
      </c>
      <c r="D611" s="661" t="s">
        <v>4310</v>
      </c>
      <c r="E611" s="661" t="s">
        <v>4311</v>
      </c>
      <c r="F611" s="664"/>
      <c r="G611" s="664"/>
      <c r="H611" s="677">
        <v>0</v>
      </c>
      <c r="I611" s="664">
        <v>1</v>
      </c>
      <c r="J611" s="664">
        <v>257.58999999999997</v>
      </c>
      <c r="K611" s="677">
        <v>1</v>
      </c>
      <c r="L611" s="664">
        <v>1</v>
      </c>
      <c r="M611" s="665">
        <v>257.58999999999997</v>
      </c>
    </row>
    <row r="612" spans="1:13" ht="14.4" customHeight="1" x14ac:dyDescent="0.3">
      <c r="A612" s="660" t="s">
        <v>4380</v>
      </c>
      <c r="B612" s="661" t="s">
        <v>4255</v>
      </c>
      <c r="C612" s="661" t="s">
        <v>2518</v>
      </c>
      <c r="D612" s="661" t="s">
        <v>2519</v>
      </c>
      <c r="E612" s="661" t="s">
        <v>2520</v>
      </c>
      <c r="F612" s="664"/>
      <c r="G612" s="664"/>
      <c r="H612" s="677">
        <v>0</v>
      </c>
      <c r="I612" s="664">
        <v>1</v>
      </c>
      <c r="J612" s="664">
        <v>418.37</v>
      </c>
      <c r="K612" s="677">
        <v>1</v>
      </c>
      <c r="L612" s="664">
        <v>1</v>
      </c>
      <c r="M612" s="665">
        <v>418.37</v>
      </c>
    </row>
    <row r="613" spans="1:13" ht="14.4" customHeight="1" x14ac:dyDescent="0.3">
      <c r="A613" s="660" t="s">
        <v>4380</v>
      </c>
      <c r="B613" s="661" t="s">
        <v>4260</v>
      </c>
      <c r="C613" s="661" t="s">
        <v>6004</v>
      </c>
      <c r="D613" s="661" t="s">
        <v>6005</v>
      </c>
      <c r="E613" s="661" t="s">
        <v>1803</v>
      </c>
      <c r="F613" s="664"/>
      <c r="G613" s="664"/>
      <c r="H613" s="677"/>
      <c r="I613" s="664">
        <v>1</v>
      </c>
      <c r="J613" s="664">
        <v>0</v>
      </c>
      <c r="K613" s="677"/>
      <c r="L613" s="664">
        <v>1</v>
      </c>
      <c r="M613" s="665">
        <v>0</v>
      </c>
    </row>
    <row r="614" spans="1:13" ht="14.4" customHeight="1" x14ac:dyDescent="0.3">
      <c r="A614" s="660" t="s">
        <v>4380</v>
      </c>
      <c r="B614" s="661" t="s">
        <v>4260</v>
      </c>
      <c r="C614" s="661" t="s">
        <v>2372</v>
      </c>
      <c r="D614" s="661" t="s">
        <v>2369</v>
      </c>
      <c r="E614" s="661" t="s">
        <v>996</v>
      </c>
      <c r="F614" s="664"/>
      <c r="G614" s="664"/>
      <c r="H614" s="677">
        <v>0</v>
      </c>
      <c r="I614" s="664">
        <v>1</v>
      </c>
      <c r="J614" s="664">
        <v>118.82</v>
      </c>
      <c r="K614" s="677">
        <v>1</v>
      </c>
      <c r="L614" s="664">
        <v>1</v>
      </c>
      <c r="M614" s="665">
        <v>118.82</v>
      </c>
    </row>
    <row r="615" spans="1:13" ht="14.4" customHeight="1" x14ac:dyDescent="0.3">
      <c r="A615" s="660" t="s">
        <v>4380</v>
      </c>
      <c r="B615" s="661" t="s">
        <v>4261</v>
      </c>
      <c r="C615" s="661" t="s">
        <v>2402</v>
      </c>
      <c r="D615" s="661" t="s">
        <v>2403</v>
      </c>
      <c r="E615" s="661" t="s">
        <v>1161</v>
      </c>
      <c r="F615" s="664"/>
      <c r="G615" s="664"/>
      <c r="H615" s="677">
        <v>0</v>
      </c>
      <c r="I615" s="664">
        <v>1</v>
      </c>
      <c r="J615" s="664">
        <v>118.82</v>
      </c>
      <c r="K615" s="677">
        <v>1</v>
      </c>
      <c r="L615" s="664">
        <v>1</v>
      </c>
      <c r="M615" s="665">
        <v>118.82</v>
      </c>
    </row>
    <row r="616" spans="1:13" ht="14.4" customHeight="1" x14ac:dyDescent="0.3">
      <c r="A616" s="660" t="s">
        <v>4381</v>
      </c>
      <c r="B616" s="661" t="s">
        <v>4107</v>
      </c>
      <c r="C616" s="661" t="s">
        <v>2384</v>
      </c>
      <c r="D616" s="661" t="s">
        <v>4108</v>
      </c>
      <c r="E616" s="661" t="s">
        <v>4109</v>
      </c>
      <c r="F616" s="664"/>
      <c r="G616" s="664"/>
      <c r="H616" s="677">
        <v>0</v>
      </c>
      <c r="I616" s="664">
        <v>1</v>
      </c>
      <c r="J616" s="664">
        <v>32.630000000000003</v>
      </c>
      <c r="K616" s="677">
        <v>1</v>
      </c>
      <c r="L616" s="664">
        <v>1</v>
      </c>
      <c r="M616" s="665">
        <v>32.630000000000003</v>
      </c>
    </row>
    <row r="617" spans="1:13" ht="14.4" customHeight="1" x14ac:dyDescent="0.3">
      <c r="A617" s="660" t="s">
        <v>4381</v>
      </c>
      <c r="B617" s="661" t="s">
        <v>4269</v>
      </c>
      <c r="C617" s="661" t="s">
        <v>4776</v>
      </c>
      <c r="D617" s="661" t="s">
        <v>4777</v>
      </c>
      <c r="E617" s="661" t="s">
        <v>855</v>
      </c>
      <c r="F617" s="664"/>
      <c r="G617" s="664"/>
      <c r="H617" s="677">
        <v>0</v>
      </c>
      <c r="I617" s="664">
        <v>1</v>
      </c>
      <c r="J617" s="664">
        <v>97.97</v>
      </c>
      <c r="K617" s="677">
        <v>1</v>
      </c>
      <c r="L617" s="664">
        <v>1</v>
      </c>
      <c r="M617" s="665">
        <v>97.97</v>
      </c>
    </row>
    <row r="618" spans="1:13" ht="14.4" customHeight="1" x14ac:dyDescent="0.3">
      <c r="A618" s="660" t="s">
        <v>4381</v>
      </c>
      <c r="B618" s="661" t="s">
        <v>4270</v>
      </c>
      <c r="C618" s="661" t="s">
        <v>3553</v>
      </c>
      <c r="D618" s="661" t="s">
        <v>3554</v>
      </c>
      <c r="E618" s="661" t="s">
        <v>3555</v>
      </c>
      <c r="F618" s="664"/>
      <c r="G618" s="664"/>
      <c r="H618" s="677">
        <v>0</v>
      </c>
      <c r="I618" s="664">
        <v>1</v>
      </c>
      <c r="J618" s="664">
        <v>56.01</v>
      </c>
      <c r="K618" s="677">
        <v>1</v>
      </c>
      <c r="L618" s="664">
        <v>1</v>
      </c>
      <c r="M618" s="665">
        <v>56.01</v>
      </c>
    </row>
    <row r="619" spans="1:13" ht="14.4" customHeight="1" x14ac:dyDescent="0.3">
      <c r="A619" s="660" t="s">
        <v>4381</v>
      </c>
      <c r="B619" s="661" t="s">
        <v>4120</v>
      </c>
      <c r="C619" s="661" t="s">
        <v>2496</v>
      </c>
      <c r="D619" s="661" t="s">
        <v>2497</v>
      </c>
      <c r="E619" s="661" t="s">
        <v>2498</v>
      </c>
      <c r="F619" s="664"/>
      <c r="G619" s="664"/>
      <c r="H619" s="677">
        <v>0</v>
      </c>
      <c r="I619" s="664">
        <v>1</v>
      </c>
      <c r="J619" s="664">
        <v>497.4</v>
      </c>
      <c r="K619" s="677">
        <v>1</v>
      </c>
      <c r="L619" s="664">
        <v>1</v>
      </c>
      <c r="M619" s="665">
        <v>497.4</v>
      </c>
    </row>
    <row r="620" spans="1:13" ht="14.4" customHeight="1" x14ac:dyDescent="0.3">
      <c r="A620" s="660" t="s">
        <v>4381</v>
      </c>
      <c r="B620" s="661" t="s">
        <v>4120</v>
      </c>
      <c r="C620" s="661" t="s">
        <v>2514</v>
      </c>
      <c r="D620" s="661" t="s">
        <v>2515</v>
      </c>
      <c r="E620" s="661" t="s">
        <v>4121</v>
      </c>
      <c r="F620" s="664"/>
      <c r="G620" s="664"/>
      <c r="H620" s="677">
        <v>0</v>
      </c>
      <c r="I620" s="664">
        <v>41</v>
      </c>
      <c r="J620" s="664">
        <v>55744.010000000009</v>
      </c>
      <c r="K620" s="677">
        <v>1</v>
      </c>
      <c r="L620" s="664">
        <v>41</v>
      </c>
      <c r="M620" s="665">
        <v>55744.010000000009</v>
      </c>
    </row>
    <row r="621" spans="1:13" ht="14.4" customHeight="1" x14ac:dyDescent="0.3">
      <c r="A621" s="660" t="s">
        <v>4381</v>
      </c>
      <c r="B621" s="661" t="s">
        <v>4120</v>
      </c>
      <c r="C621" s="661" t="s">
        <v>4457</v>
      </c>
      <c r="D621" s="661" t="s">
        <v>4458</v>
      </c>
      <c r="E621" s="661" t="s">
        <v>4459</v>
      </c>
      <c r="F621" s="664"/>
      <c r="G621" s="664"/>
      <c r="H621" s="677">
        <v>0</v>
      </c>
      <c r="I621" s="664">
        <v>6</v>
      </c>
      <c r="J621" s="664">
        <v>8157.66</v>
      </c>
      <c r="K621" s="677">
        <v>1</v>
      </c>
      <c r="L621" s="664">
        <v>6</v>
      </c>
      <c r="M621" s="665">
        <v>8157.66</v>
      </c>
    </row>
    <row r="622" spans="1:13" ht="14.4" customHeight="1" x14ac:dyDescent="0.3">
      <c r="A622" s="660" t="s">
        <v>4381</v>
      </c>
      <c r="B622" s="661" t="s">
        <v>4122</v>
      </c>
      <c r="C622" s="661" t="s">
        <v>2549</v>
      </c>
      <c r="D622" s="661" t="s">
        <v>2550</v>
      </c>
      <c r="E622" s="661" t="s">
        <v>4123</v>
      </c>
      <c r="F622" s="664"/>
      <c r="G622" s="664"/>
      <c r="H622" s="677">
        <v>0</v>
      </c>
      <c r="I622" s="664">
        <v>1</v>
      </c>
      <c r="J622" s="664">
        <v>664.23</v>
      </c>
      <c r="K622" s="677">
        <v>1</v>
      </c>
      <c r="L622" s="664">
        <v>1</v>
      </c>
      <c r="M622" s="665">
        <v>664.23</v>
      </c>
    </row>
    <row r="623" spans="1:13" ht="14.4" customHeight="1" x14ac:dyDescent="0.3">
      <c r="A623" s="660" t="s">
        <v>4381</v>
      </c>
      <c r="B623" s="661" t="s">
        <v>4125</v>
      </c>
      <c r="C623" s="661" t="s">
        <v>2539</v>
      </c>
      <c r="D623" s="661" t="s">
        <v>2540</v>
      </c>
      <c r="E623" s="661" t="s">
        <v>2244</v>
      </c>
      <c r="F623" s="664"/>
      <c r="G623" s="664"/>
      <c r="H623" s="677"/>
      <c r="I623" s="664">
        <v>2</v>
      </c>
      <c r="J623" s="664">
        <v>0</v>
      </c>
      <c r="K623" s="677"/>
      <c r="L623" s="664">
        <v>2</v>
      </c>
      <c r="M623" s="665">
        <v>0</v>
      </c>
    </row>
    <row r="624" spans="1:13" ht="14.4" customHeight="1" x14ac:dyDescent="0.3">
      <c r="A624" s="660" t="s">
        <v>4381</v>
      </c>
      <c r="B624" s="661" t="s">
        <v>4271</v>
      </c>
      <c r="C624" s="661" t="s">
        <v>3589</v>
      </c>
      <c r="D624" s="661" t="s">
        <v>4272</v>
      </c>
      <c r="E624" s="661" t="s">
        <v>4273</v>
      </c>
      <c r="F624" s="664"/>
      <c r="G624" s="664"/>
      <c r="H624" s="677">
        <v>0</v>
      </c>
      <c r="I624" s="664">
        <v>1</v>
      </c>
      <c r="J624" s="664">
        <v>126.09</v>
      </c>
      <c r="K624" s="677">
        <v>1</v>
      </c>
      <c r="L624" s="664">
        <v>1</v>
      </c>
      <c r="M624" s="665">
        <v>126.09</v>
      </c>
    </row>
    <row r="625" spans="1:13" ht="14.4" customHeight="1" x14ac:dyDescent="0.3">
      <c r="A625" s="660" t="s">
        <v>4381</v>
      </c>
      <c r="B625" s="661" t="s">
        <v>4132</v>
      </c>
      <c r="C625" s="661" t="s">
        <v>2487</v>
      </c>
      <c r="D625" s="661" t="s">
        <v>2285</v>
      </c>
      <c r="E625" s="661" t="s">
        <v>2488</v>
      </c>
      <c r="F625" s="664"/>
      <c r="G625" s="664"/>
      <c r="H625" s="677">
        <v>0</v>
      </c>
      <c r="I625" s="664">
        <v>7</v>
      </c>
      <c r="J625" s="664">
        <v>4377.03</v>
      </c>
      <c r="K625" s="677">
        <v>1</v>
      </c>
      <c r="L625" s="664">
        <v>7</v>
      </c>
      <c r="M625" s="665">
        <v>4377.03</v>
      </c>
    </row>
    <row r="626" spans="1:13" ht="14.4" customHeight="1" x14ac:dyDescent="0.3">
      <c r="A626" s="660" t="s">
        <v>4381</v>
      </c>
      <c r="B626" s="661" t="s">
        <v>4132</v>
      </c>
      <c r="C626" s="661" t="s">
        <v>2284</v>
      </c>
      <c r="D626" s="661" t="s">
        <v>2285</v>
      </c>
      <c r="E626" s="661" t="s">
        <v>2286</v>
      </c>
      <c r="F626" s="664"/>
      <c r="G626" s="664"/>
      <c r="H626" s="677">
        <v>0</v>
      </c>
      <c r="I626" s="664">
        <v>11</v>
      </c>
      <c r="J626" s="664">
        <v>10317.23</v>
      </c>
      <c r="K626" s="677">
        <v>1</v>
      </c>
      <c r="L626" s="664">
        <v>11</v>
      </c>
      <c r="M626" s="665">
        <v>10317.23</v>
      </c>
    </row>
    <row r="627" spans="1:13" ht="14.4" customHeight="1" x14ac:dyDescent="0.3">
      <c r="A627" s="660" t="s">
        <v>4381</v>
      </c>
      <c r="B627" s="661" t="s">
        <v>4132</v>
      </c>
      <c r="C627" s="661" t="s">
        <v>2288</v>
      </c>
      <c r="D627" s="661" t="s">
        <v>2285</v>
      </c>
      <c r="E627" s="661" t="s">
        <v>2289</v>
      </c>
      <c r="F627" s="664"/>
      <c r="G627" s="664"/>
      <c r="H627" s="677">
        <v>0</v>
      </c>
      <c r="I627" s="664">
        <v>7</v>
      </c>
      <c r="J627" s="664">
        <v>8165.29</v>
      </c>
      <c r="K627" s="677">
        <v>1</v>
      </c>
      <c r="L627" s="664">
        <v>7</v>
      </c>
      <c r="M627" s="665">
        <v>8165.29</v>
      </c>
    </row>
    <row r="628" spans="1:13" ht="14.4" customHeight="1" x14ac:dyDescent="0.3">
      <c r="A628" s="660" t="s">
        <v>4381</v>
      </c>
      <c r="B628" s="661" t="s">
        <v>4132</v>
      </c>
      <c r="C628" s="661" t="s">
        <v>3528</v>
      </c>
      <c r="D628" s="661" t="s">
        <v>2285</v>
      </c>
      <c r="E628" s="661" t="s">
        <v>3529</v>
      </c>
      <c r="F628" s="664"/>
      <c r="G628" s="664"/>
      <c r="H628" s="677">
        <v>0</v>
      </c>
      <c r="I628" s="664">
        <v>1</v>
      </c>
      <c r="J628" s="664">
        <v>1458.07</v>
      </c>
      <c r="K628" s="677">
        <v>1</v>
      </c>
      <c r="L628" s="664">
        <v>1</v>
      </c>
      <c r="M628" s="665">
        <v>1458.07</v>
      </c>
    </row>
    <row r="629" spans="1:13" ht="14.4" customHeight="1" x14ac:dyDescent="0.3">
      <c r="A629" s="660" t="s">
        <v>4381</v>
      </c>
      <c r="B629" s="661" t="s">
        <v>4132</v>
      </c>
      <c r="C629" s="661" t="s">
        <v>2358</v>
      </c>
      <c r="D629" s="661" t="s">
        <v>2359</v>
      </c>
      <c r="E629" s="661" t="s">
        <v>2286</v>
      </c>
      <c r="F629" s="664"/>
      <c r="G629" s="664"/>
      <c r="H629" s="677">
        <v>0</v>
      </c>
      <c r="I629" s="664">
        <v>25</v>
      </c>
      <c r="J629" s="664">
        <v>43742.25</v>
      </c>
      <c r="K629" s="677">
        <v>1</v>
      </c>
      <c r="L629" s="664">
        <v>25</v>
      </c>
      <c r="M629" s="665">
        <v>43742.25</v>
      </c>
    </row>
    <row r="630" spans="1:13" ht="14.4" customHeight="1" x14ac:dyDescent="0.3">
      <c r="A630" s="660" t="s">
        <v>4381</v>
      </c>
      <c r="B630" s="661" t="s">
        <v>4132</v>
      </c>
      <c r="C630" s="661" t="s">
        <v>2362</v>
      </c>
      <c r="D630" s="661" t="s">
        <v>2359</v>
      </c>
      <c r="E630" s="661" t="s">
        <v>2289</v>
      </c>
      <c r="F630" s="664"/>
      <c r="G630" s="664"/>
      <c r="H630" s="677">
        <v>0</v>
      </c>
      <c r="I630" s="664">
        <v>15</v>
      </c>
      <c r="J630" s="664">
        <v>34993.800000000003</v>
      </c>
      <c r="K630" s="677">
        <v>1</v>
      </c>
      <c r="L630" s="664">
        <v>15</v>
      </c>
      <c r="M630" s="665">
        <v>34993.800000000003</v>
      </c>
    </row>
    <row r="631" spans="1:13" ht="14.4" customHeight="1" x14ac:dyDescent="0.3">
      <c r="A631" s="660" t="s">
        <v>4381</v>
      </c>
      <c r="B631" s="661" t="s">
        <v>4132</v>
      </c>
      <c r="C631" s="661" t="s">
        <v>2365</v>
      </c>
      <c r="D631" s="661" t="s">
        <v>2359</v>
      </c>
      <c r="E631" s="661" t="s">
        <v>3529</v>
      </c>
      <c r="F631" s="664"/>
      <c r="G631" s="664"/>
      <c r="H631" s="677">
        <v>0</v>
      </c>
      <c r="I631" s="664">
        <v>2</v>
      </c>
      <c r="J631" s="664">
        <v>5832.32</v>
      </c>
      <c r="K631" s="677">
        <v>1</v>
      </c>
      <c r="L631" s="664">
        <v>2</v>
      </c>
      <c r="M631" s="665">
        <v>5832.32</v>
      </c>
    </row>
    <row r="632" spans="1:13" ht="14.4" customHeight="1" x14ac:dyDescent="0.3">
      <c r="A632" s="660" t="s">
        <v>4381</v>
      </c>
      <c r="B632" s="661" t="s">
        <v>4138</v>
      </c>
      <c r="C632" s="661" t="s">
        <v>4742</v>
      </c>
      <c r="D632" s="661" t="s">
        <v>1224</v>
      </c>
      <c r="E632" s="661" t="s">
        <v>1228</v>
      </c>
      <c r="F632" s="664"/>
      <c r="G632" s="664"/>
      <c r="H632" s="677">
        <v>0</v>
      </c>
      <c r="I632" s="664">
        <v>1</v>
      </c>
      <c r="J632" s="664">
        <v>81.209999999999994</v>
      </c>
      <c r="K632" s="677">
        <v>1</v>
      </c>
      <c r="L632" s="664">
        <v>1</v>
      </c>
      <c r="M632" s="665">
        <v>81.209999999999994</v>
      </c>
    </row>
    <row r="633" spans="1:13" ht="14.4" customHeight="1" x14ac:dyDescent="0.3">
      <c r="A633" s="660" t="s">
        <v>4381</v>
      </c>
      <c r="B633" s="661" t="s">
        <v>4138</v>
      </c>
      <c r="C633" s="661" t="s">
        <v>4468</v>
      </c>
      <c r="D633" s="661" t="s">
        <v>1220</v>
      </c>
      <c r="E633" s="661" t="s">
        <v>1221</v>
      </c>
      <c r="F633" s="664"/>
      <c r="G633" s="664"/>
      <c r="H633" s="677"/>
      <c r="I633" s="664">
        <v>1</v>
      </c>
      <c r="J633" s="664">
        <v>0</v>
      </c>
      <c r="K633" s="677"/>
      <c r="L633" s="664">
        <v>1</v>
      </c>
      <c r="M633" s="665">
        <v>0</v>
      </c>
    </row>
    <row r="634" spans="1:13" ht="14.4" customHeight="1" x14ac:dyDescent="0.3">
      <c r="A634" s="660" t="s">
        <v>4381</v>
      </c>
      <c r="B634" s="661" t="s">
        <v>4152</v>
      </c>
      <c r="C634" s="661" t="s">
        <v>4887</v>
      </c>
      <c r="D634" s="661" t="s">
        <v>4888</v>
      </c>
      <c r="E634" s="661" t="s">
        <v>4889</v>
      </c>
      <c r="F634" s="664">
        <v>1</v>
      </c>
      <c r="G634" s="664">
        <v>134.12</v>
      </c>
      <c r="H634" s="677">
        <v>1</v>
      </c>
      <c r="I634" s="664"/>
      <c r="J634" s="664"/>
      <c r="K634" s="677">
        <v>0</v>
      </c>
      <c r="L634" s="664">
        <v>1</v>
      </c>
      <c r="M634" s="665">
        <v>134.12</v>
      </c>
    </row>
    <row r="635" spans="1:13" ht="14.4" customHeight="1" x14ac:dyDescent="0.3">
      <c r="A635" s="660" t="s">
        <v>4381</v>
      </c>
      <c r="B635" s="661" t="s">
        <v>4155</v>
      </c>
      <c r="C635" s="661" t="s">
        <v>4745</v>
      </c>
      <c r="D635" s="661" t="s">
        <v>4290</v>
      </c>
      <c r="E635" s="661" t="s">
        <v>2183</v>
      </c>
      <c r="F635" s="664"/>
      <c r="G635" s="664"/>
      <c r="H635" s="677">
        <v>0</v>
      </c>
      <c r="I635" s="664">
        <v>1</v>
      </c>
      <c r="J635" s="664">
        <v>217.65</v>
      </c>
      <c r="K635" s="677">
        <v>1</v>
      </c>
      <c r="L635" s="664">
        <v>1</v>
      </c>
      <c r="M635" s="665">
        <v>217.65</v>
      </c>
    </row>
    <row r="636" spans="1:13" ht="14.4" customHeight="1" x14ac:dyDescent="0.3">
      <c r="A636" s="660" t="s">
        <v>4381</v>
      </c>
      <c r="B636" s="661" t="s">
        <v>4167</v>
      </c>
      <c r="C636" s="661" t="s">
        <v>2669</v>
      </c>
      <c r="D636" s="661" t="s">
        <v>4168</v>
      </c>
      <c r="E636" s="661" t="s">
        <v>4169</v>
      </c>
      <c r="F636" s="664"/>
      <c r="G636" s="664"/>
      <c r="H636" s="677">
        <v>0</v>
      </c>
      <c r="I636" s="664">
        <v>3</v>
      </c>
      <c r="J636" s="664">
        <v>470.58000000000004</v>
      </c>
      <c r="K636" s="677">
        <v>1</v>
      </c>
      <c r="L636" s="664">
        <v>3</v>
      </c>
      <c r="M636" s="665">
        <v>470.58000000000004</v>
      </c>
    </row>
    <row r="637" spans="1:13" ht="14.4" customHeight="1" x14ac:dyDescent="0.3">
      <c r="A637" s="660" t="s">
        <v>4381</v>
      </c>
      <c r="B637" s="661" t="s">
        <v>4167</v>
      </c>
      <c r="C637" s="661" t="s">
        <v>3708</v>
      </c>
      <c r="D637" s="661" t="s">
        <v>4295</v>
      </c>
      <c r="E637" s="661" t="s">
        <v>4296</v>
      </c>
      <c r="F637" s="664"/>
      <c r="G637" s="664"/>
      <c r="H637" s="677">
        <v>0</v>
      </c>
      <c r="I637" s="664">
        <v>2</v>
      </c>
      <c r="J637" s="664">
        <v>484.92</v>
      </c>
      <c r="K637" s="677">
        <v>1</v>
      </c>
      <c r="L637" s="664">
        <v>2</v>
      </c>
      <c r="M637" s="665">
        <v>484.92</v>
      </c>
    </row>
    <row r="638" spans="1:13" ht="14.4" customHeight="1" x14ac:dyDescent="0.3">
      <c r="A638" s="660" t="s">
        <v>4381</v>
      </c>
      <c r="B638" s="661" t="s">
        <v>4172</v>
      </c>
      <c r="C638" s="661" t="s">
        <v>2763</v>
      </c>
      <c r="D638" s="661" t="s">
        <v>2764</v>
      </c>
      <c r="E638" s="661" t="s">
        <v>4173</v>
      </c>
      <c r="F638" s="664"/>
      <c r="G638" s="664"/>
      <c r="H638" s="677">
        <v>0</v>
      </c>
      <c r="I638" s="664">
        <v>4</v>
      </c>
      <c r="J638" s="664">
        <v>736.88</v>
      </c>
      <c r="K638" s="677">
        <v>1</v>
      </c>
      <c r="L638" s="664">
        <v>4</v>
      </c>
      <c r="M638" s="665">
        <v>736.88</v>
      </c>
    </row>
    <row r="639" spans="1:13" ht="14.4" customHeight="1" x14ac:dyDescent="0.3">
      <c r="A639" s="660" t="s">
        <v>4381</v>
      </c>
      <c r="B639" s="661" t="s">
        <v>4178</v>
      </c>
      <c r="C639" s="661" t="s">
        <v>2778</v>
      </c>
      <c r="D639" s="661" t="s">
        <v>2779</v>
      </c>
      <c r="E639" s="661" t="s">
        <v>4179</v>
      </c>
      <c r="F639" s="664"/>
      <c r="G639" s="664"/>
      <c r="H639" s="677">
        <v>0</v>
      </c>
      <c r="I639" s="664">
        <v>2</v>
      </c>
      <c r="J639" s="664">
        <v>139.72</v>
      </c>
      <c r="K639" s="677">
        <v>1</v>
      </c>
      <c r="L639" s="664">
        <v>2</v>
      </c>
      <c r="M639" s="665">
        <v>139.72</v>
      </c>
    </row>
    <row r="640" spans="1:13" ht="14.4" customHeight="1" x14ac:dyDescent="0.3">
      <c r="A640" s="660" t="s">
        <v>4381</v>
      </c>
      <c r="B640" s="661" t="s">
        <v>4180</v>
      </c>
      <c r="C640" s="661" t="s">
        <v>2767</v>
      </c>
      <c r="D640" s="661" t="s">
        <v>2768</v>
      </c>
      <c r="E640" s="661" t="s">
        <v>4173</v>
      </c>
      <c r="F640" s="664"/>
      <c r="G640" s="664"/>
      <c r="H640" s="677">
        <v>0</v>
      </c>
      <c r="I640" s="664">
        <v>4</v>
      </c>
      <c r="J640" s="664">
        <v>279.44</v>
      </c>
      <c r="K640" s="677">
        <v>1</v>
      </c>
      <c r="L640" s="664">
        <v>4</v>
      </c>
      <c r="M640" s="665">
        <v>279.44</v>
      </c>
    </row>
    <row r="641" spans="1:13" ht="14.4" customHeight="1" x14ac:dyDescent="0.3">
      <c r="A641" s="660" t="s">
        <v>4381</v>
      </c>
      <c r="B641" s="661" t="s">
        <v>4187</v>
      </c>
      <c r="C641" s="661" t="s">
        <v>2840</v>
      </c>
      <c r="D641" s="661" t="s">
        <v>2841</v>
      </c>
      <c r="E641" s="661" t="s">
        <v>4190</v>
      </c>
      <c r="F641" s="664"/>
      <c r="G641" s="664"/>
      <c r="H641" s="677">
        <v>0</v>
      </c>
      <c r="I641" s="664">
        <v>3</v>
      </c>
      <c r="J641" s="664">
        <v>9381.57</v>
      </c>
      <c r="K641" s="677">
        <v>1</v>
      </c>
      <c r="L641" s="664">
        <v>3</v>
      </c>
      <c r="M641" s="665">
        <v>9381.57</v>
      </c>
    </row>
    <row r="642" spans="1:13" ht="14.4" customHeight="1" x14ac:dyDescent="0.3">
      <c r="A642" s="660" t="s">
        <v>4381</v>
      </c>
      <c r="B642" s="661" t="s">
        <v>4298</v>
      </c>
      <c r="C642" s="661" t="s">
        <v>4964</v>
      </c>
      <c r="D642" s="661" t="s">
        <v>4300</v>
      </c>
      <c r="E642" s="661" t="s">
        <v>2472</v>
      </c>
      <c r="F642" s="664"/>
      <c r="G642" s="664"/>
      <c r="H642" s="677">
        <v>0</v>
      </c>
      <c r="I642" s="664">
        <v>13</v>
      </c>
      <c r="J642" s="664">
        <v>1389.6000000000001</v>
      </c>
      <c r="K642" s="677">
        <v>1</v>
      </c>
      <c r="L642" s="664">
        <v>13</v>
      </c>
      <c r="M642" s="665">
        <v>1389.6000000000001</v>
      </c>
    </row>
    <row r="643" spans="1:13" ht="14.4" customHeight="1" x14ac:dyDescent="0.3">
      <c r="A643" s="660" t="s">
        <v>4381</v>
      </c>
      <c r="B643" s="661" t="s">
        <v>4298</v>
      </c>
      <c r="C643" s="661" t="s">
        <v>3652</v>
      </c>
      <c r="D643" s="661" t="s">
        <v>4300</v>
      </c>
      <c r="E643" s="661" t="s">
        <v>2543</v>
      </c>
      <c r="F643" s="664"/>
      <c r="G643" s="664"/>
      <c r="H643" s="677">
        <v>0</v>
      </c>
      <c r="I643" s="664">
        <v>1</v>
      </c>
      <c r="J643" s="664">
        <v>514.67999999999995</v>
      </c>
      <c r="K643" s="677">
        <v>1</v>
      </c>
      <c r="L643" s="664">
        <v>1</v>
      </c>
      <c r="M643" s="665">
        <v>514.67999999999995</v>
      </c>
    </row>
    <row r="644" spans="1:13" ht="14.4" customHeight="1" x14ac:dyDescent="0.3">
      <c r="A644" s="660" t="s">
        <v>4381</v>
      </c>
      <c r="B644" s="661" t="s">
        <v>4213</v>
      </c>
      <c r="C644" s="661" t="s">
        <v>3659</v>
      </c>
      <c r="D644" s="661" t="s">
        <v>3660</v>
      </c>
      <c r="E644" s="661" t="s">
        <v>3661</v>
      </c>
      <c r="F644" s="664"/>
      <c r="G644" s="664"/>
      <c r="H644" s="677">
        <v>0</v>
      </c>
      <c r="I644" s="664">
        <v>1</v>
      </c>
      <c r="J644" s="664">
        <v>216.29</v>
      </c>
      <c r="K644" s="677">
        <v>1</v>
      </c>
      <c r="L644" s="664">
        <v>1</v>
      </c>
      <c r="M644" s="665">
        <v>216.29</v>
      </c>
    </row>
    <row r="645" spans="1:13" ht="14.4" customHeight="1" x14ac:dyDescent="0.3">
      <c r="A645" s="660" t="s">
        <v>4381</v>
      </c>
      <c r="B645" s="661" t="s">
        <v>4214</v>
      </c>
      <c r="C645" s="661" t="s">
        <v>2601</v>
      </c>
      <c r="D645" s="661" t="s">
        <v>2602</v>
      </c>
      <c r="E645" s="661" t="s">
        <v>4215</v>
      </c>
      <c r="F645" s="664"/>
      <c r="G645" s="664"/>
      <c r="H645" s="677">
        <v>0</v>
      </c>
      <c r="I645" s="664">
        <v>51</v>
      </c>
      <c r="J645" s="664">
        <v>41033.580000000009</v>
      </c>
      <c r="K645" s="677">
        <v>1</v>
      </c>
      <c r="L645" s="664">
        <v>51</v>
      </c>
      <c r="M645" s="665">
        <v>41033.580000000009</v>
      </c>
    </row>
    <row r="646" spans="1:13" ht="14.4" customHeight="1" x14ac:dyDescent="0.3">
      <c r="A646" s="660" t="s">
        <v>4381</v>
      </c>
      <c r="B646" s="661" t="s">
        <v>6674</v>
      </c>
      <c r="C646" s="661" t="s">
        <v>6026</v>
      </c>
      <c r="D646" s="661" t="s">
        <v>6027</v>
      </c>
      <c r="E646" s="661" t="s">
        <v>6028</v>
      </c>
      <c r="F646" s="664"/>
      <c r="G646" s="664"/>
      <c r="H646" s="677">
        <v>0</v>
      </c>
      <c r="I646" s="664">
        <v>1</v>
      </c>
      <c r="J646" s="664">
        <v>193.26</v>
      </c>
      <c r="K646" s="677">
        <v>1</v>
      </c>
      <c r="L646" s="664">
        <v>1</v>
      </c>
      <c r="M646" s="665">
        <v>193.26</v>
      </c>
    </row>
    <row r="647" spans="1:13" ht="14.4" customHeight="1" x14ac:dyDescent="0.3">
      <c r="A647" s="660" t="s">
        <v>4381</v>
      </c>
      <c r="B647" s="661" t="s">
        <v>4219</v>
      </c>
      <c r="C647" s="661" t="s">
        <v>1190</v>
      </c>
      <c r="D647" s="661" t="s">
        <v>1191</v>
      </c>
      <c r="E647" s="661" t="s">
        <v>1192</v>
      </c>
      <c r="F647" s="664"/>
      <c r="G647" s="664"/>
      <c r="H647" s="677">
        <v>0</v>
      </c>
      <c r="I647" s="664">
        <v>2</v>
      </c>
      <c r="J647" s="664">
        <v>190.5</v>
      </c>
      <c r="K647" s="677">
        <v>1</v>
      </c>
      <c r="L647" s="664">
        <v>2</v>
      </c>
      <c r="M647" s="665">
        <v>190.5</v>
      </c>
    </row>
    <row r="648" spans="1:13" ht="14.4" customHeight="1" x14ac:dyDescent="0.3">
      <c r="A648" s="660" t="s">
        <v>4381</v>
      </c>
      <c r="B648" s="661" t="s">
        <v>6661</v>
      </c>
      <c r="C648" s="661" t="s">
        <v>4753</v>
      </c>
      <c r="D648" s="661" t="s">
        <v>4754</v>
      </c>
      <c r="E648" s="661" t="s">
        <v>4755</v>
      </c>
      <c r="F648" s="664"/>
      <c r="G648" s="664"/>
      <c r="H648" s="677">
        <v>0</v>
      </c>
      <c r="I648" s="664">
        <v>2</v>
      </c>
      <c r="J648" s="664">
        <v>1589.5500000000002</v>
      </c>
      <c r="K648" s="677">
        <v>1</v>
      </c>
      <c r="L648" s="664">
        <v>2</v>
      </c>
      <c r="M648" s="665">
        <v>1589.5500000000002</v>
      </c>
    </row>
    <row r="649" spans="1:13" ht="14.4" customHeight="1" x14ac:dyDescent="0.3">
      <c r="A649" s="660" t="s">
        <v>4381</v>
      </c>
      <c r="B649" s="661" t="s">
        <v>6661</v>
      </c>
      <c r="C649" s="661" t="s">
        <v>4756</v>
      </c>
      <c r="D649" s="661" t="s">
        <v>4757</v>
      </c>
      <c r="E649" s="661" t="s">
        <v>4758</v>
      </c>
      <c r="F649" s="664"/>
      <c r="G649" s="664"/>
      <c r="H649" s="677">
        <v>0</v>
      </c>
      <c r="I649" s="664">
        <v>1</v>
      </c>
      <c r="J649" s="664">
        <v>1576.63</v>
      </c>
      <c r="K649" s="677">
        <v>1</v>
      </c>
      <c r="L649" s="664">
        <v>1</v>
      </c>
      <c r="M649" s="665">
        <v>1576.63</v>
      </c>
    </row>
    <row r="650" spans="1:13" ht="14.4" customHeight="1" x14ac:dyDescent="0.3">
      <c r="A650" s="660" t="s">
        <v>4381</v>
      </c>
      <c r="B650" s="661" t="s">
        <v>4222</v>
      </c>
      <c r="C650" s="661" t="s">
        <v>2291</v>
      </c>
      <c r="D650" s="661" t="s">
        <v>2292</v>
      </c>
      <c r="E650" s="661" t="s">
        <v>2293</v>
      </c>
      <c r="F650" s="664"/>
      <c r="G650" s="664"/>
      <c r="H650" s="677">
        <v>0</v>
      </c>
      <c r="I650" s="664">
        <v>1</v>
      </c>
      <c r="J650" s="664">
        <v>32.74</v>
      </c>
      <c r="K650" s="677">
        <v>1</v>
      </c>
      <c r="L650" s="664">
        <v>1</v>
      </c>
      <c r="M650" s="665">
        <v>32.74</v>
      </c>
    </row>
    <row r="651" spans="1:13" ht="14.4" customHeight="1" x14ac:dyDescent="0.3">
      <c r="A651" s="660" t="s">
        <v>4381</v>
      </c>
      <c r="B651" s="661" t="s">
        <v>4222</v>
      </c>
      <c r="C651" s="661" t="s">
        <v>2311</v>
      </c>
      <c r="D651" s="661" t="s">
        <v>2312</v>
      </c>
      <c r="E651" s="661" t="s">
        <v>4224</v>
      </c>
      <c r="F651" s="664"/>
      <c r="G651" s="664"/>
      <c r="H651" s="677">
        <v>0</v>
      </c>
      <c r="I651" s="664">
        <v>11</v>
      </c>
      <c r="J651" s="664">
        <v>1620.9600000000005</v>
      </c>
      <c r="K651" s="677">
        <v>1</v>
      </c>
      <c r="L651" s="664">
        <v>11</v>
      </c>
      <c r="M651" s="665">
        <v>1620.9600000000005</v>
      </c>
    </row>
    <row r="652" spans="1:13" ht="14.4" customHeight="1" x14ac:dyDescent="0.3">
      <c r="A652" s="660" t="s">
        <v>4381</v>
      </c>
      <c r="B652" s="661" t="s">
        <v>4222</v>
      </c>
      <c r="C652" s="661" t="s">
        <v>2557</v>
      </c>
      <c r="D652" s="661" t="s">
        <v>2558</v>
      </c>
      <c r="E652" s="661" t="s">
        <v>1691</v>
      </c>
      <c r="F652" s="664"/>
      <c r="G652" s="664"/>
      <c r="H652" s="677">
        <v>0</v>
      </c>
      <c r="I652" s="664">
        <v>1</v>
      </c>
      <c r="J652" s="664">
        <v>196.46</v>
      </c>
      <c r="K652" s="677">
        <v>1</v>
      </c>
      <c r="L652" s="664">
        <v>1</v>
      </c>
      <c r="M652" s="665">
        <v>196.46</v>
      </c>
    </row>
    <row r="653" spans="1:13" ht="14.4" customHeight="1" x14ac:dyDescent="0.3">
      <c r="A653" s="660" t="s">
        <v>4381</v>
      </c>
      <c r="B653" s="661" t="s">
        <v>4222</v>
      </c>
      <c r="C653" s="661" t="s">
        <v>2352</v>
      </c>
      <c r="D653" s="661" t="s">
        <v>2349</v>
      </c>
      <c r="E653" s="661" t="s">
        <v>3479</v>
      </c>
      <c r="F653" s="664"/>
      <c r="G653" s="664"/>
      <c r="H653" s="677">
        <v>0</v>
      </c>
      <c r="I653" s="664">
        <v>3</v>
      </c>
      <c r="J653" s="664">
        <v>294.69</v>
      </c>
      <c r="K653" s="677">
        <v>1</v>
      </c>
      <c r="L653" s="664">
        <v>3</v>
      </c>
      <c r="M653" s="665">
        <v>294.69</v>
      </c>
    </row>
    <row r="654" spans="1:13" ht="14.4" customHeight="1" x14ac:dyDescent="0.3">
      <c r="A654" s="660" t="s">
        <v>4381</v>
      </c>
      <c r="B654" s="661" t="s">
        <v>4222</v>
      </c>
      <c r="C654" s="661" t="s">
        <v>2355</v>
      </c>
      <c r="D654" s="661" t="s">
        <v>2349</v>
      </c>
      <c r="E654" s="661" t="s">
        <v>4226</v>
      </c>
      <c r="F654" s="664"/>
      <c r="G654" s="664"/>
      <c r="H654" s="677">
        <v>0</v>
      </c>
      <c r="I654" s="664">
        <v>2</v>
      </c>
      <c r="J654" s="664">
        <v>327.45999999999998</v>
      </c>
      <c r="K654" s="677">
        <v>1</v>
      </c>
      <c r="L654" s="664">
        <v>2</v>
      </c>
      <c r="M654" s="665">
        <v>327.45999999999998</v>
      </c>
    </row>
    <row r="655" spans="1:13" ht="14.4" customHeight="1" x14ac:dyDescent="0.3">
      <c r="A655" s="660" t="s">
        <v>4381</v>
      </c>
      <c r="B655" s="661" t="s">
        <v>4222</v>
      </c>
      <c r="C655" s="661" t="s">
        <v>4965</v>
      </c>
      <c r="D655" s="661" t="s">
        <v>2508</v>
      </c>
      <c r="E655" s="661" t="s">
        <v>4966</v>
      </c>
      <c r="F655" s="664"/>
      <c r="G655" s="664"/>
      <c r="H655" s="677">
        <v>0</v>
      </c>
      <c r="I655" s="664">
        <v>2</v>
      </c>
      <c r="J655" s="664">
        <v>628.67999999999995</v>
      </c>
      <c r="K655" s="677">
        <v>1</v>
      </c>
      <c r="L655" s="664">
        <v>2</v>
      </c>
      <c r="M655" s="665">
        <v>628.67999999999995</v>
      </c>
    </row>
    <row r="656" spans="1:13" ht="14.4" customHeight="1" x14ac:dyDescent="0.3">
      <c r="A656" s="660" t="s">
        <v>4381</v>
      </c>
      <c r="B656" s="661" t="s">
        <v>4227</v>
      </c>
      <c r="C656" s="661" t="s">
        <v>2528</v>
      </c>
      <c r="D656" s="661" t="s">
        <v>4228</v>
      </c>
      <c r="E656" s="661" t="s">
        <v>4229</v>
      </c>
      <c r="F656" s="664"/>
      <c r="G656" s="664"/>
      <c r="H656" s="677">
        <v>0</v>
      </c>
      <c r="I656" s="664">
        <v>1</v>
      </c>
      <c r="J656" s="664">
        <v>465.7</v>
      </c>
      <c r="K656" s="677">
        <v>1</v>
      </c>
      <c r="L656" s="664">
        <v>1</v>
      </c>
      <c r="M656" s="665">
        <v>465.7</v>
      </c>
    </row>
    <row r="657" spans="1:13" ht="14.4" customHeight="1" x14ac:dyDescent="0.3">
      <c r="A657" s="660" t="s">
        <v>4381</v>
      </c>
      <c r="B657" s="661" t="s">
        <v>4231</v>
      </c>
      <c r="C657" s="661" t="s">
        <v>4628</v>
      </c>
      <c r="D657" s="661" t="s">
        <v>4302</v>
      </c>
      <c r="E657" s="661" t="s">
        <v>4629</v>
      </c>
      <c r="F657" s="664"/>
      <c r="G657" s="664"/>
      <c r="H657" s="677">
        <v>0</v>
      </c>
      <c r="I657" s="664">
        <v>1</v>
      </c>
      <c r="J657" s="664">
        <v>561.54</v>
      </c>
      <c r="K657" s="677">
        <v>1</v>
      </c>
      <c r="L657" s="664">
        <v>1</v>
      </c>
      <c r="M657" s="665">
        <v>561.54</v>
      </c>
    </row>
    <row r="658" spans="1:13" ht="14.4" customHeight="1" x14ac:dyDescent="0.3">
      <c r="A658" s="660" t="s">
        <v>4381</v>
      </c>
      <c r="B658" s="661" t="s">
        <v>4231</v>
      </c>
      <c r="C658" s="661" t="s">
        <v>4795</v>
      </c>
      <c r="D658" s="661" t="s">
        <v>4232</v>
      </c>
      <c r="E658" s="661" t="s">
        <v>4796</v>
      </c>
      <c r="F658" s="664"/>
      <c r="G658" s="664"/>
      <c r="H658" s="677">
        <v>0</v>
      </c>
      <c r="I658" s="664">
        <v>2</v>
      </c>
      <c r="J658" s="664">
        <v>1774.1</v>
      </c>
      <c r="K658" s="677">
        <v>1</v>
      </c>
      <c r="L658" s="664">
        <v>2</v>
      </c>
      <c r="M658" s="665">
        <v>1774.1</v>
      </c>
    </row>
    <row r="659" spans="1:13" ht="14.4" customHeight="1" x14ac:dyDescent="0.3">
      <c r="A659" s="660" t="s">
        <v>4381</v>
      </c>
      <c r="B659" s="661" t="s">
        <v>4235</v>
      </c>
      <c r="C659" s="661" t="s">
        <v>4938</v>
      </c>
      <c r="D659" s="661" t="s">
        <v>2281</v>
      </c>
      <c r="E659" s="661" t="s">
        <v>4939</v>
      </c>
      <c r="F659" s="664"/>
      <c r="G659" s="664"/>
      <c r="H659" s="677">
        <v>0</v>
      </c>
      <c r="I659" s="664">
        <v>3</v>
      </c>
      <c r="J659" s="664">
        <v>5380.38</v>
      </c>
      <c r="K659" s="677">
        <v>1</v>
      </c>
      <c r="L659" s="664">
        <v>3</v>
      </c>
      <c r="M659" s="665">
        <v>5380.38</v>
      </c>
    </row>
    <row r="660" spans="1:13" ht="14.4" customHeight="1" x14ac:dyDescent="0.3">
      <c r="A660" s="660" t="s">
        <v>4381</v>
      </c>
      <c r="B660" s="661" t="s">
        <v>4239</v>
      </c>
      <c r="C660" s="661" t="s">
        <v>2381</v>
      </c>
      <c r="D660" s="661" t="s">
        <v>4242</v>
      </c>
      <c r="E660" s="661" t="s">
        <v>4243</v>
      </c>
      <c r="F660" s="664"/>
      <c r="G660" s="664"/>
      <c r="H660" s="677">
        <v>0</v>
      </c>
      <c r="I660" s="664">
        <v>14</v>
      </c>
      <c r="J660" s="664">
        <v>97.720000000000027</v>
      </c>
      <c r="K660" s="677">
        <v>1</v>
      </c>
      <c r="L660" s="664">
        <v>14</v>
      </c>
      <c r="M660" s="665">
        <v>97.720000000000027</v>
      </c>
    </row>
    <row r="661" spans="1:13" ht="14.4" customHeight="1" x14ac:dyDescent="0.3">
      <c r="A661" s="660" t="s">
        <v>4381</v>
      </c>
      <c r="B661" s="661" t="s">
        <v>4246</v>
      </c>
      <c r="C661" s="661" t="s">
        <v>2258</v>
      </c>
      <c r="D661" s="661" t="s">
        <v>4247</v>
      </c>
      <c r="E661" s="661" t="s">
        <v>4248</v>
      </c>
      <c r="F661" s="664"/>
      <c r="G661" s="664"/>
      <c r="H661" s="677"/>
      <c r="I661" s="664">
        <v>5</v>
      </c>
      <c r="J661" s="664">
        <v>0</v>
      </c>
      <c r="K661" s="677"/>
      <c r="L661" s="664">
        <v>5</v>
      </c>
      <c r="M661" s="665">
        <v>0</v>
      </c>
    </row>
    <row r="662" spans="1:13" ht="14.4" customHeight="1" x14ac:dyDescent="0.3">
      <c r="A662" s="660" t="s">
        <v>4381</v>
      </c>
      <c r="B662" s="661" t="s">
        <v>4249</v>
      </c>
      <c r="C662" s="661" t="s">
        <v>4760</v>
      </c>
      <c r="D662" s="661" t="s">
        <v>2504</v>
      </c>
      <c r="E662" s="661" t="s">
        <v>620</v>
      </c>
      <c r="F662" s="664"/>
      <c r="G662" s="664"/>
      <c r="H662" s="677">
        <v>0</v>
      </c>
      <c r="I662" s="664">
        <v>1</v>
      </c>
      <c r="J662" s="664">
        <v>138</v>
      </c>
      <c r="K662" s="677">
        <v>1</v>
      </c>
      <c r="L662" s="664">
        <v>1</v>
      </c>
      <c r="M662" s="665">
        <v>138</v>
      </c>
    </row>
    <row r="663" spans="1:13" ht="14.4" customHeight="1" x14ac:dyDescent="0.3">
      <c r="A663" s="660" t="s">
        <v>4381</v>
      </c>
      <c r="B663" s="661" t="s">
        <v>4249</v>
      </c>
      <c r="C663" s="661" t="s">
        <v>2427</v>
      </c>
      <c r="D663" s="661" t="s">
        <v>2428</v>
      </c>
      <c r="E663" s="661" t="s">
        <v>4250</v>
      </c>
      <c r="F663" s="664"/>
      <c r="G663" s="664"/>
      <c r="H663" s="677">
        <v>0</v>
      </c>
      <c r="I663" s="664">
        <v>2</v>
      </c>
      <c r="J663" s="664">
        <v>137.97999999999999</v>
      </c>
      <c r="K663" s="677">
        <v>1</v>
      </c>
      <c r="L663" s="664">
        <v>2</v>
      </c>
      <c r="M663" s="665">
        <v>137.97999999999999</v>
      </c>
    </row>
    <row r="664" spans="1:13" ht="14.4" customHeight="1" x14ac:dyDescent="0.3">
      <c r="A664" s="660" t="s">
        <v>4381</v>
      </c>
      <c r="B664" s="661" t="s">
        <v>4249</v>
      </c>
      <c r="C664" s="661" t="s">
        <v>2503</v>
      </c>
      <c r="D664" s="661" t="s">
        <v>2504</v>
      </c>
      <c r="E664" s="661" t="s">
        <v>4251</v>
      </c>
      <c r="F664" s="664"/>
      <c r="G664" s="664"/>
      <c r="H664" s="677">
        <v>0</v>
      </c>
      <c r="I664" s="664">
        <v>4</v>
      </c>
      <c r="J664" s="664">
        <v>864.64</v>
      </c>
      <c r="K664" s="677">
        <v>1</v>
      </c>
      <c r="L664" s="664">
        <v>4</v>
      </c>
      <c r="M664" s="665">
        <v>864.64</v>
      </c>
    </row>
    <row r="665" spans="1:13" ht="14.4" customHeight="1" x14ac:dyDescent="0.3">
      <c r="A665" s="660" t="s">
        <v>4381</v>
      </c>
      <c r="B665" s="661" t="s">
        <v>4249</v>
      </c>
      <c r="C665" s="661" t="s">
        <v>3525</v>
      </c>
      <c r="D665" s="661" t="s">
        <v>2504</v>
      </c>
      <c r="E665" s="661" t="s">
        <v>4309</v>
      </c>
      <c r="F665" s="664"/>
      <c r="G665" s="664"/>
      <c r="H665" s="677">
        <v>0</v>
      </c>
      <c r="I665" s="664">
        <v>3</v>
      </c>
      <c r="J665" s="664">
        <v>984.31999999999994</v>
      </c>
      <c r="K665" s="677">
        <v>1</v>
      </c>
      <c r="L665" s="664">
        <v>3</v>
      </c>
      <c r="M665" s="665">
        <v>984.31999999999994</v>
      </c>
    </row>
    <row r="666" spans="1:13" ht="14.4" customHeight="1" x14ac:dyDescent="0.3">
      <c r="A666" s="660" t="s">
        <v>4381</v>
      </c>
      <c r="B666" s="661" t="s">
        <v>4254</v>
      </c>
      <c r="C666" s="661" t="s">
        <v>2467</v>
      </c>
      <c r="D666" s="661" t="s">
        <v>2468</v>
      </c>
      <c r="E666" s="661" t="s">
        <v>996</v>
      </c>
      <c r="F666" s="664"/>
      <c r="G666" s="664"/>
      <c r="H666" s="677">
        <v>0</v>
      </c>
      <c r="I666" s="664">
        <v>1</v>
      </c>
      <c r="J666" s="664">
        <v>232.44</v>
      </c>
      <c r="K666" s="677">
        <v>1</v>
      </c>
      <c r="L666" s="664">
        <v>1</v>
      </c>
      <c r="M666" s="665">
        <v>232.44</v>
      </c>
    </row>
    <row r="667" spans="1:13" ht="14.4" customHeight="1" x14ac:dyDescent="0.3">
      <c r="A667" s="660" t="s">
        <v>4381</v>
      </c>
      <c r="B667" s="661" t="s">
        <v>4255</v>
      </c>
      <c r="C667" s="661" t="s">
        <v>2518</v>
      </c>
      <c r="D667" s="661" t="s">
        <v>2519</v>
      </c>
      <c r="E667" s="661" t="s">
        <v>2520</v>
      </c>
      <c r="F667" s="664"/>
      <c r="G667" s="664"/>
      <c r="H667" s="677">
        <v>0</v>
      </c>
      <c r="I667" s="664">
        <v>1</v>
      </c>
      <c r="J667" s="664">
        <v>418.37</v>
      </c>
      <c r="K667" s="677">
        <v>1</v>
      </c>
      <c r="L667" s="664">
        <v>1</v>
      </c>
      <c r="M667" s="665">
        <v>418.37</v>
      </c>
    </row>
    <row r="668" spans="1:13" ht="14.4" customHeight="1" x14ac:dyDescent="0.3">
      <c r="A668" s="660" t="s">
        <v>4381</v>
      </c>
      <c r="B668" s="661" t="s">
        <v>4255</v>
      </c>
      <c r="C668" s="661" t="s">
        <v>4849</v>
      </c>
      <c r="D668" s="661" t="s">
        <v>4850</v>
      </c>
      <c r="E668" s="661" t="s">
        <v>4851</v>
      </c>
      <c r="F668" s="664"/>
      <c r="G668" s="664"/>
      <c r="H668" s="677">
        <v>0</v>
      </c>
      <c r="I668" s="664">
        <v>2</v>
      </c>
      <c r="J668" s="664">
        <v>371.8</v>
      </c>
      <c r="K668" s="677">
        <v>1</v>
      </c>
      <c r="L668" s="664">
        <v>2</v>
      </c>
      <c r="M668" s="665">
        <v>371.8</v>
      </c>
    </row>
    <row r="669" spans="1:13" ht="14.4" customHeight="1" x14ac:dyDescent="0.3">
      <c r="A669" s="660" t="s">
        <v>4381</v>
      </c>
      <c r="B669" s="661" t="s">
        <v>4260</v>
      </c>
      <c r="C669" s="661" t="s">
        <v>2372</v>
      </c>
      <c r="D669" s="661" t="s">
        <v>2369</v>
      </c>
      <c r="E669" s="661" t="s">
        <v>996</v>
      </c>
      <c r="F669" s="664"/>
      <c r="G669" s="664"/>
      <c r="H669" s="677">
        <v>0</v>
      </c>
      <c r="I669" s="664">
        <v>5</v>
      </c>
      <c r="J669" s="664">
        <v>650.86</v>
      </c>
      <c r="K669" s="677">
        <v>1</v>
      </c>
      <c r="L669" s="664">
        <v>5</v>
      </c>
      <c r="M669" s="665">
        <v>650.86</v>
      </c>
    </row>
    <row r="670" spans="1:13" ht="14.4" customHeight="1" x14ac:dyDescent="0.3">
      <c r="A670" s="660" t="s">
        <v>4381</v>
      </c>
      <c r="B670" s="661" t="s">
        <v>4263</v>
      </c>
      <c r="C670" s="661" t="s">
        <v>4877</v>
      </c>
      <c r="D670" s="661" t="s">
        <v>4878</v>
      </c>
      <c r="E670" s="661" t="s">
        <v>4876</v>
      </c>
      <c r="F670" s="664"/>
      <c r="G670" s="664"/>
      <c r="H670" s="677">
        <v>0</v>
      </c>
      <c r="I670" s="664">
        <v>52</v>
      </c>
      <c r="J670" s="664">
        <v>4266.08</v>
      </c>
      <c r="K670" s="677">
        <v>1</v>
      </c>
      <c r="L670" s="664">
        <v>52</v>
      </c>
      <c r="M670" s="665">
        <v>4266.08</v>
      </c>
    </row>
    <row r="671" spans="1:13" ht="14.4" customHeight="1" x14ac:dyDescent="0.3">
      <c r="A671" s="660" t="s">
        <v>4381</v>
      </c>
      <c r="B671" s="661" t="s">
        <v>4263</v>
      </c>
      <c r="C671" s="661" t="s">
        <v>4874</v>
      </c>
      <c r="D671" s="661" t="s">
        <v>4875</v>
      </c>
      <c r="E671" s="661" t="s">
        <v>4876</v>
      </c>
      <c r="F671" s="664"/>
      <c r="G671" s="664"/>
      <c r="H671" s="677">
        <v>0</v>
      </c>
      <c r="I671" s="664">
        <v>63</v>
      </c>
      <c r="J671" s="664">
        <v>5168.5200000000004</v>
      </c>
      <c r="K671" s="677">
        <v>1</v>
      </c>
      <c r="L671" s="664">
        <v>63</v>
      </c>
      <c r="M671" s="665">
        <v>5168.5200000000004</v>
      </c>
    </row>
    <row r="672" spans="1:13" ht="14.4" customHeight="1" x14ac:dyDescent="0.3">
      <c r="A672" s="660" t="s">
        <v>4381</v>
      </c>
      <c r="B672" s="661" t="s">
        <v>4263</v>
      </c>
      <c r="C672" s="661" t="s">
        <v>4879</v>
      </c>
      <c r="D672" s="661" t="s">
        <v>4880</v>
      </c>
      <c r="E672" s="661" t="s">
        <v>3682</v>
      </c>
      <c r="F672" s="664">
        <v>20</v>
      </c>
      <c r="G672" s="664">
        <v>3885.2</v>
      </c>
      <c r="H672" s="677">
        <v>1</v>
      </c>
      <c r="I672" s="664"/>
      <c r="J672" s="664"/>
      <c r="K672" s="677">
        <v>0</v>
      </c>
      <c r="L672" s="664">
        <v>20</v>
      </c>
      <c r="M672" s="665">
        <v>3885.2</v>
      </c>
    </row>
    <row r="673" spans="1:13" ht="14.4" customHeight="1" x14ac:dyDescent="0.3">
      <c r="A673" s="660" t="s">
        <v>4382</v>
      </c>
      <c r="B673" s="661" t="s">
        <v>4114</v>
      </c>
      <c r="C673" s="661" t="s">
        <v>3610</v>
      </c>
      <c r="D673" s="661" t="s">
        <v>2322</v>
      </c>
      <c r="E673" s="661" t="s">
        <v>4268</v>
      </c>
      <c r="F673" s="664"/>
      <c r="G673" s="664"/>
      <c r="H673" s="677">
        <v>0</v>
      </c>
      <c r="I673" s="664">
        <v>1</v>
      </c>
      <c r="J673" s="664">
        <v>349.88</v>
      </c>
      <c r="K673" s="677">
        <v>1</v>
      </c>
      <c r="L673" s="664">
        <v>1</v>
      </c>
      <c r="M673" s="665">
        <v>349.88</v>
      </c>
    </row>
    <row r="674" spans="1:13" ht="14.4" customHeight="1" x14ac:dyDescent="0.3">
      <c r="A674" s="660" t="s">
        <v>4382</v>
      </c>
      <c r="B674" s="661" t="s">
        <v>4114</v>
      </c>
      <c r="C674" s="661" t="s">
        <v>6134</v>
      </c>
      <c r="D674" s="661" t="s">
        <v>5638</v>
      </c>
      <c r="E674" s="661" t="s">
        <v>6135</v>
      </c>
      <c r="F674" s="664"/>
      <c r="G674" s="664"/>
      <c r="H674" s="677">
        <v>0</v>
      </c>
      <c r="I674" s="664">
        <v>6</v>
      </c>
      <c r="J674" s="664">
        <v>293.88</v>
      </c>
      <c r="K674" s="677">
        <v>1</v>
      </c>
      <c r="L674" s="664">
        <v>6</v>
      </c>
      <c r="M674" s="665">
        <v>293.88</v>
      </c>
    </row>
    <row r="675" spans="1:13" ht="14.4" customHeight="1" x14ac:dyDescent="0.3">
      <c r="A675" s="660" t="s">
        <v>4382</v>
      </c>
      <c r="B675" s="661" t="s">
        <v>4114</v>
      </c>
      <c r="C675" s="661" t="s">
        <v>5637</v>
      </c>
      <c r="D675" s="661" t="s">
        <v>5638</v>
      </c>
      <c r="E675" s="661" t="s">
        <v>5639</v>
      </c>
      <c r="F675" s="664"/>
      <c r="G675" s="664"/>
      <c r="H675" s="677"/>
      <c r="I675" s="664">
        <v>4</v>
      </c>
      <c r="J675" s="664">
        <v>0</v>
      </c>
      <c r="K675" s="677"/>
      <c r="L675" s="664">
        <v>4</v>
      </c>
      <c r="M675" s="665">
        <v>0</v>
      </c>
    </row>
    <row r="676" spans="1:13" ht="14.4" customHeight="1" x14ac:dyDescent="0.3">
      <c r="A676" s="660" t="s">
        <v>4382</v>
      </c>
      <c r="B676" s="661" t="s">
        <v>4114</v>
      </c>
      <c r="C676" s="661" t="s">
        <v>5640</v>
      </c>
      <c r="D676" s="661" t="s">
        <v>5638</v>
      </c>
      <c r="E676" s="661" t="s">
        <v>5236</v>
      </c>
      <c r="F676" s="664"/>
      <c r="G676" s="664"/>
      <c r="H676" s="677">
        <v>0</v>
      </c>
      <c r="I676" s="664">
        <v>1</v>
      </c>
      <c r="J676" s="664">
        <v>174.94</v>
      </c>
      <c r="K676" s="677">
        <v>1</v>
      </c>
      <c r="L676" s="664">
        <v>1</v>
      </c>
      <c r="M676" s="665">
        <v>174.94</v>
      </c>
    </row>
    <row r="677" spans="1:13" ht="14.4" customHeight="1" x14ac:dyDescent="0.3">
      <c r="A677" s="660" t="s">
        <v>4382</v>
      </c>
      <c r="B677" s="661" t="s">
        <v>4114</v>
      </c>
      <c r="C677" s="661" t="s">
        <v>2321</v>
      </c>
      <c r="D677" s="661" t="s">
        <v>2322</v>
      </c>
      <c r="E677" s="661" t="s">
        <v>4115</v>
      </c>
      <c r="F677" s="664"/>
      <c r="G677" s="664"/>
      <c r="H677" s="677">
        <v>0</v>
      </c>
      <c r="I677" s="664">
        <v>1</v>
      </c>
      <c r="J677" s="664">
        <v>97.97</v>
      </c>
      <c r="K677" s="677">
        <v>1</v>
      </c>
      <c r="L677" s="664">
        <v>1</v>
      </c>
      <c r="M677" s="665">
        <v>97.97</v>
      </c>
    </row>
    <row r="678" spans="1:13" ht="14.4" customHeight="1" x14ac:dyDescent="0.3">
      <c r="A678" s="660" t="s">
        <v>4382</v>
      </c>
      <c r="B678" s="661" t="s">
        <v>4114</v>
      </c>
      <c r="C678" s="661" t="s">
        <v>6136</v>
      </c>
      <c r="D678" s="661" t="s">
        <v>5638</v>
      </c>
      <c r="E678" s="661" t="s">
        <v>6137</v>
      </c>
      <c r="F678" s="664"/>
      <c r="G678" s="664"/>
      <c r="H678" s="677"/>
      <c r="I678" s="664">
        <v>2</v>
      </c>
      <c r="J678" s="664">
        <v>0</v>
      </c>
      <c r="K678" s="677"/>
      <c r="L678" s="664">
        <v>2</v>
      </c>
      <c r="M678" s="665">
        <v>0</v>
      </c>
    </row>
    <row r="679" spans="1:13" ht="14.4" customHeight="1" x14ac:dyDescent="0.3">
      <c r="A679" s="660" t="s">
        <v>4382</v>
      </c>
      <c r="B679" s="661" t="s">
        <v>4269</v>
      </c>
      <c r="C679" s="661" t="s">
        <v>6068</v>
      </c>
      <c r="D679" s="661" t="s">
        <v>3641</v>
      </c>
      <c r="E679" s="661" t="s">
        <v>6069</v>
      </c>
      <c r="F679" s="664"/>
      <c r="G679" s="664"/>
      <c r="H679" s="677">
        <v>0</v>
      </c>
      <c r="I679" s="664">
        <v>1</v>
      </c>
      <c r="J679" s="664">
        <v>629.78</v>
      </c>
      <c r="K679" s="677">
        <v>1</v>
      </c>
      <c r="L679" s="664">
        <v>1</v>
      </c>
      <c r="M679" s="665">
        <v>629.78</v>
      </c>
    </row>
    <row r="680" spans="1:13" ht="14.4" customHeight="1" x14ac:dyDescent="0.3">
      <c r="A680" s="660" t="s">
        <v>4382</v>
      </c>
      <c r="B680" s="661" t="s">
        <v>4270</v>
      </c>
      <c r="C680" s="661" t="s">
        <v>3553</v>
      </c>
      <c r="D680" s="661" t="s">
        <v>3554</v>
      </c>
      <c r="E680" s="661" t="s">
        <v>3555</v>
      </c>
      <c r="F680" s="664"/>
      <c r="G680" s="664"/>
      <c r="H680" s="677">
        <v>0</v>
      </c>
      <c r="I680" s="664">
        <v>2</v>
      </c>
      <c r="J680" s="664">
        <v>112.02</v>
      </c>
      <c r="K680" s="677">
        <v>1</v>
      </c>
      <c r="L680" s="664">
        <v>2</v>
      </c>
      <c r="M680" s="665">
        <v>112.02</v>
      </c>
    </row>
    <row r="681" spans="1:13" ht="14.4" customHeight="1" x14ac:dyDescent="0.3">
      <c r="A681" s="660" t="s">
        <v>4382</v>
      </c>
      <c r="B681" s="661" t="s">
        <v>4270</v>
      </c>
      <c r="C681" s="661" t="s">
        <v>5232</v>
      </c>
      <c r="D681" s="661" t="s">
        <v>3554</v>
      </c>
      <c r="E681" s="661" t="s">
        <v>5233</v>
      </c>
      <c r="F681" s="664"/>
      <c r="G681" s="664"/>
      <c r="H681" s="677">
        <v>0</v>
      </c>
      <c r="I681" s="664">
        <v>15</v>
      </c>
      <c r="J681" s="664">
        <v>2100.4500000000003</v>
      </c>
      <c r="K681" s="677">
        <v>1</v>
      </c>
      <c r="L681" s="664">
        <v>15</v>
      </c>
      <c r="M681" s="665">
        <v>2100.4500000000003</v>
      </c>
    </row>
    <row r="682" spans="1:13" ht="14.4" customHeight="1" x14ac:dyDescent="0.3">
      <c r="A682" s="660" t="s">
        <v>4382</v>
      </c>
      <c r="B682" s="661" t="s">
        <v>4270</v>
      </c>
      <c r="C682" s="661" t="s">
        <v>6140</v>
      </c>
      <c r="D682" s="661" t="s">
        <v>6141</v>
      </c>
      <c r="E682" s="661" t="s">
        <v>6142</v>
      </c>
      <c r="F682" s="664">
        <v>3</v>
      </c>
      <c r="G682" s="664">
        <v>420.09000000000003</v>
      </c>
      <c r="H682" s="677">
        <v>1</v>
      </c>
      <c r="I682" s="664"/>
      <c r="J682" s="664"/>
      <c r="K682" s="677">
        <v>0</v>
      </c>
      <c r="L682" s="664">
        <v>3</v>
      </c>
      <c r="M682" s="665">
        <v>420.09000000000003</v>
      </c>
    </row>
    <row r="683" spans="1:13" ht="14.4" customHeight="1" x14ac:dyDescent="0.3">
      <c r="A683" s="660" t="s">
        <v>4382</v>
      </c>
      <c r="B683" s="661" t="s">
        <v>4120</v>
      </c>
      <c r="C683" s="661" t="s">
        <v>2496</v>
      </c>
      <c r="D683" s="661" t="s">
        <v>2497</v>
      </c>
      <c r="E683" s="661" t="s">
        <v>2498</v>
      </c>
      <c r="F683" s="664"/>
      <c r="G683" s="664"/>
      <c r="H683" s="677">
        <v>0</v>
      </c>
      <c r="I683" s="664">
        <v>131</v>
      </c>
      <c r="J683" s="664">
        <v>65159.399999999987</v>
      </c>
      <c r="K683" s="677">
        <v>1</v>
      </c>
      <c r="L683" s="664">
        <v>131</v>
      </c>
      <c r="M683" s="665">
        <v>65159.399999999987</v>
      </c>
    </row>
    <row r="684" spans="1:13" ht="14.4" customHeight="1" x14ac:dyDescent="0.3">
      <c r="A684" s="660" t="s">
        <v>4382</v>
      </c>
      <c r="B684" s="661" t="s">
        <v>4120</v>
      </c>
      <c r="C684" s="661" t="s">
        <v>2514</v>
      </c>
      <c r="D684" s="661" t="s">
        <v>2515</v>
      </c>
      <c r="E684" s="661" t="s">
        <v>4121</v>
      </c>
      <c r="F684" s="664"/>
      <c r="G684" s="664"/>
      <c r="H684" s="677">
        <v>0</v>
      </c>
      <c r="I684" s="664">
        <v>148</v>
      </c>
      <c r="J684" s="664">
        <v>201222.28</v>
      </c>
      <c r="K684" s="677">
        <v>1</v>
      </c>
      <c r="L684" s="664">
        <v>148</v>
      </c>
      <c r="M684" s="665">
        <v>201222.28</v>
      </c>
    </row>
    <row r="685" spans="1:13" ht="14.4" customHeight="1" x14ac:dyDescent="0.3">
      <c r="A685" s="660" t="s">
        <v>4382</v>
      </c>
      <c r="B685" s="661" t="s">
        <v>4122</v>
      </c>
      <c r="C685" s="661" t="s">
        <v>5097</v>
      </c>
      <c r="D685" s="661" t="s">
        <v>5098</v>
      </c>
      <c r="E685" s="661" t="s">
        <v>5099</v>
      </c>
      <c r="F685" s="664"/>
      <c r="G685" s="664"/>
      <c r="H685" s="677">
        <v>0</v>
      </c>
      <c r="I685" s="664">
        <v>2</v>
      </c>
      <c r="J685" s="664">
        <v>2719.22</v>
      </c>
      <c r="K685" s="677">
        <v>1</v>
      </c>
      <c r="L685" s="664">
        <v>2</v>
      </c>
      <c r="M685" s="665">
        <v>2719.22</v>
      </c>
    </row>
    <row r="686" spans="1:13" ht="14.4" customHeight="1" x14ac:dyDescent="0.3">
      <c r="A686" s="660" t="s">
        <v>4382</v>
      </c>
      <c r="B686" s="661" t="s">
        <v>4122</v>
      </c>
      <c r="C686" s="661" t="s">
        <v>2549</v>
      </c>
      <c r="D686" s="661" t="s">
        <v>2550</v>
      </c>
      <c r="E686" s="661" t="s">
        <v>4123</v>
      </c>
      <c r="F686" s="664"/>
      <c r="G686" s="664"/>
      <c r="H686" s="677">
        <v>0</v>
      </c>
      <c r="I686" s="664">
        <v>7</v>
      </c>
      <c r="J686" s="664">
        <v>4649.6100000000006</v>
      </c>
      <c r="K686" s="677">
        <v>1</v>
      </c>
      <c r="L686" s="664">
        <v>7</v>
      </c>
      <c r="M686" s="665">
        <v>4649.6100000000006</v>
      </c>
    </row>
    <row r="687" spans="1:13" ht="14.4" customHeight="1" x14ac:dyDescent="0.3">
      <c r="A687" s="660" t="s">
        <v>4382</v>
      </c>
      <c r="B687" s="661" t="s">
        <v>4124</v>
      </c>
      <c r="C687" s="661" t="s">
        <v>2307</v>
      </c>
      <c r="D687" s="661" t="s">
        <v>2308</v>
      </c>
      <c r="E687" s="661" t="s">
        <v>2309</v>
      </c>
      <c r="F687" s="664"/>
      <c r="G687" s="664"/>
      <c r="H687" s="677"/>
      <c r="I687" s="664">
        <v>6</v>
      </c>
      <c r="J687" s="664">
        <v>0</v>
      </c>
      <c r="K687" s="677"/>
      <c r="L687" s="664">
        <v>6</v>
      </c>
      <c r="M687" s="665">
        <v>0</v>
      </c>
    </row>
    <row r="688" spans="1:13" ht="14.4" customHeight="1" x14ac:dyDescent="0.3">
      <c r="A688" s="660" t="s">
        <v>4382</v>
      </c>
      <c r="B688" s="661" t="s">
        <v>4125</v>
      </c>
      <c r="C688" s="661" t="s">
        <v>2539</v>
      </c>
      <c r="D688" s="661" t="s">
        <v>2540</v>
      </c>
      <c r="E688" s="661" t="s">
        <v>2244</v>
      </c>
      <c r="F688" s="664"/>
      <c r="G688" s="664"/>
      <c r="H688" s="677"/>
      <c r="I688" s="664">
        <v>7</v>
      </c>
      <c r="J688" s="664">
        <v>0</v>
      </c>
      <c r="K688" s="677"/>
      <c r="L688" s="664">
        <v>7</v>
      </c>
      <c r="M688" s="665">
        <v>0</v>
      </c>
    </row>
    <row r="689" spans="1:13" ht="14.4" customHeight="1" x14ac:dyDescent="0.3">
      <c r="A689" s="660" t="s">
        <v>4382</v>
      </c>
      <c r="B689" s="661" t="s">
        <v>4128</v>
      </c>
      <c r="C689" s="661" t="s">
        <v>5596</v>
      </c>
      <c r="D689" s="661" t="s">
        <v>2337</v>
      </c>
      <c r="E689" s="661" t="s">
        <v>2884</v>
      </c>
      <c r="F689" s="664"/>
      <c r="G689" s="664"/>
      <c r="H689" s="677">
        <v>0</v>
      </c>
      <c r="I689" s="664">
        <v>2</v>
      </c>
      <c r="J689" s="664">
        <v>212.62</v>
      </c>
      <c r="K689" s="677">
        <v>1</v>
      </c>
      <c r="L689" s="664">
        <v>2</v>
      </c>
      <c r="M689" s="665">
        <v>212.62</v>
      </c>
    </row>
    <row r="690" spans="1:13" ht="14.4" customHeight="1" x14ac:dyDescent="0.3">
      <c r="A690" s="660" t="s">
        <v>4382</v>
      </c>
      <c r="B690" s="661" t="s">
        <v>4128</v>
      </c>
      <c r="C690" s="661" t="s">
        <v>2336</v>
      </c>
      <c r="D690" s="661" t="s">
        <v>2337</v>
      </c>
      <c r="E690" s="661" t="s">
        <v>4129</v>
      </c>
      <c r="F690" s="664"/>
      <c r="G690" s="664"/>
      <c r="H690" s="677">
        <v>0</v>
      </c>
      <c r="I690" s="664">
        <v>2</v>
      </c>
      <c r="J690" s="664">
        <v>139.57</v>
      </c>
      <c r="K690" s="677">
        <v>1</v>
      </c>
      <c r="L690" s="664">
        <v>2</v>
      </c>
      <c r="M690" s="665">
        <v>139.57</v>
      </c>
    </row>
    <row r="691" spans="1:13" ht="14.4" customHeight="1" x14ac:dyDescent="0.3">
      <c r="A691" s="660" t="s">
        <v>4382</v>
      </c>
      <c r="B691" s="661" t="s">
        <v>4271</v>
      </c>
      <c r="C691" s="661" t="s">
        <v>3589</v>
      </c>
      <c r="D691" s="661" t="s">
        <v>4272</v>
      </c>
      <c r="E691" s="661" t="s">
        <v>4273</v>
      </c>
      <c r="F691" s="664"/>
      <c r="G691" s="664"/>
      <c r="H691" s="677">
        <v>0</v>
      </c>
      <c r="I691" s="664">
        <v>1</v>
      </c>
      <c r="J691" s="664">
        <v>126.09</v>
      </c>
      <c r="K691" s="677">
        <v>1</v>
      </c>
      <c r="L691" s="664">
        <v>1</v>
      </c>
      <c r="M691" s="665">
        <v>126.09</v>
      </c>
    </row>
    <row r="692" spans="1:13" ht="14.4" customHeight="1" x14ac:dyDescent="0.3">
      <c r="A692" s="660" t="s">
        <v>4382</v>
      </c>
      <c r="B692" s="661" t="s">
        <v>4271</v>
      </c>
      <c r="C692" s="661" t="s">
        <v>3563</v>
      </c>
      <c r="D692" s="661" t="s">
        <v>4274</v>
      </c>
      <c r="E692" s="661" t="s">
        <v>3001</v>
      </c>
      <c r="F692" s="664"/>
      <c r="G692" s="664"/>
      <c r="H692" s="677">
        <v>0</v>
      </c>
      <c r="I692" s="664">
        <v>2</v>
      </c>
      <c r="J692" s="664">
        <v>386.28</v>
      </c>
      <c r="K692" s="677">
        <v>1</v>
      </c>
      <c r="L692" s="664">
        <v>2</v>
      </c>
      <c r="M692" s="665">
        <v>386.28</v>
      </c>
    </row>
    <row r="693" spans="1:13" ht="14.4" customHeight="1" x14ac:dyDescent="0.3">
      <c r="A693" s="660" t="s">
        <v>4382</v>
      </c>
      <c r="B693" s="661" t="s">
        <v>4132</v>
      </c>
      <c r="C693" s="661" t="s">
        <v>2484</v>
      </c>
      <c r="D693" s="661" t="s">
        <v>2285</v>
      </c>
      <c r="E693" s="661" t="s">
        <v>2485</v>
      </c>
      <c r="F693" s="664"/>
      <c r="G693" s="664"/>
      <c r="H693" s="677">
        <v>0</v>
      </c>
      <c r="I693" s="664">
        <v>6</v>
      </c>
      <c r="J693" s="664">
        <v>2813.7599999999998</v>
      </c>
      <c r="K693" s="677">
        <v>1</v>
      </c>
      <c r="L693" s="664">
        <v>6</v>
      </c>
      <c r="M693" s="665">
        <v>2813.7599999999998</v>
      </c>
    </row>
    <row r="694" spans="1:13" ht="14.4" customHeight="1" x14ac:dyDescent="0.3">
      <c r="A694" s="660" t="s">
        <v>4382</v>
      </c>
      <c r="B694" s="661" t="s">
        <v>4132</v>
      </c>
      <c r="C694" s="661" t="s">
        <v>2487</v>
      </c>
      <c r="D694" s="661" t="s">
        <v>2285</v>
      </c>
      <c r="E694" s="661" t="s">
        <v>2488</v>
      </c>
      <c r="F694" s="664"/>
      <c r="G694" s="664"/>
      <c r="H694" s="677">
        <v>0</v>
      </c>
      <c r="I694" s="664">
        <v>11</v>
      </c>
      <c r="J694" s="664">
        <v>6878.19</v>
      </c>
      <c r="K694" s="677">
        <v>1</v>
      </c>
      <c r="L694" s="664">
        <v>11</v>
      </c>
      <c r="M694" s="665">
        <v>6878.19</v>
      </c>
    </row>
    <row r="695" spans="1:13" ht="14.4" customHeight="1" x14ac:dyDescent="0.3">
      <c r="A695" s="660" t="s">
        <v>4382</v>
      </c>
      <c r="B695" s="661" t="s">
        <v>4132</v>
      </c>
      <c r="C695" s="661" t="s">
        <v>2284</v>
      </c>
      <c r="D695" s="661" t="s">
        <v>2285</v>
      </c>
      <c r="E695" s="661" t="s">
        <v>2286</v>
      </c>
      <c r="F695" s="664"/>
      <c r="G695" s="664"/>
      <c r="H695" s="677">
        <v>0</v>
      </c>
      <c r="I695" s="664">
        <v>6</v>
      </c>
      <c r="J695" s="664">
        <v>5627.58</v>
      </c>
      <c r="K695" s="677">
        <v>1</v>
      </c>
      <c r="L695" s="664">
        <v>6</v>
      </c>
      <c r="M695" s="665">
        <v>5627.58</v>
      </c>
    </row>
    <row r="696" spans="1:13" ht="14.4" customHeight="1" x14ac:dyDescent="0.3">
      <c r="A696" s="660" t="s">
        <v>4382</v>
      </c>
      <c r="B696" s="661" t="s">
        <v>4132</v>
      </c>
      <c r="C696" s="661" t="s">
        <v>2358</v>
      </c>
      <c r="D696" s="661" t="s">
        <v>2359</v>
      </c>
      <c r="E696" s="661" t="s">
        <v>2286</v>
      </c>
      <c r="F696" s="664"/>
      <c r="G696" s="664"/>
      <c r="H696" s="677">
        <v>0</v>
      </c>
      <c r="I696" s="664">
        <v>127</v>
      </c>
      <c r="J696" s="664">
        <v>222210.63</v>
      </c>
      <c r="K696" s="677">
        <v>1</v>
      </c>
      <c r="L696" s="664">
        <v>127</v>
      </c>
      <c r="M696" s="665">
        <v>222210.63</v>
      </c>
    </row>
    <row r="697" spans="1:13" ht="14.4" customHeight="1" x14ac:dyDescent="0.3">
      <c r="A697" s="660" t="s">
        <v>4382</v>
      </c>
      <c r="B697" s="661" t="s">
        <v>4132</v>
      </c>
      <c r="C697" s="661" t="s">
        <v>2362</v>
      </c>
      <c r="D697" s="661" t="s">
        <v>2359</v>
      </c>
      <c r="E697" s="661" t="s">
        <v>2289</v>
      </c>
      <c r="F697" s="664"/>
      <c r="G697" s="664"/>
      <c r="H697" s="677">
        <v>0</v>
      </c>
      <c r="I697" s="664">
        <v>103</v>
      </c>
      <c r="J697" s="664">
        <v>240290.76</v>
      </c>
      <c r="K697" s="677">
        <v>1</v>
      </c>
      <c r="L697" s="664">
        <v>103</v>
      </c>
      <c r="M697" s="665">
        <v>240290.76</v>
      </c>
    </row>
    <row r="698" spans="1:13" ht="14.4" customHeight="1" x14ac:dyDescent="0.3">
      <c r="A698" s="660" t="s">
        <v>4382</v>
      </c>
      <c r="B698" s="661" t="s">
        <v>4132</v>
      </c>
      <c r="C698" s="661" t="s">
        <v>2365</v>
      </c>
      <c r="D698" s="661" t="s">
        <v>2359</v>
      </c>
      <c r="E698" s="661" t="s">
        <v>3529</v>
      </c>
      <c r="F698" s="664"/>
      <c r="G698" s="664"/>
      <c r="H698" s="677">
        <v>0</v>
      </c>
      <c r="I698" s="664">
        <v>22</v>
      </c>
      <c r="J698" s="664">
        <v>64155.51999999999</v>
      </c>
      <c r="K698" s="677">
        <v>1</v>
      </c>
      <c r="L698" s="664">
        <v>22</v>
      </c>
      <c r="M698" s="665">
        <v>64155.51999999999</v>
      </c>
    </row>
    <row r="699" spans="1:13" ht="14.4" customHeight="1" x14ac:dyDescent="0.3">
      <c r="A699" s="660" t="s">
        <v>4382</v>
      </c>
      <c r="B699" s="661" t="s">
        <v>6663</v>
      </c>
      <c r="C699" s="661" t="s">
        <v>5472</v>
      </c>
      <c r="D699" s="661" t="s">
        <v>5473</v>
      </c>
      <c r="E699" s="661" t="s">
        <v>5474</v>
      </c>
      <c r="F699" s="664"/>
      <c r="G699" s="664"/>
      <c r="H699" s="677">
        <v>0</v>
      </c>
      <c r="I699" s="664">
        <v>2</v>
      </c>
      <c r="J699" s="664">
        <v>4236.84</v>
      </c>
      <c r="K699" s="677">
        <v>1</v>
      </c>
      <c r="L699" s="664">
        <v>2</v>
      </c>
      <c r="M699" s="665">
        <v>4236.84</v>
      </c>
    </row>
    <row r="700" spans="1:13" ht="14.4" customHeight="1" x14ac:dyDescent="0.3">
      <c r="A700" s="660" t="s">
        <v>4382</v>
      </c>
      <c r="B700" s="661" t="s">
        <v>4279</v>
      </c>
      <c r="C700" s="661" t="s">
        <v>6126</v>
      </c>
      <c r="D700" s="661" t="s">
        <v>4282</v>
      </c>
      <c r="E700" s="661" t="s">
        <v>6127</v>
      </c>
      <c r="F700" s="664"/>
      <c r="G700" s="664"/>
      <c r="H700" s="677">
        <v>0</v>
      </c>
      <c r="I700" s="664">
        <v>1</v>
      </c>
      <c r="J700" s="664">
        <v>489.98</v>
      </c>
      <c r="K700" s="677">
        <v>1</v>
      </c>
      <c r="L700" s="664">
        <v>1</v>
      </c>
      <c r="M700" s="665">
        <v>489.98</v>
      </c>
    </row>
    <row r="701" spans="1:13" ht="14.4" customHeight="1" x14ac:dyDescent="0.3">
      <c r="A701" s="660" t="s">
        <v>4382</v>
      </c>
      <c r="B701" s="661" t="s">
        <v>6665</v>
      </c>
      <c r="C701" s="661" t="s">
        <v>5481</v>
      </c>
      <c r="D701" s="661" t="s">
        <v>5482</v>
      </c>
      <c r="E701" s="661" t="s">
        <v>2414</v>
      </c>
      <c r="F701" s="664"/>
      <c r="G701" s="664"/>
      <c r="H701" s="677">
        <v>0</v>
      </c>
      <c r="I701" s="664">
        <v>9</v>
      </c>
      <c r="J701" s="664">
        <v>738.72</v>
      </c>
      <c r="K701" s="677">
        <v>1</v>
      </c>
      <c r="L701" s="664">
        <v>9</v>
      </c>
      <c r="M701" s="665">
        <v>738.72</v>
      </c>
    </row>
    <row r="702" spans="1:13" ht="14.4" customHeight="1" x14ac:dyDescent="0.3">
      <c r="A702" s="660" t="s">
        <v>4382</v>
      </c>
      <c r="B702" s="661" t="s">
        <v>4135</v>
      </c>
      <c r="C702" s="661" t="s">
        <v>2325</v>
      </c>
      <c r="D702" s="661" t="s">
        <v>2326</v>
      </c>
      <c r="E702" s="661" t="s">
        <v>2327</v>
      </c>
      <c r="F702" s="664"/>
      <c r="G702" s="664"/>
      <c r="H702" s="677">
        <v>0</v>
      </c>
      <c r="I702" s="664">
        <v>2</v>
      </c>
      <c r="J702" s="664">
        <v>293.26</v>
      </c>
      <c r="K702" s="677">
        <v>1</v>
      </c>
      <c r="L702" s="664">
        <v>2</v>
      </c>
      <c r="M702" s="665">
        <v>293.26</v>
      </c>
    </row>
    <row r="703" spans="1:13" ht="14.4" customHeight="1" x14ac:dyDescent="0.3">
      <c r="A703" s="660" t="s">
        <v>4382</v>
      </c>
      <c r="B703" s="661" t="s">
        <v>4136</v>
      </c>
      <c r="C703" s="661" t="s">
        <v>2315</v>
      </c>
      <c r="D703" s="661" t="s">
        <v>2316</v>
      </c>
      <c r="E703" s="661" t="s">
        <v>1161</v>
      </c>
      <c r="F703" s="664"/>
      <c r="G703" s="664"/>
      <c r="H703" s="677">
        <v>0</v>
      </c>
      <c r="I703" s="664">
        <v>11</v>
      </c>
      <c r="J703" s="664">
        <v>493.79000000000008</v>
      </c>
      <c r="K703" s="677">
        <v>1</v>
      </c>
      <c r="L703" s="664">
        <v>11</v>
      </c>
      <c r="M703" s="665">
        <v>493.79000000000008</v>
      </c>
    </row>
    <row r="704" spans="1:13" ht="14.4" customHeight="1" x14ac:dyDescent="0.3">
      <c r="A704" s="660" t="s">
        <v>4382</v>
      </c>
      <c r="B704" s="661" t="s">
        <v>4138</v>
      </c>
      <c r="C704" s="661" t="s">
        <v>4742</v>
      </c>
      <c r="D704" s="661" t="s">
        <v>1224</v>
      </c>
      <c r="E704" s="661" t="s">
        <v>1228</v>
      </c>
      <c r="F704" s="664"/>
      <c r="G704" s="664"/>
      <c r="H704" s="677">
        <v>0</v>
      </c>
      <c r="I704" s="664">
        <v>2</v>
      </c>
      <c r="J704" s="664">
        <v>162.41999999999999</v>
      </c>
      <c r="K704" s="677">
        <v>1</v>
      </c>
      <c r="L704" s="664">
        <v>2</v>
      </c>
      <c r="M704" s="665">
        <v>162.41999999999999</v>
      </c>
    </row>
    <row r="705" spans="1:13" ht="14.4" customHeight="1" x14ac:dyDescent="0.3">
      <c r="A705" s="660" t="s">
        <v>4382</v>
      </c>
      <c r="B705" s="661" t="s">
        <v>4138</v>
      </c>
      <c r="C705" s="661" t="s">
        <v>1223</v>
      </c>
      <c r="D705" s="661" t="s">
        <v>1224</v>
      </c>
      <c r="E705" s="661" t="s">
        <v>1225</v>
      </c>
      <c r="F705" s="664"/>
      <c r="G705" s="664"/>
      <c r="H705" s="677">
        <v>0</v>
      </c>
      <c r="I705" s="664">
        <v>1</v>
      </c>
      <c r="J705" s="664">
        <v>270.69</v>
      </c>
      <c r="K705" s="677">
        <v>1</v>
      </c>
      <c r="L705" s="664">
        <v>1</v>
      </c>
      <c r="M705" s="665">
        <v>270.69</v>
      </c>
    </row>
    <row r="706" spans="1:13" ht="14.4" customHeight="1" x14ac:dyDescent="0.3">
      <c r="A706" s="660" t="s">
        <v>4382</v>
      </c>
      <c r="B706" s="661" t="s">
        <v>4138</v>
      </c>
      <c r="C706" s="661" t="s">
        <v>1219</v>
      </c>
      <c r="D706" s="661" t="s">
        <v>1220</v>
      </c>
      <c r="E706" s="661" t="s">
        <v>1221</v>
      </c>
      <c r="F706" s="664"/>
      <c r="G706" s="664"/>
      <c r="H706" s="677">
        <v>0</v>
      </c>
      <c r="I706" s="664">
        <v>5</v>
      </c>
      <c r="J706" s="664">
        <v>304.60000000000002</v>
      </c>
      <c r="K706" s="677">
        <v>1</v>
      </c>
      <c r="L706" s="664">
        <v>5</v>
      </c>
      <c r="M706" s="665">
        <v>304.60000000000002</v>
      </c>
    </row>
    <row r="707" spans="1:13" ht="14.4" customHeight="1" x14ac:dyDescent="0.3">
      <c r="A707" s="660" t="s">
        <v>4382</v>
      </c>
      <c r="B707" s="661" t="s">
        <v>4138</v>
      </c>
      <c r="C707" s="661" t="s">
        <v>3000</v>
      </c>
      <c r="D707" s="661" t="s">
        <v>1220</v>
      </c>
      <c r="E707" s="661" t="s">
        <v>3001</v>
      </c>
      <c r="F707" s="664"/>
      <c r="G707" s="664"/>
      <c r="H707" s="677">
        <v>0</v>
      </c>
      <c r="I707" s="664">
        <v>1</v>
      </c>
      <c r="J707" s="664">
        <v>203.07</v>
      </c>
      <c r="K707" s="677">
        <v>1</v>
      </c>
      <c r="L707" s="664">
        <v>1</v>
      </c>
      <c r="M707" s="665">
        <v>203.07</v>
      </c>
    </row>
    <row r="708" spans="1:13" ht="14.4" customHeight="1" x14ac:dyDescent="0.3">
      <c r="A708" s="660" t="s">
        <v>4382</v>
      </c>
      <c r="B708" s="661" t="s">
        <v>4143</v>
      </c>
      <c r="C708" s="661" t="s">
        <v>2493</v>
      </c>
      <c r="D708" s="661" t="s">
        <v>2421</v>
      </c>
      <c r="E708" s="661" t="s">
        <v>2494</v>
      </c>
      <c r="F708" s="664"/>
      <c r="G708" s="664"/>
      <c r="H708" s="677">
        <v>0</v>
      </c>
      <c r="I708" s="664">
        <v>2</v>
      </c>
      <c r="J708" s="664">
        <v>392.92</v>
      </c>
      <c r="K708" s="677">
        <v>1</v>
      </c>
      <c r="L708" s="664">
        <v>2</v>
      </c>
      <c r="M708" s="665">
        <v>392.92</v>
      </c>
    </row>
    <row r="709" spans="1:13" ht="14.4" customHeight="1" x14ac:dyDescent="0.3">
      <c r="A709" s="660" t="s">
        <v>4382</v>
      </c>
      <c r="B709" s="661" t="s">
        <v>4144</v>
      </c>
      <c r="C709" s="661" t="s">
        <v>2344</v>
      </c>
      <c r="D709" s="661" t="s">
        <v>4146</v>
      </c>
      <c r="E709" s="661" t="s">
        <v>1221</v>
      </c>
      <c r="F709" s="664"/>
      <c r="G709" s="664"/>
      <c r="H709" s="677">
        <v>0</v>
      </c>
      <c r="I709" s="664">
        <v>3</v>
      </c>
      <c r="J709" s="664">
        <v>202.26</v>
      </c>
      <c r="K709" s="677">
        <v>1</v>
      </c>
      <c r="L709" s="664">
        <v>3</v>
      </c>
      <c r="M709" s="665">
        <v>202.26</v>
      </c>
    </row>
    <row r="710" spans="1:13" ht="14.4" customHeight="1" x14ac:dyDescent="0.3">
      <c r="A710" s="660" t="s">
        <v>4382</v>
      </c>
      <c r="B710" s="661" t="s">
        <v>6666</v>
      </c>
      <c r="C710" s="661" t="s">
        <v>5641</v>
      </c>
      <c r="D710" s="661" t="s">
        <v>5642</v>
      </c>
      <c r="E710" s="661" t="s">
        <v>1025</v>
      </c>
      <c r="F710" s="664"/>
      <c r="G710" s="664"/>
      <c r="H710" s="677">
        <v>0</v>
      </c>
      <c r="I710" s="664">
        <v>5</v>
      </c>
      <c r="J710" s="664">
        <v>846.35000000000014</v>
      </c>
      <c r="K710" s="677">
        <v>1</v>
      </c>
      <c r="L710" s="664">
        <v>5</v>
      </c>
      <c r="M710" s="665">
        <v>846.35000000000014</v>
      </c>
    </row>
    <row r="711" spans="1:13" ht="14.4" customHeight="1" x14ac:dyDescent="0.3">
      <c r="A711" s="660" t="s">
        <v>4382</v>
      </c>
      <c r="B711" s="661" t="s">
        <v>4150</v>
      </c>
      <c r="C711" s="661" t="s">
        <v>6117</v>
      </c>
      <c r="D711" s="661" t="s">
        <v>2400</v>
      </c>
      <c r="E711" s="661" t="s">
        <v>5042</v>
      </c>
      <c r="F711" s="664"/>
      <c r="G711" s="664"/>
      <c r="H711" s="677">
        <v>0</v>
      </c>
      <c r="I711" s="664">
        <v>1</v>
      </c>
      <c r="J711" s="664">
        <v>215.56</v>
      </c>
      <c r="K711" s="677">
        <v>1</v>
      </c>
      <c r="L711" s="664">
        <v>1</v>
      </c>
      <c r="M711" s="665">
        <v>215.56</v>
      </c>
    </row>
    <row r="712" spans="1:13" ht="14.4" customHeight="1" x14ac:dyDescent="0.3">
      <c r="A712" s="660" t="s">
        <v>4382</v>
      </c>
      <c r="B712" s="661" t="s">
        <v>4150</v>
      </c>
      <c r="C712" s="661" t="s">
        <v>5161</v>
      </c>
      <c r="D712" s="661" t="s">
        <v>2400</v>
      </c>
      <c r="E712" s="661" t="s">
        <v>2088</v>
      </c>
      <c r="F712" s="664"/>
      <c r="G712" s="664"/>
      <c r="H712" s="677">
        <v>0</v>
      </c>
      <c r="I712" s="664">
        <v>2</v>
      </c>
      <c r="J712" s="664">
        <v>215.62</v>
      </c>
      <c r="K712" s="677">
        <v>1</v>
      </c>
      <c r="L712" s="664">
        <v>2</v>
      </c>
      <c r="M712" s="665">
        <v>215.62</v>
      </c>
    </row>
    <row r="713" spans="1:13" ht="14.4" customHeight="1" x14ac:dyDescent="0.3">
      <c r="A713" s="660" t="s">
        <v>4382</v>
      </c>
      <c r="B713" s="661" t="s">
        <v>4153</v>
      </c>
      <c r="C713" s="661" t="s">
        <v>3627</v>
      </c>
      <c r="D713" s="661" t="s">
        <v>2263</v>
      </c>
      <c r="E713" s="661" t="s">
        <v>1377</v>
      </c>
      <c r="F713" s="664"/>
      <c r="G713" s="664"/>
      <c r="H713" s="677">
        <v>0</v>
      </c>
      <c r="I713" s="664">
        <v>2</v>
      </c>
      <c r="J713" s="664">
        <v>162.66</v>
      </c>
      <c r="K713" s="677">
        <v>1</v>
      </c>
      <c r="L713" s="664">
        <v>2</v>
      </c>
      <c r="M713" s="665">
        <v>162.66</v>
      </c>
    </row>
    <row r="714" spans="1:13" ht="14.4" customHeight="1" x14ac:dyDescent="0.3">
      <c r="A714" s="660" t="s">
        <v>4382</v>
      </c>
      <c r="B714" s="661" t="s">
        <v>4153</v>
      </c>
      <c r="C714" s="661" t="s">
        <v>6118</v>
      </c>
      <c r="D714" s="661" t="s">
        <v>5589</v>
      </c>
      <c r="E714" s="661" t="s">
        <v>812</v>
      </c>
      <c r="F714" s="664">
        <v>1</v>
      </c>
      <c r="G714" s="664">
        <v>0</v>
      </c>
      <c r="H714" s="677"/>
      <c r="I714" s="664"/>
      <c r="J714" s="664"/>
      <c r="K714" s="677"/>
      <c r="L714" s="664">
        <v>1</v>
      </c>
      <c r="M714" s="665">
        <v>0</v>
      </c>
    </row>
    <row r="715" spans="1:13" ht="14.4" customHeight="1" x14ac:dyDescent="0.3">
      <c r="A715" s="660" t="s">
        <v>4382</v>
      </c>
      <c r="B715" s="661" t="s">
        <v>4153</v>
      </c>
      <c r="C715" s="661" t="s">
        <v>6119</v>
      </c>
      <c r="D715" s="661" t="s">
        <v>5589</v>
      </c>
      <c r="E715" s="661" t="s">
        <v>1377</v>
      </c>
      <c r="F715" s="664">
        <v>1</v>
      </c>
      <c r="G715" s="664">
        <v>0</v>
      </c>
      <c r="H715" s="677"/>
      <c r="I715" s="664"/>
      <c r="J715" s="664"/>
      <c r="K715" s="677"/>
      <c r="L715" s="664">
        <v>1</v>
      </c>
      <c r="M715" s="665">
        <v>0</v>
      </c>
    </row>
    <row r="716" spans="1:13" ht="14.4" customHeight="1" x14ac:dyDescent="0.3">
      <c r="A716" s="660" t="s">
        <v>4382</v>
      </c>
      <c r="B716" s="661" t="s">
        <v>4154</v>
      </c>
      <c r="C716" s="661" t="s">
        <v>3624</v>
      </c>
      <c r="D716" s="661" t="s">
        <v>3625</v>
      </c>
      <c r="E716" s="661" t="s">
        <v>996</v>
      </c>
      <c r="F716" s="664"/>
      <c r="G716" s="664"/>
      <c r="H716" s="677">
        <v>0</v>
      </c>
      <c r="I716" s="664">
        <v>2</v>
      </c>
      <c r="J716" s="664">
        <v>65.3</v>
      </c>
      <c r="K716" s="677">
        <v>1</v>
      </c>
      <c r="L716" s="664">
        <v>2</v>
      </c>
      <c r="M716" s="665">
        <v>65.3</v>
      </c>
    </row>
    <row r="717" spans="1:13" ht="14.4" customHeight="1" x14ac:dyDescent="0.3">
      <c r="A717" s="660" t="s">
        <v>4382</v>
      </c>
      <c r="B717" s="661" t="s">
        <v>4155</v>
      </c>
      <c r="C717" s="661" t="s">
        <v>2388</v>
      </c>
      <c r="D717" s="661" t="s">
        <v>2393</v>
      </c>
      <c r="E717" s="661" t="s">
        <v>620</v>
      </c>
      <c r="F717" s="664"/>
      <c r="G717" s="664"/>
      <c r="H717" s="677">
        <v>0</v>
      </c>
      <c r="I717" s="664">
        <v>2</v>
      </c>
      <c r="J717" s="664">
        <v>261.18</v>
      </c>
      <c r="K717" s="677">
        <v>1</v>
      </c>
      <c r="L717" s="664">
        <v>2</v>
      </c>
      <c r="M717" s="665">
        <v>261.18</v>
      </c>
    </row>
    <row r="718" spans="1:13" ht="14.4" customHeight="1" x14ac:dyDescent="0.3">
      <c r="A718" s="660" t="s">
        <v>4382</v>
      </c>
      <c r="B718" s="661" t="s">
        <v>4155</v>
      </c>
      <c r="C718" s="661" t="s">
        <v>2392</v>
      </c>
      <c r="D718" s="661" t="s">
        <v>2393</v>
      </c>
      <c r="E718" s="661" t="s">
        <v>4156</v>
      </c>
      <c r="F718" s="664"/>
      <c r="G718" s="664"/>
      <c r="H718" s="677">
        <v>0</v>
      </c>
      <c r="I718" s="664">
        <v>5</v>
      </c>
      <c r="J718" s="664">
        <v>2176.5</v>
      </c>
      <c r="K718" s="677">
        <v>1</v>
      </c>
      <c r="L718" s="664">
        <v>5</v>
      </c>
      <c r="M718" s="665">
        <v>2176.5</v>
      </c>
    </row>
    <row r="719" spans="1:13" ht="14.4" customHeight="1" x14ac:dyDescent="0.3">
      <c r="A719" s="660" t="s">
        <v>4382</v>
      </c>
      <c r="B719" s="661" t="s">
        <v>4158</v>
      </c>
      <c r="C719" s="661" t="s">
        <v>6070</v>
      </c>
      <c r="D719" s="661" t="s">
        <v>3544</v>
      </c>
      <c r="E719" s="661" t="s">
        <v>6071</v>
      </c>
      <c r="F719" s="664"/>
      <c r="G719" s="664"/>
      <c r="H719" s="677">
        <v>0</v>
      </c>
      <c r="I719" s="664">
        <v>2</v>
      </c>
      <c r="J719" s="664">
        <v>1162.6199999999999</v>
      </c>
      <c r="K719" s="677">
        <v>1</v>
      </c>
      <c r="L719" s="664">
        <v>2</v>
      </c>
      <c r="M719" s="665">
        <v>1162.6199999999999</v>
      </c>
    </row>
    <row r="720" spans="1:13" ht="14.4" customHeight="1" x14ac:dyDescent="0.3">
      <c r="A720" s="660" t="s">
        <v>4382</v>
      </c>
      <c r="B720" s="661" t="s">
        <v>4159</v>
      </c>
      <c r="C720" s="661" t="s">
        <v>2254</v>
      </c>
      <c r="D720" s="661" t="s">
        <v>2255</v>
      </c>
      <c r="E720" s="661" t="s">
        <v>4160</v>
      </c>
      <c r="F720" s="664"/>
      <c r="G720" s="664"/>
      <c r="H720" s="677">
        <v>0</v>
      </c>
      <c r="I720" s="664">
        <v>1</v>
      </c>
      <c r="J720" s="664">
        <v>164.15</v>
      </c>
      <c r="K720" s="677">
        <v>1</v>
      </c>
      <c r="L720" s="664">
        <v>1</v>
      </c>
      <c r="M720" s="665">
        <v>164.15</v>
      </c>
    </row>
    <row r="721" spans="1:13" ht="14.4" customHeight="1" x14ac:dyDescent="0.3">
      <c r="A721" s="660" t="s">
        <v>4382</v>
      </c>
      <c r="B721" s="661" t="s">
        <v>4159</v>
      </c>
      <c r="C721" s="661" t="s">
        <v>3579</v>
      </c>
      <c r="D721" s="661" t="s">
        <v>2255</v>
      </c>
      <c r="E721" s="661" t="s">
        <v>3580</v>
      </c>
      <c r="F721" s="664"/>
      <c r="G721" s="664"/>
      <c r="H721" s="677">
        <v>0</v>
      </c>
      <c r="I721" s="664">
        <v>1</v>
      </c>
      <c r="J721" s="664">
        <v>492.45</v>
      </c>
      <c r="K721" s="677">
        <v>1</v>
      </c>
      <c r="L721" s="664">
        <v>1</v>
      </c>
      <c r="M721" s="665">
        <v>492.45</v>
      </c>
    </row>
    <row r="722" spans="1:13" ht="14.4" customHeight="1" x14ac:dyDescent="0.3">
      <c r="A722" s="660" t="s">
        <v>4382</v>
      </c>
      <c r="B722" s="661" t="s">
        <v>4164</v>
      </c>
      <c r="C722" s="661" t="s">
        <v>5322</v>
      </c>
      <c r="D722" s="661" t="s">
        <v>629</v>
      </c>
      <c r="E722" s="661" t="s">
        <v>5323</v>
      </c>
      <c r="F722" s="664"/>
      <c r="G722" s="664"/>
      <c r="H722" s="677">
        <v>0</v>
      </c>
      <c r="I722" s="664">
        <v>2</v>
      </c>
      <c r="J722" s="664">
        <v>130.13999999999999</v>
      </c>
      <c r="K722" s="677">
        <v>1</v>
      </c>
      <c r="L722" s="664">
        <v>2</v>
      </c>
      <c r="M722" s="665">
        <v>130.13999999999999</v>
      </c>
    </row>
    <row r="723" spans="1:13" ht="14.4" customHeight="1" x14ac:dyDescent="0.3">
      <c r="A723" s="660" t="s">
        <v>4382</v>
      </c>
      <c r="B723" s="661" t="s">
        <v>4164</v>
      </c>
      <c r="C723" s="661" t="s">
        <v>2490</v>
      </c>
      <c r="D723" s="661" t="s">
        <v>2491</v>
      </c>
      <c r="E723" s="661" t="s">
        <v>4165</v>
      </c>
      <c r="F723" s="664"/>
      <c r="G723" s="664"/>
      <c r="H723" s="677">
        <v>0</v>
      </c>
      <c r="I723" s="664">
        <v>3</v>
      </c>
      <c r="J723" s="664">
        <v>390.45000000000005</v>
      </c>
      <c r="K723" s="677">
        <v>1</v>
      </c>
      <c r="L723" s="664">
        <v>3</v>
      </c>
      <c r="M723" s="665">
        <v>390.45000000000005</v>
      </c>
    </row>
    <row r="724" spans="1:13" ht="14.4" customHeight="1" x14ac:dyDescent="0.3">
      <c r="A724" s="660" t="s">
        <v>4382</v>
      </c>
      <c r="B724" s="661" t="s">
        <v>4164</v>
      </c>
      <c r="C724" s="661" t="s">
        <v>4992</v>
      </c>
      <c r="D724" s="661" t="s">
        <v>626</v>
      </c>
      <c r="E724" s="661" t="s">
        <v>4993</v>
      </c>
      <c r="F724" s="664"/>
      <c r="G724" s="664"/>
      <c r="H724" s="677">
        <v>0</v>
      </c>
      <c r="I724" s="664">
        <v>5</v>
      </c>
      <c r="J724" s="664">
        <v>252.85</v>
      </c>
      <c r="K724" s="677">
        <v>1</v>
      </c>
      <c r="L724" s="664">
        <v>5</v>
      </c>
      <c r="M724" s="665">
        <v>252.85</v>
      </c>
    </row>
    <row r="725" spans="1:13" ht="14.4" customHeight="1" x14ac:dyDescent="0.3">
      <c r="A725" s="660" t="s">
        <v>4382</v>
      </c>
      <c r="B725" s="661" t="s">
        <v>4164</v>
      </c>
      <c r="C725" s="661" t="s">
        <v>3538</v>
      </c>
      <c r="D725" s="661" t="s">
        <v>3539</v>
      </c>
      <c r="E725" s="661" t="s">
        <v>4294</v>
      </c>
      <c r="F725" s="664"/>
      <c r="G725" s="664"/>
      <c r="H725" s="677">
        <v>0</v>
      </c>
      <c r="I725" s="664">
        <v>4</v>
      </c>
      <c r="J725" s="664">
        <v>347.04</v>
      </c>
      <c r="K725" s="677">
        <v>1</v>
      </c>
      <c r="L725" s="664">
        <v>4</v>
      </c>
      <c r="M725" s="665">
        <v>347.04</v>
      </c>
    </row>
    <row r="726" spans="1:13" ht="14.4" customHeight="1" x14ac:dyDescent="0.3">
      <c r="A726" s="660" t="s">
        <v>4382</v>
      </c>
      <c r="B726" s="661" t="s">
        <v>4167</v>
      </c>
      <c r="C726" s="661" t="s">
        <v>2669</v>
      </c>
      <c r="D726" s="661" t="s">
        <v>4168</v>
      </c>
      <c r="E726" s="661" t="s">
        <v>4169</v>
      </c>
      <c r="F726" s="664"/>
      <c r="G726" s="664"/>
      <c r="H726" s="677">
        <v>0</v>
      </c>
      <c r="I726" s="664">
        <v>3</v>
      </c>
      <c r="J726" s="664">
        <v>999.93000000000006</v>
      </c>
      <c r="K726" s="677">
        <v>1</v>
      </c>
      <c r="L726" s="664">
        <v>3</v>
      </c>
      <c r="M726" s="665">
        <v>999.93000000000006</v>
      </c>
    </row>
    <row r="727" spans="1:13" ht="14.4" customHeight="1" x14ac:dyDescent="0.3">
      <c r="A727" s="660" t="s">
        <v>4382</v>
      </c>
      <c r="B727" s="661" t="s">
        <v>4167</v>
      </c>
      <c r="C727" s="661" t="s">
        <v>3708</v>
      </c>
      <c r="D727" s="661" t="s">
        <v>4295</v>
      </c>
      <c r="E727" s="661" t="s">
        <v>4296</v>
      </c>
      <c r="F727" s="664"/>
      <c r="G727" s="664"/>
      <c r="H727" s="677">
        <v>0</v>
      </c>
      <c r="I727" s="664">
        <v>6</v>
      </c>
      <c r="J727" s="664">
        <v>1454.76</v>
      </c>
      <c r="K727" s="677">
        <v>1</v>
      </c>
      <c r="L727" s="664">
        <v>6</v>
      </c>
      <c r="M727" s="665">
        <v>1454.76</v>
      </c>
    </row>
    <row r="728" spans="1:13" ht="14.4" customHeight="1" x14ac:dyDescent="0.3">
      <c r="A728" s="660" t="s">
        <v>4382</v>
      </c>
      <c r="B728" s="661" t="s">
        <v>4172</v>
      </c>
      <c r="C728" s="661" t="s">
        <v>2790</v>
      </c>
      <c r="D728" s="661" t="s">
        <v>2791</v>
      </c>
      <c r="E728" s="661" t="s">
        <v>2188</v>
      </c>
      <c r="F728" s="664"/>
      <c r="G728" s="664"/>
      <c r="H728" s="677">
        <v>0</v>
      </c>
      <c r="I728" s="664">
        <v>2</v>
      </c>
      <c r="J728" s="664">
        <v>276.32</v>
      </c>
      <c r="K728" s="677">
        <v>1</v>
      </c>
      <c r="L728" s="664">
        <v>2</v>
      </c>
      <c r="M728" s="665">
        <v>276.32</v>
      </c>
    </row>
    <row r="729" spans="1:13" ht="14.4" customHeight="1" x14ac:dyDescent="0.3">
      <c r="A729" s="660" t="s">
        <v>4382</v>
      </c>
      <c r="B729" s="661" t="s">
        <v>4175</v>
      </c>
      <c r="C729" s="661" t="s">
        <v>5754</v>
      </c>
      <c r="D729" s="661" t="s">
        <v>2771</v>
      </c>
      <c r="E729" s="661" t="s">
        <v>5755</v>
      </c>
      <c r="F729" s="664"/>
      <c r="G729" s="664"/>
      <c r="H729" s="677"/>
      <c r="I729" s="664">
        <v>2</v>
      </c>
      <c r="J729" s="664">
        <v>0</v>
      </c>
      <c r="K729" s="677"/>
      <c r="L729" s="664">
        <v>2</v>
      </c>
      <c r="M729" s="665">
        <v>0</v>
      </c>
    </row>
    <row r="730" spans="1:13" ht="14.4" customHeight="1" x14ac:dyDescent="0.3">
      <c r="A730" s="660" t="s">
        <v>4382</v>
      </c>
      <c r="B730" s="661" t="s">
        <v>4178</v>
      </c>
      <c r="C730" s="661" t="s">
        <v>2778</v>
      </c>
      <c r="D730" s="661" t="s">
        <v>2779</v>
      </c>
      <c r="E730" s="661" t="s">
        <v>4179</v>
      </c>
      <c r="F730" s="664"/>
      <c r="G730" s="664"/>
      <c r="H730" s="677">
        <v>0</v>
      </c>
      <c r="I730" s="664">
        <v>1</v>
      </c>
      <c r="J730" s="664">
        <v>69.86</v>
      </c>
      <c r="K730" s="677">
        <v>1</v>
      </c>
      <c r="L730" s="664">
        <v>1</v>
      </c>
      <c r="M730" s="665">
        <v>69.86</v>
      </c>
    </row>
    <row r="731" spans="1:13" ht="14.4" customHeight="1" x14ac:dyDescent="0.3">
      <c r="A731" s="660" t="s">
        <v>4382</v>
      </c>
      <c r="B731" s="661" t="s">
        <v>4180</v>
      </c>
      <c r="C731" s="661" t="s">
        <v>4477</v>
      </c>
      <c r="D731" s="661" t="s">
        <v>4478</v>
      </c>
      <c r="E731" s="661" t="s">
        <v>2188</v>
      </c>
      <c r="F731" s="664"/>
      <c r="G731" s="664"/>
      <c r="H731" s="677">
        <v>0</v>
      </c>
      <c r="I731" s="664">
        <v>3</v>
      </c>
      <c r="J731" s="664">
        <v>157.19999999999999</v>
      </c>
      <c r="K731" s="677">
        <v>1</v>
      </c>
      <c r="L731" s="664">
        <v>3</v>
      </c>
      <c r="M731" s="665">
        <v>157.19999999999999</v>
      </c>
    </row>
    <row r="732" spans="1:13" ht="14.4" customHeight="1" x14ac:dyDescent="0.3">
      <c r="A732" s="660" t="s">
        <v>4382</v>
      </c>
      <c r="B732" s="661" t="s">
        <v>4180</v>
      </c>
      <c r="C732" s="661" t="s">
        <v>2767</v>
      </c>
      <c r="D732" s="661" t="s">
        <v>2768</v>
      </c>
      <c r="E732" s="661" t="s">
        <v>4173</v>
      </c>
      <c r="F732" s="664"/>
      <c r="G732" s="664"/>
      <c r="H732" s="677">
        <v>0</v>
      </c>
      <c r="I732" s="664">
        <v>3</v>
      </c>
      <c r="J732" s="664">
        <v>209.57999999999998</v>
      </c>
      <c r="K732" s="677">
        <v>1</v>
      </c>
      <c r="L732" s="664">
        <v>3</v>
      </c>
      <c r="M732" s="665">
        <v>209.57999999999998</v>
      </c>
    </row>
    <row r="733" spans="1:13" ht="14.4" customHeight="1" x14ac:dyDescent="0.3">
      <c r="A733" s="660" t="s">
        <v>4382</v>
      </c>
      <c r="B733" s="661" t="s">
        <v>4187</v>
      </c>
      <c r="C733" s="661" t="s">
        <v>2840</v>
      </c>
      <c r="D733" s="661" t="s">
        <v>2841</v>
      </c>
      <c r="E733" s="661" t="s">
        <v>4190</v>
      </c>
      <c r="F733" s="664"/>
      <c r="G733" s="664"/>
      <c r="H733" s="677">
        <v>0</v>
      </c>
      <c r="I733" s="664">
        <v>1</v>
      </c>
      <c r="J733" s="664">
        <v>3127.19</v>
      </c>
      <c r="K733" s="677">
        <v>1</v>
      </c>
      <c r="L733" s="664">
        <v>1</v>
      </c>
      <c r="M733" s="665">
        <v>3127.19</v>
      </c>
    </row>
    <row r="734" spans="1:13" ht="14.4" customHeight="1" x14ac:dyDescent="0.3">
      <c r="A734" s="660" t="s">
        <v>4382</v>
      </c>
      <c r="B734" s="661" t="s">
        <v>4187</v>
      </c>
      <c r="C734" s="661" t="s">
        <v>6091</v>
      </c>
      <c r="D734" s="661" t="s">
        <v>6092</v>
      </c>
      <c r="E734" s="661" t="s">
        <v>6093</v>
      </c>
      <c r="F734" s="664"/>
      <c r="G734" s="664"/>
      <c r="H734" s="677">
        <v>0</v>
      </c>
      <c r="I734" s="664">
        <v>6</v>
      </c>
      <c r="J734" s="664">
        <v>25700.58</v>
      </c>
      <c r="K734" s="677">
        <v>1</v>
      </c>
      <c r="L734" s="664">
        <v>6</v>
      </c>
      <c r="M734" s="665">
        <v>25700.58</v>
      </c>
    </row>
    <row r="735" spans="1:13" ht="14.4" customHeight="1" x14ac:dyDescent="0.3">
      <c r="A735" s="660" t="s">
        <v>4382</v>
      </c>
      <c r="B735" s="661" t="s">
        <v>6656</v>
      </c>
      <c r="C735" s="661" t="s">
        <v>5128</v>
      </c>
      <c r="D735" s="661" t="s">
        <v>5129</v>
      </c>
      <c r="E735" s="661" t="s">
        <v>2884</v>
      </c>
      <c r="F735" s="664"/>
      <c r="G735" s="664"/>
      <c r="H735" s="677">
        <v>0</v>
      </c>
      <c r="I735" s="664">
        <v>4</v>
      </c>
      <c r="J735" s="664">
        <v>41027.08</v>
      </c>
      <c r="K735" s="677">
        <v>1</v>
      </c>
      <c r="L735" s="664">
        <v>4</v>
      </c>
      <c r="M735" s="665">
        <v>41027.08</v>
      </c>
    </row>
    <row r="736" spans="1:13" ht="14.4" customHeight="1" x14ac:dyDescent="0.3">
      <c r="A736" s="660" t="s">
        <v>4382</v>
      </c>
      <c r="B736" s="661" t="s">
        <v>6656</v>
      </c>
      <c r="C736" s="661" t="s">
        <v>5130</v>
      </c>
      <c r="D736" s="661" t="s">
        <v>5129</v>
      </c>
      <c r="E736" s="661" t="s">
        <v>2884</v>
      </c>
      <c r="F736" s="664"/>
      <c r="G736" s="664"/>
      <c r="H736" s="677">
        <v>0</v>
      </c>
      <c r="I736" s="664">
        <v>3</v>
      </c>
      <c r="J736" s="664">
        <v>30770.31</v>
      </c>
      <c r="K736" s="677">
        <v>1</v>
      </c>
      <c r="L736" s="664">
        <v>3</v>
      </c>
      <c r="M736" s="665">
        <v>30770.31</v>
      </c>
    </row>
    <row r="737" spans="1:13" ht="14.4" customHeight="1" x14ac:dyDescent="0.3">
      <c r="A737" s="660" t="s">
        <v>4382</v>
      </c>
      <c r="B737" s="661" t="s">
        <v>6656</v>
      </c>
      <c r="C737" s="661" t="s">
        <v>6102</v>
      </c>
      <c r="D737" s="661" t="s">
        <v>5129</v>
      </c>
      <c r="E737" s="661" t="s">
        <v>4129</v>
      </c>
      <c r="F737" s="664"/>
      <c r="G737" s="664"/>
      <c r="H737" s="677"/>
      <c r="I737" s="664">
        <v>1</v>
      </c>
      <c r="J737" s="664">
        <v>0</v>
      </c>
      <c r="K737" s="677"/>
      <c r="L737" s="664">
        <v>1</v>
      </c>
      <c r="M737" s="665">
        <v>0</v>
      </c>
    </row>
    <row r="738" spans="1:13" ht="14.4" customHeight="1" x14ac:dyDescent="0.3">
      <c r="A738" s="660" t="s">
        <v>4382</v>
      </c>
      <c r="B738" s="661" t="s">
        <v>4298</v>
      </c>
      <c r="C738" s="661" t="s">
        <v>3655</v>
      </c>
      <c r="D738" s="661" t="s">
        <v>4299</v>
      </c>
      <c r="E738" s="661" t="s">
        <v>1225</v>
      </c>
      <c r="F738" s="664"/>
      <c r="G738" s="664"/>
      <c r="H738" s="677">
        <v>0</v>
      </c>
      <c r="I738" s="664">
        <v>1</v>
      </c>
      <c r="J738" s="664">
        <v>257.35000000000002</v>
      </c>
      <c r="K738" s="677">
        <v>1</v>
      </c>
      <c r="L738" s="664">
        <v>1</v>
      </c>
      <c r="M738" s="665">
        <v>257.35000000000002</v>
      </c>
    </row>
    <row r="739" spans="1:13" ht="14.4" customHeight="1" x14ac:dyDescent="0.3">
      <c r="A739" s="660" t="s">
        <v>4382</v>
      </c>
      <c r="B739" s="661" t="s">
        <v>4298</v>
      </c>
      <c r="C739" s="661" t="s">
        <v>3652</v>
      </c>
      <c r="D739" s="661" t="s">
        <v>4300</v>
      </c>
      <c r="E739" s="661" t="s">
        <v>2543</v>
      </c>
      <c r="F739" s="664"/>
      <c r="G739" s="664"/>
      <c r="H739" s="677">
        <v>0</v>
      </c>
      <c r="I739" s="664">
        <v>14</v>
      </c>
      <c r="J739" s="664">
        <v>7205.5199999999995</v>
      </c>
      <c r="K739" s="677">
        <v>1</v>
      </c>
      <c r="L739" s="664">
        <v>14</v>
      </c>
      <c r="M739" s="665">
        <v>7205.5199999999995</v>
      </c>
    </row>
    <row r="740" spans="1:13" ht="14.4" customHeight="1" x14ac:dyDescent="0.3">
      <c r="A740" s="660" t="s">
        <v>4382</v>
      </c>
      <c r="B740" s="661" t="s">
        <v>4213</v>
      </c>
      <c r="C740" s="661" t="s">
        <v>3659</v>
      </c>
      <c r="D740" s="661" t="s">
        <v>3660</v>
      </c>
      <c r="E740" s="661" t="s">
        <v>3661</v>
      </c>
      <c r="F740" s="664"/>
      <c r="G740" s="664"/>
      <c r="H740" s="677">
        <v>0</v>
      </c>
      <c r="I740" s="664">
        <v>32</v>
      </c>
      <c r="J740" s="664">
        <v>6921.28</v>
      </c>
      <c r="K740" s="677">
        <v>1</v>
      </c>
      <c r="L740" s="664">
        <v>32</v>
      </c>
      <c r="M740" s="665">
        <v>6921.28</v>
      </c>
    </row>
    <row r="741" spans="1:13" ht="14.4" customHeight="1" x14ac:dyDescent="0.3">
      <c r="A741" s="660" t="s">
        <v>4382</v>
      </c>
      <c r="B741" s="661" t="s">
        <v>6657</v>
      </c>
      <c r="C741" s="661" t="s">
        <v>5066</v>
      </c>
      <c r="D741" s="661" t="s">
        <v>5067</v>
      </c>
      <c r="E741" s="661" t="s">
        <v>5068</v>
      </c>
      <c r="F741" s="664"/>
      <c r="G741" s="664"/>
      <c r="H741" s="677">
        <v>0</v>
      </c>
      <c r="I741" s="664">
        <v>4</v>
      </c>
      <c r="J741" s="664">
        <v>3218.32</v>
      </c>
      <c r="K741" s="677">
        <v>1</v>
      </c>
      <c r="L741" s="664">
        <v>4</v>
      </c>
      <c r="M741" s="665">
        <v>3218.32</v>
      </c>
    </row>
    <row r="742" spans="1:13" ht="14.4" customHeight="1" x14ac:dyDescent="0.3">
      <c r="A742" s="660" t="s">
        <v>4382</v>
      </c>
      <c r="B742" s="661" t="s">
        <v>6657</v>
      </c>
      <c r="C742" s="661" t="s">
        <v>5295</v>
      </c>
      <c r="D742" s="661" t="s">
        <v>5067</v>
      </c>
      <c r="E742" s="661" t="s">
        <v>5296</v>
      </c>
      <c r="F742" s="664"/>
      <c r="G742" s="664"/>
      <c r="H742" s="677">
        <v>0</v>
      </c>
      <c r="I742" s="664">
        <v>3</v>
      </c>
      <c r="J742" s="664">
        <v>8045.88</v>
      </c>
      <c r="K742" s="677">
        <v>1</v>
      </c>
      <c r="L742" s="664">
        <v>3</v>
      </c>
      <c r="M742" s="665">
        <v>8045.88</v>
      </c>
    </row>
    <row r="743" spans="1:13" ht="14.4" customHeight="1" x14ac:dyDescent="0.3">
      <c r="A743" s="660" t="s">
        <v>4382</v>
      </c>
      <c r="B743" s="661" t="s">
        <v>6657</v>
      </c>
      <c r="C743" s="661" t="s">
        <v>5069</v>
      </c>
      <c r="D743" s="661" t="s">
        <v>5070</v>
      </c>
      <c r="E743" s="661" t="s">
        <v>5071</v>
      </c>
      <c r="F743" s="664">
        <v>9</v>
      </c>
      <c r="G743" s="664">
        <v>6758.5500000000011</v>
      </c>
      <c r="H743" s="677">
        <v>1</v>
      </c>
      <c r="I743" s="664"/>
      <c r="J743" s="664"/>
      <c r="K743" s="677">
        <v>0</v>
      </c>
      <c r="L743" s="664">
        <v>9</v>
      </c>
      <c r="M743" s="665">
        <v>6758.5500000000011</v>
      </c>
    </row>
    <row r="744" spans="1:13" ht="14.4" customHeight="1" x14ac:dyDescent="0.3">
      <c r="A744" s="660" t="s">
        <v>4382</v>
      </c>
      <c r="B744" s="661" t="s">
        <v>4214</v>
      </c>
      <c r="C744" s="661" t="s">
        <v>2601</v>
      </c>
      <c r="D744" s="661" t="s">
        <v>2602</v>
      </c>
      <c r="E744" s="661" t="s">
        <v>4215</v>
      </c>
      <c r="F744" s="664"/>
      <c r="G744" s="664"/>
      <c r="H744" s="677">
        <v>0</v>
      </c>
      <c r="I744" s="664">
        <v>164</v>
      </c>
      <c r="J744" s="664">
        <v>131951.12</v>
      </c>
      <c r="K744" s="677">
        <v>1</v>
      </c>
      <c r="L744" s="664">
        <v>164</v>
      </c>
      <c r="M744" s="665">
        <v>131951.12</v>
      </c>
    </row>
    <row r="745" spans="1:13" ht="14.4" customHeight="1" x14ac:dyDescent="0.3">
      <c r="A745" s="660" t="s">
        <v>4382</v>
      </c>
      <c r="B745" s="661" t="s">
        <v>6668</v>
      </c>
      <c r="C745" s="661" t="s">
        <v>5498</v>
      </c>
      <c r="D745" s="661" t="s">
        <v>5499</v>
      </c>
      <c r="E745" s="661" t="s">
        <v>2478</v>
      </c>
      <c r="F745" s="664"/>
      <c r="G745" s="664"/>
      <c r="H745" s="677">
        <v>0</v>
      </c>
      <c r="I745" s="664">
        <v>5</v>
      </c>
      <c r="J745" s="664">
        <v>4022.9</v>
      </c>
      <c r="K745" s="677">
        <v>1</v>
      </c>
      <c r="L745" s="664">
        <v>5</v>
      </c>
      <c r="M745" s="665">
        <v>4022.9</v>
      </c>
    </row>
    <row r="746" spans="1:13" ht="14.4" customHeight="1" x14ac:dyDescent="0.3">
      <c r="A746" s="660" t="s">
        <v>4382</v>
      </c>
      <c r="B746" s="661" t="s">
        <v>6668</v>
      </c>
      <c r="C746" s="661" t="s">
        <v>5738</v>
      </c>
      <c r="D746" s="661" t="s">
        <v>5499</v>
      </c>
      <c r="E746" s="661" t="s">
        <v>5739</v>
      </c>
      <c r="F746" s="664"/>
      <c r="G746" s="664"/>
      <c r="H746" s="677">
        <v>0</v>
      </c>
      <c r="I746" s="664">
        <v>2</v>
      </c>
      <c r="J746" s="664">
        <v>4827.5200000000004</v>
      </c>
      <c r="K746" s="677">
        <v>1</v>
      </c>
      <c r="L746" s="664">
        <v>2</v>
      </c>
      <c r="M746" s="665">
        <v>4827.5200000000004</v>
      </c>
    </row>
    <row r="747" spans="1:13" ht="14.4" customHeight="1" x14ac:dyDescent="0.3">
      <c r="A747" s="660" t="s">
        <v>4382</v>
      </c>
      <c r="B747" s="661" t="s">
        <v>4217</v>
      </c>
      <c r="C747" s="661" t="s">
        <v>2250</v>
      </c>
      <c r="D747" s="661" t="s">
        <v>2251</v>
      </c>
      <c r="E747" s="661" t="s">
        <v>2109</v>
      </c>
      <c r="F747" s="664"/>
      <c r="G747" s="664"/>
      <c r="H747" s="677">
        <v>0</v>
      </c>
      <c r="I747" s="664">
        <v>4</v>
      </c>
      <c r="J747" s="664">
        <v>275.27999999999997</v>
      </c>
      <c r="K747" s="677">
        <v>1</v>
      </c>
      <c r="L747" s="664">
        <v>4</v>
      </c>
      <c r="M747" s="665">
        <v>275.27999999999997</v>
      </c>
    </row>
    <row r="748" spans="1:13" ht="14.4" customHeight="1" x14ac:dyDescent="0.3">
      <c r="A748" s="660" t="s">
        <v>4382</v>
      </c>
      <c r="B748" s="661" t="s">
        <v>4217</v>
      </c>
      <c r="C748" s="661" t="s">
        <v>5612</v>
      </c>
      <c r="D748" s="661" t="s">
        <v>2251</v>
      </c>
      <c r="E748" s="661" t="s">
        <v>5613</v>
      </c>
      <c r="F748" s="664"/>
      <c r="G748" s="664"/>
      <c r="H748" s="677"/>
      <c r="I748" s="664">
        <v>1</v>
      </c>
      <c r="J748" s="664">
        <v>0</v>
      </c>
      <c r="K748" s="677"/>
      <c r="L748" s="664">
        <v>1</v>
      </c>
      <c r="M748" s="665">
        <v>0</v>
      </c>
    </row>
    <row r="749" spans="1:13" ht="14.4" customHeight="1" x14ac:dyDescent="0.3">
      <c r="A749" s="660" t="s">
        <v>4382</v>
      </c>
      <c r="B749" s="661" t="s">
        <v>4217</v>
      </c>
      <c r="C749" s="661" t="s">
        <v>5167</v>
      </c>
      <c r="D749" s="661" t="s">
        <v>5168</v>
      </c>
      <c r="E749" s="661" t="s">
        <v>5169</v>
      </c>
      <c r="F749" s="664">
        <v>3</v>
      </c>
      <c r="G749" s="664">
        <v>215.73</v>
      </c>
      <c r="H749" s="677">
        <v>1</v>
      </c>
      <c r="I749" s="664"/>
      <c r="J749" s="664"/>
      <c r="K749" s="677">
        <v>0</v>
      </c>
      <c r="L749" s="664">
        <v>3</v>
      </c>
      <c r="M749" s="665">
        <v>215.73</v>
      </c>
    </row>
    <row r="750" spans="1:13" ht="14.4" customHeight="1" x14ac:dyDescent="0.3">
      <c r="A750" s="660" t="s">
        <v>4382</v>
      </c>
      <c r="B750" s="661" t="s">
        <v>4219</v>
      </c>
      <c r="C750" s="661" t="s">
        <v>1190</v>
      </c>
      <c r="D750" s="661" t="s">
        <v>1191</v>
      </c>
      <c r="E750" s="661" t="s">
        <v>1192</v>
      </c>
      <c r="F750" s="664"/>
      <c r="G750" s="664"/>
      <c r="H750" s="677">
        <v>0</v>
      </c>
      <c r="I750" s="664">
        <v>6</v>
      </c>
      <c r="J750" s="664">
        <v>571.5</v>
      </c>
      <c r="K750" s="677">
        <v>1</v>
      </c>
      <c r="L750" s="664">
        <v>6</v>
      </c>
      <c r="M750" s="665">
        <v>571.5</v>
      </c>
    </row>
    <row r="751" spans="1:13" ht="14.4" customHeight="1" x14ac:dyDescent="0.3">
      <c r="A751" s="660" t="s">
        <v>4382</v>
      </c>
      <c r="B751" s="661" t="s">
        <v>6661</v>
      </c>
      <c r="C751" s="661" t="s">
        <v>4753</v>
      </c>
      <c r="D751" s="661" t="s">
        <v>4754</v>
      </c>
      <c r="E751" s="661" t="s">
        <v>4755</v>
      </c>
      <c r="F751" s="664"/>
      <c r="G751" s="664"/>
      <c r="H751" s="677">
        <v>0</v>
      </c>
      <c r="I751" s="664">
        <v>17</v>
      </c>
      <c r="J751" s="664">
        <v>14274.199999999999</v>
      </c>
      <c r="K751" s="677">
        <v>1</v>
      </c>
      <c r="L751" s="664">
        <v>17</v>
      </c>
      <c r="M751" s="665">
        <v>14274.199999999999</v>
      </c>
    </row>
    <row r="752" spans="1:13" ht="14.4" customHeight="1" x14ac:dyDescent="0.3">
      <c r="A752" s="660" t="s">
        <v>4382</v>
      </c>
      <c r="B752" s="661" t="s">
        <v>6661</v>
      </c>
      <c r="C752" s="661" t="s">
        <v>4620</v>
      </c>
      <c r="D752" s="661" t="s">
        <v>4621</v>
      </c>
      <c r="E752" s="661" t="s">
        <v>4622</v>
      </c>
      <c r="F752" s="664"/>
      <c r="G752" s="664"/>
      <c r="H752" s="677">
        <v>0</v>
      </c>
      <c r="I752" s="664">
        <v>17</v>
      </c>
      <c r="J752" s="664">
        <v>21852.86</v>
      </c>
      <c r="K752" s="677">
        <v>1</v>
      </c>
      <c r="L752" s="664">
        <v>17</v>
      </c>
      <c r="M752" s="665">
        <v>21852.86</v>
      </c>
    </row>
    <row r="753" spans="1:13" ht="14.4" customHeight="1" x14ac:dyDescent="0.3">
      <c r="A753" s="660" t="s">
        <v>4382</v>
      </c>
      <c r="B753" s="661" t="s">
        <v>6661</v>
      </c>
      <c r="C753" s="661" t="s">
        <v>4756</v>
      </c>
      <c r="D753" s="661" t="s">
        <v>4757</v>
      </c>
      <c r="E753" s="661" t="s">
        <v>4758</v>
      </c>
      <c r="F753" s="664"/>
      <c r="G753" s="664"/>
      <c r="H753" s="677">
        <v>0</v>
      </c>
      <c r="I753" s="664">
        <v>15</v>
      </c>
      <c r="J753" s="664">
        <v>26602.5</v>
      </c>
      <c r="K753" s="677">
        <v>1</v>
      </c>
      <c r="L753" s="664">
        <v>15</v>
      </c>
      <c r="M753" s="665">
        <v>26602.5</v>
      </c>
    </row>
    <row r="754" spans="1:13" ht="14.4" customHeight="1" x14ac:dyDescent="0.3">
      <c r="A754" s="660" t="s">
        <v>4382</v>
      </c>
      <c r="B754" s="661" t="s">
        <v>4222</v>
      </c>
      <c r="C754" s="661" t="s">
        <v>2299</v>
      </c>
      <c r="D754" s="661" t="s">
        <v>2300</v>
      </c>
      <c r="E754" s="661" t="s">
        <v>2301</v>
      </c>
      <c r="F754" s="664"/>
      <c r="G754" s="664"/>
      <c r="H754" s="677">
        <v>0</v>
      </c>
      <c r="I754" s="664">
        <v>3</v>
      </c>
      <c r="J754" s="664">
        <v>80.67</v>
      </c>
      <c r="K754" s="677">
        <v>1</v>
      </c>
      <c r="L754" s="664">
        <v>3</v>
      </c>
      <c r="M754" s="665">
        <v>80.67</v>
      </c>
    </row>
    <row r="755" spans="1:13" ht="14.4" customHeight="1" x14ac:dyDescent="0.3">
      <c r="A755" s="660" t="s">
        <v>4382</v>
      </c>
      <c r="B755" s="661" t="s">
        <v>4222</v>
      </c>
      <c r="C755" s="661" t="s">
        <v>2311</v>
      </c>
      <c r="D755" s="661" t="s">
        <v>2312</v>
      </c>
      <c r="E755" s="661" t="s">
        <v>4224</v>
      </c>
      <c r="F755" s="664"/>
      <c r="G755" s="664"/>
      <c r="H755" s="677">
        <v>0</v>
      </c>
      <c r="I755" s="664">
        <v>19</v>
      </c>
      <c r="J755" s="664">
        <v>2799.84</v>
      </c>
      <c r="K755" s="677">
        <v>1</v>
      </c>
      <c r="L755" s="664">
        <v>19</v>
      </c>
      <c r="M755" s="665">
        <v>2799.84</v>
      </c>
    </row>
    <row r="756" spans="1:13" ht="14.4" customHeight="1" x14ac:dyDescent="0.3">
      <c r="A756" s="660" t="s">
        <v>4382</v>
      </c>
      <c r="B756" s="661" t="s">
        <v>4222</v>
      </c>
      <c r="C756" s="661" t="s">
        <v>2355</v>
      </c>
      <c r="D756" s="661" t="s">
        <v>2349</v>
      </c>
      <c r="E756" s="661" t="s">
        <v>4226</v>
      </c>
      <c r="F756" s="664"/>
      <c r="G756" s="664"/>
      <c r="H756" s="677">
        <v>0</v>
      </c>
      <c r="I756" s="664">
        <v>17</v>
      </c>
      <c r="J756" s="664">
        <v>2783.41</v>
      </c>
      <c r="K756" s="677">
        <v>1</v>
      </c>
      <c r="L756" s="664">
        <v>17</v>
      </c>
      <c r="M756" s="665">
        <v>2783.41</v>
      </c>
    </row>
    <row r="757" spans="1:13" ht="14.4" customHeight="1" x14ac:dyDescent="0.3">
      <c r="A757" s="660" t="s">
        <v>4382</v>
      </c>
      <c r="B757" s="661" t="s">
        <v>4222</v>
      </c>
      <c r="C757" s="661" t="s">
        <v>4965</v>
      </c>
      <c r="D757" s="661" t="s">
        <v>2508</v>
      </c>
      <c r="E757" s="661" t="s">
        <v>4966</v>
      </c>
      <c r="F757" s="664"/>
      <c r="G757" s="664"/>
      <c r="H757" s="677">
        <v>0</v>
      </c>
      <c r="I757" s="664">
        <v>9</v>
      </c>
      <c r="J757" s="664">
        <v>2829.06</v>
      </c>
      <c r="K757" s="677">
        <v>1</v>
      </c>
      <c r="L757" s="664">
        <v>9</v>
      </c>
      <c r="M757" s="665">
        <v>2829.06</v>
      </c>
    </row>
    <row r="758" spans="1:13" ht="14.4" customHeight="1" x14ac:dyDescent="0.3">
      <c r="A758" s="660" t="s">
        <v>4382</v>
      </c>
      <c r="B758" s="661" t="s">
        <v>4227</v>
      </c>
      <c r="C758" s="661" t="s">
        <v>2528</v>
      </c>
      <c r="D758" s="661" t="s">
        <v>4228</v>
      </c>
      <c r="E758" s="661" t="s">
        <v>4229</v>
      </c>
      <c r="F758" s="664"/>
      <c r="G758" s="664"/>
      <c r="H758" s="677">
        <v>0</v>
      </c>
      <c r="I758" s="664">
        <v>1</v>
      </c>
      <c r="J758" s="664">
        <v>465.7</v>
      </c>
      <c r="K758" s="677">
        <v>1</v>
      </c>
      <c r="L758" s="664">
        <v>1</v>
      </c>
      <c r="M758" s="665">
        <v>465.7</v>
      </c>
    </row>
    <row r="759" spans="1:13" ht="14.4" customHeight="1" x14ac:dyDescent="0.3">
      <c r="A759" s="660" t="s">
        <v>4382</v>
      </c>
      <c r="B759" s="661" t="s">
        <v>4231</v>
      </c>
      <c r="C759" s="661" t="s">
        <v>4628</v>
      </c>
      <c r="D759" s="661" t="s">
        <v>4302</v>
      </c>
      <c r="E759" s="661" t="s">
        <v>4629</v>
      </c>
      <c r="F759" s="664"/>
      <c r="G759" s="664"/>
      <c r="H759" s="677">
        <v>0</v>
      </c>
      <c r="I759" s="664">
        <v>1</v>
      </c>
      <c r="J759" s="664">
        <v>561.54</v>
      </c>
      <c r="K759" s="677">
        <v>1</v>
      </c>
      <c r="L759" s="664">
        <v>1</v>
      </c>
      <c r="M759" s="665">
        <v>561.54</v>
      </c>
    </row>
    <row r="760" spans="1:13" ht="14.4" customHeight="1" x14ac:dyDescent="0.3">
      <c r="A760" s="660" t="s">
        <v>4382</v>
      </c>
      <c r="B760" s="661" t="s">
        <v>4231</v>
      </c>
      <c r="C760" s="661" t="s">
        <v>4795</v>
      </c>
      <c r="D760" s="661" t="s">
        <v>4232</v>
      </c>
      <c r="E760" s="661" t="s">
        <v>4796</v>
      </c>
      <c r="F760" s="664"/>
      <c r="G760" s="664"/>
      <c r="H760" s="677">
        <v>0</v>
      </c>
      <c r="I760" s="664">
        <v>9</v>
      </c>
      <c r="J760" s="664">
        <v>7983.4500000000007</v>
      </c>
      <c r="K760" s="677">
        <v>1</v>
      </c>
      <c r="L760" s="664">
        <v>9</v>
      </c>
      <c r="M760" s="665">
        <v>7983.4500000000007</v>
      </c>
    </row>
    <row r="761" spans="1:13" ht="14.4" customHeight="1" x14ac:dyDescent="0.3">
      <c r="A761" s="660" t="s">
        <v>4382</v>
      </c>
      <c r="B761" s="661" t="s">
        <v>4235</v>
      </c>
      <c r="C761" s="661" t="s">
        <v>3595</v>
      </c>
      <c r="D761" s="661" t="s">
        <v>2435</v>
      </c>
      <c r="E761" s="661" t="s">
        <v>4304</v>
      </c>
      <c r="F761" s="664"/>
      <c r="G761" s="664"/>
      <c r="H761" s="677">
        <v>0</v>
      </c>
      <c r="I761" s="664">
        <v>2</v>
      </c>
      <c r="J761" s="664">
        <v>2689.32</v>
      </c>
      <c r="K761" s="677">
        <v>1</v>
      </c>
      <c r="L761" s="664">
        <v>2</v>
      </c>
      <c r="M761" s="665">
        <v>2689.32</v>
      </c>
    </row>
    <row r="762" spans="1:13" ht="14.4" customHeight="1" x14ac:dyDescent="0.3">
      <c r="A762" s="660" t="s">
        <v>4382</v>
      </c>
      <c r="B762" s="661" t="s">
        <v>4235</v>
      </c>
      <c r="C762" s="661" t="s">
        <v>4938</v>
      </c>
      <c r="D762" s="661" t="s">
        <v>2281</v>
      </c>
      <c r="E762" s="661" t="s">
        <v>4939</v>
      </c>
      <c r="F762" s="664"/>
      <c r="G762" s="664"/>
      <c r="H762" s="677">
        <v>0</v>
      </c>
      <c r="I762" s="664">
        <v>43</v>
      </c>
      <c r="J762" s="664">
        <v>77118.78</v>
      </c>
      <c r="K762" s="677">
        <v>1</v>
      </c>
      <c r="L762" s="664">
        <v>43</v>
      </c>
      <c r="M762" s="665">
        <v>77118.78</v>
      </c>
    </row>
    <row r="763" spans="1:13" ht="14.4" customHeight="1" x14ac:dyDescent="0.3">
      <c r="A763" s="660" t="s">
        <v>4382</v>
      </c>
      <c r="B763" s="661" t="s">
        <v>4239</v>
      </c>
      <c r="C763" s="661" t="s">
        <v>6043</v>
      </c>
      <c r="D763" s="661" t="s">
        <v>6044</v>
      </c>
      <c r="E763" s="661" t="s">
        <v>4243</v>
      </c>
      <c r="F763" s="664">
        <v>3</v>
      </c>
      <c r="G763" s="664">
        <v>20.94</v>
      </c>
      <c r="H763" s="677">
        <v>1</v>
      </c>
      <c r="I763" s="664"/>
      <c r="J763" s="664"/>
      <c r="K763" s="677">
        <v>0</v>
      </c>
      <c r="L763" s="664">
        <v>3</v>
      </c>
      <c r="M763" s="665">
        <v>20.94</v>
      </c>
    </row>
    <row r="764" spans="1:13" ht="14.4" customHeight="1" x14ac:dyDescent="0.3">
      <c r="A764" s="660" t="s">
        <v>4382</v>
      </c>
      <c r="B764" s="661" t="s">
        <v>4239</v>
      </c>
      <c r="C764" s="661" t="s">
        <v>2456</v>
      </c>
      <c r="D764" s="661" t="s">
        <v>4240</v>
      </c>
      <c r="E764" s="661" t="s">
        <v>4241</v>
      </c>
      <c r="F764" s="664"/>
      <c r="G764" s="664"/>
      <c r="H764" s="677">
        <v>0</v>
      </c>
      <c r="I764" s="664">
        <v>1</v>
      </c>
      <c r="J764" s="664">
        <v>16.27</v>
      </c>
      <c r="K764" s="677">
        <v>1</v>
      </c>
      <c r="L764" s="664">
        <v>1</v>
      </c>
      <c r="M764" s="665">
        <v>16.27</v>
      </c>
    </row>
    <row r="765" spans="1:13" ht="14.4" customHeight="1" x14ac:dyDescent="0.3">
      <c r="A765" s="660" t="s">
        <v>4382</v>
      </c>
      <c r="B765" s="661" t="s">
        <v>4239</v>
      </c>
      <c r="C765" s="661" t="s">
        <v>2381</v>
      </c>
      <c r="D765" s="661" t="s">
        <v>4242</v>
      </c>
      <c r="E765" s="661" t="s">
        <v>4243</v>
      </c>
      <c r="F765" s="664"/>
      <c r="G765" s="664"/>
      <c r="H765" s="677">
        <v>0</v>
      </c>
      <c r="I765" s="664">
        <v>33</v>
      </c>
      <c r="J765" s="664">
        <v>230.34000000000003</v>
      </c>
      <c r="K765" s="677">
        <v>1</v>
      </c>
      <c r="L765" s="664">
        <v>33</v>
      </c>
      <c r="M765" s="665">
        <v>230.34000000000003</v>
      </c>
    </row>
    <row r="766" spans="1:13" ht="14.4" customHeight="1" x14ac:dyDescent="0.3">
      <c r="A766" s="660" t="s">
        <v>4382</v>
      </c>
      <c r="B766" s="661" t="s">
        <v>4239</v>
      </c>
      <c r="C766" s="661" t="s">
        <v>2500</v>
      </c>
      <c r="D766" s="661" t="s">
        <v>4244</v>
      </c>
      <c r="E766" s="661" t="s">
        <v>4245</v>
      </c>
      <c r="F766" s="664"/>
      <c r="G766" s="664"/>
      <c r="H766" s="677">
        <v>0</v>
      </c>
      <c r="I766" s="664">
        <v>8</v>
      </c>
      <c r="J766" s="664">
        <v>85.84</v>
      </c>
      <c r="K766" s="677">
        <v>1</v>
      </c>
      <c r="L766" s="664">
        <v>8</v>
      </c>
      <c r="M766" s="665">
        <v>85.84</v>
      </c>
    </row>
    <row r="767" spans="1:13" ht="14.4" customHeight="1" x14ac:dyDescent="0.3">
      <c r="A767" s="660" t="s">
        <v>4382</v>
      </c>
      <c r="B767" s="661" t="s">
        <v>4239</v>
      </c>
      <c r="C767" s="661" t="s">
        <v>5443</v>
      </c>
      <c r="D767" s="661" t="s">
        <v>5444</v>
      </c>
      <c r="E767" s="661" t="s">
        <v>4243</v>
      </c>
      <c r="F767" s="664">
        <v>1</v>
      </c>
      <c r="G767" s="664">
        <v>5.37</v>
      </c>
      <c r="H767" s="677">
        <v>1</v>
      </c>
      <c r="I767" s="664"/>
      <c r="J767" s="664"/>
      <c r="K767" s="677">
        <v>0</v>
      </c>
      <c r="L767" s="664">
        <v>1</v>
      </c>
      <c r="M767" s="665">
        <v>5.37</v>
      </c>
    </row>
    <row r="768" spans="1:13" ht="14.4" customHeight="1" x14ac:dyDescent="0.3">
      <c r="A768" s="660" t="s">
        <v>4382</v>
      </c>
      <c r="B768" s="661" t="s">
        <v>4246</v>
      </c>
      <c r="C768" s="661" t="s">
        <v>3629</v>
      </c>
      <c r="D768" s="661" t="s">
        <v>3630</v>
      </c>
      <c r="E768" s="661" t="s">
        <v>4308</v>
      </c>
      <c r="F768" s="664"/>
      <c r="G768" s="664"/>
      <c r="H768" s="677"/>
      <c r="I768" s="664">
        <v>1</v>
      </c>
      <c r="J768" s="664">
        <v>0</v>
      </c>
      <c r="K768" s="677"/>
      <c r="L768" s="664">
        <v>1</v>
      </c>
      <c r="M768" s="665">
        <v>0</v>
      </c>
    </row>
    <row r="769" spans="1:13" ht="14.4" customHeight="1" x14ac:dyDescent="0.3">
      <c r="A769" s="660" t="s">
        <v>4382</v>
      </c>
      <c r="B769" s="661" t="s">
        <v>4249</v>
      </c>
      <c r="C769" s="661" t="s">
        <v>5949</v>
      </c>
      <c r="D769" s="661" t="s">
        <v>2504</v>
      </c>
      <c r="E769" s="661" t="s">
        <v>3526</v>
      </c>
      <c r="F769" s="664"/>
      <c r="G769" s="664"/>
      <c r="H769" s="677">
        <v>0</v>
      </c>
      <c r="I769" s="664">
        <v>1</v>
      </c>
      <c r="J769" s="664">
        <v>432.32</v>
      </c>
      <c r="K769" s="677">
        <v>1</v>
      </c>
      <c r="L769" s="664">
        <v>1</v>
      </c>
      <c r="M769" s="665">
        <v>432.32</v>
      </c>
    </row>
    <row r="770" spans="1:13" ht="14.4" customHeight="1" x14ac:dyDescent="0.3">
      <c r="A770" s="660" t="s">
        <v>4382</v>
      </c>
      <c r="B770" s="661" t="s">
        <v>4249</v>
      </c>
      <c r="C770" s="661" t="s">
        <v>2427</v>
      </c>
      <c r="D770" s="661" t="s">
        <v>2428</v>
      </c>
      <c r="E770" s="661" t="s">
        <v>4250</v>
      </c>
      <c r="F770" s="664"/>
      <c r="G770" s="664"/>
      <c r="H770" s="677">
        <v>0</v>
      </c>
      <c r="I770" s="664">
        <v>2</v>
      </c>
      <c r="J770" s="664">
        <v>324.26</v>
      </c>
      <c r="K770" s="677">
        <v>1</v>
      </c>
      <c r="L770" s="664">
        <v>2</v>
      </c>
      <c r="M770" s="665">
        <v>324.26</v>
      </c>
    </row>
    <row r="771" spans="1:13" ht="14.4" customHeight="1" x14ac:dyDescent="0.3">
      <c r="A771" s="660" t="s">
        <v>4382</v>
      </c>
      <c r="B771" s="661" t="s">
        <v>4249</v>
      </c>
      <c r="C771" s="661" t="s">
        <v>2503</v>
      </c>
      <c r="D771" s="661" t="s">
        <v>2504</v>
      </c>
      <c r="E771" s="661" t="s">
        <v>4251</v>
      </c>
      <c r="F771" s="664"/>
      <c r="G771" s="664"/>
      <c r="H771" s="677">
        <v>0</v>
      </c>
      <c r="I771" s="664">
        <v>3</v>
      </c>
      <c r="J771" s="664">
        <v>648.48</v>
      </c>
      <c r="K771" s="677">
        <v>1</v>
      </c>
      <c r="L771" s="664">
        <v>3</v>
      </c>
      <c r="M771" s="665">
        <v>648.48</v>
      </c>
    </row>
    <row r="772" spans="1:13" ht="14.4" customHeight="1" x14ac:dyDescent="0.3">
      <c r="A772" s="660" t="s">
        <v>4382</v>
      </c>
      <c r="B772" s="661" t="s">
        <v>4249</v>
      </c>
      <c r="C772" s="661" t="s">
        <v>3525</v>
      </c>
      <c r="D772" s="661" t="s">
        <v>2504</v>
      </c>
      <c r="E772" s="661" t="s">
        <v>4309</v>
      </c>
      <c r="F772" s="664"/>
      <c r="G772" s="664"/>
      <c r="H772" s="677">
        <v>0</v>
      </c>
      <c r="I772" s="664">
        <v>11</v>
      </c>
      <c r="J772" s="664">
        <v>4286.5600000000004</v>
      </c>
      <c r="K772" s="677">
        <v>1</v>
      </c>
      <c r="L772" s="664">
        <v>11</v>
      </c>
      <c r="M772" s="665">
        <v>4286.5600000000004</v>
      </c>
    </row>
    <row r="773" spans="1:13" ht="14.4" customHeight="1" x14ac:dyDescent="0.3">
      <c r="A773" s="660" t="s">
        <v>4382</v>
      </c>
      <c r="B773" s="661" t="s">
        <v>4249</v>
      </c>
      <c r="C773" s="661" t="s">
        <v>6060</v>
      </c>
      <c r="D773" s="661" t="s">
        <v>6061</v>
      </c>
      <c r="E773" s="661" t="s">
        <v>6062</v>
      </c>
      <c r="F773" s="664">
        <v>1</v>
      </c>
      <c r="G773" s="664">
        <v>0</v>
      </c>
      <c r="H773" s="677"/>
      <c r="I773" s="664"/>
      <c r="J773" s="664"/>
      <c r="K773" s="677"/>
      <c r="L773" s="664">
        <v>1</v>
      </c>
      <c r="M773" s="665">
        <v>0</v>
      </c>
    </row>
    <row r="774" spans="1:13" ht="14.4" customHeight="1" x14ac:dyDescent="0.3">
      <c r="A774" s="660" t="s">
        <v>4382</v>
      </c>
      <c r="B774" s="661" t="s">
        <v>4252</v>
      </c>
      <c r="C774" s="661" t="s">
        <v>2510</v>
      </c>
      <c r="D774" s="661" t="s">
        <v>4253</v>
      </c>
      <c r="E774" s="661" t="s">
        <v>3661</v>
      </c>
      <c r="F774" s="664"/>
      <c r="G774" s="664"/>
      <c r="H774" s="677">
        <v>0</v>
      </c>
      <c r="I774" s="664">
        <v>15</v>
      </c>
      <c r="J774" s="664">
        <v>2661.5</v>
      </c>
      <c r="K774" s="677">
        <v>1</v>
      </c>
      <c r="L774" s="664">
        <v>15</v>
      </c>
      <c r="M774" s="665">
        <v>2661.5</v>
      </c>
    </row>
    <row r="775" spans="1:13" ht="14.4" customHeight="1" x14ac:dyDescent="0.3">
      <c r="A775" s="660" t="s">
        <v>4382</v>
      </c>
      <c r="B775" s="661" t="s">
        <v>4254</v>
      </c>
      <c r="C775" s="661" t="s">
        <v>2467</v>
      </c>
      <c r="D775" s="661" t="s">
        <v>2468</v>
      </c>
      <c r="E775" s="661" t="s">
        <v>996</v>
      </c>
      <c r="F775" s="664"/>
      <c r="G775" s="664"/>
      <c r="H775" s="677">
        <v>0</v>
      </c>
      <c r="I775" s="664">
        <v>15</v>
      </c>
      <c r="J775" s="664">
        <v>3203.2799999999997</v>
      </c>
      <c r="K775" s="677">
        <v>1</v>
      </c>
      <c r="L775" s="664">
        <v>15</v>
      </c>
      <c r="M775" s="665">
        <v>3203.2799999999997</v>
      </c>
    </row>
    <row r="776" spans="1:13" ht="14.4" customHeight="1" x14ac:dyDescent="0.3">
      <c r="A776" s="660" t="s">
        <v>4382</v>
      </c>
      <c r="B776" s="661" t="s">
        <v>4254</v>
      </c>
      <c r="C776" s="661" t="s">
        <v>5494</v>
      </c>
      <c r="D776" s="661" t="s">
        <v>5495</v>
      </c>
      <c r="E776" s="661" t="s">
        <v>5496</v>
      </c>
      <c r="F776" s="664">
        <v>2</v>
      </c>
      <c r="G776" s="664">
        <v>403.5</v>
      </c>
      <c r="H776" s="677">
        <v>1</v>
      </c>
      <c r="I776" s="664"/>
      <c r="J776" s="664"/>
      <c r="K776" s="677">
        <v>0</v>
      </c>
      <c r="L776" s="664">
        <v>2</v>
      </c>
      <c r="M776" s="665">
        <v>403.5</v>
      </c>
    </row>
    <row r="777" spans="1:13" ht="14.4" customHeight="1" x14ac:dyDescent="0.3">
      <c r="A777" s="660" t="s">
        <v>4382</v>
      </c>
      <c r="B777" s="661" t="s">
        <v>4260</v>
      </c>
      <c r="C777" s="661" t="s">
        <v>2372</v>
      </c>
      <c r="D777" s="661" t="s">
        <v>2369</v>
      </c>
      <c r="E777" s="661" t="s">
        <v>996</v>
      </c>
      <c r="F777" s="664"/>
      <c r="G777" s="664"/>
      <c r="H777" s="677">
        <v>0</v>
      </c>
      <c r="I777" s="664">
        <v>1</v>
      </c>
      <c r="J777" s="664">
        <v>118.82</v>
      </c>
      <c r="K777" s="677">
        <v>1</v>
      </c>
      <c r="L777" s="664">
        <v>1</v>
      </c>
      <c r="M777" s="665">
        <v>118.82</v>
      </c>
    </row>
    <row r="778" spans="1:13" ht="14.4" customHeight="1" x14ac:dyDescent="0.3">
      <c r="A778" s="660" t="s">
        <v>4382</v>
      </c>
      <c r="B778" s="661" t="s">
        <v>4260</v>
      </c>
      <c r="C778" s="661" t="s">
        <v>5406</v>
      </c>
      <c r="D778" s="661" t="s">
        <v>2369</v>
      </c>
      <c r="E778" s="661" t="s">
        <v>5407</v>
      </c>
      <c r="F778" s="664"/>
      <c r="G778" s="664"/>
      <c r="H778" s="677">
        <v>0</v>
      </c>
      <c r="I778" s="664">
        <v>3</v>
      </c>
      <c r="J778" s="664">
        <v>1126.1600000000001</v>
      </c>
      <c r="K778" s="677">
        <v>1</v>
      </c>
      <c r="L778" s="664">
        <v>3</v>
      </c>
      <c r="M778" s="665">
        <v>1126.1600000000001</v>
      </c>
    </row>
    <row r="779" spans="1:13" ht="14.4" customHeight="1" x14ac:dyDescent="0.3">
      <c r="A779" s="660" t="s">
        <v>4382</v>
      </c>
      <c r="B779" s="661" t="s">
        <v>4263</v>
      </c>
      <c r="C779" s="661" t="s">
        <v>3680</v>
      </c>
      <c r="D779" s="661" t="s">
        <v>3681</v>
      </c>
      <c r="E779" s="661" t="s">
        <v>3682</v>
      </c>
      <c r="F779" s="664"/>
      <c r="G779" s="664"/>
      <c r="H779" s="677">
        <v>0</v>
      </c>
      <c r="I779" s="664">
        <v>6</v>
      </c>
      <c r="J779" s="664">
        <v>1165.56</v>
      </c>
      <c r="K779" s="677">
        <v>1</v>
      </c>
      <c r="L779" s="664">
        <v>6</v>
      </c>
      <c r="M779" s="665">
        <v>1165.56</v>
      </c>
    </row>
    <row r="780" spans="1:13" ht="14.4" customHeight="1" x14ac:dyDescent="0.3">
      <c r="A780" s="660" t="s">
        <v>4383</v>
      </c>
      <c r="B780" s="661" t="s">
        <v>4107</v>
      </c>
      <c r="C780" s="661" t="s">
        <v>6320</v>
      </c>
      <c r="D780" s="661" t="s">
        <v>4112</v>
      </c>
      <c r="E780" s="661" t="s">
        <v>5423</v>
      </c>
      <c r="F780" s="664">
        <v>1</v>
      </c>
      <c r="G780" s="664">
        <v>75.319999999999993</v>
      </c>
      <c r="H780" s="677">
        <v>1</v>
      </c>
      <c r="I780" s="664"/>
      <c r="J780" s="664"/>
      <c r="K780" s="677">
        <v>0</v>
      </c>
      <c r="L780" s="664">
        <v>1</v>
      </c>
      <c r="M780" s="665">
        <v>75.319999999999993</v>
      </c>
    </row>
    <row r="781" spans="1:13" ht="14.4" customHeight="1" x14ac:dyDescent="0.3">
      <c r="A781" s="660" t="s">
        <v>4383</v>
      </c>
      <c r="B781" s="661" t="s">
        <v>4107</v>
      </c>
      <c r="C781" s="661" t="s">
        <v>2384</v>
      </c>
      <c r="D781" s="661" t="s">
        <v>4108</v>
      </c>
      <c r="E781" s="661" t="s">
        <v>4109</v>
      </c>
      <c r="F781" s="664"/>
      <c r="G781" s="664"/>
      <c r="H781" s="677">
        <v>0</v>
      </c>
      <c r="I781" s="664">
        <v>1</v>
      </c>
      <c r="J781" s="664">
        <v>32.630000000000003</v>
      </c>
      <c r="K781" s="677">
        <v>1</v>
      </c>
      <c r="L781" s="664">
        <v>1</v>
      </c>
      <c r="M781" s="665">
        <v>32.630000000000003</v>
      </c>
    </row>
    <row r="782" spans="1:13" ht="14.4" customHeight="1" x14ac:dyDescent="0.3">
      <c r="A782" s="660" t="s">
        <v>4383</v>
      </c>
      <c r="B782" s="661" t="s">
        <v>4113</v>
      </c>
      <c r="C782" s="661" t="s">
        <v>3373</v>
      </c>
      <c r="D782" s="661" t="s">
        <v>6231</v>
      </c>
      <c r="E782" s="661" t="s">
        <v>6232</v>
      </c>
      <c r="F782" s="664">
        <v>1</v>
      </c>
      <c r="G782" s="664">
        <v>43.49</v>
      </c>
      <c r="H782" s="677">
        <v>1</v>
      </c>
      <c r="I782" s="664"/>
      <c r="J782" s="664"/>
      <c r="K782" s="677">
        <v>0</v>
      </c>
      <c r="L782" s="664">
        <v>1</v>
      </c>
      <c r="M782" s="665">
        <v>43.49</v>
      </c>
    </row>
    <row r="783" spans="1:13" ht="14.4" customHeight="1" x14ac:dyDescent="0.3">
      <c r="A783" s="660" t="s">
        <v>4383</v>
      </c>
      <c r="B783" s="661" t="s">
        <v>4114</v>
      </c>
      <c r="C783" s="661" t="s">
        <v>6299</v>
      </c>
      <c r="D783" s="661" t="s">
        <v>5638</v>
      </c>
      <c r="E783" s="661" t="s">
        <v>6300</v>
      </c>
      <c r="F783" s="664"/>
      <c r="G783" s="664"/>
      <c r="H783" s="677"/>
      <c r="I783" s="664">
        <v>1</v>
      </c>
      <c r="J783" s="664">
        <v>0</v>
      </c>
      <c r="K783" s="677"/>
      <c r="L783" s="664">
        <v>1</v>
      </c>
      <c r="M783" s="665">
        <v>0</v>
      </c>
    </row>
    <row r="784" spans="1:13" ht="14.4" customHeight="1" x14ac:dyDescent="0.3">
      <c r="A784" s="660" t="s">
        <v>4383</v>
      </c>
      <c r="B784" s="661" t="s">
        <v>4114</v>
      </c>
      <c r="C784" s="661" t="s">
        <v>6301</v>
      </c>
      <c r="D784" s="661" t="s">
        <v>5633</v>
      </c>
      <c r="E784" s="661" t="s">
        <v>6302</v>
      </c>
      <c r="F784" s="664">
        <v>1</v>
      </c>
      <c r="G784" s="664">
        <v>0</v>
      </c>
      <c r="H784" s="677"/>
      <c r="I784" s="664"/>
      <c r="J784" s="664"/>
      <c r="K784" s="677"/>
      <c r="L784" s="664">
        <v>1</v>
      </c>
      <c r="M784" s="665">
        <v>0</v>
      </c>
    </row>
    <row r="785" spans="1:13" ht="14.4" customHeight="1" x14ac:dyDescent="0.3">
      <c r="A785" s="660" t="s">
        <v>4383</v>
      </c>
      <c r="B785" s="661" t="s">
        <v>4116</v>
      </c>
      <c r="C785" s="661" t="s">
        <v>6272</v>
      </c>
      <c r="D785" s="661" t="s">
        <v>6273</v>
      </c>
      <c r="E785" s="661" t="s">
        <v>6274</v>
      </c>
      <c r="F785" s="664"/>
      <c r="G785" s="664"/>
      <c r="H785" s="677">
        <v>0</v>
      </c>
      <c r="I785" s="664">
        <v>6</v>
      </c>
      <c r="J785" s="664">
        <v>293.88</v>
      </c>
      <c r="K785" s="677">
        <v>1</v>
      </c>
      <c r="L785" s="664">
        <v>6</v>
      </c>
      <c r="M785" s="665">
        <v>293.88</v>
      </c>
    </row>
    <row r="786" spans="1:13" ht="14.4" customHeight="1" x14ac:dyDescent="0.3">
      <c r="A786" s="660" t="s">
        <v>4383</v>
      </c>
      <c r="B786" s="661" t="s">
        <v>4116</v>
      </c>
      <c r="C786" s="661" t="s">
        <v>2268</v>
      </c>
      <c r="D786" s="661" t="s">
        <v>4117</v>
      </c>
      <c r="E786" s="661" t="s">
        <v>4118</v>
      </c>
      <c r="F786" s="664"/>
      <c r="G786" s="664"/>
      <c r="H786" s="677">
        <v>0</v>
      </c>
      <c r="I786" s="664">
        <v>1</v>
      </c>
      <c r="J786" s="664">
        <v>97.97</v>
      </c>
      <c r="K786" s="677">
        <v>1</v>
      </c>
      <c r="L786" s="664">
        <v>1</v>
      </c>
      <c r="M786" s="665">
        <v>97.97</v>
      </c>
    </row>
    <row r="787" spans="1:13" ht="14.4" customHeight="1" x14ac:dyDescent="0.3">
      <c r="A787" s="660" t="s">
        <v>4383</v>
      </c>
      <c r="B787" s="661" t="s">
        <v>4270</v>
      </c>
      <c r="C787" s="661" t="s">
        <v>5232</v>
      </c>
      <c r="D787" s="661" t="s">
        <v>3554</v>
      </c>
      <c r="E787" s="661" t="s">
        <v>5233</v>
      </c>
      <c r="F787" s="664"/>
      <c r="G787" s="664"/>
      <c r="H787" s="677">
        <v>0</v>
      </c>
      <c r="I787" s="664">
        <v>1</v>
      </c>
      <c r="J787" s="664">
        <v>140.03</v>
      </c>
      <c r="K787" s="677">
        <v>1</v>
      </c>
      <c r="L787" s="664">
        <v>1</v>
      </c>
      <c r="M787" s="665">
        <v>140.03</v>
      </c>
    </row>
    <row r="788" spans="1:13" ht="14.4" customHeight="1" x14ac:dyDescent="0.3">
      <c r="A788" s="660" t="s">
        <v>4383</v>
      </c>
      <c r="B788" s="661" t="s">
        <v>4120</v>
      </c>
      <c r="C788" s="661" t="s">
        <v>2496</v>
      </c>
      <c r="D788" s="661" t="s">
        <v>2497</v>
      </c>
      <c r="E788" s="661" t="s">
        <v>2498</v>
      </c>
      <c r="F788" s="664"/>
      <c r="G788" s="664"/>
      <c r="H788" s="677">
        <v>0</v>
      </c>
      <c r="I788" s="664">
        <v>150</v>
      </c>
      <c r="J788" s="664">
        <v>74609.999999999985</v>
      </c>
      <c r="K788" s="677">
        <v>1</v>
      </c>
      <c r="L788" s="664">
        <v>150</v>
      </c>
      <c r="M788" s="665">
        <v>74609.999999999985</v>
      </c>
    </row>
    <row r="789" spans="1:13" ht="14.4" customHeight="1" x14ac:dyDescent="0.3">
      <c r="A789" s="660" t="s">
        <v>4383</v>
      </c>
      <c r="B789" s="661" t="s">
        <v>4120</v>
      </c>
      <c r="C789" s="661" t="s">
        <v>2514</v>
      </c>
      <c r="D789" s="661" t="s">
        <v>2515</v>
      </c>
      <c r="E789" s="661" t="s">
        <v>4121</v>
      </c>
      <c r="F789" s="664"/>
      <c r="G789" s="664"/>
      <c r="H789" s="677">
        <v>0</v>
      </c>
      <c r="I789" s="664">
        <v>45</v>
      </c>
      <c r="J789" s="664">
        <v>61182.45</v>
      </c>
      <c r="K789" s="677">
        <v>1</v>
      </c>
      <c r="L789" s="664">
        <v>45</v>
      </c>
      <c r="M789" s="665">
        <v>61182.45</v>
      </c>
    </row>
    <row r="790" spans="1:13" ht="14.4" customHeight="1" x14ac:dyDescent="0.3">
      <c r="A790" s="660" t="s">
        <v>4383</v>
      </c>
      <c r="B790" s="661" t="s">
        <v>4120</v>
      </c>
      <c r="C790" s="661" t="s">
        <v>4457</v>
      </c>
      <c r="D790" s="661" t="s">
        <v>4458</v>
      </c>
      <c r="E790" s="661" t="s">
        <v>4459</v>
      </c>
      <c r="F790" s="664"/>
      <c r="G790" s="664"/>
      <c r="H790" s="677">
        <v>0</v>
      </c>
      <c r="I790" s="664">
        <v>1</v>
      </c>
      <c r="J790" s="664">
        <v>1359.61</v>
      </c>
      <c r="K790" s="677">
        <v>1</v>
      </c>
      <c r="L790" s="664">
        <v>1</v>
      </c>
      <c r="M790" s="665">
        <v>1359.61</v>
      </c>
    </row>
    <row r="791" spans="1:13" ht="14.4" customHeight="1" x14ac:dyDescent="0.3">
      <c r="A791" s="660" t="s">
        <v>4383</v>
      </c>
      <c r="B791" s="661" t="s">
        <v>4128</v>
      </c>
      <c r="C791" s="661" t="s">
        <v>5596</v>
      </c>
      <c r="D791" s="661" t="s">
        <v>2337</v>
      </c>
      <c r="E791" s="661" t="s">
        <v>2884</v>
      </c>
      <c r="F791" s="664"/>
      <c r="G791" s="664"/>
      <c r="H791" s="677">
        <v>0</v>
      </c>
      <c r="I791" s="664">
        <v>4</v>
      </c>
      <c r="J791" s="664">
        <v>491.75</v>
      </c>
      <c r="K791" s="677">
        <v>1</v>
      </c>
      <c r="L791" s="664">
        <v>4</v>
      </c>
      <c r="M791" s="665">
        <v>491.75</v>
      </c>
    </row>
    <row r="792" spans="1:13" ht="14.4" customHeight="1" x14ac:dyDescent="0.3">
      <c r="A792" s="660" t="s">
        <v>4383</v>
      </c>
      <c r="B792" s="661" t="s">
        <v>4128</v>
      </c>
      <c r="C792" s="661" t="s">
        <v>2272</v>
      </c>
      <c r="D792" s="661" t="s">
        <v>2273</v>
      </c>
      <c r="E792" s="661" t="s">
        <v>2605</v>
      </c>
      <c r="F792" s="664"/>
      <c r="G792" s="664"/>
      <c r="H792" s="677">
        <v>0</v>
      </c>
      <c r="I792" s="664">
        <v>1</v>
      </c>
      <c r="J792" s="664">
        <v>106.3</v>
      </c>
      <c r="K792" s="677">
        <v>1</v>
      </c>
      <c r="L792" s="664">
        <v>1</v>
      </c>
      <c r="M792" s="665">
        <v>106.3</v>
      </c>
    </row>
    <row r="793" spans="1:13" ht="14.4" customHeight="1" x14ac:dyDescent="0.3">
      <c r="A793" s="660" t="s">
        <v>4383</v>
      </c>
      <c r="B793" s="661" t="s">
        <v>4131</v>
      </c>
      <c r="C793" s="661" t="s">
        <v>6246</v>
      </c>
      <c r="D793" s="661" t="s">
        <v>6247</v>
      </c>
      <c r="E793" s="661" t="s">
        <v>6248</v>
      </c>
      <c r="F793" s="664">
        <v>1</v>
      </c>
      <c r="G793" s="664">
        <v>96.7</v>
      </c>
      <c r="H793" s="677">
        <v>1</v>
      </c>
      <c r="I793" s="664"/>
      <c r="J793" s="664"/>
      <c r="K793" s="677">
        <v>0</v>
      </c>
      <c r="L793" s="664">
        <v>1</v>
      </c>
      <c r="M793" s="665">
        <v>96.7</v>
      </c>
    </row>
    <row r="794" spans="1:13" ht="14.4" customHeight="1" x14ac:dyDescent="0.3">
      <c r="A794" s="660" t="s">
        <v>4383</v>
      </c>
      <c r="B794" s="661" t="s">
        <v>4132</v>
      </c>
      <c r="C794" s="661" t="s">
        <v>2484</v>
      </c>
      <c r="D794" s="661" t="s">
        <v>2285</v>
      </c>
      <c r="E794" s="661" t="s">
        <v>2485</v>
      </c>
      <c r="F794" s="664"/>
      <c r="G794" s="664"/>
      <c r="H794" s="677">
        <v>0</v>
      </c>
      <c r="I794" s="664">
        <v>3</v>
      </c>
      <c r="J794" s="664">
        <v>1406.8799999999999</v>
      </c>
      <c r="K794" s="677">
        <v>1</v>
      </c>
      <c r="L794" s="664">
        <v>3</v>
      </c>
      <c r="M794" s="665">
        <v>1406.8799999999999</v>
      </c>
    </row>
    <row r="795" spans="1:13" ht="14.4" customHeight="1" x14ac:dyDescent="0.3">
      <c r="A795" s="660" t="s">
        <v>4383</v>
      </c>
      <c r="B795" s="661" t="s">
        <v>4132</v>
      </c>
      <c r="C795" s="661" t="s">
        <v>2487</v>
      </c>
      <c r="D795" s="661" t="s">
        <v>2285</v>
      </c>
      <c r="E795" s="661" t="s">
        <v>2488</v>
      </c>
      <c r="F795" s="664"/>
      <c r="G795" s="664"/>
      <c r="H795" s="677">
        <v>0</v>
      </c>
      <c r="I795" s="664">
        <v>9</v>
      </c>
      <c r="J795" s="664">
        <v>5627.61</v>
      </c>
      <c r="K795" s="677">
        <v>1</v>
      </c>
      <c r="L795" s="664">
        <v>9</v>
      </c>
      <c r="M795" s="665">
        <v>5627.61</v>
      </c>
    </row>
    <row r="796" spans="1:13" ht="14.4" customHeight="1" x14ac:dyDescent="0.3">
      <c r="A796" s="660" t="s">
        <v>4383</v>
      </c>
      <c r="B796" s="661" t="s">
        <v>4132</v>
      </c>
      <c r="C796" s="661" t="s">
        <v>2284</v>
      </c>
      <c r="D796" s="661" t="s">
        <v>2285</v>
      </c>
      <c r="E796" s="661" t="s">
        <v>2286</v>
      </c>
      <c r="F796" s="664"/>
      <c r="G796" s="664"/>
      <c r="H796" s="677">
        <v>0</v>
      </c>
      <c r="I796" s="664">
        <v>41</v>
      </c>
      <c r="J796" s="664">
        <v>38455.130000000005</v>
      </c>
      <c r="K796" s="677">
        <v>1</v>
      </c>
      <c r="L796" s="664">
        <v>41</v>
      </c>
      <c r="M796" s="665">
        <v>38455.130000000005</v>
      </c>
    </row>
    <row r="797" spans="1:13" ht="14.4" customHeight="1" x14ac:dyDescent="0.3">
      <c r="A797" s="660" t="s">
        <v>4383</v>
      </c>
      <c r="B797" s="661" t="s">
        <v>4132</v>
      </c>
      <c r="C797" s="661" t="s">
        <v>2288</v>
      </c>
      <c r="D797" s="661" t="s">
        <v>2285</v>
      </c>
      <c r="E797" s="661" t="s">
        <v>2289</v>
      </c>
      <c r="F797" s="664"/>
      <c r="G797" s="664"/>
      <c r="H797" s="677">
        <v>0</v>
      </c>
      <c r="I797" s="664">
        <v>3</v>
      </c>
      <c r="J797" s="664">
        <v>3499.41</v>
      </c>
      <c r="K797" s="677">
        <v>1</v>
      </c>
      <c r="L797" s="664">
        <v>3</v>
      </c>
      <c r="M797" s="665">
        <v>3499.41</v>
      </c>
    </row>
    <row r="798" spans="1:13" ht="14.4" customHeight="1" x14ac:dyDescent="0.3">
      <c r="A798" s="660" t="s">
        <v>4383</v>
      </c>
      <c r="B798" s="661" t="s">
        <v>4132</v>
      </c>
      <c r="C798" s="661" t="s">
        <v>3528</v>
      </c>
      <c r="D798" s="661" t="s">
        <v>2285</v>
      </c>
      <c r="E798" s="661" t="s">
        <v>3529</v>
      </c>
      <c r="F798" s="664"/>
      <c r="G798" s="664"/>
      <c r="H798" s="677">
        <v>0</v>
      </c>
      <c r="I798" s="664">
        <v>2</v>
      </c>
      <c r="J798" s="664">
        <v>2916.14</v>
      </c>
      <c r="K798" s="677">
        <v>1</v>
      </c>
      <c r="L798" s="664">
        <v>2</v>
      </c>
      <c r="M798" s="665">
        <v>2916.14</v>
      </c>
    </row>
    <row r="799" spans="1:13" ht="14.4" customHeight="1" x14ac:dyDescent="0.3">
      <c r="A799" s="660" t="s">
        <v>4383</v>
      </c>
      <c r="B799" s="661" t="s">
        <v>4132</v>
      </c>
      <c r="C799" s="661" t="s">
        <v>2358</v>
      </c>
      <c r="D799" s="661" t="s">
        <v>2359</v>
      </c>
      <c r="E799" s="661" t="s">
        <v>2286</v>
      </c>
      <c r="F799" s="664"/>
      <c r="G799" s="664"/>
      <c r="H799" s="677">
        <v>0</v>
      </c>
      <c r="I799" s="664">
        <v>39</v>
      </c>
      <c r="J799" s="664">
        <v>68237.91</v>
      </c>
      <c r="K799" s="677">
        <v>1</v>
      </c>
      <c r="L799" s="664">
        <v>39</v>
      </c>
      <c r="M799" s="665">
        <v>68237.91</v>
      </c>
    </row>
    <row r="800" spans="1:13" ht="14.4" customHeight="1" x14ac:dyDescent="0.3">
      <c r="A800" s="660" t="s">
        <v>4383</v>
      </c>
      <c r="B800" s="661" t="s">
        <v>4132</v>
      </c>
      <c r="C800" s="661" t="s">
        <v>2362</v>
      </c>
      <c r="D800" s="661" t="s">
        <v>2359</v>
      </c>
      <c r="E800" s="661" t="s">
        <v>2289</v>
      </c>
      <c r="F800" s="664"/>
      <c r="G800" s="664"/>
      <c r="H800" s="677">
        <v>0</v>
      </c>
      <c r="I800" s="664">
        <v>28</v>
      </c>
      <c r="J800" s="664">
        <v>65321.760000000009</v>
      </c>
      <c r="K800" s="677">
        <v>1</v>
      </c>
      <c r="L800" s="664">
        <v>28</v>
      </c>
      <c r="M800" s="665">
        <v>65321.760000000009</v>
      </c>
    </row>
    <row r="801" spans="1:13" ht="14.4" customHeight="1" x14ac:dyDescent="0.3">
      <c r="A801" s="660" t="s">
        <v>4383</v>
      </c>
      <c r="B801" s="661" t="s">
        <v>4134</v>
      </c>
      <c r="C801" s="661" t="s">
        <v>6268</v>
      </c>
      <c r="D801" s="661" t="s">
        <v>5316</v>
      </c>
      <c r="E801" s="661" t="s">
        <v>2857</v>
      </c>
      <c r="F801" s="664">
        <v>1</v>
      </c>
      <c r="G801" s="664">
        <v>104.66</v>
      </c>
      <c r="H801" s="677">
        <v>1</v>
      </c>
      <c r="I801" s="664"/>
      <c r="J801" s="664"/>
      <c r="K801" s="677">
        <v>0</v>
      </c>
      <c r="L801" s="664">
        <v>1</v>
      </c>
      <c r="M801" s="665">
        <v>104.66</v>
      </c>
    </row>
    <row r="802" spans="1:13" ht="14.4" customHeight="1" x14ac:dyDescent="0.3">
      <c r="A802" s="660" t="s">
        <v>4383</v>
      </c>
      <c r="B802" s="661" t="s">
        <v>4134</v>
      </c>
      <c r="C802" s="661" t="s">
        <v>6269</v>
      </c>
      <c r="D802" s="661" t="s">
        <v>4370</v>
      </c>
      <c r="E802" s="661"/>
      <c r="F802" s="664">
        <v>1</v>
      </c>
      <c r="G802" s="664">
        <v>0</v>
      </c>
      <c r="H802" s="677"/>
      <c r="I802" s="664"/>
      <c r="J802" s="664"/>
      <c r="K802" s="677"/>
      <c r="L802" s="664">
        <v>1</v>
      </c>
      <c r="M802" s="665">
        <v>0</v>
      </c>
    </row>
    <row r="803" spans="1:13" ht="14.4" customHeight="1" x14ac:dyDescent="0.3">
      <c r="A803" s="660" t="s">
        <v>4383</v>
      </c>
      <c r="B803" s="661" t="s">
        <v>4136</v>
      </c>
      <c r="C803" s="661" t="s">
        <v>6198</v>
      </c>
      <c r="D803" s="661" t="s">
        <v>5463</v>
      </c>
      <c r="E803" s="661" t="s">
        <v>6199</v>
      </c>
      <c r="F803" s="664">
        <v>1</v>
      </c>
      <c r="G803" s="664">
        <v>0</v>
      </c>
      <c r="H803" s="677"/>
      <c r="I803" s="664"/>
      <c r="J803" s="664"/>
      <c r="K803" s="677"/>
      <c r="L803" s="664">
        <v>1</v>
      </c>
      <c r="M803" s="665">
        <v>0</v>
      </c>
    </row>
    <row r="804" spans="1:13" ht="14.4" customHeight="1" x14ac:dyDescent="0.3">
      <c r="A804" s="660" t="s">
        <v>4383</v>
      </c>
      <c r="B804" s="661" t="s">
        <v>4136</v>
      </c>
      <c r="C804" s="661" t="s">
        <v>6200</v>
      </c>
      <c r="D804" s="661" t="s">
        <v>6201</v>
      </c>
      <c r="E804" s="661" t="s">
        <v>1161</v>
      </c>
      <c r="F804" s="664">
        <v>2</v>
      </c>
      <c r="G804" s="664">
        <v>89.78</v>
      </c>
      <c r="H804" s="677">
        <v>1</v>
      </c>
      <c r="I804" s="664"/>
      <c r="J804" s="664"/>
      <c r="K804" s="677">
        <v>0</v>
      </c>
      <c r="L804" s="664">
        <v>2</v>
      </c>
      <c r="M804" s="665">
        <v>89.78</v>
      </c>
    </row>
    <row r="805" spans="1:13" ht="14.4" customHeight="1" x14ac:dyDescent="0.3">
      <c r="A805" s="660" t="s">
        <v>4383</v>
      </c>
      <c r="B805" s="661" t="s">
        <v>4136</v>
      </c>
      <c r="C805" s="661" t="s">
        <v>6202</v>
      </c>
      <c r="D805" s="661" t="s">
        <v>6203</v>
      </c>
      <c r="E805" s="661" t="s">
        <v>3137</v>
      </c>
      <c r="F805" s="664">
        <v>1</v>
      </c>
      <c r="G805" s="664">
        <v>0</v>
      </c>
      <c r="H805" s="677"/>
      <c r="I805" s="664"/>
      <c r="J805" s="664"/>
      <c r="K805" s="677"/>
      <c r="L805" s="664">
        <v>1</v>
      </c>
      <c r="M805" s="665">
        <v>0</v>
      </c>
    </row>
    <row r="806" spans="1:13" ht="14.4" customHeight="1" x14ac:dyDescent="0.3">
      <c r="A806" s="660" t="s">
        <v>4383</v>
      </c>
      <c r="B806" s="661" t="s">
        <v>4136</v>
      </c>
      <c r="C806" s="661" t="s">
        <v>6204</v>
      </c>
      <c r="D806" s="661" t="s">
        <v>6203</v>
      </c>
      <c r="E806" s="661" t="s">
        <v>5088</v>
      </c>
      <c r="F806" s="664">
        <v>1</v>
      </c>
      <c r="G806" s="664">
        <v>0</v>
      </c>
      <c r="H806" s="677"/>
      <c r="I806" s="664"/>
      <c r="J806" s="664"/>
      <c r="K806" s="677"/>
      <c r="L806" s="664">
        <v>1</v>
      </c>
      <c r="M806" s="665">
        <v>0</v>
      </c>
    </row>
    <row r="807" spans="1:13" ht="14.4" customHeight="1" x14ac:dyDescent="0.3">
      <c r="A807" s="660" t="s">
        <v>4383</v>
      </c>
      <c r="B807" s="661" t="s">
        <v>4143</v>
      </c>
      <c r="C807" s="661" t="s">
        <v>2420</v>
      </c>
      <c r="D807" s="661" t="s">
        <v>2421</v>
      </c>
      <c r="E807" s="661" t="s">
        <v>2422</v>
      </c>
      <c r="F807" s="664"/>
      <c r="G807" s="664"/>
      <c r="H807" s="677">
        <v>0</v>
      </c>
      <c r="I807" s="664">
        <v>1</v>
      </c>
      <c r="J807" s="664">
        <v>67.42</v>
      </c>
      <c r="K807" s="677">
        <v>1</v>
      </c>
      <c r="L807" s="664">
        <v>1</v>
      </c>
      <c r="M807" s="665">
        <v>67.42</v>
      </c>
    </row>
    <row r="808" spans="1:13" ht="14.4" customHeight="1" x14ac:dyDescent="0.3">
      <c r="A808" s="660" t="s">
        <v>4383</v>
      </c>
      <c r="B808" s="661" t="s">
        <v>4143</v>
      </c>
      <c r="C808" s="661" t="s">
        <v>2493</v>
      </c>
      <c r="D808" s="661" t="s">
        <v>2421</v>
      </c>
      <c r="E808" s="661" t="s">
        <v>2494</v>
      </c>
      <c r="F808" s="664"/>
      <c r="G808" s="664"/>
      <c r="H808" s="677">
        <v>0</v>
      </c>
      <c r="I808" s="664">
        <v>4</v>
      </c>
      <c r="J808" s="664">
        <v>898.84</v>
      </c>
      <c r="K808" s="677">
        <v>1</v>
      </c>
      <c r="L808" s="664">
        <v>4</v>
      </c>
      <c r="M808" s="665">
        <v>898.84</v>
      </c>
    </row>
    <row r="809" spans="1:13" ht="14.4" customHeight="1" x14ac:dyDescent="0.3">
      <c r="A809" s="660" t="s">
        <v>4383</v>
      </c>
      <c r="B809" s="661" t="s">
        <v>4144</v>
      </c>
      <c r="C809" s="661" t="s">
        <v>5647</v>
      </c>
      <c r="D809" s="661" t="s">
        <v>4146</v>
      </c>
      <c r="E809" s="661" t="s">
        <v>4257</v>
      </c>
      <c r="F809" s="664"/>
      <c r="G809" s="664"/>
      <c r="H809" s="677">
        <v>0</v>
      </c>
      <c r="I809" s="664">
        <v>2</v>
      </c>
      <c r="J809" s="664">
        <v>224.72</v>
      </c>
      <c r="K809" s="677">
        <v>1</v>
      </c>
      <c r="L809" s="664">
        <v>2</v>
      </c>
      <c r="M809" s="665">
        <v>224.72</v>
      </c>
    </row>
    <row r="810" spans="1:13" ht="14.4" customHeight="1" x14ac:dyDescent="0.3">
      <c r="A810" s="660" t="s">
        <v>4383</v>
      </c>
      <c r="B810" s="661" t="s">
        <v>6666</v>
      </c>
      <c r="C810" s="661" t="s">
        <v>6312</v>
      </c>
      <c r="D810" s="661" t="s">
        <v>6313</v>
      </c>
      <c r="E810" s="661" t="s">
        <v>1025</v>
      </c>
      <c r="F810" s="664">
        <v>1</v>
      </c>
      <c r="G810" s="664">
        <v>0</v>
      </c>
      <c r="H810" s="677"/>
      <c r="I810" s="664"/>
      <c r="J810" s="664"/>
      <c r="K810" s="677"/>
      <c r="L810" s="664">
        <v>1</v>
      </c>
      <c r="M810" s="665">
        <v>0</v>
      </c>
    </row>
    <row r="811" spans="1:13" ht="14.4" customHeight="1" x14ac:dyDescent="0.3">
      <c r="A811" s="660" t="s">
        <v>4383</v>
      </c>
      <c r="B811" s="661" t="s">
        <v>6666</v>
      </c>
      <c r="C811" s="661" t="s">
        <v>6314</v>
      </c>
      <c r="D811" s="661" t="s">
        <v>6313</v>
      </c>
      <c r="E811" s="661" t="s">
        <v>6315</v>
      </c>
      <c r="F811" s="664">
        <v>1</v>
      </c>
      <c r="G811" s="664">
        <v>0</v>
      </c>
      <c r="H811" s="677"/>
      <c r="I811" s="664"/>
      <c r="J811" s="664"/>
      <c r="K811" s="677"/>
      <c r="L811" s="664">
        <v>1</v>
      </c>
      <c r="M811" s="665">
        <v>0</v>
      </c>
    </row>
    <row r="812" spans="1:13" ht="14.4" customHeight="1" x14ac:dyDescent="0.3">
      <c r="A812" s="660" t="s">
        <v>4383</v>
      </c>
      <c r="B812" s="661" t="s">
        <v>4150</v>
      </c>
      <c r="C812" s="661" t="s">
        <v>6287</v>
      </c>
      <c r="D812" s="661" t="s">
        <v>6288</v>
      </c>
      <c r="E812" s="661" t="s">
        <v>2088</v>
      </c>
      <c r="F812" s="664">
        <v>2</v>
      </c>
      <c r="G812" s="664">
        <v>201.24</v>
      </c>
      <c r="H812" s="677">
        <v>1</v>
      </c>
      <c r="I812" s="664"/>
      <c r="J812" s="664"/>
      <c r="K812" s="677">
        <v>0</v>
      </c>
      <c r="L812" s="664">
        <v>2</v>
      </c>
      <c r="M812" s="665">
        <v>201.24</v>
      </c>
    </row>
    <row r="813" spans="1:13" ht="14.4" customHeight="1" x14ac:dyDescent="0.3">
      <c r="A813" s="660" t="s">
        <v>4383</v>
      </c>
      <c r="B813" s="661" t="s">
        <v>4155</v>
      </c>
      <c r="C813" s="661" t="s">
        <v>3560</v>
      </c>
      <c r="D813" s="661" t="s">
        <v>4290</v>
      </c>
      <c r="E813" s="661" t="s">
        <v>996</v>
      </c>
      <c r="F813" s="664"/>
      <c r="G813" s="664"/>
      <c r="H813" s="677">
        <v>0</v>
      </c>
      <c r="I813" s="664">
        <v>1</v>
      </c>
      <c r="J813" s="664">
        <v>65.3</v>
      </c>
      <c r="K813" s="677">
        <v>1</v>
      </c>
      <c r="L813" s="664">
        <v>1</v>
      </c>
      <c r="M813" s="665">
        <v>65.3</v>
      </c>
    </row>
    <row r="814" spans="1:13" ht="14.4" customHeight="1" x14ac:dyDescent="0.3">
      <c r="A814" s="660" t="s">
        <v>4383</v>
      </c>
      <c r="B814" s="661" t="s">
        <v>4155</v>
      </c>
      <c r="C814" s="661" t="s">
        <v>4745</v>
      </c>
      <c r="D814" s="661" t="s">
        <v>4290</v>
      </c>
      <c r="E814" s="661" t="s">
        <v>2183</v>
      </c>
      <c r="F814" s="664"/>
      <c r="G814" s="664"/>
      <c r="H814" s="677">
        <v>0</v>
      </c>
      <c r="I814" s="664">
        <v>3</v>
      </c>
      <c r="J814" s="664">
        <v>652.95000000000005</v>
      </c>
      <c r="K814" s="677">
        <v>1</v>
      </c>
      <c r="L814" s="664">
        <v>3</v>
      </c>
      <c r="M814" s="665">
        <v>652.95000000000005</v>
      </c>
    </row>
    <row r="815" spans="1:13" ht="14.4" customHeight="1" x14ac:dyDescent="0.3">
      <c r="A815" s="660" t="s">
        <v>4383</v>
      </c>
      <c r="B815" s="661" t="s">
        <v>4155</v>
      </c>
      <c r="C815" s="661" t="s">
        <v>2388</v>
      </c>
      <c r="D815" s="661" t="s">
        <v>2393</v>
      </c>
      <c r="E815" s="661" t="s">
        <v>620</v>
      </c>
      <c r="F815" s="664"/>
      <c r="G815" s="664"/>
      <c r="H815" s="677">
        <v>0</v>
      </c>
      <c r="I815" s="664">
        <v>4</v>
      </c>
      <c r="J815" s="664">
        <v>522.36</v>
      </c>
      <c r="K815" s="677">
        <v>1</v>
      </c>
      <c r="L815" s="664">
        <v>4</v>
      </c>
      <c r="M815" s="665">
        <v>522.36</v>
      </c>
    </row>
    <row r="816" spans="1:13" ht="14.4" customHeight="1" x14ac:dyDescent="0.3">
      <c r="A816" s="660" t="s">
        <v>4383</v>
      </c>
      <c r="B816" s="661" t="s">
        <v>4157</v>
      </c>
      <c r="C816" s="661" t="s">
        <v>6321</v>
      </c>
      <c r="D816" s="661" t="s">
        <v>2465</v>
      </c>
      <c r="E816" s="661" t="s">
        <v>5407</v>
      </c>
      <c r="F816" s="664"/>
      <c r="G816" s="664"/>
      <c r="H816" s="677">
        <v>0</v>
      </c>
      <c r="I816" s="664">
        <v>1</v>
      </c>
      <c r="J816" s="664">
        <v>391.77</v>
      </c>
      <c r="K816" s="677">
        <v>1</v>
      </c>
      <c r="L816" s="664">
        <v>1</v>
      </c>
      <c r="M816" s="665">
        <v>391.77</v>
      </c>
    </row>
    <row r="817" spans="1:13" ht="14.4" customHeight="1" x14ac:dyDescent="0.3">
      <c r="A817" s="660" t="s">
        <v>4383</v>
      </c>
      <c r="B817" s="661" t="s">
        <v>4158</v>
      </c>
      <c r="C817" s="661" t="s">
        <v>6070</v>
      </c>
      <c r="D817" s="661" t="s">
        <v>3544</v>
      </c>
      <c r="E817" s="661" t="s">
        <v>6071</v>
      </c>
      <c r="F817" s="664"/>
      <c r="G817" s="664"/>
      <c r="H817" s="677">
        <v>0</v>
      </c>
      <c r="I817" s="664">
        <v>2</v>
      </c>
      <c r="J817" s="664">
        <v>1162.6199999999999</v>
      </c>
      <c r="K817" s="677">
        <v>1</v>
      </c>
      <c r="L817" s="664">
        <v>2</v>
      </c>
      <c r="M817" s="665">
        <v>1162.6199999999999</v>
      </c>
    </row>
    <row r="818" spans="1:13" ht="14.4" customHeight="1" x14ac:dyDescent="0.3">
      <c r="A818" s="660" t="s">
        <v>4383</v>
      </c>
      <c r="B818" s="661" t="s">
        <v>4158</v>
      </c>
      <c r="C818" s="661" t="s">
        <v>3543</v>
      </c>
      <c r="D818" s="661" t="s">
        <v>3544</v>
      </c>
      <c r="E818" s="661" t="s">
        <v>4292</v>
      </c>
      <c r="F818" s="664"/>
      <c r="G818" s="664"/>
      <c r="H818" s="677">
        <v>0</v>
      </c>
      <c r="I818" s="664">
        <v>1</v>
      </c>
      <c r="J818" s="664">
        <v>193.77</v>
      </c>
      <c r="K818" s="677">
        <v>1</v>
      </c>
      <c r="L818" s="664">
        <v>1</v>
      </c>
      <c r="M818" s="665">
        <v>193.77</v>
      </c>
    </row>
    <row r="819" spans="1:13" ht="14.4" customHeight="1" x14ac:dyDescent="0.3">
      <c r="A819" s="660" t="s">
        <v>4383</v>
      </c>
      <c r="B819" s="661" t="s">
        <v>4159</v>
      </c>
      <c r="C819" s="661" t="s">
        <v>6331</v>
      </c>
      <c r="D819" s="661" t="s">
        <v>4723</v>
      </c>
      <c r="E819" s="661" t="s">
        <v>6332</v>
      </c>
      <c r="F819" s="664">
        <v>1</v>
      </c>
      <c r="G819" s="664">
        <v>0</v>
      </c>
      <c r="H819" s="677"/>
      <c r="I819" s="664"/>
      <c r="J819" s="664"/>
      <c r="K819" s="677"/>
      <c r="L819" s="664">
        <v>1</v>
      </c>
      <c r="M819" s="665">
        <v>0</v>
      </c>
    </row>
    <row r="820" spans="1:13" ht="14.4" customHeight="1" x14ac:dyDescent="0.3">
      <c r="A820" s="660" t="s">
        <v>4383</v>
      </c>
      <c r="B820" s="661" t="s">
        <v>4164</v>
      </c>
      <c r="C820" s="661" t="s">
        <v>5322</v>
      </c>
      <c r="D820" s="661" t="s">
        <v>629</v>
      </c>
      <c r="E820" s="661" t="s">
        <v>5323</v>
      </c>
      <c r="F820" s="664"/>
      <c r="G820" s="664"/>
      <c r="H820" s="677">
        <v>0</v>
      </c>
      <c r="I820" s="664">
        <v>1</v>
      </c>
      <c r="J820" s="664">
        <v>65.069999999999993</v>
      </c>
      <c r="K820" s="677">
        <v>1</v>
      </c>
      <c r="L820" s="664">
        <v>1</v>
      </c>
      <c r="M820" s="665">
        <v>65.069999999999993</v>
      </c>
    </row>
    <row r="821" spans="1:13" ht="14.4" customHeight="1" x14ac:dyDescent="0.3">
      <c r="A821" s="660" t="s">
        <v>4383</v>
      </c>
      <c r="B821" s="661" t="s">
        <v>4164</v>
      </c>
      <c r="C821" s="661" t="s">
        <v>6282</v>
      </c>
      <c r="D821" s="661" t="s">
        <v>626</v>
      </c>
      <c r="E821" s="661" t="s">
        <v>6283</v>
      </c>
      <c r="F821" s="664">
        <v>1</v>
      </c>
      <c r="G821" s="664">
        <v>0</v>
      </c>
      <c r="H821" s="677"/>
      <c r="I821" s="664"/>
      <c r="J821" s="664"/>
      <c r="K821" s="677"/>
      <c r="L821" s="664">
        <v>1</v>
      </c>
      <c r="M821" s="665">
        <v>0</v>
      </c>
    </row>
    <row r="822" spans="1:13" ht="14.4" customHeight="1" x14ac:dyDescent="0.3">
      <c r="A822" s="660" t="s">
        <v>4383</v>
      </c>
      <c r="B822" s="661" t="s">
        <v>4164</v>
      </c>
      <c r="C822" s="661" t="s">
        <v>4992</v>
      </c>
      <c r="D822" s="661" t="s">
        <v>626</v>
      </c>
      <c r="E822" s="661" t="s">
        <v>4993</v>
      </c>
      <c r="F822" s="664"/>
      <c r="G822" s="664"/>
      <c r="H822" s="677">
        <v>0</v>
      </c>
      <c r="I822" s="664">
        <v>2</v>
      </c>
      <c r="J822" s="664">
        <v>101.14</v>
      </c>
      <c r="K822" s="677">
        <v>1</v>
      </c>
      <c r="L822" s="664">
        <v>2</v>
      </c>
      <c r="M822" s="665">
        <v>101.14</v>
      </c>
    </row>
    <row r="823" spans="1:13" ht="14.4" customHeight="1" x14ac:dyDescent="0.3">
      <c r="A823" s="660" t="s">
        <v>4383</v>
      </c>
      <c r="B823" s="661" t="s">
        <v>4164</v>
      </c>
      <c r="C823" s="661" t="s">
        <v>3538</v>
      </c>
      <c r="D823" s="661" t="s">
        <v>3539</v>
      </c>
      <c r="E823" s="661" t="s">
        <v>4294</v>
      </c>
      <c r="F823" s="664"/>
      <c r="G823" s="664"/>
      <c r="H823" s="677">
        <v>0</v>
      </c>
      <c r="I823" s="664">
        <v>4</v>
      </c>
      <c r="J823" s="664">
        <v>347.04</v>
      </c>
      <c r="K823" s="677">
        <v>1</v>
      </c>
      <c r="L823" s="664">
        <v>4</v>
      </c>
      <c r="M823" s="665">
        <v>347.04</v>
      </c>
    </row>
    <row r="824" spans="1:13" ht="14.4" customHeight="1" x14ac:dyDescent="0.3">
      <c r="A824" s="660" t="s">
        <v>4383</v>
      </c>
      <c r="B824" s="661" t="s">
        <v>4167</v>
      </c>
      <c r="C824" s="661" t="s">
        <v>5060</v>
      </c>
      <c r="D824" s="661" t="s">
        <v>5061</v>
      </c>
      <c r="E824" s="661" t="s">
        <v>4169</v>
      </c>
      <c r="F824" s="664">
        <v>23</v>
      </c>
      <c r="G824" s="664">
        <v>6607.4299999999994</v>
      </c>
      <c r="H824" s="677">
        <v>1</v>
      </c>
      <c r="I824" s="664"/>
      <c r="J824" s="664"/>
      <c r="K824" s="677">
        <v>0</v>
      </c>
      <c r="L824" s="664">
        <v>23</v>
      </c>
      <c r="M824" s="665">
        <v>6607.4299999999994</v>
      </c>
    </row>
    <row r="825" spans="1:13" ht="14.4" customHeight="1" x14ac:dyDescent="0.3">
      <c r="A825" s="660" t="s">
        <v>4383</v>
      </c>
      <c r="B825" s="661" t="s">
        <v>4167</v>
      </c>
      <c r="C825" s="661" t="s">
        <v>2669</v>
      </c>
      <c r="D825" s="661" t="s">
        <v>4168</v>
      </c>
      <c r="E825" s="661" t="s">
        <v>4169</v>
      </c>
      <c r="F825" s="664"/>
      <c r="G825" s="664"/>
      <c r="H825" s="677">
        <v>0</v>
      </c>
      <c r="I825" s="664">
        <v>4</v>
      </c>
      <c r="J825" s="664">
        <v>1333.24</v>
      </c>
      <c r="K825" s="677">
        <v>1</v>
      </c>
      <c r="L825" s="664">
        <v>4</v>
      </c>
      <c r="M825" s="665">
        <v>1333.24</v>
      </c>
    </row>
    <row r="826" spans="1:13" ht="14.4" customHeight="1" x14ac:dyDescent="0.3">
      <c r="A826" s="660" t="s">
        <v>4383</v>
      </c>
      <c r="B826" s="661" t="s">
        <v>4167</v>
      </c>
      <c r="C826" s="661" t="s">
        <v>6193</v>
      </c>
      <c r="D826" s="661" t="s">
        <v>5061</v>
      </c>
      <c r="E826" s="661" t="s">
        <v>6192</v>
      </c>
      <c r="F826" s="664">
        <v>5</v>
      </c>
      <c r="G826" s="664">
        <v>784.30000000000007</v>
      </c>
      <c r="H826" s="677">
        <v>1</v>
      </c>
      <c r="I826" s="664"/>
      <c r="J826" s="664"/>
      <c r="K826" s="677">
        <v>0</v>
      </c>
      <c r="L826" s="664">
        <v>5</v>
      </c>
      <c r="M826" s="665">
        <v>784.30000000000007</v>
      </c>
    </row>
    <row r="827" spans="1:13" ht="14.4" customHeight="1" x14ac:dyDescent="0.3">
      <c r="A827" s="660" t="s">
        <v>4383</v>
      </c>
      <c r="B827" s="661" t="s">
        <v>4167</v>
      </c>
      <c r="C827" s="661" t="s">
        <v>6191</v>
      </c>
      <c r="D827" s="661" t="s">
        <v>5061</v>
      </c>
      <c r="E827" s="661" t="s">
        <v>6192</v>
      </c>
      <c r="F827" s="664">
        <v>1</v>
      </c>
      <c r="G827" s="664">
        <v>156.86000000000001</v>
      </c>
      <c r="H827" s="677">
        <v>1</v>
      </c>
      <c r="I827" s="664"/>
      <c r="J827" s="664"/>
      <c r="K827" s="677">
        <v>0</v>
      </c>
      <c r="L827" s="664">
        <v>1</v>
      </c>
      <c r="M827" s="665">
        <v>156.86000000000001</v>
      </c>
    </row>
    <row r="828" spans="1:13" ht="14.4" customHeight="1" x14ac:dyDescent="0.3">
      <c r="A828" s="660" t="s">
        <v>4383</v>
      </c>
      <c r="B828" s="661" t="s">
        <v>4175</v>
      </c>
      <c r="C828" s="661" t="s">
        <v>2770</v>
      </c>
      <c r="D828" s="661" t="s">
        <v>2771</v>
      </c>
      <c r="E828" s="661" t="s">
        <v>4176</v>
      </c>
      <c r="F828" s="664"/>
      <c r="G828" s="664"/>
      <c r="H828" s="677">
        <v>0</v>
      </c>
      <c r="I828" s="664">
        <v>9</v>
      </c>
      <c r="J828" s="664">
        <v>1051.1999999999998</v>
      </c>
      <c r="K828" s="677">
        <v>1</v>
      </c>
      <c r="L828" s="664">
        <v>9</v>
      </c>
      <c r="M828" s="665">
        <v>1051.1999999999998</v>
      </c>
    </row>
    <row r="829" spans="1:13" ht="14.4" customHeight="1" x14ac:dyDescent="0.3">
      <c r="A829" s="660" t="s">
        <v>4383</v>
      </c>
      <c r="B829" s="661" t="s">
        <v>4175</v>
      </c>
      <c r="C829" s="661" t="s">
        <v>5754</v>
      </c>
      <c r="D829" s="661" t="s">
        <v>2771</v>
      </c>
      <c r="E829" s="661" t="s">
        <v>5755</v>
      </c>
      <c r="F829" s="664"/>
      <c r="G829" s="664"/>
      <c r="H829" s="677"/>
      <c r="I829" s="664">
        <v>2</v>
      </c>
      <c r="J829" s="664">
        <v>0</v>
      </c>
      <c r="K829" s="677"/>
      <c r="L829" s="664">
        <v>2</v>
      </c>
      <c r="M829" s="665">
        <v>0</v>
      </c>
    </row>
    <row r="830" spans="1:13" ht="14.4" customHeight="1" x14ac:dyDescent="0.3">
      <c r="A830" s="660" t="s">
        <v>4383</v>
      </c>
      <c r="B830" s="661" t="s">
        <v>4180</v>
      </c>
      <c r="C830" s="661" t="s">
        <v>2767</v>
      </c>
      <c r="D830" s="661" t="s">
        <v>2768</v>
      </c>
      <c r="E830" s="661" t="s">
        <v>4173</v>
      </c>
      <c r="F830" s="664"/>
      <c r="G830" s="664"/>
      <c r="H830" s="677">
        <v>0</v>
      </c>
      <c r="I830" s="664">
        <v>2</v>
      </c>
      <c r="J830" s="664">
        <v>139.72</v>
      </c>
      <c r="K830" s="677">
        <v>1</v>
      </c>
      <c r="L830" s="664">
        <v>2</v>
      </c>
      <c r="M830" s="665">
        <v>139.72</v>
      </c>
    </row>
    <row r="831" spans="1:13" ht="14.4" customHeight="1" x14ac:dyDescent="0.3">
      <c r="A831" s="660" t="s">
        <v>4383</v>
      </c>
      <c r="B831" s="661" t="s">
        <v>6656</v>
      </c>
      <c r="C831" s="661" t="s">
        <v>5128</v>
      </c>
      <c r="D831" s="661" t="s">
        <v>5129</v>
      </c>
      <c r="E831" s="661" t="s">
        <v>2884</v>
      </c>
      <c r="F831" s="664"/>
      <c r="G831" s="664"/>
      <c r="H831" s="677">
        <v>0</v>
      </c>
      <c r="I831" s="664">
        <v>6</v>
      </c>
      <c r="J831" s="664">
        <v>61540.62</v>
      </c>
      <c r="K831" s="677">
        <v>1</v>
      </c>
      <c r="L831" s="664">
        <v>6</v>
      </c>
      <c r="M831" s="665">
        <v>61540.62</v>
      </c>
    </row>
    <row r="832" spans="1:13" ht="14.4" customHeight="1" x14ac:dyDescent="0.3">
      <c r="A832" s="660" t="s">
        <v>4383</v>
      </c>
      <c r="B832" s="661" t="s">
        <v>6656</v>
      </c>
      <c r="C832" s="661" t="s">
        <v>5130</v>
      </c>
      <c r="D832" s="661" t="s">
        <v>5129</v>
      </c>
      <c r="E832" s="661" t="s">
        <v>2884</v>
      </c>
      <c r="F832" s="664"/>
      <c r="G832" s="664"/>
      <c r="H832" s="677">
        <v>0</v>
      </c>
      <c r="I832" s="664">
        <v>12</v>
      </c>
      <c r="J832" s="664">
        <v>123081.24000000003</v>
      </c>
      <c r="K832" s="677">
        <v>1</v>
      </c>
      <c r="L832" s="664">
        <v>12</v>
      </c>
      <c r="M832" s="665">
        <v>123081.24000000003</v>
      </c>
    </row>
    <row r="833" spans="1:13" ht="14.4" customHeight="1" x14ac:dyDescent="0.3">
      <c r="A833" s="660" t="s">
        <v>4383</v>
      </c>
      <c r="B833" s="661" t="s">
        <v>6656</v>
      </c>
      <c r="C833" s="661" t="s">
        <v>6102</v>
      </c>
      <c r="D833" s="661" t="s">
        <v>5129</v>
      </c>
      <c r="E833" s="661" t="s">
        <v>4129</v>
      </c>
      <c r="F833" s="664"/>
      <c r="G833" s="664"/>
      <c r="H833" s="677"/>
      <c r="I833" s="664">
        <v>1</v>
      </c>
      <c r="J833" s="664">
        <v>0</v>
      </c>
      <c r="K833" s="677"/>
      <c r="L833" s="664">
        <v>1</v>
      </c>
      <c r="M833" s="665">
        <v>0</v>
      </c>
    </row>
    <row r="834" spans="1:13" ht="14.4" customHeight="1" x14ac:dyDescent="0.3">
      <c r="A834" s="660" t="s">
        <v>4383</v>
      </c>
      <c r="B834" s="661" t="s">
        <v>6656</v>
      </c>
      <c r="C834" s="661" t="s">
        <v>6263</v>
      </c>
      <c r="D834" s="661" t="s">
        <v>5962</v>
      </c>
      <c r="E834" s="661" t="s">
        <v>6264</v>
      </c>
      <c r="F834" s="664"/>
      <c r="G834" s="664"/>
      <c r="H834" s="677">
        <v>0</v>
      </c>
      <c r="I834" s="664">
        <v>2</v>
      </c>
      <c r="J834" s="664">
        <v>12308.12</v>
      </c>
      <c r="K834" s="677">
        <v>1</v>
      </c>
      <c r="L834" s="664">
        <v>2</v>
      </c>
      <c r="M834" s="665">
        <v>12308.12</v>
      </c>
    </row>
    <row r="835" spans="1:13" ht="14.4" customHeight="1" x14ac:dyDescent="0.3">
      <c r="A835" s="660" t="s">
        <v>4383</v>
      </c>
      <c r="B835" s="661" t="s">
        <v>4298</v>
      </c>
      <c r="C835" s="661" t="s">
        <v>4964</v>
      </c>
      <c r="D835" s="661" t="s">
        <v>4300</v>
      </c>
      <c r="E835" s="661" t="s">
        <v>2472</v>
      </c>
      <c r="F835" s="664"/>
      <c r="G835" s="664"/>
      <c r="H835" s="677">
        <v>0</v>
      </c>
      <c r="I835" s="664">
        <v>1</v>
      </c>
      <c r="J835" s="664">
        <v>154.4</v>
      </c>
      <c r="K835" s="677">
        <v>1</v>
      </c>
      <c r="L835" s="664">
        <v>1</v>
      </c>
      <c r="M835" s="665">
        <v>154.4</v>
      </c>
    </row>
    <row r="836" spans="1:13" ht="14.4" customHeight="1" x14ac:dyDescent="0.3">
      <c r="A836" s="660" t="s">
        <v>4383</v>
      </c>
      <c r="B836" s="661" t="s">
        <v>4298</v>
      </c>
      <c r="C836" s="661" t="s">
        <v>3652</v>
      </c>
      <c r="D836" s="661" t="s">
        <v>4300</v>
      </c>
      <c r="E836" s="661" t="s">
        <v>2543</v>
      </c>
      <c r="F836" s="664"/>
      <c r="G836" s="664"/>
      <c r="H836" s="677">
        <v>0</v>
      </c>
      <c r="I836" s="664">
        <v>22</v>
      </c>
      <c r="J836" s="664">
        <v>11322.96</v>
      </c>
      <c r="K836" s="677">
        <v>1</v>
      </c>
      <c r="L836" s="664">
        <v>22</v>
      </c>
      <c r="M836" s="665">
        <v>11322.96</v>
      </c>
    </row>
    <row r="837" spans="1:13" ht="14.4" customHeight="1" x14ac:dyDescent="0.3">
      <c r="A837" s="660" t="s">
        <v>4383</v>
      </c>
      <c r="B837" s="661" t="s">
        <v>4213</v>
      </c>
      <c r="C837" s="661" t="s">
        <v>3659</v>
      </c>
      <c r="D837" s="661" t="s">
        <v>3660</v>
      </c>
      <c r="E837" s="661" t="s">
        <v>3661</v>
      </c>
      <c r="F837" s="664"/>
      <c r="G837" s="664"/>
      <c r="H837" s="677">
        <v>0</v>
      </c>
      <c r="I837" s="664">
        <v>1</v>
      </c>
      <c r="J837" s="664">
        <v>216.29</v>
      </c>
      <c r="K837" s="677">
        <v>1</v>
      </c>
      <c r="L837" s="664">
        <v>1</v>
      </c>
      <c r="M837" s="665">
        <v>216.29</v>
      </c>
    </row>
    <row r="838" spans="1:13" ht="14.4" customHeight="1" x14ac:dyDescent="0.3">
      <c r="A838" s="660" t="s">
        <v>4383</v>
      </c>
      <c r="B838" s="661" t="s">
        <v>6657</v>
      </c>
      <c r="C838" s="661" t="s">
        <v>5066</v>
      </c>
      <c r="D838" s="661" t="s">
        <v>5067</v>
      </c>
      <c r="E838" s="661" t="s">
        <v>5068</v>
      </c>
      <c r="F838" s="664"/>
      <c r="G838" s="664"/>
      <c r="H838" s="677">
        <v>0</v>
      </c>
      <c r="I838" s="664">
        <v>6</v>
      </c>
      <c r="J838" s="664">
        <v>4827.4800000000005</v>
      </c>
      <c r="K838" s="677">
        <v>1</v>
      </c>
      <c r="L838" s="664">
        <v>6</v>
      </c>
      <c r="M838" s="665">
        <v>4827.4800000000005</v>
      </c>
    </row>
    <row r="839" spans="1:13" ht="14.4" customHeight="1" x14ac:dyDescent="0.3">
      <c r="A839" s="660" t="s">
        <v>4383</v>
      </c>
      <c r="B839" s="661" t="s">
        <v>6657</v>
      </c>
      <c r="C839" s="661" t="s">
        <v>5295</v>
      </c>
      <c r="D839" s="661" t="s">
        <v>5067</v>
      </c>
      <c r="E839" s="661" t="s">
        <v>5296</v>
      </c>
      <c r="F839" s="664"/>
      <c r="G839" s="664"/>
      <c r="H839" s="677">
        <v>0</v>
      </c>
      <c r="I839" s="664">
        <v>1</v>
      </c>
      <c r="J839" s="664">
        <v>2681.96</v>
      </c>
      <c r="K839" s="677">
        <v>1</v>
      </c>
      <c r="L839" s="664">
        <v>1</v>
      </c>
      <c r="M839" s="665">
        <v>2681.96</v>
      </c>
    </row>
    <row r="840" spans="1:13" ht="14.4" customHeight="1" x14ac:dyDescent="0.3">
      <c r="A840" s="660" t="s">
        <v>4383</v>
      </c>
      <c r="B840" s="661" t="s">
        <v>4214</v>
      </c>
      <c r="C840" s="661" t="s">
        <v>2601</v>
      </c>
      <c r="D840" s="661" t="s">
        <v>2602</v>
      </c>
      <c r="E840" s="661" t="s">
        <v>4215</v>
      </c>
      <c r="F840" s="664"/>
      <c r="G840" s="664"/>
      <c r="H840" s="677">
        <v>0</v>
      </c>
      <c r="I840" s="664">
        <v>218</v>
      </c>
      <c r="J840" s="664">
        <v>175398.44000000006</v>
      </c>
      <c r="K840" s="677">
        <v>1</v>
      </c>
      <c r="L840" s="664">
        <v>218</v>
      </c>
      <c r="M840" s="665">
        <v>175398.44000000006</v>
      </c>
    </row>
    <row r="841" spans="1:13" ht="14.4" customHeight="1" x14ac:dyDescent="0.3">
      <c r="A841" s="660" t="s">
        <v>4383</v>
      </c>
      <c r="B841" s="661" t="s">
        <v>6668</v>
      </c>
      <c r="C841" s="661" t="s">
        <v>5498</v>
      </c>
      <c r="D841" s="661" t="s">
        <v>5499</v>
      </c>
      <c r="E841" s="661" t="s">
        <v>2478</v>
      </c>
      <c r="F841" s="664"/>
      <c r="G841" s="664"/>
      <c r="H841" s="677">
        <v>0</v>
      </c>
      <c r="I841" s="664">
        <v>1</v>
      </c>
      <c r="J841" s="664">
        <v>804.58</v>
      </c>
      <c r="K841" s="677">
        <v>1</v>
      </c>
      <c r="L841" s="664">
        <v>1</v>
      </c>
      <c r="M841" s="665">
        <v>804.58</v>
      </c>
    </row>
    <row r="842" spans="1:13" ht="14.4" customHeight="1" x14ac:dyDescent="0.3">
      <c r="A842" s="660" t="s">
        <v>4383</v>
      </c>
      <c r="B842" s="661" t="s">
        <v>6668</v>
      </c>
      <c r="C842" s="661" t="s">
        <v>5738</v>
      </c>
      <c r="D842" s="661" t="s">
        <v>5499</v>
      </c>
      <c r="E842" s="661" t="s">
        <v>5739</v>
      </c>
      <c r="F842" s="664"/>
      <c r="G842" s="664"/>
      <c r="H842" s="677">
        <v>0</v>
      </c>
      <c r="I842" s="664">
        <v>2</v>
      </c>
      <c r="J842" s="664">
        <v>4827.5200000000004</v>
      </c>
      <c r="K842" s="677">
        <v>1</v>
      </c>
      <c r="L842" s="664">
        <v>2</v>
      </c>
      <c r="M842" s="665">
        <v>4827.5200000000004</v>
      </c>
    </row>
    <row r="843" spans="1:13" ht="14.4" customHeight="1" x14ac:dyDescent="0.3">
      <c r="A843" s="660" t="s">
        <v>4383</v>
      </c>
      <c r="B843" s="661" t="s">
        <v>6658</v>
      </c>
      <c r="C843" s="661" t="s">
        <v>5116</v>
      </c>
      <c r="D843" s="661" t="s">
        <v>5117</v>
      </c>
      <c r="E843" s="661" t="s">
        <v>5118</v>
      </c>
      <c r="F843" s="664"/>
      <c r="G843" s="664"/>
      <c r="H843" s="677">
        <v>0</v>
      </c>
      <c r="I843" s="664">
        <v>15</v>
      </c>
      <c r="J843" s="664">
        <v>35210.519999999997</v>
      </c>
      <c r="K843" s="677">
        <v>1</v>
      </c>
      <c r="L843" s="664">
        <v>15</v>
      </c>
      <c r="M843" s="665">
        <v>35210.519999999997</v>
      </c>
    </row>
    <row r="844" spans="1:13" ht="14.4" customHeight="1" x14ac:dyDescent="0.3">
      <c r="A844" s="660" t="s">
        <v>4383</v>
      </c>
      <c r="B844" s="661" t="s">
        <v>4217</v>
      </c>
      <c r="C844" s="661" t="s">
        <v>2250</v>
      </c>
      <c r="D844" s="661" t="s">
        <v>2251</v>
      </c>
      <c r="E844" s="661" t="s">
        <v>2109</v>
      </c>
      <c r="F844" s="664"/>
      <c r="G844" s="664"/>
      <c r="H844" s="677">
        <v>0</v>
      </c>
      <c r="I844" s="664">
        <v>13</v>
      </c>
      <c r="J844" s="664">
        <v>1107.8699999999999</v>
      </c>
      <c r="K844" s="677">
        <v>1</v>
      </c>
      <c r="L844" s="664">
        <v>13</v>
      </c>
      <c r="M844" s="665">
        <v>1107.8699999999999</v>
      </c>
    </row>
    <row r="845" spans="1:13" ht="14.4" customHeight="1" x14ac:dyDescent="0.3">
      <c r="A845" s="660" t="s">
        <v>4383</v>
      </c>
      <c r="B845" s="661" t="s">
        <v>4217</v>
      </c>
      <c r="C845" s="661" t="s">
        <v>5167</v>
      </c>
      <c r="D845" s="661" t="s">
        <v>5168</v>
      </c>
      <c r="E845" s="661" t="s">
        <v>5169</v>
      </c>
      <c r="F845" s="664">
        <v>2</v>
      </c>
      <c r="G845" s="664">
        <v>119.1</v>
      </c>
      <c r="H845" s="677">
        <v>1</v>
      </c>
      <c r="I845" s="664"/>
      <c r="J845" s="664"/>
      <c r="K845" s="677">
        <v>0</v>
      </c>
      <c r="L845" s="664">
        <v>2</v>
      </c>
      <c r="M845" s="665">
        <v>119.1</v>
      </c>
    </row>
    <row r="846" spans="1:13" ht="14.4" customHeight="1" x14ac:dyDescent="0.3">
      <c r="A846" s="660" t="s">
        <v>4383</v>
      </c>
      <c r="B846" s="661" t="s">
        <v>4217</v>
      </c>
      <c r="C846" s="661" t="s">
        <v>5616</v>
      </c>
      <c r="D846" s="661" t="s">
        <v>2251</v>
      </c>
      <c r="E846" s="661" t="s">
        <v>5617</v>
      </c>
      <c r="F846" s="664">
        <v>6</v>
      </c>
      <c r="G846" s="664">
        <v>0</v>
      </c>
      <c r="H846" s="677"/>
      <c r="I846" s="664"/>
      <c r="J846" s="664"/>
      <c r="K846" s="677"/>
      <c r="L846" s="664">
        <v>6</v>
      </c>
      <c r="M846" s="665">
        <v>0</v>
      </c>
    </row>
    <row r="847" spans="1:13" ht="14.4" customHeight="1" x14ac:dyDescent="0.3">
      <c r="A847" s="660" t="s">
        <v>4383</v>
      </c>
      <c r="B847" s="661" t="s">
        <v>4219</v>
      </c>
      <c r="C847" s="661" t="s">
        <v>1190</v>
      </c>
      <c r="D847" s="661" t="s">
        <v>1191</v>
      </c>
      <c r="E847" s="661" t="s">
        <v>1192</v>
      </c>
      <c r="F847" s="664"/>
      <c r="G847" s="664"/>
      <c r="H847" s="677">
        <v>0</v>
      </c>
      <c r="I847" s="664">
        <v>1</v>
      </c>
      <c r="J847" s="664">
        <v>95.25</v>
      </c>
      <c r="K847" s="677">
        <v>1</v>
      </c>
      <c r="L847" s="664">
        <v>1</v>
      </c>
      <c r="M847" s="665">
        <v>95.25</v>
      </c>
    </row>
    <row r="848" spans="1:13" ht="14.4" customHeight="1" x14ac:dyDescent="0.3">
      <c r="A848" s="660" t="s">
        <v>4383</v>
      </c>
      <c r="B848" s="661" t="s">
        <v>4219</v>
      </c>
      <c r="C848" s="661" t="s">
        <v>4906</v>
      </c>
      <c r="D848" s="661" t="s">
        <v>4464</v>
      </c>
      <c r="E848" s="661" t="s">
        <v>1192</v>
      </c>
      <c r="F848" s="664">
        <v>1</v>
      </c>
      <c r="G848" s="664">
        <v>95.25</v>
      </c>
      <c r="H848" s="677">
        <v>1</v>
      </c>
      <c r="I848" s="664"/>
      <c r="J848" s="664"/>
      <c r="K848" s="677">
        <v>0</v>
      </c>
      <c r="L848" s="664">
        <v>1</v>
      </c>
      <c r="M848" s="665">
        <v>95.25</v>
      </c>
    </row>
    <row r="849" spans="1:13" ht="14.4" customHeight="1" x14ac:dyDescent="0.3">
      <c r="A849" s="660" t="s">
        <v>4383</v>
      </c>
      <c r="B849" s="661" t="s">
        <v>4222</v>
      </c>
      <c r="C849" s="661" t="s">
        <v>6343</v>
      </c>
      <c r="D849" s="661" t="s">
        <v>6344</v>
      </c>
      <c r="E849" s="661" t="s">
        <v>3479</v>
      </c>
      <c r="F849" s="664">
        <v>1</v>
      </c>
      <c r="G849" s="664">
        <v>98.23</v>
      </c>
      <c r="H849" s="677">
        <v>1</v>
      </c>
      <c r="I849" s="664"/>
      <c r="J849" s="664"/>
      <c r="K849" s="677">
        <v>0</v>
      </c>
      <c r="L849" s="664">
        <v>1</v>
      </c>
      <c r="M849" s="665">
        <v>98.23</v>
      </c>
    </row>
    <row r="850" spans="1:13" ht="14.4" customHeight="1" x14ac:dyDescent="0.3">
      <c r="A850" s="660" t="s">
        <v>4383</v>
      </c>
      <c r="B850" s="661" t="s">
        <v>4222</v>
      </c>
      <c r="C850" s="661" t="s">
        <v>2311</v>
      </c>
      <c r="D850" s="661" t="s">
        <v>2312</v>
      </c>
      <c r="E850" s="661" t="s">
        <v>4224</v>
      </c>
      <c r="F850" s="664"/>
      <c r="G850" s="664"/>
      <c r="H850" s="677">
        <v>0</v>
      </c>
      <c r="I850" s="664">
        <v>2</v>
      </c>
      <c r="J850" s="664">
        <v>294.72000000000003</v>
      </c>
      <c r="K850" s="677">
        <v>1</v>
      </c>
      <c r="L850" s="664">
        <v>2</v>
      </c>
      <c r="M850" s="665">
        <v>294.72000000000003</v>
      </c>
    </row>
    <row r="851" spans="1:13" ht="14.4" customHeight="1" x14ac:dyDescent="0.3">
      <c r="A851" s="660" t="s">
        <v>4383</v>
      </c>
      <c r="B851" s="661" t="s">
        <v>4222</v>
      </c>
      <c r="C851" s="661" t="s">
        <v>6345</v>
      </c>
      <c r="D851" s="661" t="s">
        <v>2312</v>
      </c>
      <c r="E851" s="661" t="s">
        <v>6346</v>
      </c>
      <c r="F851" s="664">
        <v>1</v>
      </c>
      <c r="G851" s="664">
        <v>0</v>
      </c>
      <c r="H851" s="677"/>
      <c r="I851" s="664"/>
      <c r="J851" s="664"/>
      <c r="K851" s="677"/>
      <c r="L851" s="664">
        <v>1</v>
      </c>
      <c r="M851" s="665">
        <v>0</v>
      </c>
    </row>
    <row r="852" spans="1:13" ht="14.4" customHeight="1" x14ac:dyDescent="0.3">
      <c r="A852" s="660" t="s">
        <v>4383</v>
      </c>
      <c r="B852" s="661" t="s">
        <v>4222</v>
      </c>
      <c r="C852" s="661" t="s">
        <v>2355</v>
      </c>
      <c r="D852" s="661" t="s">
        <v>2349</v>
      </c>
      <c r="E852" s="661" t="s">
        <v>4226</v>
      </c>
      <c r="F852" s="664"/>
      <c r="G852" s="664"/>
      <c r="H852" s="677">
        <v>0</v>
      </c>
      <c r="I852" s="664">
        <v>3</v>
      </c>
      <c r="J852" s="664">
        <v>491.18999999999994</v>
      </c>
      <c r="K852" s="677">
        <v>1</v>
      </c>
      <c r="L852" s="664">
        <v>3</v>
      </c>
      <c r="M852" s="665">
        <v>491.18999999999994</v>
      </c>
    </row>
    <row r="853" spans="1:13" ht="14.4" customHeight="1" x14ac:dyDescent="0.3">
      <c r="A853" s="660" t="s">
        <v>4383</v>
      </c>
      <c r="B853" s="661" t="s">
        <v>4222</v>
      </c>
      <c r="C853" s="661" t="s">
        <v>6347</v>
      </c>
      <c r="D853" s="661" t="s">
        <v>6348</v>
      </c>
      <c r="E853" s="661" t="s">
        <v>4530</v>
      </c>
      <c r="F853" s="664">
        <v>1</v>
      </c>
      <c r="G853" s="664">
        <v>0</v>
      </c>
      <c r="H853" s="677"/>
      <c r="I853" s="664"/>
      <c r="J853" s="664"/>
      <c r="K853" s="677"/>
      <c r="L853" s="664">
        <v>1</v>
      </c>
      <c r="M853" s="665">
        <v>0</v>
      </c>
    </row>
    <row r="854" spans="1:13" ht="14.4" customHeight="1" x14ac:dyDescent="0.3">
      <c r="A854" s="660" t="s">
        <v>4383</v>
      </c>
      <c r="B854" s="661" t="s">
        <v>4231</v>
      </c>
      <c r="C854" s="661" t="s">
        <v>4628</v>
      </c>
      <c r="D854" s="661" t="s">
        <v>4302</v>
      </c>
      <c r="E854" s="661" t="s">
        <v>4629</v>
      </c>
      <c r="F854" s="664"/>
      <c r="G854" s="664"/>
      <c r="H854" s="677">
        <v>0</v>
      </c>
      <c r="I854" s="664">
        <v>1</v>
      </c>
      <c r="J854" s="664">
        <v>561.54</v>
      </c>
      <c r="K854" s="677">
        <v>1</v>
      </c>
      <c r="L854" s="664">
        <v>1</v>
      </c>
      <c r="M854" s="665">
        <v>561.54</v>
      </c>
    </row>
    <row r="855" spans="1:13" ht="14.4" customHeight="1" x14ac:dyDescent="0.3">
      <c r="A855" s="660" t="s">
        <v>4383</v>
      </c>
      <c r="B855" s="661" t="s">
        <v>4231</v>
      </c>
      <c r="C855" s="661" t="s">
        <v>2375</v>
      </c>
      <c r="D855" s="661" t="s">
        <v>4232</v>
      </c>
      <c r="E855" s="661" t="s">
        <v>4233</v>
      </c>
      <c r="F855" s="664"/>
      <c r="G855" s="664"/>
      <c r="H855" s="677">
        <v>0</v>
      </c>
      <c r="I855" s="664">
        <v>2</v>
      </c>
      <c r="J855" s="664">
        <v>887.04</v>
      </c>
      <c r="K855" s="677">
        <v>1</v>
      </c>
      <c r="L855" s="664">
        <v>2</v>
      </c>
      <c r="M855" s="665">
        <v>887.04</v>
      </c>
    </row>
    <row r="856" spans="1:13" ht="14.4" customHeight="1" x14ac:dyDescent="0.3">
      <c r="A856" s="660" t="s">
        <v>4383</v>
      </c>
      <c r="B856" s="661" t="s">
        <v>4234</v>
      </c>
      <c r="C856" s="661" t="s">
        <v>6275</v>
      </c>
      <c r="D856" s="661" t="s">
        <v>6276</v>
      </c>
      <c r="E856" s="661" t="s">
        <v>4129</v>
      </c>
      <c r="F856" s="664">
        <v>1</v>
      </c>
      <c r="G856" s="664">
        <v>0</v>
      </c>
      <c r="H856" s="677"/>
      <c r="I856" s="664"/>
      <c r="J856" s="664"/>
      <c r="K856" s="677"/>
      <c r="L856" s="664">
        <v>1</v>
      </c>
      <c r="M856" s="665">
        <v>0</v>
      </c>
    </row>
    <row r="857" spans="1:13" ht="14.4" customHeight="1" x14ac:dyDescent="0.3">
      <c r="A857" s="660" t="s">
        <v>4383</v>
      </c>
      <c r="B857" s="661" t="s">
        <v>4234</v>
      </c>
      <c r="C857" s="661" t="s">
        <v>6277</v>
      </c>
      <c r="D857" s="661" t="s">
        <v>6276</v>
      </c>
      <c r="E857" s="661" t="s">
        <v>2573</v>
      </c>
      <c r="F857" s="664">
        <v>2</v>
      </c>
      <c r="G857" s="664">
        <v>2448.3000000000002</v>
      </c>
      <c r="H857" s="677">
        <v>1</v>
      </c>
      <c r="I857" s="664"/>
      <c r="J857" s="664"/>
      <c r="K857" s="677">
        <v>0</v>
      </c>
      <c r="L857" s="664">
        <v>2</v>
      </c>
      <c r="M857" s="665">
        <v>2448.3000000000002</v>
      </c>
    </row>
    <row r="858" spans="1:13" ht="14.4" customHeight="1" x14ac:dyDescent="0.3">
      <c r="A858" s="660" t="s">
        <v>4383</v>
      </c>
      <c r="B858" s="661" t="s">
        <v>4234</v>
      </c>
      <c r="C858" s="661" t="s">
        <v>6278</v>
      </c>
      <c r="D858" s="661" t="s">
        <v>6276</v>
      </c>
      <c r="E858" s="661" t="s">
        <v>6279</v>
      </c>
      <c r="F858" s="664">
        <v>1</v>
      </c>
      <c r="G858" s="664">
        <v>0</v>
      </c>
      <c r="H858" s="677"/>
      <c r="I858" s="664"/>
      <c r="J858" s="664"/>
      <c r="K858" s="677"/>
      <c r="L858" s="664">
        <v>1</v>
      </c>
      <c r="M858" s="665">
        <v>0</v>
      </c>
    </row>
    <row r="859" spans="1:13" ht="14.4" customHeight="1" x14ac:dyDescent="0.3">
      <c r="A859" s="660" t="s">
        <v>4383</v>
      </c>
      <c r="B859" s="661" t="s">
        <v>4235</v>
      </c>
      <c r="C859" s="661" t="s">
        <v>3595</v>
      </c>
      <c r="D859" s="661" t="s">
        <v>2435</v>
      </c>
      <c r="E859" s="661" t="s">
        <v>4304</v>
      </c>
      <c r="F859" s="664"/>
      <c r="G859" s="664"/>
      <c r="H859" s="677">
        <v>0</v>
      </c>
      <c r="I859" s="664">
        <v>5</v>
      </c>
      <c r="J859" s="664">
        <v>6723.3</v>
      </c>
      <c r="K859" s="677">
        <v>1</v>
      </c>
      <c r="L859" s="664">
        <v>5</v>
      </c>
      <c r="M859" s="665">
        <v>6723.3</v>
      </c>
    </row>
    <row r="860" spans="1:13" ht="14.4" customHeight="1" x14ac:dyDescent="0.3">
      <c r="A860" s="660" t="s">
        <v>4383</v>
      </c>
      <c r="B860" s="661" t="s">
        <v>4235</v>
      </c>
      <c r="C860" s="661" t="s">
        <v>4938</v>
      </c>
      <c r="D860" s="661" t="s">
        <v>2281</v>
      </c>
      <c r="E860" s="661" t="s">
        <v>4939</v>
      </c>
      <c r="F860" s="664"/>
      <c r="G860" s="664"/>
      <c r="H860" s="677">
        <v>0</v>
      </c>
      <c r="I860" s="664">
        <v>3</v>
      </c>
      <c r="J860" s="664">
        <v>5380.38</v>
      </c>
      <c r="K860" s="677">
        <v>1</v>
      </c>
      <c r="L860" s="664">
        <v>3</v>
      </c>
      <c r="M860" s="665">
        <v>5380.38</v>
      </c>
    </row>
    <row r="861" spans="1:13" ht="14.4" customHeight="1" x14ac:dyDescent="0.3">
      <c r="A861" s="660" t="s">
        <v>4383</v>
      </c>
      <c r="B861" s="661" t="s">
        <v>4239</v>
      </c>
      <c r="C861" s="661" t="s">
        <v>2500</v>
      </c>
      <c r="D861" s="661" t="s">
        <v>4244</v>
      </c>
      <c r="E861" s="661" t="s">
        <v>4245</v>
      </c>
      <c r="F861" s="664"/>
      <c r="G861" s="664"/>
      <c r="H861" s="677">
        <v>0</v>
      </c>
      <c r="I861" s="664">
        <v>7</v>
      </c>
      <c r="J861" s="664">
        <v>75.11</v>
      </c>
      <c r="K861" s="677">
        <v>1</v>
      </c>
      <c r="L861" s="664">
        <v>7</v>
      </c>
      <c r="M861" s="665">
        <v>75.11</v>
      </c>
    </row>
    <row r="862" spans="1:13" ht="14.4" customHeight="1" x14ac:dyDescent="0.3">
      <c r="A862" s="660" t="s">
        <v>4383</v>
      </c>
      <c r="B862" s="661" t="s">
        <v>4239</v>
      </c>
      <c r="C862" s="661" t="s">
        <v>5443</v>
      </c>
      <c r="D862" s="661" t="s">
        <v>5444</v>
      </c>
      <c r="E862" s="661" t="s">
        <v>4243</v>
      </c>
      <c r="F862" s="664">
        <v>28</v>
      </c>
      <c r="G862" s="664">
        <v>150.36000000000001</v>
      </c>
      <c r="H862" s="677">
        <v>1</v>
      </c>
      <c r="I862" s="664"/>
      <c r="J862" s="664"/>
      <c r="K862" s="677">
        <v>0</v>
      </c>
      <c r="L862" s="664">
        <v>28</v>
      </c>
      <c r="M862" s="665">
        <v>150.36000000000001</v>
      </c>
    </row>
    <row r="863" spans="1:13" ht="14.4" customHeight="1" x14ac:dyDescent="0.3">
      <c r="A863" s="660" t="s">
        <v>4383</v>
      </c>
      <c r="B863" s="661" t="s">
        <v>4246</v>
      </c>
      <c r="C863" s="661" t="s">
        <v>2258</v>
      </c>
      <c r="D863" s="661" t="s">
        <v>4247</v>
      </c>
      <c r="E863" s="661" t="s">
        <v>4248</v>
      </c>
      <c r="F863" s="664"/>
      <c r="G863" s="664"/>
      <c r="H863" s="677"/>
      <c r="I863" s="664">
        <v>2</v>
      </c>
      <c r="J863" s="664">
        <v>0</v>
      </c>
      <c r="K863" s="677"/>
      <c r="L863" s="664">
        <v>2</v>
      </c>
      <c r="M863" s="665">
        <v>0</v>
      </c>
    </row>
    <row r="864" spans="1:13" ht="14.4" customHeight="1" x14ac:dyDescent="0.3">
      <c r="A864" s="660" t="s">
        <v>4383</v>
      </c>
      <c r="B864" s="661" t="s">
        <v>4249</v>
      </c>
      <c r="C864" s="661" t="s">
        <v>4760</v>
      </c>
      <c r="D864" s="661" t="s">
        <v>2504</v>
      </c>
      <c r="E864" s="661" t="s">
        <v>620</v>
      </c>
      <c r="F864" s="664"/>
      <c r="G864" s="664"/>
      <c r="H864" s="677">
        <v>0</v>
      </c>
      <c r="I864" s="664">
        <v>3</v>
      </c>
      <c r="J864" s="664">
        <v>648.48</v>
      </c>
      <c r="K864" s="677">
        <v>1</v>
      </c>
      <c r="L864" s="664">
        <v>3</v>
      </c>
      <c r="M864" s="665">
        <v>648.48</v>
      </c>
    </row>
    <row r="865" spans="1:13" ht="14.4" customHeight="1" x14ac:dyDescent="0.3">
      <c r="A865" s="660" t="s">
        <v>4383</v>
      </c>
      <c r="B865" s="661" t="s">
        <v>4249</v>
      </c>
      <c r="C865" s="661" t="s">
        <v>5949</v>
      </c>
      <c r="D865" s="661" t="s">
        <v>2504</v>
      </c>
      <c r="E865" s="661" t="s">
        <v>3526</v>
      </c>
      <c r="F865" s="664"/>
      <c r="G865" s="664"/>
      <c r="H865" s="677">
        <v>0</v>
      </c>
      <c r="I865" s="664">
        <v>1</v>
      </c>
      <c r="J865" s="664">
        <v>432.32</v>
      </c>
      <c r="K865" s="677">
        <v>1</v>
      </c>
      <c r="L865" s="664">
        <v>1</v>
      </c>
      <c r="M865" s="665">
        <v>432.32</v>
      </c>
    </row>
    <row r="866" spans="1:13" ht="14.4" customHeight="1" x14ac:dyDescent="0.3">
      <c r="A866" s="660" t="s">
        <v>4383</v>
      </c>
      <c r="B866" s="661" t="s">
        <v>4249</v>
      </c>
      <c r="C866" s="661" t="s">
        <v>2427</v>
      </c>
      <c r="D866" s="661" t="s">
        <v>2428</v>
      </c>
      <c r="E866" s="661" t="s">
        <v>4250</v>
      </c>
      <c r="F866" s="664"/>
      <c r="G866" s="664"/>
      <c r="H866" s="677">
        <v>0</v>
      </c>
      <c r="I866" s="664">
        <v>9</v>
      </c>
      <c r="J866" s="664">
        <v>1086.6099999999999</v>
      </c>
      <c r="K866" s="677">
        <v>1</v>
      </c>
      <c r="L866" s="664">
        <v>9</v>
      </c>
      <c r="M866" s="665">
        <v>1086.6099999999999</v>
      </c>
    </row>
    <row r="867" spans="1:13" ht="14.4" customHeight="1" x14ac:dyDescent="0.3">
      <c r="A867" s="660" t="s">
        <v>4383</v>
      </c>
      <c r="B867" s="661" t="s">
        <v>4249</v>
      </c>
      <c r="C867" s="661" t="s">
        <v>2503</v>
      </c>
      <c r="D867" s="661" t="s">
        <v>2504</v>
      </c>
      <c r="E867" s="661" t="s">
        <v>4251</v>
      </c>
      <c r="F867" s="664"/>
      <c r="G867" s="664"/>
      <c r="H867" s="677">
        <v>0</v>
      </c>
      <c r="I867" s="664">
        <v>3</v>
      </c>
      <c r="J867" s="664">
        <v>648.48</v>
      </c>
      <c r="K867" s="677">
        <v>1</v>
      </c>
      <c r="L867" s="664">
        <v>3</v>
      </c>
      <c r="M867" s="665">
        <v>648.48</v>
      </c>
    </row>
    <row r="868" spans="1:13" ht="14.4" customHeight="1" x14ac:dyDescent="0.3">
      <c r="A868" s="660" t="s">
        <v>4383</v>
      </c>
      <c r="B868" s="661" t="s">
        <v>4249</v>
      </c>
      <c r="C868" s="661" t="s">
        <v>3525</v>
      </c>
      <c r="D868" s="661" t="s">
        <v>2504</v>
      </c>
      <c r="E868" s="661" t="s">
        <v>4309</v>
      </c>
      <c r="F868" s="664"/>
      <c r="G868" s="664"/>
      <c r="H868" s="677">
        <v>0</v>
      </c>
      <c r="I868" s="664">
        <v>2</v>
      </c>
      <c r="J868" s="664">
        <v>864.64</v>
      </c>
      <c r="K868" s="677">
        <v>1</v>
      </c>
      <c r="L868" s="664">
        <v>2</v>
      </c>
      <c r="M868" s="665">
        <v>864.64</v>
      </c>
    </row>
    <row r="869" spans="1:13" ht="14.4" customHeight="1" x14ac:dyDescent="0.3">
      <c r="A869" s="660" t="s">
        <v>4383</v>
      </c>
      <c r="B869" s="661" t="s">
        <v>4252</v>
      </c>
      <c r="C869" s="661" t="s">
        <v>3598</v>
      </c>
      <c r="D869" s="661" t="s">
        <v>4310</v>
      </c>
      <c r="E869" s="661" t="s">
        <v>4311</v>
      </c>
      <c r="F869" s="664"/>
      <c r="G869" s="664"/>
      <c r="H869" s="677">
        <v>0</v>
      </c>
      <c r="I869" s="664">
        <v>3</v>
      </c>
      <c r="J869" s="664">
        <v>772.77</v>
      </c>
      <c r="K869" s="677">
        <v>1</v>
      </c>
      <c r="L869" s="664">
        <v>3</v>
      </c>
      <c r="M869" s="665">
        <v>772.77</v>
      </c>
    </row>
    <row r="870" spans="1:13" ht="14.4" customHeight="1" x14ac:dyDescent="0.3">
      <c r="A870" s="660" t="s">
        <v>4383</v>
      </c>
      <c r="B870" s="661" t="s">
        <v>4254</v>
      </c>
      <c r="C870" s="661" t="s">
        <v>2467</v>
      </c>
      <c r="D870" s="661" t="s">
        <v>2468</v>
      </c>
      <c r="E870" s="661" t="s">
        <v>996</v>
      </c>
      <c r="F870" s="664"/>
      <c r="G870" s="664"/>
      <c r="H870" s="677">
        <v>0</v>
      </c>
      <c r="I870" s="664">
        <v>5</v>
      </c>
      <c r="J870" s="664">
        <v>1162.2</v>
      </c>
      <c r="K870" s="677">
        <v>1</v>
      </c>
      <c r="L870" s="664">
        <v>5</v>
      </c>
      <c r="M870" s="665">
        <v>1162.2</v>
      </c>
    </row>
    <row r="871" spans="1:13" ht="14.4" customHeight="1" x14ac:dyDescent="0.3">
      <c r="A871" s="660" t="s">
        <v>4383</v>
      </c>
      <c r="B871" s="661" t="s">
        <v>4255</v>
      </c>
      <c r="C871" s="661" t="s">
        <v>2518</v>
      </c>
      <c r="D871" s="661" t="s">
        <v>2519</v>
      </c>
      <c r="E871" s="661" t="s">
        <v>2520</v>
      </c>
      <c r="F871" s="664"/>
      <c r="G871" s="664"/>
      <c r="H871" s="677">
        <v>0</v>
      </c>
      <c r="I871" s="664">
        <v>2</v>
      </c>
      <c r="J871" s="664">
        <v>836.74</v>
      </c>
      <c r="K871" s="677">
        <v>1</v>
      </c>
      <c r="L871" s="664">
        <v>2</v>
      </c>
      <c r="M871" s="665">
        <v>836.74</v>
      </c>
    </row>
    <row r="872" spans="1:13" ht="14.4" customHeight="1" x14ac:dyDescent="0.3">
      <c r="A872" s="660" t="s">
        <v>4383</v>
      </c>
      <c r="B872" s="661" t="s">
        <v>4255</v>
      </c>
      <c r="C872" s="661" t="s">
        <v>4849</v>
      </c>
      <c r="D872" s="661" t="s">
        <v>4850</v>
      </c>
      <c r="E872" s="661" t="s">
        <v>4851</v>
      </c>
      <c r="F872" s="664"/>
      <c r="G872" s="664"/>
      <c r="H872" s="677">
        <v>0</v>
      </c>
      <c r="I872" s="664">
        <v>1</v>
      </c>
      <c r="J872" s="664">
        <v>185.9</v>
      </c>
      <c r="K872" s="677">
        <v>1</v>
      </c>
      <c r="L872" s="664">
        <v>1</v>
      </c>
      <c r="M872" s="665">
        <v>185.9</v>
      </c>
    </row>
    <row r="873" spans="1:13" ht="14.4" customHeight="1" x14ac:dyDescent="0.3">
      <c r="A873" s="660" t="s">
        <v>4383</v>
      </c>
      <c r="B873" s="661" t="s">
        <v>4255</v>
      </c>
      <c r="C873" s="661" t="s">
        <v>6293</v>
      </c>
      <c r="D873" s="661" t="s">
        <v>6294</v>
      </c>
      <c r="E873" s="661" t="s">
        <v>3646</v>
      </c>
      <c r="F873" s="664">
        <v>3</v>
      </c>
      <c r="G873" s="664">
        <v>660.18000000000006</v>
      </c>
      <c r="H873" s="677">
        <v>1</v>
      </c>
      <c r="I873" s="664"/>
      <c r="J873" s="664"/>
      <c r="K873" s="677">
        <v>0</v>
      </c>
      <c r="L873" s="664">
        <v>3</v>
      </c>
      <c r="M873" s="665">
        <v>660.18000000000006</v>
      </c>
    </row>
    <row r="874" spans="1:13" ht="14.4" customHeight="1" x14ac:dyDescent="0.3">
      <c r="A874" s="660" t="s">
        <v>4383</v>
      </c>
      <c r="B874" s="661" t="s">
        <v>4314</v>
      </c>
      <c r="C874" s="661" t="s">
        <v>1418</v>
      </c>
      <c r="D874" s="661" t="s">
        <v>3592</v>
      </c>
      <c r="E874" s="661" t="s">
        <v>3593</v>
      </c>
      <c r="F874" s="664"/>
      <c r="G874" s="664"/>
      <c r="H874" s="677">
        <v>0</v>
      </c>
      <c r="I874" s="664">
        <v>9</v>
      </c>
      <c r="J874" s="664">
        <v>1209.32</v>
      </c>
      <c r="K874" s="677">
        <v>1</v>
      </c>
      <c r="L874" s="664">
        <v>9</v>
      </c>
      <c r="M874" s="665">
        <v>1209.32</v>
      </c>
    </row>
    <row r="875" spans="1:13" ht="14.4" customHeight="1" x14ac:dyDescent="0.3">
      <c r="A875" s="660" t="s">
        <v>4383</v>
      </c>
      <c r="B875" s="661" t="s">
        <v>4260</v>
      </c>
      <c r="C875" s="661" t="s">
        <v>6205</v>
      </c>
      <c r="D875" s="661" t="s">
        <v>6206</v>
      </c>
      <c r="E875" s="661" t="s">
        <v>996</v>
      </c>
      <c r="F875" s="664">
        <v>1</v>
      </c>
      <c r="G875" s="664">
        <v>0</v>
      </c>
      <c r="H875" s="677"/>
      <c r="I875" s="664"/>
      <c r="J875" s="664"/>
      <c r="K875" s="677"/>
      <c r="L875" s="664">
        <v>1</v>
      </c>
      <c r="M875" s="665">
        <v>0</v>
      </c>
    </row>
    <row r="876" spans="1:13" ht="14.4" customHeight="1" x14ac:dyDescent="0.3">
      <c r="A876" s="660" t="s">
        <v>4383</v>
      </c>
      <c r="B876" s="661" t="s">
        <v>4260</v>
      </c>
      <c r="C876" s="661" t="s">
        <v>3514</v>
      </c>
      <c r="D876" s="661" t="s">
        <v>2369</v>
      </c>
      <c r="E876" s="661" t="s">
        <v>4316</v>
      </c>
      <c r="F876" s="664"/>
      <c r="G876" s="664"/>
      <c r="H876" s="677">
        <v>0</v>
      </c>
      <c r="I876" s="664">
        <v>2</v>
      </c>
      <c r="J876" s="664">
        <v>513.13</v>
      </c>
      <c r="K876" s="677">
        <v>1</v>
      </c>
      <c r="L876" s="664">
        <v>2</v>
      </c>
      <c r="M876" s="665">
        <v>513.13</v>
      </c>
    </row>
    <row r="877" spans="1:13" ht="14.4" customHeight="1" x14ac:dyDescent="0.3">
      <c r="A877" s="660" t="s">
        <v>4383</v>
      </c>
      <c r="B877" s="661" t="s">
        <v>4260</v>
      </c>
      <c r="C877" s="661" t="s">
        <v>2372</v>
      </c>
      <c r="D877" s="661" t="s">
        <v>2369</v>
      </c>
      <c r="E877" s="661" t="s">
        <v>996</v>
      </c>
      <c r="F877" s="664"/>
      <c r="G877" s="664"/>
      <c r="H877" s="677">
        <v>0</v>
      </c>
      <c r="I877" s="664">
        <v>21</v>
      </c>
      <c r="J877" s="664">
        <v>2589.8200000000002</v>
      </c>
      <c r="K877" s="677">
        <v>1</v>
      </c>
      <c r="L877" s="664">
        <v>21</v>
      </c>
      <c r="M877" s="665">
        <v>2589.8200000000002</v>
      </c>
    </row>
    <row r="878" spans="1:13" ht="14.4" customHeight="1" x14ac:dyDescent="0.3">
      <c r="A878" s="660" t="s">
        <v>4383</v>
      </c>
      <c r="B878" s="661" t="s">
        <v>4317</v>
      </c>
      <c r="C878" s="661" t="s">
        <v>6285</v>
      </c>
      <c r="D878" s="661" t="s">
        <v>6286</v>
      </c>
      <c r="E878" s="661" t="s">
        <v>6051</v>
      </c>
      <c r="F878" s="664">
        <v>1</v>
      </c>
      <c r="G878" s="664">
        <v>237.65</v>
      </c>
      <c r="H878" s="677">
        <v>1</v>
      </c>
      <c r="I878" s="664"/>
      <c r="J878" s="664"/>
      <c r="K878" s="677">
        <v>0</v>
      </c>
      <c r="L878" s="664">
        <v>1</v>
      </c>
      <c r="M878" s="665">
        <v>237.65</v>
      </c>
    </row>
    <row r="879" spans="1:13" ht="14.4" customHeight="1" x14ac:dyDescent="0.3">
      <c r="A879" s="660" t="s">
        <v>4384</v>
      </c>
      <c r="B879" s="661" t="s">
        <v>4214</v>
      </c>
      <c r="C879" s="661" t="s">
        <v>2601</v>
      </c>
      <c r="D879" s="661" t="s">
        <v>2602</v>
      </c>
      <c r="E879" s="661" t="s">
        <v>4215</v>
      </c>
      <c r="F879" s="664"/>
      <c r="G879" s="664"/>
      <c r="H879" s="677">
        <v>0</v>
      </c>
      <c r="I879" s="664">
        <v>12</v>
      </c>
      <c r="J879" s="664">
        <v>9654.9600000000009</v>
      </c>
      <c r="K879" s="677">
        <v>1</v>
      </c>
      <c r="L879" s="664">
        <v>12</v>
      </c>
      <c r="M879" s="665">
        <v>9654.9600000000009</v>
      </c>
    </row>
    <row r="880" spans="1:13" ht="14.4" customHeight="1" x14ac:dyDescent="0.3">
      <c r="A880" s="660" t="s">
        <v>4385</v>
      </c>
      <c r="B880" s="661" t="s">
        <v>4116</v>
      </c>
      <c r="C880" s="661" t="s">
        <v>6272</v>
      </c>
      <c r="D880" s="661" t="s">
        <v>6273</v>
      </c>
      <c r="E880" s="661" t="s">
        <v>6274</v>
      </c>
      <c r="F880" s="664"/>
      <c r="G880" s="664"/>
      <c r="H880" s="677">
        <v>0</v>
      </c>
      <c r="I880" s="664">
        <v>3</v>
      </c>
      <c r="J880" s="664">
        <v>146.94</v>
      </c>
      <c r="K880" s="677">
        <v>1</v>
      </c>
      <c r="L880" s="664">
        <v>3</v>
      </c>
      <c r="M880" s="665">
        <v>146.94</v>
      </c>
    </row>
    <row r="881" spans="1:13" ht="14.4" customHeight="1" x14ac:dyDescent="0.3">
      <c r="A881" s="660" t="s">
        <v>4385</v>
      </c>
      <c r="B881" s="661" t="s">
        <v>4120</v>
      </c>
      <c r="C881" s="661" t="s">
        <v>2496</v>
      </c>
      <c r="D881" s="661" t="s">
        <v>2497</v>
      </c>
      <c r="E881" s="661" t="s">
        <v>2498</v>
      </c>
      <c r="F881" s="664"/>
      <c r="G881" s="664"/>
      <c r="H881" s="677">
        <v>0</v>
      </c>
      <c r="I881" s="664">
        <v>83</v>
      </c>
      <c r="J881" s="664">
        <v>41284.199999999997</v>
      </c>
      <c r="K881" s="677">
        <v>1</v>
      </c>
      <c r="L881" s="664">
        <v>83</v>
      </c>
      <c r="M881" s="665">
        <v>41284.199999999997</v>
      </c>
    </row>
    <row r="882" spans="1:13" ht="14.4" customHeight="1" x14ac:dyDescent="0.3">
      <c r="A882" s="660" t="s">
        <v>4385</v>
      </c>
      <c r="B882" s="661" t="s">
        <v>4120</v>
      </c>
      <c r="C882" s="661" t="s">
        <v>2514</v>
      </c>
      <c r="D882" s="661" t="s">
        <v>2515</v>
      </c>
      <c r="E882" s="661" t="s">
        <v>4121</v>
      </c>
      <c r="F882" s="664"/>
      <c r="G882" s="664"/>
      <c r="H882" s="677">
        <v>0</v>
      </c>
      <c r="I882" s="664">
        <v>11</v>
      </c>
      <c r="J882" s="664">
        <v>14955.710000000001</v>
      </c>
      <c r="K882" s="677">
        <v>1</v>
      </c>
      <c r="L882" s="664">
        <v>11</v>
      </c>
      <c r="M882" s="665">
        <v>14955.710000000001</v>
      </c>
    </row>
    <row r="883" spans="1:13" ht="14.4" customHeight="1" x14ac:dyDescent="0.3">
      <c r="A883" s="660" t="s">
        <v>4385</v>
      </c>
      <c r="B883" s="661" t="s">
        <v>4124</v>
      </c>
      <c r="C883" s="661" t="s">
        <v>2442</v>
      </c>
      <c r="D883" s="661" t="s">
        <v>2308</v>
      </c>
      <c r="E883" s="661" t="s">
        <v>2443</v>
      </c>
      <c r="F883" s="664"/>
      <c r="G883" s="664"/>
      <c r="H883" s="677"/>
      <c r="I883" s="664">
        <v>3</v>
      </c>
      <c r="J883" s="664">
        <v>0</v>
      </c>
      <c r="K883" s="677"/>
      <c r="L883" s="664">
        <v>3</v>
      </c>
      <c r="M883" s="665">
        <v>0</v>
      </c>
    </row>
    <row r="884" spans="1:13" ht="14.4" customHeight="1" x14ac:dyDescent="0.3">
      <c r="A884" s="660" t="s">
        <v>4385</v>
      </c>
      <c r="B884" s="661" t="s">
        <v>4124</v>
      </c>
      <c r="C884" s="661" t="s">
        <v>2307</v>
      </c>
      <c r="D884" s="661" t="s">
        <v>2308</v>
      </c>
      <c r="E884" s="661" t="s">
        <v>2309</v>
      </c>
      <c r="F884" s="664"/>
      <c r="G884" s="664"/>
      <c r="H884" s="677"/>
      <c r="I884" s="664">
        <v>1</v>
      </c>
      <c r="J884" s="664">
        <v>0</v>
      </c>
      <c r="K884" s="677"/>
      <c r="L884" s="664">
        <v>1</v>
      </c>
      <c r="M884" s="665">
        <v>0</v>
      </c>
    </row>
    <row r="885" spans="1:13" ht="14.4" customHeight="1" x14ac:dyDescent="0.3">
      <c r="A885" s="660" t="s">
        <v>4385</v>
      </c>
      <c r="B885" s="661" t="s">
        <v>4132</v>
      </c>
      <c r="C885" s="661" t="s">
        <v>2487</v>
      </c>
      <c r="D885" s="661" t="s">
        <v>2285</v>
      </c>
      <c r="E885" s="661" t="s">
        <v>2488</v>
      </c>
      <c r="F885" s="664"/>
      <c r="G885" s="664"/>
      <c r="H885" s="677">
        <v>0</v>
      </c>
      <c r="I885" s="664">
        <v>28</v>
      </c>
      <c r="J885" s="664">
        <v>17508.12</v>
      </c>
      <c r="K885" s="677">
        <v>1</v>
      </c>
      <c r="L885" s="664">
        <v>28</v>
      </c>
      <c r="M885" s="665">
        <v>17508.12</v>
      </c>
    </row>
    <row r="886" spans="1:13" ht="14.4" customHeight="1" x14ac:dyDescent="0.3">
      <c r="A886" s="660" t="s">
        <v>4385</v>
      </c>
      <c r="B886" s="661" t="s">
        <v>4132</v>
      </c>
      <c r="C886" s="661" t="s">
        <v>2284</v>
      </c>
      <c r="D886" s="661" t="s">
        <v>2285</v>
      </c>
      <c r="E886" s="661" t="s">
        <v>2286</v>
      </c>
      <c r="F886" s="664"/>
      <c r="G886" s="664"/>
      <c r="H886" s="677">
        <v>0</v>
      </c>
      <c r="I886" s="664">
        <v>3</v>
      </c>
      <c r="J886" s="664">
        <v>2813.79</v>
      </c>
      <c r="K886" s="677">
        <v>1</v>
      </c>
      <c r="L886" s="664">
        <v>3</v>
      </c>
      <c r="M886" s="665">
        <v>2813.79</v>
      </c>
    </row>
    <row r="887" spans="1:13" ht="14.4" customHeight="1" x14ac:dyDescent="0.3">
      <c r="A887" s="660" t="s">
        <v>4385</v>
      </c>
      <c r="B887" s="661" t="s">
        <v>4132</v>
      </c>
      <c r="C887" s="661" t="s">
        <v>2288</v>
      </c>
      <c r="D887" s="661" t="s">
        <v>2285</v>
      </c>
      <c r="E887" s="661" t="s">
        <v>2289</v>
      </c>
      <c r="F887" s="664"/>
      <c r="G887" s="664"/>
      <c r="H887" s="677">
        <v>0</v>
      </c>
      <c r="I887" s="664">
        <v>1</v>
      </c>
      <c r="J887" s="664">
        <v>1166.47</v>
      </c>
      <c r="K887" s="677">
        <v>1</v>
      </c>
      <c r="L887" s="664">
        <v>1</v>
      </c>
      <c r="M887" s="665">
        <v>1166.47</v>
      </c>
    </row>
    <row r="888" spans="1:13" ht="14.4" customHeight="1" x14ac:dyDescent="0.3">
      <c r="A888" s="660" t="s">
        <v>4385</v>
      </c>
      <c r="B888" s="661" t="s">
        <v>4132</v>
      </c>
      <c r="C888" s="661" t="s">
        <v>3528</v>
      </c>
      <c r="D888" s="661" t="s">
        <v>2285</v>
      </c>
      <c r="E888" s="661" t="s">
        <v>3529</v>
      </c>
      <c r="F888" s="664"/>
      <c r="G888" s="664"/>
      <c r="H888" s="677">
        <v>0</v>
      </c>
      <c r="I888" s="664">
        <v>3</v>
      </c>
      <c r="J888" s="664">
        <v>4374.21</v>
      </c>
      <c r="K888" s="677">
        <v>1</v>
      </c>
      <c r="L888" s="664">
        <v>3</v>
      </c>
      <c r="M888" s="665">
        <v>4374.21</v>
      </c>
    </row>
    <row r="889" spans="1:13" ht="14.4" customHeight="1" x14ac:dyDescent="0.3">
      <c r="A889" s="660" t="s">
        <v>4385</v>
      </c>
      <c r="B889" s="661" t="s">
        <v>4132</v>
      </c>
      <c r="C889" s="661" t="s">
        <v>2358</v>
      </c>
      <c r="D889" s="661" t="s">
        <v>2359</v>
      </c>
      <c r="E889" s="661" t="s">
        <v>2286</v>
      </c>
      <c r="F889" s="664"/>
      <c r="G889" s="664"/>
      <c r="H889" s="677">
        <v>0</v>
      </c>
      <c r="I889" s="664">
        <v>6</v>
      </c>
      <c r="J889" s="664">
        <v>10498.14</v>
      </c>
      <c r="K889" s="677">
        <v>1</v>
      </c>
      <c r="L889" s="664">
        <v>6</v>
      </c>
      <c r="M889" s="665">
        <v>10498.14</v>
      </c>
    </row>
    <row r="890" spans="1:13" ht="14.4" customHeight="1" x14ac:dyDescent="0.3">
      <c r="A890" s="660" t="s">
        <v>4385</v>
      </c>
      <c r="B890" s="661" t="s">
        <v>4132</v>
      </c>
      <c r="C890" s="661" t="s">
        <v>2362</v>
      </c>
      <c r="D890" s="661" t="s">
        <v>2359</v>
      </c>
      <c r="E890" s="661" t="s">
        <v>2289</v>
      </c>
      <c r="F890" s="664"/>
      <c r="G890" s="664"/>
      <c r="H890" s="677">
        <v>0</v>
      </c>
      <c r="I890" s="664">
        <v>7</v>
      </c>
      <c r="J890" s="664">
        <v>16330.44</v>
      </c>
      <c r="K890" s="677">
        <v>1</v>
      </c>
      <c r="L890" s="664">
        <v>7</v>
      </c>
      <c r="M890" s="665">
        <v>16330.44</v>
      </c>
    </row>
    <row r="891" spans="1:13" ht="14.4" customHeight="1" x14ac:dyDescent="0.3">
      <c r="A891" s="660" t="s">
        <v>4385</v>
      </c>
      <c r="B891" s="661" t="s">
        <v>4132</v>
      </c>
      <c r="C891" s="661" t="s">
        <v>2365</v>
      </c>
      <c r="D891" s="661" t="s">
        <v>2359</v>
      </c>
      <c r="E891" s="661" t="s">
        <v>3529</v>
      </c>
      <c r="F891" s="664"/>
      <c r="G891" s="664"/>
      <c r="H891" s="677">
        <v>0</v>
      </c>
      <c r="I891" s="664">
        <v>6</v>
      </c>
      <c r="J891" s="664">
        <v>17496.96</v>
      </c>
      <c r="K891" s="677">
        <v>1</v>
      </c>
      <c r="L891" s="664">
        <v>6</v>
      </c>
      <c r="M891" s="665">
        <v>17496.96</v>
      </c>
    </row>
    <row r="892" spans="1:13" ht="14.4" customHeight="1" x14ac:dyDescent="0.3">
      <c r="A892" s="660" t="s">
        <v>4385</v>
      </c>
      <c r="B892" s="661" t="s">
        <v>4136</v>
      </c>
      <c r="C892" s="661" t="s">
        <v>2315</v>
      </c>
      <c r="D892" s="661" t="s">
        <v>2316</v>
      </c>
      <c r="E892" s="661" t="s">
        <v>1161</v>
      </c>
      <c r="F892" s="664"/>
      <c r="G892" s="664"/>
      <c r="H892" s="677">
        <v>0</v>
      </c>
      <c r="I892" s="664">
        <v>2</v>
      </c>
      <c r="J892" s="664">
        <v>89.78</v>
      </c>
      <c r="K892" s="677">
        <v>1</v>
      </c>
      <c r="L892" s="664">
        <v>2</v>
      </c>
      <c r="M892" s="665">
        <v>89.78</v>
      </c>
    </row>
    <row r="893" spans="1:13" ht="14.4" customHeight="1" x14ac:dyDescent="0.3">
      <c r="A893" s="660" t="s">
        <v>4385</v>
      </c>
      <c r="B893" s="661" t="s">
        <v>4137</v>
      </c>
      <c r="C893" s="661" t="s">
        <v>2416</v>
      </c>
      <c r="D893" s="661" t="s">
        <v>2417</v>
      </c>
      <c r="E893" s="661" t="s">
        <v>2418</v>
      </c>
      <c r="F893" s="664"/>
      <c r="G893" s="664"/>
      <c r="H893" s="677">
        <v>0</v>
      </c>
      <c r="I893" s="664">
        <v>1</v>
      </c>
      <c r="J893" s="664">
        <v>25.07</v>
      </c>
      <c r="K893" s="677">
        <v>1</v>
      </c>
      <c r="L893" s="664">
        <v>1</v>
      </c>
      <c r="M893" s="665">
        <v>25.07</v>
      </c>
    </row>
    <row r="894" spans="1:13" ht="14.4" customHeight="1" x14ac:dyDescent="0.3">
      <c r="A894" s="660" t="s">
        <v>4385</v>
      </c>
      <c r="B894" s="661" t="s">
        <v>6675</v>
      </c>
      <c r="C894" s="661" t="s">
        <v>6384</v>
      </c>
      <c r="D894" s="661" t="s">
        <v>6385</v>
      </c>
      <c r="E894" s="661" t="s">
        <v>1394</v>
      </c>
      <c r="F894" s="664"/>
      <c r="G894" s="664"/>
      <c r="H894" s="677">
        <v>0</v>
      </c>
      <c r="I894" s="664">
        <v>1</v>
      </c>
      <c r="J894" s="664">
        <v>73.2</v>
      </c>
      <c r="K894" s="677">
        <v>1</v>
      </c>
      <c r="L894" s="664">
        <v>1</v>
      </c>
      <c r="M894" s="665">
        <v>73.2</v>
      </c>
    </row>
    <row r="895" spans="1:13" ht="14.4" customHeight="1" x14ac:dyDescent="0.3">
      <c r="A895" s="660" t="s">
        <v>4385</v>
      </c>
      <c r="B895" s="661" t="s">
        <v>4141</v>
      </c>
      <c r="C895" s="661" t="s">
        <v>2449</v>
      </c>
      <c r="D895" s="661" t="s">
        <v>4142</v>
      </c>
      <c r="E895" s="661" t="s">
        <v>3018</v>
      </c>
      <c r="F895" s="664"/>
      <c r="G895" s="664"/>
      <c r="H895" s="677">
        <v>0</v>
      </c>
      <c r="I895" s="664">
        <v>4</v>
      </c>
      <c r="J895" s="664">
        <v>76.58</v>
      </c>
      <c r="K895" s="677">
        <v>1</v>
      </c>
      <c r="L895" s="664">
        <v>4</v>
      </c>
      <c r="M895" s="665">
        <v>76.58</v>
      </c>
    </row>
    <row r="896" spans="1:13" ht="14.4" customHeight="1" x14ac:dyDescent="0.3">
      <c r="A896" s="660" t="s">
        <v>4385</v>
      </c>
      <c r="B896" s="661" t="s">
        <v>4150</v>
      </c>
      <c r="C896" s="661" t="s">
        <v>6117</v>
      </c>
      <c r="D896" s="661" t="s">
        <v>2400</v>
      </c>
      <c r="E896" s="661" t="s">
        <v>5042</v>
      </c>
      <c r="F896" s="664"/>
      <c r="G896" s="664"/>
      <c r="H896" s="677">
        <v>0</v>
      </c>
      <c r="I896" s="664">
        <v>1</v>
      </c>
      <c r="J896" s="664">
        <v>215.56</v>
      </c>
      <c r="K896" s="677">
        <v>1</v>
      </c>
      <c r="L896" s="664">
        <v>1</v>
      </c>
      <c r="M896" s="665">
        <v>215.56</v>
      </c>
    </row>
    <row r="897" spans="1:13" ht="14.4" customHeight="1" x14ac:dyDescent="0.3">
      <c r="A897" s="660" t="s">
        <v>4385</v>
      </c>
      <c r="B897" s="661" t="s">
        <v>4153</v>
      </c>
      <c r="C897" s="661" t="s">
        <v>6400</v>
      </c>
      <c r="D897" s="661" t="s">
        <v>6401</v>
      </c>
      <c r="E897" s="661" t="s">
        <v>6402</v>
      </c>
      <c r="F897" s="664">
        <v>1</v>
      </c>
      <c r="G897" s="664">
        <v>75.91</v>
      </c>
      <c r="H897" s="677">
        <v>1</v>
      </c>
      <c r="I897" s="664"/>
      <c r="J897" s="664"/>
      <c r="K897" s="677">
        <v>0</v>
      </c>
      <c r="L897" s="664">
        <v>1</v>
      </c>
      <c r="M897" s="665">
        <v>75.91</v>
      </c>
    </row>
    <row r="898" spans="1:13" ht="14.4" customHeight="1" x14ac:dyDescent="0.3">
      <c r="A898" s="660" t="s">
        <v>4385</v>
      </c>
      <c r="B898" s="661" t="s">
        <v>6676</v>
      </c>
      <c r="C898" s="661" t="s">
        <v>6381</v>
      </c>
      <c r="D898" s="661" t="s">
        <v>6382</v>
      </c>
      <c r="E898" s="661" t="s">
        <v>1377</v>
      </c>
      <c r="F898" s="664"/>
      <c r="G898" s="664"/>
      <c r="H898" s="677"/>
      <c r="I898" s="664">
        <v>1</v>
      </c>
      <c r="J898" s="664">
        <v>0</v>
      </c>
      <c r="K898" s="677"/>
      <c r="L898" s="664">
        <v>1</v>
      </c>
      <c r="M898" s="665">
        <v>0</v>
      </c>
    </row>
    <row r="899" spans="1:13" ht="14.4" customHeight="1" x14ac:dyDescent="0.3">
      <c r="A899" s="660" t="s">
        <v>4385</v>
      </c>
      <c r="B899" s="661" t="s">
        <v>4159</v>
      </c>
      <c r="C899" s="661" t="s">
        <v>6416</v>
      </c>
      <c r="D899" s="661" t="s">
        <v>6417</v>
      </c>
      <c r="E899" s="661" t="s">
        <v>3580</v>
      </c>
      <c r="F899" s="664">
        <v>1</v>
      </c>
      <c r="G899" s="664">
        <v>492.45</v>
      </c>
      <c r="H899" s="677">
        <v>1</v>
      </c>
      <c r="I899" s="664"/>
      <c r="J899" s="664"/>
      <c r="K899" s="677">
        <v>0</v>
      </c>
      <c r="L899" s="664">
        <v>1</v>
      </c>
      <c r="M899" s="665">
        <v>492.45</v>
      </c>
    </row>
    <row r="900" spans="1:13" ht="14.4" customHeight="1" x14ac:dyDescent="0.3">
      <c r="A900" s="660" t="s">
        <v>4385</v>
      </c>
      <c r="B900" s="661" t="s">
        <v>4167</v>
      </c>
      <c r="C900" s="661" t="s">
        <v>2669</v>
      </c>
      <c r="D900" s="661" t="s">
        <v>4168</v>
      </c>
      <c r="E900" s="661" t="s">
        <v>4169</v>
      </c>
      <c r="F900" s="664"/>
      <c r="G900" s="664"/>
      <c r="H900" s="677">
        <v>0</v>
      </c>
      <c r="I900" s="664">
        <v>2</v>
      </c>
      <c r="J900" s="664">
        <v>313.72000000000003</v>
      </c>
      <c r="K900" s="677">
        <v>1</v>
      </c>
      <c r="L900" s="664">
        <v>2</v>
      </c>
      <c r="M900" s="665">
        <v>313.72000000000003</v>
      </c>
    </row>
    <row r="901" spans="1:13" ht="14.4" customHeight="1" x14ac:dyDescent="0.3">
      <c r="A901" s="660" t="s">
        <v>4385</v>
      </c>
      <c r="B901" s="661" t="s">
        <v>4175</v>
      </c>
      <c r="C901" s="661" t="s">
        <v>5138</v>
      </c>
      <c r="D901" s="661" t="s">
        <v>5139</v>
      </c>
      <c r="E901" s="661" t="s">
        <v>5140</v>
      </c>
      <c r="F901" s="664"/>
      <c r="G901" s="664"/>
      <c r="H901" s="677">
        <v>0</v>
      </c>
      <c r="I901" s="664">
        <v>2</v>
      </c>
      <c r="J901" s="664">
        <v>175.2</v>
      </c>
      <c r="K901" s="677">
        <v>1</v>
      </c>
      <c r="L901" s="664">
        <v>2</v>
      </c>
      <c r="M901" s="665">
        <v>175.2</v>
      </c>
    </row>
    <row r="902" spans="1:13" ht="14.4" customHeight="1" x14ac:dyDescent="0.3">
      <c r="A902" s="660" t="s">
        <v>4385</v>
      </c>
      <c r="B902" s="661" t="s">
        <v>4187</v>
      </c>
      <c r="C902" s="661" t="s">
        <v>2848</v>
      </c>
      <c r="D902" s="661" t="s">
        <v>2849</v>
      </c>
      <c r="E902" s="661" t="s">
        <v>2850</v>
      </c>
      <c r="F902" s="664"/>
      <c r="G902" s="664"/>
      <c r="H902" s="677">
        <v>0</v>
      </c>
      <c r="I902" s="664">
        <v>2</v>
      </c>
      <c r="J902" s="664">
        <v>1086.08</v>
      </c>
      <c r="K902" s="677">
        <v>1</v>
      </c>
      <c r="L902" s="664">
        <v>2</v>
      </c>
      <c r="M902" s="665">
        <v>1086.08</v>
      </c>
    </row>
    <row r="903" spans="1:13" ht="14.4" customHeight="1" x14ac:dyDescent="0.3">
      <c r="A903" s="660" t="s">
        <v>4385</v>
      </c>
      <c r="B903" s="661" t="s">
        <v>4187</v>
      </c>
      <c r="C903" s="661" t="s">
        <v>4915</v>
      </c>
      <c r="D903" s="661" t="s">
        <v>2841</v>
      </c>
      <c r="E903" s="661" t="s">
        <v>4916</v>
      </c>
      <c r="F903" s="664"/>
      <c r="G903" s="664"/>
      <c r="H903" s="677">
        <v>0</v>
      </c>
      <c r="I903" s="664">
        <v>1</v>
      </c>
      <c r="J903" s="664">
        <v>782.22</v>
      </c>
      <c r="K903" s="677">
        <v>1</v>
      </c>
      <c r="L903" s="664">
        <v>1</v>
      </c>
      <c r="M903" s="665">
        <v>782.22</v>
      </c>
    </row>
    <row r="904" spans="1:13" ht="14.4" customHeight="1" x14ac:dyDescent="0.3">
      <c r="A904" s="660" t="s">
        <v>4385</v>
      </c>
      <c r="B904" s="661" t="s">
        <v>4298</v>
      </c>
      <c r="C904" s="661" t="s">
        <v>3652</v>
      </c>
      <c r="D904" s="661" t="s">
        <v>4300</v>
      </c>
      <c r="E904" s="661" t="s">
        <v>2543</v>
      </c>
      <c r="F904" s="664"/>
      <c r="G904" s="664"/>
      <c r="H904" s="677">
        <v>0</v>
      </c>
      <c r="I904" s="664">
        <v>85</v>
      </c>
      <c r="J904" s="664">
        <v>43747.8</v>
      </c>
      <c r="K904" s="677">
        <v>1</v>
      </c>
      <c r="L904" s="664">
        <v>85</v>
      </c>
      <c r="M904" s="665">
        <v>43747.8</v>
      </c>
    </row>
    <row r="905" spans="1:13" ht="14.4" customHeight="1" x14ac:dyDescent="0.3">
      <c r="A905" s="660" t="s">
        <v>4385</v>
      </c>
      <c r="B905" s="661" t="s">
        <v>6657</v>
      </c>
      <c r="C905" s="661" t="s">
        <v>5295</v>
      </c>
      <c r="D905" s="661" t="s">
        <v>5067</v>
      </c>
      <c r="E905" s="661" t="s">
        <v>5296</v>
      </c>
      <c r="F905" s="664"/>
      <c r="G905" s="664"/>
      <c r="H905" s="677">
        <v>0</v>
      </c>
      <c r="I905" s="664">
        <v>3</v>
      </c>
      <c r="J905" s="664">
        <v>2681.96</v>
      </c>
      <c r="K905" s="677">
        <v>1</v>
      </c>
      <c r="L905" s="664">
        <v>3</v>
      </c>
      <c r="M905" s="665">
        <v>2681.96</v>
      </c>
    </row>
    <row r="906" spans="1:13" ht="14.4" customHeight="1" x14ac:dyDescent="0.3">
      <c r="A906" s="660" t="s">
        <v>4385</v>
      </c>
      <c r="B906" s="661" t="s">
        <v>4214</v>
      </c>
      <c r="C906" s="661" t="s">
        <v>2601</v>
      </c>
      <c r="D906" s="661" t="s">
        <v>2602</v>
      </c>
      <c r="E906" s="661" t="s">
        <v>4215</v>
      </c>
      <c r="F906" s="664"/>
      <c r="G906" s="664"/>
      <c r="H906" s="677">
        <v>0</v>
      </c>
      <c r="I906" s="664">
        <v>364</v>
      </c>
      <c r="J906" s="664">
        <v>292867.12000000011</v>
      </c>
      <c r="K906" s="677">
        <v>1</v>
      </c>
      <c r="L906" s="664">
        <v>364</v>
      </c>
      <c r="M906" s="665">
        <v>292867.12000000011</v>
      </c>
    </row>
    <row r="907" spans="1:13" ht="14.4" customHeight="1" x14ac:dyDescent="0.3">
      <c r="A907" s="660" t="s">
        <v>4385</v>
      </c>
      <c r="B907" s="661" t="s">
        <v>6668</v>
      </c>
      <c r="C907" s="661" t="s">
        <v>5738</v>
      </c>
      <c r="D907" s="661" t="s">
        <v>5499</v>
      </c>
      <c r="E907" s="661" t="s">
        <v>5739</v>
      </c>
      <c r="F907" s="664"/>
      <c r="G907" s="664"/>
      <c r="H907" s="677">
        <v>0</v>
      </c>
      <c r="I907" s="664">
        <v>1</v>
      </c>
      <c r="J907" s="664">
        <v>2413.7600000000002</v>
      </c>
      <c r="K907" s="677">
        <v>1</v>
      </c>
      <c r="L907" s="664">
        <v>1</v>
      </c>
      <c r="M907" s="665">
        <v>2413.7600000000002</v>
      </c>
    </row>
    <row r="908" spans="1:13" ht="14.4" customHeight="1" x14ac:dyDescent="0.3">
      <c r="A908" s="660" t="s">
        <v>4385</v>
      </c>
      <c r="B908" s="661" t="s">
        <v>6658</v>
      </c>
      <c r="C908" s="661" t="s">
        <v>5116</v>
      </c>
      <c r="D908" s="661" t="s">
        <v>5117</v>
      </c>
      <c r="E908" s="661" t="s">
        <v>5118</v>
      </c>
      <c r="F908" s="664"/>
      <c r="G908" s="664"/>
      <c r="H908" s="677">
        <v>0</v>
      </c>
      <c r="I908" s="664">
        <v>74</v>
      </c>
      <c r="J908" s="664">
        <v>171894.01</v>
      </c>
      <c r="K908" s="677">
        <v>1</v>
      </c>
      <c r="L908" s="664">
        <v>74</v>
      </c>
      <c r="M908" s="665">
        <v>171894.01</v>
      </c>
    </row>
    <row r="909" spans="1:13" ht="14.4" customHeight="1" x14ac:dyDescent="0.3">
      <c r="A909" s="660" t="s">
        <v>4385</v>
      </c>
      <c r="B909" s="661" t="s">
        <v>4217</v>
      </c>
      <c r="C909" s="661" t="s">
        <v>2424</v>
      </c>
      <c r="D909" s="661" t="s">
        <v>2251</v>
      </c>
      <c r="E909" s="661" t="s">
        <v>4218</v>
      </c>
      <c r="F909" s="664"/>
      <c r="G909" s="664"/>
      <c r="H909" s="677">
        <v>0</v>
      </c>
      <c r="I909" s="664">
        <v>1</v>
      </c>
      <c r="J909" s="664">
        <v>29.78</v>
      </c>
      <c r="K909" s="677">
        <v>1</v>
      </c>
      <c r="L909" s="664">
        <v>1</v>
      </c>
      <c r="M909" s="665">
        <v>29.78</v>
      </c>
    </row>
    <row r="910" spans="1:13" ht="14.4" customHeight="1" x14ac:dyDescent="0.3">
      <c r="A910" s="660" t="s">
        <v>4385</v>
      </c>
      <c r="B910" s="661" t="s">
        <v>4219</v>
      </c>
      <c r="C910" s="661" t="s">
        <v>1190</v>
      </c>
      <c r="D910" s="661" t="s">
        <v>1191</v>
      </c>
      <c r="E910" s="661" t="s">
        <v>1192</v>
      </c>
      <c r="F910" s="664"/>
      <c r="G910" s="664"/>
      <c r="H910" s="677">
        <v>0</v>
      </c>
      <c r="I910" s="664">
        <v>1</v>
      </c>
      <c r="J910" s="664">
        <v>95.25</v>
      </c>
      <c r="K910" s="677">
        <v>1</v>
      </c>
      <c r="L910" s="664">
        <v>1</v>
      </c>
      <c r="M910" s="665">
        <v>95.25</v>
      </c>
    </row>
    <row r="911" spans="1:13" ht="14.4" customHeight="1" x14ac:dyDescent="0.3">
      <c r="A911" s="660" t="s">
        <v>4385</v>
      </c>
      <c r="B911" s="661" t="s">
        <v>4222</v>
      </c>
      <c r="C911" s="661" t="s">
        <v>2291</v>
      </c>
      <c r="D911" s="661" t="s">
        <v>2292</v>
      </c>
      <c r="E911" s="661" t="s">
        <v>2293</v>
      </c>
      <c r="F911" s="664"/>
      <c r="G911" s="664"/>
      <c r="H911" s="677">
        <v>0</v>
      </c>
      <c r="I911" s="664">
        <v>1</v>
      </c>
      <c r="J911" s="664">
        <v>32.74</v>
      </c>
      <c r="K911" s="677">
        <v>1</v>
      </c>
      <c r="L911" s="664">
        <v>1</v>
      </c>
      <c r="M911" s="665">
        <v>32.74</v>
      </c>
    </row>
    <row r="912" spans="1:13" ht="14.4" customHeight="1" x14ac:dyDescent="0.3">
      <c r="A912" s="660" t="s">
        <v>4385</v>
      </c>
      <c r="B912" s="661" t="s">
        <v>4222</v>
      </c>
      <c r="C912" s="661" t="s">
        <v>5031</v>
      </c>
      <c r="D912" s="661" t="s">
        <v>2312</v>
      </c>
      <c r="E912" s="661" t="s">
        <v>5032</v>
      </c>
      <c r="F912" s="664"/>
      <c r="G912" s="664"/>
      <c r="H912" s="677">
        <v>0</v>
      </c>
      <c r="I912" s="664">
        <v>2</v>
      </c>
      <c r="J912" s="664">
        <v>98.24</v>
      </c>
      <c r="K912" s="677">
        <v>1</v>
      </c>
      <c r="L912" s="664">
        <v>2</v>
      </c>
      <c r="M912" s="665">
        <v>98.24</v>
      </c>
    </row>
    <row r="913" spans="1:13" ht="14.4" customHeight="1" x14ac:dyDescent="0.3">
      <c r="A913" s="660" t="s">
        <v>4385</v>
      </c>
      <c r="B913" s="661" t="s">
        <v>4222</v>
      </c>
      <c r="C913" s="661" t="s">
        <v>2352</v>
      </c>
      <c r="D913" s="661" t="s">
        <v>2349</v>
      </c>
      <c r="E913" s="661" t="s">
        <v>3479</v>
      </c>
      <c r="F913" s="664"/>
      <c r="G913" s="664"/>
      <c r="H913" s="677">
        <v>0</v>
      </c>
      <c r="I913" s="664">
        <v>4</v>
      </c>
      <c r="J913" s="664">
        <v>392.92</v>
      </c>
      <c r="K913" s="677">
        <v>1</v>
      </c>
      <c r="L913" s="664">
        <v>4</v>
      </c>
      <c r="M913" s="665">
        <v>392.92</v>
      </c>
    </row>
    <row r="914" spans="1:13" ht="14.4" customHeight="1" x14ac:dyDescent="0.3">
      <c r="A914" s="660" t="s">
        <v>4385</v>
      </c>
      <c r="B914" s="661" t="s">
        <v>4222</v>
      </c>
      <c r="C914" s="661" t="s">
        <v>2355</v>
      </c>
      <c r="D914" s="661" t="s">
        <v>2349</v>
      </c>
      <c r="E914" s="661" t="s">
        <v>4226</v>
      </c>
      <c r="F914" s="664"/>
      <c r="G914" s="664"/>
      <c r="H914" s="677">
        <v>0</v>
      </c>
      <c r="I914" s="664">
        <v>1</v>
      </c>
      <c r="J914" s="664">
        <v>163.72999999999999</v>
      </c>
      <c r="K914" s="677">
        <v>1</v>
      </c>
      <c r="L914" s="664">
        <v>1</v>
      </c>
      <c r="M914" s="665">
        <v>163.72999999999999</v>
      </c>
    </row>
    <row r="915" spans="1:13" ht="14.4" customHeight="1" x14ac:dyDescent="0.3">
      <c r="A915" s="660" t="s">
        <v>4385</v>
      </c>
      <c r="B915" s="661" t="s">
        <v>4222</v>
      </c>
      <c r="C915" s="661" t="s">
        <v>4965</v>
      </c>
      <c r="D915" s="661" t="s">
        <v>2508</v>
      </c>
      <c r="E915" s="661" t="s">
        <v>4966</v>
      </c>
      <c r="F915" s="664"/>
      <c r="G915" s="664"/>
      <c r="H915" s="677">
        <v>0</v>
      </c>
      <c r="I915" s="664">
        <v>1</v>
      </c>
      <c r="J915" s="664">
        <v>314.33999999999997</v>
      </c>
      <c r="K915" s="677">
        <v>1</v>
      </c>
      <c r="L915" s="664">
        <v>1</v>
      </c>
      <c r="M915" s="665">
        <v>314.33999999999997</v>
      </c>
    </row>
    <row r="916" spans="1:13" ht="14.4" customHeight="1" x14ac:dyDescent="0.3">
      <c r="A916" s="660" t="s">
        <v>4385</v>
      </c>
      <c r="B916" s="661" t="s">
        <v>4239</v>
      </c>
      <c r="C916" s="661" t="s">
        <v>3638</v>
      </c>
      <c r="D916" s="661" t="s">
        <v>4305</v>
      </c>
      <c r="E916" s="661" t="s">
        <v>4306</v>
      </c>
      <c r="F916" s="664"/>
      <c r="G916" s="664"/>
      <c r="H916" s="677">
        <v>0</v>
      </c>
      <c r="I916" s="664">
        <v>1</v>
      </c>
      <c r="J916" s="664">
        <v>25.03</v>
      </c>
      <c r="K916" s="677">
        <v>1</v>
      </c>
      <c r="L916" s="664">
        <v>1</v>
      </c>
      <c r="M916" s="665">
        <v>25.03</v>
      </c>
    </row>
    <row r="917" spans="1:13" ht="14.4" customHeight="1" x14ac:dyDescent="0.3">
      <c r="A917" s="660" t="s">
        <v>4385</v>
      </c>
      <c r="B917" s="661" t="s">
        <v>4239</v>
      </c>
      <c r="C917" s="661" t="s">
        <v>2500</v>
      </c>
      <c r="D917" s="661" t="s">
        <v>4244</v>
      </c>
      <c r="E917" s="661" t="s">
        <v>4245</v>
      </c>
      <c r="F917" s="664"/>
      <c r="G917" s="664"/>
      <c r="H917" s="677">
        <v>0</v>
      </c>
      <c r="I917" s="664">
        <v>2</v>
      </c>
      <c r="J917" s="664">
        <v>21.46</v>
      </c>
      <c r="K917" s="677">
        <v>1</v>
      </c>
      <c r="L917" s="664">
        <v>2</v>
      </c>
      <c r="M917" s="665">
        <v>21.46</v>
      </c>
    </row>
    <row r="918" spans="1:13" ht="14.4" customHeight="1" x14ac:dyDescent="0.3">
      <c r="A918" s="660" t="s">
        <v>4385</v>
      </c>
      <c r="B918" s="661" t="s">
        <v>4239</v>
      </c>
      <c r="C918" s="661" t="s">
        <v>5443</v>
      </c>
      <c r="D918" s="661" t="s">
        <v>5444</v>
      </c>
      <c r="E918" s="661" t="s">
        <v>4243</v>
      </c>
      <c r="F918" s="664">
        <v>1</v>
      </c>
      <c r="G918" s="664">
        <v>5.37</v>
      </c>
      <c r="H918" s="677">
        <v>1</v>
      </c>
      <c r="I918" s="664"/>
      <c r="J918" s="664"/>
      <c r="K918" s="677">
        <v>0</v>
      </c>
      <c r="L918" s="664">
        <v>1</v>
      </c>
      <c r="M918" s="665">
        <v>5.37</v>
      </c>
    </row>
    <row r="919" spans="1:13" ht="14.4" customHeight="1" x14ac:dyDescent="0.3">
      <c r="A919" s="660" t="s">
        <v>4385</v>
      </c>
      <c r="B919" s="661" t="s">
        <v>4249</v>
      </c>
      <c r="C919" s="661" t="s">
        <v>2427</v>
      </c>
      <c r="D919" s="661" t="s">
        <v>2428</v>
      </c>
      <c r="E919" s="661" t="s">
        <v>4250</v>
      </c>
      <c r="F919" s="664"/>
      <c r="G919" s="664"/>
      <c r="H919" s="677">
        <v>0</v>
      </c>
      <c r="I919" s="664">
        <v>1</v>
      </c>
      <c r="J919" s="664">
        <v>162.13</v>
      </c>
      <c r="K919" s="677">
        <v>1</v>
      </c>
      <c r="L919" s="664">
        <v>1</v>
      </c>
      <c r="M919" s="665">
        <v>162.13</v>
      </c>
    </row>
    <row r="920" spans="1:13" ht="14.4" customHeight="1" x14ac:dyDescent="0.3">
      <c r="A920" s="660" t="s">
        <v>4385</v>
      </c>
      <c r="B920" s="661" t="s">
        <v>4256</v>
      </c>
      <c r="C920" s="661" t="s">
        <v>5799</v>
      </c>
      <c r="D920" s="661" t="s">
        <v>5800</v>
      </c>
      <c r="E920" s="661" t="s">
        <v>3650</v>
      </c>
      <c r="F920" s="664"/>
      <c r="G920" s="664"/>
      <c r="H920" s="677"/>
      <c r="I920" s="664">
        <v>1</v>
      </c>
      <c r="J920" s="664">
        <v>0</v>
      </c>
      <c r="K920" s="677"/>
      <c r="L920" s="664">
        <v>1</v>
      </c>
      <c r="M920" s="665">
        <v>0</v>
      </c>
    </row>
    <row r="921" spans="1:13" ht="14.4" customHeight="1" x14ac:dyDescent="0.3">
      <c r="A921" s="660" t="s">
        <v>4385</v>
      </c>
      <c r="B921" s="661" t="s">
        <v>4260</v>
      </c>
      <c r="C921" s="661" t="s">
        <v>5835</v>
      </c>
      <c r="D921" s="661" t="s">
        <v>2369</v>
      </c>
      <c r="E921" s="661" t="s">
        <v>4679</v>
      </c>
      <c r="F921" s="664"/>
      <c r="G921" s="664"/>
      <c r="H921" s="677"/>
      <c r="I921" s="664">
        <v>3</v>
      </c>
      <c r="J921" s="664">
        <v>0</v>
      </c>
      <c r="K921" s="677"/>
      <c r="L921" s="664">
        <v>3</v>
      </c>
      <c r="M921" s="665">
        <v>0</v>
      </c>
    </row>
    <row r="922" spans="1:13" ht="14.4" customHeight="1" x14ac:dyDescent="0.3">
      <c r="A922" s="660" t="s">
        <v>4385</v>
      </c>
      <c r="B922" s="661" t="s">
        <v>4260</v>
      </c>
      <c r="C922" s="661" t="s">
        <v>2368</v>
      </c>
      <c r="D922" s="661" t="s">
        <v>2369</v>
      </c>
      <c r="E922" s="661" t="s">
        <v>1094</v>
      </c>
      <c r="F922" s="664"/>
      <c r="G922" s="664"/>
      <c r="H922" s="677"/>
      <c r="I922" s="664">
        <v>5</v>
      </c>
      <c r="J922" s="664">
        <v>0</v>
      </c>
      <c r="K922" s="677"/>
      <c r="L922" s="664">
        <v>5</v>
      </c>
      <c r="M922" s="665">
        <v>0</v>
      </c>
    </row>
    <row r="923" spans="1:13" ht="14.4" customHeight="1" x14ac:dyDescent="0.3">
      <c r="A923" s="660" t="s">
        <v>4385</v>
      </c>
      <c r="B923" s="661" t="s">
        <v>4260</v>
      </c>
      <c r="C923" s="661" t="s">
        <v>2372</v>
      </c>
      <c r="D923" s="661" t="s">
        <v>2369</v>
      </c>
      <c r="E923" s="661" t="s">
        <v>996</v>
      </c>
      <c r="F923" s="664"/>
      <c r="G923" s="664"/>
      <c r="H923" s="677">
        <v>0</v>
      </c>
      <c r="I923" s="664">
        <v>2</v>
      </c>
      <c r="J923" s="664">
        <v>237.64</v>
      </c>
      <c r="K923" s="677">
        <v>1</v>
      </c>
      <c r="L923" s="664">
        <v>2</v>
      </c>
      <c r="M923" s="665">
        <v>237.64</v>
      </c>
    </row>
    <row r="924" spans="1:13" ht="14.4" customHeight="1" x14ac:dyDescent="0.3">
      <c r="A924" s="660" t="s">
        <v>4385</v>
      </c>
      <c r="B924" s="661" t="s">
        <v>4263</v>
      </c>
      <c r="C924" s="661" t="s">
        <v>5180</v>
      </c>
      <c r="D924" s="661" t="s">
        <v>5181</v>
      </c>
      <c r="E924" s="661" t="s">
        <v>2636</v>
      </c>
      <c r="F924" s="664"/>
      <c r="G924" s="664"/>
      <c r="H924" s="677">
        <v>0</v>
      </c>
      <c r="I924" s="664">
        <v>4</v>
      </c>
      <c r="J924" s="664">
        <v>126.36</v>
      </c>
      <c r="K924" s="677">
        <v>1</v>
      </c>
      <c r="L924" s="664">
        <v>4</v>
      </c>
      <c r="M924" s="665">
        <v>126.36</v>
      </c>
    </row>
    <row r="925" spans="1:13" ht="14.4" customHeight="1" x14ac:dyDescent="0.3">
      <c r="A925" s="660" t="s">
        <v>4385</v>
      </c>
      <c r="B925" s="661" t="s">
        <v>4263</v>
      </c>
      <c r="C925" s="661" t="s">
        <v>5186</v>
      </c>
      <c r="D925" s="661" t="s">
        <v>5187</v>
      </c>
      <c r="E925" s="661" t="s">
        <v>2636</v>
      </c>
      <c r="F925" s="664"/>
      <c r="G925" s="664"/>
      <c r="H925" s="677">
        <v>0</v>
      </c>
      <c r="I925" s="664">
        <v>64</v>
      </c>
      <c r="J925" s="664">
        <v>2072.3200000000002</v>
      </c>
      <c r="K925" s="677">
        <v>1</v>
      </c>
      <c r="L925" s="664">
        <v>64</v>
      </c>
      <c r="M925" s="665">
        <v>2072.3200000000002</v>
      </c>
    </row>
    <row r="926" spans="1:13" ht="14.4" customHeight="1" x14ac:dyDescent="0.3">
      <c r="A926" s="660" t="s">
        <v>4385</v>
      </c>
      <c r="B926" s="661" t="s">
        <v>4263</v>
      </c>
      <c r="C926" s="661" t="s">
        <v>5188</v>
      </c>
      <c r="D926" s="661" t="s">
        <v>5189</v>
      </c>
      <c r="E926" s="661" t="s">
        <v>2636</v>
      </c>
      <c r="F926" s="664"/>
      <c r="G926" s="664"/>
      <c r="H926" s="677">
        <v>0</v>
      </c>
      <c r="I926" s="664">
        <v>40</v>
      </c>
      <c r="J926" s="664">
        <v>1295.2</v>
      </c>
      <c r="K926" s="677">
        <v>1</v>
      </c>
      <c r="L926" s="664">
        <v>40</v>
      </c>
      <c r="M926" s="665">
        <v>1295.2</v>
      </c>
    </row>
    <row r="927" spans="1:13" ht="14.4" customHeight="1" x14ac:dyDescent="0.3">
      <c r="A927" s="660" t="s">
        <v>4385</v>
      </c>
      <c r="B927" s="661" t="s">
        <v>4263</v>
      </c>
      <c r="C927" s="661" t="s">
        <v>3680</v>
      </c>
      <c r="D927" s="661" t="s">
        <v>3681</v>
      </c>
      <c r="E927" s="661" t="s">
        <v>3682</v>
      </c>
      <c r="F927" s="664"/>
      <c r="G927" s="664"/>
      <c r="H927" s="677">
        <v>0</v>
      </c>
      <c r="I927" s="664">
        <v>577</v>
      </c>
      <c r="J927" s="664">
        <v>111505.21999999997</v>
      </c>
      <c r="K927" s="677">
        <v>1</v>
      </c>
      <c r="L927" s="664">
        <v>577</v>
      </c>
      <c r="M927" s="665">
        <v>111505.21999999997</v>
      </c>
    </row>
    <row r="928" spans="1:13" ht="14.4" customHeight="1" x14ac:dyDescent="0.3">
      <c r="A928" s="660" t="s">
        <v>4385</v>
      </c>
      <c r="B928" s="661" t="s">
        <v>4263</v>
      </c>
      <c r="C928" s="661" t="s">
        <v>2634</v>
      </c>
      <c r="D928" s="661" t="s">
        <v>4265</v>
      </c>
      <c r="E928" s="661" t="s">
        <v>2636</v>
      </c>
      <c r="F928" s="664"/>
      <c r="G928" s="664"/>
      <c r="H928" s="677">
        <v>0</v>
      </c>
      <c r="I928" s="664">
        <v>104</v>
      </c>
      <c r="J928" s="664">
        <v>2190.2399999999998</v>
      </c>
      <c r="K928" s="677">
        <v>1</v>
      </c>
      <c r="L928" s="664">
        <v>104</v>
      </c>
      <c r="M928" s="665">
        <v>2190.2399999999998</v>
      </c>
    </row>
    <row r="929" spans="1:13" ht="14.4" customHeight="1" x14ac:dyDescent="0.3">
      <c r="A929" s="660" t="s">
        <v>4385</v>
      </c>
      <c r="B929" s="661" t="s">
        <v>4263</v>
      </c>
      <c r="C929" s="661" t="s">
        <v>3684</v>
      </c>
      <c r="D929" s="661" t="s">
        <v>4325</v>
      </c>
      <c r="E929" s="661" t="s">
        <v>2636</v>
      </c>
      <c r="F929" s="664"/>
      <c r="G929" s="664"/>
      <c r="H929" s="677">
        <v>0</v>
      </c>
      <c r="I929" s="664">
        <v>5</v>
      </c>
      <c r="J929" s="664">
        <v>131.64999999999998</v>
      </c>
      <c r="K929" s="677">
        <v>1</v>
      </c>
      <c r="L929" s="664">
        <v>5</v>
      </c>
      <c r="M929" s="665">
        <v>131.64999999999998</v>
      </c>
    </row>
    <row r="930" spans="1:13" ht="14.4" customHeight="1" x14ac:dyDescent="0.3">
      <c r="A930" s="660" t="s">
        <v>4385</v>
      </c>
      <c r="B930" s="661" t="s">
        <v>4263</v>
      </c>
      <c r="C930" s="661" t="s">
        <v>5196</v>
      </c>
      <c r="D930" s="661" t="s">
        <v>5197</v>
      </c>
      <c r="E930" s="661" t="s">
        <v>2636</v>
      </c>
      <c r="F930" s="664"/>
      <c r="G930" s="664"/>
      <c r="H930" s="677">
        <v>0</v>
      </c>
      <c r="I930" s="664">
        <v>96</v>
      </c>
      <c r="J930" s="664">
        <v>3032.64</v>
      </c>
      <c r="K930" s="677">
        <v>1</v>
      </c>
      <c r="L930" s="664">
        <v>96</v>
      </c>
      <c r="M930" s="665">
        <v>3032.64</v>
      </c>
    </row>
    <row r="931" spans="1:13" ht="14.4" customHeight="1" x14ac:dyDescent="0.3">
      <c r="A931" s="660" t="s">
        <v>4385</v>
      </c>
      <c r="B931" s="661" t="s">
        <v>4263</v>
      </c>
      <c r="C931" s="661" t="s">
        <v>5198</v>
      </c>
      <c r="D931" s="661" t="s">
        <v>5199</v>
      </c>
      <c r="E931" s="661" t="s">
        <v>2636</v>
      </c>
      <c r="F931" s="664"/>
      <c r="G931" s="664"/>
      <c r="H931" s="677">
        <v>0</v>
      </c>
      <c r="I931" s="664">
        <v>116</v>
      </c>
      <c r="J931" s="664">
        <v>3664.4399999999996</v>
      </c>
      <c r="K931" s="677">
        <v>1</v>
      </c>
      <c r="L931" s="664">
        <v>116</v>
      </c>
      <c r="M931" s="665">
        <v>3664.4399999999996</v>
      </c>
    </row>
    <row r="932" spans="1:13" ht="14.4" customHeight="1" x14ac:dyDescent="0.3">
      <c r="A932" s="660" t="s">
        <v>4385</v>
      </c>
      <c r="B932" s="661" t="s">
        <v>4263</v>
      </c>
      <c r="C932" s="661" t="s">
        <v>5200</v>
      </c>
      <c r="D932" s="661" t="s">
        <v>5201</v>
      </c>
      <c r="E932" s="661" t="s">
        <v>2636</v>
      </c>
      <c r="F932" s="664"/>
      <c r="G932" s="664"/>
      <c r="H932" s="677">
        <v>0</v>
      </c>
      <c r="I932" s="664">
        <v>105</v>
      </c>
      <c r="J932" s="664">
        <v>3400.95</v>
      </c>
      <c r="K932" s="677">
        <v>1</v>
      </c>
      <c r="L932" s="664">
        <v>105</v>
      </c>
      <c r="M932" s="665">
        <v>3400.95</v>
      </c>
    </row>
    <row r="933" spans="1:13" ht="14.4" customHeight="1" x14ac:dyDescent="0.3">
      <c r="A933" s="660" t="s">
        <v>4385</v>
      </c>
      <c r="B933" s="661" t="s">
        <v>4263</v>
      </c>
      <c r="C933" s="661" t="s">
        <v>5202</v>
      </c>
      <c r="D933" s="661" t="s">
        <v>5203</v>
      </c>
      <c r="E933" s="661" t="s">
        <v>2636</v>
      </c>
      <c r="F933" s="664"/>
      <c r="G933" s="664"/>
      <c r="H933" s="677">
        <v>0</v>
      </c>
      <c r="I933" s="664">
        <v>23</v>
      </c>
      <c r="J933" s="664">
        <v>758.7700000000001</v>
      </c>
      <c r="K933" s="677">
        <v>1</v>
      </c>
      <c r="L933" s="664">
        <v>23</v>
      </c>
      <c r="M933" s="665">
        <v>758.7700000000001</v>
      </c>
    </row>
    <row r="934" spans="1:13" ht="14.4" customHeight="1" x14ac:dyDescent="0.3">
      <c r="A934" s="660" t="s">
        <v>4385</v>
      </c>
      <c r="B934" s="661" t="s">
        <v>4263</v>
      </c>
      <c r="C934" s="661" t="s">
        <v>5204</v>
      </c>
      <c r="D934" s="661" t="s">
        <v>5205</v>
      </c>
      <c r="E934" s="661" t="s">
        <v>2636</v>
      </c>
      <c r="F934" s="664"/>
      <c r="G934" s="664"/>
      <c r="H934" s="677">
        <v>0</v>
      </c>
      <c r="I934" s="664">
        <v>90</v>
      </c>
      <c r="J934" s="664">
        <v>2959.3000000000006</v>
      </c>
      <c r="K934" s="677">
        <v>1</v>
      </c>
      <c r="L934" s="664">
        <v>90</v>
      </c>
      <c r="M934" s="665">
        <v>2959.3000000000006</v>
      </c>
    </row>
    <row r="935" spans="1:13" ht="14.4" customHeight="1" x14ac:dyDescent="0.3">
      <c r="A935" s="660" t="s">
        <v>4385</v>
      </c>
      <c r="B935" s="661" t="s">
        <v>4263</v>
      </c>
      <c r="C935" s="661" t="s">
        <v>2650</v>
      </c>
      <c r="D935" s="661" t="s">
        <v>2651</v>
      </c>
      <c r="E935" s="661" t="s">
        <v>2652</v>
      </c>
      <c r="F935" s="664"/>
      <c r="G935" s="664"/>
      <c r="H935" s="677">
        <v>0</v>
      </c>
      <c r="I935" s="664">
        <v>424</v>
      </c>
      <c r="J935" s="664">
        <v>44651.44</v>
      </c>
      <c r="K935" s="677">
        <v>1</v>
      </c>
      <c r="L935" s="664">
        <v>424</v>
      </c>
      <c r="M935" s="665">
        <v>44651.44</v>
      </c>
    </row>
    <row r="936" spans="1:13" ht="14.4" customHeight="1" x14ac:dyDescent="0.3">
      <c r="A936" s="660" t="s">
        <v>4385</v>
      </c>
      <c r="B936" s="661" t="s">
        <v>4263</v>
      </c>
      <c r="C936" s="661" t="s">
        <v>6405</v>
      </c>
      <c r="D936" s="661" t="s">
        <v>2651</v>
      </c>
      <c r="E936" s="661" t="s">
        <v>6406</v>
      </c>
      <c r="F936" s="664"/>
      <c r="G936" s="664"/>
      <c r="H936" s="677">
        <v>0</v>
      </c>
      <c r="I936" s="664">
        <v>30</v>
      </c>
      <c r="J936" s="664">
        <v>1579.8</v>
      </c>
      <c r="K936" s="677">
        <v>1</v>
      </c>
      <c r="L936" s="664">
        <v>30</v>
      </c>
      <c r="M936" s="665">
        <v>1579.8</v>
      </c>
    </row>
    <row r="937" spans="1:13" ht="14.4" customHeight="1" x14ac:dyDescent="0.3">
      <c r="A937" s="660" t="s">
        <v>4385</v>
      </c>
      <c r="B937" s="661" t="s">
        <v>4263</v>
      </c>
      <c r="C937" s="661" t="s">
        <v>5206</v>
      </c>
      <c r="D937" s="661" t="s">
        <v>5207</v>
      </c>
      <c r="E937" s="661" t="s">
        <v>2652</v>
      </c>
      <c r="F937" s="664"/>
      <c r="G937" s="664"/>
      <c r="H937" s="677">
        <v>0</v>
      </c>
      <c r="I937" s="664">
        <v>104</v>
      </c>
      <c r="J937" s="664">
        <v>11280.880000000001</v>
      </c>
      <c r="K937" s="677">
        <v>1</v>
      </c>
      <c r="L937" s="664">
        <v>104</v>
      </c>
      <c r="M937" s="665">
        <v>11280.880000000001</v>
      </c>
    </row>
    <row r="938" spans="1:13" ht="14.4" customHeight="1" x14ac:dyDescent="0.3">
      <c r="A938" s="660" t="s">
        <v>4385</v>
      </c>
      <c r="B938" s="661" t="s">
        <v>4263</v>
      </c>
      <c r="C938" s="661" t="s">
        <v>2644</v>
      </c>
      <c r="D938" s="661" t="s">
        <v>2612</v>
      </c>
      <c r="E938" s="661" t="s">
        <v>2636</v>
      </c>
      <c r="F938" s="664"/>
      <c r="G938" s="664"/>
      <c r="H938" s="677">
        <v>0</v>
      </c>
      <c r="I938" s="664">
        <v>79</v>
      </c>
      <c r="J938" s="664">
        <v>1730.89</v>
      </c>
      <c r="K938" s="677">
        <v>1</v>
      </c>
      <c r="L938" s="664">
        <v>79</v>
      </c>
      <c r="M938" s="665">
        <v>1730.89</v>
      </c>
    </row>
    <row r="939" spans="1:13" ht="14.4" customHeight="1" x14ac:dyDescent="0.3">
      <c r="A939" s="660" t="s">
        <v>4385</v>
      </c>
      <c r="B939" s="661" t="s">
        <v>4263</v>
      </c>
      <c r="C939" s="661" t="s">
        <v>5209</v>
      </c>
      <c r="D939" s="661" t="s">
        <v>5210</v>
      </c>
      <c r="E939" s="661" t="s">
        <v>4876</v>
      </c>
      <c r="F939" s="664"/>
      <c r="G939" s="664"/>
      <c r="H939" s="677">
        <v>0</v>
      </c>
      <c r="I939" s="664">
        <v>34</v>
      </c>
      <c r="J939" s="664">
        <v>4322.1400000000003</v>
      </c>
      <c r="K939" s="677">
        <v>1</v>
      </c>
      <c r="L939" s="664">
        <v>34</v>
      </c>
      <c r="M939" s="665">
        <v>4322.1400000000003</v>
      </c>
    </row>
    <row r="940" spans="1:13" ht="14.4" customHeight="1" x14ac:dyDescent="0.3">
      <c r="A940" s="660" t="s">
        <v>4385</v>
      </c>
      <c r="B940" s="661" t="s">
        <v>4263</v>
      </c>
      <c r="C940" s="661" t="s">
        <v>5211</v>
      </c>
      <c r="D940" s="661" t="s">
        <v>5212</v>
      </c>
      <c r="E940" s="661" t="s">
        <v>4876</v>
      </c>
      <c r="F940" s="664"/>
      <c r="G940" s="664"/>
      <c r="H940" s="677">
        <v>0</v>
      </c>
      <c r="I940" s="664">
        <v>17</v>
      </c>
      <c r="J940" s="664">
        <v>2164.7799999999997</v>
      </c>
      <c r="K940" s="677">
        <v>1</v>
      </c>
      <c r="L940" s="664">
        <v>17</v>
      </c>
      <c r="M940" s="665">
        <v>2164.7799999999997</v>
      </c>
    </row>
    <row r="941" spans="1:13" ht="14.4" customHeight="1" x14ac:dyDescent="0.3">
      <c r="A941" s="660" t="s">
        <v>4385</v>
      </c>
      <c r="B941" s="661" t="s">
        <v>4263</v>
      </c>
      <c r="C941" s="661" t="s">
        <v>5219</v>
      </c>
      <c r="D941" s="661" t="s">
        <v>5220</v>
      </c>
      <c r="E941" s="661" t="s">
        <v>4876</v>
      </c>
      <c r="F941" s="664"/>
      <c r="G941" s="664"/>
      <c r="H941" s="677">
        <v>0</v>
      </c>
      <c r="I941" s="664">
        <v>29</v>
      </c>
      <c r="J941" s="664">
        <v>3692.86</v>
      </c>
      <c r="K941" s="677">
        <v>1</v>
      </c>
      <c r="L941" s="664">
        <v>29</v>
      </c>
      <c r="M941" s="665">
        <v>3692.86</v>
      </c>
    </row>
    <row r="942" spans="1:13" ht="14.4" customHeight="1" x14ac:dyDescent="0.3">
      <c r="A942" s="660" t="s">
        <v>4385</v>
      </c>
      <c r="B942" s="661" t="s">
        <v>4263</v>
      </c>
      <c r="C942" s="661" t="s">
        <v>3686</v>
      </c>
      <c r="D942" s="661" t="s">
        <v>3687</v>
      </c>
      <c r="E942" s="661" t="s">
        <v>2652</v>
      </c>
      <c r="F942" s="664"/>
      <c r="G942" s="664"/>
      <c r="H942" s="677">
        <v>0</v>
      </c>
      <c r="I942" s="664">
        <v>50</v>
      </c>
      <c r="J942" s="664">
        <v>8114</v>
      </c>
      <c r="K942" s="677">
        <v>1</v>
      </c>
      <c r="L942" s="664">
        <v>50</v>
      </c>
      <c r="M942" s="665">
        <v>8114</v>
      </c>
    </row>
    <row r="943" spans="1:13" ht="14.4" customHeight="1" x14ac:dyDescent="0.3">
      <c r="A943" s="660" t="s">
        <v>4385</v>
      </c>
      <c r="B943" s="661" t="s">
        <v>4263</v>
      </c>
      <c r="C943" s="661" t="s">
        <v>5194</v>
      </c>
      <c r="D943" s="661" t="s">
        <v>5195</v>
      </c>
      <c r="E943" s="661" t="s">
        <v>4876</v>
      </c>
      <c r="F943" s="664"/>
      <c r="G943" s="664"/>
      <c r="H943" s="677">
        <v>0</v>
      </c>
      <c r="I943" s="664">
        <v>1</v>
      </c>
      <c r="J943" s="664">
        <v>129.51</v>
      </c>
      <c r="K943" s="677">
        <v>1</v>
      </c>
      <c r="L943" s="664">
        <v>1</v>
      </c>
      <c r="M943" s="665">
        <v>129.51</v>
      </c>
    </row>
    <row r="944" spans="1:13" ht="14.4" customHeight="1" x14ac:dyDescent="0.3">
      <c r="A944" s="660" t="s">
        <v>4385</v>
      </c>
      <c r="B944" s="661" t="s">
        <v>4263</v>
      </c>
      <c r="C944" s="661" t="s">
        <v>5213</v>
      </c>
      <c r="D944" s="661" t="s">
        <v>5214</v>
      </c>
      <c r="E944" s="661" t="s">
        <v>4876</v>
      </c>
      <c r="F944" s="664"/>
      <c r="G944" s="664"/>
      <c r="H944" s="677">
        <v>0</v>
      </c>
      <c r="I944" s="664">
        <v>3</v>
      </c>
      <c r="J944" s="664">
        <v>388.53</v>
      </c>
      <c r="K944" s="677">
        <v>1</v>
      </c>
      <c r="L944" s="664">
        <v>3</v>
      </c>
      <c r="M944" s="665">
        <v>388.53</v>
      </c>
    </row>
    <row r="945" spans="1:13" ht="14.4" customHeight="1" x14ac:dyDescent="0.3">
      <c r="A945" s="660" t="s">
        <v>4385</v>
      </c>
      <c r="B945" s="661" t="s">
        <v>4263</v>
      </c>
      <c r="C945" s="661" t="s">
        <v>3697</v>
      </c>
      <c r="D945" s="661" t="s">
        <v>4327</v>
      </c>
      <c r="E945" s="661" t="s">
        <v>3690</v>
      </c>
      <c r="F945" s="664"/>
      <c r="G945" s="664"/>
      <c r="H945" s="677">
        <v>0</v>
      </c>
      <c r="I945" s="664">
        <v>1</v>
      </c>
      <c r="J945" s="664">
        <v>84.89</v>
      </c>
      <c r="K945" s="677">
        <v>1</v>
      </c>
      <c r="L945" s="664">
        <v>1</v>
      </c>
      <c r="M945" s="665">
        <v>84.89</v>
      </c>
    </row>
    <row r="946" spans="1:13" ht="14.4" customHeight="1" x14ac:dyDescent="0.3">
      <c r="A946" s="660" t="s">
        <v>4385</v>
      </c>
      <c r="B946" s="661" t="s">
        <v>4263</v>
      </c>
      <c r="C946" s="661" t="s">
        <v>3691</v>
      </c>
      <c r="D946" s="661" t="s">
        <v>3692</v>
      </c>
      <c r="E946" s="661" t="s">
        <v>3690</v>
      </c>
      <c r="F946" s="664"/>
      <c r="G946" s="664"/>
      <c r="H946" s="677">
        <v>0</v>
      </c>
      <c r="I946" s="664">
        <v>8</v>
      </c>
      <c r="J946" s="664">
        <v>675.62</v>
      </c>
      <c r="K946" s="677">
        <v>1</v>
      </c>
      <c r="L946" s="664">
        <v>8</v>
      </c>
      <c r="M946" s="665">
        <v>675.62</v>
      </c>
    </row>
    <row r="947" spans="1:13" ht="14.4" customHeight="1" x14ac:dyDescent="0.3">
      <c r="A947" s="660" t="s">
        <v>4385</v>
      </c>
      <c r="B947" s="661" t="s">
        <v>4263</v>
      </c>
      <c r="C947" s="661" t="s">
        <v>5215</v>
      </c>
      <c r="D947" s="661" t="s">
        <v>5216</v>
      </c>
      <c r="E947" s="661" t="s">
        <v>4876</v>
      </c>
      <c r="F947" s="664"/>
      <c r="G947" s="664"/>
      <c r="H947" s="677">
        <v>0</v>
      </c>
      <c r="I947" s="664">
        <v>20</v>
      </c>
      <c r="J947" s="664">
        <v>2541.5</v>
      </c>
      <c r="K947" s="677">
        <v>1</v>
      </c>
      <c r="L947" s="664">
        <v>20</v>
      </c>
      <c r="M947" s="665">
        <v>2541.5</v>
      </c>
    </row>
    <row r="948" spans="1:13" ht="14.4" customHeight="1" x14ac:dyDescent="0.3">
      <c r="A948" s="660" t="s">
        <v>4385</v>
      </c>
      <c r="B948" s="661" t="s">
        <v>4263</v>
      </c>
      <c r="C948" s="661" t="s">
        <v>6407</v>
      </c>
      <c r="D948" s="661" t="s">
        <v>5224</v>
      </c>
      <c r="E948" s="661" t="s">
        <v>6408</v>
      </c>
      <c r="F948" s="664">
        <v>3</v>
      </c>
      <c r="G948" s="664">
        <v>60</v>
      </c>
      <c r="H948" s="677">
        <v>1</v>
      </c>
      <c r="I948" s="664"/>
      <c r="J948" s="664"/>
      <c r="K948" s="677">
        <v>0</v>
      </c>
      <c r="L948" s="664">
        <v>3</v>
      </c>
      <c r="M948" s="665">
        <v>60</v>
      </c>
    </row>
    <row r="949" spans="1:13" ht="14.4" customHeight="1" x14ac:dyDescent="0.3">
      <c r="A949" s="660" t="s">
        <v>4385</v>
      </c>
      <c r="B949" s="661" t="s">
        <v>4263</v>
      </c>
      <c r="C949" s="661" t="s">
        <v>4877</v>
      </c>
      <c r="D949" s="661" t="s">
        <v>4878</v>
      </c>
      <c r="E949" s="661" t="s">
        <v>4876</v>
      </c>
      <c r="F949" s="664"/>
      <c r="G949" s="664"/>
      <c r="H949" s="677">
        <v>0</v>
      </c>
      <c r="I949" s="664">
        <v>25</v>
      </c>
      <c r="J949" s="664">
        <v>2051</v>
      </c>
      <c r="K949" s="677">
        <v>1</v>
      </c>
      <c r="L949" s="664">
        <v>25</v>
      </c>
      <c r="M949" s="665">
        <v>2051</v>
      </c>
    </row>
    <row r="950" spans="1:13" ht="14.4" customHeight="1" x14ac:dyDescent="0.3">
      <c r="A950" s="660" t="s">
        <v>4385</v>
      </c>
      <c r="B950" s="661" t="s">
        <v>4263</v>
      </c>
      <c r="C950" s="661" t="s">
        <v>3701</v>
      </c>
      <c r="D950" s="661" t="s">
        <v>3702</v>
      </c>
      <c r="E950" s="661" t="s">
        <v>3690</v>
      </c>
      <c r="F950" s="664"/>
      <c r="G950" s="664"/>
      <c r="H950" s="677">
        <v>0</v>
      </c>
      <c r="I950" s="664">
        <v>4</v>
      </c>
      <c r="J950" s="664">
        <v>339.56</v>
      </c>
      <c r="K950" s="677">
        <v>1</v>
      </c>
      <c r="L950" s="664">
        <v>4</v>
      </c>
      <c r="M950" s="665">
        <v>339.56</v>
      </c>
    </row>
    <row r="951" spans="1:13" ht="14.4" customHeight="1" x14ac:dyDescent="0.3">
      <c r="A951" s="660" t="s">
        <v>4385</v>
      </c>
      <c r="B951" s="661" t="s">
        <v>4263</v>
      </c>
      <c r="C951" s="661" t="s">
        <v>3688</v>
      </c>
      <c r="D951" s="661" t="s">
        <v>3689</v>
      </c>
      <c r="E951" s="661" t="s">
        <v>3690</v>
      </c>
      <c r="F951" s="664"/>
      <c r="G951" s="664"/>
      <c r="H951" s="677">
        <v>0</v>
      </c>
      <c r="I951" s="664">
        <v>2</v>
      </c>
      <c r="J951" s="664">
        <v>168.38</v>
      </c>
      <c r="K951" s="677">
        <v>1</v>
      </c>
      <c r="L951" s="664">
        <v>2</v>
      </c>
      <c r="M951" s="665">
        <v>168.38</v>
      </c>
    </row>
    <row r="952" spans="1:13" ht="14.4" customHeight="1" x14ac:dyDescent="0.3">
      <c r="A952" s="660" t="s">
        <v>4385</v>
      </c>
      <c r="B952" s="661" t="s">
        <v>4263</v>
      </c>
      <c r="C952" s="661" t="s">
        <v>4874</v>
      </c>
      <c r="D952" s="661" t="s">
        <v>4875</v>
      </c>
      <c r="E952" s="661" t="s">
        <v>4876</v>
      </c>
      <c r="F952" s="664"/>
      <c r="G952" s="664"/>
      <c r="H952" s="677">
        <v>0</v>
      </c>
      <c r="I952" s="664">
        <v>26</v>
      </c>
      <c r="J952" s="664">
        <v>2133.0400000000004</v>
      </c>
      <c r="K952" s="677">
        <v>1</v>
      </c>
      <c r="L952" s="664">
        <v>26</v>
      </c>
      <c r="M952" s="665">
        <v>2133.0400000000004</v>
      </c>
    </row>
    <row r="953" spans="1:13" ht="14.4" customHeight="1" x14ac:dyDescent="0.3">
      <c r="A953" s="660" t="s">
        <v>4385</v>
      </c>
      <c r="B953" s="661" t="s">
        <v>4263</v>
      </c>
      <c r="C953" s="661" t="s">
        <v>5223</v>
      </c>
      <c r="D953" s="661" t="s">
        <v>5224</v>
      </c>
      <c r="E953" s="661" t="s">
        <v>4876</v>
      </c>
      <c r="F953" s="664"/>
      <c r="G953" s="664"/>
      <c r="H953" s="677">
        <v>0</v>
      </c>
      <c r="I953" s="664">
        <v>19</v>
      </c>
      <c r="J953" s="664">
        <v>1558.76</v>
      </c>
      <c r="K953" s="677">
        <v>1</v>
      </c>
      <c r="L953" s="664">
        <v>19</v>
      </c>
      <c r="M953" s="665">
        <v>1558.76</v>
      </c>
    </row>
    <row r="954" spans="1:13" ht="14.4" customHeight="1" x14ac:dyDescent="0.3">
      <c r="A954" s="660" t="s">
        <v>4385</v>
      </c>
      <c r="B954" s="661" t="s">
        <v>4263</v>
      </c>
      <c r="C954" s="661" t="s">
        <v>5225</v>
      </c>
      <c r="D954" s="661" t="s">
        <v>3687</v>
      </c>
      <c r="E954" s="661" t="s">
        <v>5226</v>
      </c>
      <c r="F954" s="664"/>
      <c r="G954" s="664"/>
      <c r="H954" s="677">
        <v>0</v>
      </c>
      <c r="I954" s="664">
        <v>13</v>
      </c>
      <c r="J954" s="664">
        <v>18863.52</v>
      </c>
      <c r="K954" s="677">
        <v>1</v>
      </c>
      <c r="L954" s="664">
        <v>13</v>
      </c>
      <c r="M954" s="665">
        <v>18863.52</v>
      </c>
    </row>
    <row r="955" spans="1:13" ht="14.4" customHeight="1" x14ac:dyDescent="0.3">
      <c r="A955" s="660" t="s">
        <v>4385</v>
      </c>
      <c r="B955" s="661" t="s">
        <v>4263</v>
      </c>
      <c r="C955" s="661" t="s">
        <v>4879</v>
      </c>
      <c r="D955" s="661" t="s">
        <v>4880</v>
      </c>
      <c r="E955" s="661" t="s">
        <v>3682</v>
      </c>
      <c r="F955" s="664">
        <v>376</v>
      </c>
      <c r="G955" s="664">
        <v>73041.759999999995</v>
      </c>
      <c r="H955" s="677">
        <v>1</v>
      </c>
      <c r="I955" s="664"/>
      <c r="J955" s="664"/>
      <c r="K955" s="677">
        <v>0</v>
      </c>
      <c r="L955" s="664">
        <v>376</v>
      </c>
      <c r="M955" s="665">
        <v>73041.759999999995</v>
      </c>
    </row>
    <row r="956" spans="1:13" ht="14.4" customHeight="1" x14ac:dyDescent="0.3">
      <c r="A956" s="660" t="s">
        <v>4386</v>
      </c>
      <c r="B956" s="661" t="s">
        <v>4120</v>
      </c>
      <c r="C956" s="661" t="s">
        <v>2514</v>
      </c>
      <c r="D956" s="661" t="s">
        <v>2515</v>
      </c>
      <c r="E956" s="661" t="s">
        <v>4121</v>
      </c>
      <c r="F956" s="664"/>
      <c r="G956" s="664"/>
      <c r="H956" s="677">
        <v>0</v>
      </c>
      <c r="I956" s="664">
        <v>9</v>
      </c>
      <c r="J956" s="664">
        <v>12236.49</v>
      </c>
      <c r="K956" s="677">
        <v>1</v>
      </c>
      <c r="L956" s="664">
        <v>9</v>
      </c>
      <c r="M956" s="665">
        <v>12236.49</v>
      </c>
    </row>
    <row r="957" spans="1:13" ht="14.4" customHeight="1" x14ac:dyDescent="0.3">
      <c r="A957" s="660" t="s">
        <v>4386</v>
      </c>
      <c r="B957" s="661" t="s">
        <v>4128</v>
      </c>
      <c r="C957" s="661" t="s">
        <v>2336</v>
      </c>
      <c r="D957" s="661" t="s">
        <v>2337</v>
      </c>
      <c r="E957" s="661" t="s">
        <v>4129</v>
      </c>
      <c r="F957" s="664"/>
      <c r="G957" s="664"/>
      <c r="H957" s="677">
        <v>0</v>
      </c>
      <c r="I957" s="664">
        <v>1</v>
      </c>
      <c r="J957" s="664">
        <v>53.16</v>
      </c>
      <c r="K957" s="677">
        <v>1</v>
      </c>
      <c r="L957" s="664">
        <v>1</v>
      </c>
      <c r="M957" s="665">
        <v>53.16</v>
      </c>
    </row>
    <row r="958" spans="1:13" ht="14.4" customHeight="1" x14ac:dyDescent="0.3">
      <c r="A958" s="660" t="s">
        <v>4386</v>
      </c>
      <c r="B958" s="661" t="s">
        <v>4132</v>
      </c>
      <c r="C958" s="661" t="s">
        <v>2487</v>
      </c>
      <c r="D958" s="661" t="s">
        <v>2285</v>
      </c>
      <c r="E958" s="661" t="s">
        <v>2488</v>
      </c>
      <c r="F958" s="664"/>
      <c r="G958" s="664"/>
      <c r="H958" s="677">
        <v>0</v>
      </c>
      <c r="I958" s="664">
        <v>6</v>
      </c>
      <c r="J958" s="664">
        <v>3751.74</v>
      </c>
      <c r="K958" s="677">
        <v>1</v>
      </c>
      <c r="L958" s="664">
        <v>6</v>
      </c>
      <c r="M958" s="665">
        <v>3751.74</v>
      </c>
    </row>
    <row r="959" spans="1:13" ht="14.4" customHeight="1" x14ac:dyDescent="0.3">
      <c r="A959" s="660" t="s">
        <v>4386</v>
      </c>
      <c r="B959" s="661" t="s">
        <v>4132</v>
      </c>
      <c r="C959" s="661" t="s">
        <v>2284</v>
      </c>
      <c r="D959" s="661" t="s">
        <v>2285</v>
      </c>
      <c r="E959" s="661" t="s">
        <v>2286</v>
      </c>
      <c r="F959" s="664"/>
      <c r="G959" s="664"/>
      <c r="H959" s="677">
        <v>0</v>
      </c>
      <c r="I959" s="664">
        <v>1</v>
      </c>
      <c r="J959" s="664">
        <v>937.93</v>
      </c>
      <c r="K959" s="677">
        <v>1</v>
      </c>
      <c r="L959" s="664">
        <v>1</v>
      </c>
      <c r="M959" s="665">
        <v>937.93</v>
      </c>
    </row>
    <row r="960" spans="1:13" ht="14.4" customHeight="1" x14ac:dyDescent="0.3">
      <c r="A960" s="660" t="s">
        <v>4386</v>
      </c>
      <c r="B960" s="661" t="s">
        <v>4132</v>
      </c>
      <c r="C960" s="661" t="s">
        <v>2358</v>
      </c>
      <c r="D960" s="661" t="s">
        <v>2359</v>
      </c>
      <c r="E960" s="661" t="s">
        <v>2286</v>
      </c>
      <c r="F960" s="664"/>
      <c r="G960" s="664"/>
      <c r="H960" s="677">
        <v>0</v>
      </c>
      <c r="I960" s="664">
        <v>2</v>
      </c>
      <c r="J960" s="664">
        <v>3499.38</v>
      </c>
      <c r="K960" s="677">
        <v>1</v>
      </c>
      <c r="L960" s="664">
        <v>2</v>
      </c>
      <c r="M960" s="665">
        <v>3499.38</v>
      </c>
    </row>
    <row r="961" spans="1:13" ht="14.4" customHeight="1" x14ac:dyDescent="0.3">
      <c r="A961" s="660" t="s">
        <v>4386</v>
      </c>
      <c r="B961" s="661" t="s">
        <v>4132</v>
      </c>
      <c r="C961" s="661" t="s">
        <v>2362</v>
      </c>
      <c r="D961" s="661" t="s">
        <v>2359</v>
      </c>
      <c r="E961" s="661" t="s">
        <v>2289</v>
      </c>
      <c r="F961" s="664"/>
      <c r="G961" s="664"/>
      <c r="H961" s="677">
        <v>0</v>
      </c>
      <c r="I961" s="664">
        <v>8</v>
      </c>
      <c r="J961" s="664">
        <v>18663.36</v>
      </c>
      <c r="K961" s="677">
        <v>1</v>
      </c>
      <c r="L961" s="664">
        <v>8</v>
      </c>
      <c r="M961" s="665">
        <v>18663.36</v>
      </c>
    </row>
    <row r="962" spans="1:13" ht="14.4" customHeight="1" x14ac:dyDescent="0.3">
      <c r="A962" s="660" t="s">
        <v>4386</v>
      </c>
      <c r="B962" s="661" t="s">
        <v>4136</v>
      </c>
      <c r="C962" s="661" t="s">
        <v>2315</v>
      </c>
      <c r="D962" s="661" t="s">
        <v>2316</v>
      </c>
      <c r="E962" s="661" t="s">
        <v>1161</v>
      </c>
      <c r="F962" s="664"/>
      <c r="G962" s="664"/>
      <c r="H962" s="677">
        <v>0</v>
      </c>
      <c r="I962" s="664">
        <v>2</v>
      </c>
      <c r="J962" s="664">
        <v>89.78</v>
      </c>
      <c r="K962" s="677">
        <v>1</v>
      </c>
      <c r="L962" s="664">
        <v>2</v>
      </c>
      <c r="M962" s="665">
        <v>89.78</v>
      </c>
    </row>
    <row r="963" spans="1:13" ht="14.4" customHeight="1" x14ac:dyDescent="0.3">
      <c r="A963" s="660" t="s">
        <v>4386</v>
      </c>
      <c r="B963" s="661" t="s">
        <v>4144</v>
      </c>
      <c r="C963" s="661" t="s">
        <v>4941</v>
      </c>
      <c r="D963" s="661" t="s">
        <v>2243</v>
      </c>
      <c r="E963" s="661" t="s">
        <v>4942</v>
      </c>
      <c r="F963" s="664"/>
      <c r="G963" s="664"/>
      <c r="H963" s="677">
        <v>0</v>
      </c>
      <c r="I963" s="664">
        <v>2</v>
      </c>
      <c r="J963" s="664">
        <v>50.46</v>
      </c>
      <c r="K963" s="677">
        <v>1</v>
      </c>
      <c r="L963" s="664">
        <v>2</v>
      </c>
      <c r="M963" s="665">
        <v>50.46</v>
      </c>
    </row>
    <row r="964" spans="1:13" ht="14.4" customHeight="1" x14ac:dyDescent="0.3">
      <c r="A964" s="660" t="s">
        <v>4386</v>
      </c>
      <c r="B964" s="661" t="s">
        <v>4155</v>
      </c>
      <c r="C964" s="661" t="s">
        <v>2388</v>
      </c>
      <c r="D964" s="661" t="s">
        <v>2393</v>
      </c>
      <c r="E964" s="661" t="s">
        <v>620</v>
      </c>
      <c r="F964" s="664"/>
      <c r="G964" s="664"/>
      <c r="H964" s="677">
        <v>0</v>
      </c>
      <c r="I964" s="664">
        <v>1</v>
      </c>
      <c r="J964" s="664">
        <v>130.59</v>
      </c>
      <c r="K964" s="677">
        <v>1</v>
      </c>
      <c r="L964" s="664">
        <v>1</v>
      </c>
      <c r="M964" s="665">
        <v>130.59</v>
      </c>
    </row>
    <row r="965" spans="1:13" ht="14.4" customHeight="1" x14ac:dyDescent="0.3">
      <c r="A965" s="660" t="s">
        <v>4386</v>
      </c>
      <c r="B965" s="661" t="s">
        <v>4167</v>
      </c>
      <c r="C965" s="661" t="s">
        <v>2669</v>
      </c>
      <c r="D965" s="661" t="s">
        <v>4168</v>
      </c>
      <c r="E965" s="661" t="s">
        <v>4169</v>
      </c>
      <c r="F965" s="664"/>
      <c r="G965" s="664"/>
      <c r="H965" s="677">
        <v>0</v>
      </c>
      <c r="I965" s="664">
        <v>1</v>
      </c>
      <c r="J965" s="664">
        <v>156.86000000000001</v>
      </c>
      <c r="K965" s="677">
        <v>1</v>
      </c>
      <c r="L965" s="664">
        <v>1</v>
      </c>
      <c r="M965" s="665">
        <v>156.86000000000001</v>
      </c>
    </row>
    <row r="966" spans="1:13" ht="14.4" customHeight="1" x14ac:dyDescent="0.3">
      <c r="A966" s="660" t="s">
        <v>4386</v>
      </c>
      <c r="B966" s="661" t="s">
        <v>4178</v>
      </c>
      <c r="C966" s="661" t="s">
        <v>2778</v>
      </c>
      <c r="D966" s="661" t="s">
        <v>2779</v>
      </c>
      <c r="E966" s="661" t="s">
        <v>4179</v>
      </c>
      <c r="F966" s="664"/>
      <c r="G966" s="664"/>
      <c r="H966" s="677">
        <v>0</v>
      </c>
      <c r="I966" s="664">
        <v>2</v>
      </c>
      <c r="J966" s="664">
        <v>139.72</v>
      </c>
      <c r="K966" s="677">
        <v>1</v>
      </c>
      <c r="L966" s="664">
        <v>2</v>
      </c>
      <c r="M966" s="665">
        <v>139.72</v>
      </c>
    </row>
    <row r="967" spans="1:13" ht="14.4" customHeight="1" x14ac:dyDescent="0.3">
      <c r="A967" s="660" t="s">
        <v>4386</v>
      </c>
      <c r="B967" s="661" t="s">
        <v>4180</v>
      </c>
      <c r="C967" s="661" t="s">
        <v>2767</v>
      </c>
      <c r="D967" s="661" t="s">
        <v>2768</v>
      </c>
      <c r="E967" s="661" t="s">
        <v>4173</v>
      </c>
      <c r="F967" s="664"/>
      <c r="G967" s="664"/>
      <c r="H967" s="677">
        <v>0</v>
      </c>
      <c r="I967" s="664">
        <v>2</v>
      </c>
      <c r="J967" s="664">
        <v>139.72</v>
      </c>
      <c r="K967" s="677">
        <v>1</v>
      </c>
      <c r="L967" s="664">
        <v>2</v>
      </c>
      <c r="M967" s="665">
        <v>139.72</v>
      </c>
    </row>
    <row r="968" spans="1:13" ht="14.4" customHeight="1" x14ac:dyDescent="0.3">
      <c r="A968" s="660" t="s">
        <v>4386</v>
      </c>
      <c r="B968" s="661" t="s">
        <v>4187</v>
      </c>
      <c r="C968" s="661" t="s">
        <v>4915</v>
      </c>
      <c r="D968" s="661" t="s">
        <v>2841</v>
      </c>
      <c r="E968" s="661" t="s">
        <v>4916</v>
      </c>
      <c r="F968" s="664"/>
      <c r="G968" s="664"/>
      <c r="H968" s="677">
        <v>0</v>
      </c>
      <c r="I968" s="664">
        <v>1</v>
      </c>
      <c r="J968" s="664">
        <v>782.22</v>
      </c>
      <c r="K968" s="677">
        <v>1</v>
      </c>
      <c r="L968" s="664">
        <v>1</v>
      </c>
      <c r="M968" s="665">
        <v>782.22</v>
      </c>
    </row>
    <row r="969" spans="1:13" ht="14.4" customHeight="1" x14ac:dyDescent="0.3">
      <c r="A969" s="660" t="s">
        <v>4386</v>
      </c>
      <c r="B969" s="661" t="s">
        <v>4217</v>
      </c>
      <c r="C969" s="661" t="s">
        <v>2250</v>
      </c>
      <c r="D969" s="661" t="s">
        <v>2251</v>
      </c>
      <c r="E969" s="661" t="s">
        <v>2109</v>
      </c>
      <c r="F969" s="664"/>
      <c r="G969" s="664"/>
      <c r="H969" s="677">
        <v>0</v>
      </c>
      <c r="I969" s="664">
        <v>1</v>
      </c>
      <c r="J969" s="664">
        <v>59.55</v>
      </c>
      <c r="K969" s="677">
        <v>1</v>
      </c>
      <c r="L969" s="664">
        <v>1</v>
      </c>
      <c r="M969" s="665">
        <v>59.55</v>
      </c>
    </row>
    <row r="970" spans="1:13" ht="14.4" customHeight="1" x14ac:dyDescent="0.3">
      <c r="A970" s="660" t="s">
        <v>4386</v>
      </c>
      <c r="B970" s="661" t="s">
        <v>6661</v>
      </c>
      <c r="C970" s="661" t="s">
        <v>4756</v>
      </c>
      <c r="D970" s="661" t="s">
        <v>4757</v>
      </c>
      <c r="E970" s="661" t="s">
        <v>4758</v>
      </c>
      <c r="F970" s="664"/>
      <c r="G970" s="664"/>
      <c r="H970" s="677">
        <v>0</v>
      </c>
      <c r="I970" s="664">
        <v>2</v>
      </c>
      <c r="J970" s="664">
        <v>3153.26</v>
      </c>
      <c r="K970" s="677">
        <v>1</v>
      </c>
      <c r="L970" s="664">
        <v>2</v>
      </c>
      <c r="M970" s="665">
        <v>3153.26</v>
      </c>
    </row>
    <row r="971" spans="1:13" ht="14.4" customHeight="1" x14ac:dyDescent="0.3">
      <c r="A971" s="660" t="s">
        <v>4386</v>
      </c>
      <c r="B971" s="661" t="s">
        <v>4222</v>
      </c>
      <c r="C971" s="661" t="s">
        <v>2355</v>
      </c>
      <c r="D971" s="661" t="s">
        <v>2349</v>
      </c>
      <c r="E971" s="661" t="s">
        <v>4226</v>
      </c>
      <c r="F971" s="664"/>
      <c r="G971" s="664"/>
      <c r="H971" s="677">
        <v>0</v>
      </c>
      <c r="I971" s="664">
        <v>5</v>
      </c>
      <c r="J971" s="664">
        <v>818.64999999999986</v>
      </c>
      <c r="K971" s="677">
        <v>1</v>
      </c>
      <c r="L971" s="664">
        <v>5</v>
      </c>
      <c r="M971" s="665">
        <v>818.64999999999986</v>
      </c>
    </row>
    <row r="972" spans="1:13" ht="14.4" customHeight="1" x14ac:dyDescent="0.3">
      <c r="A972" s="660" t="s">
        <v>4386</v>
      </c>
      <c r="B972" s="661" t="s">
        <v>4227</v>
      </c>
      <c r="C972" s="661" t="s">
        <v>2528</v>
      </c>
      <c r="D972" s="661" t="s">
        <v>4228</v>
      </c>
      <c r="E972" s="661" t="s">
        <v>4229</v>
      </c>
      <c r="F972" s="664"/>
      <c r="G972" s="664"/>
      <c r="H972" s="677">
        <v>0</v>
      </c>
      <c r="I972" s="664">
        <v>1</v>
      </c>
      <c r="J972" s="664">
        <v>465.7</v>
      </c>
      <c r="K972" s="677">
        <v>1</v>
      </c>
      <c r="L972" s="664">
        <v>1</v>
      </c>
      <c r="M972" s="665">
        <v>465.7</v>
      </c>
    </row>
    <row r="973" spans="1:13" ht="14.4" customHeight="1" x14ac:dyDescent="0.3">
      <c r="A973" s="660" t="s">
        <v>4386</v>
      </c>
      <c r="B973" s="661" t="s">
        <v>4231</v>
      </c>
      <c r="C973" s="661" t="s">
        <v>6440</v>
      </c>
      <c r="D973" s="661" t="s">
        <v>6441</v>
      </c>
      <c r="E973" s="661" t="s">
        <v>6442</v>
      </c>
      <c r="F973" s="664"/>
      <c r="G973" s="664"/>
      <c r="H973" s="677">
        <v>0</v>
      </c>
      <c r="I973" s="664">
        <v>1</v>
      </c>
      <c r="J973" s="664">
        <v>591.66999999999996</v>
      </c>
      <c r="K973" s="677">
        <v>1</v>
      </c>
      <c r="L973" s="664">
        <v>1</v>
      </c>
      <c r="M973" s="665">
        <v>591.66999999999996</v>
      </c>
    </row>
    <row r="974" spans="1:13" ht="14.4" customHeight="1" x14ac:dyDescent="0.3">
      <c r="A974" s="660" t="s">
        <v>4386</v>
      </c>
      <c r="B974" s="661" t="s">
        <v>4231</v>
      </c>
      <c r="C974" s="661" t="s">
        <v>2375</v>
      </c>
      <c r="D974" s="661" t="s">
        <v>4232</v>
      </c>
      <c r="E974" s="661" t="s">
        <v>4233</v>
      </c>
      <c r="F974" s="664"/>
      <c r="G974" s="664"/>
      <c r="H974" s="677">
        <v>0</v>
      </c>
      <c r="I974" s="664">
        <v>1</v>
      </c>
      <c r="J974" s="664">
        <v>443.52</v>
      </c>
      <c r="K974" s="677">
        <v>1</v>
      </c>
      <c r="L974" s="664">
        <v>1</v>
      </c>
      <c r="M974" s="665">
        <v>443.52</v>
      </c>
    </row>
    <row r="975" spans="1:13" ht="14.4" customHeight="1" x14ac:dyDescent="0.3">
      <c r="A975" s="660" t="s">
        <v>4386</v>
      </c>
      <c r="B975" s="661" t="s">
        <v>4235</v>
      </c>
      <c r="C975" s="661" t="s">
        <v>3595</v>
      </c>
      <c r="D975" s="661" t="s">
        <v>2435</v>
      </c>
      <c r="E975" s="661" t="s">
        <v>4304</v>
      </c>
      <c r="F975" s="664"/>
      <c r="G975" s="664"/>
      <c r="H975" s="677">
        <v>0</v>
      </c>
      <c r="I975" s="664">
        <v>2</v>
      </c>
      <c r="J975" s="664">
        <v>2689.32</v>
      </c>
      <c r="K975" s="677">
        <v>1</v>
      </c>
      <c r="L975" s="664">
        <v>2</v>
      </c>
      <c r="M975" s="665">
        <v>2689.32</v>
      </c>
    </row>
    <row r="976" spans="1:13" ht="14.4" customHeight="1" x14ac:dyDescent="0.3">
      <c r="A976" s="660" t="s">
        <v>4386</v>
      </c>
      <c r="B976" s="661" t="s">
        <v>4235</v>
      </c>
      <c r="C976" s="661" t="s">
        <v>4938</v>
      </c>
      <c r="D976" s="661" t="s">
        <v>2281</v>
      </c>
      <c r="E976" s="661" t="s">
        <v>4939</v>
      </c>
      <c r="F976" s="664"/>
      <c r="G976" s="664"/>
      <c r="H976" s="677">
        <v>0</v>
      </c>
      <c r="I976" s="664">
        <v>5</v>
      </c>
      <c r="J976" s="664">
        <v>8967.2999999999993</v>
      </c>
      <c r="K976" s="677">
        <v>1</v>
      </c>
      <c r="L976" s="664">
        <v>5</v>
      </c>
      <c r="M976" s="665">
        <v>8967.2999999999993</v>
      </c>
    </row>
    <row r="977" spans="1:13" ht="14.4" customHeight="1" x14ac:dyDescent="0.3">
      <c r="A977" s="660" t="s">
        <v>4386</v>
      </c>
      <c r="B977" s="661" t="s">
        <v>4239</v>
      </c>
      <c r="C977" s="661" t="s">
        <v>2381</v>
      </c>
      <c r="D977" s="661" t="s">
        <v>4242</v>
      </c>
      <c r="E977" s="661" t="s">
        <v>4243</v>
      </c>
      <c r="F977" s="664"/>
      <c r="G977" s="664"/>
      <c r="H977" s="677">
        <v>0</v>
      </c>
      <c r="I977" s="664">
        <v>4</v>
      </c>
      <c r="J977" s="664">
        <v>27.92</v>
      </c>
      <c r="K977" s="677">
        <v>1</v>
      </c>
      <c r="L977" s="664">
        <v>4</v>
      </c>
      <c r="M977" s="665">
        <v>27.92</v>
      </c>
    </row>
    <row r="978" spans="1:13" ht="14.4" customHeight="1" x14ac:dyDescent="0.3">
      <c r="A978" s="660" t="s">
        <v>4386</v>
      </c>
      <c r="B978" s="661" t="s">
        <v>4246</v>
      </c>
      <c r="C978" s="661" t="s">
        <v>2258</v>
      </c>
      <c r="D978" s="661" t="s">
        <v>4247</v>
      </c>
      <c r="E978" s="661" t="s">
        <v>4248</v>
      </c>
      <c r="F978" s="664"/>
      <c r="G978" s="664"/>
      <c r="H978" s="677"/>
      <c r="I978" s="664">
        <v>4</v>
      </c>
      <c r="J978" s="664">
        <v>0</v>
      </c>
      <c r="K978" s="677"/>
      <c r="L978" s="664">
        <v>4</v>
      </c>
      <c r="M978" s="665">
        <v>0</v>
      </c>
    </row>
    <row r="979" spans="1:13" ht="14.4" customHeight="1" x14ac:dyDescent="0.3">
      <c r="A979" s="660" t="s">
        <v>4386</v>
      </c>
      <c r="B979" s="661" t="s">
        <v>4249</v>
      </c>
      <c r="C979" s="661" t="s">
        <v>4760</v>
      </c>
      <c r="D979" s="661" t="s">
        <v>2504</v>
      </c>
      <c r="E979" s="661" t="s">
        <v>620</v>
      </c>
      <c r="F979" s="664"/>
      <c r="G979" s="664"/>
      <c r="H979" s="677">
        <v>0</v>
      </c>
      <c r="I979" s="664">
        <v>2</v>
      </c>
      <c r="J979" s="664">
        <v>354.15999999999997</v>
      </c>
      <c r="K979" s="677">
        <v>1</v>
      </c>
      <c r="L979" s="664">
        <v>2</v>
      </c>
      <c r="M979" s="665">
        <v>354.15999999999997</v>
      </c>
    </row>
    <row r="980" spans="1:13" ht="14.4" customHeight="1" x14ac:dyDescent="0.3">
      <c r="A980" s="660" t="s">
        <v>4386</v>
      </c>
      <c r="B980" s="661" t="s">
        <v>4249</v>
      </c>
      <c r="C980" s="661" t="s">
        <v>2427</v>
      </c>
      <c r="D980" s="661" t="s">
        <v>2428</v>
      </c>
      <c r="E980" s="661" t="s">
        <v>4250</v>
      </c>
      <c r="F980" s="664"/>
      <c r="G980" s="664"/>
      <c r="H980" s="677">
        <v>0</v>
      </c>
      <c r="I980" s="664">
        <v>2</v>
      </c>
      <c r="J980" s="664">
        <v>137.97999999999999</v>
      </c>
      <c r="K980" s="677">
        <v>1</v>
      </c>
      <c r="L980" s="664">
        <v>2</v>
      </c>
      <c r="M980" s="665">
        <v>137.97999999999999</v>
      </c>
    </row>
    <row r="981" spans="1:13" ht="14.4" customHeight="1" x14ac:dyDescent="0.3">
      <c r="A981" s="660" t="s">
        <v>4386</v>
      </c>
      <c r="B981" s="661" t="s">
        <v>4252</v>
      </c>
      <c r="C981" s="661" t="s">
        <v>6452</v>
      </c>
      <c r="D981" s="661" t="s">
        <v>6453</v>
      </c>
      <c r="E981" s="661" t="s">
        <v>4151</v>
      </c>
      <c r="F981" s="664">
        <v>8</v>
      </c>
      <c r="G981" s="664">
        <v>2818.98</v>
      </c>
      <c r="H981" s="677">
        <v>1</v>
      </c>
      <c r="I981" s="664"/>
      <c r="J981" s="664"/>
      <c r="K981" s="677">
        <v>0</v>
      </c>
      <c r="L981" s="664">
        <v>8</v>
      </c>
      <c r="M981" s="665">
        <v>2818.98</v>
      </c>
    </row>
    <row r="982" spans="1:13" ht="14.4" customHeight="1" x14ac:dyDescent="0.3">
      <c r="A982" s="660" t="s">
        <v>4386</v>
      </c>
      <c r="B982" s="661" t="s">
        <v>4254</v>
      </c>
      <c r="C982" s="661" t="s">
        <v>2467</v>
      </c>
      <c r="D982" s="661" t="s">
        <v>2468</v>
      </c>
      <c r="E982" s="661" t="s">
        <v>996</v>
      </c>
      <c r="F982" s="664"/>
      <c r="G982" s="664"/>
      <c r="H982" s="677">
        <v>0</v>
      </c>
      <c r="I982" s="664">
        <v>4</v>
      </c>
      <c r="J982" s="664">
        <v>552</v>
      </c>
      <c r="K982" s="677">
        <v>1</v>
      </c>
      <c r="L982" s="664">
        <v>4</v>
      </c>
      <c r="M982" s="665">
        <v>552</v>
      </c>
    </row>
    <row r="983" spans="1:13" ht="14.4" customHeight="1" x14ac:dyDescent="0.3">
      <c r="A983" s="660" t="s">
        <v>4386</v>
      </c>
      <c r="B983" s="661" t="s">
        <v>4255</v>
      </c>
      <c r="C983" s="661" t="s">
        <v>2518</v>
      </c>
      <c r="D983" s="661" t="s">
        <v>2519</v>
      </c>
      <c r="E983" s="661" t="s">
        <v>2520</v>
      </c>
      <c r="F983" s="664"/>
      <c r="G983" s="664"/>
      <c r="H983" s="677">
        <v>0</v>
      </c>
      <c r="I983" s="664">
        <v>2</v>
      </c>
      <c r="J983" s="664">
        <v>836.74</v>
      </c>
      <c r="K983" s="677">
        <v>1</v>
      </c>
      <c r="L983" s="664">
        <v>2</v>
      </c>
      <c r="M983" s="665">
        <v>836.74</v>
      </c>
    </row>
    <row r="984" spans="1:13" ht="14.4" customHeight="1" x14ac:dyDescent="0.3">
      <c r="A984" s="660" t="s">
        <v>4386</v>
      </c>
      <c r="B984" s="661" t="s">
        <v>4258</v>
      </c>
      <c r="C984" s="661" t="s">
        <v>2438</v>
      </c>
      <c r="D984" s="661" t="s">
        <v>2439</v>
      </c>
      <c r="E984" s="661" t="s">
        <v>4259</v>
      </c>
      <c r="F984" s="664"/>
      <c r="G984" s="664"/>
      <c r="H984" s="677">
        <v>0</v>
      </c>
      <c r="I984" s="664">
        <v>1</v>
      </c>
      <c r="J984" s="664">
        <v>94.8</v>
      </c>
      <c r="K984" s="677">
        <v>1</v>
      </c>
      <c r="L984" s="664">
        <v>1</v>
      </c>
      <c r="M984" s="665">
        <v>94.8</v>
      </c>
    </row>
    <row r="985" spans="1:13" ht="14.4" customHeight="1" x14ac:dyDescent="0.3">
      <c r="A985" s="660" t="s">
        <v>4386</v>
      </c>
      <c r="B985" s="661" t="s">
        <v>4263</v>
      </c>
      <c r="C985" s="661" t="s">
        <v>4877</v>
      </c>
      <c r="D985" s="661" t="s">
        <v>4878</v>
      </c>
      <c r="E985" s="661" t="s">
        <v>4876</v>
      </c>
      <c r="F985" s="664"/>
      <c r="G985" s="664"/>
      <c r="H985" s="677">
        <v>0</v>
      </c>
      <c r="I985" s="664">
        <v>73</v>
      </c>
      <c r="J985" s="664">
        <v>5988.92</v>
      </c>
      <c r="K985" s="677">
        <v>1</v>
      </c>
      <c r="L985" s="664">
        <v>73</v>
      </c>
      <c r="M985" s="665">
        <v>5988.92</v>
      </c>
    </row>
    <row r="986" spans="1:13" ht="14.4" customHeight="1" x14ac:dyDescent="0.3">
      <c r="A986" s="660" t="s">
        <v>4387</v>
      </c>
      <c r="B986" s="661" t="s">
        <v>4114</v>
      </c>
      <c r="C986" s="661" t="s">
        <v>5637</v>
      </c>
      <c r="D986" s="661" t="s">
        <v>5638</v>
      </c>
      <c r="E986" s="661" t="s">
        <v>5639</v>
      </c>
      <c r="F986" s="664"/>
      <c r="G986" s="664"/>
      <c r="H986" s="677"/>
      <c r="I986" s="664">
        <v>1</v>
      </c>
      <c r="J986" s="664">
        <v>0</v>
      </c>
      <c r="K986" s="677"/>
      <c r="L986" s="664">
        <v>1</v>
      </c>
      <c r="M986" s="665">
        <v>0</v>
      </c>
    </row>
    <row r="987" spans="1:13" ht="14.4" customHeight="1" x14ac:dyDescent="0.3">
      <c r="A987" s="660" t="s">
        <v>4387</v>
      </c>
      <c r="B987" s="661" t="s">
        <v>4120</v>
      </c>
      <c r="C987" s="661" t="s">
        <v>2514</v>
      </c>
      <c r="D987" s="661" t="s">
        <v>2515</v>
      </c>
      <c r="E987" s="661" t="s">
        <v>4121</v>
      </c>
      <c r="F987" s="664"/>
      <c r="G987" s="664"/>
      <c r="H987" s="677">
        <v>0</v>
      </c>
      <c r="I987" s="664">
        <v>4</v>
      </c>
      <c r="J987" s="664">
        <v>5438.44</v>
      </c>
      <c r="K987" s="677">
        <v>1</v>
      </c>
      <c r="L987" s="664">
        <v>4</v>
      </c>
      <c r="M987" s="665">
        <v>5438.44</v>
      </c>
    </row>
    <row r="988" spans="1:13" ht="14.4" customHeight="1" x14ac:dyDescent="0.3">
      <c r="A988" s="660" t="s">
        <v>4387</v>
      </c>
      <c r="B988" s="661" t="s">
        <v>4132</v>
      </c>
      <c r="C988" s="661" t="s">
        <v>3528</v>
      </c>
      <c r="D988" s="661" t="s">
        <v>2285</v>
      </c>
      <c r="E988" s="661" t="s">
        <v>3529</v>
      </c>
      <c r="F988" s="664"/>
      <c r="G988" s="664"/>
      <c r="H988" s="677">
        <v>0</v>
      </c>
      <c r="I988" s="664">
        <v>1</v>
      </c>
      <c r="J988" s="664">
        <v>1458.07</v>
      </c>
      <c r="K988" s="677">
        <v>1</v>
      </c>
      <c r="L988" s="664">
        <v>1</v>
      </c>
      <c r="M988" s="665">
        <v>1458.07</v>
      </c>
    </row>
    <row r="989" spans="1:13" ht="14.4" customHeight="1" x14ac:dyDescent="0.3">
      <c r="A989" s="660" t="s">
        <v>4387</v>
      </c>
      <c r="B989" s="661" t="s">
        <v>4187</v>
      </c>
      <c r="C989" s="661" t="s">
        <v>2840</v>
      </c>
      <c r="D989" s="661" t="s">
        <v>2841</v>
      </c>
      <c r="E989" s="661" t="s">
        <v>4190</v>
      </c>
      <c r="F989" s="664"/>
      <c r="G989" s="664"/>
      <c r="H989" s="677">
        <v>0</v>
      </c>
      <c r="I989" s="664">
        <v>1</v>
      </c>
      <c r="J989" s="664">
        <v>3127.19</v>
      </c>
      <c r="K989" s="677">
        <v>1</v>
      </c>
      <c r="L989" s="664">
        <v>1</v>
      </c>
      <c r="M989" s="665">
        <v>3127.19</v>
      </c>
    </row>
    <row r="990" spans="1:13" ht="14.4" customHeight="1" x14ac:dyDescent="0.3">
      <c r="A990" s="660" t="s">
        <v>4387</v>
      </c>
      <c r="B990" s="661" t="s">
        <v>6659</v>
      </c>
      <c r="C990" s="661" t="s">
        <v>6454</v>
      </c>
      <c r="D990" s="661" t="s">
        <v>6455</v>
      </c>
      <c r="E990" s="661" t="s">
        <v>6456</v>
      </c>
      <c r="F990" s="664"/>
      <c r="G990" s="664"/>
      <c r="H990" s="677">
        <v>0</v>
      </c>
      <c r="I990" s="664">
        <v>6</v>
      </c>
      <c r="J990" s="664">
        <v>89160.42</v>
      </c>
      <c r="K990" s="677">
        <v>1</v>
      </c>
      <c r="L990" s="664">
        <v>6</v>
      </c>
      <c r="M990" s="665">
        <v>89160.42</v>
      </c>
    </row>
    <row r="991" spans="1:13" ht="14.4" customHeight="1" x14ac:dyDescent="0.3">
      <c r="A991" s="660" t="s">
        <v>4387</v>
      </c>
      <c r="B991" s="661" t="s">
        <v>6659</v>
      </c>
      <c r="C991" s="661" t="s">
        <v>6613</v>
      </c>
      <c r="D991" s="661" t="s">
        <v>6490</v>
      </c>
      <c r="E991" s="661" t="s">
        <v>4303</v>
      </c>
      <c r="F991" s="664"/>
      <c r="G991" s="664"/>
      <c r="H991" s="677"/>
      <c r="I991" s="664">
        <v>1</v>
      </c>
      <c r="J991" s="664">
        <v>0</v>
      </c>
      <c r="K991" s="677"/>
      <c r="L991" s="664">
        <v>1</v>
      </c>
      <c r="M991" s="665">
        <v>0</v>
      </c>
    </row>
    <row r="992" spans="1:13" ht="14.4" customHeight="1" x14ac:dyDescent="0.3">
      <c r="A992" s="660" t="s">
        <v>4387</v>
      </c>
      <c r="B992" s="661" t="s">
        <v>6659</v>
      </c>
      <c r="C992" s="661" t="s">
        <v>6611</v>
      </c>
      <c r="D992" s="661" t="s">
        <v>6496</v>
      </c>
      <c r="E992" s="661" t="s">
        <v>6612</v>
      </c>
      <c r="F992" s="664"/>
      <c r="G992" s="664"/>
      <c r="H992" s="677"/>
      <c r="I992" s="664">
        <v>1</v>
      </c>
      <c r="J992" s="664">
        <v>0</v>
      </c>
      <c r="K992" s="677"/>
      <c r="L992" s="664">
        <v>1</v>
      </c>
      <c r="M992" s="665">
        <v>0</v>
      </c>
    </row>
    <row r="993" spans="1:13" ht="14.4" customHeight="1" x14ac:dyDescent="0.3">
      <c r="A993" s="660" t="s">
        <v>4387</v>
      </c>
      <c r="B993" s="661" t="s">
        <v>6659</v>
      </c>
      <c r="C993" s="661" t="s">
        <v>6620</v>
      </c>
      <c r="D993" s="661" t="s">
        <v>6455</v>
      </c>
      <c r="E993" s="661" t="s">
        <v>6621</v>
      </c>
      <c r="F993" s="664"/>
      <c r="G993" s="664"/>
      <c r="H993" s="677"/>
      <c r="I993" s="664">
        <v>1</v>
      </c>
      <c r="J993" s="664">
        <v>0</v>
      </c>
      <c r="K993" s="677"/>
      <c r="L993" s="664">
        <v>1</v>
      </c>
      <c r="M993" s="665">
        <v>0</v>
      </c>
    </row>
    <row r="994" spans="1:13" ht="14.4" customHeight="1" x14ac:dyDescent="0.3">
      <c r="A994" s="660" t="s">
        <v>4387</v>
      </c>
      <c r="B994" s="661" t="s">
        <v>4298</v>
      </c>
      <c r="C994" s="661" t="s">
        <v>4964</v>
      </c>
      <c r="D994" s="661" t="s">
        <v>4300</v>
      </c>
      <c r="E994" s="661" t="s">
        <v>2472</v>
      </c>
      <c r="F994" s="664"/>
      <c r="G994" s="664"/>
      <c r="H994" s="677">
        <v>0</v>
      </c>
      <c r="I994" s="664">
        <v>2</v>
      </c>
      <c r="J994" s="664">
        <v>154.4</v>
      </c>
      <c r="K994" s="677">
        <v>1</v>
      </c>
      <c r="L994" s="664">
        <v>2</v>
      </c>
      <c r="M994" s="665">
        <v>154.4</v>
      </c>
    </row>
    <row r="995" spans="1:13" ht="14.4" customHeight="1" x14ac:dyDescent="0.3">
      <c r="A995" s="660" t="s">
        <v>4387</v>
      </c>
      <c r="B995" s="661" t="s">
        <v>4298</v>
      </c>
      <c r="C995" s="661" t="s">
        <v>3652</v>
      </c>
      <c r="D995" s="661" t="s">
        <v>4300</v>
      </c>
      <c r="E995" s="661" t="s">
        <v>2543</v>
      </c>
      <c r="F995" s="664"/>
      <c r="G995" s="664"/>
      <c r="H995" s="677">
        <v>0</v>
      </c>
      <c r="I995" s="664">
        <v>1</v>
      </c>
      <c r="J995" s="664">
        <v>514.67999999999995</v>
      </c>
      <c r="K995" s="677">
        <v>1</v>
      </c>
      <c r="L995" s="664">
        <v>1</v>
      </c>
      <c r="M995" s="665">
        <v>514.67999999999995</v>
      </c>
    </row>
    <row r="996" spans="1:13" ht="14.4" customHeight="1" x14ac:dyDescent="0.3">
      <c r="A996" s="660" t="s">
        <v>4387</v>
      </c>
      <c r="B996" s="661" t="s">
        <v>4214</v>
      </c>
      <c r="C996" s="661" t="s">
        <v>2601</v>
      </c>
      <c r="D996" s="661" t="s">
        <v>2602</v>
      </c>
      <c r="E996" s="661" t="s">
        <v>4215</v>
      </c>
      <c r="F996" s="664"/>
      <c r="G996" s="664"/>
      <c r="H996" s="677">
        <v>0</v>
      </c>
      <c r="I996" s="664">
        <v>9</v>
      </c>
      <c r="J996" s="664">
        <v>7241.22</v>
      </c>
      <c r="K996" s="677">
        <v>1</v>
      </c>
      <c r="L996" s="664">
        <v>9</v>
      </c>
      <c r="M996" s="665">
        <v>7241.22</v>
      </c>
    </row>
    <row r="997" spans="1:13" ht="14.4" customHeight="1" x14ac:dyDescent="0.3">
      <c r="A997" s="660" t="s">
        <v>4387</v>
      </c>
      <c r="B997" s="661" t="s">
        <v>4222</v>
      </c>
      <c r="C997" s="661" t="s">
        <v>4965</v>
      </c>
      <c r="D997" s="661" t="s">
        <v>2508</v>
      </c>
      <c r="E997" s="661" t="s">
        <v>4966</v>
      </c>
      <c r="F997" s="664"/>
      <c r="G997" s="664"/>
      <c r="H997" s="677">
        <v>0</v>
      </c>
      <c r="I997" s="664">
        <v>1</v>
      </c>
      <c r="J997" s="664">
        <v>314.33999999999997</v>
      </c>
      <c r="K997" s="677">
        <v>1</v>
      </c>
      <c r="L997" s="664">
        <v>1</v>
      </c>
      <c r="M997" s="665">
        <v>314.33999999999997</v>
      </c>
    </row>
    <row r="998" spans="1:13" ht="14.4" customHeight="1" x14ac:dyDescent="0.3">
      <c r="A998" s="660" t="s">
        <v>4387</v>
      </c>
      <c r="B998" s="661" t="s">
        <v>4249</v>
      </c>
      <c r="C998" s="661" t="s">
        <v>2503</v>
      </c>
      <c r="D998" s="661" t="s">
        <v>2504</v>
      </c>
      <c r="E998" s="661" t="s">
        <v>4251</v>
      </c>
      <c r="F998" s="664"/>
      <c r="G998" s="664"/>
      <c r="H998" s="677">
        <v>0</v>
      </c>
      <c r="I998" s="664">
        <v>1</v>
      </c>
      <c r="J998" s="664">
        <v>138</v>
      </c>
      <c r="K998" s="677">
        <v>1</v>
      </c>
      <c r="L998" s="664">
        <v>1</v>
      </c>
      <c r="M998" s="665">
        <v>138</v>
      </c>
    </row>
    <row r="999" spans="1:13" ht="14.4" customHeight="1" x14ac:dyDescent="0.3">
      <c r="A999" s="660" t="s">
        <v>4388</v>
      </c>
      <c r="B999" s="661" t="s">
        <v>4120</v>
      </c>
      <c r="C999" s="661" t="s">
        <v>2514</v>
      </c>
      <c r="D999" s="661" t="s">
        <v>2515</v>
      </c>
      <c r="E999" s="661" t="s">
        <v>4121</v>
      </c>
      <c r="F999" s="664"/>
      <c r="G999" s="664"/>
      <c r="H999" s="677">
        <v>0</v>
      </c>
      <c r="I999" s="664">
        <v>2</v>
      </c>
      <c r="J999" s="664">
        <v>2719.22</v>
      </c>
      <c r="K999" s="677">
        <v>1</v>
      </c>
      <c r="L999" s="664">
        <v>2</v>
      </c>
      <c r="M999" s="665">
        <v>2719.22</v>
      </c>
    </row>
    <row r="1000" spans="1:13" ht="14.4" customHeight="1" x14ac:dyDescent="0.3">
      <c r="A1000" s="660" t="s">
        <v>4388</v>
      </c>
      <c r="B1000" s="661" t="s">
        <v>4120</v>
      </c>
      <c r="C1000" s="661" t="s">
        <v>4457</v>
      </c>
      <c r="D1000" s="661" t="s">
        <v>4458</v>
      </c>
      <c r="E1000" s="661" t="s">
        <v>4459</v>
      </c>
      <c r="F1000" s="664"/>
      <c r="G1000" s="664"/>
      <c r="H1000" s="677">
        <v>0</v>
      </c>
      <c r="I1000" s="664">
        <v>1</v>
      </c>
      <c r="J1000" s="664">
        <v>1359.61</v>
      </c>
      <c r="K1000" s="677">
        <v>1</v>
      </c>
      <c r="L1000" s="664">
        <v>1</v>
      </c>
      <c r="M1000" s="665">
        <v>1359.61</v>
      </c>
    </row>
    <row r="1001" spans="1:13" ht="14.4" customHeight="1" x14ac:dyDescent="0.3">
      <c r="A1001" s="660" t="s">
        <v>4388</v>
      </c>
      <c r="B1001" s="661" t="s">
        <v>4132</v>
      </c>
      <c r="C1001" s="661" t="s">
        <v>2284</v>
      </c>
      <c r="D1001" s="661" t="s">
        <v>2285</v>
      </c>
      <c r="E1001" s="661" t="s">
        <v>2286</v>
      </c>
      <c r="F1001" s="664"/>
      <c r="G1001" s="664"/>
      <c r="H1001" s="677">
        <v>0</v>
      </c>
      <c r="I1001" s="664">
        <v>3</v>
      </c>
      <c r="J1001" s="664">
        <v>2813.79</v>
      </c>
      <c r="K1001" s="677">
        <v>1</v>
      </c>
      <c r="L1001" s="664">
        <v>3</v>
      </c>
      <c r="M1001" s="665">
        <v>2813.79</v>
      </c>
    </row>
    <row r="1002" spans="1:13" ht="14.4" customHeight="1" x14ac:dyDescent="0.3">
      <c r="A1002" s="660" t="s">
        <v>4388</v>
      </c>
      <c r="B1002" s="661" t="s">
        <v>4132</v>
      </c>
      <c r="C1002" s="661" t="s">
        <v>2362</v>
      </c>
      <c r="D1002" s="661" t="s">
        <v>2359</v>
      </c>
      <c r="E1002" s="661" t="s">
        <v>2289</v>
      </c>
      <c r="F1002" s="664"/>
      <c r="G1002" s="664"/>
      <c r="H1002" s="677">
        <v>0</v>
      </c>
      <c r="I1002" s="664">
        <v>1</v>
      </c>
      <c r="J1002" s="664">
        <v>2332.92</v>
      </c>
      <c r="K1002" s="677">
        <v>1</v>
      </c>
      <c r="L1002" s="664">
        <v>1</v>
      </c>
      <c r="M1002" s="665">
        <v>2332.92</v>
      </c>
    </row>
    <row r="1003" spans="1:13" ht="14.4" customHeight="1" x14ac:dyDescent="0.3">
      <c r="A1003" s="660" t="s">
        <v>4388</v>
      </c>
      <c r="B1003" s="661" t="s">
        <v>4172</v>
      </c>
      <c r="C1003" s="661" t="s">
        <v>2763</v>
      </c>
      <c r="D1003" s="661" t="s">
        <v>2764</v>
      </c>
      <c r="E1003" s="661" t="s">
        <v>4173</v>
      </c>
      <c r="F1003" s="664"/>
      <c r="G1003" s="664"/>
      <c r="H1003" s="677">
        <v>0</v>
      </c>
      <c r="I1003" s="664">
        <v>2</v>
      </c>
      <c r="J1003" s="664">
        <v>356.54</v>
      </c>
      <c r="K1003" s="677">
        <v>1</v>
      </c>
      <c r="L1003" s="664">
        <v>2</v>
      </c>
      <c r="M1003" s="665">
        <v>356.54</v>
      </c>
    </row>
    <row r="1004" spans="1:13" ht="14.4" customHeight="1" x14ac:dyDescent="0.3">
      <c r="A1004" s="660" t="s">
        <v>4388</v>
      </c>
      <c r="B1004" s="661" t="s">
        <v>6659</v>
      </c>
      <c r="C1004" s="661" t="s">
        <v>6498</v>
      </c>
      <c r="D1004" s="661" t="s">
        <v>6455</v>
      </c>
      <c r="E1004" s="661" t="s">
        <v>6456</v>
      </c>
      <c r="F1004" s="664"/>
      <c r="G1004" s="664"/>
      <c r="H1004" s="677"/>
      <c r="I1004" s="664">
        <v>1</v>
      </c>
      <c r="J1004" s="664">
        <v>0</v>
      </c>
      <c r="K1004" s="677"/>
      <c r="L1004" s="664">
        <v>1</v>
      </c>
      <c r="M1004" s="665">
        <v>0</v>
      </c>
    </row>
    <row r="1005" spans="1:13" ht="14.4" customHeight="1" x14ac:dyDescent="0.3">
      <c r="A1005" s="660" t="s">
        <v>4388</v>
      </c>
      <c r="B1005" s="661" t="s">
        <v>4298</v>
      </c>
      <c r="C1005" s="661" t="s">
        <v>4964</v>
      </c>
      <c r="D1005" s="661" t="s">
        <v>4300</v>
      </c>
      <c r="E1005" s="661" t="s">
        <v>2472</v>
      </c>
      <c r="F1005" s="664"/>
      <c r="G1005" s="664"/>
      <c r="H1005" s="677"/>
      <c r="I1005" s="664">
        <v>1</v>
      </c>
      <c r="J1005" s="664">
        <v>0</v>
      </c>
      <c r="K1005" s="677"/>
      <c r="L1005" s="664">
        <v>1</v>
      </c>
      <c r="M1005" s="665">
        <v>0</v>
      </c>
    </row>
    <row r="1006" spans="1:13" ht="14.4" customHeight="1" x14ac:dyDescent="0.3">
      <c r="A1006" s="660" t="s">
        <v>4388</v>
      </c>
      <c r="B1006" s="661" t="s">
        <v>4214</v>
      </c>
      <c r="C1006" s="661" t="s">
        <v>2601</v>
      </c>
      <c r="D1006" s="661" t="s">
        <v>2602</v>
      </c>
      <c r="E1006" s="661" t="s">
        <v>4215</v>
      </c>
      <c r="F1006" s="664"/>
      <c r="G1006" s="664"/>
      <c r="H1006" s="677">
        <v>0</v>
      </c>
      <c r="I1006" s="664">
        <v>25</v>
      </c>
      <c r="J1006" s="664">
        <v>20114.500000000004</v>
      </c>
      <c r="K1006" s="677">
        <v>1</v>
      </c>
      <c r="L1006" s="664">
        <v>25</v>
      </c>
      <c r="M1006" s="665">
        <v>20114.500000000004</v>
      </c>
    </row>
    <row r="1007" spans="1:13" ht="14.4" customHeight="1" x14ac:dyDescent="0.3">
      <c r="A1007" s="660" t="s">
        <v>4388</v>
      </c>
      <c r="B1007" s="661" t="s">
        <v>4222</v>
      </c>
      <c r="C1007" s="661" t="s">
        <v>2311</v>
      </c>
      <c r="D1007" s="661" t="s">
        <v>2312</v>
      </c>
      <c r="E1007" s="661" t="s">
        <v>4224</v>
      </c>
      <c r="F1007" s="664"/>
      <c r="G1007" s="664"/>
      <c r="H1007" s="677">
        <v>0</v>
      </c>
      <c r="I1007" s="664">
        <v>1</v>
      </c>
      <c r="J1007" s="664">
        <v>147.36000000000001</v>
      </c>
      <c r="K1007" s="677">
        <v>1</v>
      </c>
      <c r="L1007" s="664">
        <v>1</v>
      </c>
      <c r="M1007" s="665">
        <v>147.36000000000001</v>
      </c>
    </row>
    <row r="1008" spans="1:13" ht="14.4" customHeight="1" x14ac:dyDescent="0.3">
      <c r="A1008" s="660" t="s">
        <v>4388</v>
      </c>
      <c r="B1008" s="661" t="s">
        <v>4222</v>
      </c>
      <c r="C1008" s="661" t="s">
        <v>2352</v>
      </c>
      <c r="D1008" s="661" t="s">
        <v>2349</v>
      </c>
      <c r="E1008" s="661" t="s">
        <v>3479</v>
      </c>
      <c r="F1008" s="664"/>
      <c r="G1008" s="664"/>
      <c r="H1008" s="677">
        <v>0</v>
      </c>
      <c r="I1008" s="664">
        <v>1</v>
      </c>
      <c r="J1008" s="664">
        <v>98.23</v>
      </c>
      <c r="K1008" s="677">
        <v>1</v>
      </c>
      <c r="L1008" s="664">
        <v>1</v>
      </c>
      <c r="M1008" s="665">
        <v>98.23</v>
      </c>
    </row>
    <row r="1009" spans="1:13" ht="14.4" customHeight="1" x14ac:dyDescent="0.3">
      <c r="A1009" s="660" t="s">
        <v>4388</v>
      </c>
      <c r="B1009" s="661" t="s">
        <v>4239</v>
      </c>
      <c r="C1009" s="661" t="s">
        <v>2456</v>
      </c>
      <c r="D1009" s="661" t="s">
        <v>4240</v>
      </c>
      <c r="E1009" s="661" t="s">
        <v>4241</v>
      </c>
      <c r="F1009" s="664"/>
      <c r="G1009" s="664"/>
      <c r="H1009" s="677">
        <v>0</v>
      </c>
      <c r="I1009" s="664">
        <v>1</v>
      </c>
      <c r="J1009" s="664">
        <v>16.27</v>
      </c>
      <c r="K1009" s="677">
        <v>1</v>
      </c>
      <c r="L1009" s="664">
        <v>1</v>
      </c>
      <c r="M1009" s="665">
        <v>16.27</v>
      </c>
    </row>
    <row r="1010" spans="1:13" ht="14.4" customHeight="1" x14ac:dyDescent="0.3">
      <c r="A1010" s="660" t="s">
        <v>4388</v>
      </c>
      <c r="B1010" s="661" t="s">
        <v>4239</v>
      </c>
      <c r="C1010" s="661" t="s">
        <v>2500</v>
      </c>
      <c r="D1010" s="661" t="s">
        <v>4244</v>
      </c>
      <c r="E1010" s="661" t="s">
        <v>4245</v>
      </c>
      <c r="F1010" s="664"/>
      <c r="G1010" s="664"/>
      <c r="H1010" s="677">
        <v>0</v>
      </c>
      <c r="I1010" s="664">
        <v>2</v>
      </c>
      <c r="J1010" s="664">
        <v>21.46</v>
      </c>
      <c r="K1010" s="677">
        <v>1</v>
      </c>
      <c r="L1010" s="664">
        <v>2</v>
      </c>
      <c r="M1010" s="665">
        <v>21.46</v>
      </c>
    </row>
    <row r="1011" spans="1:13" ht="14.4" customHeight="1" x14ac:dyDescent="0.3">
      <c r="A1011" s="660" t="s">
        <v>4388</v>
      </c>
      <c r="B1011" s="661" t="s">
        <v>4249</v>
      </c>
      <c r="C1011" s="661" t="s">
        <v>2427</v>
      </c>
      <c r="D1011" s="661" t="s">
        <v>2428</v>
      </c>
      <c r="E1011" s="661" t="s">
        <v>4250</v>
      </c>
      <c r="F1011" s="664"/>
      <c r="G1011" s="664"/>
      <c r="H1011" s="677">
        <v>0</v>
      </c>
      <c r="I1011" s="664">
        <v>1</v>
      </c>
      <c r="J1011" s="664">
        <v>162.13</v>
      </c>
      <c r="K1011" s="677">
        <v>1</v>
      </c>
      <c r="L1011" s="664">
        <v>1</v>
      </c>
      <c r="M1011" s="665">
        <v>162.13</v>
      </c>
    </row>
    <row r="1012" spans="1:13" ht="14.4" customHeight="1" x14ac:dyDescent="0.3">
      <c r="A1012" s="660" t="s">
        <v>4388</v>
      </c>
      <c r="B1012" s="661" t="s">
        <v>4260</v>
      </c>
      <c r="C1012" s="661" t="s">
        <v>2368</v>
      </c>
      <c r="D1012" s="661" t="s">
        <v>2369</v>
      </c>
      <c r="E1012" s="661" t="s">
        <v>1094</v>
      </c>
      <c r="F1012" s="664"/>
      <c r="G1012" s="664"/>
      <c r="H1012" s="677"/>
      <c r="I1012" s="664">
        <v>1</v>
      </c>
      <c r="J1012" s="664">
        <v>0</v>
      </c>
      <c r="K1012" s="677"/>
      <c r="L1012" s="664">
        <v>1</v>
      </c>
      <c r="M1012" s="665">
        <v>0</v>
      </c>
    </row>
    <row r="1013" spans="1:13" ht="14.4" customHeight="1" x14ac:dyDescent="0.3">
      <c r="A1013" s="660" t="s">
        <v>4389</v>
      </c>
      <c r="B1013" s="661" t="s">
        <v>4107</v>
      </c>
      <c r="C1013" s="661" t="s">
        <v>2384</v>
      </c>
      <c r="D1013" s="661" t="s">
        <v>4108</v>
      </c>
      <c r="E1013" s="661" t="s">
        <v>4109</v>
      </c>
      <c r="F1013" s="664"/>
      <c r="G1013" s="664"/>
      <c r="H1013" s="677">
        <v>0</v>
      </c>
      <c r="I1013" s="664">
        <v>2</v>
      </c>
      <c r="J1013" s="664">
        <v>65.260000000000005</v>
      </c>
      <c r="K1013" s="677">
        <v>1</v>
      </c>
      <c r="L1013" s="664">
        <v>2</v>
      </c>
      <c r="M1013" s="665">
        <v>65.260000000000005</v>
      </c>
    </row>
    <row r="1014" spans="1:13" ht="14.4" customHeight="1" x14ac:dyDescent="0.3">
      <c r="A1014" s="660" t="s">
        <v>4389</v>
      </c>
      <c r="B1014" s="661" t="s">
        <v>4113</v>
      </c>
      <c r="C1014" s="661" t="s">
        <v>6462</v>
      </c>
      <c r="D1014" s="661" t="s">
        <v>6463</v>
      </c>
      <c r="E1014" s="661" t="s">
        <v>4156</v>
      </c>
      <c r="F1014" s="664"/>
      <c r="G1014" s="664"/>
      <c r="H1014" s="677">
        <v>0</v>
      </c>
      <c r="I1014" s="664">
        <v>1</v>
      </c>
      <c r="J1014" s="664">
        <v>175.43</v>
      </c>
      <c r="K1014" s="677">
        <v>1</v>
      </c>
      <c r="L1014" s="664">
        <v>1</v>
      </c>
      <c r="M1014" s="665">
        <v>175.43</v>
      </c>
    </row>
    <row r="1015" spans="1:13" ht="14.4" customHeight="1" x14ac:dyDescent="0.3">
      <c r="A1015" s="660" t="s">
        <v>4389</v>
      </c>
      <c r="B1015" s="661" t="s">
        <v>4114</v>
      </c>
      <c r="C1015" s="661" t="s">
        <v>4956</v>
      </c>
      <c r="D1015" s="661" t="s">
        <v>2322</v>
      </c>
      <c r="E1015" s="661" t="s">
        <v>4957</v>
      </c>
      <c r="F1015" s="664"/>
      <c r="G1015" s="664"/>
      <c r="H1015" s="677"/>
      <c r="I1015" s="664">
        <v>1</v>
      </c>
      <c r="J1015" s="664">
        <v>0</v>
      </c>
      <c r="K1015" s="677"/>
      <c r="L1015" s="664">
        <v>1</v>
      </c>
      <c r="M1015" s="665">
        <v>0</v>
      </c>
    </row>
    <row r="1016" spans="1:13" ht="14.4" customHeight="1" x14ac:dyDescent="0.3">
      <c r="A1016" s="660" t="s">
        <v>4389</v>
      </c>
      <c r="B1016" s="661" t="s">
        <v>4116</v>
      </c>
      <c r="C1016" s="661" t="s">
        <v>5153</v>
      </c>
      <c r="D1016" s="661" t="s">
        <v>4117</v>
      </c>
      <c r="E1016" s="661" t="s">
        <v>5154</v>
      </c>
      <c r="F1016" s="664"/>
      <c r="G1016" s="664"/>
      <c r="H1016" s="677">
        <v>0</v>
      </c>
      <c r="I1016" s="664">
        <v>3</v>
      </c>
      <c r="J1016" s="664">
        <v>587.76</v>
      </c>
      <c r="K1016" s="677">
        <v>1</v>
      </c>
      <c r="L1016" s="664">
        <v>3</v>
      </c>
      <c r="M1016" s="665">
        <v>587.76</v>
      </c>
    </row>
    <row r="1017" spans="1:13" ht="14.4" customHeight="1" x14ac:dyDescent="0.3">
      <c r="A1017" s="660" t="s">
        <v>4389</v>
      </c>
      <c r="B1017" s="661" t="s">
        <v>4120</v>
      </c>
      <c r="C1017" s="661" t="s">
        <v>2514</v>
      </c>
      <c r="D1017" s="661" t="s">
        <v>2515</v>
      </c>
      <c r="E1017" s="661" t="s">
        <v>4121</v>
      </c>
      <c r="F1017" s="664"/>
      <c r="G1017" s="664"/>
      <c r="H1017" s="677">
        <v>0</v>
      </c>
      <c r="I1017" s="664">
        <v>25</v>
      </c>
      <c r="J1017" s="664">
        <v>33990.25</v>
      </c>
      <c r="K1017" s="677">
        <v>1</v>
      </c>
      <c r="L1017" s="664">
        <v>25</v>
      </c>
      <c r="M1017" s="665">
        <v>33990.25</v>
      </c>
    </row>
    <row r="1018" spans="1:13" ht="14.4" customHeight="1" x14ac:dyDescent="0.3">
      <c r="A1018" s="660" t="s">
        <v>4389</v>
      </c>
      <c r="B1018" s="661" t="s">
        <v>4120</v>
      </c>
      <c r="C1018" s="661" t="s">
        <v>4457</v>
      </c>
      <c r="D1018" s="661" t="s">
        <v>4458</v>
      </c>
      <c r="E1018" s="661" t="s">
        <v>4459</v>
      </c>
      <c r="F1018" s="664"/>
      <c r="G1018" s="664"/>
      <c r="H1018" s="677">
        <v>0</v>
      </c>
      <c r="I1018" s="664">
        <v>2</v>
      </c>
      <c r="J1018" s="664">
        <v>2719.22</v>
      </c>
      <c r="K1018" s="677">
        <v>1</v>
      </c>
      <c r="L1018" s="664">
        <v>2</v>
      </c>
      <c r="M1018" s="665">
        <v>2719.22</v>
      </c>
    </row>
    <row r="1019" spans="1:13" ht="14.4" customHeight="1" x14ac:dyDescent="0.3">
      <c r="A1019" s="660" t="s">
        <v>4389</v>
      </c>
      <c r="B1019" s="661" t="s">
        <v>4131</v>
      </c>
      <c r="C1019" s="661" t="s">
        <v>2408</v>
      </c>
      <c r="D1019" s="661" t="s">
        <v>2409</v>
      </c>
      <c r="E1019" s="661" t="s">
        <v>2410</v>
      </c>
      <c r="F1019" s="664"/>
      <c r="G1019" s="664"/>
      <c r="H1019" s="677">
        <v>0</v>
      </c>
      <c r="I1019" s="664">
        <v>1</v>
      </c>
      <c r="J1019" s="664">
        <v>48.35</v>
      </c>
      <c r="K1019" s="677">
        <v>1</v>
      </c>
      <c r="L1019" s="664">
        <v>1</v>
      </c>
      <c r="M1019" s="665">
        <v>48.35</v>
      </c>
    </row>
    <row r="1020" spans="1:13" ht="14.4" customHeight="1" x14ac:dyDescent="0.3">
      <c r="A1020" s="660" t="s">
        <v>4389</v>
      </c>
      <c r="B1020" s="661" t="s">
        <v>4132</v>
      </c>
      <c r="C1020" s="661" t="s">
        <v>2284</v>
      </c>
      <c r="D1020" s="661" t="s">
        <v>2285</v>
      </c>
      <c r="E1020" s="661" t="s">
        <v>2286</v>
      </c>
      <c r="F1020" s="664"/>
      <c r="G1020" s="664"/>
      <c r="H1020" s="677">
        <v>0</v>
      </c>
      <c r="I1020" s="664">
        <v>10</v>
      </c>
      <c r="J1020" s="664">
        <v>9379.2999999999993</v>
      </c>
      <c r="K1020" s="677">
        <v>1</v>
      </c>
      <c r="L1020" s="664">
        <v>10</v>
      </c>
      <c r="M1020" s="665">
        <v>9379.2999999999993</v>
      </c>
    </row>
    <row r="1021" spans="1:13" ht="14.4" customHeight="1" x14ac:dyDescent="0.3">
      <c r="A1021" s="660" t="s">
        <v>4389</v>
      </c>
      <c r="B1021" s="661" t="s">
        <v>4132</v>
      </c>
      <c r="C1021" s="661" t="s">
        <v>2358</v>
      </c>
      <c r="D1021" s="661" t="s">
        <v>2359</v>
      </c>
      <c r="E1021" s="661" t="s">
        <v>2286</v>
      </c>
      <c r="F1021" s="664"/>
      <c r="G1021" s="664"/>
      <c r="H1021" s="677">
        <v>0</v>
      </c>
      <c r="I1021" s="664">
        <v>6</v>
      </c>
      <c r="J1021" s="664">
        <v>10498.14</v>
      </c>
      <c r="K1021" s="677">
        <v>1</v>
      </c>
      <c r="L1021" s="664">
        <v>6</v>
      </c>
      <c r="M1021" s="665">
        <v>10498.14</v>
      </c>
    </row>
    <row r="1022" spans="1:13" ht="14.4" customHeight="1" x14ac:dyDescent="0.3">
      <c r="A1022" s="660" t="s">
        <v>4389</v>
      </c>
      <c r="B1022" s="661" t="s">
        <v>4132</v>
      </c>
      <c r="C1022" s="661" t="s">
        <v>2362</v>
      </c>
      <c r="D1022" s="661" t="s">
        <v>2359</v>
      </c>
      <c r="E1022" s="661" t="s">
        <v>2289</v>
      </c>
      <c r="F1022" s="664"/>
      <c r="G1022" s="664"/>
      <c r="H1022" s="677">
        <v>0</v>
      </c>
      <c r="I1022" s="664">
        <v>1</v>
      </c>
      <c r="J1022" s="664">
        <v>2332.92</v>
      </c>
      <c r="K1022" s="677">
        <v>1</v>
      </c>
      <c r="L1022" s="664">
        <v>1</v>
      </c>
      <c r="M1022" s="665">
        <v>2332.92</v>
      </c>
    </row>
    <row r="1023" spans="1:13" ht="14.4" customHeight="1" x14ac:dyDescent="0.3">
      <c r="A1023" s="660" t="s">
        <v>4389</v>
      </c>
      <c r="B1023" s="661" t="s">
        <v>4132</v>
      </c>
      <c r="C1023" s="661" t="s">
        <v>2365</v>
      </c>
      <c r="D1023" s="661" t="s">
        <v>2359</v>
      </c>
      <c r="E1023" s="661" t="s">
        <v>3529</v>
      </c>
      <c r="F1023" s="664"/>
      <c r="G1023" s="664"/>
      <c r="H1023" s="677">
        <v>0</v>
      </c>
      <c r="I1023" s="664">
        <v>9</v>
      </c>
      <c r="J1023" s="664">
        <v>26245.439999999999</v>
      </c>
      <c r="K1023" s="677">
        <v>1</v>
      </c>
      <c r="L1023" s="664">
        <v>9</v>
      </c>
      <c r="M1023" s="665">
        <v>26245.439999999999</v>
      </c>
    </row>
    <row r="1024" spans="1:13" ht="14.4" customHeight="1" x14ac:dyDescent="0.3">
      <c r="A1024" s="660" t="s">
        <v>4389</v>
      </c>
      <c r="B1024" s="661" t="s">
        <v>4143</v>
      </c>
      <c r="C1024" s="661" t="s">
        <v>2420</v>
      </c>
      <c r="D1024" s="661" t="s">
        <v>2421</v>
      </c>
      <c r="E1024" s="661" t="s">
        <v>2422</v>
      </c>
      <c r="F1024" s="664"/>
      <c r="G1024" s="664"/>
      <c r="H1024" s="677">
        <v>0</v>
      </c>
      <c r="I1024" s="664">
        <v>1</v>
      </c>
      <c r="J1024" s="664">
        <v>50.47</v>
      </c>
      <c r="K1024" s="677">
        <v>1</v>
      </c>
      <c r="L1024" s="664">
        <v>1</v>
      </c>
      <c r="M1024" s="665">
        <v>50.47</v>
      </c>
    </row>
    <row r="1025" spans="1:13" ht="14.4" customHeight="1" x14ac:dyDescent="0.3">
      <c r="A1025" s="660" t="s">
        <v>4389</v>
      </c>
      <c r="B1025" s="661" t="s">
        <v>4143</v>
      </c>
      <c r="C1025" s="661" t="s">
        <v>2493</v>
      </c>
      <c r="D1025" s="661" t="s">
        <v>2421</v>
      </c>
      <c r="E1025" s="661" t="s">
        <v>2494</v>
      </c>
      <c r="F1025" s="664"/>
      <c r="G1025" s="664"/>
      <c r="H1025" s="677">
        <v>0</v>
      </c>
      <c r="I1025" s="664">
        <v>1</v>
      </c>
      <c r="J1025" s="664">
        <v>168.21</v>
      </c>
      <c r="K1025" s="677">
        <v>1</v>
      </c>
      <c r="L1025" s="664">
        <v>1</v>
      </c>
      <c r="M1025" s="665">
        <v>168.21</v>
      </c>
    </row>
    <row r="1026" spans="1:13" ht="14.4" customHeight="1" x14ac:dyDescent="0.3">
      <c r="A1026" s="660" t="s">
        <v>4389</v>
      </c>
      <c r="B1026" s="661" t="s">
        <v>4167</v>
      </c>
      <c r="C1026" s="661" t="s">
        <v>2669</v>
      </c>
      <c r="D1026" s="661" t="s">
        <v>4168</v>
      </c>
      <c r="E1026" s="661" t="s">
        <v>4169</v>
      </c>
      <c r="F1026" s="664"/>
      <c r="G1026" s="664"/>
      <c r="H1026" s="677">
        <v>0</v>
      </c>
      <c r="I1026" s="664">
        <v>5</v>
      </c>
      <c r="J1026" s="664">
        <v>960.75</v>
      </c>
      <c r="K1026" s="677">
        <v>1</v>
      </c>
      <c r="L1026" s="664">
        <v>5</v>
      </c>
      <c r="M1026" s="665">
        <v>960.75</v>
      </c>
    </row>
    <row r="1027" spans="1:13" ht="14.4" customHeight="1" x14ac:dyDescent="0.3">
      <c r="A1027" s="660" t="s">
        <v>4389</v>
      </c>
      <c r="B1027" s="661" t="s">
        <v>4172</v>
      </c>
      <c r="C1027" s="661" t="s">
        <v>2763</v>
      </c>
      <c r="D1027" s="661" t="s">
        <v>2764</v>
      </c>
      <c r="E1027" s="661" t="s">
        <v>4173</v>
      </c>
      <c r="F1027" s="664"/>
      <c r="G1027" s="664"/>
      <c r="H1027" s="677">
        <v>0</v>
      </c>
      <c r="I1027" s="664">
        <v>2</v>
      </c>
      <c r="J1027" s="664">
        <v>368.44</v>
      </c>
      <c r="K1027" s="677">
        <v>1</v>
      </c>
      <c r="L1027" s="664">
        <v>2</v>
      </c>
      <c r="M1027" s="665">
        <v>368.44</v>
      </c>
    </row>
    <row r="1028" spans="1:13" ht="14.4" customHeight="1" x14ac:dyDescent="0.3">
      <c r="A1028" s="660" t="s">
        <v>4389</v>
      </c>
      <c r="B1028" s="661" t="s">
        <v>4180</v>
      </c>
      <c r="C1028" s="661" t="s">
        <v>6460</v>
      </c>
      <c r="D1028" s="661" t="s">
        <v>6461</v>
      </c>
      <c r="E1028" s="661" t="s">
        <v>4173</v>
      </c>
      <c r="F1028" s="664">
        <v>2</v>
      </c>
      <c r="G1028" s="664">
        <v>139.72</v>
      </c>
      <c r="H1028" s="677">
        <v>1</v>
      </c>
      <c r="I1028" s="664"/>
      <c r="J1028" s="664"/>
      <c r="K1028" s="677">
        <v>0</v>
      </c>
      <c r="L1028" s="664">
        <v>2</v>
      </c>
      <c r="M1028" s="665">
        <v>139.72</v>
      </c>
    </row>
    <row r="1029" spans="1:13" ht="14.4" customHeight="1" x14ac:dyDescent="0.3">
      <c r="A1029" s="660" t="s">
        <v>4389</v>
      </c>
      <c r="B1029" s="661" t="s">
        <v>4180</v>
      </c>
      <c r="C1029" s="661" t="s">
        <v>2767</v>
      </c>
      <c r="D1029" s="661" t="s">
        <v>2768</v>
      </c>
      <c r="E1029" s="661" t="s">
        <v>4173</v>
      </c>
      <c r="F1029" s="664"/>
      <c r="G1029" s="664"/>
      <c r="H1029" s="677">
        <v>0</v>
      </c>
      <c r="I1029" s="664">
        <v>4</v>
      </c>
      <c r="J1029" s="664">
        <v>279.44</v>
      </c>
      <c r="K1029" s="677">
        <v>1</v>
      </c>
      <c r="L1029" s="664">
        <v>4</v>
      </c>
      <c r="M1029" s="665">
        <v>279.44</v>
      </c>
    </row>
    <row r="1030" spans="1:13" ht="14.4" customHeight="1" x14ac:dyDescent="0.3">
      <c r="A1030" s="660" t="s">
        <v>4389</v>
      </c>
      <c r="B1030" s="661" t="s">
        <v>4298</v>
      </c>
      <c r="C1030" s="661" t="s">
        <v>4964</v>
      </c>
      <c r="D1030" s="661" t="s">
        <v>4300</v>
      </c>
      <c r="E1030" s="661" t="s">
        <v>2472</v>
      </c>
      <c r="F1030" s="664"/>
      <c r="G1030" s="664"/>
      <c r="H1030" s="677">
        <v>0</v>
      </c>
      <c r="I1030" s="664">
        <v>2</v>
      </c>
      <c r="J1030" s="664">
        <v>308.8</v>
      </c>
      <c r="K1030" s="677">
        <v>1</v>
      </c>
      <c r="L1030" s="664">
        <v>2</v>
      </c>
      <c r="M1030" s="665">
        <v>308.8</v>
      </c>
    </row>
    <row r="1031" spans="1:13" ht="14.4" customHeight="1" x14ac:dyDescent="0.3">
      <c r="A1031" s="660" t="s">
        <v>4389</v>
      </c>
      <c r="B1031" s="661" t="s">
        <v>4214</v>
      </c>
      <c r="C1031" s="661" t="s">
        <v>2601</v>
      </c>
      <c r="D1031" s="661" t="s">
        <v>2602</v>
      </c>
      <c r="E1031" s="661" t="s">
        <v>4215</v>
      </c>
      <c r="F1031" s="664"/>
      <c r="G1031" s="664"/>
      <c r="H1031" s="677">
        <v>0</v>
      </c>
      <c r="I1031" s="664">
        <v>2</v>
      </c>
      <c r="J1031" s="664">
        <v>1609.16</v>
      </c>
      <c r="K1031" s="677">
        <v>1</v>
      </c>
      <c r="L1031" s="664">
        <v>2</v>
      </c>
      <c r="M1031" s="665">
        <v>1609.16</v>
      </c>
    </row>
    <row r="1032" spans="1:13" ht="14.4" customHeight="1" x14ac:dyDescent="0.3">
      <c r="A1032" s="660" t="s">
        <v>4389</v>
      </c>
      <c r="B1032" s="661" t="s">
        <v>4222</v>
      </c>
      <c r="C1032" s="661" t="s">
        <v>2291</v>
      </c>
      <c r="D1032" s="661" t="s">
        <v>2292</v>
      </c>
      <c r="E1032" s="661" t="s">
        <v>2293</v>
      </c>
      <c r="F1032" s="664"/>
      <c r="G1032" s="664"/>
      <c r="H1032" s="677">
        <v>0</v>
      </c>
      <c r="I1032" s="664">
        <v>1</v>
      </c>
      <c r="J1032" s="664">
        <v>32.74</v>
      </c>
      <c r="K1032" s="677">
        <v>1</v>
      </c>
      <c r="L1032" s="664">
        <v>1</v>
      </c>
      <c r="M1032" s="665">
        <v>32.74</v>
      </c>
    </row>
    <row r="1033" spans="1:13" ht="14.4" customHeight="1" x14ac:dyDescent="0.3">
      <c r="A1033" s="660" t="s">
        <v>4389</v>
      </c>
      <c r="B1033" s="661" t="s">
        <v>4222</v>
      </c>
      <c r="C1033" s="661" t="s">
        <v>2311</v>
      </c>
      <c r="D1033" s="661" t="s">
        <v>2312</v>
      </c>
      <c r="E1033" s="661" t="s">
        <v>4224</v>
      </c>
      <c r="F1033" s="664"/>
      <c r="G1033" s="664"/>
      <c r="H1033" s="677">
        <v>0</v>
      </c>
      <c r="I1033" s="664">
        <v>5</v>
      </c>
      <c r="J1033" s="664">
        <v>736.80000000000007</v>
      </c>
      <c r="K1033" s="677">
        <v>1</v>
      </c>
      <c r="L1033" s="664">
        <v>5</v>
      </c>
      <c r="M1033" s="665">
        <v>736.80000000000007</v>
      </c>
    </row>
    <row r="1034" spans="1:13" ht="14.4" customHeight="1" x14ac:dyDescent="0.3">
      <c r="A1034" s="660" t="s">
        <v>4389</v>
      </c>
      <c r="B1034" s="661" t="s">
        <v>4222</v>
      </c>
      <c r="C1034" s="661" t="s">
        <v>2352</v>
      </c>
      <c r="D1034" s="661" t="s">
        <v>2349</v>
      </c>
      <c r="E1034" s="661" t="s">
        <v>3479</v>
      </c>
      <c r="F1034" s="664"/>
      <c r="G1034" s="664"/>
      <c r="H1034" s="677">
        <v>0</v>
      </c>
      <c r="I1034" s="664">
        <v>1</v>
      </c>
      <c r="J1034" s="664">
        <v>98.23</v>
      </c>
      <c r="K1034" s="677">
        <v>1</v>
      </c>
      <c r="L1034" s="664">
        <v>1</v>
      </c>
      <c r="M1034" s="665">
        <v>98.23</v>
      </c>
    </row>
    <row r="1035" spans="1:13" ht="14.4" customHeight="1" x14ac:dyDescent="0.3">
      <c r="A1035" s="660" t="s">
        <v>4389</v>
      </c>
      <c r="B1035" s="661" t="s">
        <v>4222</v>
      </c>
      <c r="C1035" s="661" t="s">
        <v>4965</v>
      </c>
      <c r="D1035" s="661" t="s">
        <v>2508</v>
      </c>
      <c r="E1035" s="661" t="s">
        <v>4966</v>
      </c>
      <c r="F1035" s="664"/>
      <c r="G1035" s="664"/>
      <c r="H1035" s="677">
        <v>0</v>
      </c>
      <c r="I1035" s="664">
        <v>1</v>
      </c>
      <c r="J1035" s="664">
        <v>314.33999999999997</v>
      </c>
      <c r="K1035" s="677">
        <v>1</v>
      </c>
      <c r="L1035" s="664">
        <v>1</v>
      </c>
      <c r="M1035" s="665">
        <v>314.33999999999997</v>
      </c>
    </row>
    <row r="1036" spans="1:13" ht="14.4" customHeight="1" x14ac:dyDescent="0.3">
      <c r="A1036" s="660" t="s">
        <v>4389</v>
      </c>
      <c r="B1036" s="661" t="s">
        <v>4239</v>
      </c>
      <c r="C1036" s="661" t="s">
        <v>2381</v>
      </c>
      <c r="D1036" s="661" t="s">
        <v>4242</v>
      </c>
      <c r="E1036" s="661" t="s">
        <v>4243</v>
      </c>
      <c r="F1036" s="664"/>
      <c r="G1036" s="664"/>
      <c r="H1036" s="677">
        <v>0</v>
      </c>
      <c r="I1036" s="664">
        <v>14</v>
      </c>
      <c r="J1036" s="664">
        <v>97.720000000000013</v>
      </c>
      <c r="K1036" s="677">
        <v>1</v>
      </c>
      <c r="L1036" s="664">
        <v>14</v>
      </c>
      <c r="M1036" s="665">
        <v>97.720000000000013</v>
      </c>
    </row>
    <row r="1037" spans="1:13" ht="14.4" customHeight="1" x14ac:dyDescent="0.3">
      <c r="A1037" s="660" t="s">
        <v>4389</v>
      </c>
      <c r="B1037" s="661" t="s">
        <v>4239</v>
      </c>
      <c r="C1037" s="661" t="s">
        <v>5443</v>
      </c>
      <c r="D1037" s="661" t="s">
        <v>5444</v>
      </c>
      <c r="E1037" s="661" t="s">
        <v>4243</v>
      </c>
      <c r="F1037" s="664">
        <v>2</v>
      </c>
      <c r="G1037" s="664">
        <v>10.74</v>
      </c>
      <c r="H1037" s="677">
        <v>1</v>
      </c>
      <c r="I1037" s="664"/>
      <c r="J1037" s="664"/>
      <c r="K1037" s="677">
        <v>0</v>
      </c>
      <c r="L1037" s="664">
        <v>2</v>
      </c>
      <c r="M1037" s="665">
        <v>10.74</v>
      </c>
    </row>
    <row r="1038" spans="1:13" ht="14.4" customHeight="1" x14ac:dyDescent="0.3">
      <c r="A1038" s="660" t="s">
        <v>4389</v>
      </c>
      <c r="B1038" s="661" t="s">
        <v>4249</v>
      </c>
      <c r="C1038" s="661" t="s">
        <v>5949</v>
      </c>
      <c r="D1038" s="661" t="s">
        <v>2504</v>
      </c>
      <c r="E1038" s="661" t="s">
        <v>3526</v>
      </c>
      <c r="F1038" s="664"/>
      <c r="G1038" s="664"/>
      <c r="H1038" s="677">
        <v>0</v>
      </c>
      <c r="I1038" s="664">
        <v>1</v>
      </c>
      <c r="J1038" s="664">
        <v>276</v>
      </c>
      <c r="K1038" s="677">
        <v>1</v>
      </c>
      <c r="L1038" s="664">
        <v>1</v>
      </c>
      <c r="M1038" s="665">
        <v>276</v>
      </c>
    </row>
    <row r="1039" spans="1:13" ht="14.4" customHeight="1" x14ac:dyDescent="0.3">
      <c r="A1039" s="660" t="s">
        <v>4389</v>
      </c>
      <c r="B1039" s="661" t="s">
        <v>4249</v>
      </c>
      <c r="C1039" s="661" t="s">
        <v>2427</v>
      </c>
      <c r="D1039" s="661" t="s">
        <v>2428</v>
      </c>
      <c r="E1039" s="661" t="s">
        <v>4250</v>
      </c>
      <c r="F1039" s="664"/>
      <c r="G1039" s="664"/>
      <c r="H1039" s="677">
        <v>0</v>
      </c>
      <c r="I1039" s="664">
        <v>9</v>
      </c>
      <c r="J1039" s="664">
        <v>993.47</v>
      </c>
      <c r="K1039" s="677">
        <v>1</v>
      </c>
      <c r="L1039" s="664">
        <v>9</v>
      </c>
      <c r="M1039" s="665">
        <v>993.47</v>
      </c>
    </row>
    <row r="1040" spans="1:13" ht="14.4" customHeight="1" x14ac:dyDescent="0.3">
      <c r="A1040" s="660" t="s">
        <v>4389</v>
      </c>
      <c r="B1040" s="661" t="s">
        <v>4249</v>
      </c>
      <c r="C1040" s="661" t="s">
        <v>2503</v>
      </c>
      <c r="D1040" s="661" t="s">
        <v>2504</v>
      </c>
      <c r="E1040" s="661" t="s">
        <v>4251</v>
      </c>
      <c r="F1040" s="664"/>
      <c r="G1040" s="664"/>
      <c r="H1040" s="677">
        <v>0</v>
      </c>
      <c r="I1040" s="664">
        <v>1</v>
      </c>
      <c r="J1040" s="664">
        <v>138</v>
      </c>
      <c r="K1040" s="677">
        <v>1</v>
      </c>
      <c r="L1040" s="664">
        <v>1</v>
      </c>
      <c r="M1040" s="665">
        <v>138</v>
      </c>
    </row>
    <row r="1041" spans="1:13" ht="14.4" customHeight="1" x14ac:dyDescent="0.3">
      <c r="A1041" s="660" t="s">
        <v>4390</v>
      </c>
      <c r="B1041" s="661" t="s">
        <v>4107</v>
      </c>
      <c r="C1041" s="661" t="s">
        <v>2384</v>
      </c>
      <c r="D1041" s="661" t="s">
        <v>4108</v>
      </c>
      <c r="E1041" s="661" t="s">
        <v>4109</v>
      </c>
      <c r="F1041" s="664"/>
      <c r="G1041" s="664"/>
      <c r="H1041" s="677">
        <v>0</v>
      </c>
      <c r="I1041" s="664">
        <v>6</v>
      </c>
      <c r="J1041" s="664">
        <v>210.84</v>
      </c>
      <c r="K1041" s="677">
        <v>1</v>
      </c>
      <c r="L1041" s="664">
        <v>6</v>
      </c>
      <c r="M1041" s="665">
        <v>210.84</v>
      </c>
    </row>
    <row r="1042" spans="1:13" ht="14.4" customHeight="1" x14ac:dyDescent="0.3">
      <c r="A1042" s="660" t="s">
        <v>4390</v>
      </c>
      <c r="B1042" s="661" t="s">
        <v>4114</v>
      </c>
      <c r="C1042" s="661" t="s">
        <v>2321</v>
      </c>
      <c r="D1042" s="661" t="s">
        <v>2322</v>
      </c>
      <c r="E1042" s="661" t="s">
        <v>4115</v>
      </c>
      <c r="F1042" s="664"/>
      <c r="G1042" s="664"/>
      <c r="H1042" s="677">
        <v>0</v>
      </c>
      <c r="I1042" s="664">
        <v>1</v>
      </c>
      <c r="J1042" s="664">
        <v>97.97</v>
      </c>
      <c r="K1042" s="677">
        <v>1</v>
      </c>
      <c r="L1042" s="664">
        <v>1</v>
      </c>
      <c r="M1042" s="665">
        <v>97.97</v>
      </c>
    </row>
    <row r="1043" spans="1:13" ht="14.4" customHeight="1" x14ac:dyDescent="0.3">
      <c r="A1043" s="660" t="s">
        <v>4390</v>
      </c>
      <c r="B1043" s="661" t="s">
        <v>4114</v>
      </c>
      <c r="C1043" s="661" t="s">
        <v>4996</v>
      </c>
      <c r="D1043" s="661" t="s">
        <v>2322</v>
      </c>
      <c r="E1043" s="661" t="s">
        <v>4997</v>
      </c>
      <c r="F1043" s="664"/>
      <c r="G1043" s="664"/>
      <c r="H1043" s="677"/>
      <c r="I1043" s="664">
        <v>1</v>
      </c>
      <c r="J1043" s="664">
        <v>0</v>
      </c>
      <c r="K1043" s="677"/>
      <c r="L1043" s="664">
        <v>1</v>
      </c>
      <c r="M1043" s="665">
        <v>0</v>
      </c>
    </row>
    <row r="1044" spans="1:13" ht="14.4" customHeight="1" x14ac:dyDescent="0.3">
      <c r="A1044" s="660" t="s">
        <v>4390</v>
      </c>
      <c r="B1044" s="661" t="s">
        <v>4120</v>
      </c>
      <c r="C1044" s="661" t="s">
        <v>2514</v>
      </c>
      <c r="D1044" s="661" t="s">
        <v>2515</v>
      </c>
      <c r="E1044" s="661" t="s">
        <v>4121</v>
      </c>
      <c r="F1044" s="664"/>
      <c r="G1044" s="664"/>
      <c r="H1044" s="677">
        <v>0</v>
      </c>
      <c r="I1044" s="664">
        <v>42</v>
      </c>
      <c r="J1044" s="664">
        <v>57103.62000000001</v>
      </c>
      <c r="K1044" s="677">
        <v>1</v>
      </c>
      <c r="L1044" s="664">
        <v>42</v>
      </c>
      <c r="M1044" s="665">
        <v>57103.62000000001</v>
      </c>
    </row>
    <row r="1045" spans="1:13" ht="14.4" customHeight="1" x14ac:dyDescent="0.3">
      <c r="A1045" s="660" t="s">
        <v>4390</v>
      </c>
      <c r="B1045" s="661" t="s">
        <v>4122</v>
      </c>
      <c r="C1045" s="661" t="s">
        <v>5097</v>
      </c>
      <c r="D1045" s="661" t="s">
        <v>5098</v>
      </c>
      <c r="E1045" s="661" t="s">
        <v>5099</v>
      </c>
      <c r="F1045" s="664"/>
      <c r="G1045" s="664"/>
      <c r="H1045" s="677">
        <v>0</v>
      </c>
      <c r="I1045" s="664">
        <v>14</v>
      </c>
      <c r="J1045" s="664">
        <v>19034.539999999997</v>
      </c>
      <c r="K1045" s="677">
        <v>1</v>
      </c>
      <c r="L1045" s="664">
        <v>14</v>
      </c>
      <c r="M1045" s="665">
        <v>19034.539999999997</v>
      </c>
    </row>
    <row r="1046" spans="1:13" ht="14.4" customHeight="1" x14ac:dyDescent="0.3">
      <c r="A1046" s="660" t="s">
        <v>4390</v>
      </c>
      <c r="B1046" s="661" t="s">
        <v>4125</v>
      </c>
      <c r="C1046" s="661" t="s">
        <v>2539</v>
      </c>
      <c r="D1046" s="661" t="s">
        <v>2540</v>
      </c>
      <c r="E1046" s="661" t="s">
        <v>2244</v>
      </c>
      <c r="F1046" s="664"/>
      <c r="G1046" s="664"/>
      <c r="H1046" s="677"/>
      <c r="I1046" s="664">
        <v>1</v>
      </c>
      <c r="J1046" s="664">
        <v>0</v>
      </c>
      <c r="K1046" s="677"/>
      <c r="L1046" s="664">
        <v>1</v>
      </c>
      <c r="M1046" s="665">
        <v>0</v>
      </c>
    </row>
    <row r="1047" spans="1:13" ht="14.4" customHeight="1" x14ac:dyDescent="0.3">
      <c r="A1047" s="660" t="s">
        <v>4390</v>
      </c>
      <c r="B1047" s="661" t="s">
        <v>4132</v>
      </c>
      <c r="C1047" s="661" t="s">
        <v>2484</v>
      </c>
      <c r="D1047" s="661" t="s">
        <v>2285</v>
      </c>
      <c r="E1047" s="661" t="s">
        <v>2485</v>
      </c>
      <c r="F1047" s="664"/>
      <c r="G1047" s="664"/>
      <c r="H1047" s="677">
        <v>0</v>
      </c>
      <c r="I1047" s="664">
        <v>4</v>
      </c>
      <c r="J1047" s="664">
        <v>1875.84</v>
      </c>
      <c r="K1047" s="677">
        <v>1</v>
      </c>
      <c r="L1047" s="664">
        <v>4</v>
      </c>
      <c r="M1047" s="665">
        <v>1875.84</v>
      </c>
    </row>
    <row r="1048" spans="1:13" ht="14.4" customHeight="1" x14ac:dyDescent="0.3">
      <c r="A1048" s="660" t="s">
        <v>4390</v>
      </c>
      <c r="B1048" s="661" t="s">
        <v>4132</v>
      </c>
      <c r="C1048" s="661" t="s">
        <v>2284</v>
      </c>
      <c r="D1048" s="661" t="s">
        <v>2285</v>
      </c>
      <c r="E1048" s="661" t="s">
        <v>2286</v>
      </c>
      <c r="F1048" s="664"/>
      <c r="G1048" s="664"/>
      <c r="H1048" s="677">
        <v>0</v>
      </c>
      <c r="I1048" s="664">
        <v>5</v>
      </c>
      <c r="J1048" s="664">
        <v>4689.6499999999996</v>
      </c>
      <c r="K1048" s="677">
        <v>1</v>
      </c>
      <c r="L1048" s="664">
        <v>5</v>
      </c>
      <c r="M1048" s="665">
        <v>4689.6499999999996</v>
      </c>
    </row>
    <row r="1049" spans="1:13" ht="14.4" customHeight="1" x14ac:dyDescent="0.3">
      <c r="A1049" s="660" t="s">
        <v>4390</v>
      </c>
      <c r="B1049" s="661" t="s">
        <v>4132</v>
      </c>
      <c r="C1049" s="661" t="s">
        <v>2288</v>
      </c>
      <c r="D1049" s="661" t="s">
        <v>2285</v>
      </c>
      <c r="E1049" s="661" t="s">
        <v>2289</v>
      </c>
      <c r="F1049" s="664"/>
      <c r="G1049" s="664"/>
      <c r="H1049" s="677">
        <v>0</v>
      </c>
      <c r="I1049" s="664">
        <v>1</v>
      </c>
      <c r="J1049" s="664">
        <v>1166.47</v>
      </c>
      <c r="K1049" s="677">
        <v>1</v>
      </c>
      <c r="L1049" s="664">
        <v>1</v>
      </c>
      <c r="M1049" s="665">
        <v>1166.47</v>
      </c>
    </row>
    <row r="1050" spans="1:13" ht="14.4" customHeight="1" x14ac:dyDescent="0.3">
      <c r="A1050" s="660" t="s">
        <v>4390</v>
      </c>
      <c r="B1050" s="661" t="s">
        <v>4132</v>
      </c>
      <c r="C1050" s="661" t="s">
        <v>2358</v>
      </c>
      <c r="D1050" s="661" t="s">
        <v>2359</v>
      </c>
      <c r="E1050" s="661" t="s">
        <v>2286</v>
      </c>
      <c r="F1050" s="664"/>
      <c r="G1050" s="664"/>
      <c r="H1050" s="677">
        <v>0</v>
      </c>
      <c r="I1050" s="664">
        <v>10</v>
      </c>
      <c r="J1050" s="664">
        <v>17496.900000000001</v>
      </c>
      <c r="K1050" s="677">
        <v>1</v>
      </c>
      <c r="L1050" s="664">
        <v>10</v>
      </c>
      <c r="M1050" s="665">
        <v>17496.900000000001</v>
      </c>
    </row>
    <row r="1051" spans="1:13" ht="14.4" customHeight="1" x14ac:dyDescent="0.3">
      <c r="A1051" s="660" t="s">
        <v>4390</v>
      </c>
      <c r="B1051" s="661" t="s">
        <v>4132</v>
      </c>
      <c r="C1051" s="661" t="s">
        <v>2362</v>
      </c>
      <c r="D1051" s="661" t="s">
        <v>2359</v>
      </c>
      <c r="E1051" s="661" t="s">
        <v>2289</v>
      </c>
      <c r="F1051" s="664"/>
      <c r="G1051" s="664"/>
      <c r="H1051" s="677">
        <v>0</v>
      </c>
      <c r="I1051" s="664">
        <v>4</v>
      </c>
      <c r="J1051" s="664">
        <v>9331.68</v>
      </c>
      <c r="K1051" s="677">
        <v>1</v>
      </c>
      <c r="L1051" s="664">
        <v>4</v>
      </c>
      <c r="M1051" s="665">
        <v>9331.68</v>
      </c>
    </row>
    <row r="1052" spans="1:13" ht="14.4" customHeight="1" x14ac:dyDescent="0.3">
      <c r="A1052" s="660" t="s">
        <v>4390</v>
      </c>
      <c r="B1052" s="661" t="s">
        <v>4132</v>
      </c>
      <c r="C1052" s="661" t="s">
        <v>2365</v>
      </c>
      <c r="D1052" s="661" t="s">
        <v>2359</v>
      </c>
      <c r="E1052" s="661" t="s">
        <v>3529</v>
      </c>
      <c r="F1052" s="664"/>
      <c r="G1052" s="664"/>
      <c r="H1052" s="677">
        <v>0</v>
      </c>
      <c r="I1052" s="664">
        <v>1</v>
      </c>
      <c r="J1052" s="664">
        <v>2916.16</v>
      </c>
      <c r="K1052" s="677">
        <v>1</v>
      </c>
      <c r="L1052" s="664">
        <v>1</v>
      </c>
      <c r="M1052" s="665">
        <v>2916.16</v>
      </c>
    </row>
    <row r="1053" spans="1:13" ht="14.4" customHeight="1" x14ac:dyDescent="0.3">
      <c r="A1053" s="660" t="s">
        <v>4390</v>
      </c>
      <c r="B1053" s="661" t="s">
        <v>4143</v>
      </c>
      <c r="C1053" s="661" t="s">
        <v>2420</v>
      </c>
      <c r="D1053" s="661" t="s">
        <v>2421</v>
      </c>
      <c r="E1053" s="661" t="s">
        <v>2422</v>
      </c>
      <c r="F1053" s="664"/>
      <c r="G1053" s="664"/>
      <c r="H1053" s="677">
        <v>0</v>
      </c>
      <c r="I1053" s="664">
        <v>2</v>
      </c>
      <c r="J1053" s="664">
        <v>134.84</v>
      </c>
      <c r="K1053" s="677">
        <v>1</v>
      </c>
      <c r="L1053" s="664">
        <v>2</v>
      </c>
      <c r="M1053" s="665">
        <v>134.84</v>
      </c>
    </row>
    <row r="1054" spans="1:13" ht="14.4" customHeight="1" x14ac:dyDescent="0.3">
      <c r="A1054" s="660" t="s">
        <v>4390</v>
      </c>
      <c r="B1054" s="661" t="s">
        <v>4164</v>
      </c>
      <c r="C1054" s="661" t="s">
        <v>4992</v>
      </c>
      <c r="D1054" s="661" t="s">
        <v>626</v>
      </c>
      <c r="E1054" s="661" t="s">
        <v>4993</v>
      </c>
      <c r="F1054" s="664"/>
      <c r="G1054" s="664"/>
      <c r="H1054" s="677">
        <v>0</v>
      </c>
      <c r="I1054" s="664">
        <v>1</v>
      </c>
      <c r="J1054" s="664">
        <v>50.57</v>
      </c>
      <c r="K1054" s="677">
        <v>1</v>
      </c>
      <c r="L1054" s="664">
        <v>1</v>
      </c>
      <c r="M1054" s="665">
        <v>50.57</v>
      </c>
    </row>
    <row r="1055" spans="1:13" ht="14.4" customHeight="1" x14ac:dyDescent="0.3">
      <c r="A1055" s="660" t="s">
        <v>4390</v>
      </c>
      <c r="B1055" s="661" t="s">
        <v>4167</v>
      </c>
      <c r="C1055" s="661" t="s">
        <v>2669</v>
      </c>
      <c r="D1055" s="661" t="s">
        <v>4168</v>
      </c>
      <c r="E1055" s="661" t="s">
        <v>4169</v>
      </c>
      <c r="F1055" s="664"/>
      <c r="G1055" s="664"/>
      <c r="H1055" s="677">
        <v>0</v>
      </c>
      <c r="I1055" s="664">
        <v>3</v>
      </c>
      <c r="J1055" s="664">
        <v>647.03</v>
      </c>
      <c r="K1055" s="677">
        <v>1</v>
      </c>
      <c r="L1055" s="664">
        <v>3</v>
      </c>
      <c r="M1055" s="665">
        <v>647.03</v>
      </c>
    </row>
    <row r="1056" spans="1:13" ht="14.4" customHeight="1" x14ac:dyDescent="0.3">
      <c r="A1056" s="660" t="s">
        <v>4390</v>
      </c>
      <c r="B1056" s="661" t="s">
        <v>6659</v>
      </c>
      <c r="C1056" s="661" t="s">
        <v>5877</v>
      </c>
      <c r="D1056" s="661" t="s">
        <v>5878</v>
      </c>
      <c r="E1056" s="661" t="s">
        <v>5879</v>
      </c>
      <c r="F1056" s="664"/>
      <c r="G1056" s="664"/>
      <c r="H1056" s="677">
        <v>0</v>
      </c>
      <c r="I1056" s="664">
        <v>3</v>
      </c>
      <c r="J1056" s="664">
        <v>22701.9</v>
      </c>
      <c r="K1056" s="677">
        <v>1</v>
      </c>
      <c r="L1056" s="664">
        <v>3</v>
      </c>
      <c r="M1056" s="665">
        <v>22701.9</v>
      </c>
    </row>
    <row r="1057" spans="1:13" ht="14.4" customHeight="1" x14ac:dyDescent="0.3">
      <c r="A1057" s="660" t="s">
        <v>4390</v>
      </c>
      <c r="B1057" s="661" t="s">
        <v>6659</v>
      </c>
      <c r="C1057" s="661" t="s">
        <v>5880</v>
      </c>
      <c r="D1057" s="661" t="s">
        <v>5881</v>
      </c>
      <c r="E1057" s="661" t="s">
        <v>5008</v>
      </c>
      <c r="F1057" s="664"/>
      <c r="G1057" s="664"/>
      <c r="H1057" s="677">
        <v>0</v>
      </c>
      <c r="I1057" s="664">
        <v>8</v>
      </c>
      <c r="J1057" s="664">
        <v>141651.12</v>
      </c>
      <c r="K1057" s="677">
        <v>1</v>
      </c>
      <c r="L1057" s="664">
        <v>8</v>
      </c>
      <c r="M1057" s="665">
        <v>141651.12</v>
      </c>
    </row>
    <row r="1058" spans="1:13" ht="14.4" customHeight="1" x14ac:dyDescent="0.3">
      <c r="A1058" s="660" t="s">
        <v>4390</v>
      </c>
      <c r="B1058" s="661" t="s">
        <v>6659</v>
      </c>
      <c r="C1058" s="661" t="s">
        <v>6484</v>
      </c>
      <c r="D1058" s="661" t="s">
        <v>6485</v>
      </c>
      <c r="E1058" s="661" t="s">
        <v>5008</v>
      </c>
      <c r="F1058" s="664">
        <v>4</v>
      </c>
      <c r="G1058" s="664">
        <v>106143.32</v>
      </c>
      <c r="H1058" s="677">
        <v>1</v>
      </c>
      <c r="I1058" s="664"/>
      <c r="J1058" s="664"/>
      <c r="K1058" s="677">
        <v>0</v>
      </c>
      <c r="L1058" s="664">
        <v>4</v>
      </c>
      <c r="M1058" s="665">
        <v>106143.32</v>
      </c>
    </row>
    <row r="1059" spans="1:13" ht="14.4" customHeight="1" x14ac:dyDescent="0.3">
      <c r="A1059" s="660" t="s">
        <v>4390</v>
      </c>
      <c r="B1059" s="661" t="s">
        <v>6659</v>
      </c>
      <c r="C1059" s="661" t="s">
        <v>6486</v>
      </c>
      <c r="D1059" s="661" t="s">
        <v>6487</v>
      </c>
      <c r="E1059" s="661" t="s">
        <v>5879</v>
      </c>
      <c r="F1059" s="664">
        <v>1</v>
      </c>
      <c r="G1059" s="664">
        <v>10614.34</v>
      </c>
      <c r="H1059" s="677">
        <v>1</v>
      </c>
      <c r="I1059" s="664"/>
      <c r="J1059" s="664"/>
      <c r="K1059" s="677">
        <v>0</v>
      </c>
      <c r="L1059" s="664">
        <v>1</v>
      </c>
      <c r="M1059" s="665">
        <v>10614.34</v>
      </c>
    </row>
    <row r="1060" spans="1:13" ht="14.4" customHeight="1" x14ac:dyDescent="0.3">
      <c r="A1060" s="660" t="s">
        <v>4390</v>
      </c>
      <c r="B1060" s="661" t="s">
        <v>6659</v>
      </c>
      <c r="C1060" s="661" t="s">
        <v>6488</v>
      </c>
      <c r="D1060" s="661" t="s">
        <v>6487</v>
      </c>
      <c r="E1060" s="661" t="s">
        <v>5879</v>
      </c>
      <c r="F1060" s="664">
        <v>1</v>
      </c>
      <c r="G1060" s="664">
        <v>10614.34</v>
      </c>
      <c r="H1060" s="677">
        <v>1</v>
      </c>
      <c r="I1060" s="664"/>
      <c r="J1060" s="664"/>
      <c r="K1060" s="677">
        <v>0</v>
      </c>
      <c r="L1060" s="664">
        <v>1</v>
      </c>
      <c r="M1060" s="665">
        <v>10614.34</v>
      </c>
    </row>
    <row r="1061" spans="1:13" ht="14.4" customHeight="1" x14ac:dyDescent="0.3">
      <c r="A1061" s="660" t="s">
        <v>4390</v>
      </c>
      <c r="B1061" s="661" t="s">
        <v>6659</v>
      </c>
      <c r="C1061" s="661" t="s">
        <v>6491</v>
      </c>
      <c r="D1061" s="661" t="s">
        <v>6492</v>
      </c>
      <c r="E1061" s="661" t="s">
        <v>6456</v>
      </c>
      <c r="F1061" s="664">
        <v>1</v>
      </c>
      <c r="G1061" s="664">
        <v>14860.07</v>
      </c>
      <c r="H1061" s="677">
        <v>1</v>
      </c>
      <c r="I1061" s="664"/>
      <c r="J1061" s="664"/>
      <c r="K1061" s="677">
        <v>0</v>
      </c>
      <c r="L1061" s="664">
        <v>1</v>
      </c>
      <c r="M1061" s="665">
        <v>14860.07</v>
      </c>
    </row>
    <row r="1062" spans="1:13" ht="14.4" customHeight="1" x14ac:dyDescent="0.3">
      <c r="A1062" s="660" t="s">
        <v>4390</v>
      </c>
      <c r="B1062" s="661" t="s">
        <v>6659</v>
      </c>
      <c r="C1062" s="661" t="s">
        <v>5006</v>
      </c>
      <c r="D1062" s="661" t="s">
        <v>5007</v>
      </c>
      <c r="E1062" s="661" t="s">
        <v>5008</v>
      </c>
      <c r="F1062" s="664"/>
      <c r="G1062" s="664"/>
      <c r="H1062" s="677">
        <v>0</v>
      </c>
      <c r="I1062" s="664">
        <v>30</v>
      </c>
      <c r="J1062" s="664">
        <v>796074.90000000014</v>
      </c>
      <c r="K1062" s="677">
        <v>1</v>
      </c>
      <c r="L1062" s="664">
        <v>30</v>
      </c>
      <c r="M1062" s="665">
        <v>796074.90000000014</v>
      </c>
    </row>
    <row r="1063" spans="1:13" ht="14.4" customHeight="1" x14ac:dyDescent="0.3">
      <c r="A1063" s="660" t="s">
        <v>4390</v>
      </c>
      <c r="B1063" s="661" t="s">
        <v>6659</v>
      </c>
      <c r="C1063" s="661" t="s">
        <v>6454</v>
      </c>
      <c r="D1063" s="661" t="s">
        <v>6455</v>
      </c>
      <c r="E1063" s="661" t="s">
        <v>6456</v>
      </c>
      <c r="F1063" s="664"/>
      <c r="G1063" s="664"/>
      <c r="H1063" s="677">
        <v>0</v>
      </c>
      <c r="I1063" s="664">
        <v>6</v>
      </c>
      <c r="J1063" s="664">
        <v>89160.420000000013</v>
      </c>
      <c r="K1063" s="677">
        <v>1</v>
      </c>
      <c r="L1063" s="664">
        <v>6</v>
      </c>
      <c r="M1063" s="665">
        <v>89160.420000000013</v>
      </c>
    </row>
    <row r="1064" spans="1:13" ht="14.4" customHeight="1" x14ac:dyDescent="0.3">
      <c r="A1064" s="660" t="s">
        <v>4390</v>
      </c>
      <c r="B1064" s="661" t="s">
        <v>6659</v>
      </c>
      <c r="C1064" s="661" t="s">
        <v>6489</v>
      </c>
      <c r="D1064" s="661" t="s">
        <v>6490</v>
      </c>
      <c r="E1064" s="661" t="s">
        <v>5879</v>
      </c>
      <c r="F1064" s="664"/>
      <c r="G1064" s="664"/>
      <c r="H1064" s="677"/>
      <c r="I1064" s="664">
        <v>7</v>
      </c>
      <c r="J1064" s="664">
        <v>0</v>
      </c>
      <c r="K1064" s="677"/>
      <c r="L1064" s="664">
        <v>7</v>
      </c>
      <c r="M1064" s="665">
        <v>0</v>
      </c>
    </row>
    <row r="1065" spans="1:13" ht="14.4" customHeight="1" x14ac:dyDescent="0.3">
      <c r="A1065" s="660" t="s">
        <v>4390</v>
      </c>
      <c r="B1065" s="661" t="s">
        <v>6659</v>
      </c>
      <c r="C1065" s="661" t="s">
        <v>6493</v>
      </c>
      <c r="D1065" s="661" t="s">
        <v>6492</v>
      </c>
      <c r="E1065" s="661" t="s">
        <v>6456</v>
      </c>
      <c r="F1065" s="664">
        <v>1</v>
      </c>
      <c r="G1065" s="664">
        <v>14860.07</v>
      </c>
      <c r="H1065" s="677">
        <v>1</v>
      </c>
      <c r="I1065" s="664"/>
      <c r="J1065" s="664"/>
      <c r="K1065" s="677">
        <v>0</v>
      </c>
      <c r="L1065" s="664">
        <v>1</v>
      </c>
      <c r="M1065" s="665">
        <v>14860.07</v>
      </c>
    </row>
    <row r="1066" spans="1:13" ht="14.4" customHeight="1" x14ac:dyDescent="0.3">
      <c r="A1066" s="660" t="s">
        <v>4390</v>
      </c>
      <c r="B1066" s="661" t="s">
        <v>6659</v>
      </c>
      <c r="C1066" s="661" t="s">
        <v>6494</v>
      </c>
      <c r="D1066" s="661" t="s">
        <v>6490</v>
      </c>
      <c r="E1066" s="661" t="s">
        <v>5879</v>
      </c>
      <c r="F1066" s="664"/>
      <c r="G1066" s="664"/>
      <c r="H1066" s="677">
        <v>0</v>
      </c>
      <c r="I1066" s="664">
        <v>5</v>
      </c>
      <c r="J1066" s="664">
        <v>53071.65</v>
      </c>
      <c r="K1066" s="677">
        <v>1</v>
      </c>
      <c r="L1066" s="664">
        <v>5</v>
      </c>
      <c r="M1066" s="665">
        <v>53071.65</v>
      </c>
    </row>
    <row r="1067" spans="1:13" ht="14.4" customHeight="1" x14ac:dyDescent="0.3">
      <c r="A1067" s="660" t="s">
        <v>4390</v>
      </c>
      <c r="B1067" s="661" t="s">
        <v>6659</v>
      </c>
      <c r="C1067" s="661" t="s">
        <v>6498</v>
      </c>
      <c r="D1067" s="661" t="s">
        <v>6455</v>
      </c>
      <c r="E1067" s="661" t="s">
        <v>6456</v>
      </c>
      <c r="F1067" s="664"/>
      <c r="G1067" s="664"/>
      <c r="H1067" s="677"/>
      <c r="I1067" s="664">
        <v>3</v>
      </c>
      <c r="J1067" s="664">
        <v>0</v>
      </c>
      <c r="K1067" s="677"/>
      <c r="L1067" s="664">
        <v>3</v>
      </c>
      <c r="M1067" s="665">
        <v>0</v>
      </c>
    </row>
    <row r="1068" spans="1:13" ht="14.4" customHeight="1" x14ac:dyDescent="0.3">
      <c r="A1068" s="660" t="s">
        <v>4390</v>
      </c>
      <c r="B1068" s="661" t="s">
        <v>6659</v>
      </c>
      <c r="C1068" s="661" t="s">
        <v>6495</v>
      </c>
      <c r="D1068" s="661" t="s">
        <v>6496</v>
      </c>
      <c r="E1068" s="661" t="s">
        <v>6497</v>
      </c>
      <c r="F1068" s="664"/>
      <c r="G1068" s="664"/>
      <c r="H1068" s="677">
        <v>0</v>
      </c>
      <c r="I1068" s="664">
        <v>1</v>
      </c>
      <c r="J1068" s="664">
        <v>2122.86</v>
      </c>
      <c r="K1068" s="677">
        <v>1</v>
      </c>
      <c r="L1068" s="664">
        <v>1</v>
      </c>
      <c r="M1068" s="665">
        <v>2122.86</v>
      </c>
    </row>
    <row r="1069" spans="1:13" ht="14.4" customHeight="1" x14ac:dyDescent="0.3">
      <c r="A1069" s="660" t="s">
        <v>4390</v>
      </c>
      <c r="B1069" s="661" t="s">
        <v>6659</v>
      </c>
      <c r="C1069" s="661" t="s">
        <v>6499</v>
      </c>
      <c r="D1069" s="661" t="s">
        <v>5007</v>
      </c>
      <c r="E1069" s="661" t="s">
        <v>5008</v>
      </c>
      <c r="F1069" s="664"/>
      <c r="G1069" s="664"/>
      <c r="H1069" s="677"/>
      <c r="I1069" s="664">
        <v>5</v>
      </c>
      <c r="J1069" s="664">
        <v>0</v>
      </c>
      <c r="K1069" s="677"/>
      <c r="L1069" s="664">
        <v>5</v>
      </c>
      <c r="M1069" s="665">
        <v>0</v>
      </c>
    </row>
    <row r="1070" spans="1:13" ht="14.4" customHeight="1" x14ac:dyDescent="0.3">
      <c r="A1070" s="660" t="s">
        <v>4390</v>
      </c>
      <c r="B1070" s="661" t="s">
        <v>4214</v>
      </c>
      <c r="C1070" s="661" t="s">
        <v>2601</v>
      </c>
      <c r="D1070" s="661" t="s">
        <v>2602</v>
      </c>
      <c r="E1070" s="661" t="s">
        <v>4215</v>
      </c>
      <c r="F1070" s="664"/>
      <c r="G1070" s="664"/>
      <c r="H1070" s="677">
        <v>0</v>
      </c>
      <c r="I1070" s="664">
        <v>2</v>
      </c>
      <c r="J1070" s="664">
        <v>1609.16</v>
      </c>
      <c r="K1070" s="677">
        <v>1</v>
      </c>
      <c r="L1070" s="664">
        <v>2</v>
      </c>
      <c r="M1070" s="665">
        <v>1609.16</v>
      </c>
    </row>
    <row r="1071" spans="1:13" ht="14.4" customHeight="1" x14ac:dyDescent="0.3">
      <c r="A1071" s="660" t="s">
        <v>4390</v>
      </c>
      <c r="B1071" s="661" t="s">
        <v>4222</v>
      </c>
      <c r="C1071" s="661" t="s">
        <v>2507</v>
      </c>
      <c r="D1071" s="661" t="s">
        <v>2508</v>
      </c>
      <c r="E1071" s="661" t="s">
        <v>4223</v>
      </c>
      <c r="F1071" s="664"/>
      <c r="G1071" s="664"/>
      <c r="H1071" s="677">
        <v>0</v>
      </c>
      <c r="I1071" s="664">
        <v>1</v>
      </c>
      <c r="J1071" s="664">
        <v>32.74</v>
      </c>
      <c r="K1071" s="677">
        <v>1</v>
      </c>
      <c r="L1071" s="664">
        <v>1</v>
      </c>
      <c r="M1071" s="665">
        <v>32.74</v>
      </c>
    </row>
    <row r="1072" spans="1:13" ht="14.4" customHeight="1" x14ac:dyDescent="0.3">
      <c r="A1072" s="660" t="s">
        <v>4390</v>
      </c>
      <c r="B1072" s="661" t="s">
        <v>4222</v>
      </c>
      <c r="C1072" s="661" t="s">
        <v>2291</v>
      </c>
      <c r="D1072" s="661" t="s">
        <v>2292</v>
      </c>
      <c r="E1072" s="661" t="s">
        <v>2293</v>
      </c>
      <c r="F1072" s="664"/>
      <c r="G1072" s="664"/>
      <c r="H1072" s="677">
        <v>0</v>
      </c>
      <c r="I1072" s="664">
        <v>1</v>
      </c>
      <c r="J1072" s="664">
        <v>32.74</v>
      </c>
      <c r="K1072" s="677">
        <v>1</v>
      </c>
      <c r="L1072" s="664">
        <v>1</v>
      </c>
      <c r="M1072" s="665">
        <v>32.74</v>
      </c>
    </row>
    <row r="1073" spans="1:13" ht="14.4" customHeight="1" x14ac:dyDescent="0.3">
      <c r="A1073" s="660" t="s">
        <v>4390</v>
      </c>
      <c r="B1073" s="661" t="s">
        <v>4222</v>
      </c>
      <c r="C1073" s="661" t="s">
        <v>2311</v>
      </c>
      <c r="D1073" s="661" t="s">
        <v>2312</v>
      </c>
      <c r="E1073" s="661" t="s">
        <v>4224</v>
      </c>
      <c r="F1073" s="664"/>
      <c r="G1073" s="664"/>
      <c r="H1073" s="677">
        <v>0</v>
      </c>
      <c r="I1073" s="664">
        <v>1</v>
      </c>
      <c r="J1073" s="664">
        <v>147.36000000000001</v>
      </c>
      <c r="K1073" s="677">
        <v>1</v>
      </c>
      <c r="L1073" s="664">
        <v>1</v>
      </c>
      <c r="M1073" s="665">
        <v>147.36000000000001</v>
      </c>
    </row>
    <row r="1074" spans="1:13" ht="14.4" customHeight="1" x14ac:dyDescent="0.3">
      <c r="A1074" s="660" t="s">
        <v>4390</v>
      </c>
      <c r="B1074" s="661" t="s">
        <v>4222</v>
      </c>
      <c r="C1074" s="661" t="s">
        <v>2557</v>
      </c>
      <c r="D1074" s="661" t="s">
        <v>2558</v>
      </c>
      <c r="E1074" s="661" t="s">
        <v>1691</v>
      </c>
      <c r="F1074" s="664"/>
      <c r="G1074" s="664"/>
      <c r="H1074" s="677">
        <v>0</v>
      </c>
      <c r="I1074" s="664">
        <v>2</v>
      </c>
      <c r="J1074" s="664">
        <v>392.92</v>
      </c>
      <c r="K1074" s="677">
        <v>1</v>
      </c>
      <c r="L1074" s="664">
        <v>2</v>
      </c>
      <c r="M1074" s="665">
        <v>392.92</v>
      </c>
    </row>
    <row r="1075" spans="1:13" ht="14.4" customHeight="1" x14ac:dyDescent="0.3">
      <c r="A1075" s="660" t="s">
        <v>4390</v>
      </c>
      <c r="B1075" s="661" t="s">
        <v>4222</v>
      </c>
      <c r="C1075" s="661" t="s">
        <v>2352</v>
      </c>
      <c r="D1075" s="661" t="s">
        <v>2349</v>
      </c>
      <c r="E1075" s="661" t="s">
        <v>3479</v>
      </c>
      <c r="F1075" s="664"/>
      <c r="G1075" s="664"/>
      <c r="H1075" s="677">
        <v>0</v>
      </c>
      <c r="I1075" s="664">
        <v>5</v>
      </c>
      <c r="J1075" s="664">
        <v>491.15</v>
      </c>
      <c r="K1075" s="677">
        <v>1</v>
      </c>
      <c r="L1075" s="664">
        <v>5</v>
      </c>
      <c r="M1075" s="665">
        <v>491.15</v>
      </c>
    </row>
    <row r="1076" spans="1:13" ht="14.4" customHeight="1" x14ac:dyDescent="0.3">
      <c r="A1076" s="660" t="s">
        <v>4390</v>
      </c>
      <c r="B1076" s="661" t="s">
        <v>4222</v>
      </c>
      <c r="C1076" s="661" t="s">
        <v>2355</v>
      </c>
      <c r="D1076" s="661" t="s">
        <v>2349</v>
      </c>
      <c r="E1076" s="661" t="s">
        <v>4226</v>
      </c>
      <c r="F1076" s="664"/>
      <c r="G1076" s="664"/>
      <c r="H1076" s="677">
        <v>0</v>
      </c>
      <c r="I1076" s="664">
        <v>4</v>
      </c>
      <c r="J1076" s="664">
        <v>654.91999999999996</v>
      </c>
      <c r="K1076" s="677">
        <v>1</v>
      </c>
      <c r="L1076" s="664">
        <v>4</v>
      </c>
      <c r="M1076" s="665">
        <v>654.91999999999996</v>
      </c>
    </row>
    <row r="1077" spans="1:13" ht="14.4" customHeight="1" x14ac:dyDescent="0.3">
      <c r="A1077" s="660" t="s">
        <v>4390</v>
      </c>
      <c r="B1077" s="661" t="s">
        <v>4222</v>
      </c>
      <c r="C1077" s="661" t="s">
        <v>4965</v>
      </c>
      <c r="D1077" s="661" t="s">
        <v>2508</v>
      </c>
      <c r="E1077" s="661" t="s">
        <v>4966</v>
      </c>
      <c r="F1077" s="664"/>
      <c r="G1077" s="664"/>
      <c r="H1077" s="677">
        <v>0</v>
      </c>
      <c r="I1077" s="664">
        <v>1</v>
      </c>
      <c r="J1077" s="664">
        <v>314.33999999999997</v>
      </c>
      <c r="K1077" s="677">
        <v>1</v>
      </c>
      <c r="L1077" s="664">
        <v>1</v>
      </c>
      <c r="M1077" s="665">
        <v>314.33999999999997</v>
      </c>
    </row>
    <row r="1078" spans="1:13" ht="14.4" customHeight="1" x14ac:dyDescent="0.3">
      <c r="A1078" s="660" t="s">
        <v>4390</v>
      </c>
      <c r="B1078" s="661" t="s">
        <v>4227</v>
      </c>
      <c r="C1078" s="661" t="s">
        <v>2460</v>
      </c>
      <c r="D1078" s="661" t="s">
        <v>4228</v>
      </c>
      <c r="E1078" s="661" t="s">
        <v>4230</v>
      </c>
      <c r="F1078" s="664"/>
      <c r="G1078" s="664"/>
      <c r="H1078" s="677">
        <v>0</v>
      </c>
      <c r="I1078" s="664">
        <v>1</v>
      </c>
      <c r="J1078" s="664">
        <v>139.71</v>
      </c>
      <c r="K1078" s="677">
        <v>1</v>
      </c>
      <c r="L1078" s="664">
        <v>1</v>
      </c>
      <c r="M1078" s="665">
        <v>139.71</v>
      </c>
    </row>
    <row r="1079" spans="1:13" ht="14.4" customHeight="1" x14ac:dyDescent="0.3">
      <c r="A1079" s="660" t="s">
        <v>4390</v>
      </c>
      <c r="B1079" s="661" t="s">
        <v>4235</v>
      </c>
      <c r="C1079" s="661" t="s">
        <v>3595</v>
      </c>
      <c r="D1079" s="661" t="s">
        <v>2435</v>
      </c>
      <c r="E1079" s="661" t="s">
        <v>4304</v>
      </c>
      <c r="F1079" s="664"/>
      <c r="G1079" s="664"/>
      <c r="H1079" s="677">
        <v>0</v>
      </c>
      <c r="I1079" s="664">
        <v>1</v>
      </c>
      <c r="J1079" s="664">
        <v>1344.66</v>
      </c>
      <c r="K1079" s="677">
        <v>1</v>
      </c>
      <c r="L1079" s="664">
        <v>1</v>
      </c>
      <c r="M1079" s="665">
        <v>1344.66</v>
      </c>
    </row>
    <row r="1080" spans="1:13" ht="14.4" customHeight="1" x14ac:dyDescent="0.3">
      <c r="A1080" s="660" t="s">
        <v>4390</v>
      </c>
      <c r="B1080" s="661" t="s">
        <v>4239</v>
      </c>
      <c r="C1080" s="661" t="s">
        <v>2381</v>
      </c>
      <c r="D1080" s="661" t="s">
        <v>4242</v>
      </c>
      <c r="E1080" s="661" t="s">
        <v>4243</v>
      </c>
      <c r="F1080" s="664"/>
      <c r="G1080" s="664"/>
      <c r="H1080" s="677">
        <v>0</v>
      </c>
      <c r="I1080" s="664">
        <v>1</v>
      </c>
      <c r="J1080" s="664">
        <v>6.98</v>
      </c>
      <c r="K1080" s="677">
        <v>1</v>
      </c>
      <c r="L1080" s="664">
        <v>1</v>
      </c>
      <c r="M1080" s="665">
        <v>6.98</v>
      </c>
    </row>
    <row r="1081" spans="1:13" ht="14.4" customHeight="1" x14ac:dyDescent="0.3">
      <c r="A1081" s="660" t="s">
        <v>4390</v>
      </c>
      <c r="B1081" s="661" t="s">
        <v>4249</v>
      </c>
      <c r="C1081" s="661" t="s">
        <v>2503</v>
      </c>
      <c r="D1081" s="661" t="s">
        <v>2504</v>
      </c>
      <c r="E1081" s="661" t="s">
        <v>4251</v>
      </c>
      <c r="F1081" s="664"/>
      <c r="G1081" s="664"/>
      <c r="H1081" s="677">
        <v>0</v>
      </c>
      <c r="I1081" s="664">
        <v>1</v>
      </c>
      <c r="J1081" s="664">
        <v>216.16</v>
      </c>
      <c r="K1081" s="677">
        <v>1</v>
      </c>
      <c r="L1081" s="664">
        <v>1</v>
      </c>
      <c r="M1081" s="665">
        <v>216.16</v>
      </c>
    </row>
    <row r="1082" spans="1:13" ht="14.4" customHeight="1" x14ac:dyDescent="0.3">
      <c r="A1082" s="660" t="s">
        <v>4390</v>
      </c>
      <c r="B1082" s="661" t="s">
        <v>4254</v>
      </c>
      <c r="C1082" s="661" t="s">
        <v>2467</v>
      </c>
      <c r="D1082" s="661" t="s">
        <v>2468</v>
      </c>
      <c r="E1082" s="661" t="s">
        <v>996</v>
      </c>
      <c r="F1082" s="664"/>
      <c r="G1082" s="664"/>
      <c r="H1082" s="677">
        <v>0</v>
      </c>
      <c r="I1082" s="664">
        <v>1</v>
      </c>
      <c r="J1082" s="664">
        <v>232.44</v>
      </c>
      <c r="K1082" s="677">
        <v>1</v>
      </c>
      <c r="L1082" s="664">
        <v>1</v>
      </c>
      <c r="M1082" s="665">
        <v>232.44</v>
      </c>
    </row>
    <row r="1083" spans="1:13" ht="14.4" customHeight="1" thickBot="1" x14ac:dyDescent="0.35">
      <c r="A1083" s="666" t="s">
        <v>4390</v>
      </c>
      <c r="B1083" s="667" t="s">
        <v>4261</v>
      </c>
      <c r="C1083" s="667" t="s">
        <v>4991</v>
      </c>
      <c r="D1083" s="667" t="s">
        <v>2403</v>
      </c>
      <c r="E1083" s="667" t="s">
        <v>4482</v>
      </c>
      <c r="F1083" s="670"/>
      <c r="G1083" s="670"/>
      <c r="H1083" s="678"/>
      <c r="I1083" s="670">
        <v>1</v>
      </c>
      <c r="J1083" s="670">
        <v>0</v>
      </c>
      <c r="K1083" s="678"/>
      <c r="L1083" s="670">
        <v>1</v>
      </c>
      <c r="M1083" s="671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588</v>
      </c>
      <c r="B5" s="645" t="s">
        <v>589</v>
      </c>
      <c r="C5" s="646" t="s">
        <v>590</v>
      </c>
      <c r="D5" s="646" t="s">
        <v>590</v>
      </c>
      <c r="E5" s="646"/>
      <c r="F5" s="646" t="s">
        <v>590</v>
      </c>
      <c r="G5" s="646" t="s">
        <v>590</v>
      </c>
      <c r="H5" s="646" t="s">
        <v>590</v>
      </c>
      <c r="I5" s="647" t="s">
        <v>590</v>
      </c>
      <c r="J5" s="648" t="s">
        <v>74</v>
      </c>
    </row>
    <row r="6" spans="1:10" ht="14.4" customHeight="1" x14ac:dyDescent="0.3">
      <c r="A6" s="644" t="s">
        <v>588</v>
      </c>
      <c r="B6" s="645" t="s">
        <v>358</v>
      </c>
      <c r="C6" s="646">
        <v>0</v>
      </c>
      <c r="D6" s="646">
        <v>2.8795600000000001</v>
      </c>
      <c r="E6" s="646"/>
      <c r="F6" s="646">
        <v>0</v>
      </c>
      <c r="G6" s="646">
        <v>3.7098380563400002</v>
      </c>
      <c r="H6" s="646">
        <v>-3.7098380563400002</v>
      </c>
      <c r="I6" s="647">
        <v>0</v>
      </c>
      <c r="J6" s="648" t="s">
        <v>1</v>
      </c>
    </row>
    <row r="7" spans="1:10" ht="14.4" customHeight="1" x14ac:dyDescent="0.3">
      <c r="A7" s="644" t="s">
        <v>588</v>
      </c>
      <c r="B7" s="645" t="s">
        <v>359</v>
      </c>
      <c r="C7" s="646">
        <v>159.98191</v>
      </c>
      <c r="D7" s="646">
        <v>28.244810000000001</v>
      </c>
      <c r="E7" s="646"/>
      <c r="F7" s="646">
        <v>103.69959999999999</v>
      </c>
      <c r="G7" s="646">
        <v>34.350038618054164</v>
      </c>
      <c r="H7" s="646">
        <v>69.349561381945819</v>
      </c>
      <c r="I7" s="647">
        <v>3.0189078141384136</v>
      </c>
      <c r="J7" s="648" t="s">
        <v>1</v>
      </c>
    </row>
    <row r="8" spans="1:10" ht="14.4" customHeight="1" x14ac:dyDescent="0.3">
      <c r="A8" s="644" t="s">
        <v>588</v>
      </c>
      <c r="B8" s="645" t="s">
        <v>360</v>
      </c>
      <c r="C8" s="646">
        <v>0.23175000000000001</v>
      </c>
      <c r="D8" s="646">
        <v>0.27576000000000001</v>
      </c>
      <c r="E8" s="646"/>
      <c r="F8" s="646">
        <v>0</v>
      </c>
      <c r="G8" s="646">
        <v>0.45972906141583325</v>
      </c>
      <c r="H8" s="646">
        <v>-0.45972906141583325</v>
      </c>
      <c r="I8" s="647">
        <v>0</v>
      </c>
      <c r="J8" s="648" t="s">
        <v>1</v>
      </c>
    </row>
    <row r="9" spans="1:10" ht="14.4" customHeight="1" x14ac:dyDescent="0.3">
      <c r="A9" s="644" t="s">
        <v>588</v>
      </c>
      <c r="B9" s="645" t="s">
        <v>361</v>
      </c>
      <c r="C9" s="646">
        <v>130.20505</v>
      </c>
      <c r="D9" s="646">
        <v>133.21457999999899</v>
      </c>
      <c r="E9" s="646"/>
      <c r="F9" s="646">
        <v>139.38097000000002</v>
      </c>
      <c r="G9" s="646">
        <v>140.32576584154168</v>
      </c>
      <c r="H9" s="646">
        <v>-0.94479584154166218</v>
      </c>
      <c r="I9" s="647">
        <v>0.99326712499393344</v>
      </c>
      <c r="J9" s="648" t="s">
        <v>1</v>
      </c>
    </row>
    <row r="10" spans="1:10" ht="14.4" customHeight="1" x14ac:dyDescent="0.3">
      <c r="A10" s="644" t="s">
        <v>588</v>
      </c>
      <c r="B10" s="645" t="s">
        <v>362</v>
      </c>
      <c r="C10" s="646">
        <v>801.12317000000007</v>
      </c>
      <c r="D10" s="646">
        <v>708.40967999999805</v>
      </c>
      <c r="E10" s="646"/>
      <c r="F10" s="646">
        <v>757.47259999999994</v>
      </c>
      <c r="G10" s="646">
        <v>706.89921496280829</v>
      </c>
      <c r="H10" s="646">
        <v>50.573385037191656</v>
      </c>
      <c r="I10" s="647">
        <v>1.071542567832463</v>
      </c>
      <c r="J10" s="648" t="s">
        <v>1</v>
      </c>
    </row>
    <row r="11" spans="1:10" ht="14.4" customHeight="1" x14ac:dyDescent="0.3">
      <c r="A11" s="644" t="s">
        <v>588</v>
      </c>
      <c r="B11" s="645" t="s">
        <v>363</v>
      </c>
      <c r="C11" s="646">
        <v>98.147339999999986</v>
      </c>
      <c r="D11" s="646">
        <v>121.417849999997</v>
      </c>
      <c r="E11" s="646"/>
      <c r="F11" s="646">
        <v>124.62924000000001</v>
      </c>
      <c r="G11" s="646">
        <v>121.66930680051168</v>
      </c>
      <c r="H11" s="646">
        <v>2.9599331994883329</v>
      </c>
      <c r="I11" s="647">
        <v>1.0243276901736724</v>
      </c>
      <c r="J11" s="648" t="s">
        <v>1</v>
      </c>
    </row>
    <row r="12" spans="1:10" ht="14.4" customHeight="1" x14ac:dyDescent="0.3">
      <c r="A12" s="644" t="s">
        <v>588</v>
      </c>
      <c r="B12" s="645" t="s">
        <v>364</v>
      </c>
      <c r="C12" s="646" t="s">
        <v>590</v>
      </c>
      <c r="D12" s="646">
        <v>2.10806</v>
      </c>
      <c r="E12" s="646"/>
      <c r="F12" s="646">
        <v>0</v>
      </c>
      <c r="G12" s="646">
        <v>1.7223197592883333</v>
      </c>
      <c r="H12" s="646">
        <v>-1.7223197592883333</v>
      </c>
      <c r="I12" s="647">
        <v>0</v>
      </c>
      <c r="J12" s="648" t="s">
        <v>1</v>
      </c>
    </row>
    <row r="13" spans="1:10" ht="14.4" customHeight="1" x14ac:dyDescent="0.3">
      <c r="A13" s="644" t="s">
        <v>588</v>
      </c>
      <c r="B13" s="645" t="s">
        <v>365</v>
      </c>
      <c r="C13" s="646">
        <v>130.12569999999999</v>
      </c>
      <c r="D13" s="646">
        <v>127.67400000000001</v>
      </c>
      <c r="E13" s="646"/>
      <c r="F13" s="646">
        <v>154.90001999999998</v>
      </c>
      <c r="G13" s="646">
        <v>137.1029842839275</v>
      </c>
      <c r="H13" s="646">
        <v>17.797035716072486</v>
      </c>
      <c r="I13" s="647">
        <v>1.1298077923615177</v>
      </c>
      <c r="J13" s="648" t="s">
        <v>1</v>
      </c>
    </row>
    <row r="14" spans="1:10" ht="14.4" customHeight="1" x14ac:dyDescent="0.3">
      <c r="A14" s="644" t="s">
        <v>588</v>
      </c>
      <c r="B14" s="645" t="s">
        <v>366</v>
      </c>
      <c r="C14" s="646">
        <v>65.832000000000008</v>
      </c>
      <c r="D14" s="646">
        <v>61.695180000000001</v>
      </c>
      <c r="E14" s="646"/>
      <c r="F14" s="646">
        <v>59.47778000000001</v>
      </c>
      <c r="G14" s="646">
        <v>61.900821250161663</v>
      </c>
      <c r="H14" s="646">
        <v>-2.4230412501616527</v>
      </c>
      <c r="I14" s="647">
        <v>0.96085607264612305</v>
      </c>
      <c r="J14" s="648" t="s">
        <v>1</v>
      </c>
    </row>
    <row r="15" spans="1:10" ht="14.4" customHeight="1" x14ac:dyDescent="0.3">
      <c r="A15" s="644" t="s">
        <v>588</v>
      </c>
      <c r="B15" s="645" t="s">
        <v>367</v>
      </c>
      <c r="C15" s="646">
        <v>782.45753999999988</v>
      </c>
      <c r="D15" s="646">
        <v>352.83230000000003</v>
      </c>
      <c r="E15" s="646"/>
      <c r="F15" s="646">
        <v>185.71163000000001</v>
      </c>
      <c r="G15" s="646">
        <v>295.13648565809831</v>
      </c>
      <c r="H15" s="646">
        <v>-109.42485565809829</v>
      </c>
      <c r="I15" s="647">
        <v>0.62923982301238812</v>
      </c>
      <c r="J15" s="648" t="s">
        <v>1</v>
      </c>
    </row>
    <row r="16" spans="1:10" ht="14.4" customHeight="1" x14ac:dyDescent="0.3">
      <c r="A16" s="644" t="s">
        <v>588</v>
      </c>
      <c r="B16" s="645" t="s">
        <v>591</v>
      </c>
      <c r="C16" s="646">
        <v>2168.1044600000005</v>
      </c>
      <c r="D16" s="646">
        <v>1538.7517799999941</v>
      </c>
      <c r="E16" s="646"/>
      <c r="F16" s="646">
        <v>1525.2718399999999</v>
      </c>
      <c r="G16" s="646">
        <v>1503.2765042921474</v>
      </c>
      <c r="H16" s="646">
        <v>21.995335707852519</v>
      </c>
      <c r="I16" s="647">
        <v>1.0146315968120645</v>
      </c>
      <c r="J16" s="648" t="s">
        <v>592</v>
      </c>
    </row>
    <row r="18" spans="1:10" ht="14.4" customHeight="1" x14ac:dyDescent="0.3">
      <c r="A18" s="644" t="s">
        <v>588</v>
      </c>
      <c r="B18" s="645" t="s">
        <v>589</v>
      </c>
      <c r="C18" s="646" t="s">
        <v>590</v>
      </c>
      <c r="D18" s="646" t="s">
        <v>590</v>
      </c>
      <c r="E18" s="646"/>
      <c r="F18" s="646" t="s">
        <v>590</v>
      </c>
      <c r="G18" s="646" t="s">
        <v>590</v>
      </c>
      <c r="H18" s="646" t="s">
        <v>590</v>
      </c>
      <c r="I18" s="647" t="s">
        <v>590</v>
      </c>
      <c r="J18" s="648" t="s">
        <v>74</v>
      </c>
    </row>
    <row r="19" spans="1:10" ht="14.4" customHeight="1" x14ac:dyDescent="0.3">
      <c r="A19" s="644" t="s">
        <v>593</v>
      </c>
      <c r="B19" s="645" t="s">
        <v>594</v>
      </c>
      <c r="C19" s="646" t="s">
        <v>590</v>
      </c>
      <c r="D19" s="646" t="s">
        <v>590</v>
      </c>
      <c r="E19" s="646"/>
      <c r="F19" s="646" t="s">
        <v>590</v>
      </c>
      <c r="G19" s="646" t="s">
        <v>590</v>
      </c>
      <c r="H19" s="646" t="s">
        <v>590</v>
      </c>
      <c r="I19" s="647" t="s">
        <v>590</v>
      </c>
      <c r="J19" s="648" t="s">
        <v>0</v>
      </c>
    </row>
    <row r="20" spans="1:10" ht="14.4" customHeight="1" x14ac:dyDescent="0.3">
      <c r="A20" s="644" t="s">
        <v>593</v>
      </c>
      <c r="B20" s="645" t="s">
        <v>359</v>
      </c>
      <c r="C20" s="646">
        <v>3.3233600000000001</v>
      </c>
      <c r="D20" s="646">
        <v>3.7556300000000005</v>
      </c>
      <c r="E20" s="646"/>
      <c r="F20" s="646">
        <v>40.874040000000001</v>
      </c>
      <c r="G20" s="646">
        <v>8.2509829276133342</v>
      </c>
      <c r="H20" s="646">
        <v>32.623057072386665</v>
      </c>
      <c r="I20" s="647">
        <v>4.9538388769667661</v>
      </c>
      <c r="J20" s="648" t="s">
        <v>1</v>
      </c>
    </row>
    <row r="21" spans="1:10" ht="14.4" customHeight="1" x14ac:dyDescent="0.3">
      <c r="A21" s="644" t="s">
        <v>593</v>
      </c>
      <c r="B21" s="645" t="s">
        <v>360</v>
      </c>
      <c r="C21" s="646">
        <v>0.23175000000000001</v>
      </c>
      <c r="D21" s="646">
        <v>0.27576000000000001</v>
      </c>
      <c r="E21" s="646"/>
      <c r="F21" s="646">
        <v>0</v>
      </c>
      <c r="G21" s="646">
        <v>0.22981452754666665</v>
      </c>
      <c r="H21" s="646">
        <v>-0.22981452754666665</v>
      </c>
      <c r="I21" s="647">
        <v>0</v>
      </c>
      <c r="J21" s="648" t="s">
        <v>1</v>
      </c>
    </row>
    <row r="22" spans="1:10" ht="14.4" customHeight="1" x14ac:dyDescent="0.3">
      <c r="A22" s="644" t="s">
        <v>593</v>
      </c>
      <c r="B22" s="645" t="s">
        <v>361</v>
      </c>
      <c r="C22" s="646">
        <v>38.447710000000001</v>
      </c>
      <c r="D22" s="646">
        <v>46.543229999999006</v>
      </c>
      <c r="E22" s="646"/>
      <c r="F22" s="646">
        <v>56.249969999999998</v>
      </c>
      <c r="G22" s="646">
        <v>52.060235713082498</v>
      </c>
      <c r="H22" s="646">
        <v>4.1897342869174992</v>
      </c>
      <c r="I22" s="647">
        <v>1.0804785884952235</v>
      </c>
      <c r="J22" s="648" t="s">
        <v>1</v>
      </c>
    </row>
    <row r="23" spans="1:10" ht="14.4" customHeight="1" x14ac:dyDescent="0.3">
      <c r="A23" s="644" t="s">
        <v>593</v>
      </c>
      <c r="B23" s="645" t="s">
        <v>362</v>
      </c>
      <c r="C23" s="646">
        <v>131.81134999999998</v>
      </c>
      <c r="D23" s="646">
        <v>139.34332000000001</v>
      </c>
      <c r="E23" s="646"/>
      <c r="F23" s="646">
        <v>140.85601000000003</v>
      </c>
      <c r="G23" s="646">
        <v>139.49434913369583</v>
      </c>
      <c r="H23" s="646">
        <v>1.3616608663041916</v>
      </c>
      <c r="I23" s="647">
        <v>1.0097614052093187</v>
      </c>
      <c r="J23" s="648" t="s">
        <v>1</v>
      </c>
    </row>
    <row r="24" spans="1:10" ht="14.4" customHeight="1" x14ac:dyDescent="0.3">
      <c r="A24" s="644" t="s">
        <v>593</v>
      </c>
      <c r="B24" s="645" t="s">
        <v>363</v>
      </c>
      <c r="C24" s="646">
        <v>24.3081</v>
      </c>
      <c r="D24" s="646">
        <v>35.384709999999004</v>
      </c>
      <c r="E24" s="646"/>
      <c r="F24" s="646">
        <v>34.906989999999993</v>
      </c>
      <c r="G24" s="646">
        <v>35.667396895126672</v>
      </c>
      <c r="H24" s="646">
        <v>-0.76040689512667825</v>
      </c>
      <c r="I24" s="647">
        <v>0.97868061699701514</v>
      </c>
      <c r="J24" s="648" t="s">
        <v>1</v>
      </c>
    </row>
    <row r="25" spans="1:10" ht="14.4" customHeight="1" x14ac:dyDescent="0.3">
      <c r="A25" s="644" t="s">
        <v>593</v>
      </c>
      <c r="B25" s="645" t="s">
        <v>364</v>
      </c>
      <c r="C25" s="646" t="s">
        <v>590</v>
      </c>
      <c r="D25" s="646">
        <v>2.10806</v>
      </c>
      <c r="E25" s="646"/>
      <c r="F25" s="646">
        <v>0</v>
      </c>
      <c r="G25" s="646">
        <v>1.7223197592883333</v>
      </c>
      <c r="H25" s="646">
        <v>-1.7223197592883333</v>
      </c>
      <c r="I25" s="647">
        <v>0</v>
      </c>
      <c r="J25" s="648" t="s">
        <v>1</v>
      </c>
    </row>
    <row r="26" spans="1:10" ht="14.4" customHeight="1" x14ac:dyDescent="0.3">
      <c r="A26" s="644" t="s">
        <v>593</v>
      </c>
      <c r="B26" s="645" t="s">
        <v>365</v>
      </c>
      <c r="C26" s="646">
        <v>3.6855000000000002</v>
      </c>
      <c r="D26" s="646">
        <v>9.0659999999999989</v>
      </c>
      <c r="E26" s="646"/>
      <c r="F26" s="646">
        <v>22.441999999999997</v>
      </c>
      <c r="G26" s="646">
        <v>8.2740589943766665</v>
      </c>
      <c r="H26" s="646">
        <v>14.16794100562333</v>
      </c>
      <c r="I26" s="647">
        <v>2.712332606674952</v>
      </c>
      <c r="J26" s="648" t="s">
        <v>1</v>
      </c>
    </row>
    <row r="27" spans="1:10" ht="14.4" customHeight="1" x14ac:dyDescent="0.3">
      <c r="A27" s="644" t="s">
        <v>593</v>
      </c>
      <c r="B27" s="645" t="s">
        <v>366</v>
      </c>
      <c r="C27" s="646">
        <v>23.6554</v>
      </c>
      <c r="D27" s="646">
        <v>22.13008</v>
      </c>
      <c r="E27" s="646"/>
      <c r="F27" s="646">
        <v>21.599679999999999</v>
      </c>
      <c r="G27" s="646">
        <v>22.050217549147501</v>
      </c>
      <c r="H27" s="646">
        <v>-0.45053754914750144</v>
      </c>
      <c r="I27" s="647">
        <v>0.97956765967758352</v>
      </c>
      <c r="J27" s="648" t="s">
        <v>1</v>
      </c>
    </row>
    <row r="28" spans="1:10" ht="14.4" customHeight="1" x14ac:dyDescent="0.3">
      <c r="A28" s="644" t="s">
        <v>593</v>
      </c>
      <c r="B28" s="645" t="s">
        <v>367</v>
      </c>
      <c r="C28" s="646">
        <v>127.28736000000001</v>
      </c>
      <c r="D28" s="646">
        <v>198.95814000000001</v>
      </c>
      <c r="E28" s="646"/>
      <c r="F28" s="646">
        <v>100.02238</v>
      </c>
      <c r="G28" s="646">
        <v>166.02081154197251</v>
      </c>
      <c r="H28" s="646">
        <v>-65.998431541972508</v>
      </c>
      <c r="I28" s="647">
        <v>0.6024689258594117</v>
      </c>
      <c r="J28" s="648" t="s">
        <v>1</v>
      </c>
    </row>
    <row r="29" spans="1:10" ht="14.4" customHeight="1" x14ac:dyDescent="0.3">
      <c r="A29" s="644" t="s">
        <v>593</v>
      </c>
      <c r="B29" s="645" t="s">
        <v>595</v>
      </c>
      <c r="C29" s="646">
        <v>352.75053000000003</v>
      </c>
      <c r="D29" s="646">
        <v>457.56492999999807</v>
      </c>
      <c r="E29" s="646"/>
      <c r="F29" s="646">
        <v>416.95107000000002</v>
      </c>
      <c r="G29" s="646">
        <v>433.77018704185002</v>
      </c>
      <c r="H29" s="646">
        <v>-16.819117041850006</v>
      </c>
      <c r="I29" s="647">
        <v>0.96122574223795765</v>
      </c>
      <c r="J29" s="648" t="s">
        <v>596</v>
      </c>
    </row>
    <row r="30" spans="1:10" ht="14.4" customHeight="1" x14ac:dyDescent="0.3">
      <c r="A30" s="644" t="s">
        <v>590</v>
      </c>
      <c r="B30" s="645" t="s">
        <v>590</v>
      </c>
      <c r="C30" s="646" t="s">
        <v>590</v>
      </c>
      <c r="D30" s="646" t="s">
        <v>590</v>
      </c>
      <c r="E30" s="646"/>
      <c r="F30" s="646" t="s">
        <v>590</v>
      </c>
      <c r="G30" s="646" t="s">
        <v>590</v>
      </c>
      <c r="H30" s="646" t="s">
        <v>590</v>
      </c>
      <c r="I30" s="647" t="s">
        <v>590</v>
      </c>
      <c r="J30" s="648" t="s">
        <v>597</v>
      </c>
    </row>
    <row r="31" spans="1:10" ht="14.4" customHeight="1" x14ac:dyDescent="0.3">
      <c r="A31" s="644" t="s">
        <v>598</v>
      </c>
      <c r="B31" s="645" t="s">
        <v>599</v>
      </c>
      <c r="C31" s="646" t="s">
        <v>590</v>
      </c>
      <c r="D31" s="646" t="s">
        <v>590</v>
      </c>
      <c r="E31" s="646"/>
      <c r="F31" s="646" t="s">
        <v>590</v>
      </c>
      <c r="G31" s="646" t="s">
        <v>590</v>
      </c>
      <c r="H31" s="646" t="s">
        <v>590</v>
      </c>
      <c r="I31" s="647" t="s">
        <v>590</v>
      </c>
      <c r="J31" s="648" t="s">
        <v>0</v>
      </c>
    </row>
    <row r="32" spans="1:10" ht="14.4" customHeight="1" x14ac:dyDescent="0.3">
      <c r="A32" s="644" t="s">
        <v>598</v>
      </c>
      <c r="B32" s="645" t="s">
        <v>359</v>
      </c>
      <c r="C32" s="646">
        <v>14.561059999999999</v>
      </c>
      <c r="D32" s="646">
        <v>15.55288</v>
      </c>
      <c r="E32" s="646"/>
      <c r="F32" s="646">
        <v>62.75739999999999</v>
      </c>
      <c r="G32" s="646">
        <v>18.652146911189998</v>
      </c>
      <c r="H32" s="646">
        <v>44.105253088809988</v>
      </c>
      <c r="I32" s="647">
        <v>3.3646207216151556</v>
      </c>
      <c r="J32" s="648" t="s">
        <v>1</v>
      </c>
    </row>
    <row r="33" spans="1:10" ht="14.4" customHeight="1" x14ac:dyDescent="0.3">
      <c r="A33" s="644" t="s">
        <v>598</v>
      </c>
      <c r="B33" s="645" t="s">
        <v>360</v>
      </c>
      <c r="C33" s="646">
        <v>0</v>
      </c>
      <c r="D33" s="646">
        <v>0</v>
      </c>
      <c r="E33" s="646"/>
      <c r="F33" s="646">
        <v>0</v>
      </c>
      <c r="G33" s="646">
        <v>0.22991453386916663</v>
      </c>
      <c r="H33" s="646">
        <v>-0.22991453386916663</v>
      </c>
      <c r="I33" s="647">
        <v>0</v>
      </c>
      <c r="J33" s="648" t="s">
        <v>1</v>
      </c>
    </row>
    <row r="34" spans="1:10" ht="14.4" customHeight="1" x14ac:dyDescent="0.3">
      <c r="A34" s="644" t="s">
        <v>598</v>
      </c>
      <c r="B34" s="645" t="s">
        <v>361</v>
      </c>
      <c r="C34" s="646">
        <v>55.374800000000008</v>
      </c>
      <c r="D34" s="646">
        <v>44.697540000000004</v>
      </c>
      <c r="E34" s="646"/>
      <c r="F34" s="646">
        <v>42.072870000000002</v>
      </c>
      <c r="G34" s="646">
        <v>45.322573153291671</v>
      </c>
      <c r="H34" s="646">
        <v>-3.2497031532916694</v>
      </c>
      <c r="I34" s="647">
        <v>0.92829835273693739</v>
      </c>
      <c r="J34" s="648" t="s">
        <v>1</v>
      </c>
    </row>
    <row r="35" spans="1:10" ht="14.4" customHeight="1" x14ac:dyDescent="0.3">
      <c r="A35" s="644" t="s">
        <v>598</v>
      </c>
      <c r="B35" s="645" t="s">
        <v>362</v>
      </c>
      <c r="C35" s="646">
        <v>173.07472999999999</v>
      </c>
      <c r="D35" s="646">
        <v>143.92291999999998</v>
      </c>
      <c r="E35" s="646"/>
      <c r="F35" s="646">
        <v>156.39465000000001</v>
      </c>
      <c r="G35" s="646">
        <v>145.76439054997167</v>
      </c>
      <c r="H35" s="646">
        <v>10.630259450028348</v>
      </c>
      <c r="I35" s="647">
        <v>1.0729276842575899</v>
      </c>
      <c r="J35" s="648" t="s">
        <v>1</v>
      </c>
    </row>
    <row r="36" spans="1:10" ht="14.4" customHeight="1" x14ac:dyDescent="0.3">
      <c r="A36" s="644" t="s">
        <v>598</v>
      </c>
      <c r="B36" s="645" t="s">
        <v>363</v>
      </c>
      <c r="C36" s="646">
        <v>31.675689999999999</v>
      </c>
      <c r="D36" s="646">
        <v>34.434939999999003</v>
      </c>
      <c r="E36" s="646"/>
      <c r="F36" s="646">
        <v>45.28828</v>
      </c>
      <c r="G36" s="646">
        <v>38.4171457604875</v>
      </c>
      <c r="H36" s="646">
        <v>6.8711342395125001</v>
      </c>
      <c r="I36" s="647">
        <v>1.1788559275681418</v>
      </c>
      <c r="J36" s="648" t="s">
        <v>1</v>
      </c>
    </row>
    <row r="37" spans="1:10" ht="14.4" customHeight="1" x14ac:dyDescent="0.3">
      <c r="A37" s="644" t="s">
        <v>598</v>
      </c>
      <c r="B37" s="645" t="s">
        <v>365</v>
      </c>
      <c r="C37" s="646">
        <v>15.504999999999997</v>
      </c>
      <c r="D37" s="646">
        <v>19.461000000000002</v>
      </c>
      <c r="E37" s="646"/>
      <c r="F37" s="646">
        <v>27.57002</v>
      </c>
      <c r="G37" s="646">
        <v>20.262855721674168</v>
      </c>
      <c r="H37" s="646">
        <v>7.3071642783258319</v>
      </c>
      <c r="I37" s="647">
        <v>1.3606186797505408</v>
      </c>
      <c r="J37" s="648" t="s">
        <v>1</v>
      </c>
    </row>
    <row r="38" spans="1:10" ht="14.4" customHeight="1" x14ac:dyDescent="0.3">
      <c r="A38" s="644" t="s">
        <v>598</v>
      </c>
      <c r="B38" s="645" t="s">
        <v>366</v>
      </c>
      <c r="C38" s="646">
        <v>19.105</v>
      </c>
      <c r="D38" s="646">
        <v>17.982900000000001</v>
      </c>
      <c r="E38" s="646"/>
      <c r="F38" s="646">
        <v>22.018400000000003</v>
      </c>
      <c r="G38" s="646">
        <v>20.006569109082498</v>
      </c>
      <c r="H38" s="646">
        <v>2.0118308909175049</v>
      </c>
      <c r="I38" s="647">
        <v>1.1005585155529831</v>
      </c>
      <c r="J38" s="648" t="s">
        <v>1</v>
      </c>
    </row>
    <row r="39" spans="1:10" ht="14.4" customHeight="1" x14ac:dyDescent="0.3">
      <c r="A39" s="644" t="s">
        <v>598</v>
      </c>
      <c r="B39" s="645" t="s">
        <v>367</v>
      </c>
      <c r="C39" s="646">
        <v>85.688929999999999</v>
      </c>
      <c r="D39" s="646">
        <v>77.204459999999997</v>
      </c>
      <c r="E39" s="646"/>
      <c r="F39" s="646">
        <v>45.099590000000006</v>
      </c>
      <c r="G39" s="646">
        <v>69.391221196851674</v>
      </c>
      <c r="H39" s="646">
        <v>-24.291631196851668</v>
      </c>
      <c r="I39" s="647">
        <v>0.64993221364500509</v>
      </c>
      <c r="J39" s="648" t="s">
        <v>1</v>
      </c>
    </row>
    <row r="40" spans="1:10" ht="14.4" customHeight="1" x14ac:dyDescent="0.3">
      <c r="A40" s="644" t="s">
        <v>598</v>
      </c>
      <c r="B40" s="645" t="s">
        <v>600</v>
      </c>
      <c r="C40" s="646">
        <v>394.98520999999994</v>
      </c>
      <c r="D40" s="646">
        <v>353.25663999999898</v>
      </c>
      <c r="E40" s="646"/>
      <c r="F40" s="646">
        <v>401.20120999999995</v>
      </c>
      <c r="G40" s="646">
        <v>358.04681693641834</v>
      </c>
      <c r="H40" s="646">
        <v>43.154393063581608</v>
      </c>
      <c r="I40" s="647">
        <v>1.1205272356079761</v>
      </c>
      <c r="J40" s="648" t="s">
        <v>596</v>
      </c>
    </row>
    <row r="41" spans="1:10" ht="14.4" customHeight="1" x14ac:dyDescent="0.3">
      <c r="A41" s="644" t="s">
        <v>590</v>
      </c>
      <c r="B41" s="645" t="s">
        <v>590</v>
      </c>
      <c r="C41" s="646" t="s">
        <v>590</v>
      </c>
      <c r="D41" s="646" t="s">
        <v>590</v>
      </c>
      <c r="E41" s="646"/>
      <c r="F41" s="646" t="s">
        <v>590</v>
      </c>
      <c r="G41" s="646" t="s">
        <v>590</v>
      </c>
      <c r="H41" s="646" t="s">
        <v>590</v>
      </c>
      <c r="I41" s="647" t="s">
        <v>590</v>
      </c>
      <c r="J41" s="648" t="s">
        <v>597</v>
      </c>
    </row>
    <row r="42" spans="1:10" ht="14.4" customHeight="1" x14ac:dyDescent="0.3">
      <c r="A42" s="644" t="s">
        <v>604</v>
      </c>
      <c r="B42" s="645" t="s">
        <v>605</v>
      </c>
      <c r="C42" s="646" t="s">
        <v>590</v>
      </c>
      <c r="D42" s="646" t="s">
        <v>590</v>
      </c>
      <c r="E42" s="646"/>
      <c r="F42" s="646" t="s">
        <v>590</v>
      </c>
      <c r="G42" s="646" t="s">
        <v>590</v>
      </c>
      <c r="H42" s="646" t="s">
        <v>590</v>
      </c>
      <c r="I42" s="647" t="s">
        <v>590</v>
      </c>
      <c r="J42" s="648" t="s">
        <v>0</v>
      </c>
    </row>
    <row r="43" spans="1:10" ht="14.4" customHeight="1" x14ac:dyDescent="0.3">
      <c r="A43" s="644" t="s">
        <v>604</v>
      </c>
      <c r="B43" s="645" t="s">
        <v>359</v>
      </c>
      <c r="C43" s="646">
        <v>142.09748999999999</v>
      </c>
      <c r="D43" s="646">
        <v>8.9362999999999992</v>
      </c>
      <c r="E43" s="646"/>
      <c r="F43" s="646">
        <v>0</v>
      </c>
      <c r="G43" s="646">
        <v>7.4469087792508324</v>
      </c>
      <c r="H43" s="646">
        <v>-7.4469087792508324</v>
      </c>
      <c r="I43" s="647">
        <v>0</v>
      </c>
      <c r="J43" s="648" t="s">
        <v>1</v>
      </c>
    </row>
    <row r="44" spans="1:10" ht="14.4" customHeight="1" x14ac:dyDescent="0.3">
      <c r="A44" s="644" t="s">
        <v>604</v>
      </c>
      <c r="B44" s="645" t="s">
        <v>361</v>
      </c>
      <c r="C44" s="646">
        <v>28.37687</v>
      </c>
      <c r="D44" s="646">
        <v>27.25356</v>
      </c>
      <c r="E44" s="646"/>
      <c r="F44" s="646">
        <v>29.10557</v>
      </c>
      <c r="G44" s="646">
        <v>27.303465277506668</v>
      </c>
      <c r="H44" s="646">
        <v>1.8021047224933326</v>
      </c>
      <c r="I44" s="647">
        <v>1.0660027840487323</v>
      </c>
      <c r="J44" s="648" t="s">
        <v>1</v>
      </c>
    </row>
    <row r="45" spans="1:10" ht="14.4" customHeight="1" x14ac:dyDescent="0.3">
      <c r="A45" s="644" t="s">
        <v>604</v>
      </c>
      <c r="B45" s="645" t="s">
        <v>362</v>
      </c>
      <c r="C45" s="646">
        <v>431.83339000000007</v>
      </c>
      <c r="D45" s="646">
        <v>388.84543000000002</v>
      </c>
      <c r="E45" s="646"/>
      <c r="F45" s="646">
        <v>372.24178000000001</v>
      </c>
      <c r="G45" s="646">
        <v>369.14956071649164</v>
      </c>
      <c r="H45" s="646">
        <v>3.0922192835083706</v>
      </c>
      <c r="I45" s="647">
        <v>1.0083766029072514</v>
      </c>
      <c r="J45" s="648" t="s">
        <v>1</v>
      </c>
    </row>
    <row r="46" spans="1:10" ht="14.4" customHeight="1" x14ac:dyDescent="0.3">
      <c r="A46" s="644" t="s">
        <v>604</v>
      </c>
      <c r="B46" s="645" t="s">
        <v>363</v>
      </c>
      <c r="C46" s="646">
        <v>42.163549999999994</v>
      </c>
      <c r="D46" s="646">
        <v>51.598199999999004</v>
      </c>
      <c r="E46" s="646"/>
      <c r="F46" s="646">
        <v>44.433970000000009</v>
      </c>
      <c r="G46" s="646">
        <v>47.451535230061666</v>
      </c>
      <c r="H46" s="646">
        <v>-3.0175652300616562</v>
      </c>
      <c r="I46" s="647">
        <v>0.93640742674749211</v>
      </c>
      <c r="J46" s="648" t="s">
        <v>1</v>
      </c>
    </row>
    <row r="47" spans="1:10" ht="14.4" customHeight="1" x14ac:dyDescent="0.3">
      <c r="A47" s="644" t="s">
        <v>604</v>
      </c>
      <c r="B47" s="645" t="s">
        <v>365</v>
      </c>
      <c r="C47" s="646">
        <v>110.9062</v>
      </c>
      <c r="D47" s="646">
        <v>99.088999999999999</v>
      </c>
      <c r="E47" s="646"/>
      <c r="F47" s="646">
        <v>104.88800000000001</v>
      </c>
      <c r="G47" s="646">
        <v>108.51648847254999</v>
      </c>
      <c r="H47" s="646">
        <v>-3.6284884725499893</v>
      </c>
      <c r="I47" s="647">
        <v>0.96656279129905831</v>
      </c>
      <c r="J47" s="648" t="s">
        <v>1</v>
      </c>
    </row>
    <row r="48" spans="1:10" ht="14.4" customHeight="1" x14ac:dyDescent="0.3">
      <c r="A48" s="644" t="s">
        <v>604</v>
      </c>
      <c r="B48" s="645" t="s">
        <v>366</v>
      </c>
      <c r="C48" s="646">
        <v>17.5168</v>
      </c>
      <c r="D48" s="646">
        <v>16.990000000000002</v>
      </c>
      <c r="E48" s="646"/>
      <c r="F48" s="646">
        <v>13.722700000000001</v>
      </c>
      <c r="G48" s="646">
        <v>15.772575361819168</v>
      </c>
      <c r="H48" s="646">
        <v>-2.0498753618191667</v>
      </c>
      <c r="I48" s="647">
        <v>0.87003546885682848</v>
      </c>
      <c r="J48" s="648" t="s">
        <v>1</v>
      </c>
    </row>
    <row r="49" spans="1:10" ht="14.4" customHeight="1" x14ac:dyDescent="0.3">
      <c r="A49" s="644" t="s">
        <v>604</v>
      </c>
      <c r="B49" s="645" t="s">
        <v>367</v>
      </c>
      <c r="C49" s="646">
        <v>99.471049999999991</v>
      </c>
      <c r="D49" s="646">
        <v>76.669700000000006</v>
      </c>
      <c r="E49" s="646"/>
      <c r="F49" s="646">
        <v>40.589660000000002</v>
      </c>
      <c r="G49" s="646">
        <v>59.724452919274171</v>
      </c>
      <c r="H49" s="646">
        <v>-19.134792919274169</v>
      </c>
      <c r="I49" s="647">
        <v>0.67961543414826286</v>
      </c>
      <c r="J49" s="648" t="s">
        <v>1</v>
      </c>
    </row>
    <row r="50" spans="1:10" ht="14.4" customHeight="1" x14ac:dyDescent="0.3">
      <c r="A50" s="644" t="s">
        <v>604</v>
      </c>
      <c r="B50" s="645" t="s">
        <v>606</v>
      </c>
      <c r="C50" s="646">
        <v>872.36535000000003</v>
      </c>
      <c r="D50" s="646">
        <v>669.38218999999901</v>
      </c>
      <c r="E50" s="646"/>
      <c r="F50" s="646">
        <v>604.98167999999998</v>
      </c>
      <c r="G50" s="646">
        <v>635.36498675695407</v>
      </c>
      <c r="H50" s="646">
        <v>-30.383306756954084</v>
      </c>
      <c r="I50" s="647">
        <v>0.9521797590515062</v>
      </c>
      <c r="J50" s="648" t="s">
        <v>596</v>
      </c>
    </row>
    <row r="51" spans="1:10" ht="14.4" customHeight="1" x14ac:dyDescent="0.3">
      <c r="A51" s="644" t="s">
        <v>590</v>
      </c>
      <c r="B51" s="645" t="s">
        <v>590</v>
      </c>
      <c r="C51" s="646" t="s">
        <v>590</v>
      </c>
      <c r="D51" s="646" t="s">
        <v>590</v>
      </c>
      <c r="E51" s="646"/>
      <c r="F51" s="646" t="s">
        <v>590</v>
      </c>
      <c r="G51" s="646" t="s">
        <v>590</v>
      </c>
      <c r="H51" s="646" t="s">
        <v>590</v>
      </c>
      <c r="I51" s="647" t="s">
        <v>590</v>
      </c>
      <c r="J51" s="648" t="s">
        <v>597</v>
      </c>
    </row>
    <row r="52" spans="1:10" ht="14.4" customHeight="1" x14ac:dyDescent="0.3">
      <c r="A52" s="644" t="s">
        <v>607</v>
      </c>
      <c r="B52" s="645" t="s">
        <v>608</v>
      </c>
      <c r="C52" s="646" t="s">
        <v>590</v>
      </c>
      <c r="D52" s="646" t="s">
        <v>590</v>
      </c>
      <c r="E52" s="646"/>
      <c r="F52" s="646" t="s">
        <v>590</v>
      </c>
      <c r="G52" s="646" t="s">
        <v>590</v>
      </c>
      <c r="H52" s="646" t="s">
        <v>590</v>
      </c>
      <c r="I52" s="647" t="s">
        <v>590</v>
      </c>
      <c r="J52" s="648" t="s">
        <v>0</v>
      </c>
    </row>
    <row r="53" spans="1:10" ht="14.4" customHeight="1" x14ac:dyDescent="0.3">
      <c r="A53" s="644" t="s">
        <v>607</v>
      </c>
      <c r="B53" s="645" t="s">
        <v>358</v>
      </c>
      <c r="C53" s="646">
        <v>0</v>
      </c>
      <c r="D53" s="646">
        <v>2.8795600000000001</v>
      </c>
      <c r="E53" s="646"/>
      <c r="F53" s="646">
        <v>0</v>
      </c>
      <c r="G53" s="646">
        <v>3.7098380563400002</v>
      </c>
      <c r="H53" s="646">
        <v>-3.7098380563400002</v>
      </c>
      <c r="I53" s="647">
        <v>0</v>
      </c>
      <c r="J53" s="648" t="s">
        <v>1</v>
      </c>
    </row>
    <row r="54" spans="1:10" ht="14.4" customHeight="1" x14ac:dyDescent="0.3">
      <c r="A54" s="644" t="s">
        <v>607</v>
      </c>
      <c r="B54" s="645" t="s">
        <v>361</v>
      </c>
      <c r="C54" s="646">
        <v>1.8921000000000001</v>
      </c>
      <c r="D54" s="646">
        <v>2.25834</v>
      </c>
      <c r="E54" s="646"/>
      <c r="F54" s="646">
        <v>1.9873599999999998</v>
      </c>
      <c r="G54" s="646">
        <v>2.4148122813249997</v>
      </c>
      <c r="H54" s="646">
        <v>-0.42745228132499991</v>
      </c>
      <c r="I54" s="647">
        <v>0.82298736650019921</v>
      </c>
      <c r="J54" s="648" t="s">
        <v>1</v>
      </c>
    </row>
    <row r="55" spans="1:10" ht="14.4" customHeight="1" x14ac:dyDescent="0.3">
      <c r="A55" s="644" t="s">
        <v>607</v>
      </c>
      <c r="B55" s="645" t="s">
        <v>362</v>
      </c>
      <c r="C55" s="646">
        <v>54.940000000000005</v>
      </c>
      <c r="D55" s="646">
        <v>32.304949999998996</v>
      </c>
      <c r="E55" s="646"/>
      <c r="F55" s="646">
        <v>85.608000000000004</v>
      </c>
      <c r="G55" s="646">
        <v>48.916397768734171</v>
      </c>
      <c r="H55" s="646">
        <v>36.691602231265833</v>
      </c>
      <c r="I55" s="647">
        <v>1.750087984907138</v>
      </c>
      <c r="J55" s="648" t="s">
        <v>1</v>
      </c>
    </row>
    <row r="56" spans="1:10" ht="14.4" customHeight="1" x14ac:dyDescent="0.3">
      <c r="A56" s="644" t="s">
        <v>607</v>
      </c>
      <c r="B56" s="645" t="s">
        <v>366</v>
      </c>
      <c r="C56" s="646">
        <v>0.48699999999999999</v>
      </c>
      <c r="D56" s="646">
        <v>0</v>
      </c>
      <c r="E56" s="646"/>
      <c r="F56" s="646" t="s">
        <v>590</v>
      </c>
      <c r="G56" s="646" t="s">
        <v>590</v>
      </c>
      <c r="H56" s="646" t="s">
        <v>590</v>
      </c>
      <c r="I56" s="647" t="s">
        <v>590</v>
      </c>
      <c r="J56" s="648" t="s">
        <v>1</v>
      </c>
    </row>
    <row r="57" spans="1:10" ht="14.4" customHeight="1" x14ac:dyDescent="0.3">
      <c r="A57" s="644" t="s">
        <v>607</v>
      </c>
      <c r="B57" s="645" t="s">
        <v>609</v>
      </c>
      <c r="C57" s="646">
        <v>57.319100000000006</v>
      </c>
      <c r="D57" s="646">
        <v>37.442849999998998</v>
      </c>
      <c r="E57" s="646"/>
      <c r="F57" s="646">
        <v>87.595359999999999</v>
      </c>
      <c r="G57" s="646">
        <v>55.041048106399174</v>
      </c>
      <c r="H57" s="646">
        <v>32.554311893600826</v>
      </c>
      <c r="I57" s="647">
        <v>1.5914551596232414</v>
      </c>
      <c r="J57" s="648" t="s">
        <v>596</v>
      </c>
    </row>
    <row r="58" spans="1:10" ht="14.4" customHeight="1" x14ac:dyDescent="0.3">
      <c r="A58" s="644" t="s">
        <v>590</v>
      </c>
      <c r="B58" s="645" t="s">
        <v>590</v>
      </c>
      <c r="C58" s="646" t="s">
        <v>590</v>
      </c>
      <c r="D58" s="646" t="s">
        <v>590</v>
      </c>
      <c r="E58" s="646"/>
      <c r="F58" s="646" t="s">
        <v>590</v>
      </c>
      <c r="G58" s="646" t="s">
        <v>590</v>
      </c>
      <c r="H58" s="646" t="s">
        <v>590</v>
      </c>
      <c r="I58" s="647" t="s">
        <v>590</v>
      </c>
      <c r="J58" s="648" t="s">
        <v>597</v>
      </c>
    </row>
    <row r="59" spans="1:10" ht="14.4" customHeight="1" x14ac:dyDescent="0.3">
      <c r="A59" s="644" t="s">
        <v>610</v>
      </c>
      <c r="B59" s="645" t="s">
        <v>611</v>
      </c>
      <c r="C59" s="646" t="s">
        <v>590</v>
      </c>
      <c r="D59" s="646" t="s">
        <v>590</v>
      </c>
      <c r="E59" s="646"/>
      <c r="F59" s="646" t="s">
        <v>590</v>
      </c>
      <c r="G59" s="646" t="s">
        <v>590</v>
      </c>
      <c r="H59" s="646" t="s">
        <v>590</v>
      </c>
      <c r="I59" s="647" t="s">
        <v>590</v>
      </c>
      <c r="J59" s="648" t="s">
        <v>0</v>
      </c>
    </row>
    <row r="60" spans="1:10" ht="14.4" customHeight="1" x14ac:dyDescent="0.3">
      <c r="A60" s="644" t="s">
        <v>610</v>
      </c>
      <c r="B60" s="645" t="s">
        <v>358</v>
      </c>
      <c r="C60" s="646">
        <v>0</v>
      </c>
      <c r="D60" s="646">
        <v>0</v>
      </c>
      <c r="E60" s="646"/>
      <c r="F60" s="646" t="s">
        <v>590</v>
      </c>
      <c r="G60" s="646" t="s">
        <v>590</v>
      </c>
      <c r="H60" s="646" t="s">
        <v>590</v>
      </c>
      <c r="I60" s="647" t="s">
        <v>590</v>
      </c>
      <c r="J60" s="648" t="s">
        <v>1</v>
      </c>
    </row>
    <row r="61" spans="1:10" ht="14.4" customHeight="1" x14ac:dyDescent="0.3">
      <c r="A61" s="644" t="s">
        <v>610</v>
      </c>
      <c r="B61" s="645" t="s">
        <v>361</v>
      </c>
      <c r="C61" s="646">
        <v>6.1135700000000002</v>
      </c>
      <c r="D61" s="646">
        <v>12.46191</v>
      </c>
      <c r="E61" s="646"/>
      <c r="F61" s="646">
        <v>9.9652000000000012</v>
      </c>
      <c r="G61" s="646">
        <v>13.224679416335833</v>
      </c>
      <c r="H61" s="646">
        <v>-3.2594794163358323</v>
      </c>
      <c r="I61" s="647">
        <v>0.75353055346585196</v>
      </c>
      <c r="J61" s="648" t="s">
        <v>1</v>
      </c>
    </row>
    <row r="62" spans="1:10" ht="14.4" customHeight="1" x14ac:dyDescent="0.3">
      <c r="A62" s="644" t="s">
        <v>610</v>
      </c>
      <c r="B62" s="645" t="s">
        <v>362</v>
      </c>
      <c r="C62" s="646">
        <v>9.4636999999999993</v>
      </c>
      <c r="D62" s="646">
        <v>3.9930599999989997</v>
      </c>
      <c r="E62" s="646"/>
      <c r="F62" s="646">
        <v>2.37216</v>
      </c>
      <c r="G62" s="646">
        <v>3.5745167939149995</v>
      </c>
      <c r="H62" s="646">
        <v>-1.2023567939149995</v>
      </c>
      <c r="I62" s="647">
        <v>0.66363095678783623</v>
      </c>
      <c r="J62" s="648" t="s">
        <v>1</v>
      </c>
    </row>
    <row r="63" spans="1:10" ht="14.4" customHeight="1" x14ac:dyDescent="0.3">
      <c r="A63" s="644" t="s">
        <v>610</v>
      </c>
      <c r="B63" s="645" t="s">
        <v>363</v>
      </c>
      <c r="C63" s="646" t="s">
        <v>590</v>
      </c>
      <c r="D63" s="646">
        <v>0</v>
      </c>
      <c r="E63" s="646"/>
      <c r="F63" s="646">
        <v>0</v>
      </c>
      <c r="G63" s="646">
        <v>0.13322891483583335</v>
      </c>
      <c r="H63" s="646">
        <v>-0.13322891483583335</v>
      </c>
      <c r="I63" s="647">
        <v>0</v>
      </c>
      <c r="J63" s="648" t="s">
        <v>1</v>
      </c>
    </row>
    <row r="64" spans="1:10" ht="14.4" customHeight="1" x14ac:dyDescent="0.3">
      <c r="A64" s="644" t="s">
        <v>610</v>
      </c>
      <c r="B64" s="645" t="s">
        <v>365</v>
      </c>
      <c r="C64" s="646">
        <v>2.9000000000000001E-2</v>
      </c>
      <c r="D64" s="646">
        <v>5.7999999999999996E-2</v>
      </c>
      <c r="E64" s="646"/>
      <c r="F64" s="646">
        <v>0</v>
      </c>
      <c r="G64" s="646">
        <v>4.9581095326666665E-2</v>
      </c>
      <c r="H64" s="646">
        <v>-4.9581095326666665E-2</v>
      </c>
      <c r="I64" s="647">
        <v>0</v>
      </c>
      <c r="J64" s="648" t="s">
        <v>1</v>
      </c>
    </row>
    <row r="65" spans="1:10" ht="14.4" customHeight="1" x14ac:dyDescent="0.3">
      <c r="A65" s="644" t="s">
        <v>610</v>
      </c>
      <c r="B65" s="645" t="s">
        <v>366</v>
      </c>
      <c r="C65" s="646">
        <v>5.0678000000000001</v>
      </c>
      <c r="D65" s="646">
        <v>4.5922000000000001</v>
      </c>
      <c r="E65" s="646"/>
      <c r="F65" s="646">
        <v>2.137</v>
      </c>
      <c r="G65" s="646">
        <v>4.0714592301124997</v>
      </c>
      <c r="H65" s="646">
        <v>-1.9344592301124997</v>
      </c>
      <c r="I65" s="647">
        <v>0.52487324058036855</v>
      </c>
      <c r="J65" s="648" t="s">
        <v>1</v>
      </c>
    </row>
    <row r="66" spans="1:10" ht="14.4" customHeight="1" x14ac:dyDescent="0.3">
      <c r="A66" s="644" t="s">
        <v>610</v>
      </c>
      <c r="B66" s="645" t="s">
        <v>612</v>
      </c>
      <c r="C66" s="646">
        <v>20.67407</v>
      </c>
      <c r="D66" s="646">
        <v>21.105169999998999</v>
      </c>
      <c r="E66" s="646"/>
      <c r="F66" s="646">
        <v>14.474360000000001</v>
      </c>
      <c r="G66" s="646">
        <v>21.053465450525831</v>
      </c>
      <c r="H66" s="646">
        <v>-6.5791054505258302</v>
      </c>
      <c r="I66" s="647">
        <v>0.68750486868842253</v>
      </c>
      <c r="J66" s="648" t="s">
        <v>596</v>
      </c>
    </row>
    <row r="67" spans="1:10" ht="14.4" customHeight="1" x14ac:dyDescent="0.3">
      <c r="A67" s="644" t="s">
        <v>590</v>
      </c>
      <c r="B67" s="645" t="s">
        <v>590</v>
      </c>
      <c r="C67" s="646" t="s">
        <v>590</v>
      </c>
      <c r="D67" s="646" t="s">
        <v>590</v>
      </c>
      <c r="E67" s="646"/>
      <c r="F67" s="646" t="s">
        <v>590</v>
      </c>
      <c r="G67" s="646" t="s">
        <v>590</v>
      </c>
      <c r="H67" s="646" t="s">
        <v>590</v>
      </c>
      <c r="I67" s="647" t="s">
        <v>590</v>
      </c>
      <c r="J67" s="648" t="s">
        <v>597</v>
      </c>
    </row>
    <row r="68" spans="1:10" ht="14.4" customHeight="1" x14ac:dyDescent="0.3">
      <c r="A68" s="644" t="s">
        <v>613</v>
      </c>
      <c r="B68" s="645" t="s">
        <v>614</v>
      </c>
      <c r="C68" s="646" t="s">
        <v>590</v>
      </c>
      <c r="D68" s="646" t="s">
        <v>590</v>
      </c>
      <c r="E68" s="646"/>
      <c r="F68" s="646" t="s">
        <v>590</v>
      </c>
      <c r="G68" s="646" t="s">
        <v>590</v>
      </c>
      <c r="H68" s="646" t="s">
        <v>590</v>
      </c>
      <c r="I68" s="647" t="s">
        <v>590</v>
      </c>
      <c r="J68" s="648" t="s">
        <v>0</v>
      </c>
    </row>
    <row r="69" spans="1:10" ht="14.4" customHeight="1" x14ac:dyDescent="0.3">
      <c r="A69" s="644" t="s">
        <v>613</v>
      </c>
      <c r="B69" s="645" t="s">
        <v>362</v>
      </c>
      <c r="C69" s="646">
        <v>0</v>
      </c>
      <c r="D69" s="646" t="s">
        <v>590</v>
      </c>
      <c r="E69" s="646"/>
      <c r="F69" s="646" t="s">
        <v>590</v>
      </c>
      <c r="G69" s="646" t="s">
        <v>590</v>
      </c>
      <c r="H69" s="646" t="s">
        <v>590</v>
      </c>
      <c r="I69" s="647" t="s">
        <v>590</v>
      </c>
      <c r="J69" s="648" t="s">
        <v>1</v>
      </c>
    </row>
    <row r="70" spans="1:10" ht="14.4" customHeight="1" x14ac:dyDescent="0.3">
      <c r="A70" s="644" t="s">
        <v>613</v>
      </c>
      <c r="B70" s="645" t="s">
        <v>615</v>
      </c>
      <c r="C70" s="646">
        <v>0</v>
      </c>
      <c r="D70" s="646" t="s">
        <v>590</v>
      </c>
      <c r="E70" s="646"/>
      <c r="F70" s="646" t="s">
        <v>590</v>
      </c>
      <c r="G70" s="646" t="s">
        <v>590</v>
      </c>
      <c r="H70" s="646" t="s">
        <v>590</v>
      </c>
      <c r="I70" s="647" t="s">
        <v>590</v>
      </c>
      <c r="J70" s="648" t="s">
        <v>596</v>
      </c>
    </row>
    <row r="71" spans="1:10" ht="14.4" customHeight="1" x14ac:dyDescent="0.3">
      <c r="A71" s="644" t="s">
        <v>590</v>
      </c>
      <c r="B71" s="645" t="s">
        <v>590</v>
      </c>
      <c r="C71" s="646" t="s">
        <v>590</v>
      </c>
      <c r="D71" s="646" t="s">
        <v>590</v>
      </c>
      <c r="E71" s="646"/>
      <c r="F71" s="646" t="s">
        <v>590</v>
      </c>
      <c r="G71" s="646" t="s">
        <v>590</v>
      </c>
      <c r="H71" s="646" t="s">
        <v>590</v>
      </c>
      <c r="I71" s="647" t="s">
        <v>590</v>
      </c>
      <c r="J71" s="648" t="s">
        <v>597</v>
      </c>
    </row>
    <row r="72" spans="1:10" ht="14.4" customHeight="1" x14ac:dyDescent="0.3">
      <c r="A72" s="644" t="s">
        <v>5616</v>
      </c>
      <c r="B72" s="645" t="s">
        <v>602</v>
      </c>
      <c r="C72" s="646" t="s">
        <v>590</v>
      </c>
      <c r="D72" s="646" t="s">
        <v>590</v>
      </c>
      <c r="E72" s="646"/>
      <c r="F72" s="646" t="s">
        <v>590</v>
      </c>
      <c r="G72" s="646" t="s">
        <v>590</v>
      </c>
      <c r="H72" s="646" t="s">
        <v>590</v>
      </c>
      <c r="I72" s="647" t="s">
        <v>590</v>
      </c>
      <c r="J72" s="648" t="s">
        <v>0</v>
      </c>
    </row>
    <row r="73" spans="1:10" ht="14.4" customHeight="1" x14ac:dyDescent="0.3">
      <c r="A73" s="644" t="s">
        <v>5616</v>
      </c>
      <c r="B73" s="645" t="s">
        <v>359</v>
      </c>
      <c r="C73" s="646">
        <v>0</v>
      </c>
      <c r="D73" s="646" t="s">
        <v>590</v>
      </c>
      <c r="E73" s="646"/>
      <c r="F73" s="646" t="s">
        <v>590</v>
      </c>
      <c r="G73" s="646" t="s">
        <v>590</v>
      </c>
      <c r="H73" s="646" t="s">
        <v>590</v>
      </c>
      <c r="I73" s="647" t="s">
        <v>590</v>
      </c>
      <c r="J73" s="648" t="s">
        <v>1</v>
      </c>
    </row>
    <row r="74" spans="1:10" ht="14.4" customHeight="1" x14ac:dyDescent="0.3">
      <c r="A74" s="644" t="s">
        <v>5616</v>
      </c>
      <c r="B74" s="645" t="s">
        <v>362</v>
      </c>
      <c r="C74" s="646">
        <v>0</v>
      </c>
      <c r="D74" s="646" t="s">
        <v>590</v>
      </c>
      <c r="E74" s="646"/>
      <c r="F74" s="646" t="s">
        <v>590</v>
      </c>
      <c r="G74" s="646" t="s">
        <v>590</v>
      </c>
      <c r="H74" s="646" t="s">
        <v>590</v>
      </c>
      <c r="I74" s="647" t="s">
        <v>590</v>
      </c>
      <c r="J74" s="648" t="s">
        <v>1</v>
      </c>
    </row>
    <row r="75" spans="1:10" ht="14.4" customHeight="1" x14ac:dyDescent="0.3">
      <c r="A75" s="644" t="s">
        <v>5616</v>
      </c>
      <c r="B75" s="645" t="s">
        <v>365</v>
      </c>
      <c r="C75" s="646">
        <v>0</v>
      </c>
      <c r="D75" s="646" t="s">
        <v>590</v>
      </c>
      <c r="E75" s="646"/>
      <c r="F75" s="646" t="s">
        <v>590</v>
      </c>
      <c r="G75" s="646" t="s">
        <v>590</v>
      </c>
      <c r="H75" s="646" t="s">
        <v>590</v>
      </c>
      <c r="I75" s="647" t="s">
        <v>590</v>
      </c>
      <c r="J75" s="648" t="s">
        <v>1</v>
      </c>
    </row>
    <row r="76" spans="1:10" ht="14.4" customHeight="1" x14ac:dyDescent="0.3">
      <c r="A76" s="644" t="s">
        <v>5616</v>
      </c>
      <c r="B76" s="645" t="s">
        <v>367</v>
      </c>
      <c r="C76" s="646">
        <v>470.01019999999994</v>
      </c>
      <c r="D76" s="646" t="s">
        <v>590</v>
      </c>
      <c r="E76" s="646"/>
      <c r="F76" s="646" t="s">
        <v>590</v>
      </c>
      <c r="G76" s="646" t="s">
        <v>590</v>
      </c>
      <c r="H76" s="646" t="s">
        <v>590</v>
      </c>
      <c r="I76" s="647" t="s">
        <v>590</v>
      </c>
      <c r="J76" s="648" t="s">
        <v>1</v>
      </c>
    </row>
    <row r="77" spans="1:10" ht="14.4" customHeight="1" x14ac:dyDescent="0.3">
      <c r="A77" s="644" t="s">
        <v>5616</v>
      </c>
      <c r="B77" s="645" t="s">
        <v>603</v>
      </c>
      <c r="C77" s="646">
        <v>470.01019999999994</v>
      </c>
      <c r="D77" s="646" t="s">
        <v>590</v>
      </c>
      <c r="E77" s="646"/>
      <c r="F77" s="646" t="s">
        <v>590</v>
      </c>
      <c r="G77" s="646" t="s">
        <v>590</v>
      </c>
      <c r="H77" s="646" t="s">
        <v>590</v>
      </c>
      <c r="I77" s="647" t="s">
        <v>590</v>
      </c>
      <c r="J77" s="648" t="s">
        <v>596</v>
      </c>
    </row>
    <row r="78" spans="1:10" ht="14.4" customHeight="1" x14ac:dyDescent="0.3">
      <c r="A78" s="644" t="s">
        <v>590</v>
      </c>
      <c r="B78" s="645" t="s">
        <v>590</v>
      </c>
      <c r="C78" s="646" t="s">
        <v>590</v>
      </c>
      <c r="D78" s="646" t="s">
        <v>590</v>
      </c>
      <c r="E78" s="646"/>
      <c r="F78" s="646" t="s">
        <v>590</v>
      </c>
      <c r="G78" s="646" t="s">
        <v>590</v>
      </c>
      <c r="H78" s="646" t="s">
        <v>590</v>
      </c>
      <c r="I78" s="647" t="s">
        <v>590</v>
      </c>
      <c r="J78" s="648" t="s">
        <v>597</v>
      </c>
    </row>
    <row r="79" spans="1:10" ht="14.4" customHeight="1" x14ac:dyDescent="0.3">
      <c r="A79" s="644" t="s">
        <v>6678</v>
      </c>
      <c r="B79" s="645" t="s">
        <v>6679</v>
      </c>
      <c r="C79" s="646" t="s">
        <v>590</v>
      </c>
      <c r="D79" s="646" t="s">
        <v>590</v>
      </c>
      <c r="E79" s="646"/>
      <c r="F79" s="646" t="s">
        <v>590</v>
      </c>
      <c r="G79" s="646" t="s">
        <v>590</v>
      </c>
      <c r="H79" s="646" t="s">
        <v>590</v>
      </c>
      <c r="I79" s="647" t="s">
        <v>590</v>
      </c>
      <c r="J79" s="648" t="s">
        <v>0</v>
      </c>
    </row>
    <row r="80" spans="1:10" ht="14.4" customHeight="1" x14ac:dyDescent="0.3">
      <c r="A80" s="644" t="s">
        <v>6678</v>
      </c>
      <c r="B80" s="645" t="s">
        <v>359</v>
      </c>
      <c r="C80" s="646" t="s">
        <v>590</v>
      </c>
      <c r="D80" s="646" t="s">
        <v>590</v>
      </c>
      <c r="E80" s="646"/>
      <c r="F80" s="646">
        <v>6.8159999999999998E-2</v>
      </c>
      <c r="G80" s="646">
        <v>0</v>
      </c>
      <c r="H80" s="646">
        <v>6.8159999999999998E-2</v>
      </c>
      <c r="I80" s="647" t="s">
        <v>590</v>
      </c>
      <c r="J80" s="648" t="s">
        <v>1</v>
      </c>
    </row>
    <row r="81" spans="1:10" ht="14.4" customHeight="1" x14ac:dyDescent="0.3">
      <c r="A81" s="644" t="s">
        <v>6678</v>
      </c>
      <c r="B81" s="645" t="s">
        <v>6680</v>
      </c>
      <c r="C81" s="646" t="s">
        <v>590</v>
      </c>
      <c r="D81" s="646" t="s">
        <v>590</v>
      </c>
      <c r="E81" s="646"/>
      <c r="F81" s="646">
        <v>6.8159999999999998E-2</v>
      </c>
      <c r="G81" s="646">
        <v>0</v>
      </c>
      <c r="H81" s="646">
        <v>6.8159999999999998E-2</v>
      </c>
      <c r="I81" s="647" t="s">
        <v>590</v>
      </c>
      <c r="J81" s="648" t="s">
        <v>596</v>
      </c>
    </row>
    <row r="82" spans="1:10" ht="14.4" customHeight="1" x14ac:dyDescent="0.3">
      <c r="A82" s="644" t="s">
        <v>590</v>
      </c>
      <c r="B82" s="645" t="s">
        <v>590</v>
      </c>
      <c r="C82" s="646" t="s">
        <v>590</v>
      </c>
      <c r="D82" s="646" t="s">
        <v>590</v>
      </c>
      <c r="E82" s="646"/>
      <c r="F82" s="646" t="s">
        <v>590</v>
      </c>
      <c r="G82" s="646" t="s">
        <v>590</v>
      </c>
      <c r="H82" s="646" t="s">
        <v>590</v>
      </c>
      <c r="I82" s="647" t="s">
        <v>590</v>
      </c>
      <c r="J82" s="648" t="s">
        <v>597</v>
      </c>
    </row>
    <row r="83" spans="1:10" ht="14.4" customHeight="1" x14ac:dyDescent="0.3">
      <c r="A83" s="644" t="s">
        <v>6681</v>
      </c>
      <c r="B83" s="645" t="s">
        <v>6682</v>
      </c>
      <c r="C83" s="646" t="s">
        <v>590</v>
      </c>
      <c r="D83" s="646" t="s">
        <v>590</v>
      </c>
      <c r="E83" s="646"/>
      <c r="F83" s="646" t="s">
        <v>590</v>
      </c>
      <c r="G83" s="646" t="s">
        <v>590</v>
      </c>
      <c r="H83" s="646" t="s">
        <v>590</v>
      </c>
      <c r="I83" s="647" t="s">
        <v>590</v>
      </c>
      <c r="J83" s="648" t="s">
        <v>0</v>
      </c>
    </row>
    <row r="84" spans="1:10" ht="14.4" customHeight="1" x14ac:dyDescent="0.3">
      <c r="A84" s="644" t="s">
        <v>6681</v>
      </c>
      <c r="B84" s="645" t="s">
        <v>366</v>
      </c>
      <c r="C84" s="646">
        <v>0</v>
      </c>
      <c r="D84" s="646">
        <v>0</v>
      </c>
      <c r="E84" s="646"/>
      <c r="F84" s="646" t="s">
        <v>590</v>
      </c>
      <c r="G84" s="646" t="s">
        <v>590</v>
      </c>
      <c r="H84" s="646" t="s">
        <v>590</v>
      </c>
      <c r="I84" s="647" t="s">
        <v>590</v>
      </c>
      <c r="J84" s="648" t="s">
        <v>1</v>
      </c>
    </row>
    <row r="85" spans="1:10" ht="14.4" customHeight="1" x14ac:dyDescent="0.3">
      <c r="A85" s="644" t="s">
        <v>6681</v>
      </c>
      <c r="B85" s="645" t="s">
        <v>6683</v>
      </c>
      <c r="C85" s="646">
        <v>0</v>
      </c>
      <c r="D85" s="646">
        <v>0</v>
      </c>
      <c r="E85" s="646"/>
      <c r="F85" s="646" t="s">
        <v>590</v>
      </c>
      <c r="G85" s="646" t="s">
        <v>590</v>
      </c>
      <c r="H85" s="646" t="s">
        <v>590</v>
      </c>
      <c r="I85" s="647" t="s">
        <v>590</v>
      </c>
      <c r="J85" s="648" t="s">
        <v>596</v>
      </c>
    </row>
    <row r="86" spans="1:10" ht="14.4" customHeight="1" x14ac:dyDescent="0.3">
      <c r="A86" s="644" t="s">
        <v>590</v>
      </c>
      <c r="B86" s="645" t="s">
        <v>590</v>
      </c>
      <c r="C86" s="646" t="s">
        <v>590</v>
      </c>
      <c r="D86" s="646" t="s">
        <v>590</v>
      </c>
      <c r="E86" s="646"/>
      <c r="F86" s="646" t="s">
        <v>590</v>
      </c>
      <c r="G86" s="646" t="s">
        <v>590</v>
      </c>
      <c r="H86" s="646" t="s">
        <v>590</v>
      </c>
      <c r="I86" s="647" t="s">
        <v>590</v>
      </c>
      <c r="J86" s="648" t="s">
        <v>597</v>
      </c>
    </row>
    <row r="87" spans="1:10" ht="14.4" customHeight="1" x14ac:dyDescent="0.3">
      <c r="A87" s="644" t="s">
        <v>588</v>
      </c>
      <c r="B87" s="645" t="s">
        <v>591</v>
      </c>
      <c r="C87" s="646">
        <v>2168.1044600000005</v>
      </c>
      <c r="D87" s="646">
        <v>1538.7517799999941</v>
      </c>
      <c r="E87" s="646"/>
      <c r="F87" s="646">
        <v>1525.2718400000001</v>
      </c>
      <c r="G87" s="646">
        <v>1503.276504292148</v>
      </c>
      <c r="H87" s="646">
        <v>21.995335707852064</v>
      </c>
      <c r="I87" s="647">
        <v>1.0146315968120643</v>
      </c>
      <c r="J87" s="648" t="s">
        <v>592</v>
      </c>
    </row>
  </sheetData>
  <mergeCells count="3">
    <mergeCell ref="A1:I1"/>
    <mergeCell ref="F3:I3"/>
    <mergeCell ref="C4:D4"/>
  </mergeCells>
  <conditionalFormatting sqref="F17 F88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7">
    <cfRule type="expression" dxfId="29" priority="5">
      <formula>$H18&gt;0</formula>
    </cfRule>
  </conditionalFormatting>
  <conditionalFormatting sqref="A18:A87">
    <cfRule type="expression" dxfId="28" priority="2">
      <formula>AND($J18&lt;&gt;"mezeraKL",$J18&lt;&gt;"")</formula>
    </cfRule>
  </conditionalFormatting>
  <conditionalFormatting sqref="I18:I87">
    <cfRule type="expression" dxfId="27" priority="6">
      <formula>$I18&gt;1</formula>
    </cfRule>
  </conditionalFormatting>
  <conditionalFormatting sqref="B18:B87">
    <cfRule type="expression" dxfId="26" priority="1">
      <formula>OR($J18="NS",$J18="SumaNS",$J18="Účet")</formula>
    </cfRule>
  </conditionalFormatting>
  <conditionalFormatting sqref="A18:D87 F18:I87">
    <cfRule type="expression" dxfId="25" priority="8">
      <formula>AND($J18&lt;&gt;"",$J18&lt;&gt;"mezeraKL")</formula>
    </cfRule>
  </conditionalFormatting>
  <conditionalFormatting sqref="B18:D87 F18:I87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7 F18:I87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7157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3.6579383600550113</v>
      </c>
      <c r="J3" s="207">
        <f>SUBTOTAL(9,J5:J1048576)</f>
        <v>417053</v>
      </c>
      <c r="K3" s="208">
        <f>SUBTOTAL(9,K5:K1048576)</f>
        <v>1525554.1668760227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588</v>
      </c>
      <c r="B5" s="734" t="s">
        <v>589</v>
      </c>
      <c r="C5" s="737" t="s">
        <v>593</v>
      </c>
      <c r="D5" s="752" t="s">
        <v>3986</v>
      </c>
      <c r="E5" s="737" t="s">
        <v>7142</v>
      </c>
      <c r="F5" s="752" t="s">
        <v>7143</v>
      </c>
      <c r="G5" s="737" t="s">
        <v>6684</v>
      </c>
      <c r="H5" s="737" t="s">
        <v>6685</v>
      </c>
      <c r="I5" s="229">
        <v>99.054999999999993</v>
      </c>
      <c r="J5" s="229">
        <v>23</v>
      </c>
      <c r="K5" s="747">
        <v>2278.2600000000002</v>
      </c>
    </row>
    <row r="6" spans="1:11" ht="14.4" customHeight="1" x14ac:dyDescent="0.3">
      <c r="A6" s="660" t="s">
        <v>588</v>
      </c>
      <c r="B6" s="661" t="s">
        <v>589</v>
      </c>
      <c r="C6" s="662" t="s">
        <v>593</v>
      </c>
      <c r="D6" s="663" t="s">
        <v>3986</v>
      </c>
      <c r="E6" s="662" t="s">
        <v>7142</v>
      </c>
      <c r="F6" s="663" t="s">
        <v>7143</v>
      </c>
      <c r="G6" s="662" t="s">
        <v>6686</v>
      </c>
      <c r="H6" s="662" t="s">
        <v>6687</v>
      </c>
      <c r="I6" s="664">
        <v>0.39200000000000002</v>
      </c>
      <c r="J6" s="664">
        <v>900</v>
      </c>
      <c r="K6" s="665">
        <v>353</v>
      </c>
    </row>
    <row r="7" spans="1:11" ht="14.4" customHeight="1" x14ac:dyDescent="0.3">
      <c r="A7" s="660" t="s">
        <v>588</v>
      </c>
      <c r="B7" s="661" t="s">
        <v>589</v>
      </c>
      <c r="C7" s="662" t="s">
        <v>593</v>
      </c>
      <c r="D7" s="663" t="s">
        <v>3986</v>
      </c>
      <c r="E7" s="662" t="s">
        <v>7142</v>
      </c>
      <c r="F7" s="663" t="s">
        <v>7143</v>
      </c>
      <c r="G7" s="662" t="s">
        <v>6688</v>
      </c>
      <c r="H7" s="662" t="s">
        <v>6689</v>
      </c>
      <c r="I7" s="664">
        <v>123.05</v>
      </c>
      <c r="J7" s="664">
        <v>40</v>
      </c>
      <c r="K7" s="665">
        <v>4922</v>
      </c>
    </row>
    <row r="8" spans="1:11" ht="14.4" customHeight="1" x14ac:dyDescent="0.3">
      <c r="A8" s="660" t="s">
        <v>588</v>
      </c>
      <c r="B8" s="661" t="s">
        <v>589</v>
      </c>
      <c r="C8" s="662" t="s">
        <v>593</v>
      </c>
      <c r="D8" s="663" t="s">
        <v>3986</v>
      </c>
      <c r="E8" s="662" t="s">
        <v>7142</v>
      </c>
      <c r="F8" s="663" t="s">
        <v>7143</v>
      </c>
      <c r="G8" s="662" t="s">
        <v>6690</v>
      </c>
      <c r="H8" s="662" t="s">
        <v>6691</v>
      </c>
      <c r="I8" s="664">
        <v>0.15000000000000002</v>
      </c>
      <c r="J8" s="664">
        <v>900</v>
      </c>
      <c r="K8" s="665">
        <v>136</v>
      </c>
    </row>
    <row r="9" spans="1:11" ht="14.4" customHeight="1" x14ac:dyDescent="0.3">
      <c r="A9" s="660" t="s">
        <v>588</v>
      </c>
      <c r="B9" s="661" t="s">
        <v>589</v>
      </c>
      <c r="C9" s="662" t="s">
        <v>593</v>
      </c>
      <c r="D9" s="663" t="s">
        <v>3986</v>
      </c>
      <c r="E9" s="662" t="s">
        <v>7142</v>
      </c>
      <c r="F9" s="663" t="s">
        <v>7143</v>
      </c>
      <c r="G9" s="662" t="s">
        <v>6692</v>
      </c>
      <c r="H9" s="662" t="s">
        <v>6693</v>
      </c>
      <c r="I9" s="664">
        <v>3.78</v>
      </c>
      <c r="J9" s="664">
        <v>80</v>
      </c>
      <c r="K9" s="665">
        <v>302.39999999999998</v>
      </c>
    </row>
    <row r="10" spans="1:11" ht="14.4" customHeight="1" x14ac:dyDescent="0.3">
      <c r="A10" s="660" t="s">
        <v>588</v>
      </c>
      <c r="B10" s="661" t="s">
        <v>589</v>
      </c>
      <c r="C10" s="662" t="s">
        <v>593</v>
      </c>
      <c r="D10" s="663" t="s">
        <v>3986</v>
      </c>
      <c r="E10" s="662" t="s">
        <v>7142</v>
      </c>
      <c r="F10" s="663" t="s">
        <v>7143</v>
      </c>
      <c r="G10" s="662" t="s">
        <v>6694</v>
      </c>
      <c r="H10" s="662" t="s">
        <v>6695</v>
      </c>
      <c r="I10" s="664">
        <v>0.5079999999999999</v>
      </c>
      <c r="J10" s="664">
        <v>3900</v>
      </c>
      <c r="K10" s="665">
        <v>1984</v>
      </c>
    </row>
    <row r="11" spans="1:11" ht="14.4" customHeight="1" x14ac:dyDescent="0.3">
      <c r="A11" s="660" t="s">
        <v>588</v>
      </c>
      <c r="B11" s="661" t="s">
        <v>589</v>
      </c>
      <c r="C11" s="662" t="s">
        <v>593</v>
      </c>
      <c r="D11" s="663" t="s">
        <v>3986</v>
      </c>
      <c r="E11" s="662" t="s">
        <v>7142</v>
      </c>
      <c r="F11" s="663" t="s">
        <v>7143</v>
      </c>
      <c r="G11" s="662" t="s">
        <v>6696</v>
      </c>
      <c r="H11" s="662" t="s">
        <v>6697</v>
      </c>
      <c r="I11" s="664">
        <v>12.08</v>
      </c>
      <c r="J11" s="664">
        <v>85</v>
      </c>
      <c r="K11" s="665">
        <v>1026.8</v>
      </c>
    </row>
    <row r="12" spans="1:11" ht="14.4" customHeight="1" x14ac:dyDescent="0.3">
      <c r="A12" s="660" t="s">
        <v>588</v>
      </c>
      <c r="B12" s="661" t="s">
        <v>589</v>
      </c>
      <c r="C12" s="662" t="s">
        <v>593</v>
      </c>
      <c r="D12" s="663" t="s">
        <v>3986</v>
      </c>
      <c r="E12" s="662" t="s">
        <v>7142</v>
      </c>
      <c r="F12" s="663" t="s">
        <v>7143</v>
      </c>
      <c r="G12" s="662" t="s">
        <v>6698</v>
      </c>
      <c r="H12" s="662" t="s">
        <v>6699</v>
      </c>
      <c r="I12" s="664">
        <v>124.44</v>
      </c>
      <c r="J12" s="664">
        <v>3</v>
      </c>
      <c r="K12" s="665">
        <v>373.32</v>
      </c>
    </row>
    <row r="13" spans="1:11" ht="14.4" customHeight="1" x14ac:dyDescent="0.3">
      <c r="A13" s="660" t="s">
        <v>588</v>
      </c>
      <c r="B13" s="661" t="s">
        <v>589</v>
      </c>
      <c r="C13" s="662" t="s">
        <v>593</v>
      </c>
      <c r="D13" s="663" t="s">
        <v>3986</v>
      </c>
      <c r="E13" s="662" t="s">
        <v>7142</v>
      </c>
      <c r="F13" s="663" t="s">
        <v>7143</v>
      </c>
      <c r="G13" s="662" t="s">
        <v>6700</v>
      </c>
      <c r="H13" s="662" t="s">
        <v>6701</v>
      </c>
      <c r="I13" s="664">
        <v>27.366666666666671</v>
      </c>
      <c r="J13" s="664">
        <v>72</v>
      </c>
      <c r="K13" s="665">
        <v>1970.4</v>
      </c>
    </row>
    <row r="14" spans="1:11" ht="14.4" customHeight="1" x14ac:dyDescent="0.3">
      <c r="A14" s="660" t="s">
        <v>588</v>
      </c>
      <c r="B14" s="661" t="s">
        <v>589</v>
      </c>
      <c r="C14" s="662" t="s">
        <v>593</v>
      </c>
      <c r="D14" s="663" t="s">
        <v>3986</v>
      </c>
      <c r="E14" s="662" t="s">
        <v>7142</v>
      </c>
      <c r="F14" s="663" t="s">
        <v>7143</v>
      </c>
      <c r="G14" s="662" t="s">
        <v>6702</v>
      </c>
      <c r="H14" s="662" t="s">
        <v>6703</v>
      </c>
      <c r="I14" s="664">
        <v>1.92</v>
      </c>
      <c r="J14" s="664">
        <v>125</v>
      </c>
      <c r="K14" s="665">
        <v>239.41000000000003</v>
      </c>
    </row>
    <row r="15" spans="1:11" ht="14.4" customHeight="1" x14ac:dyDescent="0.3">
      <c r="A15" s="660" t="s">
        <v>588</v>
      </c>
      <c r="B15" s="661" t="s">
        <v>589</v>
      </c>
      <c r="C15" s="662" t="s">
        <v>593</v>
      </c>
      <c r="D15" s="663" t="s">
        <v>3986</v>
      </c>
      <c r="E15" s="662" t="s">
        <v>7142</v>
      </c>
      <c r="F15" s="663" t="s">
        <v>7143</v>
      </c>
      <c r="G15" s="662" t="s">
        <v>6704</v>
      </c>
      <c r="H15" s="662" t="s">
        <v>6705</v>
      </c>
      <c r="I15" s="664">
        <v>2.0539999999999998</v>
      </c>
      <c r="J15" s="664">
        <v>200</v>
      </c>
      <c r="K15" s="665">
        <v>411.08000000000004</v>
      </c>
    </row>
    <row r="16" spans="1:11" ht="14.4" customHeight="1" x14ac:dyDescent="0.3">
      <c r="A16" s="660" t="s">
        <v>588</v>
      </c>
      <c r="B16" s="661" t="s">
        <v>589</v>
      </c>
      <c r="C16" s="662" t="s">
        <v>593</v>
      </c>
      <c r="D16" s="663" t="s">
        <v>3986</v>
      </c>
      <c r="E16" s="662" t="s">
        <v>7142</v>
      </c>
      <c r="F16" s="663" t="s">
        <v>7143</v>
      </c>
      <c r="G16" s="662" t="s">
        <v>6706</v>
      </c>
      <c r="H16" s="662" t="s">
        <v>6707</v>
      </c>
      <c r="I16" s="664">
        <v>2.9971428571428569</v>
      </c>
      <c r="J16" s="664">
        <v>640</v>
      </c>
      <c r="K16" s="665">
        <v>1919.1999999999998</v>
      </c>
    </row>
    <row r="17" spans="1:11" ht="14.4" customHeight="1" x14ac:dyDescent="0.3">
      <c r="A17" s="660" t="s">
        <v>588</v>
      </c>
      <c r="B17" s="661" t="s">
        <v>589</v>
      </c>
      <c r="C17" s="662" t="s">
        <v>593</v>
      </c>
      <c r="D17" s="663" t="s">
        <v>3986</v>
      </c>
      <c r="E17" s="662" t="s">
        <v>7142</v>
      </c>
      <c r="F17" s="663" t="s">
        <v>7143</v>
      </c>
      <c r="G17" s="662" t="s">
        <v>6708</v>
      </c>
      <c r="H17" s="662" t="s">
        <v>6709</v>
      </c>
      <c r="I17" s="664">
        <v>0.87285714285714278</v>
      </c>
      <c r="J17" s="664">
        <v>1700</v>
      </c>
      <c r="K17" s="665">
        <v>1484</v>
      </c>
    </row>
    <row r="18" spans="1:11" ht="14.4" customHeight="1" x14ac:dyDescent="0.3">
      <c r="A18" s="660" t="s">
        <v>588</v>
      </c>
      <c r="B18" s="661" t="s">
        <v>589</v>
      </c>
      <c r="C18" s="662" t="s">
        <v>593</v>
      </c>
      <c r="D18" s="663" t="s">
        <v>3986</v>
      </c>
      <c r="E18" s="662" t="s">
        <v>7142</v>
      </c>
      <c r="F18" s="663" t="s">
        <v>7143</v>
      </c>
      <c r="G18" s="662" t="s">
        <v>6710</v>
      </c>
      <c r="H18" s="662" t="s">
        <v>6711</v>
      </c>
      <c r="I18" s="664">
        <v>86.38</v>
      </c>
      <c r="J18" s="664">
        <v>20</v>
      </c>
      <c r="K18" s="665">
        <v>1727.57</v>
      </c>
    </row>
    <row r="19" spans="1:11" ht="14.4" customHeight="1" x14ac:dyDescent="0.3">
      <c r="A19" s="660" t="s">
        <v>588</v>
      </c>
      <c r="B19" s="661" t="s">
        <v>589</v>
      </c>
      <c r="C19" s="662" t="s">
        <v>593</v>
      </c>
      <c r="D19" s="663" t="s">
        <v>3986</v>
      </c>
      <c r="E19" s="662" t="s">
        <v>7142</v>
      </c>
      <c r="F19" s="663" t="s">
        <v>7143</v>
      </c>
      <c r="G19" s="662" t="s">
        <v>6712</v>
      </c>
      <c r="H19" s="662" t="s">
        <v>6713</v>
      </c>
      <c r="I19" s="664">
        <v>5.34</v>
      </c>
      <c r="J19" s="664">
        <v>400</v>
      </c>
      <c r="K19" s="665">
        <v>2134.88</v>
      </c>
    </row>
    <row r="20" spans="1:11" ht="14.4" customHeight="1" x14ac:dyDescent="0.3">
      <c r="A20" s="660" t="s">
        <v>588</v>
      </c>
      <c r="B20" s="661" t="s">
        <v>589</v>
      </c>
      <c r="C20" s="662" t="s">
        <v>593</v>
      </c>
      <c r="D20" s="663" t="s">
        <v>3986</v>
      </c>
      <c r="E20" s="662" t="s">
        <v>7142</v>
      </c>
      <c r="F20" s="663" t="s">
        <v>7143</v>
      </c>
      <c r="G20" s="662" t="s">
        <v>6714</v>
      </c>
      <c r="H20" s="662" t="s">
        <v>6715</v>
      </c>
      <c r="I20" s="664">
        <v>2.7366666666666668</v>
      </c>
      <c r="J20" s="664">
        <v>75</v>
      </c>
      <c r="K20" s="665">
        <v>204.99</v>
      </c>
    </row>
    <row r="21" spans="1:11" ht="14.4" customHeight="1" x14ac:dyDescent="0.3">
      <c r="A21" s="660" t="s">
        <v>588</v>
      </c>
      <c r="B21" s="661" t="s">
        <v>589</v>
      </c>
      <c r="C21" s="662" t="s">
        <v>593</v>
      </c>
      <c r="D21" s="663" t="s">
        <v>3986</v>
      </c>
      <c r="E21" s="662" t="s">
        <v>7142</v>
      </c>
      <c r="F21" s="663" t="s">
        <v>7143</v>
      </c>
      <c r="G21" s="662" t="s">
        <v>6716</v>
      </c>
      <c r="H21" s="662" t="s">
        <v>6717</v>
      </c>
      <c r="I21" s="664">
        <v>0.43</v>
      </c>
      <c r="J21" s="664">
        <v>100</v>
      </c>
      <c r="K21" s="665">
        <v>43</v>
      </c>
    </row>
    <row r="22" spans="1:11" ht="14.4" customHeight="1" x14ac:dyDescent="0.3">
      <c r="A22" s="660" t="s">
        <v>588</v>
      </c>
      <c r="B22" s="661" t="s">
        <v>589</v>
      </c>
      <c r="C22" s="662" t="s">
        <v>593</v>
      </c>
      <c r="D22" s="663" t="s">
        <v>3986</v>
      </c>
      <c r="E22" s="662" t="s">
        <v>7142</v>
      </c>
      <c r="F22" s="663" t="s">
        <v>7143</v>
      </c>
      <c r="G22" s="662" t="s">
        <v>6718</v>
      </c>
      <c r="H22" s="662" t="s">
        <v>6719</v>
      </c>
      <c r="I22" s="664">
        <v>22.15</v>
      </c>
      <c r="J22" s="664">
        <v>25</v>
      </c>
      <c r="K22" s="665">
        <v>553.75</v>
      </c>
    </row>
    <row r="23" spans="1:11" ht="14.4" customHeight="1" x14ac:dyDescent="0.3">
      <c r="A23" s="660" t="s">
        <v>588</v>
      </c>
      <c r="B23" s="661" t="s">
        <v>589</v>
      </c>
      <c r="C23" s="662" t="s">
        <v>593</v>
      </c>
      <c r="D23" s="663" t="s">
        <v>3986</v>
      </c>
      <c r="E23" s="662" t="s">
        <v>7142</v>
      </c>
      <c r="F23" s="663" t="s">
        <v>7143</v>
      </c>
      <c r="G23" s="662" t="s">
        <v>6720</v>
      </c>
      <c r="H23" s="662" t="s">
        <v>6721</v>
      </c>
      <c r="I23" s="664">
        <v>30.18</v>
      </c>
      <c r="J23" s="664">
        <v>25</v>
      </c>
      <c r="K23" s="665">
        <v>754.5</v>
      </c>
    </row>
    <row r="24" spans="1:11" ht="14.4" customHeight="1" x14ac:dyDescent="0.3">
      <c r="A24" s="660" t="s">
        <v>588</v>
      </c>
      <c r="B24" s="661" t="s">
        <v>589</v>
      </c>
      <c r="C24" s="662" t="s">
        <v>593</v>
      </c>
      <c r="D24" s="663" t="s">
        <v>3986</v>
      </c>
      <c r="E24" s="662" t="s">
        <v>7142</v>
      </c>
      <c r="F24" s="663" t="s">
        <v>7143</v>
      </c>
      <c r="G24" s="662" t="s">
        <v>6722</v>
      </c>
      <c r="H24" s="662" t="s">
        <v>6723</v>
      </c>
      <c r="I24" s="664">
        <v>1.3809090909090906</v>
      </c>
      <c r="J24" s="664">
        <v>1800</v>
      </c>
      <c r="K24" s="665">
        <v>2486</v>
      </c>
    </row>
    <row r="25" spans="1:11" ht="14.4" customHeight="1" x14ac:dyDescent="0.3">
      <c r="A25" s="660" t="s">
        <v>588</v>
      </c>
      <c r="B25" s="661" t="s">
        <v>589</v>
      </c>
      <c r="C25" s="662" t="s">
        <v>593</v>
      </c>
      <c r="D25" s="663" t="s">
        <v>3986</v>
      </c>
      <c r="E25" s="662" t="s">
        <v>7142</v>
      </c>
      <c r="F25" s="663" t="s">
        <v>7143</v>
      </c>
      <c r="G25" s="662" t="s">
        <v>6724</v>
      </c>
      <c r="H25" s="662" t="s">
        <v>6725</v>
      </c>
      <c r="I25" s="664">
        <v>106.21599999999998</v>
      </c>
      <c r="J25" s="664">
        <v>5</v>
      </c>
      <c r="K25" s="665">
        <v>531.07999999999993</v>
      </c>
    </row>
    <row r="26" spans="1:11" ht="14.4" customHeight="1" x14ac:dyDescent="0.3">
      <c r="A26" s="660" t="s">
        <v>588</v>
      </c>
      <c r="B26" s="661" t="s">
        <v>589</v>
      </c>
      <c r="C26" s="662" t="s">
        <v>593</v>
      </c>
      <c r="D26" s="663" t="s">
        <v>3986</v>
      </c>
      <c r="E26" s="662" t="s">
        <v>7142</v>
      </c>
      <c r="F26" s="663" t="s">
        <v>7143</v>
      </c>
      <c r="G26" s="662" t="s">
        <v>6726</v>
      </c>
      <c r="H26" s="662" t="s">
        <v>6727</v>
      </c>
      <c r="I26" s="664">
        <v>39.1</v>
      </c>
      <c r="J26" s="664">
        <v>20</v>
      </c>
      <c r="K26" s="665">
        <v>782.06</v>
      </c>
    </row>
    <row r="27" spans="1:11" ht="14.4" customHeight="1" x14ac:dyDescent="0.3">
      <c r="A27" s="660" t="s">
        <v>588</v>
      </c>
      <c r="B27" s="661" t="s">
        <v>589</v>
      </c>
      <c r="C27" s="662" t="s">
        <v>593</v>
      </c>
      <c r="D27" s="663" t="s">
        <v>3986</v>
      </c>
      <c r="E27" s="662" t="s">
        <v>7142</v>
      </c>
      <c r="F27" s="663" t="s">
        <v>7143</v>
      </c>
      <c r="G27" s="662" t="s">
        <v>6728</v>
      </c>
      <c r="H27" s="662" t="s">
        <v>6729</v>
      </c>
      <c r="I27" s="664">
        <v>0.6</v>
      </c>
      <c r="J27" s="664">
        <v>1000</v>
      </c>
      <c r="K27" s="665">
        <v>600</v>
      </c>
    </row>
    <row r="28" spans="1:11" ht="14.4" customHeight="1" x14ac:dyDescent="0.3">
      <c r="A28" s="660" t="s">
        <v>588</v>
      </c>
      <c r="B28" s="661" t="s">
        <v>589</v>
      </c>
      <c r="C28" s="662" t="s">
        <v>593</v>
      </c>
      <c r="D28" s="663" t="s">
        <v>3986</v>
      </c>
      <c r="E28" s="662" t="s">
        <v>7142</v>
      </c>
      <c r="F28" s="663" t="s">
        <v>7143</v>
      </c>
      <c r="G28" s="662" t="s">
        <v>6730</v>
      </c>
      <c r="H28" s="662" t="s">
        <v>6731</v>
      </c>
      <c r="I28" s="664">
        <v>39.729999999999997</v>
      </c>
      <c r="J28" s="664">
        <v>20</v>
      </c>
      <c r="K28" s="665">
        <v>794.6</v>
      </c>
    </row>
    <row r="29" spans="1:11" ht="14.4" customHeight="1" x14ac:dyDescent="0.3">
      <c r="A29" s="660" t="s">
        <v>588</v>
      </c>
      <c r="B29" s="661" t="s">
        <v>589</v>
      </c>
      <c r="C29" s="662" t="s">
        <v>593</v>
      </c>
      <c r="D29" s="663" t="s">
        <v>3986</v>
      </c>
      <c r="E29" s="662" t="s">
        <v>7142</v>
      </c>
      <c r="F29" s="663" t="s">
        <v>7143</v>
      </c>
      <c r="G29" s="662" t="s">
        <v>6732</v>
      </c>
      <c r="H29" s="662" t="s">
        <v>6733</v>
      </c>
      <c r="I29" s="664">
        <v>0.4433333333333333</v>
      </c>
      <c r="J29" s="664">
        <v>3200</v>
      </c>
      <c r="K29" s="665">
        <v>1413.35</v>
      </c>
    </row>
    <row r="30" spans="1:11" ht="14.4" customHeight="1" x14ac:dyDescent="0.3">
      <c r="A30" s="660" t="s">
        <v>588</v>
      </c>
      <c r="B30" s="661" t="s">
        <v>589</v>
      </c>
      <c r="C30" s="662" t="s">
        <v>593</v>
      </c>
      <c r="D30" s="663" t="s">
        <v>3986</v>
      </c>
      <c r="E30" s="662" t="s">
        <v>7142</v>
      </c>
      <c r="F30" s="663" t="s">
        <v>7143</v>
      </c>
      <c r="G30" s="662" t="s">
        <v>6734</v>
      </c>
      <c r="H30" s="662" t="s">
        <v>6735</v>
      </c>
      <c r="I30" s="664">
        <v>8.5789999999999988</v>
      </c>
      <c r="J30" s="664">
        <v>240</v>
      </c>
      <c r="K30" s="665">
        <v>2058.96</v>
      </c>
    </row>
    <row r="31" spans="1:11" ht="14.4" customHeight="1" x14ac:dyDescent="0.3">
      <c r="A31" s="660" t="s">
        <v>588</v>
      </c>
      <c r="B31" s="661" t="s">
        <v>589</v>
      </c>
      <c r="C31" s="662" t="s">
        <v>593</v>
      </c>
      <c r="D31" s="663" t="s">
        <v>3986</v>
      </c>
      <c r="E31" s="662" t="s">
        <v>7142</v>
      </c>
      <c r="F31" s="663" t="s">
        <v>7143</v>
      </c>
      <c r="G31" s="662" t="s">
        <v>6736</v>
      </c>
      <c r="H31" s="662" t="s">
        <v>6737</v>
      </c>
      <c r="I31" s="664">
        <v>13.02</v>
      </c>
      <c r="J31" s="664">
        <v>1</v>
      </c>
      <c r="K31" s="665">
        <v>13.02</v>
      </c>
    </row>
    <row r="32" spans="1:11" ht="14.4" customHeight="1" x14ac:dyDescent="0.3">
      <c r="A32" s="660" t="s">
        <v>588</v>
      </c>
      <c r="B32" s="661" t="s">
        <v>589</v>
      </c>
      <c r="C32" s="662" t="s">
        <v>593</v>
      </c>
      <c r="D32" s="663" t="s">
        <v>3986</v>
      </c>
      <c r="E32" s="662" t="s">
        <v>7142</v>
      </c>
      <c r="F32" s="663" t="s">
        <v>7143</v>
      </c>
      <c r="G32" s="662" t="s">
        <v>6738</v>
      </c>
      <c r="H32" s="662" t="s">
        <v>6739</v>
      </c>
      <c r="I32" s="664">
        <v>28.067</v>
      </c>
      <c r="J32" s="664">
        <v>68</v>
      </c>
      <c r="K32" s="665">
        <v>1907.56</v>
      </c>
    </row>
    <row r="33" spans="1:11" ht="14.4" customHeight="1" x14ac:dyDescent="0.3">
      <c r="A33" s="660" t="s">
        <v>588</v>
      </c>
      <c r="B33" s="661" t="s">
        <v>589</v>
      </c>
      <c r="C33" s="662" t="s">
        <v>593</v>
      </c>
      <c r="D33" s="663" t="s">
        <v>3986</v>
      </c>
      <c r="E33" s="662" t="s">
        <v>7142</v>
      </c>
      <c r="F33" s="663" t="s">
        <v>7143</v>
      </c>
      <c r="G33" s="662" t="s">
        <v>6740</v>
      </c>
      <c r="H33" s="662" t="s">
        <v>6741</v>
      </c>
      <c r="I33" s="664">
        <v>159.55000000000001</v>
      </c>
      <c r="J33" s="664">
        <v>35</v>
      </c>
      <c r="K33" s="665">
        <v>5584.3099999999995</v>
      </c>
    </row>
    <row r="34" spans="1:11" ht="14.4" customHeight="1" x14ac:dyDescent="0.3">
      <c r="A34" s="660" t="s">
        <v>588</v>
      </c>
      <c r="B34" s="661" t="s">
        <v>589</v>
      </c>
      <c r="C34" s="662" t="s">
        <v>593</v>
      </c>
      <c r="D34" s="663" t="s">
        <v>3986</v>
      </c>
      <c r="E34" s="662" t="s">
        <v>7142</v>
      </c>
      <c r="F34" s="663" t="s">
        <v>7143</v>
      </c>
      <c r="G34" s="662" t="s">
        <v>6742</v>
      </c>
      <c r="H34" s="662" t="s">
        <v>6743</v>
      </c>
      <c r="I34" s="664">
        <v>26.1675</v>
      </c>
      <c r="J34" s="664">
        <v>8</v>
      </c>
      <c r="K34" s="665">
        <v>209.34</v>
      </c>
    </row>
    <row r="35" spans="1:11" ht="14.4" customHeight="1" x14ac:dyDescent="0.3">
      <c r="A35" s="660" t="s">
        <v>588</v>
      </c>
      <c r="B35" s="661" t="s">
        <v>589</v>
      </c>
      <c r="C35" s="662" t="s">
        <v>593</v>
      </c>
      <c r="D35" s="663" t="s">
        <v>3986</v>
      </c>
      <c r="E35" s="662" t="s">
        <v>7142</v>
      </c>
      <c r="F35" s="663" t="s">
        <v>7143</v>
      </c>
      <c r="G35" s="662" t="s">
        <v>6744</v>
      </c>
      <c r="H35" s="662" t="s">
        <v>6745</v>
      </c>
      <c r="I35" s="664">
        <v>283.02</v>
      </c>
      <c r="J35" s="664">
        <v>5</v>
      </c>
      <c r="K35" s="665">
        <v>1415.08</v>
      </c>
    </row>
    <row r="36" spans="1:11" ht="14.4" customHeight="1" x14ac:dyDescent="0.3">
      <c r="A36" s="660" t="s">
        <v>588</v>
      </c>
      <c r="B36" s="661" t="s">
        <v>589</v>
      </c>
      <c r="C36" s="662" t="s">
        <v>593</v>
      </c>
      <c r="D36" s="663" t="s">
        <v>3986</v>
      </c>
      <c r="E36" s="662" t="s">
        <v>7142</v>
      </c>
      <c r="F36" s="663" t="s">
        <v>7143</v>
      </c>
      <c r="G36" s="662" t="s">
        <v>6746</v>
      </c>
      <c r="H36" s="662" t="s">
        <v>6747</v>
      </c>
      <c r="I36" s="664">
        <v>120.69</v>
      </c>
      <c r="J36" s="664">
        <v>10</v>
      </c>
      <c r="K36" s="665">
        <v>1206.93</v>
      </c>
    </row>
    <row r="37" spans="1:11" ht="14.4" customHeight="1" x14ac:dyDescent="0.3">
      <c r="A37" s="660" t="s">
        <v>588</v>
      </c>
      <c r="B37" s="661" t="s">
        <v>589</v>
      </c>
      <c r="C37" s="662" t="s">
        <v>593</v>
      </c>
      <c r="D37" s="663" t="s">
        <v>3986</v>
      </c>
      <c r="E37" s="662" t="s">
        <v>7142</v>
      </c>
      <c r="F37" s="663" t="s">
        <v>7143</v>
      </c>
      <c r="G37" s="662" t="s">
        <v>6748</v>
      </c>
      <c r="H37" s="662" t="s">
        <v>6749</v>
      </c>
      <c r="I37" s="664">
        <v>7.503333333333333</v>
      </c>
      <c r="J37" s="664">
        <v>96</v>
      </c>
      <c r="K37" s="665">
        <v>720.31999999999994</v>
      </c>
    </row>
    <row r="38" spans="1:11" ht="14.4" customHeight="1" x14ac:dyDescent="0.3">
      <c r="A38" s="660" t="s">
        <v>588</v>
      </c>
      <c r="B38" s="661" t="s">
        <v>589</v>
      </c>
      <c r="C38" s="662" t="s">
        <v>593</v>
      </c>
      <c r="D38" s="663" t="s">
        <v>3986</v>
      </c>
      <c r="E38" s="662" t="s">
        <v>7142</v>
      </c>
      <c r="F38" s="663" t="s">
        <v>7143</v>
      </c>
      <c r="G38" s="662" t="s">
        <v>6750</v>
      </c>
      <c r="H38" s="662" t="s">
        <v>6751</v>
      </c>
      <c r="I38" s="664">
        <v>1.5200000000000002</v>
      </c>
      <c r="J38" s="664">
        <v>150</v>
      </c>
      <c r="K38" s="665">
        <v>228</v>
      </c>
    </row>
    <row r="39" spans="1:11" ht="14.4" customHeight="1" x14ac:dyDescent="0.3">
      <c r="A39" s="660" t="s">
        <v>588</v>
      </c>
      <c r="B39" s="661" t="s">
        <v>589</v>
      </c>
      <c r="C39" s="662" t="s">
        <v>593</v>
      </c>
      <c r="D39" s="663" t="s">
        <v>3986</v>
      </c>
      <c r="E39" s="662" t="s">
        <v>7142</v>
      </c>
      <c r="F39" s="663" t="s">
        <v>7143</v>
      </c>
      <c r="G39" s="662" t="s">
        <v>6752</v>
      </c>
      <c r="H39" s="662" t="s">
        <v>6753</v>
      </c>
      <c r="I39" s="664">
        <v>64.033333333333346</v>
      </c>
      <c r="J39" s="664">
        <v>30</v>
      </c>
      <c r="K39" s="665">
        <v>1920.96</v>
      </c>
    </row>
    <row r="40" spans="1:11" ht="14.4" customHeight="1" x14ac:dyDescent="0.3">
      <c r="A40" s="660" t="s">
        <v>588</v>
      </c>
      <c r="B40" s="661" t="s">
        <v>589</v>
      </c>
      <c r="C40" s="662" t="s">
        <v>593</v>
      </c>
      <c r="D40" s="663" t="s">
        <v>3986</v>
      </c>
      <c r="E40" s="662" t="s">
        <v>7142</v>
      </c>
      <c r="F40" s="663" t="s">
        <v>7143</v>
      </c>
      <c r="G40" s="662" t="s">
        <v>6754</v>
      </c>
      <c r="H40" s="662" t="s">
        <v>6755</v>
      </c>
      <c r="I40" s="664">
        <v>0.91</v>
      </c>
      <c r="J40" s="664">
        <v>250</v>
      </c>
      <c r="K40" s="665">
        <v>227.7</v>
      </c>
    </row>
    <row r="41" spans="1:11" ht="14.4" customHeight="1" x14ac:dyDescent="0.3">
      <c r="A41" s="660" t="s">
        <v>588</v>
      </c>
      <c r="B41" s="661" t="s">
        <v>589</v>
      </c>
      <c r="C41" s="662" t="s">
        <v>593</v>
      </c>
      <c r="D41" s="663" t="s">
        <v>3986</v>
      </c>
      <c r="E41" s="662" t="s">
        <v>7142</v>
      </c>
      <c r="F41" s="663" t="s">
        <v>7143</v>
      </c>
      <c r="G41" s="662" t="s">
        <v>6756</v>
      </c>
      <c r="H41" s="662" t="s">
        <v>6757</v>
      </c>
      <c r="I41" s="664">
        <v>5.18</v>
      </c>
      <c r="J41" s="664">
        <v>140</v>
      </c>
      <c r="K41" s="665">
        <v>724.65</v>
      </c>
    </row>
    <row r="42" spans="1:11" ht="14.4" customHeight="1" x14ac:dyDescent="0.3">
      <c r="A42" s="660" t="s">
        <v>588</v>
      </c>
      <c r="B42" s="661" t="s">
        <v>589</v>
      </c>
      <c r="C42" s="662" t="s">
        <v>593</v>
      </c>
      <c r="D42" s="663" t="s">
        <v>3986</v>
      </c>
      <c r="E42" s="662" t="s">
        <v>7142</v>
      </c>
      <c r="F42" s="663" t="s">
        <v>7143</v>
      </c>
      <c r="G42" s="662" t="s">
        <v>6758</v>
      </c>
      <c r="H42" s="662" t="s">
        <v>6759</v>
      </c>
      <c r="I42" s="664">
        <v>9.77</v>
      </c>
      <c r="J42" s="664">
        <v>50</v>
      </c>
      <c r="K42" s="665">
        <v>488.65</v>
      </c>
    </row>
    <row r="43" spans="1:11" ht="14.4" customHeight="1" x14ac:dyDescent="0.3">
      <c r="A43" s="660" t="s">
        <v>588</v>
      </c>
      <c r="B43" s="661" t="s">
        <v>589</v>
      </c>
      <c r="C43" s="662" t="s">
        <v>593</v>
      </c>
      <c r="D43" s="663" t="s">
        <v>3986</v>
      </c>
      <c r="E43" s="662" t="s">
        <v>7142</v>
      </c>
      <c r="F43" s="663" t="s">
        <v>7143</v>
      </c>
      <c r="G43" s="662" t="s">
        <v>6760</v>
      </c>
      <c r="H43" s="662" t="s">
        <v>6761</v>
      </c>
      <c r="I43" s="664">
        <v>0.32</v>
      </c>
      <c r="J43" s="664">
        <v>2</v>
      </c>
      <c r="K43" s="665">
        <v>0.64</v>
      </c>
    </row>
    <row r="44" spans="1:11" ht="14.4" customHeight="1" x14ac:dyDescent="0.3">
      <c r="A44" s="660" t="s">
        <v>588</v>
      </c>
      <c r="B44" s="661" t="s">
        <v>589</v>
      </c>
      <c r="C44" s="662" t="s">
        <v>593</v>
      </c>
      <c r="D44" s="663" t="s">
        <v>3986</v>
      </c>
      <c r="E44" s="662" t="s">
        <v>7142</v>
      </c>
      <c r="F44" s="663" t="s">
        <v>7143</v>
      </c>
      <c r="G44" s="662" t="s">
        <v>6762</v>
      </c>
      <c r="H44" s="662" t="s">
        <v>6763</v>
      </c>
      <c r="I44" s="664">
        <v>11.74</v>
      </c>
      <c r="J44" s="664">
        <v>1</v>
      </c>
      <c r="K44" s="665">
        <v>11.74</v>
      </c>
    </row>
    <row r="45" spans="1:11" ht="14.4" customHeight="1" x14ac:dyDescent="0.3">
      <c r="A45" s="660" t="s">
        <v>588</v>
      </c>
      <c r="B45" s="661" t="s">
        <v>589</v>
      </c>
      <c r="C45" s="662" t="s">
        <v>593</v>
      </c>
      <c r="D45" s="663" t="s">
        <v>3986</v>
      </c>
      <c r="E45" s="662" t="s">
        <v>7142</v>
      </c>
      <c r="F45" s="663" t="s">
        <v>7143</v>
      </c>
      <c r="G45" s="662" t="s">
        <v>6764</v>
      </c>
      <c r="H45" s="662" t="s">
        <v>6765</v>
      </c>
      <c r="I45" s="664">
        <v>14.074999999999999</v>
      </c>
      <c r="J45" s="664">
        <v>2</v>
      </c>
      <c r="K45" s="665">
        <v>28.15</v>
      </c>
    </row>
    <row r="46" spans="1:11" ht="14.4" customHeight="1" x14ac:dyDescent="0.3">
      <c r="A46" s="660" t="s">
        <v>588</v>
      </c>
      <c r="B46" s="661" t="s">
        <v>589</v>
      </c>
      <c r="C46" s="662" t="s">
        <v>593</v>
      </c>
      <c r="D46" s="663" t="s">
        <v>3986</v>
      </c>
      <c r="E46" s="662" t="s">
        <v>7142</v>
      </c>
      <c r="F46" s="663" t="s">
        <v>7143</v>
      </c>
      <c r="G46" s="662" t="s">
        <v>6766</v>
      </c>
      <c r="H46" s="662" t="s">
        <v>6767</v>
      </c>
      <c r="I46" s="664">
        <v>170.63</v>
      </c>
      <c r="J46" s="664">
        <v>12</v>
      </c>
      <c r="K46" s="665">
        <v>2047.51</v>
      </c>
    </row>
    <row r="47" spans="1:11" ht="14.4" customHeight="1" x14ac:dyDescent="0.3">
      <c r="A47" s="660" t="s">
        <v>588</v>
      </c>
      <c r="B47" s="661" t="s">
        <v>589</v>
      </c>
      <c r="C47" s="662" t="s">
        <v>593</v>
      </c>
      <c r="D47" s="663" t="s">
        <v>3986</v>
      </c>
      <c r="E47" s="662" t="s">
        <v>7142</v>
      </c>
      <c r="F47" s="663" t="s">
        <v>7143</v>
      </c>
      <c r="G47" s="662" t="s">
        <v>6768</v>
      </c>
      <c r="H47" s="662" t="s">
        <v>6769</v>
      </c>
      <c r="I47" s="664">
        <v>7.0949999999999998</v>
      </c>
      <c r="J47" s="664">
        <v>2</v>
      </c>
      <c r="K47" s="665">
        <v>14.19</v>
      </c>
    </row>
    <row r="48" spans="1:11" ht="14.4" customHeight="1" x14ac:dyDescent="0.3">
      <c r="A48" s="660" t="s">
        <v>588</v>
      </c>
      <c r="B48" s="661" t="s">
        <v>589</v>
      </c>
      <c r="C48" s="662" t="s">
        <v>593</v>
      </c>
      <c r="D48" s="663" t="s">
        <v>3986</v>
      </c>
      <c r="E48" s="662" t="s">
        <v>7142</v>
      </c>
      <c r="F48" s="663" t="s">
        <v>7143</v>
      </c>
      <c r="G48" s="662" t="s">
        <v>6770</v>
      </c>
      <c r="H48" s="662" t="s">
        <v>6771</v>
      </c>
      <c r="I48" s="664">
        <v>3.45</v>
      </c>
      <c r="J48" s="664">
        <v>80</v>
      </c>
      <c r="K48" s="665">
        <v>276</v>
      </c>
    </row>
    <row r="49" spans="1:11" ht="14.4" customHeight="1" x14ac:dyDescent="0.3">
      <c r="A49" s="660" t="s">
        <v>588</v>
      </c>
      <c r="B49" s="661" t="s">
        <v>589</v>
      </c>
      <c r="C49" s="662" t="s">
        <v>593</v>
      </c>
      <c r="D49" s="663" t="s">
        <v>3986</v>
      </c>
      <c r="E49" s="662" t="s">
        <v>7142</v>
      </c>
      <c r="F49" s="663" t="s">
        <v>7143</v>
      </c>
      <c r="G49" s="662" t="s">
        <v>6772</v>
      </c>
      <c r="H49" s="662" t="s">
        <v>6773</v>
      </c>
      <c r="I49" s="664">
        <v>5.92</v>
      </c>
      <c r="J49" s="664">
        <v>2</v>
      </c>
      <c r="K49" s="665">
        <v>11.84</v>
      </c>
    </row>
    <row r="50" spans="1:11" ht="14.4" customHeight="1" x14ac:dyDescent="0.3">
      <c r="A50" s="660" t="s">
        <v>588</v>
      </c>
      <c r="B50" s="661" t="s">
        <v>589</v>
      </c>
      <c r="C50" s="662" t="s">
        <v>593</v>
      </c>
      <c r="D50" s="663" t="s">
        <v>3986</v>
      </c>
      <c r="E50" s="662" t="s">
        <v>7142</v>
      </c>
      <c r="F50" s="663" t="s">
        <v>7143</v>
      </c>
      <c r="G50" s="662" t="s">
        <v>6774</v>
      </c>
      <c r="H50" s="662" t="s">
        <v>6775</v>
      </c>
      <c r="I50" s="664">
        <v>2.5499999999999998</v>
      </c>
      <c r="J50" s="664">
        <v>24</v>
      </c>
      <c r="K50" s="665">
        <v>61.2</v>
      </c>
    </row>
    <row r="51" spans="1:11" ht="14.4" customHeight="1" x14ac:dyDescent="0.3">
      <c r="A51" s="660" t="s">
        <v>588</v>
      </c>
      <c r="B51" s="661" t="s">
        <v>589</v>
      </c>
      <c r="C51" s="662" t="s">
        <v>593</v>
      </c>
      <c r="D51" s="663" t="s">
        <v>3986</v>
      </c>
      <c r="E51" s="662" t="s">
        <v>7142</v>
      </c>
      <c r="F51" s="663" t="s">
        <v>7143</v>
      </c>
      <c r="G51" s="662" t="s">
        <v>6776</v>
      </c>
      <c r="H51" s="662" t="s">
        <v>6777</v>
      </c>
      <c r="I51" s="664">
        <v>37.61</v>
      </c>
      <c r="J51" s="664">
        <v>10</v>
      </c>
      <c r="K51" s="665">
        <v>376.05</v>
      </c>
    </row>
    <row r="52" spans="1:11" ht="14.4" customHeight="1" x14ac:dyDescent="0.3">
      <c r="A52" s="660" t="s">
        <v>588</v>
      </c>
      <c r="B52" s="661" t="s">
        <v>589</v>
      </c>
      <c r="C52" s="662" t="s">
        <v>593</v>
      </c>
      <c r="D52" s="663" t="s">
        <v>3986</v>
      </c>
      <c r="E52" s="662" t="s">
        <v>7142</v>
      </c>
      <c r="F52" s="663" t="s">
        <v>7143</v>
      </c>
      <c r="G52" s="662" t="s">
        <v>6778</v>
      </c>
      <c r="H52" s="662" t="s">
        <v>6779</v>
      </c>
      <c r="I52" s="664">
        <v>134.32</v>
      </c>
      <c r="J52" s="664">
        <v>5</v>
      </c>
      <c r="K52" s="665">
        <v>671.6</v>
      </c>
    </row>
    <row r="53" spans="1:11" ht="14.4" customHeight="1" x14ac:dyDescent="0.3">
      <c r="A53" s="660" t="s">
        <v>588</v>
      </c>
      <c r="B53" s="661" t="s">
        <v>589</v>
      </c>
      <c r="C53" s="662" t="s">
        <v>593</v>
      </c>
      <c r="D53" s="663" t="s">
        <v>3986</v>
      </c>
      <c r="E53" s="662" t="s">
        <v>7142</v>
      </c>
      <c r="F53" s="663" t="s">
        <v>7143</v>
      </c>
      <c r="G53" s="662" t="s">
        <v>6780</v>
      </c>
      <c r="H53" s="662" t="s">
        <v>6781</v>
      </c>
      <c r="I53" s="664">
        <v>153</v>
      </c>
      <c r="J53" s="664">
        <v>40</v>
      </c>
      <c r="K53" s="665">
        <v>6119.84</v>
      </c>
    </row>
    <row r="54" spans="1:11" ht="14.4" customHeight="1" x14ac:dyDescent="0.3">
      <c r="A54" s="660" t="s">
        <v>588</v>
      </c>
      <c r="B54" s="661" t="s">
        <v>589</v>
      </c>
      <c r="C54" s="662" t="s">
        <v>593</v>
      </c>
      <c r="D54" s="663" t="s">
        <v>3986</v>
      </c>
      <c r="E54" s="662" t="s">
        <v>7142</v>
      </c>
      <c r="F54" s="663" t="s">
        <v>7143</v>
      </c>
      <c r="G54" s="662" t="s">
        <v>6782</v>
      </c>
      <c r="H54" s="662" t="s">
        <v>6783</v>
      </c>
      <c r="I54" s="664">
        <v>5.0024999999999995</v>
      </c>
      <c r="J54" s="664">
        <v>100</v>
      </c>
      <c r="K54" s="665">
        <v>500.08000000000004</v>
      </c>
    </row>
    <row r="55" spans="1:11" ht="14.4" customHeight="1" x14ac:dyDescent="0.3">
      <c r="A55" s="660" t="s">
        <v>588</v>
      </c>
      <c r="B55" s="661" t="s">
        <v>589</v>
      </c>
      <c r="C55" s="662" t="s">
        <v>593</v>
      </c>
      <c r="D55" s="663" t="s">
        <v>3986</v>
      </c>
      <c r="E55" s="662" t="s">
        <v>7144</v>
      </c>
      <c r="F55" s="663" t="s">
        <v>7145</v>
      </c>
      <c r="G55" s="662" t="s">
        <v>6784</v>
      </c>
      <c r="H55" s="662" t="s">
        <v>6785</v>
      </c>
      <c r="I55" s="664">
        <v>2.7760000000000002</v>
      </c>
      <c r="J55" s="664">
        <v>40</v>
      </c>
      <c r="K55" s="665">
        <v>111.3</v>
      </c>
    </row>
    <row r="56" spans="1:11" ht="14.4" customHeight="1" x14ac:dyDescent="0.3">
      <c r="A56" s="660" t="s">
        <v>588</v>
      </c>
      <c r="B56" s="661" t="s">
        <v>589</v>
      </c>
      <c r="C56" s="662" t="s">
        <v>593</v>
      </c>
      <c r="D56" s="663" t="s">
        <v>3986</v>
      </c>
      <c r="E56" s="662" t="s">
        <v>7144</v>
      </c>
      <c r="F56" s="663" t="s">
        <v>7145</v>
      </c>
      <c r="G56" s="662" t="s">
        <v>6786</v>
      </c>
      <c r="H56" s="662" t="s">
        <v>6787</v>
      </c>
      <c r="I56" s="664">
        <v>15.925999999999998</v>
      </c>
      <c r="J56" s="664">
        <v>500</v>
      </c>
      <c r="K56" s="665">
        <v>7963</v>
      </c>
    </row>
    <row r="57" spans="1:11" ht="14.4" customHeight="1" x14ac:dyDescent="0.3">
      <c r="A57" s="660" t="s">
        <v>588</v>
      </c>
      <c r="B57" s="661" t="s">
        <v>589</v>
      </c>
      <c r="C57" s="662" t="s">
        <v>593</v>
      </c>
      <c r="D57" s="663" t="s">
        <v>3986</v>
      </c>
      <c r="E57" s="662" t="s">
        <v>7144</v>
      </c>
      <c r="F57" s="663" t="s">
        <v>7145</v>
      </c>
      <c r="G57" s="662" t="s">
        <v>6788</v>
      </c>
      <c r="H57" s="662" t="s">
        <v>6789</v>
      </c>
      <c r="I57" s="664">
        <v>23.71</v>
      </c>
      <c r="J57" s="664">
        <v>5</v>
      </c>
      <c r="K57" s="665">
        <v>118.55</v>
      </c>
    </row>
    <row r="58" spans="1:11" ht="14.4" customHeight="1" x14ac:dyDescent="0.3">
      <c r="A58" s="660" t="s">
        <v>588</v>
      </c>
      <c r="B58" s="661" t="s">
        <v>589</v>
      </c>
      <c r="C58" s="662" t="s">
        <v>593</v>
      </c>
      <c r="D58" s="663" t="s">
        <v>3986</v>
      </c>
      <c r="E58" s="662" t="s">
        <v>7144</v>
      </c>
      <c r="F58" s="663" t="s">
        <v>7145</v>
      </c>
      <c r="G58" s="662" t="s">
        <v>6790</v>
      </c>
      <c r="H58" s="662" t="s">
        <v>6791</v>
      </c>
      <c r="I58" s="664">
        <v>1.012</v>
      </c>
      <c r="J58" s="664">
        <v>8100</v>
      </c>
      <c r="K58" s="665">
        <v>8253</v>
      </c>
    </row>
    <row r="59" spans="1:11" ht="14.4" customHeight="1" x14ac:dyDescent="0.3">
      <c r="A59" s="660" t="s">
        <v>588</v>
      </c>
      <c r="B59" s="661" t="s">
        <v>589</v>
      </c>
      <c r="C59" s="662" t="s">
        <v>593</v>
      </c>
      <c r="D59" s="663" t="s">
        <v>3986</v>
      </c>
      <c r="E59" s="662" t="s">
        <v>7144</v>
      </c>
      <c r="F59" s="663" t="s">
        <v>7145</v>
      </c>
      <c r="G59" s="662" t="s">
        <v>6792</v>
      </c>
      <c r="H59" s="662" t="s">
        <v>6793</v>
      </c>
      <c r="I59" s="664">
        <v>1.5711111111111109</v>
      </c>
      <c r="J59" s="664">
        <v>2200</v>
      </c>
      <c r="K59" s="665">
        <v>3452</v>
      </c>
    </row>
    <row r="60" spans="1:11" ht="14.4" customHeight="1" x14ac:dyDescent="0.3">
      <c r="A60" s="660" t="s">
        <v>588</v>
      </c>
      <c r="B60" s="661" t="s">
        <v>589</v>
      </c>
      <c r="C60" s="662" t="s">
        <v>593</v>
      </c>
      <c r="D60" s="663" t="s">
        <v>3986</v>
      </c>
      <c r="E60" s="662" t="s">
        <v>7144</v>
      </c>
      <c r="F60" s="663" t="s">
        <v>7145</v>
      </c>
      <c r="G60" s="662" t="s">
        <v>6794</v>
      </c>
      <c r="H60" s="662" t="s">
        <v>6795</v>
      </c>
      <c r="I60" s="664">
        <v>0.44624999999999992</v>
      </c>
      <c r="J60" s="664">
        <v>1900</v>
      </c>
      <c r="K60" s="665">
        <v>850</v>
      </c>
    </row>
    <row r="61" spans="1:11" ht="14.4" customHeight="1" x14ac:dyDescent="0.3">
      <c r="A61" s="660" t="s">
        <v>588</v>
      </c>
      <c r="B61" s="661" t="s">
        <v>589</v>
      </c>
      <c r="C61" s="662" t="s">
        <v>593</v>
      </c>
      <c r="D61" s="663" t="s">
        <v>3986</v>
      </c>
      <c r="E61" s="662" t="s">
        <v>7144</v>
      </c>
      <c r="F61" s="663" t="s">
        <v>7145</v>
      </c>
      <c r="G61" s="662" t="s">
        <v>6796</v>
      </c>
      <c r="H61" s="662" t="s">
        <v>6797</v>
      </c>
      <c r="I61" s="664">
        <v>0.628</v>
      </c>
      <c r="J61" s="664">
        <v>5800</v>
      </c>
      <c r="K61" s="665">
        <v>3666</v>
      </c>
    </row>
    <row r="62" spans="1:11" ht="14.4" customHeight="1" x14ac:dyDescent="0.3">
      <c r="A62" s="660" t="s">
        <v>588</v>
      </c>
      <c r="B62" s="661" t="s">
        <v>589</v>
      </c>
      <c r="C62" s="662" t="s">
        <v>593</v>
      </c>
      <c r="D62" s="663" t="s">
        <v>3986</v>
      </c>
      <c r="E62" s="662" t="s">
        <v>7144</v>
      </c>
      <c r="F62" s="663" t="s">
        <v>7145</v>
      </c>
      <c r="G62" s="662" t="s">
        <v>6798</v>
      </c>
      <c r="H62" s="662" t="s">
        <v>6799</v>
      </c>
      <c r="I62" s="664">
        <v>22.531666666666666</v>
      </c>
      <c r="J62" s="664">
        <v>39</v>
      </c>
      <c r="K62" s="665">
        <v>878.71999999999991</v>
      </c>
    </row>
    <row r="63" spans="1:11" ht="14.4" customHeight="1" x14ac:dyDescent="0.3">
      <c r="A63" s="660" t="s">
        <v>588</v>
      </c>
      <c r="B63" s="661" t="s">
        <v>589</v>
      </c>
      <c r="C63" s="662" t="s">
        <v>593</v>
      </c>
      <c r="D63" s="663" t="s">
        <v>3986</v>
      </c>
      <c r="E63" s="662" t="s">
        <v>7144</v>
      </c>
      <c r="F63" s="663" t="s">
        <v>7145</v>
      </c>
      <c r="G63" s="662" t="s">
        <v>6800</v>
      </c>
      <c r="H63" s="662" t="s">
        <v>6801</v>
      </c>
      <c r="I63" s="664">
        <v>6.17</v>
      </c>
      <c r="J63" s="664">
        <v>10</v>
      </c>
      <c r="K63" s="665">
        <v>61.7</v>
      </c>
    </row>
    <row r="64" spans="1:11" ht="14.4" customHeight="1" x14ac:dyDescent="0.3">
      <c r="A64" s="660" t="s">
        <v>588</v>
      </c>
      <c r="B64" s="661" t="s">
        <v>589</v>
      </c>
      <c r="C64" s="662" t="s">
        <v>593</v>
      </c>
      <c r="D64" s="663" t="s">
        <v>3986</v>
      </c>
      <c r="E64" s="662" t="s">
        <v>7144</v>
      </c>
      <c r="F64" s="663" t="s">
        <v>7145</v>
      </c>
      <c r="G64" s="662" t="s">
        <v>6800</v>
      </c>
      <c r="H64" s="662" t="s">
        <v>6802</v>
      </c>
      <c r="I64" s="664">
        <v>6.2242857142857151</v>
      </c>
      <c r="J64" s="664">
        <v>50</v>
      </c>
      <c r="K64" s="665">
        <v>311.29999999999995</v>
      </c>
    </row>
    <row r="65" spans="1:11" ht="14.4" customHeight="1" x14ac:dyDescent="0.3">
      <c r="A65" s="660" t="s">
        <v>588</v>
      </c>
      <c r="B65" s="661" t="s">
        <v>589</v>
      </c>
      <c r="C65" s="662" t="s">
        <v>593</v>
      </c>
      <c r="D65" s="663" t="s">
        <v>3986</v>
      </c>
      <c r="E65" s="662" t="s">
        <v>7144</v>
      </c>
      <c r="F65" s="663" t="s">
        <v>7145</v>
      </c>
      <c r="G65" s="662" t="s">
        <v>6803</v>
      </c>
      <c r="H65" s="662" t="s">
        <v>6804</v>
      </c>
      <c r="I65" s="664">
        <v>80.574999999999989</v>
      </c>
      <c r="J65" s="664">
        <v>4</v>
      </c>
      <c r="K65" s="665">
        <v>322.29999999999995</v>
      </c>
    </row>
    <row r="66" spans="1:11" ht="14.4" customHeight="1" x14ac:dyDescent="0.3">
      <c r="A66" s="660" t="s">
        <v>588</v>
      </c>
      <c r="B66" s="661" t="s">
        <v>589</v>
      </c>
      <c r="C66" s="662" t="s">
        <v>593</v>
      </c>
      <c r="D66" s="663" t="s">
        <v>3986</v>
      </c>
      <c r="E66" s="662" t="s">
        <v>7144</v>
      </c>
      <c r="F66" s="663" t="s">
        <v>7145</v>
      </c>
      <c r="G66" s="662" t="s">
        <v>6805</v>
      </c>
      <c r="H66" s="662" t="s">
        <v>6806</v>
      </c>
      <c r="I66" s="664">
        <v>2.4550000000000001</v>
      </c>
      <c r="J66" s="664">
        <v>350</v>
      </c>
      <c r="K66" s="665">
        <v>859.5</v>
      </c>
    </row>
    <row r="67" spans="1:11" ht="14.4" customHeight="1" x14ac:dyDescent="0.3">
      <c r="A67" s="660" t="s">
        <v>588</v>
      </c>
      <c r="B67" s="661" t="s">
        <v>589</v>
      </c>
      <c r="C67" s="662" t="s">
        <v>593</v>
      </c>
      <c r="D67" s="663" t="s">
        <v>3986</v>
      </c>
      <c r="E67" s="662" t="s">
        <v>7144</v>
      </c>
      <c r="F67" s="663" t="s">
        <v>7145</v>
      </c>
      <c r="G67" s="662" t="s">
        <v>6805</v>
      </c>
      <c r="H67" s="662" t="s">
        <v>6807</v>
      </c>
      <c r="I67" s="664">
        <v>2.4700000000000002</v>
      </c>
      <c r="J67" s="664">
        <v>100</v>
      </c>
      <c r="K67" s="665">
        <v>247</v>
      </c>
    </row>
    <row r="68" spans="1:11" ht="14.4" customHeight="1" x14ac:dyDescent="0.3">
      <c r="A68" s="660" t="s">
        <v>588</v>
      </c>
      <c r="B68" s="661" t="s">
        <v>589</v>
      </c>
      <c r="C68" s="662" t="s">
        <v>593</v>
      </c>
      <c r="D68" s="663" t="s">
        <v>3986</v>
      </c>
      <c r="E68" s="662" t="s">
        <v>7144</v>
      </c>
      <c r="F68" s="663" t="s">
        <v>7145</v>
      </c>
      <c r="G68" s="662" t="s">
        <v>6808</v>
      </c>
      <c r="H68" s="662" t="s">
        <v>6809</v>
      </c>
      <c r="I68" s="664">
        <v>17.97</v>
      </c>
      <c r="J68" s="664">
        <v>7</v>
      </c>
      <c r="K68" s="665">
        <v>125.78999999999999</v>
      </c>
    </row>
    <row r="69" spans="1:11" ht="14.4" customHeight="1" x14ac:dyDescent="0.3">
      <c r="A69" s="660" t="s">
        <v>588</v>
      </c>
      <c r="B69" s="661" t="s">
        <v>589</v>
      </c>
      <c r="C69" s="662" t="s">
        <v>593</v>
      </c>
      <c r="D69" s="663" t="s">
        <v>3986</v>
      </c>
      <c r="E69" s="662" t="s">
        <v>7144</v>
      </c>
      <c r="F69" s="663" t="s">
        <v>7145</v>
      </c>
      <c r="G69" s="662" t="s">
        <v>6808</v>
      </c>
      <c r="H69" s="662" t="s">
        <v>6810</v>
      </c>
      <c r="I69" s="664">
        <v>14.026666666666666</v>
      </c>
      <c r="J69" s="664">
        <v>10</v>
      </c>
      <c r="K69" s="665">
        <v>140.34</v>
      </c>
    </row>
    <row r="70" spans="1:11" ht="14.4" customHeight="1" x14ac:dyDescent="0.3">
      <c r="A70" s="660" t="s">
        <v>588</v>
      </c>
      <c r="B70" s="661" t="s">
        <v>589</v>
      </c>
      <c r="C70" s="662" t="s">
        <v>593</v>
      </c>
      <c r="D70" s="663" t="s">
        <v>3986</v>
      </c>
      <c r="E70" s="662" t="s">
        <v>7144</v>
      </c>
      <c r="F70" s="663" t="s">
        <v>7145</v>
      </c>
      <c r="G70" s="662" t="s">
        <v>6811</v>
      </c>
      <c r="H70" s="662" t="s">
        <v>6812</v>
      </c>
      <c r="I70" s="664">
        <v>94.375</v>
      </c>
      <c r="J70" s="664">
        <v>5</v>
      </c>
      <c r="K70" s="665">
        <v>471.87</v>
      </c>
    </row>
    <row r="71" spans="1:11" ht="14.4" customHeight="1" x14ac:dyDescent="0.3">
      <c r="A71" s="660" t="s">
        <v>588</v>
      </c>
      <c r="B71" s="661" t="s">
        <v>589</v>
      </c>
      <c r="C71" s="662" t="s">
        <v>593</v>
      </c>
      <c r="D71" s="663" t="s">
        <v>3986</v>
      </c>
      <c r="E71" s="662" t="s">
        <v>7144</v>
      </c>
      <c r="F71" s="663" t="s">
        <v>7145</v>
      </c>
      <c r="G71" s="662" t="s">
        <v>6813</v>
      </c>
      <c r="H71" s="662" t="s">
        <v>6814</v>
      </c>
      <c r="I71" s="664">
        <v>35.01</v>
      </c>
      <c r="J71" s="664">
        <v>3</v>
      </c>
      <c r="K71" s="665">
        <v>105.02</v>
      </c>
    </row>
    <row r="72" spans="1:11" ht="14.4" customHeight="1" x14ac:dyDescent="0.3">
      <c r="A72" s="660" t="s">
        <v>588</v>
      </c>
      <c r="B72" s="661" t="s">
        <v>589</v>
      </c>
      <c r="C72" s="662" t="s">
        <v>593</v>
      </c>
      <c r="D72" s="663" t="s">
        <v>3986</v>
      </c>
      <c r="E72" s="662" t="s">
        <v>7144</v>
      </c>
      <c r="F72" s="663" t="s">
        <v>7145</v>
      </c>
      <c r="G72" s="662" t="s">
        <v>6815</v>
      </c>
      <c r="H72" s="662" t="s">
        <v>6816</v>
      </c>
      <c r="I72" s="664">
        <v>5.5660000000000007</v>
      </c>
      <c r="J72" s="664">
        <v>370</v>
      </c>
      <c r="K72" s="665">
        <v>2059.1</v>
      </c>
    </row>
    <row r="73" spans="1:11" ht="14.4" customHeight="1" x14ac:dyDescent="0.3">
      <c r="A73" s="660" t="s">
        <v>588</v>
      </c>
      <c r="B73" s="661" t="s">
        <v>589</v>
      </c>
      <c r="C73" s="662" t="s">
        <v>593</v>
      </c>
      <c r="D73" s="663" t="s">
        <v>3986</v>
      </c>
      <c r="E73" s="662" t="s">
        <v>7144</v>
      </c>
      <c r="F73" s="663" t="s">
        <v>7145</v>
      </c>
      <c r="G73" s="662" t="s">
        <v>6817</v>
      </c>
      <c r="H73" s="662" t="s">
        <v>6818</v>
      </c>
      <c r="I73" s="664">
        <v>195.15</v>
      </c>
      <c r="J73" s="664">
        <v>1</v>
      </c>
      <c r="K73" s="665">
        <v>195.15</v>
      </c>
    </row>
    <row r="74" spans="1:11" ht="14.4" customHeight="1" x14ac:dyDescent="0.3">
      <c r="A74" s="660" t="s">
        <v>588</v>
      </c>
      <c r="B74" s="661" t="s">
        <v>589</v>
      </c>
      <c r="C74" s="662" t="s">
        <v>593</v>
      </c>
      <c r="D74" s="663" t="s">
        <v>3986</v>
      </c>
      <c r="E74" s="662" t="s">
        <v>7144</v>
      </c>
      <c r="F74" s="663" t="s">
        <v>7145</v>
      </c>
      <c r="G74" s="662" t="s">
        <v>6819</v>
      </c>
      <c r="H74" s="662" t="s">
        <v>6820</v>
      </c>
      <c r="I74" s="664">
        <v>75.02</v>
      </c>
      <c r="J74" s="664">
        <v>3</v>
      </c>
      <c r="K74" s="665">
        <v>225.06</v>
      </c>
    </row>
    <row r="75" spans="1:11" ht="14.4" customHeight="1" x14ac:dyDescent="0.3">
      <c r="A75" s="660" t="s">
        <v>588</v>
      </c>
      <c r="B75" s="661" t="s">
        <v>589</v>
      </c>
      <c r="C75" s="662" t="s">
        <v>593</v>
      </c>
      <c r="D75" s="663" t="s">
        <v>3986</v>
      </c>
      <c r="E75" s="662" t="s">
        <v>7144</v>
      </c>
      <c r="F75" s="663" t="s">
        <v>7145</v>
      </c>
      <c r="G75" s="662" t="s">
        <v>6821</v>
      </c>
      <c r="H75" s="662" t="s">
        <v>6822</v>
      </c>
      <c r="I75" s="664">
        <v>2.3739999999999997</v>
      </c>
      <c r="J75" s="664">
        <v>850</v>
      </c>
      <c r="K75" s="665">
        <v>2018</v>
      </c>
    </row>
    <row r="76" spans="1:11" ht="14.4" customHeight="1" x14ac:dyDescent="0.3">
      <c r="A76" s="660" t="s">
        <v>588</v>
      </c>
      <c r="B76" s="661" t="s">
        <v>589</v>
      </c>
      <c r="C76" s="662" t="s">
        <v>593</v>
      </c>
      <c r="D76" s="663" t="s">
        <v>3986</v>
      </c>
      <c r="E76" s="662" t="s">
        <v>7144</v>
      </c>
      <c r="F76" s="663" t="s">
        <v>7145</v>
      </c>
      <c r="G76" s="662" t="s">
        <v>6823</v>
      </c>
      <c r="H76" s="662" t="s">
        <v>6824</v>
      </c>
      <c r="I76" s="664">
        <v>1.9</v>
      </c>
      <c r="J76" s="664">
        <v>350</v>
      </c>
      <c r="K76" s="665">
        <v>665</v>
      </c>
    </row>
    <row r="77" spans="1:11" ht="14.4" customHeight="1" x14ac:dyDescent="0.3">
      <c r="A77" s="660" t="s">
        <v>588</v>
      </c>
      <c r="B77" s="661" t="s">
        <v>589</v>
      </c>
      <c r="C77" s="662" t="s">
        <v>593</v>
      </c>
      <c r="D77" s="663" t="s">
        <v>3986</v>
      </c>
      <c r="E77" s="662" t="s">
        <v>7144</v>
      </c>
      <c r="F77" s="663" t="s">
        <v>7145</v>
      </c>
      <c r="G77" s="662" t="s">
        <v>6825</v>
      </c>
      <c r="H77" s="662" t="s">
        <v>6826</v>
      </c>
      <c r="I77" s="664">
        <v>1.7949999999999999</v>
      </c>
      <c r="J77" s="664">
        <v>150</v>
      </c>
      <c r="K77" s="665">
        <v>269</v>
      </c>
    </row>
    <row r="78" spans="1:11" ht="14.4" customHeight="1" x14ac:dyDescent="0.3">
      <c r="A78" s="660" t="s">
        <v>588</v>
      </c>
      <c r="B78" s="661" t="s">
        <v>589</v>
      </c>
      <c r="C78" s="662" t="s">
        <v>593</v>
      </c>
      <c r="D78" s="663" t="s">
        <v>3986</v>
      </c>
      <c r="E78" s="662" t="s">
        <v>7144</v>
      </c>
      <c r="F78" s="663" t="s">
        <v>7145</v>
      </c>
      <c r="G78" s="662" t="s">
        <v>6827</v>
      </c>
      <c r="H78" s="662" t="s">
        <v>6828</v>
      </c>
      <c r="I78" s="664">
        <v>2.9844444444444451</v>
      </c>
      <c r="J78" s="664">
        <v>900</v>
      </c>
      <c r="K78" s="665">
        <v>2686.5</v>
      </c>
    </row>
    <row r="79" spans="1:11" ht="14.4" customHeight="1" x14ac:dyDescent="0.3">
      <c r="A79" s="660" t="s">
        <v>588</v>
      </c>
      <c r="B79" s="661" t="s">
        <v>589</v>
      </c>
      <c r="C79" s="662" t="s">
        <v>593</v>
      </c>
      <c r="D79" s="663" t="s">
        <v>3986</v>
      </c>
      <c r="E79" s="662" t="s">
        <v>7144</v>
      </c>
      <c r="F79" s="663" t="s">
        <v>7145</v>
      </c>
      <c r="G79" s="662" t="s">
        <v>6829</v>
      </c>
      <c r="H79" s="662" t="s">
        <v>6830</v>
      </c>
      <c r="I79" s="664">
        <v>1.76</v>
      </c>
      <c r="J79" s="664">
        <v>100</v>
      </c>
      <c r="K79" s="665">
        <v>176</v>
      </c>
    </row>
    <row r="80" spans="1:11" ht="14.4" customHeight="1" x14ac:dyDescent="0.3">
      <c r="A80" s="660" t="s">
        <v>588</v>
      </c>
      <c r="B80" s="661" t="s">
        <v>589</v>
      </c>
      <c r="C80" s="662" t="s">
        <v>593</v>
      </c>
      <c r="D80" s="663" t="s">
        <v>3986</v>
      </c>
      <c r="E80" s="662" t="s">
        <v>7144</v>
      </c>
      <c r="F80" s="663" t="s">
        <v>7145</v>
      </c>
      <c r="G80" s="662" t="s">
        <v>6831</v>
      </c>
      <c r="H80" s="662" t="s">
        <v>6832</v>
      </c>
      <c r="I80" s="664">
        <v>4.815555555555556</v>
      </c>
      <c r="J80" s="664">
        <v>750</v>
      </c>
      <c r="K80" s="665">
        <v>3612</v>
      </c>
    </row>
    <row r="81" spans="1:11" ht="14.4" customHeight="1" x14ac:dyDescent="0.3">
      <c r="A81" s="660" t="s">
        <v>588</v>
      </c>
      <c r="B81" s="661" t="s">
        <v>589</v>
      </c>
      <c r="C81" s="662" t="s">
        <v>593</v>
      </c>
      <c r="D81" s="663" t="s">
        <v>3986</v>
      </c>
      <c r="E81" s="662" t="s">
        <v>7144</v>
      </c>
      <c r="F81" s="663" t="s">
        <v>7145</v>
      </c>
      <c r="G81" s="662" t="s">
        <v>6833</v>
      </c>
      <c r="H81" s="662" t="s">
        <v>6834</v>
      </c>
      <c r="I81" s="664">
        <v>1.4444444444444446E-2</v>
      </c>
      <c r="J81" s="664">
        <v>1850</v>
      </c>
      <c r="K81" s="665">
        <v>26</v>
      </c>
    </row>
    <row r="82" spans="1:11" ht="14.4" customHeight="1" x14ac:dyDescent="0.3">
      <c r="A82" s="660" t="s">
        <v>588</v>
      </c>
      <c r="B82" s="661" t="s">
        <v>589</v>
      </c>
      <c r="C82" s="662" t="s">
        <v>593</v>
      </c>
      <c r="D82" s="663" t="s">
        <v>3986</v>
      </c>
      <c r="E82" s="662" t="s">
        <v>7144</v>
      </c>
      <c r="F82" s="663" t="s">
        <v>7145</v>
      </c>
      <c r="G82" s="662" t="s">
        <v>6835</v>
      </c>
      <c r="H82" s="662" t="s">
        <v>6836</v>
      </c>
      <c r="I82" s="664">
        <v>2.0499999999999998</v>
      </c>
      <c r="J82" s="664">
        <v>100</v>
      </c>
      <c r="K82" s="665">
        <v>205</v>
      </c>
    </row>
    <row r="83" spans="1:11" ht="14.4" customHeight="1" x14ac:dyDescent="0.3">
      <c r="A83" s="660" t="s">
        <v>588</v>
      </c>
      <c r="B83" s="661" t="s">
        <v>589</v>
      </c>
      <c r="C83" s="662" t="s">
        <v>593</v>
      </c>
      <c r="D83" s="663" t="s">
        <v>3986</v>
      </c>
      <c r="E83" s="662" t="s">
        <v>7144</v>
      </c>
      <c r="F83" s="663" t="s">
        <v>7145</v>
      </c>
      <c r="G83" s="662" t="s">
        <v>6837</v>
      </c>
      <c r="H83" s="662" t="s">
        <v>6838</v>
      </c>
      <c r="I83" s="664">
        <v>2.8458333333333332</v>
      </c>
      <c r="J83" s="664">
        <v>1350</v>
      </c>
      <c r="K83" s="665">
        <v>3853</v>
      </c>
    </row>
    <row r="84" spans="1:11" ht="14.4" customHeight="1" x14ac:dyDescent="0.3">
      <c r="A84" s="660" t="s">
        <v>588</v>
      </c>
      <c r="B84" s="661" t="s">
        <v>589</v>
      </c>
      <c r="C84" s="662" t="s">
        <v>593</v>
      </c>
      <c r="D84" s="663" t="s">
        <v>3986</v>
      </c>
      <c r="E84" s="662" t="s">
        <v>7144</v>
      </c>
      <c r="F84" s="663" t="s">
        <v>7145</v>
      </c>
      <c r="G84" s="662" t="s">
        <v>6839</v>
      </c>
      <c r="H84" s="662" t="s">
        <v>6840</v>
      </c>
      <c r="I84" s="664">
        <v>35.01</v>
      </c>
      <c r="J84" s="664">
        <v>3</v>
      </c>
      <c r="K84" s="665">
        <v>105.02</v>
      </c>
    </row>
    <row r="85" spans="1:11" ht="14.4" customHeight="1" x14ac:dyDescent="0.3">
      <c r="A85" s="660" t="s">
        <v>588</v>
      </c>
      <c r="B85" s="661" t="s">
        <v>589</v>
      </c>
      <c r="C85" s="662" t="s">
        <v>593</v>
      </c>
      <c r="D85" s="663" t="s">
        <v>3986</v>
      </c>
      <c r="E85" s="662" t="s">
        <v>7144</v>
      </c>
      <c r="F85" s="663" t="s">
        <v>7145</v>
      </c>
      <c r="G85" s="662" t="s">
        <v>6841</v>
      </c>
      <c r="H85" s="662" t="s">
        <v>6842</v>
      </c>
      <c r="I85" s="664">
        <v>2.1800000000000002</v>
      </c>
      <c r="J85" s="664">
        <v>200</v>
      </c>
      <c r="K85" s="665">
        <v>436</v>
      </c>
    </row>
    <row r="86" spans="1:11" ht="14.4" customHeight="1" x14ac:dyDescent="0.3">
      <c r="A86" s="660" t="s">
        <v>588</v>
      </c>
      <c r="B86" s="661" t="s">
        <v>589</v>
      </c>
      <c r="C86" s="662" t="s">
        <v>593</v>
      </c>
      <c r="D86" s="663" t="s">
        <v>3986</v>
      </c>
      <c r="E86" s="662" t="s">
        <v>7144</v>
      </c>
      <c r="F86" s="663" t="s">
        <v>7145</v>
      </c>
      <c r="G86" s="662" t="s">
        <v>6843</v>
      </c>
      <c r="H86" s="662" t="s">
        <v>6844</v>
      </c>
      <c r="I86" s="664">
        <v>2.8587499999999997</v>
      </c>
      <c r="J86" s="664">
        <v>80</v>
      </c>
      <c r="K86" s="665">
        <v>228.7</v>
      </c>
    </row>
    <row r="87" spans="1:11" ht="14.4" customHeight="1" x14ac:dyDescent="0.3">
      <c r="A87" s="660" t="s">
        <v>588</v>
      </c>
      <c r="B87" s="661" t="s">
        <v>589</v>
      </c>
      <c r="C87" s="662" t="s">
        <v>593</v>
      </c>
      <c r="D87" s="663" t="s">
        <v>3986</v>
      </c>
      <c r="E87" s="662" t="s">
        <v>7144</v>
      </c>
      <c r="F87" s="663" t="s">
        <v>7145</v>
      </c>
      <c r="G87" s="662" t="s">
        <v>6845</v>
      </c>
      <c r="H87" s="662" t="s">
        <v>6846</v>
      </c>
      <c r="I87" s="664">
        <v>6.05</v>
      </c>
      <c r="J87" s="664">
        <v>40</v>
      </c>
      <c r="K87" s="665">
        <v>242</v>
      </c>
    </row>
    <row r="88" spans="1:11" ht="14.4" customHeight="1" x14ac:dyDescent="0.3">
      <c r="A88" s="660" t="s">
        <v>588</v>
      </c>
      <c r="B88" s="661" t="s">
        <v>589</v>
      </c>
      <c r="C88" s="662" t="s">
        <v>593</v>
      </c>
      <c r="D88" s="663" t="s">
        <v>3986</v>
      </c>
      <c r="E88" s="662" t="s">
        <v>7144</v>
      </c>
      <c r="F88" s="663" t="s">
        <v>7145</v>
      </c>
      <c r="G88" s="662" t="s">
        <v>6847</v>
      </c>
      <c r="H88" s="662" t="s">
        <v>6848</v>
      </c>
      <c r="I88" s="664">
        <v>5.1300000000000008</v>
      </c>
      <c r="J88" s="664">
        <v>2200</v>
      </c>
      <c r="K88" s="665">
        <v>11286.000000000002</v>
      </c>
    </row>
    <row r="89" spans="1:11" ht="14.4" customHeight="1" x14ac:dyDescent="0.3">
      <c r="A89" s="660" t="s">
        <v>588</v>
      </c>
      <c r="B89" s="661" t="s">
        <v>589</v>
      </c>
      <c r="C89" s="662" t="s">
        <v>593</v>
      </c>
      <c r="D89" s="663" t="s">
        <v>3986</v>
      </c>
      <c r="E89" s="662" t="s">
        <v>7144</v>
      </c>
      <c r="F89" s="663" t="s">
        <v>7145</v>
      </c>
      <c r="G89" s="662" t="s">
        <v>6849</v>
      </c>
      <c r="H89" s="662" t="s">
        <v>6850</v>
      </c>
      <c r="I89" s="664">
        <v>17.979999999999997</v>
      </c>
      <c r="J89" s="664">
        <v>1800</v>
      </c>
      <c r="K89" s="665">
        <v>32364</v>
      </c>
    </row>
    <row r="90" spans="1:11" ht="14.4" customHeight="1" x14ac:dyDescent="0.3">
      <c r="A90" s="660" t="s">
        <v>588</v>
      </c>
      <c r="B90" s="661" t="s">
        <v>589</v>
      </c>
      <c r="C90" s="662" t="s">
        <v>593</v>
      </c>
      <c r="D90" s="663" t="s">
        <v>3986</v>
      </c>
      <c r="E90" s="662" t="s">
        <v>7144</v>
      </c>
      <c r="F90" s="663" t="s">
        <v>7145</v>
      </c>
      <c r="G90" s="662" t="s">
        <v>6851</v>
      </c>
      <c r="H90" s="662" t="s">
        <v>6852</v>
      </c>
      <c r="I90" s="664">
        <v>17.98</v>
      </c>
      <c r="J90" s="664">
        <v>80</v>
      </c>
      <c r="K90" s="665">
        <v>1438.4</v>
      </c>
    </row>
    <row r="91" spans="1:11" ht="14.4" customHeight="1" x14ac:dyDescent="0.3">
      <c r="A91" s="660" t="s">
        <v>588</v>
      </c>
      <c r="B91" s="661" t="s">
        <v>589</v>
      </c>
      <c r="C91" s="662" t="s">
        <v>593</v>
      </c>
      <c r="D91" s="663" t="s">
        <v>3986</v>
      </c>
      <c r="E91" s="662" t="s">
        <v>7144</v>
      </c>
      <c r="F91" s="663" t="s">
        <v>7145</v>
      </c>
      <c r="G91" s="662" t="s">
        <v>6853</v>
      </c>
      <c r="H91" s="662" t="s">
        <v>6854</v>
      </c>
      <c r="I91" s="664">
        <v>15.003</v>
      </c>
      <c r="J91" s="664">
        <v>100</v>
      </c>
      <c r="K91" s="665">
        <v>1500.3</v>
      </c>
    </row>
    <row r="92" spans="1:11" ht="14.4" customHeight="1" x14ac:dyDescent="0.3">
      <c r="A92" s="660" t="s">
        <v>588</v>
      </c>
      <c r="B92" s="661" t="s">
        <v>589</v>
      </c>
      <c r="C92" s="662" t="s">
        <v>593</v>
      </c>
      <c r="D92" s="663" t="s">
        <v>3986</v>
      </c>
      <c r="E92" s="662" t="s">
        <v>7144</v>
      </c>
      <c r="F92" s="663" t="s">
        <v>7145</v>
      </c>
      <c r="G92" s="662" t="s">
        <v>6855</v>
      </c>
      <c r="H92" s="662" t="s">
        <v>6856</v>
      </c>
      <c r="I92" s="664">
        <v>17.98</v>
      </c>
      <c r="J92" s="664">
        <v>50</v>
      </c>
      <c r="K92" s="665">
        <v>899.09</v>
      </c>
    </row>
    <row r="93" spans="1:11" ht="14.4" customHeight="1" x14ac:dyDescent="0.3">
      <c r="A93" s="660" t="s">
        <v>588</v>
      </c>
      <c r="B93" s="661" t="s">
        <v>589</v>
      </c>
      <c r="C93" s="662" t="s">
        <v>593</v>
      </c>
      <c r="D93" s="663" t="s">
        <v>3986</v>
      </c>
      <c r="E93" s="662" t="s">
        <v>7144</v>
      </c>
      <c r="F93" s="663" t="s">
        <v>7145</v>
      </c>
      <c r="G93" s="662" t="s">
        <v>6857</v>
      </c>
      <c r="H93" s="662" t="s">
        <v>6858</v>
      </c>
      <c r="I93" s="664">
        <v>12.105555555555554</v>
      </c>
      <c r="J93" s="664">
        <v>90</v>
      </c>
      <c r="K93" s="665">
        <v>1089.5</v>
      </c>
    </row>
    <row r="94" spans="1:11" ht="14.4" customHeight="1" x14ac:dyDescent="0.3">
      <c r="A94" s="660" t="s">
        <v>588</v>
      </c>
      <c r="B94" s="661" t="s">
        <v>589</v>
      </c>
      <c r="C94" s="662" t="s">
        <v>593</v>
      </c>
      <c r="D94" s="663" t="s">
        <v>3986</v>
      </c>
      <c r="E94" s="662" t="s">
        <v>7144</v>
      </c>
      <c r="F94" s="663" t="s">
        <v>7145</v>
      </c>
      <c r="G94" s="662" t="s">
        <v>6859</v>
      </c>
      <c r="H94" s="662" t="s">
        <v>6860</v>
      </c>
      <c r="I94" s="664">
        <v>456.49</v>
      </c>
      <c r="J94" s="664">
        <v>1</v>
      </c>
      <c r="K94" s="665">
        <v>456.49</v>
      </c>
    </row>
    <row r="95" spans="1:11" ht="14.4" customHeight="1" x14ac:dyDescent="0.3">
      <c r="A95" s="660" t="s">
        <v>588</v>
      </c>
      <c r="B95" s="661" t="s">
        <v>589</v>
      </c>
      <c r="C95" s="662" t="s">
        <v>593</v>
      </c>
      <c r="D95" s="663" t="s">
        <v>3986</v>
      </c>
      <c r="E95" s="662" t="s">
        <v>7144</v>
      </c>
      <c r="F95" s="663" t="s">
        <v>7145</v>
      </c>
      <c r="G95" s="662" t="s">
        <v>6861</v>
      </c>
      <c r="H95" s="662" t="s">
        <v>6862</v>
      </c>
      <c r="I95" s="664">
        <v>2.8633333333333333</v>
      </c>
      <c r="J95" s="664">
        <v>300</v>
      </c>
      <c r="K95" s="665">
        <v>859</v>
      </c>
    </row>
    <row r="96" spans="1:11" ht="14.4" customHeight="1" x14ac:dyDescent="0.3">
      <c r="A96" s="660" t="s">
        <v>588</v>
      </c>
      <c r="B96" s="661" t="s">
        <v>589</v>
      </c>
      <c r="C96" s="662" t="s">
        <v>593</v>
      </c>
      <c r="D96" s="663" t="s">
        <v>3986</v>
      </c>
      <c r="E96" s="662" t="s">
        <v>7144</v>
      </c>
      <c r="F96" s="663" t="s">
        <v>7145</v>
      </c>
      <c r="G96" s="662" t="s">
        <v>6861</v>
      </c>
      <c r="H96" s="662" t="s">
        <v>6863</v>
      </c>
      <c r="I96" s="664">
        <v>3.1185714285714288</v>
      </c>
      <c r="J96" s="664">
        <v>800</v>
      </c>
      <c r="K96" s="665">
        <v>2458.5</v>
      </c>
    </row>
    <row r="97" spans="1:11" ht="14.4" customHeight="1" x14ac:dyDescent="0.3">
      <c r="A97" s="660" t="s">
        <v>588</v>
      </c>
      <c r="B97" s="661" t="s">
        <v>589</v>
      </c>
      <c r="C97" s="662" t="s">
        <v>593</v>
      </c>
      <c r="D97" s="663" t="s">
        <v>3986</v>
      </c>
      <c r="E97" s="662" t="s">
        <v>7144</v>
      </c>
      <c r="F97" s="663" t="s">
        <v>7145</v>
      </c>
      <c r="G97" s="662" t="s">
        <v>6864</v>
      </c>
      <c r="H97" s="662" t="s">
        <v>6865</v>
      </c>
      <c r="I97" s="664">
        <v>1.9350000000000001</v>
      </c>
      <c r="J97" s="664">
        <v>200</v>
      </c>
      <c r="K97" s="665">
        <v>387</v>
      </c>
    </row>
    <row r="98" spans="1:11" ht="14.4" customHeight="1" x14ac:dyDescent="0.3">
      <c r="A98" s="660" t="s">
        <v>588</v>
      </c>
      <c r="B98" s="661" t="s">
        <v>589</v>
      </c>
      <c r="C98" s="662" t="s">
        <v>593</v>
      </c>
      <c r="D98" s="663" t="s">
        <v>3986</v>
      </c>
      <c r="E98" s="662" t="s">
        <v>7144</v>
      </c>
      <c r="F98" s="663" t="s">
        <v>7145</v>
      </c>
      <c r="G98" s="662" t="s">
        <v>6864</v>
      </c>
      <c r="H98" s="662" t="s">
        <v>6866</v>
      </c>
      <c r="I98" s="664">
        <v>1.9366666666666665</v>
      </c>
      <c r="J98" s="664">
        <v>600</v>
      </c>
      <c r="K98" s="665">
        <v>1162</v>
      </c>
    </row>
    <row r="99" spans="1:11" ht="14.4" customHeight="1" x14ac:dyDescent="0.3">
      <c r="A99" s="660" t="s">
        <v>588</v>
      </c>
      <c r="B99" s="661" t="s">
        <v>589</v>
      </c>
      <c r="C99" s="662" t="s">
        <v>593</v>
      </c>
      <c r="D99" s="663" t="s">
        <v>3986</v>
      </c>
      <c r="E99" s="662" t="s">
        <v>7144</v>
      </c>
      <c r="F99" s="663" t="s">
        <v>7145</v>
      </c>
      <c r="G99" s="662" t="s">
        <v>6867</v>
      </c>
      <c r="H99" s="662" t="s">
        <v>6868</v>
      </c>
      <c r="I99" s="664">
        <v>5.2166666666666659</v>
      </c>
      <c r="J99" s="664">
        <v>25</v>
      </c>
      <c r="K99" s="665">
        <v>130.4</v>
      </c>
    </row>
    <row r="100" spans="1:11" ht="14.4" customHeight="1" x14ac:dyDescent="0.3">
      <c r="A100" s="660" t="s">
        <v>588</v>
      </c>
      <c r="B100" s="661" t="s">
        <v>589</v>
      </c>
      <c r="C100" s="662" t="s">
        <v>593</v>
      </c>
      <c r="D100" s="663" t="s">
        <v>3986</v>
      </c>
      <c r="E100" s="662" t="s">
        <v>7144</v>
      </c>
      <c r="F100" s="663" t="s">
        <v>7145</v>
      </c>
      <c r="G100" s="662" t="s">
        <v>6869</v>
      </c>
      <c r="H100" s="662" t="s">
        <v>6870</v>
      </c>
      <c r="I100" s="664">
        <v>13.202500000000001</v>
      </c>
      <c r="J100" s="664">
        <v>40</v>
      </c>
      <c r="K100" s="665">
        <v>528.1</v>
      </c>
    </row>
    <row r="101" spans="1:11" ht="14.4" customHeight="1" x14ac:dyDescent="0.3">
      <c r="A101" s="660" t="s">
        <v>588</v>
      </c>
      <c r="B101" s="661" t="s">
        <v>589</v>
      </c>
      <c r="C101" s="662" t="s">
        <v>593</v>
      </c>
      <c r="D101" s="663" t="s">
        <v>3986</v>
      </c>
      <c r="E101" s="662" t="s">
        <v>7144</v>
      </c>
      <c r="F101" s="663" t="s">
        <v>7145</v>
      </c>
      <c r="G101" s="662" t="s">
        <v>6871</v>
      </c>
      <c r="H101" s="662" t="s">
        <v>6872</v>
      </c>
      <c r="I101" s="664">
        <v>194.30000000000004</v>
      </c>
      <c r="J101" s="664">
        <v>9</v>
      </c>
      <c r="K101" s="665">
        <v>1748.6999999999998</v>
      </c>
    </row>
    <row r="102" spans="1:11" ht="14.4" customHeight="1" x14ac:dyDescent="0.3">
      <c r="A102" s="660" t="s">
        <v>588</v>
      </c>
      <c r="B102" s="661" t="s">
        <v>589</v>
      </c>
      <c r="C102" s="662" t="s">
        <v>593</v>
      </c>
      <c r="D102" s="663" t="s">
        <v>3986</v>
      </c>
      <c r="E102" s="662" t="s">
        <v>7144</v>
      </c>
      <c r="F102" s="663" t="s">
        <v>7145</v>
      </c>
      <c r="G102" s="662" t="s">
        <v>6871</v>
      </c>
      <c r="H102" s="662" t="s">
        <v>6873</v>
      </c>
      <c r="I102" s="664">
        <v>194.30500000000001</v>
      </c>
      <c r="J102" s="664">
        <v>6</v>
      </c>
      <c r="K102" s="665">
        <v>1165.83</v>
      </c>
    </row>
    <row r="103" spans="1:11" ht="14.4" customHeight="1" x14ac:dyDescent="0.3">
      <c r="A103" s="660" t="s">
        <v>588</v>
      </c>
      <c r="B103" s="661" t="s">
        <v>589</v>
      </c>
      <c r="C103" s="662" t="s">
        <v>593</v>
      </c>
      <c r="D103" s="663" t="s">
        <v>3986</v>
      </c>
      <c r="E103" s="662" t="s">
        <v>7144</v>
      </c>
      <c r="F103" s="663" t="s">
        <v>7145</v>
      </c>
      <c r="G103" s="662" t="s">
        <v>6874</v>
      </c>
      <c r="H103" s="662" t="s">
        <v>6875</v>
      </c>
      <c r="I103" s="664">
        <v>13.203333333333333</v>
      </c>
      <c r="J103" s="664">
        <v>30</v>
      </c>
      <c r="K103" s="665">
        <v>396.1</v>
      </c>
    </row>
    <row r="104" spans="1:11" ht="14.4" customHeight="1" x14ac:dyDescent="0.3">
      <c r="A104" s="660" t="s">
        <v>588</v>
      </c>
      <c r="B104" s="661" t="s">
        <v>589</v>
      </c>
      <c r="C104" s="662" t="s">
        <v>593</v>
      </c>
      <c r="D104" s="663" t="s">
        <v>3986</v>
      </c>
      <c r="E104" s="662" t="s">
        <v>7144</v>
      </c>
      <c r="F104" s="663" t="s">
        <v>7145</v>
      </c>
      <c r="G104" s="662" t="s">
        <v>6876</v>
      </c>
      <c r="H104" s="662" t="s">
        <v>6877</v>
      </c>
      <c r="I104" s="664">
        <v>13.202500000000001</v>
      </c>
      <c r="J104" s="664">
        <v>30</v>
      </c>
      <c r="K104" s="665">
        <v>396.01</v>
      </c>
    </row>
    <row r="105" spans="1:11" ht="14.4" customHeight="1" x14ac:dyDescent="0.3">
      <c r="A105" s="660" t="s">
        <v>588</v>
      </c>
      <c r="B105" s="661" t="s">
        <v>589</v>
      </c>
      <c r="C105" s="662" t="s">
        <v>593</v>
      </c>
      <c r="D105" s="663" t="s">
        <v>3986</v>
      </c>
      <c r="E105" s="662" t="s">
        <v>7144</v>
      </c>
      <c r="F105" s="663" t="s">
        <v>7145</v>
      </c>
      <c r="G105" s="662" t="s">
        <v>6878</v>
      </c>
      <c r="H105" s="662" t="s">
        <v>6879</v>
      </c>
      <c r="I105" s="664">
        <v>13.2</v>
      </c>
      <c r="J105" s="664">
        <v>20</v>
      </c>
      <c r="K105" s="665">
        <v>264</v>
      </c>
    </row>
    <row r="106" spans="1:11" ht="14.4" customHeight="1" x14ac:dyDescent="0.3">
      <c r="A106" s="660" t="s">
        <v>588</v>
      </c>
      <c r="B106" s="661" t="s">
        <v>589</v>
      </c>
      <c r="C106" s="662" t="s">
        <v>593</v>
      </c>
      <c r="D106" s="663" t="s">
        <v>3986</v>
      </c>
      <c r="E106" s="662" t="s">
        <v>7144</v>
      </c>
      <c r="F106" s="663" t="s">
        <v>7145</v>
      </c>
      <c r="G106" s="662" t="s">
        <v>6880</v>
      </c>
      <c r="H106" s="662" t="s">
        <v>6881</v>
      </c>
      <c r="I106" s="664">
        <v>1.55</v>
      </c>
      <c r="J106" s="664">
        <v>150</v>
      </c>
      <c r="K106" s="665">
        <v>232.5</v>
      </c>
    </row>
    <row r="107" spans="1:11" ht="14.4" customHeight="1" x14ac:dyDescent="0.3">
      <c r="A107" s="660" t="s">
        <v>588</v>
      </c>
      <c r="B107" s="661" t="s">
        <v>589</v>
      </c>
      <c r="C107" s="662" t="s">
        <v>593</v>
      </c>
      <c r="D107" s="663" t="s">
        <v>3986</v>
      </c>
      <c r="E107" s="662" t="s">
        <v>7144</v>
      </c>
      <c r="F107" s="663" t="s">
        <v>7145</v>
      </c>
      <c r="G107" s="662" t="s">
        <v>6882</v>
      </c>
      <c r="H107" s="662" t="s">
        <v>6883</v>
      </c>
      <c r="I107" s="664">
        <v>21.18</v>
      </c>
      <c r="J107" s="664">
        <v>20</v>
      </c>
      <c r="K107" s="665">
        <v>423.9</v>
      </c>
    </row>
    <row r="108" spans="1:11" ht="14.4" customHeight="1" x14ac:dyDescent="0.3">
      <c r="A108" s="660" t="s">
        <v>588</v>
      </c>
      <c r="B108" s="661" t="s">
        <v>589</v>
      </c>
      <c r="C108" s="662" t="s">
        <v>593</v>
      </c>
      <c r="D108" s="663" t="s">
        <v>3986</v>
      </c>
      <c r="E108" s="662" t="s">
        <v>7144</v>
      </c>
      <c r="F108" s="663" t="s">
        <v>7145</v>
      </c>
      <c r="G108" s="662" t="s">
        <v>6884</v>
      </c>
      <c r="H108" s="662" t="s">
        <v>6885</v>
      </c>
      <c r="I108" s="664">
        <v>21.234999999999999</v>
      </c>
      <c r="J108" s="664">
        <v>10</v>
      </c>
      <c r="K108" s="665">
        <v>212.35000000000002</v>
      </c>
    </row>
    <row r="109" spans="1:11" ht="14.4" customHeight="1" x14ac:dyDescent="0.3">
      <c r="A109" s="660" t="s">
        <v>588</v>
      </c>
      <c r="B109" s="661" t="s">
        <v>589</v>
      </c>
      <c r="C109" s="662" t="s">
        <v>593</v>
      </c>
      <c r="D109" s="663" t="s">
        <v>3986</v>
      </c>
      <c r="E109" s="662" t="s">
        <v>7144</v>
      </c>
      <c r="F109" s="663" t="s">
        <v>7145</v>
      </c>
      <c r="G109" s="662" t="s">
        <v>6886</v>
      </c>
      <c r="H109" s="662" t="s">
        <v>6887</v>
      </c>
      <c r="I109" s="664">
        <v>21.24</v>
      </c>
      <c r="J109" s="664">
        <v>45</v>
      </c>
      <c r="K109" s="665">
        <v>955.8</v>
      </c>
    </row>
    <row r="110" spans="1:11" ht="14.4" customHeight="1" x14ac:dyDescent="0.3">
      <c r="A110" s="660" t="s">
        <v>588</v>
      </c>
      <c r="B110" s="661" t="s">
        <v>589</v>
      </c>
      <c r="C110" s="662" t="s">
        <v>593</v>
      </c>
      <c r="D110" s="663" t="s">
        <v>3986</v>
      </c>
      <c r="E110" s="662" t="s">
        <v>7144</v>
      </c>
      <c r="F110" s="663" t="s">
        <v>7145</v>
      </c>
      <c r="G110" s="662" t="s">
        <v>6888</v>
      </c>
      <c r="H110" s="662" t="s">
        <v>6889</v>
      </c>
      <c r="I110" s="664">
        <v>10.171428571428569</v>
      </c>
      <c r="J110" s="664">
        <v>36</v>
      </c>
      <c r="K110" s="665">
        <v>367.18</v>
      </c>
    </row>
    <row r="111" spans="1:11" ht="14.4" customHeight="1" x14ac:dyDescent="0.3">
      <c r="A111" s="660" t="s">
        <v>588</v>
      </c>
      <c r="B111" s="661" t="s">
        <v>589</v>
      </c>
      <c r="C111" s="662" t="s">
        <v>593</v>
      </c>
      <c r="D111" s="663" t="s">
        <v>3986</v>
      </c>
      <c r="E111" s="662" t="s">
        <v>7144</v>
      </c>
      <c r="F111" s="663" t="s">
        <v>7145</v>
      </c>
      <c r="G111" s="662" t="s">
        <v>6890</v>
      </c>
      <c r="H111" s="662" t="s">
        <v>6891</v>
      </c>
      <c r="I111" s="664">
        <v>6.65</v>
      </c>
      <c r="J111" s="664">
        <v>5</v>
      </c>
      <c r="K111" s="665">
        <v>33.25</v>
      </c>
    </row>
    <row r="112" spans="1:11" ht="14.4" customHeight="1" x14ac:dyDescent="0.3">
      <c r="A112" s="660" t="s">
        <v>588</v>
      </c>
      <c r="B112" s="661" t="s">
        <v>589</v>
      </c>
      <c r="C112" s="662" t="s">
        <v>593</v>
      </c>
      <c r="D112" s="663" t="s">
        <v>3986</v>
      </c>
      <c r="E112" s="662" t="s">
        <v>7144</v>
      </c>
      <c r="F112" s="663" t="s">
        <v>7145</v>
      </c>
      <c r="G112" s="662" t="s">
        <v>6892</v>
      </c>
      <c r="H112" s="662" t="s">
        <v>6893</v>
      </c>
      <c r="I112" s="664">
        <v>0.4757142857142857</v>
      </c>
      <c r="J112" s="664">
        <v>700</v>
      </c>
      <c r="K112" s="665">
        <v>333</v>
      </c>
    </row>
    <row r="113" spans="1:11" ht="14.4" customHeight="1" x14ac:dyDescent="0.3">
      <c r="A113" s="660" t="s">
        <v>588</v>
      </c>
      <c r="B113" s="661" t="s">
        <v>589</v>
      </c>
      <c r="C113" s="662" t="s">
        <v>593</v>
      </c>
      <c r="D113" s="663" t="s">
        <v>3986</v>
      </c>
      <c r="E113" s="662" t="s">
        <v>7144</v>
      </c>
      <c r="F113" s="663" t="s">
        <v>7145</v>
      </c>
      <c r="G113" s="662" t="s">
        <v>6894</v>
      </c>
      <c r="H113" s="662" t="s">
        <v>6895</v>
      </c>
      <c r="I113" s="664">
        <v>38</v>
      </c>
      <c r="J113" s="664">
        <v>3</v>
      </c>
      <c r="K113" s="665">
        <v>113.99</v>
      </c>
    </row>
    <row r="114" spans="1:11" ht="14.4" customHeight="1" x14ac:dyDescent="0.3">
      <c r="A114" s="660" t="s">
        <v>588</v>
      </c>
      <c r="B114" s="661" t="s">
        <v>589</v>
      </c>
      <c r="C114" s="662" t="s">
        <v>593</v>
      </c>
      <c r="D114" s="663" t="s">
        <v>3986</v>
      </c>
      <c r="E114" s="662" t="s">
        <v>7144</v>
      </c>
      <c r="F114" s="663" t="s">
        <v>7145</v>
      </c>
      <c r="G114" s="662" t="s">
        <v>6896</v>
      </c>
      <c r="H114" s="662" t="s">
        <v>6897</v>
      </c>
      <c r="I114" s="664">
        <v>9.6</v>
      </c>
      <c r="J114" s="664">
        <v>400</v>
      </c>
      <c r="K114" s="665">
        <v>3840</v>
      </c>
    </row>
    <row r="115" spans="1:11" ht="14.4" customHeight="1" x14ac:dyDescent="0.3">
      <c r="A115" s="660" t="s">
        <v>588</v>
      </c>
      <c r="B115" s="661" t="s">
        <v>589</v>
      </c>
      <c r="C115" s="662" t="s">
        <v>593</v>
      </c>
      <c r="D115" s="663" t="s">
        <v>3986</v>
      </c>
      <c r="E115" s="662" t="s">
        <v>7144</v>
      </c>
      <c r="F115" s="663" t="s">
        <v>7145</v>
      </c>
      <c r="G115" s="662" t="s">
        <v>6896</v>
      </c>
      <c r="H115" s="662" t="s">
        <v>6898</v>
      </c>
      <c r="I115" s="664">
        <v>9.5975000000000001</v>
      </c>
      <c r="J115" s="664">
        <v>800</v>
      </c>
      <c r="K115" s="665">
        <v>7678</v>
      </c>
    </row>
    <row r="116" spans="1:11" ht="14.4" customHeight="1" x14ac:dyDescent="0.3">
      <c r="A116" s="660" t="s">
        <v>588</v>
      </c>
      <c r="B116" s="661" t="s">
        <v>589</v>
      </c>
      <c r="C116" s="662" t="s">
        <v>593</v>
      </c>
      <c r="D116" s="663" t="s">
        <v>3986</v>
      </c>
      <c r="E116" s="662" t="s">
        <v>7144</v>
      </c>
      <c r="F116" s="663" t="s">
        <v>7145</v>
      </c>
      <c r="G116" s="662" t="s">
        <v>6899</v>
      </c>
      <c r="H116" s="662" t="s">
        <v>6900</v>
      </c>
      <c r="I116" s="664">
        <v>24.2</v>
      </c>
      <c r="J116" s="664">
        <v>100</v>
      </c>
      <c r="K116" s="665">
        <v>2420</v>
      </c>
    </row>
    <row r="117" spans="1:11" ht="14.4" customHeight="1" x14ac:dyDescent="0.3">
      <c r="A117" s="660" t="s">
        <v>588</v>
      </c>
      <c r="B117" s="661" t="s">
        <v>589</v>
      </c>
      <c r="C117" s="662" t="s">
        <v>593</v>
      </c>
      <c r="D117" s="663" t="s">
        <v>3986</v>
      </c>
      <c r="E117" s="662" t="s">
        <v>7144</v>
      </c>
      <c r="F117" s="663" t="s">
        <v>7145</v>
      </c>
      <c r="G117" s="662" t="s">
        <v>6901</v>
      </c>
      <c r="H117" s="662" t="s">
        <v>6902</v>
      </c>
      <c r="I117" s="664">
        <v>24.2</v>
      </c>
      <c r="J117" s="664">
        <v>20</v>
      </c>
      <c r="K117" s="665">
        <v>484</v>
      </c>
    </row>
    <row r="118" spans="1:11" ht="14.4" customHeight="1" x14ac:dyDescent="0.3">
      <c r="A118" s="660" t="s">
        <v>588</v>
      </c>
      <c r="B118" s="661" t="s">
        <v>589</v>
      </c>
      <c r="C118" s="662" t="s">
        <v>593</v>
      </c>
      <c r="D118" s="663" t="s">
        <v>3986</v>
      </c>
      <c r="E118" s="662" t="s">
        <v>7144</v>
      </c>
      <c r="F118" s="663" t="s">
        <v>7145</v>
      </c>
      <c r="G118" s="662" t="s">
        <v>6903</v>
      </c>
      <c r="H118" s="662" t="s">
        <v>6904</v>
      </c>
      <c r="I118" s="664">
        <v>75.02</v>
      </c>
      <c r="J118" s="664">
        <v>3</v>
      </c>
      <c r="K118" s="665">
        <v>225.06</v>
      </c>
    </row>
    <row r="119" spans="1:11" ht="14.4" customHeight="1" x14ac:dyDescent="0.3">
      <c r="A119" s="660" t="s">
        <v>588</v>
      </c>
      <c r="B119" s="661" t="s">
        <v>589</v>
      </c>
      <c r="C119" s="662" t="s">
        <v>593</v>
      </c>
      <c r="D119" s="663" t="s">
        <v>3986</v>
      </c>
      <c r="E119" s="662" t="s">
        <v>7144</v>
      </c>
      <c r="F119" s="663" t="s">
        <v>7145</v>
      </c>
      <c r="G119" s="662" t="s">
        <v>6905</v>
      </c>
      <c r="H119" s="662" t="s">
        <v>6906</v>
      </c>
      <c r="I119" s="664">
        <v>9.2000000000000011</v>
      </c>
      <c r="J119" s="664">
        <v>900</v>
      </c>
      <c r="K119" s="665">
        <v>8280</v>
      </c>
    </row>
    <row r="120" spans="1:11" ht="14.4" customHeight="1" x14ac:dyDescent="0.3">
      <c r="A120" s="660" t="s">
        <v>588</v>
      </c>
      <c r="B120" s="661" t="s">
        <v>589</v>
      </c>
      <c r="C120" s="662" t="s">
        <v>593</v>
      </c>
      <c r="D120" s="663" t="s">
        <v>3986</v>
      </c>
      <c r="E120" s="662" t="s">
        <v>7144</v>
      </c>
      <c r="F120" s="663" t="s">
        <v>7145</v>
      </c>
      <c r="G120" s="662" t="s">
        <v>6907</v>
      </c>
      <c r="H120" s="662" t="s">
        <v>6908</v>
      </c>
      <c r="I120" s="664">
        <v>9.68</v>
      </c>
      <c r="J120" s="664">
        <v>800</v>
      </c>
      <c r="K120" s="665">
        <v>7744</v>
      </c>
    </row>
    <row r="121" spans="1:11" ht="14.4" customHeight="1" x14ac:dyDescent="0.3">
      <c r="A121" s="660" t="s">
        <v>588</v>
      </c>
      <c r="B121" s="661" t="s">
        <v>589</v>
      </c>
      <c r="C121" s="662" t="s">
        <v>593</v>
      </c>
      <c r="D121" s="663" t="s">
        <v>3986</v>
      </c>
      <c r="E121" s="662" t="s">
        <v>7144</v>
      </c>
      <c r="F121" s="663" t="s">
        <v>7145</v>
      </c>
      <c r="G121" s="662" t="s">
        <v>6909</v>
      </c>
      <c r="H121" s="662" t="s">
        <v>6910</v>
      </c>
      <c r="I121" s="664">
        <v>98.01</v>
      </c>
      <c r="J121" s="664">
        <v>3</v>
      </c>
      <c r="K121" s="665">
        <v>294.02999999999997</v>
      </c>
    </row>
    <row r="122" spans="1:11" ht="14.4" customHeight="1" x14ac:dyDescent="0.3">
      <c r="A122" s="660" t="s">
        <v>588</v>
      </c>
      <c r="B122" s="661" t="s">
        <v>589</v>
      </c>
      <c r="C122" s="662" t="s">
        <v>593</v>
      </c>
      <c r="D122" s="663" t="s">
        <v>3986</v>
      </c>
      <c r="E122" s="662" t="s">
        <v>7144</v>
      </c>
      <c r="F122" s="663" t="s">
        <v>7145</v>
      </c>
      <c r="G122" s="662" t="s">
        <v>6911</v>
      </c>
      <c r="H122" s="662" t="s">
        <v>6912</v>
      </c>
      <c r="I122" s="664">
        <v>9.5</v>
      </c>
      <c r="J122" s="664">
        <v>2</v>
      </c>
      <c r="K122" s="665">
        <v>19</v>
      </c>
    </row>
    <row r="123" spans="1:11" ht="14.4" customHeight="1" x14ac:dyDescent="0.3">
      <c r="A123" s="660" t="s">
        <v>588</v>
      </c>
      <c r="B123" s="661" t="s">
        <v>589</v>
      </c>
      <c r="C123" s="662" t="s">
        <v>593</v>
      </c>
      <c r="D123" s="663" t="s">
        <v>3986</v>
      </c>
      <c r="E123" s="662" t="s">
        <v>7144</v>
      </c>
      <c r="F123" s="663" t="s">
        <v>7145</v>
      </c>
      <c r="G123" s="662" t="s">
        <v>6913</v>
      </c>
      <c r="H123" s="662" t="s">
        <v>6914</v>
      </c>
      <c r="I123" s="664">
        <v>56.51</v>
      </c>
      <c r="J123" s="664">
        <v>5</v>
      </c>
      <c r="K123" s="665">
        <v>282.55</v>
      </c>
    </row>
    <row r="124" spans="1:11" ht="14.4" customHeight="1" x14ac:dyDescent="0.3">
      <c r="A124" s="660" t="s">
        <v>588</v>
      </c>
      <c r="B124" s="661" t="s">
        <v>589</v>
      </c>
      <c r="C124" s="662" t="s">
        <v>593</v>
      </c>
      <c r="D124" s="663" t="s">
        <v>3986</v>
      </c>
      <c r="E124" s="662" t="s">
        <v>7144</v>
      </c>
      <c r="F124" s="663" t="s">
        <v>7145</v>
      </c>
      <c r="G124" s="662" t="s">
        <v>6915</v>
      </c>
      <c r="H124" s="662" t="s">
        <v>6916</v>
      </c>
      <c r="I124" s="664">
        <v>32.19</v>
      </c>
      <c r="J124" s="664">
        <v>50</v>
      </c>
      <c r="K124" s="665">
        <v>1609.5</v>
      </c>
    </row>
    <row r="125" spans="1:11" ht="14.4" customHeight="1" x14ac:dyDescent="0.3">
      <c r="A125" s="660" t="s">
        <v>588</v>
      </c>
      <c r="B125" s="661" t="s">
        <v>589</v>
      </c>
      <c r="C125" s="662" t="s">
        <v>593</v>
      </c>
      <c r="D125" s="663" t="s">
        <v>3986</v>
      </c>
      <c r="E125" s="662" t="s">
        <v>7146</v>
      </c>
      <c r="F125" s="663" t="s">
        <v>7147</v>
      </c>
      <c r="G125" s="662" t="s">
        <v>6917</v>
      </c>
      <c r="H125" s="662" t="s">
        <v>6918</v>
      </c>
      <c r="I125" s="664">
        <v>4509.956666666666</v>
      </c>
      <c r="J125" s="664">
        <v>22</v>
      </c>
      <c r="K125" s="665">
        <v>99219.010000000009</v>
      </c>
    </row>
    <row r="126" spans="1:11" ht="14.4" customHeight="1" x14ac:dyDescent="0.3">
      <c r="A126" s="660" t="s">
        <v>588</v>
      </c>
      <c r="B126" s="661" t="s">
        <v>589</v>
      </c>
      <c r="C126" s="662" t="s">
        <v>593</v>
      </c>
      <c r="D126" s="663" t="s">
        <v>3986</v>
      </c>
      <c r="E126" s="662" t="s">
        <v>7146</v>
      </c>
      <c r="F126" s="663" t="s">
        <v>7147</v>
      </c>
      <c r="G126" s="662" t="s">
        <v>6919</v>
      </c>
      <c r="H126" s="662" t="s">
        <v>6920</v>
      </c>
      <c r="I126" s="664">
        <v>267.79000000000002</v>
      </c>
      <c r="J126" s="664">
        <v>3</v>
      </c>
      <c r="K126" s="665">
        <v>803.37000000000012</v>
      </c>
    </row>
    <row r="127" spans="1:11" ht="14.4" customHeight="1" x14ac:dyDescent="0.3">
      <c r="A127" s="660" t="s">
        <v>588</v>
      </c>
      <c r="B127" s="661" t="s">
        <v>589</v>
      </c>
      <c r="C127" s="662" t="s">
        <v>593</v>
      </c>
      <c r="D127" s="663" t="s">
        <v>3986</v>
      </c>
      <c r="E127" s="662" t="s">
        <v>7148</v>
      </c>
      <c r="F127" s="663" t="s">
        <v>7149</v>
      </c>
      <c r="G127" s="662" t="s">
        <v>6921</v>
      </c>
      <c r="H127" s="662" t="s">
        <v>6922</v>
      </c>
      <c r="I127" s="664">
        <v>8.1666666666666661</v>
      </c>
      <c r="J127" s="664">
        <v>1300</v>
      </c>
      <c r="K127" s="665">
        <v>10616</v>
      </c>
    </row>
    <row r="128" spans="1:11" ht="14.4" customHeight="1" x14ac:dyDescent="0.3">
      <c r="A128" s="660" t="s">
        <v>588</v>
      </c>
      <c r="B128" s="661" t="s">
        <v>589</v>
      </c>
      <c r="C128" s="662" t="s">
        <v>593</v>
      </c>
      <c r="D128" s="663" t="s">
        <v>3986</v>
      </c>
      <c r="E128" s="662" t="s">
        <v>7148</v>
      </c>
      <c r="F128" s="663" t="s">
        <v>7149</v>
      </c>
      <c r="G128" s="662" t="s">
        <v>6921</v>
      </c>
      <c r="H128" s="662" t="s">
        <v>6923</v>
      </c>
      <c r="I128" s="664">
        <v>8.1657142857142855</v>
      </c>
      <c r="J128" s="664">
        <v>2500</v>
      </c>
      <c r="K128" s="665">
        <v>20414</v>
      </c>
    </row>
    <row r="129" spans="1:11" ht="14.4" customHeight="1" x14ac:dyDescent="0.3">
      <c r="A129" s="660" t="s">
        <v>588</v>
      </c>
      <c r="B129" s="661" t="s">
        <v>589</v>
      </c>
      <c r="C129" s="662" t="s">
        <v>593</v>
      </c>
      <c r="D129" s="663" t="s">
        <v>3986</v>
      </c>
      <c r="E129" s="662" t="s">
        <v>7148</v>
      </c>
      <c r="F129" s="663" t="s">
        <v>7149</v>
      </c>
      <c r="G129" s="662" t="s">
        <v>6924</v>
      </c>
      <c r="H129" s="662" t="s">
        <v>6925</v>
      </c>
      <c r="I129" s="664">
        <v>12.705000000000002</v>
      </c>
      <c r="J129" s="664">
        <v>290</v>
      </c>
      <c r="K129" s="665">
        <v>3684.6</v>
      </c>
    </row>
    <row r="130" spans="1:11" ht="14.4" customHeight="1" x14ac:dyDescent="0.3">
      <c r="A130" s="660" t="s">
        <v>588</v>
      </c>
      <c r="B130" s="661" t="s">
        <v>589</v>
      </c>
      <c r="C130" s="662" t="s">
        <v>593</v>
      </c>
      <c r="D130" s="663" t="s">
        <v>3986</v>
      </c>
      <c r="E130" s="662" t="s">
        <v>7148</v>
      </c>
      <c r="F130" s="663" t="s">
        <v>7149</v>
      </c>
      <c r="G130" s="662" t="s">
        <v>6926</v>
      </c>
      <c r="H130" s="662" t="s">
        <v>6927</v>
      </c>
      <c r="I130" s="664">
        <v>19.239999999999998</v>
      </c>
      <c r="J130" s="664">
        <v>10</v>
      </c>
      <c r="K130" s="665">
        <v>192.39</v>
      </c>
    </row>
    <row r="131" spans="1:11" ht="14.4" customHeight="1" x14ac:dyDescent="0.3">
      <c r="A131" s="660" t="s">
        <v>588</v>
      </c>
      <c r="B131" s="661" t="s">
        <v>589</v>
      </c>
      <c r="C131" s="662" t="s">
        <v>593</v>
      </c>
      <c r="D131" s="663" t="s">
        <v>3986</v>
      </c>
      <c r="E131" s="662" t="s">
        <v>7150</v>
      </c>
      <c r="F131" s="663" t="s">
        <v>7151</v>
      </c>
      <c r="G131" s="662" t="s">
        <v>6928</v>
      </c>
      <c r="H131" s="662" t="s">
        <v>6929</v>
      </c>
      <c r="I131" s="664">
        <v>0.3</v>
      </c>
      <c r="J131" s="664">
        <v>800</v>
      </c>
      <c r="K131" s="665">
        <v>240</v>
      </c>
    </row>
    <row r="132" spans="1:11" ht="14.4" customHeight="1" x14ac:dyDescent="0.3">
      <c r="A132" s="660" t="s">
        <v>588</v>
      </c>
      <c r="B132" s="661" t="s">
        <v>589</v>
      </c>
      <c r="C132" s="662" t="s">
        <v>593</v>
      </c>
      <c r="D132" s="663" t="s">
        <v>3986</v>
      </c>
      <c r="E132" s="662" t="s">
        <v>7150</v>
      </c>
      <c r="F132" s="663" t="s">
        <v>7151</v>
      </c>
      <c r="G132" s="662" t="s">
        <v>6930</v>
      </c>
      <c r="H132" s="662" t="s">
        <v>6931</v>
      </c>
      <c r="I132" s="664">
        <v>0.3</v>
      </c>
      <c r="J132" s="664">
        <v>300</v>
      </c>
      <c r="K132" s="665">
        <v>90</v>
      </c>
    </row>
    <row r="133" spans="1:11" ht="14.4" customHeight="1" x14ac:dyDescent="0.3">
      <c r="A133" s="660" t="s">
        <v>588</v>
      </c>
      <c r="B133" s="661" t="s">
        <v>589</v>
      </c>
      <c r="C133" s="662" t="s">
        <v>593</v>
      </c>
      <c r="D133" s="663" t="s">
        <v>3986</v>
      </c>
      <c r="E133" s="662" t="s">
        <v>7150</v>
      </c>
      <c r="F133" s="663" t="s">
        <v>7151</v>
      </c>
      <c r="G133" s="662" t="s">
        <v>6930</v>
      </c>
      <c r="H133" s="662" t="s">
        <v>6932</v>
      </c>
      <c r="I133" s="664">
        <v>0.30499999999999999</v>
      </c>
      <c r="J133" s="664">
        <v>300</v>
      </c>
      <c r="K133" s="665">
        <v>92</v>
      </c>
    </row>
    <row r="134" spans="1:11" ht="14.4" customHeight="1" x14ac:dyDescent="0.3">
      <c r="A134" s="660" t="s">
        <v>588</v>
      </c>
      <c r="B134" s="661" t="s">
        <v>589</v>
      </c>
      <c r="C134" s="662" t="s">
        <v>593</v>
      </c>
      <c r="D134" s="663" t="s">
        <v>3986</v>
      </c>
      <c r="E134" s="662" t="s">
        <v>7150</v>
      </c>
      <c r="F134" s="663" t="s">
        <v>7151</v>
      </c>
      <c r="G134" s="662" t="s">
        <v>6933</v>
      </c>
      <c r="H134" s="662" t="s">
        <v>6934</v>
      </c>
      <c r="I134" s="664">
        <v>0.30333333333333329</v>
      </c>
      <c r="J134" s="664">
        <v>500</v>
      </c>
      <c r="K134" s="665">
        <v>151</v>
      </c>
    </row>
    <row r="135" spans="1:11" ht="14.4" customHeight="1" x14ac:dyDescent="0.3">
      <c r="A135" s="660" t="s">
        <v>588</v>
      </c>
      <c r="B135" s="661" t="s">
        <v>589</v>
      </c>
      <c r="C135" s="662" t="s">
        <v>593</v>
      </c>
      <c r="D135" s="663" t="s">
        <v>3986</v>
      </c>
      <c r="E135" s="662" t="s">
        <v>7150</v>
      </c>
      <c r="F135" s="663" t="s">
        <v>7151</v>
      </c>
      <c r="G135" s="662" t="s">
        <v>6933</v>
      </c>
      <c r="H135" s="662" t="s">
        <v>6935</v>
      </c>
      <c r="I135" s="664">
        <v>0.30249999999999999</v>
      </c>
      <c r="J135" s="664">
        <v>500</v>
      </c>
      <c r="K135" s="665">
        <v>151</v>
      </c>
    </row>
    <row r="136" spans="1:11" ht="14.4" customHeight="1" x14ac:dyDescent="0.3">
      <c r="A136" s="660" t="s">
        <v>588</v>
      </c>
      <c r="B136" s="661" t="s">
        <v>589</v>
      </c>
      <c r="C136" s="662" t="s">
        <v>593</v>
      </c>
      <c r="D136" s="663" t="s">
        <v>3986</v>
      </c>
      <c r="E136" s="662" t="s">
        <v>7150</v>
      </c>
      <c r="F136" s="663" t="s">
        <v>7151</v>
      </c>
      <c r="G136" s="662" t="s">
        <v>6936</v>
      </c>
      <c r="H136" s="662" t="s">
        <v>6937</v>
      </c>
      <c r="I136" s="664">
        <v>0.38900000000000007</v>
      </c>
      <c r="J136" s="664">
        <v>6250</v>
      </c>
      <c r="K136" s="665">
        <v>2483</v>
      </c>
    </row>
    <row r="137" spans="1:11" ht="14.4" customHeight="1" x14ac:dyDescent="0.3">
      <c r="A137" s="660" t="s">
        <v>588</v>
      </c>
      <c r="B137" s="661" t="s">
        <v>589</v>
      </c>
      <c r="C137" s="662" t="s">
        <v>593</v>
      </c>
      <c r="D137" s="663" t="s">
        <v>3986</v>
      </c>
      <c r="E137" s="662" t="s">
        <v>7150</v>
      </c>
      <c r="F137" s="663" t="s">
        <v>7151</v>
      </c>
      <c r="G137" s="662" t="s">
        <v>6938</v>
      </c>
      <c r="H137" s="662" t="s">
        <v>6939</v>
      </c>
      <c r="I137" s="664">
        <v>1.7550000000000001</v>
      </c>
      <c r="J137" s="664">
        <v>1700</v>
      </c>
      <c r="K137" s="665">
        <v>2984</v>
      </c>
    </row>
    <row r="138" spans="1:11" ht="14.4" customHeight="1" x14ac:dyDescent="0.3">
      <c r="A138" s="660" t="s">
        <v>588</v>
      </c>
      <c r="B138" s="661" t="s">
        <v>589</v>
      </c>
      <c r="C138" s="662" t="s">
        <v>593</v>
      </c>
      <c r="D138" s="663" t="s">
        <v>3986</v>
      </c>
      <c r="E138" s="662" t="s">
        <v>7150</v>
      </c>
      <c r="F138" s="663" t="s">
        <v>7151</v>
      </c>
      <c r="G138" s="662" t="s">
        <v>6940</v>
      </c>
      <c r="H138" s="662" t="s">
        <v>6941</v>
      </c>
      <c r="I138" s="664">
        <v>31.46</v>
      </c>
      <c r="J138" s="664">
        <v>550</v>
      </c>
      <c r="K138" s="665">
        <v>17303</v>
      </c>
    </row>
    <row r="139" spans="1:11" ht="14.4" customHeight="1" x14ac:dyDescent="0.3">
      <c r="A139" s="660" t="s">
        <v>588</v>
      </c>
      <c r="B139" s="661" t="s">
        <v>589</v>
      </c>
      <c r="C139" s="662" t="s">
        <v>593</v>
      </c>
      <c r="D139" s="663" t="s">
        <v>3986</v>
      </c>
      <c r="E139" s="662" t="s">
        <v>7152</v>
      </c>
      <c r="F139" s="663" t="s">
        <v>7153</v>
      </c>
      <c r="G139" s="662" t="s">
        <v>6942</v>
      </c>
      <c r="H139" s="662" t="s">
        <v>6943</v>
      </c>
      <c r="I139" s="664">
        <v>0.73666666666666669</v>
      </c>
      <c r="J139" s="664">
        <v>400</v>
      </c>
      <c r="K139" s="665">
        <v>294.44</v>
      </c>
    </row>
    <row r="140" spans="1:11" ht="14.4" customHeight="1" x14ac:dyDescent="0.3">
      <c r="A140" s="660" t="s">
        <v>588</v>
      </c>
      <c r="B140" s="661" t="s">
        <v>589</v>
      </c>
      <c r="C140" s="662" t="s">
        <v>593</v>
      </c>
      <c r="D140" s="663" t="s">
        <v>3986</v>
      </c>
      <c r="E140" s="662" t="s">
        <v>7152</v>
      </c>
      <c r="F140" s="663" t="s">
        <v>7153</v>
      </c>
      <c r="G140" s="662" t="s">
        <v>6944</v>
      </c>
      <c r="H140" s="662" t="s">
        <v>6945</v>
      </c>
      <c r="I140" s="664">
        <v>7.5049999999999999</v>
      </c>
      <c r="J140" s="664">
        <v>8</v>
      </c>
      <c r="K140" s="665">
        <v>60.03</v>
      </c>
    </row>
    <row r="141" spans="1:11" ht="14.4" customHeight="1" x14ac:dyDescent="0.3">
      <c r="A141" s="660" t="s">
        <v>588</v>
      </c>
      <c r="B141" s="661" t="s">
        <v>589</v>
      </c>
      <c r="C141" s="662" t="s">
        <v>593</v>
      </c>
      <c r="D141" s="663" t="s">
        <v>3986</v>
      </c>
      <c r="E141" s="662" t="s">
        <v>7152</v>
      </c>
      <c r="F141" s="663" t="s">
        <v>7153</v>
      </c>
      <c r="G141" s="662" t="s">
        <v>6944</v>
      </c>
      <c r="H141" s="662" t="s">
        <v>6946</v>
      </c>
      <c r="I141" s="664">
        <v>7.5</v>
      </c>
      <c r="J141" s="664">
        <v>6</v>
      </c>
      <c r="K141" s="665">
        <v>45</v>
      </c>
    </row>
    <row r="142" spans="1:11" ht="14.4" customHeight="1" x14ac:dyDescent="0.3">
      <c r="A142" s="660" t="s">
        <v>588</v>
      </c>
      <c r="B142" s="661" t="s">
        <v>589</v>
      </c>
      <c r="C142" s="662" t="s">
        <v>593</v>
      </c>
      <c r="D142" s="663" t="s">
        <v>3986</v>
      </c>
      <c r="E142" s="662" t="s">
        <v>7152</v>
      </c>
      <c r="F142" s="663" t="s">
        <v>7153</v>
      </c>
      <c r="G142" s="662" t="s">
        <v>6944</v>
      </c>
      <c r="H142" s="662" t="s">
        <v>6947</v>
      </c>
      <c r="I142" s="664">
        <v>7.5</v>
      </c>
      <c r="J142" s="664">
        <v>12</v>
      </c>
      <c r="K142" s="665">
        <v>90</v>
      </c>
    </row>
    <row r="143" spans="1:11" ht="14.4" customHeight="1" x14ac:dyDescent="0.3">
      <c r="A143" s="660" t="s">
        <v>588</v>
      </c>
      <c r="B143" s="661" t="s">
        <v>589</v>
      </c>
      <c r="C143" s="662" t="s">
        <v>593</v>
      </c>
      <c r="D143" s="663" t="s">
        <v>3986</v>
      </c>
      <c r="E143" s="662" t="s">
        <v>7152</v>
      </c>
      <c r="F143" s="663" t="s">
        <v>7153</v>
      </c>
      <c r="G143" s="662" t="s">
        <v>6948</v>
      </c>
      <c r="H143" s="662" t="s">
        <v>6949</v>
      </c>
      <c r="I143" s="664">
        <v>7.5049999999999999</v>
      </c>
      <c r="J143" s="664">
        <v>10</v>
      </c>
      <c r="K143" s="665">
        <v>75.05</v>
      </c>
    </row>
    <row r="144" spans="1:11" ht="14.4" customHeight="1" x14ac:dyDescent="0.3">
      <c r="A144" s="660" t="s">
        <v>588</v>
      </c>
      <c r="B144" s="661" t="s">
        <v>589</v>
      </c>
      <c r="C144" s="662" t="s">
        <v>593</v>
      </c>
      <c r="D144" s="663" t="s">
        <v>3986</v>
      </c>
      <c r="E144" s="662" t="s">
        <v>7152</v>
      </c>
      <c r="F144" s="663" t="s">
        <v>7153</v>
      </c>
      <c r="G144" s="662" t="s">
        <v>6948</v>
      </c>
      <c r="H144" s="662" t="s">
        <v>6950</v>
      </c>
      <c r="I144" s="664">
        <v>7.5</v>
      </c>
      <c r="J144" s="664">
        <v>5</v>
      </c>
      <c r="K144" s="665">
        <v>37.5</v>
      </c>
    </row>
    <row r="145" spans="1:11" ht="14.4" customHeight="1" x14ac:dyDescent="0.3">
      <c r="A145" s="660" t="s">
        <v>588</v>
      </c>
      <c r="B145" s="661" t="s">
        <v>589</v>
      </c>
      <c r="C145" s="662" t="s">
        <v>593</v>
      </c>
      <c r="D145" s="663" t="s">
        <v>3986</v>
      </c>
      <c r="E145" s="662" t="s">
        <v>7152</v>
      </c>
      <c r="F145" s="663" t="s">
        <v>7153</v>
      </c>
      <c r="G145" s="662" t="s">
        <v>6948</v>
      </c>
      <c r="H145" s="662" t="s">
        <v>6951</v>
      </c>
      <c r="I145" s="664">
        <v>7.5</v>
      </c>
      <c r="J145" s="664">
        <v>5</v>
      </c>
      <c r="K145" s="665">
        <v>37.5</v>
      </c>
    </row>
    <row r="146" spans="1:11" ht="14.4" customHeight="1" x14ac:dyDescent="0.3">
      <c r="A146" s="660" t="s">
        <v>588</v>
      </c>
      <c r="B146" s="661" t="s">
        <v>589</v>
      </c>
      <c r="C146" s="662" t="s">
        <v>593</v>
      </c>
      <c r="D146" s="663" t="s">
        <v>3986</v>
      </c>
      <c r="E146" s="662" t="s">
        <v>7152</v>
      </c>
      <c r="F146" s="663" t="s">
        <v>7153</v>
      </c>
      <c r="G146" s="662" t="s">
        <v>6952</v>
      </c>
      <c r="H146" s="662" t="s">
        <v>6953</v>
      </c>
      <c r="I146" s="664">
        <v>7.5</v>
      </c>
      <c r="J146" s="664">
        <v>7</v>
      </c>
      <c r="K146" s="665">
        <v>52.5</v>
      </c>
    </row>
    <row r="147" spans="1:11" ht="14.4" customHeight="1" x14ac:dyDescent="0.3">
      <c r="A147" s="660" t="s">
        <v>588</v>
      </c>
      <c r="B147" s="661" t="s">
        <v>589</v>
      </c>
      <c r="C147" s="662" t="s">
        <v>593</v>
      </c>
      <c r="D147" s="663" t="s">
        <v>3986</v>
      </c>
      <c r="E147" s="662" t="s">
        <v>7152</v>
      </c>
      <c r="F147" s="663" t="s">
        <v>7153</v>
      </c>
      <c r="G147" s="662" t="s">
        <v>6952</v>
      </c>
      <c r="H147" s="662" t="s">
        <v>6954</v>
      </c>
      <c r="I147" s="664">
        <v>7.5</v>
      </c>
      <c r="J147" s="664">
        <v>5</v>
      </c>
      <c r="K147" s="665">
        <v>37.5</v>
      </c>
    </row>
    <row r="148" spans="1:11" ht="14.4" customHeight="1" x14ac:dyDescent="0.3">
      <c r="A148" s="660" t="s">
        <v>588</v>
      </c>
      <c r="B148" s="661" t="s">
        <v>589</v>
      </c>
      <c r="C148" s="662" t="s">
        <v>593</v>
      </c>
      <c r="D148" s="663" t="s">
        <v>3986</v>
      </c>
      <c r="E148" s="662" t="s">
        <v>7152</v>
      </c>
      <c r="F148" s="663" t="s">
        <v>7153</v>
      </c>
      <c r="G148" s="662" t="s">
        <v>6952</v>
      </c>
      <c r="H148" s="662" t="s">
        <v>6955</v>
      </c>
      <c r="I148" s="664">
        <v>7.51</v>
      </c>
      <c r="J148" s="664">
        <v>8</v>
      </c>
      <c r="K148" s="665">
        <v>60.08</v>
      </c>
    </row>
    <row r="149" spans="1:11" ht="14.4" customHeight="1" x14ac:dyDescent="0.3">
      <c r="A149" s="660" t="s">
        <v>588</v>
      </c>
      <c r="B149" s="661" t="s">
        <v>589</v>
      </c>
      <c r="C149" s="662" t="s">
        <v>593</v>
      </c>
      <c r="D149" s="663" t="s">
        <v>3986</v>
      </c>
      <c r="E149" s="662" t="s">
        <v>7152</v>
      </c>
      <c r="F149" s="663" t="s">
        <v>7153</v>
      </c>
      <c r="G149" s="662" t="s">
        <v>6956</v>
      </c>
      <c r="H149" s="662" t="s">
        <v>6957</v>
      </c>
      <c r="I149" s="664">
        <v>7.5</v>
      </c>
      <c r="J149" s="664">
        <v>2</v>
      </c>
      <c r="K149" s="665">
        <v>15</v>
      </c>
    </row>
    <row r="150" spans="1:11" ht="14.4" customHeight="1" x14ac:dyDescent="0.3">
      <c r="A150" s="660" t="s">
        <v>588</v>
      </c>
      <c r="B150" s="661" t="s">
        <v>589</v>
      </c>
      <c r="C150" s="662" t="s">
        <v>593</v>
      </c>
      <c r="D150" s="663" t="s">
        <v>3986</v>
      </c>
      <c r="E150" s="662" t="s">
        <v>7152</v>
      </c>
      <c r="F150" s="663" t="s">
        <v>7153</v>
      </c>
      <c r="G150" s="662" t="s">
        <v>6956</v>
      </c>
      <c r="H150" s="662" t="s">
        <v>6958</v>
      </c>
      <c r="I150" s="664">
        <v>7.5</v>
      </c>
      <c r="J150" s="664">
        <v>3</v>
      </c>
      <c r="K150" s="665">
        <v>22.5</v>
      </c>
    </row>
    <row r="151" spans="1:11" ht="14.4" customHeight="1" x14ac:dyDescent="0.3">
      <c r="A151" s="660" t="s">
        <v>588</v>
      </c>
      <c r="B151" s="661" t="s">
        <v>589</v>
      </c>
      <c r="C151" s="662" t="s">
        <v>593</v>
      </c>
      <c r="D151" s="663" t="s">
        <v>3986</v>
      </c>
      <c r="E151" s="662" t="s">
        <v>7152</v>
      </c>
      <c r="F151" s="663" t="s">
        <v>7153</v>
      </c>
      <c r="G151" s="662" t="s">
        <v>6956</v>
      </c>
      <c r="H151" s="662" t="s">
        <v>6959</v>
      </c>
      <c r="I151" s="664">
        <v>7.51</v>
      </c>
      <c r="J151" s="664">
        <v>5</v>
      </c>
      <c r="K151" s="665">
        <v>37.549999999999997</v>
      </c>
    </row>
    <row r="152" spans="1:11" ht="14.4" customHeight="1" x14ac:dyDescent="0.3">
      <c r="A152" s="660" t="s">
        <v>588</v>
      </c>
      <c r="B152" s="661" t="s">
        <v>589</v>
      </c>
      <c r="C152" s="662" t="s">
        <v>593</v>
      </c>
      <c r="D152" s="663" t="s">
        <v>3986</v>
      </c>
      <c r="E152" s="662" t="s">
        <v>7152</v>
      </c>
      <c r="F152" s="663" t="s">
        <v>7153</v>
      </c>
      <c r="G152" s="662" t="s">
        <v>6960</v>
      </c>
      <c r="H152" s="662" t="s">
        <v>6961</v>
      </c>
      <c r="I152" s="664">
        <v>11.01</v>
      </c>
      <c r="J152" s="664">
        <v>3</v>
      </c>
      <c r="K152" s="665">
        <v>33.03</v>
      </c>
    </row>
    <row r="153" spans="1:11" ht="14.4" customHeight="1" x14ac:dyDescent="0.3">
      <c r="A153" s="660" t="s">
        <v>588</v>
      </c>
      <c r="B153" s="661" t="s">
        <v>589</v>
      </c>
      <c r="C153" s="662" t="s">
        <v>593</v>
      </c>
      <c r="D153" s="663" t="s">
        <v>3986</v>
      </c>
      <c r="E153" s="662" t="s">
        <v>7152</v>
      </c>
      <c r="F153" s="663" t="s">
        <v>7153</v>
      </c>
      <c r="G153" s="662" t="s">
        <v>6962</v>
      </c>
      <c r="H153" s="662" t="s">
        <v>6963</v>
      </c>
      <c r="I153" s="664">
        <v>0.77142857142857146</v>
      </c>
      <c r="J153" s="664">
        <v>11000</v>
      </c>
      <c r="K153" s="665">
        <v>8490</v>
      </c>
    </row>
    <row r="154" spans="1:11" ht="14.4" customHeight="1" x14ac:dyDescent="0.3">
      <c r="A154" s="660" t="s">
        <v>588</v>
      </c>
      <c r="B154" s="661" t="s">
        <v>589</v>
      </c>
      <c r="C154" s="662" t="s">
        <v>593</v>
      </c>
      <c r="D154" s="663" t="s">
        <v>3986</v>
      </c>
      <c r="E154" s="662" t="s">
        <v>7152</v>
      </c>
      <c r="F154" s="663" t="s">
        <v>7153</v>
      </c>
      <c r="G154" s="662" t="s">
        <v>6964</v>
      </c>
      <c r="H154" s="662" t="s">
        <v>6965</v>
      </c>
      <c r="I154" s="664">
        <v>0.71</v>
      </c>
      <c r="J154" s="664">
        <v>4000</v>
      </c>
      <c r="K154" s="665">
        <v>2840</v>
      </c>
    </row>
    <row r="155" spans="1:11" ht="14.4" customHeight="1" x14ac:dyDescent="0.3">
      <c r="A155" s="660" t="s">
        <v>588</v>
      </c>
      <c r="B155" s="661" t="s">
        <v>589</v>
      </c>
      <c r="C155" s="662" t="s">
        <v>593</v>
      </c>
      <c r="D155" s="663" t="s">
        <v>3986</v>
      </c>
      <c r="E155" s="662" t="s">
        <v>7152</v>
      </c>
      <c r="F155" s="663" t="s">
        <v>7153</v>
      </c>
      <c r="G155" s="662" t="s">
        <v>6964</v>
      </c>
      <c r="H155" s="662" t="s">
        <v>6966</v>
      </c>
      <c r="I155" s="664">
        <v>0.71</v>
      </c>
      <c r="J155" s="664">
        <v>13200</v>
      </c>
      <c r="K155" s="665">
        <v>9372</v>
      </c>
    </row>
    <row r="156" spans="1:11" ht="14.4" customHeight="1" x14ac:dyDescent="0.3">
      <c r="A156" s="660" t="s">
        <v>588</v>
      </c>
      <c r="B156" s="661" t="s">
        <v>589</v>
      </c>
      <c r="C156" s="662" t="s">
        <v>593</v>
      </c>
      <c r="D156" s="663" t="s">
        <v>3986</v>
      </c>
      <c r="E156" s="662" t="s">
        <v>7154</v>
      </c>
      <c r="F156" s="663" t="s">
        <v>7155</v>
      </c>
      <c r="G156" s="662" t="s">
        <v>6967</v>
      </c>
      <c r="H156" s="662" t="s">
        <v>6968</v>
      </c>
      <c r="I156" s="664">
        <v>1390.4399307601507</v>
      </c>
      <c r="J156" s="664">
        <v>25</v>
      </c>
      <c r="K156" s="665">
        <v>34760.998269003765</v>
      </c>
    </row>
    <row r="157" spans="1:11" ht="14.4" customHeight="1" x14ac:dyDescent="0.3">
      <c r="A157" s="660" t="s">
        <v>588</v>
      </c>
      <c r="B157" s="661" t="s">
        <v>589</v>
      </c>
      <c r="C157" s="662" t="s">
        <v>593</v>
      </c>
      <c r="D157" s="663" t="s">
        <v>3986</v>
      </c>
      <c r="E157" s="662" t="s">
        <v>7154</v>
      </c>
      <c r="F157" s="663" t="s">
        <v>7155</v>
      </c>
      <c r="G157" s="662" t="s">
        <v>6969</v>
      </c>
      <c r="H157" s="662" t="s">
        <v>6970</v>
      </c>
      <c r="I157" s="664">
        <v>152.46</v>
      </c>
      <c r="J157" s="664">
        <v>1</v>
      </c>
      <c r="K157" s="665">
        <v>152.46</v>
      </c>
    </row>
    <row r="158" spans="1:11" ht="14.4" customHeight="1" x14ac:dyDescent="0.3">
      <c r="A158" s="660" t="s">
        <v>588</v>
      </c>
      <c r="B158" s="661" t="s">
        <v>589</v>
      </c>
      <c r="C158" s="662" t="s">
        <v>593</v>
      </c>
      <c r="D158" s="663" t="s">
        <v>3986</v>
      </c>
      <c r="E158" s="662" t="s">
        <v>7154</v>
      </c>
      <c r="F158" s="663" t="s">
        <v>7155</v>
      </c>
      <c r="G158" s="662" t="s">
        <v>6971</v>
      </c>
      <c r="H158" s="662" t="s">
        <v>6972</v>
      </c>
      <c r="I158" s="664">
        <v>139.44</v>
      </c>
      <c r="J158" s="664">
        <v>17</v>
      </c>
      <c r="K158" s="665">
        <v>2370.4700000000003</v>
      </c>
    </row>
    <row r="159" spans="1:11" ht="14.4" customHeight="1" x14ac:dyDescent="0.3">
      <c r="A159" s="660" t="s">
        <v>588</v>
      </c>
      <c r="B159" s="661" t="s">
        <v>589</v>
      </c>
      <c r="C159" s="662" t="s">
        <v>593</v>
      </c>
      <c r="D159" s="663" t="s">
        <v>3986</v>
      </c>
      <c r="E159" s="662" t="s">
        <v>7154</v>
      </c>
      <c r="F159" s="663" t="s">
        <v>7155</v>
      </c>
      <c r="G159" s="662" t="s">
        <v>6973</v>
      </c>
      <c r="H159" s="662" t="s">
        <v>6974</v>
      </c>
      <c r="I159" s="664">
        <v>139.43800000000002</v>
      </c>
      <c r="J159" s="664">
        <v>17</v>
      </c>
      <c r="K159" s="665">
        <v>2370.4300000000003</v>
      </c>
    </row>
    <row r="160" spans="1:11" ht="14.4" customHeight="1" x14ac:dyDescent="0.3">
      <c r="A160" s="660" t="s">
        <v>588</v>
      </c>
      <c r="B160" s="661" t="s">
        <v>589</v>
      </c>
      <c r="C160" s="662" t="s">
        <v>593</v>
      </c>
      <c r="D160" s="663" t="s">
        <v>3986</v>
      </c>
      <c r="E160" s="662" t="s">
        <v>7154</v>
      </c>
      <c r="F160" s="663" t="s">
        <v>7155</v>
      </c>
      <c r="G160" s="662" t="s">
        <v>6975</v>
      </c>
      <c r="H160" s="662" t="s">
        <v>6976</v>
      </c>
      <c r="I160" s="664">
        <v>152.46</v>
      </c>
      <c r="J160" s="664">
        <v>8</v>
      </c>
      <c r="K160" s="665">
        <v>1219.68</v>
      </c>
    </row>
    <row r="161" spans="1:11" ht="14.4" customHeight="1" x14ac:dyDescent="0.3">
      <c r="A161" s="660" t="s">
        <v>588</v>
      </c>
      <c r="B161" s="661" t="s">
        <v>589</v>
      </c>
      <c r="C161" s="662" t="s">
        <v>598</v>
      </c>
      <c r="D161" s="663" t="s">
        <v>3987</v>
      </c>
      <c r="E161" s="662" t="s">
        <v>7142</v>
      </c>
      <c r="F161" s="663" t="s">
        <v>7143</v>
      </c>
      <c r="G161" s="662" t="s">
        <v>6684</v>
      </c>
      <c r="H161" s="662" t="s">
        <v>6685</v>
      </c>
      <c r="I161" s="664">
        <v>99.063636363636348</v>
      </c>
      <c r="J161" s="664">
        <v>27</v>
      </c>
      <c r="K161" s="665">
        <v>2674.73</v>
      </c>
    </row>
    <row r="162" spans="1:11" ht="14.4" customHeight="1" x14ac:dyDescent="0.3">
      <c r="A162" s="660" t="s">
        <v>588</v>
      </c>
      <c r="B162" s="661" t="s">
        <v>589</v>
      </c>
      <c r="C162" s="662" t="s">
        <v>598</v>
      </c>
      <c r="D162" s="663" t="s">
        <v>3987</v>
      </c>
      <c r="E162" s="662" t="s">
        <v>7142</v>
      </c>
      <c r="F162" s="663" t="s">
        <v>7143</v>
      </c>
      <c r="G162" s="662" t="s">
        <v>6977</v>
      </c>
      <c r="H162" s="662" t="s">
        <v>6978</v>
      </c>
      <c r="I162" s="664">
        <v>156.11000000000001</v>
      </c>
      <c r="J162" s="664">
        <v>1</v>
      </c>
      <c r="K162" s="665">
        <v>156.11000000000001</v>
      </c>
    </row>
    <row r="163" spans="1:11" ht="14.4" customHeight="1" x14ac:dyDescent="0.3">
      <c r="A163" s="660" t="s">
        <v>588</v>
      </c>
      <c r="B163" s="661" t="s">
        <v>589</v>
      </c>
      <c r="C163" s="662" t="s">
        <v>598</v>
      </c>
      <c r="D163" s="663" t="s">
        <v>3987</v>
      </c>
      <c r="E163" s="662" t="s">
        <v>7142</v>
      </c>
      <c r="F163" s="663" t="s">
        <v>7143</v>
      </c>
      <c r="G163" s="662" t="s">
        <v>6686</v>
      </c>
      <c r="H163" s="662" t="s">
        <v>6687</v>
      </c>
      <c r="I163" s="664">
        <v>0.39</v>
      </c>
      <c r="J163" s="664">
        <v>200</v>
      </c>
      <c r="K163" s="665">
        <v>78</v>
      </c>
    </row>
    <row r="164" spans="1:11" ht="14.4" customHeight="1" x14ac:dyDescent="0.3">
      <c r="A164" s="660" t="s">
        <v>588</v>
      </c>
      <c r="B164" s="661" t="s">
        <v>589</v>
      </c>
      <c r="C164" s="662" t="s">
        <v>598</v>
      </c>
      <c r="D164" s="663" t="s">
        <v>3987</v>
      </c>
      <c r="E164" s="662" t="s">
        <v>7142</v>
      </c>
      <c r="F164" s="663" t="s">
        <v>7143</v>
      </c>
      <c r="G164" s="662" t="s">
        <v>6688</v>
      </c>
      <c r="H164" s="662" t="s">
        <v>6689</v>
      </c>
      <c r="I164" s="664">
        <v>123.05</v>
      </c>
      <c r="J164" s="664">
        <v>30</v>
      </c>
      <c r="K164" s="665">
        <v>3691.5</v>
      </c>
    </row>
    <row r="165" spans="1:11" ht="14.4" customHeight="1" x14ac:dyDescent="0.3">
      <c r="A165" s="660" t="s">
        <v>588</v>
      </c>
      <c r="B165" s="661" t="s">
        <v>589</v>
      </c>
      <c r="C165" s="662" t="s">
        <v>598</v>
      </c>
      <c r="D165" s="663" t="s">
        <v>3987</v>
      </c>
      <c r="E165" s="662" t="s">
        <v>7142</v>
      </c>
      <c r="F165" s="663" t="s">
        <v>7143</v>
      </c>
      <c r="G165" s="662" t="s">
        <v>6979</v>
      </c>
      <c r="H165" s="662" t="s">
        <v>6980</v>
      </c>
      <c r="I165" s="664">
        <v>4.3</v>
      </c>
      <c r="J165" s="664">
        <v>48</v>
      </c>
      <c r="K165" s="665">
        <v>206.4</v>
      </c>
    </row>
    <row r="166" spans="1:11" ht="14.4" customHeight="1" x14ac:dyDescent="0.3">
      <c r="A166" s="660" t="s">
        <v>588</v>
      </c>
      <c r="B166" s="661" t="s">
        <v>589</v>
      </c>
      <c r="C166" s="662" t="s">
        <v>598</v>
      </c>
      <c r="D166" s="663" t="s">
        <v>3987</v>
      </c>
      <c r="E166" s="662" t="s">
        <v>7142</v>
      </c>
      <c r="F166" s="663" t="s">
        <v>7143</v>
      </c>
      <c r="G166" s="662" t="s">
        <v>6692</v>
      </c>
      <c r="H166" s="662" t="s">
        <v>6693</v>
      </c>
      <c r="I166" s="664">
        <v>3.7833333333333332</v>
      </c>
      <c r="J166" s="664">
        <v>80</v>
      </c>
      <c r="K166" s="665">
        <v>302.60000000000002</v>
      </c>
    </row>
    <row r="167" spans="1:11" ht="14.4" customHeight="1" x14ac:dyDescent="0.3">
      <c r="A167" s="660" t="s">
        <v>588</v>
      </c>
      <c r="B167" s="661" t="s">
        <v>589</v>
      </c>
      <c r="C167" s="662" t="s">
        <v>598</v>
      </c>
      <c r="D167" s="663" t="s">
        <v>3987</v>
      </c>
      <c r="E167" s="662" t="s">
        <v>7142</v>
      </c>
      <c r="F167" s="663" t="s">
        <v>7143</v>
      </c>
      <c r="G167" s="662" t="s">
        <v>6981</v>
      </c>
      <c r="H167" s="662" t="s">
        <v>6982</v>
      </c>
      <c r="I167" s="664">
        <v>1.84</v>
      </c>
      <c r="J167" s="664">
        <v>20</v>
      </c>
      <c r="K167" s="665">
        <v>36.799999999999997</v>
      </c>
    </row>
    <row r="168" spans="1:11" ht="14.4" customHeight="1" x14ac:dyDescent="0.3">
      <c r="A168" s="660" t="s">
        <v>588</v>
      </c>
      <c r="B168" s="661" t="s">
        <v>589</v>
      </c>
      <c r="C168" s="662" t="s">
        <v>598</v>
      </c>
      <c r="D168" s="663" t="s">
        <v>3987</v>
      </c>
      <c r="E168" s="662" t="s">
        <v>7142</v>
      </c>
      <c r="F168" s="663" t="s">
        <v>7143</v>
      </c>
      <c r="G168" s="662" t="s">
        <v>6983</v>
      </c>
      <c r="H168" s="662" t="s">
        <v>6984</v>
      </c>
      <c r="I168" s="664">
        <v>2.3925000000000001</v>
      </c>
      <c r="J168" s="664">
        <v>70</v>
      </c>
      <c r="K168" s="665">
        <v>167.5</v>
      </c>
    </row>
    <row r="169" spans="1:11" ht="14.4" customHeight="1" x14ac:dyDescent="0.3">
      <c r="A169" s="660" t="s">
        <v>588</v>
      </c>
      <c r="B169" s="661" t="s">
        <v>589</v>
      </c>
      <c r="C169" s="662" t="s">
        <v>598</v>
      </c>
      <c r="D169" s="663" t="s">
        <v>3987</v>
      </c>
      <c r="E169" s="662" t="s">
        <v>7142</v>
      </c>
      <c r="F169" s="663" t="s">
        <v>7143</v>
      </c>
      <c r="G169" s="662" t="s">
        <v>6694</v>
      </c>
      <c r="H169" s="662" t="s">
        <v>6695</v>
      </c>
      <c r="I169" s="664">
        <v>0.5083333333333333</v>
      </c>
      <c r="J169" s="664">
        <v>5100</v>
      </c>
      <c r="K169" s="665">
        <v>2591</v>
      </c>
    </row>
    <row r="170" spans="1:11" ht="14.4" customHeight="1" x14ac:dyDescent="0.3">
      <c r="A170" s="660" t="s">
        <v>588</v>
      </c>
      <c r="B170" s="661" t="s">
        <v>589</v>
      </c>
      <c r="C170" s="662" t="s">
        <v>598</v>
      </c>
      <c r="D170" s="663" t="s">
        <v>3987</v>
      </c>
      <c r="E170" s="662" t="s">
        <v>7142</v>
      </c>
      <c r="F170" s="663" t="s">
        <v>7143</v>
      </c>
      <c r="G170" s="662" t="s">
        <v>6696</v>
      </c>
      <c r="H170" s="662" t="s">
        <v>6697</v>
      </c>
      <c r="I170" s="664">
        <v>12.08</v>
      </c>
      <c r="J170" s="664">
        <v>40</v>
      </c>
      <c r="K170" s="665">
        <v>483.2</v>
      </c>
    </row>
    <row r="171" spans="1:11" ht="14.4" customHeight="1" x14ac:dyDescent="0.3">
      <c r="A171" s="660" t="s">
        <v>588</v>
      </c>
      <c r="B171" s="661" t="s">
        <v>589</v>
      </c>
      <c r="C171" s="662" t="s">
        <v>598</v>
      </c>
      <c r="D171" s="663" t="s">
        <v>3987</v>
      </c>
      <c r="E171" s="662" t="s">
        <v>7142</v>
      </c>
      <c r="F171" s="663" t="s">
        <v>7143</v>
      </c>
      <c r="G171" s="662" t="s">
        <v>6985</v>
      </c>
      <c r="H171" s="662" t="s">
        <v>6986</v>
      </c>
      <c r="I171" s="664">
        <v>210.64</v>
      </c>
      <c r="J171" s="664">
        <v>1</v>
      </c>
      <c r="K171" s="665">
        <v>210.64</v>
      </c>
    </row>
    <row r="172" spans="1:11" ht="14.4" customHeight="1" x14ac:dyDescent="0.3">
      <c r="A172" s="660" t="s">
        <v>588</v>
      </c>
      <c r="B172" s="661" t="s">
        <v>589</v>
      </c>
      <c r="C172" s="662" t="s">
        <v>598</v>
      </c>
      <c r="D172" s="663" t="s">
        <v>3987</v>
      </c>
      <c r="E172" s="662" t="s">
        <v>7142</v>
      </c>
      <c r="F172" s="663" t="s">
        <v>7143</v>
      </c>
      <c r="G172" s="662" t="s">
        <v>6700</v>
      </c>
      <c r="H172" s="662" t="s">
        <v>6701</v>
      </c>
      <c r="I172" s="664">
        <v>27.501000000000005</v>
      </c>
      <c r="J172" s="664">
        <v>215</v>
      </c>
      <c r="K172" s="665">
        <v>5910.65</v>
      </c>
    </row>
    <row r="173" spans="1:11" ht="14.4" customHeight="1" x14ac:dyDescent="0.3">
      <c r="A173" s="660" t="s">
        <v>588</v>
      </c>
      <c r="B173" s="661" t="s">
        <v>589</v>
      </c>
      <c r="C173" s="662" t="s">
        <v>598</v>
      </c>
      <c r="D173" s="663" t="s">
        <v>3987</v>
      </c>
      <c r="E173" s="662" t="s">
        <v>7142</v>
      </c>
      <c r="F173" s="663" t="s">
        <v>7143</v>
      </c>
      <c r="G173" s="662" t="s">
        <v>6702</v>
      </c>
      <c r="H173" s="662" t="s">
        <v>6703</v>
      </c>
      <c r="I173" s="664">
        <v>1.92</v>
      </c>
      <c r="J173" s="664">
        <v>750</v>
      </c>
      <c r="K173" s="665">
        <v>1436.41</v>
      </c>
    </row>
    <row r="174" spans="1:11" ht="14.4" customHeight="1" x14ac:dyDescent="0.3">
      <c r="A174" s="660" t="s">
        <v>588</v>
      </c>
      <c r="B174" s="661" t="s">
        <v>589</v>
      </c>
      <c r="C174" s="662" t="s">
        <v>598</v>
      </c>
      <c r="D174" s="663" t="s">
        <v>3987</v>
      </c>
      <c r="E174" s="662" t="s">
        <v>7142</v>
      </c>
      <c r="F174" s="663" t="s">
        <v>7143</v>
      </c>
      <c r="G174" s="662" t="s">
        <v>6704</v>
      </c>
      <c r="H174" s="662" t="s">
        <v>6705</v>
      </c>
      <c r="I174" s="664">
        <v>2.0499999999999998</v>
      </c>
      <c r="J174" s="664">
        <v>300</v>
      </c>
      <c r="K174" s="665">
        <v>615.56999999999994</v>
      </c>
    </row>
    <row r="175" spans="1:11" ht="14.4" customHeight="1" x14ac:dyDescent="0.3">
      <c r="A175" s="660" t="s">
        <v>588</v>
      </c>
      <c r="B175" s="661" t="s">
        <v>589</v>
      </c>
      <c r="C175" s="662" t="s">
        <v>598</v>
      </c>
      <c r="D175" s="663" t="s">
        <v>3987</v>
      </c>
      <c r="E175" s="662" t="s">
        <v>7142</v>
      </c>
      <c r="F175" s="663" t="s">
        <v>7143</v>
      </c>
      <c r="G175" s="662" t="s">
        <v>6708</v>
      </c>
      <c r="H175" s="662" t="s">
        <v>6709</v>
      </c>
      <c r="I175" s="664">
        <v>0.85499999999999998</v>
      </c>
      <c r="J175" s="664">
        <v>1200</v>
      </c>
      <c r="K175" s="665">
        <v>1038</v>
      </c>
    </row>
    <row r="176" spans="1:11" ht="14.4" customHeight="1" x14ac:dyDescent="0.3">
      <c r="A176" s="660" t="s">
        <v>588</v>
      </c>
      <c r="B176" s="661" t="s">
        <v>589</v>
      </c>
      <c r="C176" s="662" t="s">
        <v>598</v>
      </c>
      <c r="D176" s="663" t="s">
        <v>3987</v>
      </c>
      <c r="E176" s="662" t="s">
        <v>7142</v>
      </c>
      <c r="F176" s="663" t="s">
        <v>7143</v>
      </c>
      <c r="G176" s="662" t="s">
        <v>6710</v>
      </c>
      <c r="H176" s="662" t="s">
        <v>6711</v>
      </c>
      <c r="I176" s="664">
        <v>86.38</v>
      </c>
      <c r="J176" s="664">
        <v>20</v>
      </c>
      <c r="K176" s="665">
        <v>1727.6</v>
      </c>
    </row>
    <row r="177" spans="1:11" ht="14.4" customHeight="1" x14ac:dyDescent="0.3">
      <c r="A177" s="660" t="s">
        <v>588</v>
      </c>
      <c r="B177" s="661" t="s">
        <v>589</v>
      </c>
      <c r="C177" s="662" t="s">
        <v>598</v>
      </c>
      <c r="D177" s="663" t="s">
        <v>3987</v>
      </c>
      <c r="E177" s="662" t="s">
        <v>7142</v>
      </c>
      <c r="F177" s="663" t="s">
        <v>7143</v>
      </c>
      <c r="G177" s="662" t="s">
        <v>6987</v>
      </c>
      <c r="H177" s="662" t="s">
        <v>6988</v>
      </c>
      <c r="I177" s="664">
        <v>10.61</v>
      </c>
      <c r="J177" s="664">
        <v>50</v>
      </c>
      <c r="K177" s="665">
        <v>530.5</v>
      </c>
    </row>
    <row r="178" spans="1:11" ht="14.4" customHeight="1" x14ac:dyDescent="0.3">
      <c r="A178" s="660" t="s">
        <v>588</v>
      </c>
      <c r="B178" s="661" t="s">
        <v>589</v>
      </c>
      <c r="C178" s="662" t="s">
        <v>598</v>
      </c>
      <c r="D178" s="663" t="s">
        <v>3987</v>
      </c>
      <c r="E178" s="662" t="s">
        <v>7142</v>
      </c>
      <c r="F178" s="663" t="s">
        <v>7143</v>
      </c>
      <c r="G178" s="662" t="s">
        <v>6712</v>
      </c>
      <c r="H178" s="662" t="s">
        <v>6713</v>
      </c>
      <c r="I178" s="664">
        <v>5.34</v>
      </c>
      <c r="J178" s="664">
        <v>900</v>
      </c>
      <c r="K178" s="665">
        <v>4803.4700000000012</v>
      </c>
    </row>
    <row r="179" spans="1:11" ht="14.4" customHeight="1" x14ac:dyDescent="0.3">
      <c r="A179" s="660" t="s">
        <v>588</v>
      </c>
      <c r="B179" s="661" t="s">
        <v>589</v>
      </c>
      <c r="C179" s="662" t="s">
        <v>598</v>
      </c>
      <c r="D179" s="663" t="s">
        <v>3987</v>
      </c>
      <c r="E179" s="662" t="s">
        <v>7142</v>
      </c>
      <c r="F179" s="663" t="s">
        <v>7143</v>
      </c>
      <c r="G179" s="662" t="s">
        <v>6714</v>
      </c>
      <c r="H179" s="662" t="s">
        <v>6715</v>
      </c>
      <c r="I179" s="664">
        <v>2.74</v>
      </c>
      <c r="J179" s="664">
        <v>50</v>
      </c>
      <c r="K179" s="665">
        <v>136.80000000000001</v>
      </c>
    </row>
    <row r="180" spans="1:11" ht="14.4" customHeight="1" x14ac:dyDescent="0.3">
      <c r="A180" s="660" t="s">
        <v>588</v>
      </c>
      <c r="B180" s="661" t="s">
        <v>589</v>
      </c>
      <c r="C180" s="662" t="s">
        <v>598</v>
      </c>
      <c r="D180" s="663" t="s">
        <v>3987</v>
      </c>
      <c r="E180" s="662" t="s">
        <v>7142</v>
      </c>
      <c r="F180" s="663" t="s">
        <v>7143</v>
      </c>
      <c r="G180" s="662" t="s">
        <v>6989</v>
      </c>
      <c r="H180" s="662" t="s">
        <v>6990</v>
      </c>
      <c r="I180" s="664">
        <v>0.99428571428571444</v>
      </c>
      <c r="J180" s="664">
        <v>340</v>
      </c>
      <c r="K180" s="665">
        <v>338</v>
      </c>
    </row>
    <row r="181" spans="1:11" ht="14.4" customHeight="1" x14ac:dyDescent="0.3">
      <c r="A181" s="660" t="s">
        <v>588</v>
      </c>
      <c r="B181" s="661" t="s">
        <v>589</v>
      </c>
      <c r="C181" s="662" t="s">
        <v>598</v>
      </c>
      <c r="D181" s="663" t="s">
        <v>3987</v>
      </c>
      <c r="E181" s="662" t="s">
        <v>7142</v>
      </c>
      <c r="F181" s="663" t="s">
        <v>7143</v>
      </c>
      <c r="G181" s="662" t="s">
        <v>6720</v>
      </c>
      <c r="H181" s="662" t="s">
        <v>6721</v>
      </c>
      <c r="I181" s="664">
        <v>30.179999999999996</v>
      </c>
      <c r="J181" s="664">
        <v>75</v>
      </c>
      <c r="K181" s="665">
        <v>2263.5</v>
      </c>
    </row>
    <row r="182" spans="1:11" ht="14.4" customHeight="1" x14ac:dyDescent="0.3">
      <c r="A182" s="660" t="s">
        <v>588</v>
      </c>
      <c r="B182" s="661" t="s">
        <v>589</v>
      </c>
      <c r="C182" s="662" t="s">
        <v>598</v>
      </c>
      <c r="D182" s="663" t="s">
        <v>3987</v>
      </c>
      <c r="E182" s="662" t="s">
        <v>7142</v>
      </c>
      <c r="F182" s="663" t="s">
        <v>7143</v>
      </c>
      <c r="G182" s="662" t="s">
        <v>6722</v>
      </c>
      <c r="H182" s="662" t="s">
        <v>6723</v>
      </c>
      <c r="I182" s="664">
        <v>1.38</v>
      </c>
      <c r="J182" s="664">
        <v>400</v>
      </c>
      <c r="K182" s="665">
        <v>552</v>
      </c>
    </row>
    <row r="183" spans="1:11" ht="14.4" customHeight="1" x14ac:dyDescent="0.3">
      <c r="A183" s="660" t="s">
        <v>588</v>
      </c>
      <c r="B183" s="661" t="s">
        <v>589</v>
      </c>
      <c r="C183" s="662" t="s">
        <v>598</v>
      </c>
      <c r="D183" s="663" t="s">
        <v>3987</v>
      </c>
      <c r="E183" s="662" t="s">
        <v>7142</v>
      </c>
      <c r="F183" s="663" t="s">
        <v>7143</v>
      </c>
      <c r="G183" s="662" t="s">
        <v>6724</v>
      </c>
      <c r="H183" s="662" t="s">
        <v>6725</v>
      </c>
      <c r="I183" s="664">
        <v>79.8</v>
      </c>
      <c r="J183" s="664">
        <v>4</v>
      </c>
      <c r="K183" s="665">
        <v>319.2</v>
      </c>
    </row>
    <row r="184" spans="1:11" ht="14.4" customHeight="1" x14ac:dyDescent="0.3">
      <c r="A184" s="660" t="s">
        <v>588</v>
      </c>
      <c r="B184" s="661" t="s">
        <v>589</v>
      </c>
      <c r="C184" s="662" t="s">
        <v>598</v>
      </c>
      <c r="D184" s="663" t="s">
        <v>3987</v>
      </c>
      <c r="E184" s="662" t="s">
        <v>7142</v>
      </c>
      <c r="F184" s="663" t="s">
        <v>7143</v>
      </c>
      <c r="G184" s="662" t="s">
        <v>6728</v>
      </c>
      <c r="H184" s="662" t="s">
        <v>6729</v>
      </c>
      <c r="I184" s="664">
        <v>0.59499999999999997</v>
      </c>
      <c r="J184" s="664">
        <v>2000</v>
      </c>
      <c r="K184" s="665">
        <v>1190</v>
      </c>
    </row>
    <row r="185" spans="1:11" ht="14.4" customHeight="1" x14ac:dyDescent="0.3">
      <c r="A185" s="660" t="s">
        <v>588</v>
      </c>
      <c r="B185" s="661" t="s">
        <v>589</v>
      </c>
      <c r="C185" s="662" t="s">
        <v>598</v>
      </c>
      <c r="D185" s="663" t="s">
        <v>3987</v>
      </c>
      <c r="E185" s="662" t="s">
        <v>7142</v>
      </c>
      <c r="F185" s="663" t="s">
        <v>7143</v>
      </c>
      <c r="G185" s="662" t="s">
        <v>6732</v>
      </c>
      <c r="H185" s="662" t="s">
        <v>6733</v>
      </c>
      <c r="I185" s="664">
        <v>0.44</v>
      </c>
      <c r="J185" s="664">
        <v>1200</v>
      </c>
      <c r="K185" s="665">
        <v>528</v>
      </c>
    </row>
    <row r="186" spans="1:11" ht="14.4" customHeight="1" x14ac:dyDescent="0.3">
      <c r="A186" s="660" t="s">
        <v>588</v>
      </c>
      <c r="B186" s="661" t="s">
        <v>589</v>
      </c>
      <c r="C186" s="662" t="s">
        <v>598</v>
      </c>
      <c r="D186" s="663" t="s">
        <v>3987</v>
      </c>
      <c r="E186" s="662" t="s">
        <v>7142</v>
      </c>
      <c r="F186" s="663" t="s">
        <v>7143</v>
      </c>
      <c r="G186" s="662" t="s">
        <v>6734</v>
      </c>
      <c r="H186" s="662" t="s">
        <v>6735</v>
      </c>
      <c r="I186" s="664">
        <v>8.5777777777777775</v>
      </c>
      <c r="J186" s="664">
        <v>154</v>
      </c>
      <c r="K186" s="665">
        <v>1320.84</v>
      </c>
    </row>
    <row r="187" spans="1:11" ht="14.4" customHeight="1" x14ac:dyDescent="0.3">
      <c r="A187" s="660" t="s">
        <v>588</v>
      </c>
      <c r="B187" s="661" t="s">
        <v>589</v>
      </c>
      <c r="C187" s="662" t="s">
        <v>598</v>
      </c>
      <c r="D187" s="663" t="s">
        <v>3987</v>
      </c>
      <c r="E187" s="662" t="s">
        <v>7142</v>
      </c>
      <c r="F187" s="663" t="s">
        <v>7143</v>
      </c>
      <c r="G187" s="662" t="s">
        <v>6736</v>
      </c>
      <c r="H187" s="662" t="s">
        <v>6991</v>
      </c>
      <c r="I187" s="664">
        <v>13.02</v>
      </c>
      <c r="J187" s="664">
        <v>10</v>
      </c>
      <c r="K187" s="665">
        <v>130.19999999999999</v>
      </c>
    </row>
    <row r="188" spans="1:11" ht="14.4" customHeight="1" x14ac:dyDescent="0.3">
      <c r="A188" s="660" t="s">
        <v>588</v>
      </c>
      <c r="B188" s="661" t="s">
        <v>589</v>
      </c>
      <c r="C188" s="662" t="s">
        <v>598</v>
      </c>
      <c r="D188" s="663" t="s">
        <v>3987</v>
      </c>
      <c r="E188" s="662" t="s">
        <v>7142</v>
      </c>
      <c r="F188" s="663" t="s">
        <v>7143</v>
      </c>
      <c r="G188" s="662" t="s">
        <v>6738</v>
      </c>
      <c r="H188" s="662" t="s">
        <v>6739</v>
      </c>
      <c r="I188" s="664">
        <v>28.054000000000002</v>
      </c>
      <c r="J188" s="664">
        <v>56</v>
      </c>
      <c r="K188" s="665">
        <v>1571.4799999999998</v>
      </c>
    </row>
    <row r="189" spans="1:11" ht="14.4" customHeight="1" x14ac:dyDescent="0.3">
      <c r="A189" s="660" t="s">
        <v>588</v>
      </c>
      <c r="B189" s="661" t="s">
        <v>589</v>
      </c>
      <c r="C189" s="662" t="s">
        <v>598</v>
      </c>
      <c r="D189" s="663" t="s">
        <v>3987</v>
      </c>
      <c r="E189" s="662" t="s">
        <v>7142</v>
      </c>
      <c r="F189" s="663" t="s">
        <v>7143</v>
      </c>
      <c r="G189" s="662" t="s">
        <v>6992</v>
      </c>
      <c r="H189" s="662" t="s">
        <v>6993</v>
      </c>
      <c r="I189" s="664">
        <v>1.17</v>
      </c>
      <c r="J189" s="664">
        <v>300</v>
      </c>
      <c r="K189" s="665">
        <v>351</v>
      </c>
    </row>
    <row r="190" spans="1:11" ht="14.4" customHeight="1" x14ac:dyDescent="0.3">
      <c r="A190" s="660" t="s">
        <v>588</v>
      </c>
      <c r="B190" s="661" t="s">
        <v>589</v>
      </c>
      <c r="C190" s="662" t="s">
        <v>598</v>
      </c>
      <c r="D190" s="663" t="s">
        <v>3987</v>
      </c>
      <c r="E190" s="662" t="s">
        <v>7142</v>
      </c>
      <c r="F190" s="663" t="s">
        <v>7143</v>
      </c>
      <c r="G190" s="662" t="s">
        <v>6994</v>
      </c>
      <c r="H190" s="662" t="s">
        <v>6995</v>
      </c>
      <c r="I190" s="664">
        <v>13.154999999999999</v>
      </c>
      <c r="J190" s="664">
        <v>96</v>
      </c>
      <c r="K190" s="665">
        <v>1262.6799999999998</v>
      </c>
    </row>
    <row r="191" spans="1:11" ht="14.4" customHeight="1" x14ac:dyDescent="0.3">
      <c r="A191" s="660" t="s">
        <v>588</v>
      </c>
      <c r="B191" s="661" t="s">
        <v>589</v>
      </c>
      <c r="C191" s="662" t="s">
        <v>598</v>
      </c>
      <c r="D191" s="663" t="s">
        <v>3987</v>
      </c>
      <c r="E191" s="662" t="s">
        <v>7142</v>
      </c>
      <c r="F191" s="663" t="s">
        <v>7143</v>
      </c>
      <c r="G191" s="662" t="s">
        <v>6996</v>
      </c>
      <c r="H191" s="662" t="s">
        <v>6997</v>
      </c>
      <c r="I191" s="664">
        <v>26.37</v>
      </c>
      <c r="J191" s="664">
        <v>48</v>
      </c>
      <c r="K191" s="665">
        <v>1265.73</v>
      </c>
    </row>
    <row r="192" spans="1:11" ht="14.4" customHeight="1" x14ac:dyDescent="0.3">
      <c r="A192" s="660" t="s">
        <v>588</v>
      </c>
      <c r="B192" s="661" t="s">
        <v>589</v>
      </c>
      <c r="C192" s="662" t="s">
        <v>598</v>
      </c>
      <c r="D192" s="663" t="s">
        <v>3987</v>
      </c>
      <c r="E192" s="662" t="s">
        <v>7142</v>
      </c>
      <c r="F192" s="663" t="s">
        <v>7143</v>
      </c>
      <c r="G192" s="662" t="s">
        <v>6998</v>
      </c>
      <c r="H192" s="662" t="s">
        <v>6999</v>
      </c>
      <c r="I192" s="664">
        <v>11.84</v>
      </c>
      <c r="J192" s="664">
        <v>100</v>
      </c>
      <c r="K192" s="665">
        <v>1183.57</v>
      </c>
    </row>
    <row r="193" spans="1:11" ht="14.4" customHeight="1" x14ac:dyDescent="0.3">
      <c r="A193" s="660" t="s">
        <v>588</v>
      </c>
      <c r="B193" s="661" t="s">
        <v>589</v>
      </c>
      <c r="C193" s="662" t="s">
        <v>598</v>
      </c>
      <c r="D193" s="663" t="s">
        <v>3987</v>
      </c>
      <c r="E193" s="662" t="s">
        <v>7142</v>
      </c>
      <c r="F193" s="663" t="s">
        <v>7143</v>
      </c>
      <c r="G193" s="662" t="s">
        <v>6748</v>
      </c>
      <c r="H193" s="662" t="s">
        <v>6749</v>
      </c>
      <c r="I193" s="664">
        <v>7.51</v>
      </c>
      <c r="J193" s="664">
        <v>12</v>
      </c>
      <c r="K193" s="665">
        <v>90.12</v>
      </c>
    </row>
    <row r="194" spans="1:11" ht="14.4" customHeight="1" x14ac:dyDescent="0.3">
      <c r="A194" s="660" t="s">
        <v>588</v>
      </c>
      <c r="B194" s="661" t="s">
        <v>589</v>
      </c>
      <c r="C194" s="662" t="s">
        <v>598</v>
      </c>
      <c r="D194" s="663" t="s">
        <v>3987</v>
      </c>
      <c r="E194" s="662" t="s">
        <v>7142</v>
      </c>
      <c r="F194" s="663" t="s">
        <v>7143</v>
      </c>
      <c r="G194" s="662" t="s">
        <v>6750</v>
      </c>
      <c r="H194" s="662" t="s">
        <v>6751</v>
      </c>
      <c r="I194" s="664">
        <v>1.5150000000000001</v>
      </c>
      <c r="J194" s="664">
        <v>200</v>
      </c>
      <c r="K194" s="665">
        <v>303</v>
      </c>
    </row>
    <row r="195" spans="1:11" ht="14.4" customHeight="1" x14ac:dyDescent="0.3">
      <c r="A195" s="660" t="s">
        <v>588</v>
      </c>
      <c r="B195" s="661" t="s">
        <v>589</v>
      </c>
      <c r="C195" s="662" t="s">
        <v>598</v>
      </c>
      <c r="D195" s="663" t="s">
        <v>3987</v>
      </c>
      <c r="E195" s="662" t="s">
        <v>7142</v>
      </c>
      <c r="F195" s="663" t="s">
        <v>7143</v>
      </c>
      <c r="G195" s="662" t="s">
        <v>6752</v>
      </c>
      <c r="H195" s="662" t="s">
        <v>6753</v>
      </c>
      <c r="I195" s="664">
        <v>64.17</v>
      </c>
      <c r="J195" s="664">
        <v>20</v>
      </c>
      <c r="K195" s="665">
        <v>1283.4000000000001</v>
      </c>
    </row>
    <row r="196" spans="1:11" ht="14.4" customHeight="1" x14ac:dyDescent="0.3">
      <c r="A196" s="660" t="s">
        <v>588</v>
      </c>
      <c r="B196" s="661" t="s">
        <v>589</v>
      </c>
      <c r="C196" s="662" t="s">
        <v>598</v>
      </c>
      <c r="D196" s="663" t="s">
        <v>3987</v>
      </c>
      <c r="E196" s="662" t="s">
        <v>7142</v>
      </c>
      <c r="F196" s="663" t="s">
        <v>7143</v>
      </c>
      <c r="G196" s="662" t="s">
        <v>6754</v>
      </c>
      <c r="H196" s="662" t="s">
        <v>6755</v>
      </c>
      <c r="I196" s="664">
        <v>0.91</v>
      </c>
      <c r="J196" s="664">
        <v>1000</v>
      </c>
      <c r="K196" s="665">
        <v>910.4</v>
      </c>
    </row>
    <row r="197" spans="1:11" ht="14.4" customHeight="1" x14ac:dyDescent="0.3">
      <c r="A197" s="660" t="s">
        <v>588</v>
      </c>
      <c r="B197" s="661" t="s">
        <v>589</v>
      </c>
      <c r="C197" s="662" t="s">
        <v>598</v>
      </c>
      <c r="D197" s="663" t="s">
        <v>3987</v>
      </c>
      <c r="E197" s="662" t="s">
        <v>7142</v>
      </c>
      <c r="F197" s="663" t="s">
        <v>7143</v>
      </c>
      <c r="G197" s="662" t="s">
        <v>6756</v>
      </c>
      <c r="H197" s="662" t="s">
        <v>6757</v>
      </c>
      <c r="I197" s="664">
        <v>5.18</v>
      </c>
      <c r="J197" s="664">
        <v>20</v>
      </c>
      <c r="K197" s="665">
        <v>103.5</v>
      </c>
    </row>
    <row r="198" spans="1:11" ht="14.4" customHeight="1" x14ac:dyDescent="0.3">
      <c r="A198" s="660" t="s">
        <v>588</v>
      </c>
      <c r="B198" s="661" t="s">
        <v>589</v>
      </c>
      <c r="C198" s="662" t="s">
        <v>598</v>
      </c>
      <c r="D198" s="663" t="s">
        <v>3987</v>
      </c>
      <c r="E198" s="662" t="s">
        <v>7142</v>
      </c>
      <c r="F198" s="663" t="s">
        <v>7143</v>
      </c>
      <c r="G198" s="662" t="s">
        <v>6758</v>
      </c>
      <c r="H198" s="662" t="s">
        <v>6759</v>
      </c>
      <c r="I198" s="664">
        <v>9.7799999999999994</v>
      </c>
      <c r="J198" s="664">
        <v>10</v>
      </c>
      <c r="K198" s="665">
        <v>97.75</v>
      </c>
    </row>
    <row r="199" spans="1:11" ht="14.4" customHeight="1" x14ac:dyDescent="0.3">
      <c r="A199" s="660" t="s">
        <v>588</v>
      </c>
      <c r="B199" s="661" t="s">
        <v>589</v>
      </c>
      <c r="C199" s="662" t="s">
        <v>598</v>
      </c>
      <c r="D199" s="663" t="s">
        <v>3987</v>
      </c>
      <c r="E199" s="662" t="s">
        <v>7142</v>
      </c>
      <c r="F199" s="663" t="s">
        <v>7143</v>
      </c>
      <c r="G199" s="662" t="s">
        <v>6760</v>
      </c>
      <c r="H199" s="662" t="s">
        <v>6761</v>
      </c>
      <c r="I199" s="664">
        <v>0.31</v>
      </c>
      <c r="J199" s="664">
        <v>200</v>
      </c>
      <c r="K199" s="665">
        <v>62</v>
      </c>
    </row>
    <row r="200" spans="1:11" ht="14.4" customHeight="1" x14ac:dyDescent="0.3">
      <c r="A200" s="660" t="s">
        <v>588</v>
      </c>
      <c r="B200" s="661" t="s">
        <v>589</v>
      </c>
      <c r="C200" s="662" t="s">
        <v>598</v>
      </c>
      <c r="D200" s="663" t="s">
        <v>3987</v>
      </c>
      <c r="E200" s="662" t="s">
        <v>7142</v>
      </c>
      <c r="F200" s="663" t="s">
        <v>7143</v>
      </c>
      <c r="G200" s="662" t="s">
        <v>6768</v>
      </c>
      <c r="H200" s="662" t="s">
        <v>6769</v>
      </c>
      <c r="I200" s="664">
        <v>7.1</v>
      </c>
      <c r="J200" s="664">
        <v>3</v>
      </c>
      <c r="K200" s="665">
        <v>21.299999999999997</v>
      </c>
    </row>
    <row r="201" spans="1:11" ht="14.4" customHeight="1" x14ac:dyDescent="0.3">
      <c r="A201" s="660" t="s">
        <v>588</v>
      </c>
      <c r="B201" s="661" t="s">
        <v>589</v>
      </c>
      <c r="C201" s="662" t="s">
        <v>598</v>
      </c>
      <c r="D201" s="663" t="s">
        <v>3987</v>
      </c>
      <c r="E201" s="662" t="s">
        <v>7142</v>
      </c>
      <c r="F201" s="663" t="s">
        <v>7143</v>
      </c>
      <c r="G201" s="662" t="s">
        <v>6770</v>
      </c>
      <c r="H201" s="662" t="s">
        <v>6771</v>
      </c>
      <c r="I201" s="664">
        <v>3.45</v>
      </c>
      <c r="J201" s="664">
        <v>20</v>
      </c>
      <c r="K201" s="665">
        <v>69</v>
      </c>
    </row>
    <row r="202" spans="1:11" ht="14.4" customHeight="1" x14ac:dyDescent="0.3">
      <c r="A202" s="660" t="s">
        <v>588</v>
      </c>
      <c r="B202" s="661" t="s">
        <v>589</v>
      </c>
      <c r="C202" s="662" t="s">
        <v>598</v>
      </c>
      <c r="D202" s="663" t="s">
        <v>3987</v>
      </c>
      <c r="E202" s="662" t="s">
        <v>7142</v>
      </c>
      <c r="F202" s="663" t="s">
        <v>7143</v>
      </c>
      <c r="G202" s="662" t="s">
        <v>6772</v>
      </c>
      <c r="H202" s="662" t="s">
        <v>6773</v>
      </c>
      <c r="I202" s="664">
        <v>5.92</v>
      </c>
      <c r="J202" s="664">
        <v>1</v>
      </c>
      <c r="K202" s="665">
        <v>5.92</v>
      </c>
    </row>
    <row r="203" spans="1:11" ht="14.4" customHeight="1" x14ac:dyDescent="0.3">
      <c r="A203" s="660" t="s">
        <v>588</v>
      </c>
      <c r="B203" s="661" t="s">
        <v>589</v>
      </c>
      <c r="C203" s="662" t="s">
        <v>598</v>
      </c>
      <c r="D203" s="663" t="s">
        <v>3987</v>
      </c>
      <c r="E203" s="662" t="s">
        <v>7142</v>
      </c>
      <c r="F203" s="663" t="s">
        <v>7143</v>
      </c>
      <c r="G203" s="662" t="s">
        <v>7000</v>
      </c>
      <c r="H203" s="662" t="s">
        <v>7001</v>
      </c>
      <c r="I203" s="664">
        <v>5.28</v>
      </c>
      <c r="J203" s="664">
        <v>10</v>
      </c>
      <c r="K203" s="665">
        <v>52.8</v>
      </c>
    </row>
    <row r="204" spans="1:11" ht="14.4" customHeight="1" x14ac:dyDescent="0.3">
      <c r="A204" s="660" t="s">
        <v>588</v>
      </c>
      <c r="B204" s="661" t="s">
        <v>589</v>
      </c>
      <c r="C204" s="662" t="s">
        <v>598</v>
      </c>
      <c r="D204" s="663" t="s">
        <v>3987</v>
      </c>
      <c r="E204" s="662" t="s">
        <v>7144</v>
      </c>
      <c r="F204" s="663" t="s">
        <v>7145</v>
      </c>
      <c r="G204" s="662" t="s">
        <v>6784</v>
      </c>
      <c r="H204" s="662" t="s">
        <v>6785</v>
      </c>
      <c r="I204" s="664">
        <v>3.51</v>
      </c>
      <c r="J204" s="664">
        <v>30</v>
      </c>
      <c r="K204" s="665">
        <v>105.3</v>
      </c>
    </row>
    <row r="205" spans="1:11" ht="14.4" customHeight="1" x14ac:dyDescent="0.3">
      <c r="A205" s="660" t="s">
        <v>588</v>
      </c>
      <c r="B205" s="661" t="s">
        <v>589</v>
      </c>
      <c r="C205" s="662" t="s">
        <v>598</v>
      </c>
      <c r="D205" s="663" t="s">
        <v>3987</v>
      </c>
      <c r="E205" s="662" t="s">
        <v>7144</v>
      </c>
      <c r="F205" s="663" t="s">
        <v>7145</v>
      </c>
      <c r="G205" s="662" t="s">
        <v>6786</v>
      </c>
      <c r="H205" s="662" t="s">
        <v>6787</v>
      </c>
      <c r="I205" s="664">
        <v>15.922222222222221</v>
      </c>
      <c r="J205" s="664">
        <v>500</v>
      </c>
      <c r="K205" s="665">
        <v>7961</v>
      </c>
    </row>
    <row r="206" spans="1:11" ht="14.4" customHeight="1" x14ac:dyDescent="0.3">
      <c r="A206" s="660" t="s">
        <v>588</v>
      </c>
      <c r="B206" s="661" t="s">
        <v>589</v>
      </c>
      <c r="C206" s="662" t="s">
        <v>598</v>
      </c>
      <c r="D206" s="663" t="s">
        <v>3987</v>
      </c>
      <c r="E206" s="662" t="s">
        <v>7144</v>
      </c>
      <c r="F206" s="663" t="s">
        <v>7145</v>
      </c>
      <c r="G206" s="662" t="s">
        <v>6790</v>
      </c>
      <c r="H206" s="662" t="s">
        <v>6791</v>
      </c>
      <c r="I206" s="664">
        <v>1.01</v>
      </c>
      <c r="J206" s="664">
        <v>9200</v>
      </c>
      <c r="K206" s="665">
        <v>9340</v>
      </c>
    </row>
    <row r="207" spans="1:11" ht="14.4" customHeight="1" x14ac:dyDescent="0.3">
      <c r="A207" s="660" t="s">
        <v>588</v>
      </c>
      <c r="B207" s="661" t="s">
        <v>589</v>
      </c>
      <c r="C207" s="662" t="s">
        <v>598</v>
      </c>
      <c r="D207" s="663" t="s">
        <v>3987</v>
      </c>
      <c r="E207" s="662" t="s">
        <v>7144</v>
      </c>
      <c r="F207" s="663" t="s">
        <v>7145</v>
      </c>
      <c r="G207" s="662" t="s">
        <v>6792</v>
      </c>
      <c r="H207" s="662" t="s">
        <v>6793</v>
      </c>
      <c r="I207" s="664">
        <v>1.43</v>
      </c>
      <c r="J207" s="664">
        <v>300</v>
      </c>
      <c r="K207" s="665">
        <v>429</v>
      </c>
    </row>
    <row r="208" spans="1:11" ht="14.4" customHeight="1" x14ac:dyDescent="0.3">
      <c r="A208" s="660" t="s">
        <v>588</v>
      </c>
      <c r="B208" s="661" t="s">
        <v>589</v>
      </c>
      <c r="C208" s="662" t="s">
        <v>598</v>
      </c>
      <c r="D208" s="663" t="s">
        <v>3987</v>
      </c>
      <c r="E208" s="662" t="s">
        <v>7144</v>
      </c>
      <c r="F208" s="663" t="s">
        <v>7145</v>
      </c>
      <c r="G208" s="662" t="s">
        <v>6794</v>
      </c>
      <c r="H208" s="662" t="s">
        <v>6795</v>
      </c>
      <c r="I208" s="664">
        <v>0.44777777777777772</v>
      </c>
      <c r="J208" s="664">
        <v>3800</v>
      </c>
      <c r="K208" s="665">
        <v>1703</v>
      </c>
    </row>
    <row r="209" spans="1:11" ht="14.4" customHeight="1" x14ac:dyDescent="0.3">
      <c r="A209" s="660" t="s">
        <v>588</v>
      </c>
      <c r="B209" s="661" t="s">
        <v>589</v>
      </c>
      <c r="C209" s="662" t="s">
        <v>598</v>
      </c>
      <c r="D209" s="663" t="s">
        <v>3987</v>
      </c>
      <c r="E209" s="662" t="s">
        <v>7144</v>
      </c>
      <c r="F209" s="663" t="s">
        <v>7145</v>
      </c>
      <c r="G209" s="662" t="s">
        <v>6796</v>
      </c>
      <c r="H209" s="662" t="s">
        <v>6797</v>
      </c>
      <c r="I209" s="664">
        <v>0.63272727272727269</v>
      </c>
      <c r="J209" s="664">
        <v>6300</v>
      </c>
      <c r="K209" s="665">
        <v>4048</v>
      </c>
    </row>
    <row r="210" spans="1:11" ht="14.4" customHeight="1" x14ac:dyDescent="0.3">
      <c r="A210" s="660" t="s">
        <v>588</v>
      </c>
      <c r="B210" s="661" t="s">
        <v>589</v>
      </c>
      <c r="C210" s="662" t="s">
        <v>598</v>
      </c>
      <c r="D210" s="663" t="s">
        <v>3987</v>
      </c>
      <c r="E210" s="662" t="s">
        <v>7144</v>
      </c>
      <c r="F210" s="663" t="s">
        <v>7145</v>
      </c>
      <c r="G210" s="662" t="s">
        <v>6798</v>
      </c>
      <c r="H210" s="662" t="s">
        <v>7002</v>
      </c>
      <c r="I210" s="664">
        <v>22.53</v>
      </c>
      <c r="J210" s="664">
        <v>3</v>
      </c>
      <c r="K210" s="665">
        <v>67.59</v>
      </c>
    </row>
    <row r="211" spans="1:11" ht="14.4" customHeight="1" x14ac:dyDescent="0.3">
      <c r="A211" s="660" t="s">
        <v>588</v>
      </c>
      <c r="B211" s="661" t="s">
        <v>589</v>
      </c>
      <c r="C211" s="662" t="s">
        <v>598</v>
      </c>
      <c r="D211" s="663" t="s">
        <v>3987</v>
      </c>
      <c r="E211" s="662" t="s">
        <v>7144</v>
      </c>
      <c r="F211" s="663" t="s">
        <v>7145</v>
      </c>
      <c r="G211" s="662" t="s">
        <v>6798</v>
      </c>
      <c r="H211" s="662" t="s">
        <v>6799</v>
      </c>
      <c r="I211" s="664">
        <v>22.531666666666666</v>
      </c>
      <c r="J211" s="664">
        <v>35</v>
      </c>
      <c r="K211" s="665">
        <v>788.6</v>
      </c>
    </row>
    <row r="212" spans="1:11" ht="14.4" customHeight="1" x14ac:dyDescent="0.3">
      <c r="A212" s="660" t="s">
        <v>588</v>
      </c>
      <c r="B212" s="661" t="s">
        <v>589</v>
      </c>
      <c r="C212" s="662" t="s">
        <v>598</v>
      </c>
      <c r="D212" s="663" t="s">
        <v>3987</v>
      </c>
      <c r="E212" s="662" t="s">
        <v>7144</v>
      </c>
      <c r="F212" s="663" t="s">
        <v>7145</v>
      </c>
      <c r="G212" s="662" t="s">
        <v>7003</v>
      </c>
      <c r="H212" s="662" t="s">
        <v>7004</v>
      </c>
      <c r="I212" s="664">
        <v>3.13</v>
      </c>
      <c r="J212" s="664">
        <v>50</v>
      </c>
      <c r="K212" s="665">
        <v>156.5</v>
      </c>
    </row>
    <row r="213" spans="1:11" ht="14.4" customHeight="1" x14ac:dyDescent="0.3">
      <c r="A213" s="660" t="s">
        <v>588</v>
      </c>
      <c r="B213" s="661" t="s">
        <v>589</v>
      </c>
      <c r="C213" s="662" t="s">
        <v>598</v>
      </c>
      <c r="D213" s="663" t="s">
        <v>3987</v>
      </c>
      <c r="E213" s="662" t="s">
        <v>7144</v>
      </c>
      <c r="F213" s="663" t="s">
        <v>7145</v>
      </c>
      <c r="G213" s="662" t="s">
        <v>7005</v>
      </c>
      <c r="H213" s="662" t="s">
        <v>7006</v>
      </c>
      <c r="I213" s="664">
        <v>6.19</v>
      </c>
      <c r="J213" s="664">
        <v>20</v>
      </c>
      <c r="K213" s="665">
        <v>123.8</v>
      </c>
    </row>
    <row r="214" spans="1:11" ht="14.4" customHeight="1" x14ac:dyDescent="0.3">
      <c r="A214" s="660" t="s">
        <v>588</v>
      </c>
      <c r="B214" s="661" t="s">
        <v>589</v>
      </c>
      <c r="C214" s="662" t="s">
        <v>598</v>
      </c>
      <c r="D214" s="663" t="s">
        <v>3987</v>
      </c>
      <c r="E214" s="662" t="s">
        <v>7144</v>
      </c>
      <c r="F214" s="663" t="s">
        <v>7145</v>
      </c>
      <c r="G214" s="662" t="s">
        <v>6800</v>
      </c>
      <c r="H214" s="662" t="s">
        <v>6801</v>
      </c>
      <c r="I214" s="664">
        <v>6.14</v>
      </c>
      <c r="J214" s="664">
        <v>5</v>
      </c>
      <c r="K214" s="665">
        <v>30.7</v>
      </c>
    </row>
    <row r="215" spans="1:11" ht="14.4" customHeight="1" x14ac:dyDescent="0.3">
      <c r="A215" s="660" t="s">
        <v>588</v>
      </c>
      <c r="B215" s="661" t="s">
        <v>589</v>
      </c>
      <c r="C215" s="662" t="s">
        <v>598</v>
      </c>
      <c r="D215" s="663" t="s">
        <v>3987</v>
      </c>
      <c r="E215" s="662" t="s">
        <v>7144</v>
      </c>
      <c r="F215" s="663" t="s">
        <v>7145</v>
      </c>
      <c r="G215" s="662" t="s">
        <v>6803</v>
      </c>
      <c r="H215" s="662" t="s">
        <v>6804</v>
      </c>
      <c r="I215" s="664">
        <v>80.569999999999993</v>
      </c>
      <c r="J215" s="664">
        <v>10</v>
      </c>
      <c r="K215" s="665">
        <v>805.7</v>
      </c>
    </row>
    <row r="216" spans="1:11" ht="14.4" customHeight="1" x14ac:dyDescent="0.3">
      <c r="A216" s="660" t="s">
        <v>588</v>
      </c>
      <c r="B216" s="661" t="s">
        <v>589</v>
      </c>
      <c r="C216" s="662" t="s">
        <v>598</v>
      </c>
      <c r="D216" s="663" t="s">
        <v>3987</v>
      </c>
      <c r="E216" s="662" t="s">
        <v>7144</v>
      </c>
      <c r="F216" s="663" t="s">
        <v>7145</v>
      </c>
      <c r="G216" s="662" t="s">
        <v>6805</v>
      </c>
      <c r="H216" s="662" t="s">
        <v>6806</v>
      </c>
      <c r="I216" s="664">
        <v>2.36</v>
      </c>
      <c r="J216" s="664">
        <v>450</v>
      </c>
      <c r="K216" s="665">
        <v>1062</v>
      </c>
    </row>
    <row r="217" spans="1:11" ht="14.4" customHeight="1" x14ac:dyDescent="0.3">
      <c r="A217" s="660" t="s">
        <v>588</v>
      </c>
      <c r="B217" s="661" t="s">
        <v>589</v>
      </c>
      <c r="C217" s="662" t="s">
        <v>598</v>
      </c>
      <c r="D217" s="663" t="s">
        <v>3987</v>
      </c>
      <c r="E217" s="662" t="s">
        <v>7144</v>
      </c>
      <c r="F217" s="663" t="s">
        <v>7145</v>
      </c>
      <c r="G217" s="662" t="s">
        <v>6805</v>
      </c>
      <c r="H217" s="662" t="s">
        <v>6807</v>
      </c>
      <c r="I217" s="664">
        <v>2.4633333333333334</v>
      </c>
      <c r="J217" s="664">
        <v>500</v>
      </c>
      <c r="K217" s="665">
        <v>1232</v>
      </c>
    </row>
    <row r="218" spans="1:11" ht="14.4" customHeight="1" x14ac:dyDescent="0.3">
      <c r="A218" s="660" t="s">
        <v>588</v>
      </c>
      <c r="B218" s="661" t="s">
        <v>589</v>
      </c>
      <c r="C218" s="662" t="s">
        <v>598</v>
      </c>
      <c r="D218" s="663" t="s">
        <v>3987</v>
      </c>
      <c r="E218" s="662" t="s">
        <v>7144</v>
      </c>
      <c r="F218" s="663" t="s">
        <v>7145</v>
      </c>
      <c r="G218" s="662" t="s">
        <v>6808</v>
      </c>
      <c r="H218" s="662" t="s">
        <v>6809</v>
      </c>
      <c r="I218" s="664">
        <v>17.97</v>
      </c>
      <c r="J218" s="664">
        <v>10</v>
      </c>
      <c r="K218" s="665">
        <v>179.7</v>
      </c>
    </row>
    <row r="219" spans="1:11" ht="14.4" customHeight="1" x14ac:dyDescent="0.3">
      <c r="A219" s="660" t="s">
        <v>588</v>
      </c>
      <c r="B219" s="661" t="s">
        <v>589</v>
      </c>
      <c r="C219" s="662" t="s">
        <v>598</v>
      </c>
      <c r="D219" s="663" t="s">
        <v>3987</v>
      </c>
      <c r="E219" s="662" t="s">
        <v>7144</v>
      </c>
      <c r="F219" s="663" t="s">
        <v>7145</v>
      </c>
      <c r="G219" s="662" t="s">
        <v>6808</v>
      </c>
      <c r="H219" s="662" t="s">
        <v>6810</v>
      </c>
      <c r="I219" s="664">
        <v>13.95</v>
      </c>
      <c r="J219" s="664">
        <v>10</v>
      </c>
      <c r="K219" s="665">
        <v>139.5</v>
      </c>
    </row>
    <row r="220" spans="1:11" ht="14.4" customHeight="1" x14ac:dyDescent="0.3">
      <c r="A220" s="660" t="s">
        <v>588</v>
      </c>
      <c r="B220" s="661" t="s">
        <v>589</v>
      </c>
      <c r="C220" s="662" t="s">
        <v>598</v>
      </c>
      <c r="D220" s="663" t="s">
        <v>3987</v>
      </c>
      <c r="E220" s="662" t="s">
        <v>7144</v>
      </c>
      <c r="F220" s="663" t="s">
        <v>7145</v>
      </c>
      <c r="G220" s="662" t="s">
        <v>6815</v>
      </c>
      <c r="H220" s="662" t="s">
        <v>6816</v>
      </c>
      <c r="I220" s="664">
        <v>5.5633333333333326</v>
      </c>
      <c r="J220" s="664">
        <v>220</v>
      </c>
      <c r="K220" s="665">
        <v>1223.9000000000001</v>
      </c>
    </row>
    <row r="221" spans="1:11" ht="14.4" customHeight="1" x14ac:dyDescent="0.3">
      <c r="A221" s="660" t="s">
        <v>588</v>
      </c>
      <c r="B221" s="661" t="s">
        <v>589</v>
      </c>
      <c r="C221" s="662" t="s">
        <v>598</v>
      </c>
      <c r="D221" s="663" t="s">
        <v>3987</v>
      </c>
      <c r="E221" s="662" t="s">
        <v>7144</v>
      </c>
      <c r="F221" s="663" t="s">
        <v>7145</v>
      </c>
      <c r="G221" s="662" t="s">
        <v>7007</v>
      </c>
      <c r="H221" s="662" t="s">
        <v>7008</v>
      </c>
      <c r="I221" s="664">
        <v>2.33</v>
      </c>
      <c r="J221" s="664">
        <v>200</v>
      </c>
      <c r="K221" s="665">
        <v>466</v>
      </c>
    </row>
    <row r="222" spans="1:11" ht="14.4" customHeight="1" x14ac:dyDescent="0.3">
      <c r="A222" s="660" t="s">
        <v>588</v>
      </c>
      <c r="B222" s="661" t="s">
        <v>589</v>
      </c>
      <c r="C222" s="662" t="s">
        <v>598</v>
      </c>
      <c r="D222" s="663" t="s">
        <v>3987</v>
      </c>
      <c r="E222" s="662" t="s">
        <v>7144</v>
      </c>
      <c r="F222" s="663" t="s">
        <v>7145</v>
      </c>
      <c r="G222" s="662" t="s">
        <v>6817</v>
      </c>
      <c r="H222" s="662" t="s">
        <v>6818</v>
      </c>
      <c r="I222" s="664">
        <v>195.14666666666665</v>
      </c>
      <c r="J222" s="664">
        <v>5</v>
      </c>
      <c r="K222" s="665">
        <v>975.74</v>
      </c>
    </row>
    <row r="223" spans="1:11" ht="14.4" customHeight="1" x14ac:dyDescent="0.3">
      <c r="A223" s="660" t="s">
        <v>588</v>
      </c>
      <c r="B223" s="661" t="s">
        <v>589</v>
      </c>
      <c r="C223" s="662" t="s">
        <v>598</v>
      </c>
      <c r="D223" s="663" t="s">
        <v>3987</v>
      </c>
      <c r="E223" s="662" t="s">
        <v>7144</v>
      </c>
      <c r="F223" s="663" t="s">
        <v>7145</v>
      </c>
      <c r="G223" s="662" t="s">
        <v>6821</v>
      </c>
      <c r="H223" s="662" t="s">
        <v>6822</v>
      </c>
      <c r="I223" s="664">
        <v>2.375</v>
      </c>
      <c r="J223" s="664">
        <v>100</v>
      </c>
      <c r="K223" s="665">
        <v>237.5</v>
      </c>
    </row>
    <row r="224" spans="1:11" ht="14.4" customHeight="1" x14ac:dyDescent="0.3">
      <c r="A224" s="660" t="s">
        <v>588</v>
      </c>
      <c r="B224" s="661" t="s">
        <v>589</v>
      </c>
      <c r="C224" s="662" t="s">
        <v>598</v>
      </c>
      <c r="D224" s="663" t="s">
        <v>3987</v>
      </c>
      <c r="E224" s="662" t="s">
        <v>7144</v>
      </c>
      <c r="F224" s="663" t="s">
        <v>7145</v>
      </c>
      <c r="G224" s="662" t="s">
        <v>6823</v>
      </c>
      <c r="H224" s="662" t="s">
        <v>6824</v>
      </c>
      <c r="I224" s="664">
        <v>1.8787500000000001</v>
      </c>
      <c r="J224" s="664">
        <v>2051</v>
      </c>
      <c r="K224" s="665">
        <v>3860.9</v>
      </c>
    </row>
    <row r="225" spans="1:11" ht="14.4" customHeight="1" x14ac:dyDescent="0.3">
      <c r="A225" s="660" t="s">
        <v>588</v>
      </c>
      <c r="B225" s="661" t="s">
        <v>589</v>
      </c>
      <c r="C225" s="662" t="s">
        <v>598</v>
      </c>
      <c r="D225" s="663" t="s">
        <v>3987</v>
      </c>
      <c r="E225" s="662" t="s">
        <v>7144</v>
      </c>
      <c r="F225" s="663" t="s">
        <v>7145</v>
      </c>
      <c r="G225" s="662" t="s">
        <v>6825</v>
      </c>
      <c r="H225" s="662" t="s">
        <v>6826</v>
      </c>
      <c r="I225" s="664">
        <v>1.8039999999999998</v>
      </c>
      <c r="J225" s="664">
        <v>300</v>
      </c>
      <c r="K225" s="665">
        <v>541.5</v>
      </c>
    </row>
    <row r="226" spans="1:11" ht="14.4" customHeight="1" x14ac:dyDescent="0.3">
      <c r="A226" s="660" t="s">
        <v>588</v>
      </c>
      <c r="B226" s="661" t="s">
        <v>589</v>
      </c>
      <c r="C226" s="662" t="s">
        <v>598</v>
      </c>
      <c r="D226" s="663" t="s">
        <v>3987</v>
      </c>
      <c r="E226" s="662" t="s">
        <v>7144</v>
      </c>
      <c r="F226" s="663" t="s">
        <v>7145</v>
      </c>
      <c r="G226" s="662" t="s">
        <v>6827</v>
      </c>
      <c r="H226" s="662" t="s">
        <v>6828</v>
      </c>
      <c r="I226" s="664">
        <v>2.9316666666666666</v>
      </c>
      <c r="J226" s="664">
        <v>2800</v>
      </c>
      <c r="K226" s="665">
        <v>8233</v>
      </c>
    </row>
    <row r="227" spans="1:11" ht="14.4" customHeight="1" x14ac:dyDescent="0.3">
      <c r="A227" s="660" t="s">
        <v>588</v>
      </c>
      <c r="B227" s="661" t="s">
        <v>589</v>
      </c>
      <c r="C227" s="662" t="s">
        <v>598</v>
      </c>
      <c r="D227" s="663" t="s">
        <v>3987</v>
      </c>
      <c r="E227" s="662" t="s">
        <v>7144</v>
      </c>
      <c r="F227" s="663" t="s">
        <v>7145</v>
      </c>
      <c r="G227" s="662" t="s">
        <v>6829</v>
      </c>
      <c r="H227" s="662" t="s">
        <v>6830</v>
      </c>
      <c r="I227" s="664">
        <v>1.76</v>
      </c>
      <c r="J227" s="664">
        <v>100</v>
      </c>
      <c r="K227" s="665">
        <v>176</v>
      </c>
    </row>
    <row r="228" spans="1:11" ht="14.4" customHeight="1" x14ac:dyDescent="0.3">
      <c r="A228" s="660" t="s">
        <v>588</v>
      </c>
      <c r="B228" s="661" t="s">
        <v>589</v>
      </c>
      <c r="C228" s="662" t="s">
        <v>598</v>
      </c>
      <c r="D228" s="663" t="s">
        <v>3987</v>
      </c>
      <c r="E228" s="662" t="s">
        <v>7144</v>
      </c>
      <c r="F228" s="663" t="s">
        <v>7145</v>
      </c>
      <c r="G228" s="662" t="s">
        <v>7009</v>
      </c>
      <c r="H228" s="662" t="s">
        <v>7010</v>
      </c>
      <c r="I228" s="664">
        <v>2.44</v>
      </c>
      <c r="J228" s="664">
        <v>50</v>
      </c>
      <c r="K228" s="665">
        <v>122</v>
      </c>
    </row>
    <row r="229" spans="1:11" ht="14.4" customHeight="1" x14ac:dyDescent="0.3">
      <c r="A229" s="660" t="s">
        <v>588</v>
      </c>
      <c r="B229" s="661" t="s">
        <v>589</v>
      </c>
      <c r="C229" s="662" t="s">
        <v>598</v>
      </c>
      <c r="D229" s="663" t="s">
        <v>3987</v>
      </c>
      <c r="E229" s="662" t="s">
        <v>7144</v>
      </c>
      <c r="F229" s="663" t="s">
        <v>7145</v>
      </c>
      <c r="G229" s="662" t="s">
        <v>6831</v>
      </c>
      <c r="H229" s="662" t="s">
        <v>6832</v>
      </c>
      <c r="I229" s="664">
        <v>4.8174999999999999</v>
      </c>
      <c r="J229" s="664">
        <v>350</v>
      </c>
      <c r="K229" s="665">
        <v>1686</v>
      </c>
    </row>
    <row r="230" spans="1:11" ht="14.4" customHeight="1" x14ac:dyDescent="0.3">
      <c r="A230" s="660" t="s">
        <v>588</v>
      </c>
      <c r="B230" s="661" t="s">
        <v>589</v>
      </c>
      <c r="C230" s="662" t="s">
        <v>598</v>
      </c>
      <c r="D230" s="663" t="s">
        <v>3987</v>
      </c>
      <c r="E230" s="662" t="s">
        <v>7144</v>
      </c>
      <c r="F230" s="663" t="s">
        <v>7145</v>
      </c>
      <c r="G230" s="662" t="s">
        <v>6833</v>
      </c>
      <c r="H230" s="662" t="s">
        <v>6834</v>
      </c>
      <c r="I230" s="664">
        <v>1.3999999999999999E-2</v>
      </c>
      <c r="J230" s="664">
        <v>2600</v>
      </c>
      <c r="K230" s="665">
        <v>37</v>
      </c>
    </row>
    <row r="231" spans="1:11" ht="14.4" customHeight="1" x14ac:dyDescent="0.3">
      <c r="A231" s="660" t="s">
        <v>588</v>
      </c>
      <c r="B231" s="661" t="s">
        <v>589</v>
      </c>
      <c r="C231" s="662" t="s">
        <v>598</v>
      </c>
      <c r="D231" s="663" t="s">
        <v>3987</v>
      </c>
      <c r="E231" s="662" t="s">
        <v>7144</v>
      </c>
      <c r="F231" s="663" t="s">
        <v>7145</v>
      </c>
      <c r="G231" s="662" t="s">
        <v>7011</v>
      </c>
      <c r="H231" s="662" t="s">
        <v>7012</v>
      </c>
      <c r="I231" s="664">
        <v>2.1125000000000003</v>
      </c>
      <c r="J231" s="664">
        <v>850</v>
      </c>
      <c r="K231" s="665">
        <v>1794.5</v>
      </c>
    </row>
    <row r="232" spans="1:11" ht="14.4" customHeight="1" x14ac:dyDescent="0.3">
      <c r="A232" s="660" t="s">
        <v>588</v>
      </c>
      <c r="B232" s="661" t="s">
        <v>589</v>
      </c>
      <c r="C232" s="662" t="s">
        <v>598</v>
      </c>
      <c r="D232" s="663" t="s">
        <v>3987</v>
      </c>
      <c r="E232" s="662" t="s">
        <v>7144</v>
      </c>
      <c r="F232" s="663" t="s">
        <v>7145</v>
      </c>
      <c r="G232" s="662" t="s">
        <v>7013</v>
      </c>
      <c r="H232" s="662" t="s">
        <v>7014</v>
      </c>
      <c r="I232" s="664">
        <v>2.41</v>
      </c>
      <c r="J232" s="664">
        <v>50</v>
      </c>
      <c r="K232" s="665">
        <v>120.5</v>
      </c>
    </row>
    <row r="233" spans="1:11" ht="14.4" customHeight="1" x14ac:dyDescent="0.3">
      <c r="A233" s="660" t="s">
        <v>588</v>
      </c>
      <c r="B233" s="661" t="s">
        <v>589</v>
      </c>
      <c r="C233" s="662" t="s">
        <v>598</v>
      </c>
      <c r="D233" s="663" t="s">
        <v>3987</v>
      </c>
      <c r="E233" s="662" t="s">
        <v>7144</v>
      </c>
      <c r="F233" s="663" t="s">
        <v>7145</v>
      </c>
      <c r="G233" s="662" t="s">
        <v>6841</v>
      </c>
      <c r="H233" s="662" t="s">
        <v>6842</v>
      </c>
      <c r="I233" s="664">
        <v>2.1766666666666663</v>
      </c>
      <c r="J233" s="664">
        <v>750</v>
      </c>
      <c r="K233" s="665">
        <v>1633</v>
      </c>
    </row>
    <row r="234" spans="1:11" ht="14.4" customHeight="1" x14ac:dyDescent="0.3">
      <c r="A234" s="660" t="s">
        <v>588</v>
      </c>
      <c r="B234" s="661" t="s">
        <v>589</v>
      </c>
      <c r="C234" s="662" t="s">
        <v>598</v>
      </c>
      <c r="D234" s="663" t="s">
        <v>3987</v>
      </c>
      <c r="E234" s="662" t="s">
        <v>7144</v>
      </c>
      <c r="F234" s="663" t="s">
        <v>7145</v>
      </c>
      <c r="G234" s="662" t="s">
        <v>6843</v>
      </c>
      <c r="H234" s="662" t="s">
        <v>6844</v>
      </c>
      <c r="I234" s="664">
        <v>2.855</v>
      </c>
      <c r="J234" s="664">
        <v>50</v>
      </c>
      <c r="K234" s="665">
        <v>142.80000000000001</v>
      </c>
    </row>
    <row r="235" spans="1:11" ht="14.4" customHeight="1" x14ac:dyDescent="0.3">
      <c r="A235" s="660" t="s">
        <v>588</v>
      </c>
      <c r="B235" s="661" t="s">
        <v>589</v>
      </c>
      <c r="C235" s="662" t="s">
        <v>598</v>
      </c>
      <c r="D235" s="663" t="s">
        <v>3987</v>
      </c>
      <c r="E235" s="662" t="s">
        <v>7144</v>
      </c>
      <c r="F235" s="663" t="s">
        <v>7145</v>
      </c>
      <c r="G235" s="662" t="s">
        <v>7015</v>
      </c>
      <c r="H235" s="662" t="s">
        <v>7016</v>
      </c>
      <c r="I235" s="664">
        <v>29.9</v>
      </c>
      <c r="J235" s="664">
        <v>5</v>
      </c>
      <c r="K235" s="665">
        <v>149.5</v>
      </c>
    </row>
    <row r="236" spans="1:11" ht="14.4" customHeight="1" x14ac:dyDescent="0.3">
      <c r="A236" s="660" t="s">
        <v>588</v>
      </c>
      <c r="B236" s="661" t="s">
        <v>589</v>
      </c>
      <c r="C236" s="662" t="s">
        <v>598</v>
      </c>
      <c r="D236" s="663" t="s">
        <v>3987</v>
      </c>
      <c r="E236" s="662" t="s">
        <v>7144</v>
      </c>
      <c r="F236" s="663" t="s">
        <v>7145</v>
      </c>
      <c r="G236" s="662" t="s">
        <v>6845</v>
      </c>
      <c r="H236" s="662" t="s">
        <v>6846</v>
      </c>
      <c r="I236" s="664">
        <v>5.9560000000000004</v>
      </c>
      <c r="J236" s="664">
        <v>60</v>
      </c>
      <c r="K236" s="665">
        <v>358.3</v>
      </c>
    </row>
    <row r="237" spans="1:11" ht="14.4" customHeight="1" x14ac:dyDescent="0.3">
      <c r="A237" s="660" t="s">
        <v>588</v>
      </c>
      <c r="B237" s="661" t="s">
        <v>589</v>
      </c>
      <c r="C237" s="662" t="s">
        <v>598</v>
      </c>
      <c r="D237" s="663" t="s">
        <v>3987</v>
      </c>
      <c r="E237" s="662" t="s">
        <v>7144</v>
      </c>
      <c r="F237" s="663" t="s">
        <v>7145</v>
      </c>
      <c r="G237" s="662" t="s">
        <v>7017</v>
      </c>
      <c r="H237" s="662" t="s">
        <v>7018</v>
      </c>
      <c r="I237" s="664">
        <v>2.9</v>
      </c>
      <c r="J237" s="664">
        <v>20</v>
      </c>
      <c r="K237" s="665">
        <v>58</v>
      </c>
    </row>
    <row r="238" spans="1:11" ht="14.4" customHeight="1" x14ac:dyDescent="0.3">
      <c r="A238" s="660" t="s">
        <v>588</v>
      </c>
      <c r="B238" s="661" t="s">
        <v>589</v>
      </c>
      <c r="C238" s="662" t="s">
        <v>598</v>
      </c>
      <c r="D238" s="663" t="s">
        <v>3987</v>
      </c>
      <c r="E238" s="662" t="s">
        <v>7144</v>
      </c>
      <c r="F238" s="663" t="s">
        <v>7145</v>
      </c>
      <c r="G238" s="662" t="s">
        <v>6847</v>
      </c>
      <c r="H238" s="662" t="s">
        <v>6848</v>
      </c>
      <c r="I238" s="664">
        <v>5.1300000000000008</v>
      </c>
      <c r="J238" s="664">
        <v>2880</v>
      </c>
      <c r="K238" s="665">
        <v>14774.400000000001</v>
      </c>
    </row>
    <row r="239" spans="1:11" ht="14.4" customHeight="1" x14ac:dyDescent="0.3">
      <c r="A239" s="660" t="s">
        <v>588</v>
      </c>
      <c r="B239" s="661" t="s">
        <v>589</v>
      </c>
      <c r="C239" s="662" t="s">
        <v>598</v>
      </c>
      <c r="D239" s="663" t="s">
        <v>3987</v>
      </c>
      <c r="E239" s="662" t="s">
        <v>7144</v>
      </c>
      <c r="F239" s="663" t="s">
        <v>7145</v>
      </c>
      <c r="G239" s="662" t="s">
        <v>7019</v>
      </c>
      <c r="H239" s="662" t="s">
        <v>7020</v>
      </c>
      <c r="I239" s="664">
        <v>7.9474999999999998</v>
      </c>
      <c r="J239" s="664">
        <v>200</v>
      </c>
      <c r="K239" s="665">
        <v>1589.6</v>
      </c>
    </row>
    <row r="240" spans="1:11" ht="14.4" customHeight="1" x14ac:dyDescent="0.3">
      <c r="A240" s="660" t="s">
        <v>588</v>
      </c>
      <c r="B240" s="661" t="s">
        <v>589</v>
      </c>
      <c r="C240" s="662" t="s">
        <v>598</v>
      </c>
      <c r="D240" s="663" t="s">
        <v>3987</v>
      </c>
      <c r="E240" s="662" t="s">
        <v>7144</v>
      </c>
      <c r="F240" s="663" t="s">
        <v>7145</v>
      </c>
      <c r="G240" s="662" t="s">
        <v>7021</v>
      </c>
      <c r="H240" s="662" t="s">
        <v>7022</v>
      </c>
      <c r="I240" s="664">
        <v>126.99</v>
      </c>
      <c r="J240" s="664">
        <v>3</v>
      </c>
      <c r="K240" s="665">
        <v>380.97</v>
      </c>
    </row>
    <row r="241" spans="1:11" ht="14.4" customHeight="1" x14ac:dyDescent="0.3">
      <c r="A241" s="660" t="s">
        <v>588</v>
      </c>
      <c r="B241" s="661" t="s">
        <v>589</v>
      </c>
      <c r="C241" s="662" t="s">
        <v>598</v>
      </c>
      <c r="D241" s="663" t="s">
        <v>3987</v>
      </c>
      <c r="E241" s="662" t="s">
        <v>7144</v>
      </c>
      <c r="F241" s="663" t="s">
        <v>7145</v>
      </c>
      <c r="G241" s="662" t="s">
        <v>6849</v>
      </c>
      <c r="H241" s="662" t="s">
        <v>6850</v>
      </c>
      <c r="I241" s="664">
        <v>17.98</v>
      </c>
      <c r="J241" s="664">
        <v>1600</v>
      </c>
      <c r="K241" s="665">
        <v>28768</v>
      </c>
    </row>
    <row r="242" spans="1:11" ht="14.4" customHeight="1" x14ac:dyDescent="0.3">
      <c r="A242" s="660" t="s">
        <v>588</v>
      </c>
      <c r="B242" s="661" t="s">
        <v>589</v>
      </c>
      <c r="C242" s="662" t="s">
        <v>598</v>
      </c>
      <c r="D242" s="663" t="s">
        <v>3987</v>
      </c>
      <c r="E242" s="662" t="s">
        <v>7144</v>
      </c>
      <c r="F242" s="663" t="s">
        <v>7145</v>
      </c>
      <c r="G242" s="662" t="s">
        <v>6853</v>
      </c>
      <c r="H242" s="662" t="s">
        <v>6854</v>
      </c>
      <c r="I242" s="664">
        <v>15.004000000000001</v>
      </c>
      <c r="J242" s="664">
        <v>325</v>
      </c>
      <c r="K242" s="665">
        <v>4876.3</v>
      </c>
    </row>
    <row r="243" spans="1:11" ht="14.4" customHeight="1" x14ac:dyDescent="0.3">
      <c r="A243" s="660" t="s">
        <v>588</v>
      </c>
      <c r="B243" s="661" t="s">
        <v>589</v>
      </c>
      <c r="C243" s="662" t="s">
        <v>598</v>
      </c>
      <c r="D243" s="663" t="s">
        <v>3987</v>
      </c>
      <c r="E243" s="662" t="s">
        <v>7144</v>
      </c>
      <c r="F243" s="663" t="s">
        <v>7145</v>
      </c>
      <c r="G243" s="662" t="s">
        <v>6855</v>
      </c>
      <c r="H243" s="662" t="s">
        <v>6856</v>
      </c>
      <c r="I243" s="664">
        <v>17.98</v>
      </c>
      <c r="J243" s="664">
        <v>100</v>
      </c>
      <c r="K243" s="665">
        <v>1798.06</v>
      </c>
    </row>
    <row r="244" spans="1:11" ht="14.4" customHeight="1" x14ac:dyDescent="0.3">
      <c r="A244" s="660" t="s">
        <v>588</v>
      </c>
      <c r="B244" s="661" t="s">
        <v>589</v>
      </c>
      <c r="C244" s="662" t="s">
        <v>598</v>
      </c>
      <c r="D244" s="663" t="s">
        <v>3987</v>
      </c>
      <c r="E244" s="662" t="s">
        <v>7144</v>
      </c>
      <c r="F244" s="663" t="s">
        <v>7145</v>
      </c>
      <c r="G244" s="662" t="s">
        <v>6857</v>
      </c>
      <c r="H244" s="662" t="s">
        <v>6858</v>
      </c>
      <c r="I244" s="664">
        <v>12.105999999999998</v>
      </c>
      <c r="J244" s="664">
        <v>330</v>
      </c>
      <c r="K244" s="665">
        <v>3995.0000000000005</v>
      </c>
    </row>
    <row r="245" spans="1:11" ht="14.4" customHeight="1" x14ac:dyDescent="0.3">
      <c r="A245" s="660" t="s">
        <v>588</v>
      </c>
      <c r="B245" s="661" t="s">
        <v>589</v>
      </c>
      <c r="C245" s="662" t="s">
        <v>598</v>
      </c>
      <c r="D245" s="663" t="s">
        <v>3987</v>
      </c>
      <c r="E245" s="662" t="s">
        <v>7144</v>
      </c>
      <c r="F245" s="663" t="s">
        <v>7145</v>
      </c>
      <c r="G245" s="662" t="s">
        <v>7023</v>
      </c>
      <c r="H245" s="662" t="s">
        <v>7024</v>
      </c>
      <c r="I245" s="664">
        <v>8.9499999999999993</v>
      </c>
      <c r="J245" s="664">
        <v>50</v>
      </c>
      <c r="K245" s="665">
        <v>447.5</v>
      </c>
    </row>
    <row r="246" spans="1:11" ht="14.4" customHeight="1" x14ac:dyDescent="0.3">
      <c r="A246" s="660" t="s">
        <v>588</v>
      </c>
      <c r="B246" s="661" t="s">
        <v>589</v>
      </c>
      <c r="C246" s="662" t="s">
        <v>598</v>
      </c>
      <c r="D246" s="663" t="s">
        <v>3987</v>
      </c>
      <c r="E246" s="662" t="s">
        <v>7144</v>
      </c>
      <c r="F246" s="663" t="s">
        <v>7145</v>
      </c>
      <c r="G246" s="662" t="s">
        <v>6861</v>
      </c>
      <c r="H246" s="662" t="s">
        <v>6862</v>
      </c>
      <c r="I246" s="664">
        <v>2.8633333333333333</v>
      </c>
      <c r="J246" s="664">
        <v>550</v>
      </c>
      <c r="K246" s="665">
        <v>1576</v>
      </c>
    </row>
    <row r="247" spans="1:11" ht="14.4" customHeight="1" x14ac:dyDescent="0.3">
      <c r="A247" s="660" t="s">
        <v>588</v>
      </c>
      <c r="B247" s="661" t="s">
        <v>589</v>
      </c>
      <c r="C247" s="662" t="s">
        <v>598</v>
      </c>
      <c r="D247" s="663" t="s">
        <v>3987</v>
      </c>
      <c r="E247" s="662" t="s">
        <v>7144</v>
      </c>
      <c r="F247" s="663" t="s">
        <v>7145</v>
      </c>
      <c r="G247" s="662" t="s">
        <v>6861</v>
      </c>
      <c r="H247" s="662" t="s">
        <v>6863</v>
      </c>
      <c r="I247" s="664">
        <v>3.2099999999999995</v>
      </c>
      <c r="J247" s="664">
        <v>1350</v>
      </c>
      <c r="K247" s="665">
        <v>4328</v>
      </c>
    </row>
    <row r="248" spans="1:11" ht="14.4" customHeight="1" x14ac:dyDescent="0.3">
      <c r="A248" s="660" t="s">
        <v>588</v>
      </c>
      <c r="B248" s="661" t="s">
        <v>589</v>
      </c>
      <c r="C248" s="662" t="s">
        <v>598</v>
      </c>
      <c r="D248" s="663" t="s">
        <v>3987</v>
      </c>
      <c r="E248" s="662" t="s">
        <v>7144</v>
      </c>
      <c r="F248" s="663" t="s">
        <v>7145</v>
      </c>
      <c r="G248" s="662" t="s">
        <v>6864</v>
      </c>
      <c r="H248" s="662" t="s">
        <v>6865</v>
      </c>
      <c r="I248" s="664">
        <v>1.93</v>
      </c>
      <c r="J248" s="664">
        <v>250</v>
      </c>
      <c r="K248" s="665">
        <v>482.5</v>
      </c>
    </row>
    <row r="249" spans="1:11" ht="14.4" customHeight="1" x14ac:dyDescent="0.3">
      <c r="A249" s="660" t="s">
        <v>588</v>
      </c>
      <c r="B249" s="661" t="s">
        <v>589</v>
      </c>
      <c r="C249" s="662" t="s">
        <v>598</v>
      </c>
      <c r="D249" s="663" t="s">
        <v>3987</v>
      </c>
      <c r="E249" s="662" t="s">
        <v>7144</v>
      </c>
      <c r="F249" s="663" t="s">
        <v>7145</v>
      </c>
      <c r="G249" s="662" t="s">
        <v>6864</v>
      </c>
      <c r="H249" s="662" t="s">
        <v>6866</v>
      </c>
      <c r="I249" s="664">
        <v>1.9372727272727273</v>
      </c>
      <c r="J249" s="664">
        <v>1400</v>
      </c>
      <c r="K249" s="665">
        <v>2712.5</v>
      </c>
    </row>
    <row r="250" spans="1:11" ht="14.4" customHeight="1" x14ac:dyDescent="0.3">
      <c r="A250" s="660" t="s">
        <v>588</v>
      </c>
      <c r="B250" s="661" t="s">
        <v>589</v>
      </c>
      <c r="C250" s="662" t="s">
        <v>598</v>
      </c>
      <c r="D250" s="663" t="s">
        <v>3987</v>
      </c>
      <c r="E250" s="662" t="s">
        <v>7144</v>
      </c>
      <c r="F250" s="663" t="s">
        <v>7145</v>
      </c>
      <c r="G250" s="662" t="s">
        <v>6869</v>
      </c>
      <c r="H250" s="662" t="s">
        <v>6870</v>
      </c>
      <c r="I250" s="664">
        <v>13.201999999999998</v>
      </c>
      <c r="J250" s="664">
        <v>50</v>
      </c>
      <c r="K250" s="665">
        <v>660.1</v>
      </c>
    </row>
    <row r="251" spans="1:11" ht="14.4" customHeight="1" x14ac:dyDescent="0.3">
      <c r="A251" s="660" t="s">
        <v>588</v>
      </c>
      <c r="B251" s="661" t="s">
        <v>589</v>
      </c>
      <c r="C251" s="662" t="s">
        <v>598</v>
      </c>
      <c r="D251" s="663" t="s">
        <v>3987</v>
      </c>
      <c r="E251" s="662" t="s">
        <v>7144</v>
      </c>
      <c r="F251" s="663" t="s">
        <v>7145</v>
      </c>
      <c r="G251" s="662" t="s">
        <v>6871</v>
      </c>
      <c r="H251" s="662" t="s">
        <v>6872</v>
      </c>
      <c r="I251" s="664">
        <v>194.3</v>
      </c>
      <c r="J251" s="664">
        <v>3</v>
      </c>
      <c r="K251" s="665">
        <v>582.9</v>
      </c>
    </row>
    <row r="252" spans="1:11" ht="14.4" customHeight="1" x14ac:dyDescent="0.3">
      <c r="A252" s="660" t="s">
        <v>588</v>
      </c>
      <c r="B252" s="661" t="s">
        <v>589</v>
      </c>
      <c r="C252" s="662" t="s">
        <v>598</v>
      </c>
      <c r="D252" s="663" t="s">
        <v>3987</v>
      </c>
      <c r="E252" s="662" t="s">
        <v>7144</v>
      </c>
      <c r="F252" s="663" t="s">
        <v>7145</v>
      </c>
      <c r="G252" s="662" t="s">
        <v>6871</v>
      </c>
      <c r="H252" s="662" t="s">
        <v>6873</v>
      </c>
      <c r="I252" s="664">
        <v>194.3</v>
      </c>
      <c r="J252" s="664">
        <v>10</v>
      </c>
      <c r="K252" s="665">
        <v>1943</v>
      </c>
    </row>
    <row r="253" spans="1:11" ht="14.4" customHeight="1" x14ac:dyDescent="0.3">
      <c r="A253" s="660" t="s">
        <v>588</v>
      </c>
      <c r="B253" s="661" t="s">
        <v>589</v>
      </c>
      <c r="C253" s="662" t="s">
        <v>598</v>
      </c>
      <c r="D253" s="663" t="s">
        <v>3987</v>
      </c>
      <c r="E253" s="662" t="s">
        <v>7144</v>
      </c>
      <c r="F253" s="663" t="s">
        <v>7145</v>
      </c>
      <c r="G253" s="662" t="s">
        <v>6876</v>
      </c>
      <c r="H253" s="662" t="s">
        <v>6877</v>
      </c>
      <c r="I253" s="664">
        <v>13.199999999999998</v>
      </c>
      <c r="J253" s="664">
        <v>30</v>
      </c>
      <c r="K253" s="665">
        <v>396</v>
      </c>
    </row>
    <row r="254" spans="1:11" ht="14.4" customHeight="1" x14ac:dyDescent="0.3">
      <c r="A254" s="660" t="s">
        <v>588</v>
      </c>
      <c r="B254" s="661" t="s">
        <v>589</v>
      </c>
      <c r="C254" s="662" t="s">
        <v>598</v>
      </c>
      <c r="D254" s="663" t="s">
        <v>3987</v>
      </c>
      <c r="E254" s="662" t="s">
        <v>7144</v>
      </c>
      <c r="F254" s="663" t="s">
        <v>7145</v>
      </c>
      <c r="G254" s="662" t="s">
        <v>6880</v>
      </c>
      <c r="H254" s="662" t="s">
        <v>6881</v>
      </c>
      <c r="I254" s="664">
        <v>1.53125</v>
      </c>
      <c r="J254" s="664">
        <v>1200</v>
      </c>
      <c r="K254" s="665">
        <v>1837.5</v>
      </c>
    </row>
    <row r="255" spans="1:11" ht="14.4" customHeight="1" x14ac:dyDescent="0.3">
      <c r="A255" s="660" t="s">
        <v>588</v>
      </c>
      <c r="B255" s="661" t="s">
        <v>589</v>
      </c>
      <c r="C255" s="662" t="s">
        <v>598</v>
      </c>
      <c r="D255" s="663" t="s">
        <v>3987</v>
      </c>
      <c r="E255" s="662" t="s">
        <v>7144</v>
      </c>
      <c r="F255" s="663" t="s">
        <v>7145</v>
      </c>
      <c r="G255" s="662" t="s">
        <v>6882</v>
      </c>
      <c r="H255" s="662" t="s">
        <v>6883</v>
      </c>
      <c r="I255" s="664">
        <v>20.91</v>
      </c>
      <c r="J255" s="664">
        <v>50</v>
      </c>
      <c r="K255" s="665">
        <v>1042.5999999999999</v>
      </c>
    </row>
    <row r="256" spans="1:11" ht="14.4" customHeight="1" x14ac:dyDescent="0.3">
      <c r="A256" s="660" t="s">
        <v>588</v>
      </c>
      <c r="B256" s="661" t="s">
        <v>589</v>
      </c>
      <c r="C256" s="662" t="s">
        <v>598</v>
      </c>
      <c r="D256" s="663" t="s">
        <v>3987</v>
      </c>
      <c r="E256" s="662" t="s">
        <v>7144</v>
      </c>
      <c r="F256" s="663" t="s">
        <v>7145</v>
      </c>
      <c r="G256" s="662" t="s">
        <v>6884</v>
      </c>
      <c r="H256" s="662" t="s">
        <v>6885</v>
      </c>
      <c r="I256" s="664">
        <v>21.24</v>
      </c>
      <c r="J256" s="664">
        <v>10</v>
      </c>
      <c r="K256" s="665">
        <v>212.4</v>
      </c>
    </row>
    <row r="257" spans="1:11" ht="14.4" customHeight="1" x14ac:dyDescent="0.3">
      <c r="A257" s="660" t="s">
        <v>588</v>
      </c>
      <c r="B257" s="661" t="s">
        <v>589</v>
      </c>
      <c r="C257" s="662" t="s">
        <v>598</v>
      </c>
      <c r="D257" s="663" t="s">
        <v>3987</v>
      </c>
      <c r="E257" s="662" t="s">
        <v>7144</v>
      </c>
      <c r="F257" s="663" t="s">
        <v>7145</v>
      </c>
      <c r="G257" s="662" t="s">
        <v>6886</v>
      </c>
      <c r="H257" s="662" t="s">
        <v>6887</v>
      </c>
      <c r="I257" s="664">
        <v>21.237999999999996</v>
      </c>
      <c r="J257" s="664">
        <v>100</v>
      </c>
      <c r="K257" s="665">
        <v>2123.8000000000002</v>
      </c>
    </row>
    <row r="258" spans="1:11" ht="14.4" customHeight="1" x14ac:dyDescent="0.3">
      <c r="A258" s="660" t="s">
        <v>588</v>
      </c>
      <c r="B258" s="661" t="s">
        <v>589</v>
      </c>
      <c r="C258" s="662" t="s">
        <v>598</v>
      </c>
      <c r="D258" s="663" t="s">
        <v>3987</v>
      </c>
      <c r="E258" s="662" t="s">
        <v>7144</v>
      </c>
      <c r="F258" s="663" t="s">
        <v>7145</v>
      </c>
      <c r="G258" s="662" t="s">
        <v>6888</v>
      </c>
      <c r="H258" s="662" t="s">
        <v>6889</v>
      </c>
      <c r="I258" s="664">
        <v>10.223333333333333</v>
      </c>
      <c r="J258" s="664">
        <v>35</v>
      </c>
      <c r="K258" s="665">
        <v>354.95</v>
      </c>
    </row>
    <row r="259" spans="1:11" ht="14.4" customHeight="1" x14ac:dyDescent="0.3">
      <c r="A259" s="660" t="s">
        <v>588</v>
      </c>
      <c r="B259" s="661" t="s">
        <v>589</v>
      </c>
      <c r="C259" s="662" t="s">
        <v>598</v>
      </c>
      <c r="D259" s="663" t="s">
        <v>3987</v>
      </c>
      <c r="E259" s="662" t="s">
        <v>7144</v>
      </c>
      <c r="F259" s="663" t="s">
        <v>7145</v>
      </c>
      <c r="G259" s="662" t="s">
        <v>7025</v>
      </c>
      <c r="H259" s="662" t="s">
        <v>7026</v>
      </c>
      <c r="I259" s="664">
        <v>13.2</v>
      </c>
      <c r="J259" s="664">
        <v>20</v>
      </c>
      <c r="K259" s="665">
        <v>264</v>
      </c>
    </row>
    <row r="260" spans="1:11" ht="14.4" customHeight="1" x14ac:dyDescent="0.3">
      <c r="A260" s="660" t="s">
        <v>588</v>
      </c>
      <c r="B260" s="661" t="s">
        <v>589</v>
      </c>
      <c r="C260" s="662" t="s">
        <v>598</v>
      </c>
      <c r="D260" s="663" t="s">
        <v>3987</v>
      </c>
      <c r="E260" s="662" t="s">
        <v>7144</v>
      </c>
      <c r="F260" s="663" t="s">
        <v>7145</v>
      </c>
      <c r="G260" s="662" t="s">
        <v>7027</v>
      </c>
      <c r="H260" s="662" t="s">
        <v>7028</v>
      </c>
      <c r="I260" s="664">
        <v>6.6550000000000002</v>
      </c>
      <c r="J260" s="664">
        <v>8</v>
      </c>
      <c r="K260" s="665">
        <v>53.25</v>
      </c>
    </row>
    <row r="261" spans="1:11" ht="14.4" customHeight="1" x14ac:dyDescent="0.3">
      <c r="A261" s="660" t="s">
        <v>588</v>
      </c>
      <c r="B261" s="661" t="s">
        <v>589</v>
      </c>
      <c r="C261" s="662" t="s">
        <v>598</v>
      </c>
      <c r="D261" s="663" t="s">
        <v>3987</v>
      </c>
      <c r="E261" s="662" t="s">
        <v>7144</v>
      </c>
      <c r="F261" s="663" t="s">
        <v>7145</v>
      </c>
      <c r="G261" s="662" t="s">
        <v>6890</v>
      </c>
      <c r="H261" s="662" t="s">
        <v>6891</v>
      </c>
      <c r="I261" s="664">
        <v>6.6550000000000002</v>
      </c>
      <c r="J261" s="664">
        <v>8</v>
      </c>
      <c r="K261" s="665">
        <v>53.230000000000004</v>
      </c>
    </row>
    <row r="262" spans="1:11" ht="14.4" customHeight="1" x14ac:dyDescent="0.3">
      <c r="A262" s="660" t="s">
        <v>588</v>
      </c>
      <c r="B262" s="661" t="s">
        <v>589</v>
      </c>
      <c r="C262" s="662" t="s">
        <v>598</v>
      </c>
      <c r="D262" s="663" t="s">
        <v>3987</v>
      </c>
      <c r="E262" s="662" t="s">
        <v>7144</v>
      </c>
      <c r="F262" s="663" t="s">
        <v>7145</v>
      </c>
      <c r="G262" s="662" t="s">
        <v>6892</v>
      </c>
      <c r="H262" s="662" t="s">
        <v>6893</v>
      </c>
      <c r="I262" s="664">
        <v>0.47</v>
      </c>
      <c r="J262" s="664">
        <v>700</v>
      </c>
      <c r="K262" s="665">
        <v>329</v>
      </c>
    </row>
    <row r="263" spans="1:11" ht="14.4" customHeight="1" x14ac:dyDescent="0.3">
      <c r="A263" s="660" t="s">
        <v>588</v>
      </c>
      <c r="B263" s="661" t="s">
        <v>589</v>
      </c>
      <c r="C263" s="662" t="s">
        <v>598</v>
      </c>
      <c r="D263" s="663" t="s">
        <v>3987</v>
      </c>
      <c r="E263" s="662" t="s">
        <v>7144</v>
      </c>
      <c r="F263" s="663" t="s">
        <v>7145</v>
      </c>
      <c r="G263" s="662" t="s">
        <v>7029</v>
      </c>
      <c r="H263" s="662" t="s">
        <v>7030</v>
      </c>
      <c r="I263" s="664">
        <v>2.6</v>
      </c>
      <c r="J263" s="664">
        <v>20</v>
      </c>
      <c r="K263" s="665">
        <v>52</v>
      </c>
    </row>
    <row r="264" spans="1:11" ht="14.4" customHeight="1" x14ac:dyDescent="0.3">
      <c r="A264" s="660" t="s">
        <v>588</v>
      </c>
      <c r="B264" s="661" t="s">
        <v>589</v>
      </c>
      <c r="C264" s="662" t="s">
        <v>598</v>
      </c>
      <c r="D264" s="663" t="s">
        <v>3987</v>
      </c>
      <c r="E264" s="662" t="s">
        <v>7144</v>
      </c>
      <c r="F264" s="663" t="s">
        <v>7145</v>
      </c>
      <c r="G264" s="662" t="s">
        <v>7031</v>
      </c>
      <c r="H264" s="662" t="s">
        <v>7032</v>
      </c>
      <c r="I264" s="664">
        <v>2.6</v>
      </c>
      <c r="J264" s="664">
        <v>10</v>
      </c>
      <c r="K264" s="665">
        <v>26</v>
      </c>
    </row>
    <row r="265" spans="1:11" ht="14.4" customHeight="1" x14ac:dyDescent="0.3">
      <c r="A265" s="660" t="s">
        <v>588</v>
      </c>
      <c r="B265" s="661" t="s">
        <v>589</v>
      </c>
      <c r="C265" s="662" t="s">
        <v>598</v>
      </c>
      <c r="D265" s="663" t="s">
        <v>3987</v>
      </c>
      <c r="E265" s="662" t="s">
        <v>7144</v>
      </c>
      <c r="F265" s="663" t="s">
        <v>7145</v>
      </c>
      <c r="G265" s="662" t="s">
        <v>7033</v>
      </c>
      <c r="H265" s="662" t="s">
        <v>7034</v>
      </c>
      <c r="I265" s="664">
        <v>4.01</v>
      </c>
      <c r="J265" s="664">
        <v>200</v>
      </c>
      <c r="K265" s="665">
        <v>801.02</v>
      </c>
    </row>
    <row r="266" spans="1:11" ht="14.4" customHeight="1" x14ac:dyDescent="0.3">
      <c r="A266" s="660" t="s">
        <v>588</v>
      </c>
      <c r="B266" s="661" t="s">
        <v>589</v>
      </c>
      <c r="C266" s="662" t="s">
        <v>598</v>
      </c>
      <c r="D266" s="663" t="s">
        <v>3987</v>
      </c>
      <c r="E266" s="662" t="s">
        <v>7144</v>
      </c>
      <c r="F266" s="663" t="s">
        <v>7145</v>
      </c>
      <c r="G266" s="662" t="s">
        <v>6896</v>
      </c>
      <c r="H266" s="662" t="s">
        <v>6897</v>
      </c>
      <c r="I266" s="664">
        <v>9.5949999999999989</v>
      </c>
      <c r="J266" s="664">
        <v>400</v>
      </c>
      <c r="K266" s="665">
        <v>3838</v>
      </c>
    </row>
    <row r="267" spans="1:11" ht="14.4" customHeight="1" x14ac:dyDescent="0.3">
      <c r="A267" s="660" t="s">
        <v>588</v>
      </c>
      <c r="B267" s="661" t="s">
        <v>589</v>
      </c>
      <c r="C267" s="662" t="s">
        <v>598</v>
      </c>
      <c r="D267" s="663" t="s">
        <v>3987</v>
      </c>
      <c r="E267" s="662" t="s">
        <v>7144</v>
      </c>
      <c r="F267" s="663" t="s">
        <v>7145</v>
      </c>
      <c r="G267" s="662" t="s">
        <v>6896</v>
      </c>
      <c r="H267" s="662" t="s">
        <v>6898</v>
      </c>
      <c r="I267" s="664">
        <v>9.5949999999999989</v>
      </c>
      <c r="J267" s="664">
        <v>800</v>
      </c>
      <c r="K267" s="665">
        <v>7676</v>
      </c>
    </row>
    <row r="268" spans="1:11" ht="14.4" customHeight="1" x14ac:dyDescent="0.3">
      <c r="A268" s="660" t="s">
        <v>588</v>
      </c>
      <c r="B268" s="661" t="s">
        <v>589</v>
      </c>
      <c r="C268" s="662" t="s">
        <v>598</v>
      </c>
      <c r="D268" s="663" t="s">
        <v>3987</v>
      </c>
      <c r="E268" s="662" t="s">
        <v>7144</v>
      </c>
      <c r="F268" s="663" t="s">
        <v>7145</v>
      </c>
      <c r="G268" s="662" t="s">
        <v>6899</v>
      </c>
      <c r="H268" s="662" t="s">
        <v>6900</v>
      </c>
      <c r="I268" s="664">
        <v>24.2</v>
      </c>
      <c r="J268" s="664">
        <v>50</v>
      </c>
      <c r="K268" s="665">
        <v>1210</v>
      </c>
    </row>
    <row r="269" spans="1:11" ht="14.4" customHeight="1" x14ac:dyDescent="0.3">
      <c r="A269" s="660" t="s">
        <v>588</v>
      </c>
      <c r="B269" s="661" t="s">
        <v>589</v>
      </c>
      <c r="C269" s="662" t="s">
        <v>598</v>
      </c>
      <c r="D269" s="663" t="s">
        <v>3987</v>
      </c>
      <c r="E269" s="662" t="s">
        <v>7144</v>
      </c>
      <c r="F269" s="663" t="s">
        <v>7145</v>
      </c>
      <c r="G269" s="662" t="s">
        <v>6905</v>
      </c>
      <c r="H269" s="662" t="s">
        <v>6906</v>
      </c>
      <c r="I269" s="664">
        <v>9.2000000000000011</v>
      </c>
      <c r="J269" s="664">
        <v>1150</v>
      </c>
      <c r="K269" s="665">
        <v>10580</v>
      </c>
    </row>
    <row r="270" spans="1:11" ht="14.4" customHeight="1" x14ac:dyDescent="0.3">
      <c r="A270" s="660" t="s">
        <v>588</v>
      </c>
      <c r="B270" s="661" t="s">
        <v>589</v>
      </c>
      <c r="C270" s="662" t="s">
        <v>598</v>
      </c>
      <c r="D270" s="663" t="s">
        <v>3987</v>
      </c>
      <c r="E270" s="662" t="s">
        <v>7144</v>
      </c>
      <c r="F270" s="663" t="s">
        <v>7145</v>
      </c>
      <c r="G270" s="662" t="s">
        <v>6907</v>
      </c>
      <c r="H270" s="662" t="s">
        <v>6908</v>
      </c>
      <c r="I270" s="664">
        <v>9.68</v>
      </c>
      <c r="J270" s="664">
        <v>700</v>
      </c>
      <c r="K270" s="665">
        <v>6776</v>
      </c>
    </row>
    <row r="271" spans="1:11" ht="14.4" customHeight="1" x14ac:dyDescent="0.3">
      <c r="A271" s="660" t="s">
        <v>588</v>
      </c>
      <c r="B271" s="661" t="s">
        <v>589</v>
      </c>
      <c r="C271" s="662" t="s">
        <v>598</v>
      </c>
      <c r="D271" s="663" t="s">
        <v>3987</v>
      </c>
      <c r="E271" s="662" t="s">
        <v>7146</v>
      </c>
      <c r="F271" s="663" t="s">
        <v>7147</v>
      </c>
      <c r="G271" s="662" t="s">
        <v>6917</v>
      </c>
      <c r="H271" s="662" t="s">
        <v>6918</v>
      </c>
      <c r="I271" s="664">
        <v>4509.96</v>
      </c>
      <c r="J271" s="664">
        <v>10</v>
      </c>
      <c r="K271" s="665">
        <v>45099.59</v>
      </c>
    </row>
    <row r="272" spans="1:11" ht="14.4" customHeight="1" x14ac:dyDescent="0.3">
      <c r="A272" s="660" t="s">
        <v>588</v>
      </c>
      <c r="B272" s="661" t="s">
        <v>589</v>
      </c>
      <c r="C272" s="662" t="s">
        <v>598</v>
      </c>
      <c r="D272" s="663" t="s">
        <v>3987</v>
      </c>
      <c r="E272" s="662" t="s">
        <v>7148</v>
      </c>
      <c r="F272" s="663" t="s">
        <v>7149</v>
      </c>
      <c r="G272" s="662" t="s">
        <v>6921</v>
      </c>
      <c r="H272" s="662" t="s">
        <v>6922</v>
      </c>
      <c r="I272" s="664">
        <v>8.1666666666666661</v>
      </c>
      <c r="J272" s="664">
        <v>1300</v>
      </c>
      <c r="K272" s="665">
        <v>10616</v>
      </c>
    </row>
    <row r="273" spans="1:11" ht="14.4" customHeight="1" x14ac:dyDescent="0.3">
      <c r="A273" s="660" t="s">
        <v>588</v>
      </c>
      <c r="B273" s="661" t="s">
        <v>589</v>
      </c>
      <c r="C273" s="662" t="s">
        <v>598</v>
      </c>
      <c r="D273" s="663" t="s">
        <v>3987</v>
      </c>
      <c r="E273" s="662" t="s">
        <v>7148</v>
      </c>
      <c r="F273" s="663" t="s">
        <v>7149</v>
      </c>
      <c r="G273" s="662" t="s">
        <v>6921</v>
      </c>
      <c r="H273" s="662" t="s">
        <v>6923</v>
      </c>
      <c r="I273" s="664">
        <v>8.1633333333333322</v>
      </c>
      <c r="J273" s="664">
        <v>3500</v>
      </c>
      <c r="K273" s="665">
        <v>28571</v>
      </c>
    </row>
    <row r="274" spans="1:11" ht="14.4" customHeight="1" x14ac:dyDescent="0.3">
      <c r="A274" s="660" t="s">
        <v>588</v>
      </c>
      <c r="B274" s="661" t="s">
        <v>589</v>
      </c>
      <c r="C274" s="662" t="s">
        <v>598</v>
      </c>
      <c r="D274" s="663" t="s">
        <v>3987</v>
      </c>
      <c r="E274" s="662" t="s">
        <v>7148</v>
      </c>
      <c r="F274" s="663" t="s">
        <v>7149</v>
      </c>
      <c r="G274" s="662" t="s">
        <v>6924</v>
      </c>
      <c r="H274" s="662" t="s">
        <v>6925</v>
      </c>
      <c r="I274" s="664">
        <v>12.703750000000001</v>
      </c>
      <c r="J274" s="664">
        <v>450</v>
      </c>
      <c r="K274" s="665">
        <v>5716.5</v>
      </c>
    </row>
    <row r="275" spans="1:11" ht="14.4" customHeight="1" x14ac:dyDescent="0.3">
      <c r="A275" s="660" t="s">
        <v>588</v>
      </c>
      <c r="B275" s="661" t="s">
        <v>589</v>
      </c>
      <c r="C275" s="662" t="s">
        <v>598</v>
      </c>
      <c r="D275" s="663" t="s">
        <v>3987</v>
      </c>
      <c r="E275" s="662" t="s">
        <v>7148</v>
      </c>
      <c r="F275" s="663" t="s">
        <v>7149</v>
      </c>
      <c r="G275" s="662" t="s">
        <v>6926</v>
      </c>
      <c r="H275" s="662" t="s">
        <v>6927</v>
      </c>
      <c r="I275" s="664">
        <v>19.239999999999998</v>
      </c>
      <c r="J275" s="664">
        <v>20</v>
      </c>
      <c r="K275" s="665">
        <v>384.78</v>
      </c>
    </row>
    <row r="276" spans="1:11" ht="14.4" customHeight="1" x14ac:dyDescent="0.3">
      <c r="A276" s="660" t="s">
        <v>588</v>
      </c>
      <c r="B276" s="661" t="s">
        <v>589</v>
      </c>
      <c r="C276" s="662" t="s">
        <v>598</v>
      </c>
      <c r="D276" s="663" t="s">
        <v>3987</v>
      </c>
      <c r="E276" s="662" t="s">
        <v>7150</v>
      </c>
      <c r="F276" s="663" t="s">
        <v>7151</v>
      </c>
      <c r="G276" s="662" t="s">
        <v>6928</v>
      </c>
      <c r="H276" s="662" t="s">
        <v>6929</v>
      </c>
      <c r="I276" s="664">
        <v>0.3</v>
      </c>
      <c r="J276" s="664">
        <v>1400</v>
      </c>
      <c r="K276" s="665">
        <v>420</v>
      </c>
    </row>
    <row r="277" spans="1:11" ht="14.4" customHeight="1" x14ac:dyDescent="0.3">
      <c r="A277" s="660" t="s">
        <v>588</v>
      </c>
      <c r="B277" s="661" t="s">
        <v>589</v>
      </c>
      <c r="C277" s="662" t="s">
        <v>598</v>
      </c>
      <c r="D277" s="663" t="s">
        <v>3987</v>
      </c>
      <c r="E277" s="662" t="s">
        <v>7150</v>
      </c>
      <c r="F277" s="663" t="s">
        <v>7151</v>
      </c>
      <c r="G277" s="662" t="s">
        <v>7035</v>
      </c>
      <c r="H277" s="662" t="s">
        <v>7036</v>
      </c>
      <c r="I277" s="664">
        <v>0.31</v>
      </c>
      <c r="J277" s="664">
        <v>300</v>
      </c>
      <c r="K277" s="665">
        <v>93</v>
      </c>
    </row>
    <row r="278" spans="1:11" ht="14.4" customHeight="1" x14ac:dyDescent="0.3">
      <c r="A278" s="660" t="s">
        <v>588</v>
      </c>
      <c r="B278" s="661" t="s">
        <v>589</v>
      </c>
      <c r="C278" s="662" t="s">
        <v>598</v>
      </c>
      <c r="D278" s="663" t="s">
        <v>3987</v>
      </c>
      <c r="E278" s="662" t="s">
        <v>7150</v>
      </c>
      <c r="F278" s="663" t="s">
        <v>7151</v>
      </c>
      <c r="G278" s="662" t="s">
        <v>6930</v>
      </c>
      <c r="H278" s="662" t="s">
        <v>6932</v>
      </c>
      <c r="I278" s="664">
        <v>0.31</v>
      </c>
      <c r="J278" s="664">
        <v>200</v>
      </c>
      <c r="K278" s="665">
        <v>62</v>
      </c>
    </row>
    <row r="279" spans="1:11" ht="14.4" customHeight="1" x14ac:dyDescent="0.3">
      <c r="A279" s="660" t="s">
        <v>588</v>
      </c>
      <c r="B279" s="661" t="s">
        <v>589</v>
      </c>
      <c r="C279" s="662" t="s">
        <v>598</v>
      </c>
      <c r="D279" s="663" t="s">
        <v>3987</v>
      </c>
      <c r="E279" s="662" t="s">
        <v>7150</v>
      </c>
      <c r="F279" s="663" t="s">
        <v>7151</v>
      </c>
      <c r="G279" s="662" t="s">
        <v>6933</v>
      </c>
      <c r="H279" s="662" t="s">
        <v>6934</v>
      </c>
      <c r="I279" s="664">
        <v>0.30499999999999999</v>
      </c>
      <c r="J279" s="664">
        <v>700</v>
      </c>
      <c r="K279" s="665">
        <v>214</v>
      </c>
    </row>
    <row r="280" spans="1:11" ht="14.4" customHeight="1" x14ac:dyDescent="0.3">
      <c r="A280" s="660" t="s">
        <v>588</v>
      </c>
      <c r="B280" s="661" t="s">
        <v>589</v>
      </c>
      <c r="C280" s="662" t="s">
        <v>598</v>
      </c>
      <c r="D280" s="663" t="s">
        <v>3987</v>
      </c>
      <c r="E280" s="662" t="s">
        <v>7150</v>
      </c>
      <c r="F280" s="663" t="s">
        <v>7151</v>
      </c>
      <c r="G280" s="662" t="s">
        <v>6933</v>
      </c>
      <c r="H280" s="662" t="s">
        <v>6935</v>
      </c>
      <c r="I280" s="664">
        <v>0.3</v>
      </c>
      <c r="J280" s="664">
        <v>500</v>
      </c>
      <c r="K280" s="665">
        <v>150</v>
      </c>
    </row>
    <row r="281" spans="1:11" ht="14.4" customHeight="1" x14ac:dyDescent="0.3">
      <c r="A281" s="660" t="s">
        <v>588</v>
      </c>
      <c r="B281" s="661" t="s">
        <v>589</v>
      </c>
      <c r="C281" s="662" t="s">
        <v>598</v>
      </c>
      <c r="D281" s="663" t="s">
        <v>3987</v>
      </c>
      <c r="E281" s="662" t="s">
        <v>7150</v>
      </c>
      <c r="F281" s="663" t="s">
        <v>7151</v>
      </c>
      <c r="G281" s="662" t="s">
        <v>6936</v>
      </c>
      <c r="H281" s="662" t="s">
        <v>6937</v>
      </c>
      <c r="I281" s="664">
        <v>0.42000000000000004</v>
      </c>
      <c r="J281" s="664">
        <v>8300</v>
      </c>
      <c r="K281" s="665">
        <v>3444</v>
      </c>
    </row>
    <row r="282" spans="1:11" ht="14.4" customHeight="1" x14ac:dyDescent="0.3">
      <c r="A282" s="660" t="s">
        <v>588</v>
      </c>
      <c r="B282" s="661" t="s">
        <v>589</v>
      </c>
      <c r="C282" s="662" t="s">
        <v>598</v>
      </c>
      <c r="D282" s="663" t="s">
        <v>3987</v>
      </c>
      <c r="E282" s="662" t="s">
        <v>7150</v>
      </c>
      <c r="F282" s="663" t="s">
        <v>7151</v>
      </c>
      <c r="G282" s="662" t="s">
        <v>7037</v>
      </c>
      <c r="H282" s="662" t="s">
        <v>7038</v>
      </c>
      <c r="I282" s="664">
        <v>31.46</v>
      </c>
      <c r="J282" s="664">
        <v>50</v>
      </c>
      <c r="K282" s="665">
        <v>1573</v>
      </c>
    </row>
    <row r="283" spans="1:11" ht="14.4" customHeight="1" x14ac:dyDescent="0.3">
      <c r="A283" s="660" t="s">
        <v>588</v>
      </c>
      <c r="B283" s="661" t="s">
        <v>589</v>
      </c>
      <c r="C283" s="662" t="s">
        <v>598</v>
      </c>
      <c r="D283" s="663" t="s">
        <v>3987</v>
      </c>
      <c r="E283" s="662" t="s">
        <v>7150</v>
      </c>
      <c r="F283" s="663" t="s">
        <v>7151</v>
      </c>
      <c r="G283" s="662" t="s">
        <v>7037</v>
      </c>
      <c r="H283" s="662" t="s">
        <v>7039</v>
      </c>
      <c r="I283" s="664">
        <v>31.46</v>
      </c>
      <c r="J283" s="664">
        <v>400</v>
      </c>
      <c r="K283" s="665">
        <v>12584</v>
      </c>
    </row>
    <row r="284" spans="1:11" ht="14.4" customHeight="1" x14ac:dyDescent="0.3">
      <c r="A284" s="660" t="s">
        <v>588</v>
      </c>
      <c r="B284" s="661" t="s">
        <v>589</v>
      </c>
      <c r="C284" s="662" t="s">
        <v>598</v>
      </c>
      <c r="D284" s="663" t="s">
        <v>3987</v>
      </c>
      <c r="E284" s="662" t="s">
        <v>7150</v>
      </c>
      <c r="F284" s="663" t="s">
        <v>7151</v>
      </c>
      <c r="G284" s="662" t="s">
        <v>7040</v>
      </c>
      <c r="H284" s="662" t="s">
        <v>7041</v>
      </c>
      <c r="I284" s="664">
        <v>1.7533333333333332</v>
      </c>
      <c r="J284" s="664">
        <v>400</v>
      </c>
      <c r="K284" s="665">
        <v>702</v>
      </c>
    </row>
    <row r="285" spans="1:11" ht="14.4" customHeight="1" x14ac:dyDescent="0.3">
      <c r="A285" s="660" t="s">
        <v>588</v>
      </c>
      <c r="B285" s="661" t="s">
        <v>589</v>
      </c>
      <c r="C285" s="662" t="s">
        <v>598</v>
      </c>
      <c r="D285" s="663" t="s">
        <v>3987</v>
      </c>
      <c r="E285" s="662" t="s">
        <v>7150</v>
      </c>
      <c r="F285" s="663" t="s">
        <v>7151</v>
      </c>
      <c r="G285" s="662" t="s">
        <v>6938</v>
      </c>
      <c r="H285" s="662" t="s">
        <v>6939</v>
      </c>
      <c r="I285" s="664">
        <v>1.7555555555555555</v>
      </c>
      <c r="J285" s="664">
        <v>2200</v>
      </c>
      <c r="K285" s="665">
        <v>3862</v>
      </c>
    </row>
    <row r="286" spans="1:11" ht="14.4" customHeight="1" x14ac:dyDescent="0.3">
      <c r="A286" s="660" t="s">
        <v>588</v>
      </c>
      <c r="B286" s="661" t="s">
        <v>589</v>
      </c>
      <c r="C286" s="662" t="s">
        <v>598</v>
      </c>
      <c r="D286" s="663" t="s">
        <v>3987</v>
      </c>
      <c r="E286" s="662" t="s">
        <v>7150</v>
      </c>
      <c r="F286" s="663" t="s">
        <v>7151</v>
      </c>
      <c r="G286" s="662" t="s">
        <v>6940</v>
      </c>
      <c r="H286" s="662" t="s">
        <v>6941</v>
      </c>
      <c r="I286" s="664">
        <v>31.46</v>
      </c>
      <c r="J286" s="664">
        <v>150</v>
      </c>
      <c r="K286" s="665">
        <v>4719</v>
      </c>
    </row>
    <row r="287" spans="1:11" ht="14.4" customHeight="1" x14ac:dyDescent="0.3">
      <c r="A287" s="660" t="s">
        <v>588</v>
      </c>
      <c r="B287" s="661" t="s">
        <v>589</v>
      </c>
      <c r="C287" s="662" t="s">
        <v>598</v>
      </c>
      <c r="D287" s="663" t="s">
        <v>3987</v>
      </c>
      <c r="E287" s="662" t="s">
        <v>7152</v>
      </c>
      <c r="F287" s="663" t="s">
        <v>7153</v>
      </c>
      <c r="G287" s="662" t="s">
        <v>6948</v>
      </c>
      <c r="H287" s="662" t="s">
        <v>6950</v>
      </c>
      <c r="I287" s="664">
        <v>7.5</v>
      </c>
      <c r="J287" s="664">
        <v>20</v>
      </c>
      <c r="K287" s="665">
        <v>150</v>
      </c>
    </row>
    <row r="288" spans="1:11" ht="14.4" customHeight="1" x14ac:dyDescent="0.3">
      <c r="A288" s="660" t="s">
        <v>588</v>
      </c>
      <c r="B288" s="661" t="s">
        <v>589</v>
      </c>
      <c r="C288" s="662" t="s">
        <v>598</v>
      </c>
      <c r="D288" s="663" t="s">
        <v>3987</v>
      </c>
      <c r="E288" s="662" t="s">
        <v>7152</v>
      </c>
      <c r="F288" s="663" t="s">
        <v>7153</v>
      </c>
      <c r="G288" s="662" t="s">
        <v>6948</v>
      </c>
      <c r="H288" s="662" t="s">
        <v>6951</v>
      </c>
      <c r="I288" s="664">
        <v>7.5</v>
      </c>
      <c r="J288" s="664">
        <v>10</v>
      </c>
      <c r="K288" s="665">
        <v>75</v>
      </c>
    </row>
    <row r="289" spans="1:11" ht="14.4" customHeight="1" x14ac:dyDescent="0.3">
      <c r="A289" s="660" t="s">
        <v>588</v>
      </c>
      <c r="B289" s="661" t="s">
        <v>589</v>
      </c>
      <c r="C289" s="662" t="s">
        <v>598</v>
      </c>
      <c r="D289" s="663" t="s">
        <v>3987</v>
      </c>
      <c r="E289" s="662" t="s">
        <v>7152</v>
      </c>
      <c r="F289" s="663" t="s">
        <v>7153</v>
      </c>
      <c r="G289" s="662" t="s">
        <v>7042</v>
      </c>
      <c r="H289" s="662" t="s">
        <v>7043</v>
      </c>
      <c r="I289" s="664">
        <v>11.01</v>
      </c>
      <c r="J289" s="664">
        <v>40</v>
      </c>
      <c r="K289" s="665">
        <v>440.4</v>
      </c>
    </row>
    <row r="290" spans="1:11" ht="14.4" customHeight="1" x14ac:dyDescent="0.3">
      <c r="A290" s="660" t="s">
        <v>588</v>
      </c>
      <c r="B290" s="661" t="s">
        <v>589</v>
      </c>
      <c r="C290" s="662" t="s">
        <v>598</v>
      </c>
      <c r="D290" s="663" t="s">
        <v>3987</v>
      </c>
      <c r="E290" s="662" t="s">
        <v>7152</v>
      </c>
      <c r="F290" s="663" t="s">
        <v>7153</v>
      </c>
      <c r="G290" s="662" t="s">
        <v>7044</v>
      </c>
      <c r="H290" s="662" t="s">
        <v>7045</v>
      </c>
      <c r="I290" s="664">
        <v>0.77</v>
      </c>
      <c r="J290" s="664">
        <v>500</v>
      </c>
      <c r="K290" s="665">
        <v>385</v>
      </c>
    </row>
    <row r="291" spans="1:11" ht="14.4" customHeight="1" x14ac:dyDescent="0.3">
      <c r="A291" s="660" t="s">
        <v>588</v>
      </c>
      <c r="B291" s="661" t="s">
        <v>589</v>
      </c>
      <c r="C291" s="662" t="s">
        <v>598</v>
      </c>
      <c r="D291" s="663" t="s">
        <v>3987</v>
      </c>
      <c r="E291" s="662" t="s">
        <v>7152</v>
      </c>
      <c r="F291" s="663" t="s">
        <v>7153</v>
      </c>
      <c r="G291" s="662" t="s">
        <v>6962</v>
      </c>
      <c r="H291" s="662" t="s">
        <v>6963</v>
      </c>
      <c r="I291" s="664">
        <v>0.77500000000000013</v>
      </c>
      <c r="J291" s="664">
        <v>8000</v>
      </c>
      <c r="K291" s="665">
        <v>6200</v>
      </c>
    </row>
    <row r="292" spans="1:11" ht="14.4" customHeight="1" x14ac:dyDescent="0.3">
      <c r="A292" s="660" t="s">
        <v>588</v>
      </c>
      <c r="B292" s="661" t="s">
        <v>589</v>
      </c>
      <c r="C292" s="662" t="s">
        <v>598</v>
      </c>
      <c r="D292" s="663" t="s">
        <v>3987</v>
      </c>
      <c r="E292" s="662" t="s">
        <v>7152</v>
      </c>
      <c r="F292" s="663" t="s">
        <v>7153</v>
      </c>
      <c r="G292" s="662" t="s">
        <v>6964</v>
      </c>
      <c r="H292" s="662" t="s">
        <v>6965</v>
      </c>
      <c r="I292" s="664">
        <v>0.71</v>
      </c>
      <c r="J292" s="664">
        <v>4000</v>
      </c>
      <c r="K292" s="665">
        <v>2840</v>
      </c>
    </row>
    <row r="293" spans="1:11" ht="14.4" customHeight="1" x14ac:dyDescent="0.3">
      <c r="A293" s="660" t="s">
        <v>588</v>
      </c>
      <c r="B293" s="661" t="s">
        <v>589</v>
      </c>
      <c r="C293" s="662" t="s">
        <v>598</v>
      </c>
      <c r="D293" s="663" t="s">
        <v>3987</v>
      </c>
      <c r="E293" s="662" t="s">
        <v>7152</v>
      </c>
      <c r="F293" s="663" t="s">
        <v>7153</v>
      </c>
      <c r="G293" s="662" t="s">
        <v>6964</v>
      </c>
      <c r="H293" s="662" t="s">
        <v>6966</v>
      </c>
      <c r="I293" s="664">
        <v>0.71</v>
      </c>
      <c r="J293" s="664">
        <v>9400</v>
      </c>
      <c r="K293" s="665">
        <v>6674</v>
      </c>
    </row>
    <row r="294" spans="1:11" ht="14.4" customHeight="1" x14ac:dyDescent="0.3">
      <c r="A294" s="660" t="s">
        <v>588</v>
      </c>
      <c r="B294" s="661" t="s">
        <v>589</v>
      </c>
      <c r="C294" s="662" t="s">
        <v>598</v>
      </c>
      <c r="D294" s="663" t="s">
        <v>3987</v>
      </c>
      <c r="E294" s="662" t="s">
        <v>7152</v>
      </c>
      <c r="F294" s="663" t="s">
        <v>7153</v>
      </c>
      <c r="G294" s="662" t="s">
        <v>7046</v>
      </c>
      <c r="H294" s="662" t="s">
        <v>7047</v>
      </c>
      <c r="I294" s="664">
        <v>0.71</v>
      </c>
      <c r="J294" s="664">
        <v>1600</v>
      </c>
      <c r="K294" s="665">
        <v>1136</v>
      </c>
    </row>
    <row r="295" spans="1:11" ht="14.4" customHeight="1" x14ac:dyDescent="0.3">
      <c r="A295" s="660" t="s">
        <v>588</v>
      </c>
      <c r="B295" s="661" t="s">
        <v>589</v>
      </c>
      <c r="C295" s="662" t="s">
        <v>598</v>
      </c>
      <c r="D295" s="663" t="s">
        <v>3987</v>
      </c>
      <c r="E295" s="662" t="s">
        <v>7152</v>
      </c>
      <c r="F295" s="663" t="s">
        <v>7153</v>
      </c>
      <c r="G295" s="662" t="s">
        <v>7048</v>
      </c>
      <c r="H295" s="662" t="s">
        <v>7049</v>
      </c>
      <c r="I295" s="664">
        <v>0.71</v>
      </c>
      <c r="J295" s="664">
        <v>2200</v>
      </c>
      <c r="K295" s="665">
        <v>1562</v>
      </c>
    </row>
    <row r="296" spans="1:11" ht="14.4" customHeight="1" x14ac:dyDescent="0.3">
      <c r="A296" s="660" t="s">
        <v>588</v>
      </c>
      <c r="B296" s="661" t="s">
        <v>589</v>
      </c>
      <c r="C296" s="662" t="s">
        <v>598</v>
      </c>
      <c r="D296" s="663" t="s">
        <v>3987</v>
      </c>
      <c r="E296" s="662" t="s">
        <v>7152</v>
      </c>
      <c r="F296" s="663" t="s">
        <v>7153</v>
      </c>
      <c r="G296" s="662" t="s">
        <v>7048</v>
      </c>
      <c r="H296" s="662" t="s">
        <v>7050</v>
      </c>
      <c r="I296" s="664">
        <v>0.71</v>
      </c>
      <c r="J296" s="664">
        <v>3600</v>
      </c>
      <c r="K296" s="665">
        <v>2556</v>
      </c>
    </row>
    <row r="297" spans="1:11" ht="14.4" customHeight="1" x14ac:dyDescent="0.3">
      <c r="A297" s="660" t="s">
        <v>588</v>
      </c>
      <c r="B297" s="661" t="s">
        <v>589</v>
      </c>
      <c r="C297" s="662" t="s">
        <v>598</v>
      </c>
      <c r="D297" s="663" t="s">
        <v>3987</v>
      </c>
      <c r="E297" s="662" t="s">
        <v>7154</v>
      </c>
      <c r="F297" s="663" t="s">
        <v>7155</v>
      </c>
      <c r="G297" s="662" t="s">
        <v>6967</v>
      </c>
      <c r="H297" s="662" t="s">
        <v>6968</v>
      </c>
      <c r="I297" s="664">
        <v>1390.4400443835764</v>
      </c>
      <c r="J297" s="664">
        <v>38</v>
      </c>
      <c r="K297" s="665">
        <v>52836.728585937883</v>
      </c>
    </row>
    <row r="298" spans="1:11" ht="14.4" customHeight="1" x14ac:dyDescent="0.3">
      <c r="A298" s="660" t="s">
        <v>588</v>
      </c>
      <c r="B298" s="661" t="s">
        <v>589</v>
      </c>
      <c r="C298" s="662" t="s">
        <v>598</v>
      </c>
      <c r="D298" s="663" t="s">
        <v>3987</v>
      </c>
      <c r="E298" s="662" t="s">
        <v>7154</v>
      </c>
      <c r="F298" s="663" t="s">
        <v>7155</v>
      </c>
      <c r="G298" s="662" t="s">
        <v>6971</v>
      </c>
      <c r="H298" s="662" t="s">
        <v>6972</v>
      </c>
      <c r="I298" s="664">
        <v>139.43800000000002</v>
      </c>
      <c r="J298" s="664">
        <v>23</v>
      </c>
      <c r="K298" s="665">
        <v>3207.05</v>
      </c>
    </row>
    <row r="299" spans="1:11" ht="14.4" customHeight="1" x14ac:dyDescent="0.3">
      <c r="A299" s="660" t="s">
        <v>588</v>
      </c>
      <c r="B299" s="661" t="s">
        <v>589</v>
      </c>
      <c r="C299" s="662" t="s">
        <v>598</v>
      </c>
      <c r="D299" s="663" t="s">
        <v>3987</v>
      </c>
      <c r="E299" s="662" t="s">
        <v>7154</v>
      </c>
      <c r="F299" s="663" t="s">
        <v>7155</v>
      </c>
      <c r="G299" s="662" t="s">
        <v>6973</v>
      </c>
      <c r="H299" s="662" t="s">
        <v>6974</v>
      </c>
      <c r="I299" s="664">
        <v>139.43800000000002</v>
      </c>
      <c r="J299" s="664">
        <v>23</v>
      </c>
      <c r="K299" s="665">
        <v>3207.05</v>
      </c>
    </row>
    <row r="300" spans="1:11" ht="14.4" customHeight="1" x14ac:dyDescent="0.3">
      <c r="A300" s="660" t="s">
        <v>588</v>
      </c>
      <c r="B300" s="661" t="s">
        <v>589</v>
      </c>
      <c r="C300" s="662" t="s">
        <v>598</v>
      </c>
      <c r="D300" s="663" t="s">
        <v>3987</v>
      </c>
      <c r="E300" s="662" t="s">
        <v>7154</v>
      </c>
      <c r="F300" s="663" t="s">
        <v>7155</v>
      </c>
      <c r="G300" s="662" t="s">
        <v>6975</v>
      </c>
      <c r="H300" s="662" t="s">
        <v>6976</v>
      </c>
      <c r="I300" s="664">
        <v>152.46</v>
      </c>
      <c r="J300" s="664">
        <v>23</v>
      </c>
      <c r="K300" s="665">
        <v>3506.5800000000004</v>
      </c>
    </row>
    <row r="301" spans="1:11" ht="14.4" customHeight="1" x14ac:dyDescent="0.3">
      <c r="A301" s="660" t="s">
        <v>588</v>
      </c>
      <c r="B301" s="661" t="s">
        <v>589</v>
      </c>
      <c r="C301" s="662" t="s">
        <v>604</v>
      </c>
      <c r="D301" s="663" t="s">
        <v>3988</v>
      </c>
      <c r="E301" s="662" t="s">
        <v>7142</v>
      </c>
      <c r="F301" s="663" t="s">
        <v>7143</v>
      </c>
      <c r="G301" s="662" t="s">
        <v>6696</v>
      </c>
      <c r="H301" s="662" t="s">
        <v>6697</v>
      </c>
      <c r="I301" s="664">
        <v>12.08</v>
      </c>
      <c r="J301" s="664">
        <v>5</v>
      </c>
      <c r="K301" s="665">
        <v>60.4</v>
      </c>
    </row>
    <row r="302" spans="1:11" ht="14.4" customHeight="1" x14ac:dyDescent="0.3">
      <c r="A302" s="660" t="s">
        <v>588</v>
      </c>
      <c r="B302" s="661" t="s">
        <v>589</v>
      </c>
      <c r="C302" s="662" t="s">
        <v>604</v>
      </c>
      <c r="D302" s="663" t="s">
        <v>3988</v>
      </c>
      <c r="E302" s="662" t="s">
        <v>7142</v>
      </c>
      <c r="F302" s="663" t="s">
        <v>7143</v>
      </c>
      <c r="G302" s="662" t="s">
        <v>7051</v>
      </c>
      <c r="H302" s="662" t="s">
        <v>7052</v>
      </c>
      <c r="I302" s="664">
        <v>8.5449999999999999</v>
      </c>
      <c r="J302" s="664">
        <v>6</v>
      </c>
      <c r="K302" s="665">
        <v>51.33</v>
      </c>
    </row>
    <row r="303" spans="1:11" ht="14.4" customHeight="1" x14ac:dyDescent="0.3">
      <c r="A303" s="660" t="s">
        <v>588</v>
      </c>
      <c r="B303" s="661" t="s">
        <v>589</v>
      </c>
      <c r="C303" s="662" t="s">
        <v>604</v>
      </c>
      <c r="D303" s="663" t="s">
        <v>3988</v>
      </c>
      <c r="E303" s="662" t="s">
        <v>7142</v>
      </c>
      <c r="F303" s="663" t="s">
        <v>7143</v>
      </c>
      <c r="G303" s="662" t="s">
        <v>6700</v>
      </c>
      <c r="H303" s="662" t="s">
        <v>6701</v>
      </c>
      <c r="I303" s="664">
        <v>27.491818181818186</v>
      </c>
      <c r="J303" s="664">
        <v>51</v>
      </c>
      <c r="K303" s="665">
        <v>1402.61</v>
      </c>
    </row>
    <row r="304" spans="1:11" ht="14.4" customHeight="1" x14ac:dyDescent="0.3">
      <c r="A304" s="660" t="s">
        <v>588</v>
      </c>
      <c r="B304" s="661" t="s">
        <v>589</v>
      </c>
      <c r="C304" s="662" t="s">
        <v>604</v>
      </c>
      <c r="D304" s="663" t="s">
        <v>3988</v>
      </c>
      <c r="E304" s="662" t="s">
        <v>7142</v>
      </c>
      <c r="F304" s="663" t="s">
        <v>7143</v>
      </c>
      <c r="G304" s="662" t="s">
        <v>6704</v>
      </c>
      <c r="H304" s="662" t="s">
        <v>6705</v>
      </c>
      <c r="I304" s="664">
        <v>2.0549999999999997</v>
      </c>
      <c r="J304" s="664">
        <v>50</v>
      </c>
      <c r="K304" s="665">
        <v>102.74000000000001</v>
      </c>
    </row>
    <row r="305" spans="1:11" ht="14.4" customHeight="1" x14ac:dyDescent="0.3">
      <c r="A305" s="660" t="s">
        <v>588</v>
      </c>
      <c r="B305" s="661" t="s">
        <v>589</v>
      </c>
      <c r="C305" s="662" t="s">
        <v>604</v>
      </c>
      <c r="D305" s="663" t="s">
        <v>3988</v>
      </c>
      <c r="E305" s="662" t="s">
        <v>7142</v>
      </c>
      <c r="F305" s="663" t="s">
        <v>7143</v>
      </c>
      <c r="G305" s="662" t="s">
        <v>6720</v>
      </c>
      <c r="H305" s="662" t="s">
        <v>6721</v>
      </c>
      <c r="I305" s="664">
        <v>30.176666666666666</v>
      </c>
      <c r="J305" s="664">
        <v>15</v>
      </c>
      <c r="K305" s="665">
        <v>452.65</v>
      </c>
    </row>
    <row r="306" spans="1:11" ht="14.4" customHeight="1" x14ac:dyDescent="0.3">
      <c r="A306" s="660" t="s">
        <v>588</v>
      </c>
      <c r="B306" s="661" t="s">
        <v>589</v>
      </c>
      <c r="C306" s="662" t="s">
        <v>604</v>
      </c>
      <c r="D306" s="663" t="s">
        <v>3988</v>
      </c>
      <c r="E306" s="662" t="s">
        <v>7142</v>
      </c>
      <c r="F306" s="663" t="s">
        <v>7143</v>
      </c>
      <c r="G306" s="662" t="s">
        <v>7053</v>
      </c>
      <c r="H306" s="662" t="s">
        <v>7054</v>
      </c>
      <c r="I306" s="664">
        <v>1.24</v>
      </c>
      <c r="J306" s="664">
        <v>400</v>
      </c>
      <c r="K306" s="665">
        <v>496</v>
      </c>
    </row>
    <row r="307" spans="1:11" ht="14.4" customHeight="1" x14ac:dyDescent="0.3">
      <c r="A307" s="660" t="s">
        <v>588</v>
      </c>
      <c r="B307" s="661" t="s">
        <v>589</v>
      </c>
      <c r="C307" s="662" t="s">
        <v>604</v>
      </c>
      <c r="D307" s="663" t="s">
        <v>3988</v>
      </c>
      <c r="E307" s="662" t="s">
        <v>7142</v>
      </c>
      <c r="F307" s="663" t="s">
        <v>7143</v>
      </c>
      <c r="G307" s="662" t="s">
        <v>6722</v>
      </c>
      <c r="H307" s="662" t="s">
        <v>6723</v>
      </c>
      <c r="I307" s="664">
        <v>1.3799999999999997</v>
      </c>
      <c r="J307" s="664">
        <v>5900</v>
      </c>
      <c r="K307" s="665">
        <v>8142</v>
      </c>
    </row>
    <row r="308" spans="1:11" ht="14.4" customHeight="1" x14ac:dyDescent="0.3">
      <c r="A308" s="660" t="s">
        <v>588</v>
      </c>
      <c r="B308" s="661" t="s">
        <v>589</v>
      </c>
      <c r="C308" s="662" t="s">
        <v>604</v>
      </c>
      <c r="D308" s="663" t="s">
        <v>3988</v>
      </c>
      <c r="E308" s="662" t="s">
        <v>7142</v>
      </c>
      <c r="F308" s="663" t="s">
        <v>7143</v>
      </c>
      <c r="G308" s="662" t="s">
        <v>6728</v>
      </c>
      <c r="H308" s="662" t="s">
        <v>6729</v>
      </c>
      <c r="I308" s="664">
        <v>0.59571428571428553</v>
      </c>
      <c r="J308" s="664">
        <v>540</v>
      </c>
      <c r="K308" s="665">
        <v>321.8</v>
      </c>
    </row>
    <row r="309" spans="1:11" ht="14.4" customHeight="1" x14ac:dyDescent="0.3">
      <c r="A309" s="660" t="s">
        <v>588</v>
      </c>
      <c r="B309" s="661" t="s">
        <v>589</v>
      </c>
      <c r="C309" s="662" t="s">
        <v>604</v>
      </c>
      <c r="D309" s="663" t="s">
        <v>3988</v>
      </c>
      <c r="E309" s="662" t="s">
        <v>7142</v>
      </c>
      <c r="F309" s="663" t="s">
        <v>7143</v>
      </c>
      <c r="G309" s="662" t="s">
        <v>6734</v>
      </c>
      <c r="H309" s="662" t="s">
        <v>6735</v>
      </c>
      <c r="I309" s="664">
        <v>8.5790909090909082</v>
      </c>
      <c r="J309" s="664">
        <v>216</v>
      </c>
      <c r="K309" s="665">
        <v>1853.16</v>
      </c>
    </row>
    <row r="310" spans="1:11" ht="14.4" customHeight="1" x14ac:dyDescent="0.3">
      <c r="A310" s="660" t="s">
        <v>588</v>
      </c>
      <c r="B310" s="661" t="s">
        <v>589</v>
      </c>
      <c r="C310" s="662" t="s">
        <v>604</v>
      </c>
      <c r="D310" s="663" t="s">
        <v>3988</v>
      </c>
      <c r="E310" s="662" t="s">
        <v>7142</v>
      </c>
      <c r="F310" s="663" t="s">
        <v>7143</v>
      </c>
      <c r="G310" s="662" t="s">
        <v>6736</v>
      </c>
      <c r="H310" s="662" t="s">
        <v>6991</v>
      </c>
      <c r="I310" s="664">
        <v>13.016666666666666</v>
      </c>
      <c r="J310" s="664">
        <v>3</v>
      </c>
      <c r="K310" s="665">
        <v>39.049999999999997</v>
      </c>
    </row>
    <row r="311" spans="1:11" ht="14.4" customHeight="1" x14ac:dyDescent="0.3">
      <c r="A311" s="660" t="s">
        <v>588</v>
      </c>
      <c r="B311" s="661" t="s">
        <v>589</v>
      </c>
      <c r="C311" s="662" t="s">
        <v>604</v>
      </c>
      <c r="D311" s="663" t="s">
        <v>3988</v>
      </c>
      <c r="E311" s="662" t="s">
        <v>7142</v>
      </c>
      <c r="F311" s="663" t="s">
        <v>7143</v>
      </c>
      <c r="G311" s="662" t="s">
        <v>6736</v>
      </c>
      <c r="H311" s="662" t="s">
        <v>6737</v>
      </c>
      <c r="I311" s="664">
        <v>13.020000000000001</v>
      </c>
      <c r="J311" s="664">
        <v>4</v>
      </c>
      <c r="K311" s="665">
        <v>52.08</v>
      </c>
    </row>
    <row r="312" spans="1:11" ht="14.4" customHeight="1" x14ac:dyDescent="0.3">
      <c r="A312" s="660" t="s">
        <v>588</v>
      </c>
      <c r="B312" s="661" t="s">
        <v>589</v>
      </c>
      <c r="C312" s="662" t="s">
        <v>604</v>
      </c>
      <c r="D312" s="663" t="s">
        <v>3988</v>
      </c>
      <c r="E312" s="662" t="s">
        <v>7142</v>
      </c>
      <c r="F312" s="663" t="s">
        <v>7143</v>
      </c>
      <c r="G312" s="662" t="s">
        <v>6738</v>
      </c>
      <c r="H312" s="662" t="s">
        <v>6739</v>
      </c>
      <c r="I312" s="664">
        <v>28.023333333333333</v>
      </c>
      <c r="J312" s="664">
        <v>158</v>
      </c>
      <c r="K312" s="665">
        <v>4433.2700000000004</v>
      </c>
    </row>
    <row r="313" spans="1:11" ht="14.4" customHeight="1" x14ac:dyDescent="0.3">
      <c r="A313" s="660" t="s">
        <v>588</v>
      </c>
      <c r="B313" s="661" t="s">
        <v>589</v>
      </c>
      <c r="C313" s="662" t="s">
        <v>604</v>
      </c>
      <c r="D313" s="663" t="s">
        <v>3988</v>
      </c>
      <c r="E313" s="662" t="s">
        <v>7142</v>
      </c>
      <c r="F313" s="663" t="s">
        <v>7143</v>
      </c>
      <c r="G313" s="662" t="s">
        <v>6992</v>
      </c>
      <c r="H313" s="662" t="s">
        <v>6993</v>
      </c>
      <c r="I313" s="664">
        <v>1.18</v>
      </c>
      <c r="J313" s="664">
        <v>100</v>
      </c>
      <c r="K313" s="665">
        <v>118</v>
      </c>
    </row>
    <row r="314" spans="1:11" ht="14.4" customHeight="1" x14ac:dyDescent="0.3">
      <c r="A314" s="660" t="s">
        <v>588</v>
      </c>
      <c r="B314" s="661" t="s">
        <v>589</v>
      </c>
      <c r="C314" s="662" t="s">
        <v>604</v>
      </c>
      <c r="D314" s="663" t="s">
        <v>3988</v>
      </c>
      <c r="E314" s="662" t="s">
        <v>7142</v>
      </c>
      <c r="F314" s="663" t="s">
        <v>7143</v>
      </c>
      <c r="G314" s="662" t="s">
        <v>7055</v>
      </c>
      <c r="H314" s="662" t="s">
        <v>7056</v>
      </c>
      <c r="I314" s="664">
        <v>0.92666666666666675</v>
      </c>
      <c r="J314" s="664">
        <v>300</v>
      </c>
      <c r="K314" s="665">
        <v>278</v>
      </c>
    </row>
    <row r="315" spans="1:11" ht="14.4" customHeight="1" x14ac:dyDescent="0.3">
      <c r="A315" s="660" t="s">
        <v>588</v>
      </c>
      <c r="B315" s="661" t="s">
        <v>589</v>
      </c>
      <c r="C315" s="662" t="s">
        <v>604</v>
      </c>
      <c r="D315" s="663" t="s">
        <v>3988</v>
      </c>
      <c r="E315" s="662" t="s">
        <v>7142</v>
      </c>
      <c r="F315" s="663" t="s">
        <v>7143</v>
      </c>
      <c r="G315" s="662" t="s">
        <v>7057</v>
      </c>
      <c r="H315" s="662" t="s">
        <v>7058</v>
      </c>
      <c r="I315" s="664">
        <v>0.56000000000000005</v>
      </c>
      <c r="J315" s="664">
        <v>200</v>
      </c>
      <c r="K315" s="665">
        <v>112</v>
      </c>
    </row>
    <row r="316" spans="1:11" ht="14.4" customHeight="1" x14ac:dyDescent="0.3">
      <c r="A316" s="660" t="s">
        <v>588</v>
      </c>
      <c r="B316" s="661" t="s">
        <v>589</v>
      </c>
      <c r="C316" s="662" t="s">
        <v>604</v>
      </c>
      <c r="D316" s="663" t="s">
        <v>3988</v>
      </c>
      <c r="E316" s="662" t="s">
        <v>7142</v>
      </c>
      <c r="F316" s="663" t="s">
        <v>7143</v>
      </c>
      <c r="G316" s="662" t="s">
        <v>7057</v>
      </c>
      <c r="H316" s="662" t="s">
        <v>7059</v>
      </c>
      <c r="I316" s="664">
        <v>0.56000000000000005</v>
      </c>
      <c r="J316" s="664">
        <v>300</v>
      </c>
      <c r="K316" s="665">
        <v>168</v>
      </c>
    </row>
    <row r="317" spans="1:11" ht="14.4" customHeight="1" x14ac:dyDescent="0.3">
      <c r="A317" s="660" t="s">
        <v>588</v>
      </c>
      <c r="B317" s="661" t="s">
        <v>589</v>
      </c>
      <c r="C317" s="662" t="s">
        <v>604</v>
      </c>
      <c r="D317" s="663" t="s">
        <v>3988</v>
      </c>
      <c r="E317" s="662" t="s">
        <v>7142</v>
      </c>
      <c r="F317" s="663" t="s">
        <v>7143</v>
      </c>
      <c r="G317" s="662" t="s">
        <v>6994</v>
      </c>
      <c r="H317" s="662" t="s">
        <v>6995</v>
      </c>
      <c r="I317" s="664">
        <v>13.157777777777776</v>
      </c>
      <c r="J317" s="664">
        <v>216</v>
      </c>
      <c r="K317" s="665">
        <v>2841.67</v>
      </c>
    </row>
    <row r="318" spans="1:11" ht="14.4" customHeight="1" x14ac:dyDescent="0.3">
      <c r="A318" s="660" t="s">
        <v>588</v>
      </c>
      <c r="B318" s="661" t="s">
        <v>589</v>
      </c>
      <c r="C318" s="662" t="s">
        <v>604</v>
      </c>
      <c r="D318" s="663" t="s">
        <v>3988</v>
      </c>
      <c r="E318" s="662" t="s">
        <v>7142</v>
      </c>
      <c r="F318" s="663" t="s">
        <v>7143</v>
      </c>
      <c r="G318" s="662" t="s">
        <v>7060</v>
      </c>
      <c r="H318" s="662" t="s">
        <v>7061</v>
      </c>
      <c r="I318" s="664">
        <v>9.7200000000000006</v>
      </c>
      <c r="J318" s="664">
        <v>205</v>
      </c>
      <c r="K318" s="665">
        <v>1992.6000000000001</v>
      </c>
    </row>
    <row r="319" spans="1:11" ht="14.4" customHeight="1" x14ac:dyDescent="0.3">
      <c r="A319" s="660" t="s">
        <v>588</v>
      </c>
      <c r="B319" s="661" t="s">
        <v>589</v>
      </c>
      <c r="C319" s="662" t="s">
        <v>604</v>
      </c>
      <c r="D319" s="663" t="s">
        <v>3988</v>
      </c>
      <c r="E319" s="662" t="s">
        <v>7142</v>
      </c>
      <c r="F319" s="663" t="s">
        <v>7143</v>
      </c>
      <c r="G319" s="662" t="s">
        <v>6748</v>
      </c>
      <c r="H319" s="662" t="s">
        <v>6749</v>
      </c>
      <c r="I319" s="664">
        <v>7.51</v>
      </c>
      <c r="J319" s="664">
        <v>36</v>
      </c>
      <c r="K319" s="665">
        <v>270.36</v>
      </c>
    </row>
    <row r="320" spans="1:11" ht="14.4" customHeight="1" x14ac:dyDescent="0.3">
      <c r="A320" s="660" t="s">
        <v>588</v>
      </c>
      <c r="B320" s="661" t="s">
        <v>589</v>
      </c>
      <c r="C320" s="662" t="s">
        <v>604</v>
      </c>
      <c r="D320" s="663" t="s">
        <v>3988</v>
      </c>
      <c r="E320" s="662" t="s">
        <v>7142</v>
      </c>
      <c r="F320" s="663" t="s">
        <v>7143</v>
      </c>
      <c r="G320" s="662" t="s">
        <v>6750</v>
      </c>
      <c r="H320" s="662" t="s">
        <v>6751</v>
      </c>
      <c r="I320" s="664">
        <v>1.5141666666666669</v>
      </c>
      <c r="J320" s="664">
        <v>3900</v>
      </c>
      <c r="K320" s="665">
        <v>5906</v>
      </c>
    </row>
    <row r="321" spans="1:11" ht="14.4" customHeight="1" x14ac:dyDescent="0.3">
      <c r="A321" s="660" t="s">
        <v>588</v>
      </c>
      <c r="B321" s="661" t="s">
        <v>589</v>
      </c>
      <c r="C321" s="662" t="s">
        <v>604</v>
      </c>
      <c r="D321" s="663" t="s">
        <v>3988</v>
      </c>
      <c r="E321" s="662" t="s">
        <v>7142</v>
      </c>
      <c r="F321" s="663" t="s">
        <v>7143</v>
      </c>
      <c r="G321" s="662" t="s">
        <v>6772</v>
      </c>
      <c r="H321" s="662" t="s">
        <v>6773</v>
      </c>
      <c r="I321" s="664">
        <v>5.92</v>
      </c>
      <c r="J321" s="664">
        <v>2</v>
      </c>
      <c r="K321" s="665">
        <v>11.85</v>
      </c>
    </row>
    <row r="322" spans="1:11" ht="14.4" customHeight="1" x14ac:dyDescent="0.3">
      <c r="A322" s="660" t="s">
        <v>588</v>
      </c>
      <c r="B322" s="661" t="s">
        <v>589</v>
      </c>
      <c r="C322" s="662" t="s">
        <v>604</v>
      </c>
      <c r="D322" s="663" t="s">
        <v>3988</v>
      </c>
      <c r="E322" s="662" t="s">
        <v>7144</v>
      </c>
      <c r="F322" s="663" t="s">
        <v>7145</v>
      </c>
      <c r="G322" s="662" t="s">
        <v>7062</v>
      </c>
      <c r="H322" s="662" t="s">
        <v>7063</v>
      </c>
      <c r="I322" s="664">
        <v>5.0199999999999996</v>
      </c>
      <c r="J322" s="664">
        <v>450</v>
      </c>
      <c r="K322" s="665">
        <v>2259.6799999999998</v>
      </c>
    </row>
    <row r="323" spans="1:11" ht="14.4" customHeight="1" x14ac:dyDescent="0.3">
      <c r="A323" s="660" t="s">
        <v>588</v>
      </c>
      <c r="B323" s="661" t="s">
        <v>589</v>
      </c>
      <c r="C323" s="662" t="s">
        <v>604</v>
      </c>
      <c r="D323" s="663" t="s">
        <v>3988</v>
      </c>
      <c r="E323" s="662" t="s">
        <v>7144</v>
      </c>
      <c r="F323" s="663" t="s">
        <v>7145</v>
      </c>
      <c r="G323" s="662" t="s">
        <v>6786</v>
      </c>
      <c r="H323" s="662" t="s">
        <v>6787</v>
      </c>
      <c r="I323" s="664">
        <v>15.922000000000001</v>
      </c>
      <c r="J323" s="664">
        <v>1000</v>
      </c>
      <c r="K323" s="665">
        <v>15922</v>
      </c>
    </row>
    <row r="324" spans="1:11" ht="14.4" customHeight="1" x14ac:dyDescent="0.3">
      <c r="A324" s="660" t="s">
        <v>588</v>
      </c>
      <c r="B324" s="661" t="s">
        <v>589</v>
      </c>
      <c r="C324" s="662" t="s">
        <v>604</v>
      </c>
      <c r="D324" s="663" t="s">
        <v>3988</v>
      </c>
      <c r="E324" s="662" t="s">
        <v>7144</v>
      </c>
      <c r="F324" s="663" t="s">
        <v>7145</v>
      </c>
      <c r="G324" s="662" t="s">
        <v>7064</v>
      </c>
      <c r="H324" s="662" t="s">
        <v>7065</v>
      </c>
      <c r="I324" s="664">
        <v>30.12</v>
      </c>
      <c r="J324" s="664">
        <v>50</v>
      </c>
      <c r="K324" s="665">
        <v>1506</v>
      </c>
    </row>
    <row r="325" spans="1:11" ht="14.4" customHeight="1" x14ac:dyDescent="0.3">
      <c r="A325" s="660" t="s">
        <v>588</v>
      </c>
      <c r="B325" s="661" t="s">
        <v>589</v>
      </c>
      <c r="C325" s="662" t="s">
        <v>604</v>
      </c>
      <c r="D325" s="663" t="s">
        <v>3988</v>
      </c>
      <c r="E325" s="662" t="s">
        <v>7144</v>
      </c>
      <c r="F325" s="663" t="s">
        <v>7145</v>
      </c>
      <c r="G325" s="662" t="s">
        <v>7066</v>
      </c>
      <c r="H325" s="662" t="s">
        <v>7067</v>
      </c>
      <c r="I325" s="664">
        <v>25.05</v>
      </c>
      <c r="J325" s="664">
        <v>5</v>
      </c>
      <c r="K325" s="665">
        <v>125.25</v>
      </c>
    </row>
    <row r="326" spans="1:11" ht="14.4" customHeight="1" x14ac:dyDescent="0.3">
      <c r="A326" s="660" t="s">
        <v>588</v>
      </c>
      <c r="B326" s="661" t="s">
        <v>589</v>
      </c>
      <c r="C326" s="662" t="s">
        <v>604</v>
      </c>
      <c r="D326" s="663" t="s">
        <v>3988</v>
      </c>
      <c r="E326" s="662" t="s">
        <v>7144</v>
      </c>
      <c r="F326" s="663" t="s">
        <v>7145</v>
      </c>
      <c r="G326" s="662" t="s">
        <v>6790</v>
      </c>
      <c r="H326" s="662" t="s">
        <v>6791</v>
      </c>
      <c r="I326" s="664">
        <v>1.01</v>
      </c>
      <c r="J326" s="664">
        <v>14700</v>
      </c>
      <c r="K326" s="665">
        <v>14855</v>
      </c>
    </row>
    <row r="327" spans="1:11" ht="14.4" customHeight="1" x14ac:dyDescent="0.3">
      <c r="A327" s="660" t="s">
        <v>588</v>
      </c>
      <c r="B327" s="661" t="s">
        <v>589</v>
      </c>
      <c r="C327" s="662" t="s">
        <v>604</v>
      </c>
      <c r="D327" s="663" t="s">
        <v>3988</v>
      </c>
      <c r="E327" s="662" t="s">
        <v>7144</v>
      </c>
      <c r="F327" s="663" t="s">
        <v>7145</v>
      </c>
      <c r="G327" s="662" t="s">
        <v>6792</v>
      </c>
      <c r="H327" s="662" t="s">
        <v>6793</v>
      </c>
      <c r="I327" s="664">
        <v>1.5666666666666664</v>
      </c>
      <c r="J327" s="664">
        <v>2200</v>
      </c>
      <c r="K327" s="665">
        <v>3418</v>
      </c>
    </row>
    <row r="328" spans="1:11" ht="14.4" customHeight="1" x14ac:dyDescent="0.3">
      <c r="A328" s="660" t="s">
        <v>588</v>
      </c>
      <c r="B328" s="661" t="s">
        <v>589</v>
      </c>
      <c r="C328" s="662" t="s">
        <v>604</v>
      </c>
      <c r="D328" s="663" t="s">
        <v>3988</v>
      </c>
      <c r="E328" s="662" t="s">
        <v>7144</v>
      </c>
      <c r="F328" s="663" t="s">
        <v>7145</v>
      </c>
      <c r="G328" s="662" t="s">
        <v>6794</v>
      </c>
      <c r="H328" s="662" t="s">
        <v>6795</v>
      </c>
      <c r="I328" s="664">
        <v>0.44749999999999995</v>
      </c>
      <c r="J328" s="664">
        <v>2600</v>
      </c>
      <c r="K328" s="665">
        <v>1163</v>
      </c>
    </row>
    <row r="329" spans="1:11" ht="14.4" customHeight="1" x14ac:dyDescent="0.3">
      <c r="A329" s="660" t="s">
        <v>588</v>
      </c>
      <c r="B329" s="661" t="s">
        <v>589</v>
      </c>
      <c r="C329" s="662" t="s">
        <v>604</v>
      </c>
      <c r="D329" s="663" t="s">
        <v>3988</v>
      </c>
      <c r="E329" s="662" t="s">
        <v>7144</v>
      </c>
      <c r="F329" s="663" t="s">
        <v>7145</v>
      </c>
      <c r="G329" s="662" t="s">
        <v>6796</v>
      </c>
      <c r="H329" s="662" t="s">
        <v>6797</v>
      </c>
      <c r="I329" s="664">
        <v>0.62799999999999989</v>
      </c>
      <c r="J329" s="664">
        <v>9600</v>
      </c>
      <c r="K329" s="665">
        <v>6032</v>
      </c>
    </row>
    <row r="330" spans="1:11" ht="14.4" customHeight="1" x14ac:dyDescent="0.3">
      <c r="A330" s="660" t="s">
        <v>588</v>
      </c>
      <c r="B330" s="661" t="s">
        <v>589</v>
      </c>
      <c r="C330" s="662" t="s">
        <v>604</v>
      </c>
      <c r="D330" s="663" t="s">
        <v>3988</v>
      </c>
      <c r="E330" s="662" t="s">
        <v>7144</v>
      </c>
      <c r="F330" s="663" t="s">
        <v>7145</v>
      </c>
      <c r="G330" s="662" t="s">
        <v>6798</v>
      </c>
      <c r="H330" s="662" t="s">
        <v>7002</v>
      </c>
      <c r="I330" s="664">
        <v>22.53</v>
      </c>
      <c r="J330" s="664">
        <v>10</v>
      </c>
      <c r="K330" s="665">
        <v>225.3</v>
      </c>
    </row>
    <row r="331" spans="1:11" ht="14.4" customHeight="1" x14ac:dyDescent="0.3">
      <c r="A331" s="660" t="s">
        <v>588</v>
      </c>
      <c r="B331" s="661" t="s">
        <v>589</v>
      </c>
      <c r="C331" s="662" t="s">
        <v>604</v>
      </c>
      <c r="D331" s="663" t="s">
        <v>3988</v>
      </c>
      <c r="E331" s="662" t="s">
        <v>7144</v>
      </c>
      <c r="F331" s="663" t="s">
        <v>7145</v>
      </c>
      <c r="G331" s="662" t="s">
        <v>6800</v>
      </c>
      <c r="H331" s="662" t="s">
        <v>6801</v>
      </c>
      <c r="I331" s="664">
        <v>5.95</v>
      </c>
      <c r="J331" s="664">
        <v>10</v>
      </c>
      <c r="K331" s="665">
        <v>59.5</v>
      </c>
    </row>
    <row r="332" spans="1:11" ht="14.4" customHeight="1" x14ac:dyDescent="0.3">
      <c r="A332" s="660" t="s">
        <v>588</v>
      </c>
      <c r="B332" s="661" t="s">
        <v>589</v>
      </c>
      <c r="C332" s="662" t="s">
        <v>604</v>
      </c>
      <c r="D332" s="663" t="s">
        <v>3988</v>
      </c>
      <c r="E332" s="662" t="s">
        <v>7144</v>
      </c>
      <c r="F332" s="663" t="s">
        <v>7145</v>
      </c>
      <c r="G332" s="662" t="s">
        <v>7068</v>
      </c>
      <c r="H332" s="662" t="s">
        <v>7069</v>
      </c>
      <c r="I332" s="664">
        <v>68.53</v>
      </c>
      <c r="J332" s="664">
        <v>5</v>
      </c>
      <c r="K332" s="665">
        <v>342.68</v>
      </c>
    </row>
    <row r="333" spans="1:11" ht="14.4" customHeight="1" x14ac:dyDescent="0.3">
      <c r="A333" s="660" t="s">
        <v>588</v>
      </c>
      <c r="B333" s="661" t="s">
        <v>589</v>
      </c>
      <c r="C333" s="662" t="s">
        <v>604</v>
      </c>
      <c r="D333" s="663" t="s">
        <v>3988</v>
      </c>
      <c r="E333" s="662" t="s">
        <v>7144</v>
      </c>
      <c r="F333" s="663" t="s">
        <v>7145</v>
      </c>
      <c r="G333" s="662" t="s">
        <v>6808</v>
      </c>
      <c r="H333" s="662" t="s">
        <v>6809</v>
      </c>
      <c r="I333" s="664">
        <v>17.97</v>
      </c>
      <c r="J333" s="664">
        <v>1</v>
      </c>
      <c r="K333" s="665">
        <v>17.97</v>
      </c>
    </row>
    <row r="334" spans="1:11" ht="14.4" customHeight="1" x14ac:dyDescent="0.3">
      <c r="A334" s="660" t="s">
        <v>588</v>
      </c>
      <c r="B334" s="661" t="s">
        <v>589</v>
      </c>
      <c r="C334" s="662" t="s">
        <v>604</v>
      </c>
      <c r="D334" s="663" t="s">
        <v>3988</v>
      </c>
      <c r="E334" s="662" t="s">
        <v>7144</v>
      </c>
      <c r="F334" s="663" t="s">
        <v>7145</v>
      </c>
      <c r="G334" s="662" t="s">
        <v>7007</v>
      </c>
      <c r="H334" s="662" t="s">
        <v>7070</v>
      </c>
      <c r="I334" s="664">
        <v>2.33</v>
      </c>
      <c r="J334" s="664">
        <v>100</v>
      </c>
      <c r="K334" s="665">
        <v>233</v>
      </c>
    </row>
    <row r="335" spans="1:11" ht="14.4" customHeight="1" x14ac:dyDescent="0.3">
      <c r="A335" s="660" t="s">
        <v>588</v>
      </c>
      <c r="B335" s="661" t="s">
        <v>589</v>
      </c>
      <c r="C335" s="662" t="s">
        <v>604</v>
      </c>
      <c r="D335" s="663" t="s">
        <v>3988</v>
      </c>
      <c r="E335" s="662" t="s">
        <v>7144</v>
      </c>
      <c r="F335" s="663" t="s">
        <v>7145</v>
      </c>
      <c r="G335" s="662" t="s">
        <v>6821</v>
      </c>
      <c r="H335" s="662" t="s">
        <v>6822</v>
      </c>
      <c r="I335" s="664">
        <v>2.3730000000000002</v>
      </c>
      <c r="J335" s="664">
        <v>700</v>
      </c>
      <c r="K335" s="665">
        <v>1661</v>
      </c>
    </row>
    <row r="336" spans="1:11" ht="14.4" customHeight="1" x14ac:dyDescent="0.3">
      <c r="A336" s="660" t="s">
        <v>588</v>
      </c>
      <c r="B336" s="661" t="s">
        <v>589</v>
      </c>
      <c r="C336" s="662" t="s">
        <v>604</v>
      </c>
      <c r="D336" s="663" t="s">
        <v>3988</v>
      </c>
      <c r="E336" s="662" t="s">
        <v>7144</v>
      </c>
      <c r="F336" s="663" t="s">
        <v>7145</v>
      </c>
      <c r="G336" s="662" t="s">
        <v>6823</v>
      </c>
      <c r="H336" s="662" t="s">
        <v>6824</v>
      </c>
      <c r="I336" s="664">
        <v>1.8499999999999994</v>
      </c>
      <c r="J336" s="664">
        <v>16200</v>
      </c>
      <c r="K336" s="665">
        <v>30055</v>
      </c>
    </row>
    <row r="337" spans="1:11" ht="14.4" customHeight="1" x14ac:dyDescent="0.3">
      <c r="A337" s="660" t="s">
        <v>588</v>
      </c>
      <c r="B337" s="661" t="s">
        <v>589</v>
      </c>
      <c r="C337" s="662" t="s">
        <v>604</v>
      </c>
      <c r="D337" s="663" t="s">
        <v>3988</v>
      </c>
      <c r="E337" s="662" t="s">
        <v>7144</v>
      </c>
      <c r="F337" s="663" t="s">
        <v>7145</v>
      </c>
      <c r="G337" s="662" t="s">
        <v>6827</v>
      </c>
      <c r="H337" s="662" t="s">
        <v>6828</v>
      </c>
      <c r="I337" s="664">
        <v>2.9180000000000001</v>
      </c>
      <c r="J337" s="664">
        <v>18400</v>
      </c>
      <c r="K337" s="665">
        <v>53915</v>
      </c>
    </row>
    <row r="338" spans="1:11" ht="14.4" customHeight="1" x14ac:dyDescent="0.3">
      <c r="A338" s="660" t="s">
        <v>588</v>
      </c>
      <c r="B338" s="661" t="s">
        <v>589</v>
      </c>
      <c r="C338" s="662" t="s">
        <v>604</v>
      </c>
      <c r="D338" s="663" t="s">
        <v>3988</v>
      </c>
      <c r="E338" s="662" t="s">
        <v>7144</v>
      </c>
      <c r="F338" s="663" t="s">
        <v>7145</v>
      </c>
      <c r="G338" s="662" t="s">
        <v>6829</v>
      </c>
      <c r="H338" s="662" t="s">
        <v>6830</v>
      </c>
      <c r="I338" s="664">
        <v>1.8699999999999999</v>
      </c>
      <c r="J338" s="664">
        <v>800</v>
      </c>
      <c r="K338" s="665">
        <v>1496</v>
      </c>
    </row>
    <row r="339" spans="1:11" ht="14.4" customHeight="1" x14ac:dyDescent="0.3">
      <c r="A339" s="660" t="s">
        <v>588</v>
      </c>
      <c r="B339" s="661" t="s">
        <v>589</v>
      </c>
      <c r="C339" s="662" t="s">
        <v>604</v>
      </c>
      <c r="D339" s="663" t="s">
        <v>3988</v>
      </c>
      <c r="E339" s="662" t="s">
        <v>7144</v>
      </c>
      <c r="F339" s="663" t="s">
        <v>7145</v>
      </c>
      <c r="G339" s="662" t="s">
        <v>7071</v>
      </c>
      <c r="H339" s="662" t="s">
        <v>7072</v>
      </c>
      <c r="I339" s="664">
        <v>1.768</v>
      </c>
      <c r="J339" s="664">
        <v>500</v>
      </c>
      <c r="K339" s="665">
        <v>884</v>
      </c>
    </row>
    <row r="340" spans="1:11" ht="14.4" customHeight="1" x14ac:dyDescent="0.3">
      <c r="A340" s="660" t="s">
        <v>588</v>
      </c>
      <c r="B340" s="661" t="s">
        <v>589</v>
      </c>
      <c r="C340" s="662" t="s">
        <v>604</v>
      </c>
      <c r="D340" s="663" t="s">
        <v>3988</v>
      </c>
      <c r="E340" s="662" t="s">
        <v>7144</v>
      </c>
      <c r="F340" s="663" t="s">
        <v>7145</v>
      </c>
      <c r="G340" s="662" t="s">
        <v>7009</v>
      </c>
      <c r="H340" s="662" t="s">
        <v>7010</v>
      </c>
      <c r="I340" s="664">
        <v>2.431111111111111</v>
      </c>
      <c r="J340" s="664">
        <v>800</v>
      </c>
      <c r="K340" s="665">
        <v>1945</v>
      </c>
    </row>
    <row r="341" spans="1:11" ht="14.4" customHeight="1" x14ac:dyDescent="0.3">
      <c r="A341" s="660" t="s">
        <v>588</v>
      </c>
      <c r="B341" s="661" t="s">
        <v>589</v>
      </c>
      <c r="C341" s="662" t="s">
        <v>604</v>
      </c>
      <c r="D341" s="663" t="s">
        <v>3988</v>
      </c>
      <c r="E341" s="662" t="s">
        <v>7144</v>
      </c>
      <c r="F341" s="663" t="s">
        <v>7145</v>
      </c>
      <c r="G341" s="662" t="s">
        <v>7073</v>
      </c>
      <c r="H341" s="662" t="s">
        <v>7074</v>
      </c>
      <c r="I341" s="664">
        <v>1.7533333333333332</v>
      </c>
      <c r="J341" s="664">
        <v>1600</v>
      </c>
      <c r="K341" s="665">
        <v>2803</v>
      </c>
    </row>
    <row r="342" spans="1:11" ht="14.4" customHeight="1" x14ac:dyDescent="0.3">
      <c r="A342" s="660" t="s">
        <v>588</v>
      </c>
      <c r="B342" s="661" t="s">
        <v>589</v>
      </c>
      <c r="C342" s="662" t="s">
        <v>604</v>
      </c>
      <c r="D342" s="663" t="s">
        <v>3988</v>
      </c>
      <c r="E342" s="662" t="s">
        <v>7144</v>
      </c>
      <c r="F342" s="663" t="s">
        <v>7145</v>
      </c>
      <c r="G342" s="662" t="s">
        <v>6831</v>
      </c>
      <c r="H342" s="662" t="s">
        <v>6832</v>
      </c>
      <c r="I342" s="664">
        <v>4.8154545454545463</v>
      </c>
      <c r="J342" s="664">
        <v>2600</v>
      </c>
      <c r="K342" s="665">
        <v>12522</v>
      </c>
    </row>
    <row r="343" spans="1:11" ht="14.4" customHeight="1" x14ac:dyDescent="0.3">
      <c r="A343" s="660" t="s">
        <v>588</v>
      </c>
      <c r="B343" s="661" t="s">
        <v>589</v>
      </c>
      <c r="C343" s="662" t="s">
        <v>604</v>
      </c>
      <c r="D343" s="663" t="s">
        <v>3988</v>
      </c>
      <c r="E343" s="662" t="s">
        <v>7144</v>
      </c>
      <c r="F343" s="663" t="s">
        <v>7145</v>
      </c>
      <c r="G343" s="662" t="s">
        <v>6833</v>
      </c>
      <c r="H343" s="662" t="s">
        <v>6834</v>
      </c>
      <c r="I343" s="664">
        <v>1.3636363636363634E-2</v>
      </c>
      <c r="J343" s="664">
        <v>20000</v>
      </c>
      <c r="K343" s="665">
        <v>270</v>
      </c>
    </row>
    <row r="344" spans="1:11" ht="14.4" customHeight="1" x14ac:dyDescent="0.3">
      <c r="A344" s="660" t="s">
        <v>588</v>
      </c>
      <c r="B344" s="661" t="s">
        <v>589</v>
      </c>
      <c r="C344" s="662" t="s">
        <v>604</v>
      </c>
      <c r="D344" s="663" t="s">
        <v>3988</v>
      </c>
      <c r="E344" s="662" t="s">
        <v>7144</v>
      </c>
      <c r="F344" s="663" t="s">
        <v>7145</v>
      </c>
      <c r="G344" s="662" t="s">
        <v>6835</v>
      </c>
      <c r="H344" s="662" t="s">
        <v>6836</v>
      </c>
      <c r="I344" s="664">
        <v>2.0487500000000001</v>
      </c>
      <c r="J344" s="664">
        <v>1600</v>
      </c>
      <c r="K344" s="665">
        <v>3278</v>
      </c>
    </row>
    <row r="345" spans="1:11" ht="14.4" customHeight="1" x14ac:dyDescent="0.3">
      <c r="A345" s="660" t="s">
        <v>588</v>
      </c>
      <c r="B345" s="661" t="s">
        <v>589</v>
      </c>
      <c r="C345" s="662" t="s">
        <v>604</v>
      </c>
      <c r="D345" s="663" t="s">
        <v>3988</v>
      </c>
      <c r="E345" s="662" t="s">
        <v>7144</v>
      </c>
      <c r="F345" s="663" t="s">
        <v>7145</v>
      </c>
      <c r="G345" s="662" t="s">
        <v>6837</v>
      </c>
      <c r="H345" s="662" t="s">
        <v>6838</v>
      </c>
      <c r="I345" s="664">
        <v>2.8472727272727276</v>
      </c>
      <c r="J345" s="664">
        <v>9900</v>
      </c>
      <c r="K345" s="665">
        <v>28205</v>
      </c>
    </row>
    <row r="346" spans="1:11" ht="14.4" customHeight="1" x14ac:dyDescent="0.3">
      <c r="A346" s="660" t="s">
        <v>588</v>
      </c>
      <c r="B346" s="661" t="s">
        <v>589</v>
      </c>
      <c r="C346" s="662" t="s">
        <v>604</v>
      </c>
      <c r="D346" s="663" t="s">
        <v>3988</v>
      </c>
      <c r="E346" s="662" t="s">
        <v>7144</v>
      </c>
      <c r="F346" s="663" t="s">
        <v>7145</v>
      </c>
      <c r="G346" s="662" t="s">
        <v>7011</v>
      </c>
      <c r="H346" s="662" t="s">
        <v>7012</v>
      </c>
      <c r="I346" s="664">
        <v>2.1160000000000005</v>
      </c>
      <c r="J346" s="664">
        <v>500</v>
      </c>
      <c r="K346" s="665">
        <v>1058</v>
      </c>
    </row>
    <row r="347" spans="1:11" ht="14.4" customHeight="1" x14ac:dyDescent="0.3">
      <c r="A347" s="660" t="s">
        <v>588</v>
      </c>
      <c r="B347" s="661" t="s">
        <v>589</v>
      </c>
      <c r="C347" s="662" t="s">
        <v>604</v>
      </c>
      <c r="D347" s="663" t="s">
        <v>3988</v>
      </c>
      <c r="E347" s="662" t="s">
        <v>7144</v>
      </c>
      <c r="F347" s="663" t="s">
        <v>7145</v>
      </c>
      <c r="G347" s="662" t="s">
        <v>7075</v>
      </c>
      <c r="H347" s="662" t="s">
        <v>7076</v>
      </c>
      <c r="I347" s="664">
        <v>4.24</v>
      </c>
      <c r="J347" s="664">
        <v>50</v>
      </c>
      <c r="K347" s="665">
        <v>212</v>
      </c>
    </row>
    <row r="348" spans="1:11" ht="14.4" customHeight="1" x14ac:dyDescent="0.3">
      <c r="A348" s="660" t="s">
        <v>588</v>
      </c>
      <c r="B348" s="661" t="s">
        <v>589</v>
      </c>
      <c r="C348" s="662" t="s">
        <v>604</v>
      </c>
      <c r="D348" s="663" t="s">
        <v>3988</v>
      </c>
      <c r="E348" s="662" t="s">
        <v>7144</v>
      </c>
      <c r="F348" s="663" t="s">
        <v>7145</v>
      </c>
      <c r="G348" s="662" t="s">
        <v>7077</v>
      </c>
      <c r="H348" s="662" t="s">
        <v>7078</v>
      </c>
      <c r="I348" s="664">
        <v>9.58</v>
      </c>
      <c r="J348" s="664">
        <v>100</v>
      </c>
      <c r="K348" s="665">
        <v>958.4</v>
      </c>
    </row>
    <row r="349" spans="1:11" ht="14.4" customHeight="1" x14ac:dyDescent="0.3">
      <c r="A349" s="660" t="s">
        <v>588</v>
      </c>
      <c r="B349" s="661" t="s">
        <v>589</v>
      </c>
      <c r="C349" s="662" t="s">
        <v>604</v>
      </c>
      <c r="D349" s="663" t="s">
        <v>3988</v>
      </c>
      <c r="E349" s="662" t="s">
        <v>7144</v>
      </c>
      <c r="F349" s="663" t="s">
        <v>7145</v>
      </c>
      <c r="G349" s="662" t="s">
        <v>7079</v>
      </c>
      <c r="H349" s="662" t="s">
        <v>7080</v>
      </c>
      <c r="I349" s="664">
        <v>9.5</v>
      </c>
      <c r="J349" s="664">
        <v>1</v>
      </c>
      <c r="K349" s="665">
        <v>9.5</v>
      </c>
    </row>
    <row r="350" spans="1:11" ht="14.4" customHeight="1" x14ac:dyDescent="0.3">
      <c r="A350" s="660" t="s">
        <v>588</v>
      </c>
      <c r="B350" s="661" t="s">
        <v>589</v>
      </c>
      <c r="C350" s="662" t="s">
        <v>604</v>
      </c>
      <c r="D350" s="663" t="s">
        <v>3988</v>
      </c>
      <c r="E350" s="662" t="s">
        <v>7144</v>
      </c>
      <c r="F350" s="663" t="s">
        <v>7145</v>
      </c>
      <c r="G350" s="662" t="s">
        <v>6847</v>
      </c>
      <c r="H350" s="662" t="s">
        <v>6848</v>
      </c>
      <c r="I350" s="664">
        <v>5.13</v>
      </c>
      <c r="J350" s="664">
        <v>7600</v>
      </c>
      <c r="K350" s="665">
        <v>38988</v>
      </c>
    </row>
    <row r="351" spans="1:11" ht="14.4" customHeight="1" x14ac:dyDescent="0.3">
      <c r="A351" s="660" t="s">
        <v>588</v>
      </c>
      <c r="B351" s="661" t="s">
        <v>589</v>
      </c>
      <c r="C351" s="662" t="s">
        <v>604</v>
      </c>
      <c r="D351" s="663" t="s">
        <v>3988</v>
      </c>
      <c r="E351" s="662" t="s">
        <v>7144</v>
      </c>
      <c r="F351" s="663" t="s">
        <v>7145</v>
      </c>
      <c r="G351" s="662" t="s">
        <v>7081</v>
      </c>
      <c r="H351" s="662" t="s">
        <v>7082</v>
      </c>
      <c r="I351" s="664">
        <v>193.84</v>
      </c>
      <c r="J351" s="664">
        <v>2</v>
      </c>
      <c r="K351" s="665">
        <v>387.68</v>
      </c>
    </row>
    <row r="352" spans="1:11" ht="14.4" customHeight="1" x14ac:dyDescent="0.3">
      <c r="A352" s="660" t="s">
        <v>588</v>
      </c>
      <c r="B352" s="661" t="s">
        <v>589</v>
      </c>
      <c r="C352" s="662" t="s">
        <v>604</v>
      </c>
      <c r="D352" s="663" t="s">
        <v>3988</v>
      </c>
      <c r="E352" s="662" t="s">
        <v>7144</v>
      </c>
      <c r="F352" s="663" t="s">
        <v>7145</v>
      </c>
      <c r="G352" s="662" t="s">
        <v>7021</v>
      </c>
      <c r="H352" s="662" t="s">
        <v>7022</v>
      </c>
      <c r="I352" s="664">
        <v>125.06</v>
      </c>
      <c r="J352" s="664">
        <v>4</v>
      </c>
      <c r="K352" s="665">
        <v>500.24</v>
      </c>
    </row>
    <row r="353" spans="1:11" ht="14.4" customHeight="1" x14ac:dyDescent="0.3">
      <c r="A353" s="660" t="s">
        <v>588</v>
      </c>
      <c r="B353" s="661" t="s">
        <v>589</v>
      </c>
      <c r="C353" s="662" t="s">
        <v>604</v>
      </c>
      <c r="D353" s="663" t="s">
        <v>3988</v>
      </c>
      <c r="E353" s="662" t="s">
        <v>7144</v>
      </c>
      <c r="F353" s="663" t="s">
        <v>7145</v>
      </c>
      <c r="G353" s="662" t="s">
        <v>6849</v>
      </c>
      <c r="H353" s="662" t="s">
        <v>6850</v>
      </c>
      <c r="I353" s="664">
        <v>17.981666666666666</v>
      </c>
      <c r="J353" s="664">
        <v>5900</v>
      </c>
      <c r="K353" s="665">
        <v>106093</v>
      </c>
    </row>
    <row r="354" spans="1:11" ht="14.4" customHeight="1" x14ac:dyDescent="0.3">
      <c r="A354" s="660" t="s">
        <v>588</v>
      </c>
      <c r="B354" s="661" t="s">
        <v>589</v>
      </c>
      <c r="C354" s="662" t="s">
        <v>604</v>
      </c>
      <c r="D354" s="663" t="s">
        <v>3988</v>
      </c>
      <c r="E354" s="662" t="s">
        <v>7144</v>
      </c>
      <c r="F354" s="663" t="s">
        <v>7145</v>
      </c>
      <c r="G354" s="662" t="s">
        <v>6853</v>
      </c>
      <c r="H354" s="662" t="s">
        <v>6854</v>
      </c>
      <c r="I354" s="664">
        <v>15.008181818181816</v>
      </c>
      <c r="J354" s="664">
        <v>180</v>
      </c>
      <c r="K354" s="665">
        <v>2701.4999999999995</v>
      </c>
    </row>
    <row r="355" spans="1:11" ht="14.4" customHeight="1" x14ac:dyDescent="0.3">
      <c r="A355" s="660" t="s">
        <v>588</v>
      </c>
      <c r="B355" s="661" t="s">
        <v>589</v>
      </c>
      <c r="C355" s="662" t="s">
        <v>604</v>
      </c>
      <c r="D355" s="663" t="s">
        <v>3988</v>
      </c>
      <c r="E355" s="662" t="s">
        <v>7144</v>
      </c>
      <c r="F355" s="663" t="s">
        <v>7145</v>
      </c>
      <c r="G355" s="662" t="s">
        <v>7083</v>
      </c>
      <c r="H355" s="662" t="s">
        <v>7084</v>
      </c>
      <c r="I355" s="664">
        <v>25.53</v>
      </c>
      <c r="J355" s="664">
        <v>290</v>
      </c>
      <c r="K355" s="665">
        <v>7402.7500000000018</v>
      </c>
    </row>
    <row r="356" spans="1:11" ht="14.4" customHeight="1" x14ac:dyDescent="0.3">
      <c r="A356" s="660" t="s">
        <v>588</v>
      </c>
      <c r="B356" s="661" t="s">
        <v>589</v>
      </c>
      <c r="C356" s="662" t="s">
        <v>604</v>
      </c>
      <c r="D356" s="663" t="s">
        <v>3988</v>
      </c>
      <c r="E356" s="662" t="s">
        <v>7144</v>
      </c>
      <c r="F356" s="663" t="s">
        <v>7145</v>
      </c>
      <c r="G356" s="662" t="s">
        <v>7023</v>
      </c>
      <c r="H356" s="662" t="s">
        <v>7024</v>
      </c>
      <c r="I356" s="664">
        <v>8.9499999999999993</v>
      </c>
      <c r="J356" s="664">
        <v>50</v>
      </c>
      <c r="K356" s="665">
        <v>447.5</v>
      </c>
    </row>
    <row r="357" spans="1:11" ht="14.4" customHeight="1" x14ac:dyDescent="0.3">
      <c r="A357" s="660" t="s">
        <v>588</v>
      </c>
      <c r="B357" s="661" t="s">
        <v>589</v>
      </c>
      <c r="C357" s="662" t="s">
        <v>604</v>
      </c>
      <c r="D357" s="663" t="s">
        <v>3988</v>
      </c>
      <c r="E357" s="662" t="s">
        <v>7144</v>
      </c>
      <c r="F357" s="663" t="s">
        <v>7145</v>
      </c>
      <c r="G357" s="662" t="s">
        <v>6861</v>
      </c>
      <c r="H357" s="662" t="s">
        <v>6862</v>
      </c>
      <c r="I357" s="664">
        <v>2.8624999999999998</v>
      </c>
      <c r="J357" s="664">
        <v>600</v>
      </c>
      <c r="K357" s="665">
        <v>1720.5</v>
      </c>
    </row>
    <row r="358" spans="1:11" ht="14.4" customHeight="1" x14ac:dyDescent="0.3">
      <c r="A358" s="660" t="s">
        <v>588</v>
      </c>
      <c r="B358" s="661" t="s">
        <v>589</v>
      </c>
      <c r="C358" s="662" t="s">
        <v>604</v>
      </c>
      <c r="D358" s="663" t="s">
        <v>3988</v>
      </c>
      <c r="E358" s="662" t="s">
        <v>7144</v>
      </c>
      <c r="F358" s="663" t="s">
        <v>7145</v>
      </c>
      <c r="G358" s="662" t="s">
        <v>6861</v>
      </c>
      <c r="H358" s="662" t="s">
        <v>6863</v>
      </c>
      <c r="I358" s="664">
        <v>3.0949999999999998</v>
      </c>
      <c r="J358" s="664">
        <v>1600</v>
      </c>
      <c r="K358" s="665">
        <v>4913</v>
      </c>
    </row>
    <row r="359" spans="1:11" ht="14.4" customHeight="1" x14ac:dyDescent="0.3">
      <c r="A359" s="660" t="s">
        <v>588</v>
      </c>
      <c r="B359" s="661" t="s">
        <v>589</v>
      </c>
      <c r="C359" s="662" t="s">
        <v>604</v>
      </c>
      <c r="D359" s="663" t="s">
        <v>3988</v>
      </c>
      <c r="E359" s="662" t="s">
        <v>7144</v>
      </c>
      <c r="F359" s="663" t="s">
        <v>7145</v>
      </c>
      <c r="G359" s="662" t="s">
        <v>6882</v>
      </c>
      <c r="H359" s="662" t="s">
        <v>6883</v>
      </c>
      <c r="I359" s="664">
        <v>21.234999999999999</v>
      </c>
      <c r="J359" s="664">
        <v>10</v>
      </c>
      <c r="K359" s="665">
        <v>212.35000000000002</v>
      </c>
    </row>
    <row r="360" spans="1:11" ht="14.4" customHeight="1" x14ac:dyDescent="0.3">
      <c r="A360" s="660" t="s">
        <v>588</v>
      </c>
      <c r="B360" s="661" t="s">
        <v>589</v>
      </c>
      <c r="C360" s="662" t="s">
        <v>604</v>
      </c>
      <c r="D360" s="663" t="s">
        <v>3988</v>
      </c>
      <c r="E360" s="662" t="s">
        <v>7144</v>
      </c>
      <c r="F360" s="663" t="s">
        <v>7145</v>
      </c>
      <c r="G360" s="662" t="s">
        <v>6886</v>
      </c>
      <c r="H360" s="662" t="s">
        <v>6887</v>
      </c>
      <c r="I360" s="664">
        <v>21.237499999999997</v>
      </c>
      <c r="J360" s="664">
        <v>40</v>
      </c>
      <c r="K360" s="665">
        <v>849.5</v>
      </c>
    </row>
    <row r="361" spans="1:11" ht="14.4" customHeight="1" x14ac:dyDescent="0.3">
      <c r="A361" s="660" t="s">
        <v>588</v>
      </c>
      <c r="B361" s="661" t="s">
        <v>589</v>
      </c>
      <c r="C361" s="662" t="s">
        <v>604</v>
      </c>
      <c r="D361" s="663" t="s">
        <v>3988</v>
      </c>
      <c r="E361" s="662" t="s">
        <v>7144</v>
      </c>
      <c r="F361" s="663" t="s">
        <v>7145</v>
      </c>
      <c r="G361" s="662" t="s">
        <v>6888</v>
      </c>
      <c r="H361" s="662" t="s">
        <v>6889</v>
      </c>
      <c r="I361" s="664">
        <v>9.65</v>
      </c>
      <c r="J361" s="664">
        <v>2</v>
      </c>
      <c r="K361" s="665">
        <v>19.3</v>
      </c>
    </row>
    <row r="362" spans="1:11" ht="14.4" customHeight="1" x14ac:dyDescent="0.3">
      <c r="A362" s="660" t="s">
        <v>588</v>
      </c>
      <c r="B362" s="661" t="s">
        <v>589</v>
      </c>
      <c r="C362" s="662" t="s">
        <v>604</v>
      </c>
      <c r="D362" s="663" t="s">
        <v>3988</v>
      </c>
      <c r="E362" s="662" t="s">
        <v>7144</v>
      </c>
      <c r="F362" s="663" t="s">
        <v>7145</v>
      </c>
      <c r="G362" s="662" t="s">
        <v>7027</v>
      </c>
      <c r="H362" s="662" t="s">
        <v>7028</v>
      </c>
      <c r="I362" s="664">
        <v>6.66</v>
      </c>
      <c r="J362" s="664">
        <v>5</v>
      </c>
      <c r="K362" s="665">
        <v>33.299999999999997</v>
      </c>
    </row>
    <row r="363" spans="1:11" ht="14.4" customHeight="1" x14ac:dyDescent="0.3">
      <c r="A363" s="660" t="s">
        <v>588</v>
      </c>
      <c r="B363" s="661" t="s">
        <v>589</v>
      </c>
      <c r="C363" s="662" t="s">
        <v>604</v>
      </c>
      <c r="D363" s="663" t="s">
        <v>3988</v>
      </c>
      <c r="E363" s="662" t="s">
        <v>7144</v>
      </c>
      <c r="F363" s="663" t="s">
        <v>7145</v>
      </c>
      <c r="G363" s="662" t="s">
        <v>6890</v>
      </c>
      <c r="H363" s="662" t="s">
        <v>6891</v>
      </c>
      <c r="I363" s="664">
        <v>6.65</v>
      </c>
      <c r="J363" s="664">
        <v>5</v>
      </c>
      <c r="K363" s="665">
        <v>33.25</v>
      </c>
    </row>
    <row r="364" spans="1:11" ht="14.4" customHeight="1" x14ac:dyDescent="0.3">
      <c r="A364" s="660" t="s">
        <v>588</v>
      </c>
      <c r="B364" s="661" t="s">
        <v>589</v>
      </c>
      <c r="C364" s="662" t="s">
        <v>604</v>
      </c>
      <c r="D364" s="663" t="s">
        <v>3988</v>
      </c>
      <c r="E364" s="662" t="s">
        <v>7144</v>
      </c>
      <c r="F364" s="663" t="s">
        <v>7145</v>
      </c>
      <c r="G364" s="662" t="s">
        <v>6892</v>
      </c>
      <c r="H364" s="662" t="s">
        <v>6893</v>
      </c>
      <c r="I364" s="664">
        <v>0.47545454545454552</v>
      </c>
      <c r="J364" s="664">
        <v>10100</v>
      </c>
      <c r="K364" s="665">
        <v>4807</v>
      </c>
    </row>
    <row r="365" spans="1:11" ht="14.4" customHeight="1" x14ac:dyDescent="0.3">
      <c r="A365" s="660" t="s">
        <v>588</v>
      </c>
      <c r="B365" s="661" t="s">
        <v>589</v>
      </c>
      <c r="C365" s="662" t="s">
        <v>604</v>
      </c>
      <c r="D365" s="663" t="s">
        <v>3988</v>
      </c>
      <c r="E365" s="662" t="s">
        <v>7144</v>
      </c>
      <c r="F365" s="663" t="s">
        <v>7145</v>
      </c>
      <c r="G365" s="662" t="s">
        <v>6899</v>
      </c>
      <c r="H365" s="662" t="s">
        <v>6900</v>
      </c>
      <c r="I365" s="664">
        <v>24.2</v>
      </c>
      <c r="J365" s="664">
        <v>200</v>
      </c>
      <c r="K365" s="665">
        <v>4840</v>
      </c>
    </row>
    <row r="366" spans="1:11" ht="14.4" customHeight="1" x14ac:dyDescent="0.3">
      <c r="A366" s="660" t="s">
        <v>588</v>
      </c>
      <c r="B366" s="661" t="s">
        <v>589</v>
      </c>
      <c r="C366" s="662" t="s">
        <v>604</v>
      </c>
      <c r="D366" s="663" t="s">
        <v>3988</v>
      </c>
      <c r="E366" s="662" t="s">
        <v>7144</v>
      </c>
      <c r="F366" s="663" t="s">
        <v>7145</v>
      </c>
      <c r="G366" s="662" t="s">
        <v>6905</v>
      </c>
      <c r="H366" s="662" t="s">
        <v>6906</v>
      </c>
      <c r="I366" s="664">
        <v>9.1999999999999993</v>
      </c>
      <c r="J366" s="664">
        <v>100</v>
      </c>
      <c r="K366" s="665">
        <v>920</v>
      </c>
    </row>
    <row r="367" spans="1:11" ht="14.4" customHeight="1" x14ac:dyDescent="0.3">
      <c r="A367" s="660" t="s">
        <v>588</v>
      </c>
      <c r="B367" s="661" t="s">
        <v>589</v>
      </c>
      <c r="C367" s="662" t="s">
        <v>604</v>
      </c>
      <c r="D367" s="663" t="s">
        <v>3988</v>
      </c>
      <c r="E367" s="662" t="s">
        <v>7144</v>
      </c>
      <c r="F367" s="663" t="s">
        <v>7145</v>
      </c>
      <c r="G367" s="662" t="s">
        <v>7085</v>
      </c>
      <c r="H367" s="662" t="s">
        <v>7086</v>
      </c>
      <c r="I367" s="664">
        <v>4.0266666666666664</v>
      </c>
      <c r="J367" s="664">
        <v>250</v>
      </c>
      <c r="K367" s="665">
        <v>1014.47</v>
      </c>
    </row>
    <row r="368" spans="1:11" ht="14.4" customHeight="1" x14ac:dyDescent="0.3">
      <c r="A368" s="660" t="s">
        <v>588</v>
      </c>
      <c r="B368" s="661" t="s">
        <v>589</v>
      </c>
      <c r="C368" s="662" t="s">
        <v>604</v>
      </c>
      <c r="D368" s="663" t="s">
        <v>3988</v>
      </c>
      <c r="E368" s="662" t="s">
        <v>7144</v>
      </c>
      <c r="F368" s="663" t="s">
        <v>7145</v>
      </c>
      <c r="G368" s="662" t="s">
        <v>7087</v>
      </c>
      <c r="H368" s="662" t="s">
        <v>7088</v>
      </c>
      <c r="I368" s="664">
        <v>625.29999999999995</v>
      </c>
      <c r="J368" s="664">
        <v>2</v>
      </c>
      <c r="K368" s="665">
        <v>1250.5999999999999</v>
      </c>
    </row>
    <row r="369" spans="1:11" ht="14.4" customHeight="1" x14ac:dyDescent="0.3">
      <c r="A369" s="660" t="s">
        <v>588</v>
      </c>
      <c r="B369" s="661" t="s">
        <v>589</v>
      </c>
      <c r="C369" s="662" t="s">
        <v>604</v>
      </c>
      <c r="D369" s="663" t="s">
        <v>3988</v>
      </c>
      <c r="E369" s="662" t="s">
        <v>7146</v>
      </c>
      <c r="F369" s="663" t="s">
        <v>7147</v>
      </c>
      <c r="G369" s="662" t="s">
        <v>6917</v>
      </c>
      <c r="H369" s="662" t="s">
        <v>6918</v>
      </c>
      <c r="I369" s="664">
        <v>4509.9612500000003</v>
      </c>
      <c r="J369" s="664">
        <v>9</v>
      </c>
      <c r="K369" s="665">
        <v>40589.660000000003</v>
      </c>
    </row>
    <row r="370" spans="1:11" ht="14.4" customHeight="1" x14ac:dyDescent="0.3">
      <c r="A370" s="660" t="s">
        <v>588</v>
      </c>
      <c r="B370" s="661" t="s">
        <v>589</v>
      </c>
      <c r="C370" s="662" t="s">
        <v>604</v>
      </c>
      <c r="D370" s="663" t="s">
        <v>3988</v>
      </c>
      <c r="E370" s="662" t="s">
        <v>7148</v>
      </c>
      <c r="F370" s="663" t="s">
        <v>7149</v>
      </c>
      <c r="G370" s="662" t="s">
        <v>6921</v>
      </c>
      <c r="H370" s="662" t="s">
        <v>6922</v>
      </c>
      <c r="I370" s="664">
        <v>8.1633333333333322</v>
      </c>
      <c r="J370" s="664">
        <v>1200</v>
      </c>
      <c r="K370" s="665">
        <v>9796</v>
      </c>
    </row>
    <row r="371" spans="1:11" ht="14.4" customHeight="1" x14ac:dyDescent="0.3">
      <c r="A371" s="660" t="s">
        <v>588</v>
      </c>
      <c r="B371" s="661" t="s">
        <v>589</v>
      </c>
      <c r="C371" s="662" t="s">
        <v>604</v>
      </c>
      <c r="D371" s="663" t="s">
        <v>3988</v>
      </c>
      <c r="E371" s="662" t="s">
        <v>7148</v>
      </c>
      <c r="F371" s="663" t="s">
        <v>7149</v>
      </c>
      <c r="G371" s="662" t="s">
        <v>6921</v>
      </c>
      <c r="H371" s="662" t="s">
        <v>6923</v>
      </c>
      <c r="I371" s="664">
        <v>8.1649999999999991</v>
      </c>
      <c r="J371" s="664">
        <v>3700</v>
      </c>
      <c r="K371" s="665">
        <v>30213</v>
      </c>
    </row>
    <row r="372" spans="1:11" ht="14.4" customHeight="1" x14ac:dyDescent="0.3">
      <c r="A372" s="660" t="s">
        <v>588</v>
      </c>
      <c r="B372" s="661" t="s">
        <v>589</v>
      </c>
      <c r="C372" s="662" t="s">
        <v>604</v>
      </c>
      <c r="D372" s="663" t="s">
        <v>3988</v>
      </c>
      <c r="E372" s="662" t="s">
        <v>7148</v>
      </c>
      <c r="F372" s="663" t="s">
        <v>7149</v>
      </c>
      <c r="G372" s="662" t="s">
        <v>6926</v>
      </c>
      <c r="H372" s="662" t="s">
        <v>6927</v>
      </c>
      <c r="I372" s="664">
        <v>19.239999999999998</v>
      </c>
      <c r="J372" s="664">
        <v>230</v>
      </c>
      <c r="K372" s="665">
        <v>4424.97</v>
      </c>
    </row>
    <row r="373" spans="1:11" ht="14.4" customHeight="1" x14ac:dyDescent="0.3">
      <c r="A373" s="660" t="s">
        <v>588</v>
      </c>
      <c r="B373" s="661" t="s">
        <v>589</v>
      </c>
      <c r="C373" s="662" t="s">
        <v>604</v>
      </c>
      <c r="D373" s="663" t="s">
        <v>3988</v>
      </c>
      <c r="E373" s="662" t="s">
        <v>7150</v>
      </c>
      <c r="F373" s="663" t="s">
        <v>7151</v>
      </c>
      <c r="G373" s="662" t="s">
        <v>7035</v>
      </c>
      <c r="H373" s="662" t="s">
        <v>7089</v>
      </c>
      <c r="I373" s="664">
        <v>0.30499999999999999</v>
      </c>
      <c r="J373" s="664">
        <v>3000</v>
      </c>
      <c r="K373" s="665">
        <v>914</v>
      </c>
    </row>
    <row r="374" spans="1:11" ht="14.4" customHeight="1" x14ac:dyDescent="0.3">
      <c r="A374" s="660" t="s">
        <v>588</v>
      </c>
      <c r="B374" s="661" t="s">
        <v>589</v>
      </c>
      <c r="C374" s="662" t="s">
        <v>604</v>
      </c>
      <c r="D374" s="663" t="s">
        <v>3988</v>
      </c>
      <c r="E374" s="662" t="s">
        <v>7150</v>
      </c>
      <c r="F374" s="663" t="s">
        <v>7151</v>
      </c>
      <c r="G374" s="662" t="s">
        <v>7035</v>
      </c>
      <c r="H374" s="662" t="s">
        <v>7036</v>
      </c>
      <c r="I374" s="664">
        <v>0.30499999999999999</v>
      </c>
      <c r="J374" s="664">
        <v>1000</v>
      </c>
      <c r="K374" s="665">
        <v>305</v>
      </c>
    </row>
    <row r="375" spans="1:11" ht="14.4" customHeight="1" x14ac:dyDescent="0.3">
      <c r="A375" s="660" t="s">
        <v>588</v>
      </c>
      <c r="B375" s="661" t="s">
        <v>589</v>
      </c>
      <c r="C375" s="662" t="s">
        <v>604</v>
      </c>
      <c r="D375" s="663" t="s">
        <v>3988</v>
      </c>
      <c r="E375" s="662" t="s">
        <v>7150</v>
      </c>
      <c r="F375" s="663" t="s">
        <v>7151</v>
      </c>
      <c r="G375" s="662" t="s">
        <v>6930</v>
      </c>
      <c r="H375" s="662" t="s">
        <v>6931</v>
      </c>
      <c r="I375" s="664">
        <v>0.30499999999999999</v>
      </c>
      <c r="J375" s="664">
        <v>800</v>
      </c>
      <c r="K375" s="665">
        <v>244</v>
      </c>
    </row>
    <row r="376" spans="1:11" ht="14.4" customHeight="1" x14ac:dyDescent="0.3">
      <c r="A376" s="660" t="s">
        <v>588</v>
      </c>
      <c r="B376" s="661" t="s">
        <v>589</v>
      </c>
      <c r="C376" s="662" t="s">
        <v>604</v>
      </c>
      <c r="D376" s="663" t="s">
        <v>3988</v>
      </c>
      <c r="E376" s="662" t="s">
        <v>7150</v>
      </c>
      <c r="F376" s="663" t="s">
        <v>7151</v>
      </c>
      <c r="G376" s="662" t="s">
        <v>6930</v>
      </c>
      <c r="H376" s="662" t="s">
        <v>6932</v>
      </c>
      <c r="I376" s="664">
        <v>0.3</v>
      </c>
      <c r="J376" s="664">
        <v>800</v>
      </c>
      <c r="K376" s="665">
        <v>240</v>
      </c>
    </row>
    <row r="377" spans="1:11" ht="14.4" customHeight="1" x14ac:dyDescent="0.3">
      <c r="A377" s="660" t="s">
        <v>588</v>
      </c>
      <c r="B377" s="661" t="s">
        <v>589</v>
      </c>
      <c r="C377" s="662" t="s">
        <v>604</v>
      </c>
      <c r="D377" s="663" t="s">
        <v>3988</v>
      </c>
      <c r="E377" s="662" t="s">
        <v>7150</v>
      </c>
      <c r="F377" s="663" t="s">
        <v>7151</v>
      </c>
      <c r="G377" s="662" t="s">
        <v>6933</v>
      </c>
      <c r="H377" s="662" t="s">
        <v>6934</v>
      </c>
      <c r="I377" s="664">
        <v>0.30499999999999999</v>
      </c>
      <c r="J377" s="664">
        <v>200</v>
      </c>
      <c r="K377" s="665">
        <v>61</v>
      </c>
    </row>
    <row r="378" spans="1:11" ht="14.4" customHeight="1" x14ac:dyDescent="0.3">
      <c r="A378" s="660" t="s">
        <v>588</v>
      </c>
      <c r="B378" s="661" t="s">
        <v>589</v>
      </c>
      <c r="C378" s="662" t="s">
        <v>604</v>
      </c>
      <c r="D378" s="663" t="s">
        <v>3988</v>
      </c>
      <c r="E378" s="662" t="s">
        <v>7150</v>
      </c>
      <c r="F378" s="663" t="s">
        <v>7151</v>
      </c>
      <c r="G378" s="662" t="s">
        <v>6933</v>
      </c>
      <c r="H378" s="662" t="s">
        <v>6935</v>
      </c>
      <c r="I378" s="664">
        <v>0.30333333333333329</v>
      </c>
      <c r="J378" s="664">
        <v>600</v>
      </c>
      <c r="K378" s="665">
        <v>182</v>
      </c>
    </row>
    <row r="379" spans="1:11" ht="14.4" customHeight="1" x14ac:dyDescent="0.3">
      <c r="A379" s="660" t="s">
        <v>588</v>
      </c>
      <c r="B379" s="661" t="s">
        <v>589</v>
      </c>
      <c r="C379" s="662" t="s">
        <v>604</v>
      </c>
      <c r="D379" s="663" t="s">
        <v>3988</v>
      </c>
      <c r="E379" s="662" t="s">
        <v>7150</v>
      </c>
      <c r="F379" s="663" t="s">
        <v>7151</v>
      </c>
      <c r="G379" s="662" t="s">
        <v>7090</v>
      </c>
      <c r="H379" s="662" t="s">
        <v>7091</v>
      </c>
      <c r="I379" s="664">
        <v>0.48</v>
      </c>
      <c r="J379" s="664">
        <v>100</v>
      </c>
      <c r="K379" s="665">
        <v>48</v>
      </c>
    </row>
    <row r="380" spans="1:11" ht="14.4" customHeight="1" x14ac:dyDescent="0.3">
      <c r="A380" s="660" t="s">
        <v>588</v>
      </c>
      <c r="B380" s="661" t="s">
        <v>589</v>
      </c>
      <c r="C380" s="662" t="s">
        <v>604</v>
      </c>
      <c r="D380" s="663" t="s">
        <v>3988</v>
      </c>
      <c r="E380" s="662" t="s">
        <v>7150</v>
      </c>
      <c r="F380" s="663" t="s">
        <v>7151</v>
      </c>
      <c r="G380" s="662" t="s">
        <v>6936</v>
      </c>
      <c r="H380" s="662" t="s">
        <v>6937</v>
      </c>
      <c r="I380" s="664">
        <v>0.38899999999999996</v>
      </c>
      <c r="J380" s="664">
        <v>7400</v>
      </c>
      <c r="K380" s="665">
        <v>2832</v>
      </c>
    </row>
    <row r="381" spans="1:11" ht="14.4" customHeight="1" x14ac:dyDescent="0.3">
      <c r="A381" s="660" t="s">
        <v>588</v>
      </c>
      <c r="B381" s="661" t="s">
        <v>589</v>
      </c>
      <c r="C381" s="662" t="s">
        <v>604</v>
      </c>
      <c r="D381" s="663" t="s">
        <v>3988</v>
      </c>
      <c r="E381" s="662" t="s">
        <v>7150</v>
      </c>
      <c r="F381" s="663" t="s">
        <v>7151</v>
      </c>
      <c r="G381" s="662" t="s">
        <v>7037</v>
      </c>
      <c r="H381" s="662" t="s">
        <v>7038</v>
      </c>
      <c r="I381" s="664">
        <v>31.460000000000004</v>
      </c>
      <c r="J381" s="664">
        <v>1150</v>
      </c>
      <c r="K381" s="665">
        <v>36179</v>
      </c>
    </row>
    <row r="382" spans="1:11" ht="14.4" customHeight="1" x14ac:dyDescent="0.3">
      <c r="A382" s="660" t="s">
        <v>588</v>
      </c>
      <c r="B382" s="661" t="s">
        <v>589</v>
      </c>
      <c r="C382" s="662" t="s">
        <v>604</v>
      </c>
      <c r="D382" s="663" t="s">
        <v>3988</v>
      </c>
      <c r="E382" s="662" t="s">
        <v>7150</v>
      </c>
      <c r="F382" s="663" t="s">
        <v>7151</v>
      </c>
      <c r="G382" s="662" t="s">
        <v>7037</v>
      </c>
      <c r="H382" s="662" t="s">
        <v>7039</v>
      </c>
      <c r="I382" s="664">
        <v>31.460000000000004</v>
      </c>
      <c r="J382" s="664">
        <v>1100</v>
      </c>
      <c r="K382" s="665">
        <v>34606</v>
      </c>
    </row>
    <row r="383" spans="1:11" ht="14.4" customHeight="1" x14ac:dyDescent="0.3">
      <c r="A383" s="660" t="s">
        <v>588</v>
      </c>
      <c r="B383" s="661" t="s">
        <v>589</v>
      </c>
      <c r="C383" s="662" t="s">
        <v>604</v>
      </c>
      <c r="D383" s="663" t="s">
        <v>3988</v>
      </c>
      <c r="E383" s="662" t="s">
        <v>7150</v>
      </c>
      <c r="F383" s="663" t="s">
        <v>7151</v>
      </c>
      <c r="G383" s="662" t="s">
        <v>7040</v>
      </c>
      <c r="H383" s="662" t="s">
        <v>7041</v>
      </c>
      <c r="I383" s="664">
        <v>1.754</v>
      </c>
      <c r="J383" s="664">
        <v>14400</v>
      </c>
      <c r="K383" s="665">
        <v>25254</v>
      </c>
    </row>
    <row r="384" spans="1:11" ht="14.4" customHeight="1" x14ac:dyDescent="0.3">
      <c r="A384" s="660" t="s">
        <v>588</v>
      </c>
      <c r="B384" s="661" t="s">
        <v>589</v>
      </c>
      <c r="C384" s="662" t="s">
        <v>604</v>
      </c>
      <c r="D384" s="663" t="s">
        <v>3988</v>
      </c>
      <c r="E384" s="662" t="s">
        <v>7150</v>
      </c>
      <c r="F384" s="663" t="s">
        <v>7151</v>
      </c>
      <c r="G384" s="662" t="s">
        <v>6938</v>
      </c>
      <c r="H384" s="662" t="s">
        <v>6939</v>
      </c>
      <c r="I384" s="664">
        <v>1.7562499999999999</v>
      </c>
      <c r="J384" s="664">
        <v>6400</v>
      </c>
      <c r="K384" s="665">
        <v>11236</v>
      </c>
    </row>
    <row r="385" spans="1:11" ht="14.4" customHeight="1" x14ac:dyDescent="0.3">
      <c r="A385" s="660" t="s">
        <v>588</v>
      </c>
      <c r="B385" s="661" t="s">
        <v>589</v>
      </c>
      <c r="C385" s="662" t="s">
        <v>604</v>
      </c>
      <c r="D385" s="663" t="s">
        <v>3988</v>
      </c>
      <c r="E385" s="662" t="s">
        <v>7150</v>
      </c>
      <c r="F385" s="663" t="s">
        <v>7151</v>
      </c>
      <c r="G385" s="662" t="s">
        <v>6940</v>
      </c>
      <c r="H385" s="662" t="s">
        <v>6941</v>
      </c>
      <c r="I385" s="664">
        <v>31.46</v>
      </c>
      <c r="J385" s="664">
        <v>50</v>
      </c>
      <c r="K385" s="665">
        <v>1573</v>
      </c>
    </row>
    <row r="386" spans="1:11" ht="14.4" customHeight="1" x14ac:dyDescent="0.3">
      <c r="A386" s="660" t="s">
        <v>588</v>
      </c>
      <c r="B386" s="661" t="s">
        <v>589</v>
      </c>
      <c r="C386" s="662" t="s">
        <v>604</v>
      </c>
      <c r="D386" s="663" t="s">
        <v>3988</v>
      </c>
      <c r="E386" s="662" t="s">
        <v>7150</v>
      </c>
      <c r="F386" s="663" t="s">
        <v>7151</v>
      </c>
      <c r="G386" s="662" t="s">
        <v>6940</v>
      </c>
      <c r="H386" s="662" t="s">
        <v>7092</v>
      </c>
      <c r="I386" s="664">
        <v>31.46</v>
      </c>
      <c r="J386" s="664">
        <v>50</v>
      </c>
      <c r="K386" s="665">
        <v>1573</v>
      </c>
    </row>
    <row r="387" spans="1:11" ht="14.4" customHeight="1" x14ac:dyDescent="0.3">
      <c r="A387" s="660" t="s">
        <v>588</v>
      </c>
      <c r="B387" s="661" t="s">
        <v>589</v>
      </c>
      <c r="C387" s="662" t="s">
        <v>604</v>
      </c>
      <c r="D387" s="663" t="s">
        <v>3988</v>
      </c>
      <c r="E387" s="662" t="s">
        <v>7152</v>
      </c>
      <c r="F387" s="663" t="s">
        <v>7153</v>
      </c>
      <c r="G387" s="662" t="s">
        <v>6942</v>
      </c>
      <c r="H387" s="662" t="s">
        <v>6943</v>
      </c>
      <c r="I387" s="664">
        <v>0.71</v>
      </c>
      <c r="J387" s="664">
        <v>100</v>
      </c>
      <c r="K387" s="665">
        <v>71.400000000000006</v>
      </c>
    </row>
    <row r="388" spans="1:11" ht="14.4" customHeight="1" x14ac:dyDescent="0.3">
      <c r="A388" s="660" t="s">
        <v>588</v>
      </c>
      <c r="B388" s="661" t="s">
        <v>589</v>
      </c>
      <c r="C388" s="662" t="s">
        <v>604</v>
      </c>
      <c r="D388" s="663" t="s">
        <v>3988</v>
      </c>
      <c r="E388" s="662" t="s">
        <v>7152</v>
      </c>
      <c r="F388" s="663" t="s">
        <v>7153</v>
      </c>
      <c r="G388" s="662" t="s">
        <v>7093</v>
      </c>
      <c r="H388" s="662" t="s">
        <v>7094</v>
      </c>
      <c r="I388" s="664">
        <v>0.72</v>
      </c>
      <c r="J388" s="664">
        <v>200</v>
      </c>
      <c r="K388" s="665">
        <v>144</v>
      </c>
    </row>
    <row r="389" spans="1:11" ht="14.4" customHeight="1" x14ac:dyDescent="0.3">
      <c r="A389" s="660" t="s">
        <v>588</v>
      </c>
      <c r="B389" s="661" t="s">
        <v>589</v>
      </c>
      <c r="C389" s="662" t="s">
        <v>604</v>
      </c>
      <c r="D389" s="663" t="s">
        <v>3988</v>
      </c>
      <c r="E389" s="662" t="s">
        <v>7152</v>
      </c>
      <c r="F389" s="663" t="s">
        <v>7153</v>
      </c>
      <c r="G389" s="662" t="s">
        <v>6944</v>
      </c>
      <c r="H389" s="662" t="s">
        <v>6945</v>
      </c>
      <c r="I389" s="664">
        <v>7.5</v>
      </c>
      <c r="J389" s="664">
        <v>70</v>
      </c>
      <c r="K389" s="665">
        <v>525</v>
      </c>
    </row>
    <row r="390" spans="1:11" ht="14.4" customHeight="1" x14ac:dyDescent="0.3">
      <c r="A390" s="660" t="s">
        <v>588</v>
      </c>
      <c r="B390" s="661" t="s">
        <v>589</v>
      </c>
      <c r="C390" s="662" t="s">
        <v>604</v>
      </c>
      <c r="D390" s="663" t="s">
        <v>3988</v>
      </c>
      <c r="E390" s="662" t="s">
        <v>7152</v>
      </c>
      <c r="F390" s="663" t="s">
        <v>7153</v>
      </c>
      <c r="G390" s="662" t="s">
        <v>6944</v>
      </c>
      <c r="H390" s="662" t="s">
        <v>6946</v>
      </c>
      <c r="I390" s="664">
        <v>7.5</v>
      </c>
      <c r="J390" s="664">
        <v>20</v>
      </c>
      <c r="K390" s="665">
        <v>150</v>
      </c>
    </row>
    <row r="391" spans="1:11" ht="14.4" customHeight="1" x14ac:dyDescent="0.3">
      <c r="A391" s="660" t="s">
        <v>588</v>
      </c>
      <c r="B391" s="661" t="s">
        <v>589</v>
      </c>
      <c r="C391" s="662" t="s">
        <v>604</v>
      </c>
      <c r="D391" s="663" t="s">
        <v>3988</v>
      </c>
      <c r="E391" s="662" t="s">
        <v>7152</v>
      </c>
      <c r="F391" s="663" t="s">
        <v>7153</v>
      </c>
      <c r="G391" s="662" t="s">
        <v>6948</v>
      </c>
      <c r="H391" s="662" t="s">
        <v>6949</v>
      </c>
      <c r="I391" s="664">
        <v>7.5</v>
      </c>
      <c r="J391" s="664">
        <v>50</v>
      </c>
      <c r="K391" s="665">
        <v>375</v>
      </c>
    </row>
    <row r="392" spans="1:11" ht="14.4" customHeight="1" x14ac:dyDescent="0.3">
      <c r="A392" s="660" t="s">
        <v>588</v>
      </c>
      <c r="B392" s="661" t="s">
        <v>589</v>
      </c>
      <c r="C392" s="662" t="s">
        <v>604</v>
      </c>
      <c r="D392" s="663" t="s">
        <v>3988</v>
      </c>
      <c r="E392" s="662" t="s">
        <v>7152</v>
      </c>
      <c r="F392" s="663" t="s">
        <v>7153</v>
      </c>
      <c r="G392" s="662" t="s">
        <v>6952</v>
      </c>
      <c r="H392" s="662" t="s">
        <v>6953</v>
      </c>
      <c r="I392" s="664">
        <v>7.5</v>
      </c>
      <c r="J392" s="664">
        <v>50</v>
      </c>
      <c r="K392" s="665">
        <v>375</v>
      </c>
    </row>
    <row r="393" spans="1:11" ht="14.4" customHeight="1" x14ac:dyDescent="0.3">
      <c r="A393" s="660" t="s">
        <v>588</v>
      </c>
      <c r="B393" s="661" t="s">
        <v>589</v>
      </c>
      <c r="C393" s="662" t="s">
        <v>604</v>
      </c>
      <c r="D393" s="663" t="s">
        <v>3988</v>
      </c>
      <c r="E393" s="662" t="s">
        <v>7152</v>
      </c>
      <c r="F393" s="663" t="s">
        <v>7153</v>
      </c>
      <c r="G393" s="662" t="s">
        <v>6956</v>
      </c>
      <c r="H393" s="662" t="s">
        <v>6959</v>
      </c>
      <c r="I393" s="664">
        <v>7.51</v>
      </c>
      <c r="J393" s="664">
        <v>10</v>
      </c>
      <c r="K393" s="665">
        <v>75.099999999999994</v>
      </c>
    </row>
    <row r="394" spans="1:11" ht="14.4" customHeight="1" x14ac:dyDescent="0.3">
      <c r="A394" s="660" t="s">
        <v>588</v>
      </c>
      <c r="B394" s="661" t="s">
        <v>589</v>
      </c>
      <c r="C394" s="662" t="s">
        <v>604</v>
      </c>
      <c r="D394" s="663" t="s">
        <v>3988</v>
      </c>
      <c r="E394" s="662" t="s">
        <v>7152</v>
      </c>
      <c r="F394" s="663" t="s">
        <v>7153</v>
      </c>
      <c r="G394" s="662" t="s">
        <v>7042</v>
      </c>
      <c r="H394" s="662" t="s">
        <v>7043</v>
      </c>
      <c r="I394" s="664">
        <v>11.01</v>
      </c>
      <c r="J394" s="664">
        <v>20</v>
      </c>
      <c r="K394" s="665">
        <v>220.2</v>
      </c>
    </row>
    <row r="395" spans="1:11" ht="14.4" customHeight="1" x14ac:dyDescent="0.3">
      <c r="A395" s="660" t="s">
        <v>588</v>
      </c>
      <c r="B395" s="661" t="s">
        <v>589</v>
      </c>
      <c r="C395" s="662" t="s">
        <v>604</v>
      </c>
      <c r="D395" s="663" t="s">
        <v>3988</v>
      </c>
      <c r="E395" s="662" t="s">
        <v>7152</v>
      </c>
      <c r="F395" s="663" t="s">
        <v>7153</v>
      </c>
      <c r="G395" s="662" t="s">
        <v>7044</v>
      </c>
      <c r="H395" s="662" t="s">
        <v>7045</v>
      </c>
      <c r="I395" s="664">
        <v>0.77333333333333343</v>
      </c>
      <c r="J395" s="664">
        <v>700</v>
      </c>
      <c r="K395" s="665">
        <v>542</v>
      </c>
    </row>
    <row r="396" spans="1:11" ht="14.4" customHeight="1" x14ac:dyDescent="0.3">
      <c r="A396" s="660" t="s">
        <v>588</v>
      </c>
      <c r="B396" s="661" t="s">
        <v>589</v>
      </c>
      <c r="C396" s="662" t="s">
        <v>604</v>
      </c>
      <c r="D396" s="663" t="s">
        <v>3988</v>
      </c>
      <c r="E396" s="662" t="s">
        <v>7152</v>
      </c>
      <c r="F396" s="663" t="s">
        <v>7153</v>
      </c>
      <c r="G396" s="662" t="s">
        <v>6962</v>
      </c>
      <c r="H396" s="662" t="s">
        <v>6963</v>
      </c>
      <c r="I396" s="664">
        <v>0.77333333333333343</v>
      </c>
      <c r="J396" s="664">
        <v>1600</v>
      </c>
      <c r="K396" s="665">
        <v>1235</v>
      </c>
    </row>
    <row r="397" spans="1:11" ht="14.4" customHeight="1" x14ac:dyDescent="0.3">
      <c r="A397" s="660" t="s">
        <v>588</v>
      </c>
      <c r="B397" s="661" t="s">
        <v>589</v>
      </c>
      <c r="C397" s="662" t="s">
        <v>604</v>
      </c>
      <c r="D397" s="663" t="s">
        <v>3988</v>
      </c>
      <c r="E397" s="662" t="s">
        <v>7152</v>
      </c>
      <c r="F397" s="663" t="s">
        <v>7153</v>
      </c>
      <c r="G397" s="662" t="s">
        <v>7095</v>
      </c>
      <c r="H397" s="662" t="s">
        <v>7096</v>
      </c>
      <c r="I397" s="664">
        <v>0.77999999999999992</v>
      </c>
      <c r="J397" s="664">
        <v>1000</v>
      </c>
      <c r="K397" s="665">
        <v>780</v>
      </c>
    </row>
    <row r="398" spans="1:11" ht="14.4" customHeight="1" x14ac:dyDescent="0.3">
      <c r="A398" s="660" t="s">
        <v>588</v>
      </c>
      <c r="B398" s="661" t="s">
        <v>589</v>
      </c>
      <c r="C398" s="662" t="s">
        <v>604</v>
      </c>
      <c r="D398" s="663" t="s">
        <v>3988</v>
      </c>
      <c r="E398" s="662" t="s">
        <v>7152</v>
      </c>
      <c r="F398" s="663" t="s">
        <v>7153</v>
      </c>
      <c r="G398" s="662" t="s">
        <v>6964</v>
      </c>
      <c r="H398" s="662" t="s">
        <v>6965</v>
      </c>
      <c r="I398" s="664">
        <v>0.71</v>
      </c>
      <c r="J398" s="664">
        <v>2600</v>
      </c>
      <c r="K398" s="665">
        <v>1846</v>
      </c>
    </row>
    <row r="399" spans="1:11" ht="14.4" customHeight="1" x14ac:dyDescent="0.3">
      <c r="A399" s="660" t="s">
        <v>588</v>
      </c>
      <c r="B399" s="661" t="s">
        <v>589</v>
      </c>
      <c r="C399" s="662" t="s">
        <v>604</v>
      </c>
      <c r="D399" s="663" t="s">
        <v>3988</v>
      </c>
      <c r="E399" s="662" t="s">
        <v>7152</v>
      </c>
      <c r="F399" s="663" t="s">
        <v>7153</v>
      </c>
      <c r="G399" s="662" t="s">
        <v>6964</v>
      </c>
      <c r="H399" s="662" t="s">
        <v>6966</v>
      </c>
      <c r="I399" s="664">
        <v>0.71</v>
      </c>
      <c r="J399" s="664">
        <v>3800</v>
      </c>
      <c r="K399" s="665">
        <v>2698</v>
      </c>
    </row>
    <row r="400" spans="1:11" ht="14.4" customHeight="1" x14ac:dyDescent="0.3">
      <c r="A400" s="660" t="s">
        <v>588</v>
      </c>
      <c r="B400" s="661" t="s">
        <v>589</v>
      </c>
      <c r="C400" s="662" t="s">
        <v>604</v>
      </c>
      <c r="D400" s="663" t="s">
        <v>3988</v>
      </c>
      <c r="E400" s="662" t="s">
        <v>7152</v>
      </c>
      <c r="F400" s="663" t="s">
        <v>7153</v>
      </c>
      <c r="G400" s="662" t="s">
        <v>7046</v>
      </c>
      <c r="H400" s="662" t="s">
        <v>7097</v>
      </c>
      <c r="I400" s="664">
        <v>0.71</v>
      </c>
      <c r="J400" s="664">
        <v>1200</v>
      </c>
      <c r="K400" s="665">
        <v>852</v>
      </c>
    </row>
    <row r="401" spans="1:11" ht="14.4" customHeight="1" x14ac:dyDescent="0.3">
      <c r="A401" s="660" t="s">
        <v>588</v>
      </c>
      <c r="B401" s="661" t="s">
        <v>589</v>
      </c>
      <c r="C401" s="662" t="s">
        <v>604</v>
      </c>
      <c r="D401" s="663" t="s">
        <v>3988</v>
      </c>
      <c r="E401" s="662" t="s">
        <v>7152</v>
      </c>
      <c r="F401" s="663" t="s">
        <v>7153</v>
      </c>
      <c r="G401" s="662" t="s">
        <v>7046</v>
      </c>
      <c r="H401" s="662" t="s">
        <v>7047</v>
      </c>
      <c r="I401" s="664">
        <v>0.71</v>
      </c>
      <c r="J401" s="664">
        <v>3400</v>
      </c>
      <c r="K401" s="665">
        <v>2414</v>
      </c>
    </row>
    <row r="402" spans="1:11" ht="14.4" customHeight="1" x14ac:dyDescent="0.3">
      <c r="A402" s="660" t="s">
        <v>588</v>
      </c>
      <c r="B402" s="661" t="s">
        <v>589</v>
      </c>
      <c r="C402" s="662" t="s">
        <v>604</v>
      </c>
      <c r="D402" s="663" t="s">
        <v>3988</v>
      </c>
      <c r="E402" s="662" t="s">
        <v>7152</v>
      </c>
      <c r="F402" s="663" t="s">
        <v>7153</v>
      </c>
      <c r="G402" s="662" t="s">
        <v>7048</v>
      </c>
      <c r="H402" s="662" t="s">
        <v>7049</v>
      </c>
      <c r="I402" s="664">
        <v>0.71</v>
      </c>
      <c r="J402" s="664">
        <v>400</v>
      </c>
      <c r="K402" s="665">
        <v>284</v>
      </c>
    </row>
    <row r="403" spans="1:11" ht="14.4" customHeight="1" x14ac:dyDescent="0.3">
      <c r="A403" s="660" t="s">
        <v>588</v>
      </c>
      <c r="B403" s="661" t="s">
        <v>589</v>
      </c>
      <c r="C403" s="662" t="s">
        <v>604</v>
      </c>
      <c r="D403" s="663" t="s">
        <v>3988</v>
      </c>
      <c r="E403" s="662" t="s">
        <v>7152</v>
      </c>
      <c r="F403" s="663" t="s">
        <v>7153</v>
      </c>
      <c r="G403" s="662" t="s">
        <v>7048</v>
      </c>
      <c r="H403" s="662" t="s">
        <v>7050</v>
      </c>
      <c r="I403" s="664">
        <v>0.71</v>
      </c>
      <c r="J403" s="664">
        <v>1600</v>
      </c>
      <c r="K403" s="665">
        <v>1136</v>
      </c>
    </row>
    <row r="404" spans="1:11" ht="14.4" customHeight="1" x14ac:dyDescent="0.3">
      <c r="A404" s="660" t="s">
        <v>588</v>
      </c>
      <c r="B404" s="661" t="s">
        <v>589</v>
      </c>
      <c r="C404" s="662" t="s">
        <v>607</v>
      </c>
      <c r="D404" s="663" t="s">
        <v>3989</v>
      </c>
      <c r="E404" s="662" t="s">
        <v>7142</v>
      </c>
      <c r="F404" s="663" t="s">
        <v>7143</v>
      </c>
      <c r="G404" s="662" t="s">
        <v>6700</v>
      </c>
      <c r="H404" s="662" t="s">
        <v>6701</v>
      </c>
      <c r="I404" s="664">
        <v>27.37</v>
      </c>
      <c r="J404" s="664">
        <v>28</v>
      </c>
      <c r="K404" s="665">
        <v>766.36</v>
      </c>
    </row>
    <row r="405" spans="1:11" ht="14.4" customHeight="1" x14ac:dyDescent="0.3">
      <c r="A405" s="660" t="s">
        <v>588</v>
      </c>
      <c r="B405" s="661" t="s">
        <v>589</v>
      </c>
      <c r="C405" s="662" t="s">
        <v>607</v>
      </c>
      <c r="D405" s="663" t="s">
        <v>3989</v>
      </c>
      <c r="E405" s="662" t="s">
        <v>7142</v>
      </c>
      <c r="F405" s="663" t="s">
        <v>7143</v>
      </c>
      <c r="G405" s="662" t="s">
        <v>7098</v>
      </c>
      <c r="H405" s="662" t="s">
        <v>7099</v>
      </c>
      <c r="I405" s="664">
        <v>12.38</v>
      </c>
      <c r="J405" s="664">
        <v>1</v>
      </c>
      <c r="K405" s="665">
        <v>12.38</v>
      </c>
    </row>
    <row r="406" spans="1:11" ht="14.4" customHeight="1" x14ac:dyDescent="0.3">
      <c r="A406" s="660" t="s">
        <v>588</v>
      </c>
      <c r="B406" s="661" t="s">
        <v>589</v>
      </c>
      <c r="C406" s="662" t="s">
        <v>607</v>
      </c>
      <c r="D406" s="663" t="s">
        <v>3989</v>
      </c>
      <c r="E406" s="662" t="s">
        <v>7142</v>
      </c>
      <c r="F406" s="663" t="s">
        <v>7143</v>
      </c>
      <c r="G406" s="662" t="s">
        <v>6736</v>
      </c>
      <c r="H406" s="662" t="s">
        <v>6991</v>
      </c>
      <c r="I406" s="664">
        <v>13.02</v>
      </c>
      <c r="J406" s="664">
        <v>1</v>
      </c>
      <c r="K406" s="665">
        <v>13.02</v>
      </c>
    </row>
    <row r="407" spans="1:11" ht="14.4" customHeight="1" x14ac:dyDescent="0.3">
      <c r="A407" s="660" t="s">
        <v>588</v>
      </c>
      <c r="B407" s="661" t="s">
        <v>589</v>
      </c>
      <c r="C407" s="662" t="s">
        <v>607</v>
      </c>
      <c r="D407" s="663" t="s">
        <v>3989</v>
      </c>
      <c r="E407" s="662" t="s">
        <v>7142</v>
      </c>
      <c r="F407" s="663" t="s">
        <v>7143</v>
      </c>
      <c r="G407" s="662" t="s">
        <v>6996</v>
      </c>
      <c r="H407" s="662" t="s">
        <v>6997</v>
      </c>
      <c r="I407" s="664">
        <v>26.37</v>
      </c>
      <c r="J407" s="664">
        <v>36</v>
      </c>
      <c r="K407" s="665">
        <v>949.31</v>
      </c>
    </row>
    <row r="408" spans="1:11" ht="14.4" customHeight="1" x14ac:dyDescent="0.3">
      <c r="A408" s="660" t="s">
        <v>588</v>
      </c>
      <c r="B408" s="661" t="s">
        <v>589</v>
      </c>
      <c r="C408" s="662" t="s">
        <v>607</v>
      </c>
      <c r="D408" s="663" t="s">
        <v>3989</v>
      </c>
      <c r="E408" s="662" t="s">
        <v>7142</v>
      </c>
      <c r="F408" s="663" t="s">
        <v>7143</v>
      </c>
      <c r="G408" s="662" t="s">
        <v>6748</v>
      </c>
      <c r="H408" s="662" t="s">
        <v>6749</v>
      </c>
      <c r="I408" s="664">
        <v>7.51</v>
      </c>
      <c r="J408" s="664">
        <v>30</v>
      </c>
      <c r="K408" s="665">
        <v>225.29999999999998</v>
      </c>
    </row>
    <row r="409" spans="1:11" ht="14.4" customHeight="1" x14ac:dyDescent="0.3">
      <c r="A409" s="660" t="s">
        <v>588</v>
      </c>
      <c r="B409" s="661" t="s">
        <v>589</v>
      </c>
      <c r="C409" s="662" t="s">
        <v>607</v>
      </c>
      <c r="D409" s="663" t="s">
        <v>3989</v>
      </c>
      <c r="E409" s="662" t="s">
        <v>7142</v>
      </c>
      <c r="F409" s="663" t="s">
        <v>7143</v>
      </c>
      <c r="G409" s="662" t="s">
        <v>6760</v>
      </c>
      <c r="H409" s="662" t="s">
        <v>6761</v>
      </c>
      <c r="I409" s="664">
        <v>0.32</v>
      </c>
      <c r="J409" s="664">
        <v>5</v>
      </c>
      <c r="K409" s="665">
        <v>1.6</v>
      </c>
    </row>
    <row r="410" spans="1:11" ht="14.4" customHeight="1" x14ac:dyDescent="0.3">
      <c r="A410" s="660" t="s">
        <v>588</v>
      </c>
      <c r="B410" s="661" t="s">
        <v>589</v>
      </c>
      <c r="C410" s="662" t="s">
        <v>607</v>
      </c>
      <c r="D410" s="663" t="s">
        <v>3989</v>
      </c>
      <c r="E410" s="662" t="s">
        <v>7142</v>
      </c>
      <c r="F410" s="663" t="s">
        <v>7143</v>
      </c>
      <c r="G410" s="662" t="s">
        <v>6762</v>
      </c>
      <c r="H410" s="662" t="s">
        <v>6763</v>
      </c>
      <c r="I410" s="664">
        <v>11.74</v>
      </c>
      <c r="J410" s="664">
        <v>1</v>
      </c>
      <c r="K410" s="665">
        <v>11.74</v>
      </c>
    </row>
    <row r="411" spans="1:11" ht="14.4" customHeight="1" x14ac:dyDescent="0.3">
      <c r="A411" s="660" t="s">
        <v>588</v>
      </c>
      <c r="B411" s="661" t="s">
        <v>589</v>
      </c>
      <c r="C411" s="662" t="s">
        <v>607</v>
      </c>
      <c r="D411" s="663" t="s">
        <v>3989</v>
      </c>
      <c r="E411" s="662" t="s">
        <v>7142</v>
      </c>
      <c r="F411" s="663" t="s">
        <v>7143</v>
      </c>
      <c r="G411" s="662" t="s">
        <v>6774</v>
      </c>
      <c r="H411" s="662" t="s">
        <v>6775</v>
      </c>
      <c r="I411" s="664">
        <v>2.5499999999999998</v>
      </c>
      <c r="J411" s="664">
        <v>3</v>
      </c>
      <c r="K411" s="665">
        <v>7.65</v>
      </c>
    </row>
    <row r="412" spans="1:11" ht="14.4" customHeight="1" x14ac:dyDescent="0.3">
      <c r="A412" s="660" t="s">
        <v>588</v>
      </c>
      <c r="B412" s="661" t="s">
        <v>589</v>
      </c>
      <c r="C412" s="662" t="s">
        <v>607</v>
      </c>
      <c r="D412" s="663" t="s">
        <v>3989</v>
      </c>
      <c r="E412" s="662" t="s">
        <v>7144</v>
      </c>
      <c r="F412" s="663" t="s">
        <v>7145</v>
      </c>
      <c r="G412" s="662" t="s">
        <v>7029</v>
      </c>
      <c r="H412" s="662" t="s">
        <v>7030</v>
      </c>
      <c r="I412" s="664">
        <v>2.6</v>
      </c>
      <c r="J412" s="664">
        <v>2</v>
      </c>
      <c r="K412" s="665">
        <v>5.2</v>
      </c>
    </row>
    <row r="413" spans="1:11" ht="14.4" customHeight="1" x14ac:dyDescent="0.3">
      <c r="A413" s="660" t="s">
        <v>588</v>
      </c>
      <c r="B413" s="661" t="s">
        <v>589</v>
      </c>
      <c r="C413" s="662" t="s">
        <v>607</v>
      </c>
      <c r="D413" s="663" t="s">
        <v>3989</v>
      </c>
      <c r="E413" s="662" t="s">
        <v>7144</v>
      </c>
      <c r="F413" s="663" t="s">
        <v>7145</v>
      </c>
      <c r="G413" s="662" t="s">
        <v>7100</v>
      </c>
      <c r="H413" s="662" t="s">
        <v>7101</v>
      </c>
      <c r="I413" s="664">
        <v>2.6</v>
      </c>
      <c r="J413" s="664">
        <v>2</v>
      </c>
      <c r="K413" s="665">
        <v>5.2</v>
      </c>
    </row>
    <row r="414" spans="1:11" ht="14.4" customHeight="1" x14ac:dyDescent="0.3">
      <c r="A414" s="660" t="s">
        <v>588</v>
      </c>
      <c r="B414" s="661" t="s">
        <v>589</v>
      </c>
      <c r="C414" s="662" t="s">
        <v>607</v>
      </c>
      <c r="D414" s="663" t="s">
        <v>3989</v>
      </c>
      <c r="E414" s="662" t="s">
        <v>7144</v>
      </c>
      <c r="F414" s="663" t="s">
        <v>7145</v>
      </c>
      <c r="G414" s="662" t="s">
        <v>7031</v>
      </c>
      <c r="H414" s="662" t="s">
        <v>7032</v>
      </c>
      <c r="I414" s="664">
        <v>2.6</v>
      </c>
      <c r="J414" s="664">
        <v>2</v>
      </c>
      <c r="K414" s="665">
        <v>5.2</v>
      </c>
    </row>
    <row r="415" spans="1:11" ht="14.4" customHeight="1" x14ac:dyDescent="0.3">
      <c r="A415" s="660" t="s">
        <v>588</v>
      </c>
      <c r="B415" s="661" t="s">
        <v>589</v>
      </c>
      <c r="C415" s="662" t="s">
        <v>607</v>
      </c>
      <c r="D415" s="663" t="s">
        <v>3989</v>
      </c>
      <c r="E415" s="662" t="s">
        <v>7144</v>
      </c>
      <c r="F415" s="663" t="s">
        <v>7145</v>
      </c>
      <c r="G415" s="662" t="s">
        <v>7102</v>
      </c>
      <c r="H415" s="662" t="s">
        <v>7103</v>
      </c>
      <c r="I415" s="664">
        <v>2132.4499999999998</v>
      </c>
      <c r="J415" s="664">
        <v>30</v>
      </c>
      <c r="K415" s="665">
        <v>63902.9</v>
      </c>
    </row>
    <row r="416" spans="1:11" ht="14.4" customHeight="1" x14ac:dyDescent="0.3">
      <c r="A416" s="660" t="s">
        <v>588</v>
      </c>
      <c r="B416" s="661" t="s">
        <v>589</v>
      </c>
      <c r="C416" s="662" t="s">
        <v>607</v>
      </c>
      <c r="D416" s="663" t="s">
        <v>3989</v>
      </c>
      <c r="E416" s="662" t="s">
        <v>7144</v>
      </c>
      <c r="F416" s="663" t="s">
        <v>7145</v>
      </c>
      <c r="G416" s="662" t="s">
        <v>7104</v>
      </c>
      <c r="H416" s="662" t="s">
        <v>7105</v>
      </c>
      <c r="I416" s="664">
        <v>1084.48</v>
      </c>
      <c r="J416" s="664">
        <v>20</v>
      </c>
      <c r="K416" s="665">
        <v>21689.5</v>
      </c>
    </row>
    <row r="417" spans="1:11" ht="14.4" customHeight="1" x14ac:dyDescent="0.3">
      <c r="A417" s="660" t="s">
        <v>588</v>
      </c>
      <c r="B417" s="661" t="s">
        <v>589</v>
      </c>
      <c r="C417" s="662" t="s">
        <v>610</v>
      </c>
      <c r="D417" s="663" t="s">
        <v>3990</v>
      </c>
      <c r="E417" s="662" t="s">
        <v>7142</v>
      </c>
      <c r="F417" s="663" t="s">
        <v>7143</v>
      </c>
      <c r="G417" s="662" t="s">
        <v>6684</v>
      </c>
      <c r="H417" s="662" t="s">
        <v>6685</v>
      </c>
      <c r="I417" s="664">
        <v>99.05</v>
      </c>
      <c r="J417" s="664">
        <v>1</v>
      </c>
      <c r="K417" s="665">
        <v>99.05</v>
      </c>
    </row>
    <row r="418" spans="1:11" ht="14.4" customHeight="1" x14ac:dyDescent="0.3">
      <c r="A418" s="660" t="s">
        <v>588</v>
      </c>
      <c r="B418" s="661" t="s">
        <v>589</v>
      </c>
      <c r="C418" s="662" t="s">
        <v>610</v>
      </c>
      <c r="D418" s="663" t="s">
        <v>3990</v>
      </c>
      <c r="E418" s="662" t="s">
        <v>7142</v>
      </c>
      <c r="F418" s="663" t="s">
        <v>7143</v>
      </c>
      <c r="G418" s="662" t="s">
        <v>7106</v>
      </c>
      <c r="H418" s="662" t="s">
        <v>7107</v>
      </c>
      <c r="I418" s="664">
        <v>166.85</v>
      </c>
      <c r="J418" s="664">
        <v>1</v>
      </c>
      <c r="K418" s="665">
        <v>166.85</v>
      </c>
    </row>
    <row r="419" spans="1:11" ht="14.4" customHeight="1" x14ac:dyDescent="0.3">
      <c r="A419" s="660" t="s">
        <v>588</v>
      </c>
      <c r="B419" s="661" t="s">
        <v>589</v>
      </c>
      <c r="C419" s="662" t="s">
        <v>610</v>
      </c>
      <c r="D419" s="663" t="s">
        <v>3990</v>
      </c>
      <c r="E419" s="662" t="s">
        <v>7142</v>
      </c>
      <c r="F419" s="663" t="s">
        <v>7143</v>
      </c>
      <c r="G419" s="662" t="s">
        <v>6688</v>
      </c>
      <c r="H419" s="662" t="s">
        <v>6689</v>
      </c>
      <c r="I419" s="664">
        <v>123.05</v>
      </c>
      <c r="J419" s="664">
        <v>10</v>
      </c>
      <c r="K419" s="665">
        <v>1230.5</v>
      </c>
    </row>
    <row r="420" spans="1:11" ht="14.4" customHeight="1" x14ac:dyDescent="0.3">
      <c r="A420" s="660" t="s">
        <v>588</v>
      </c>
      <c r="B420" s="661" t="s">
        <v>589</v>
      </c>
      <c r="C420" s="662" t="s">
        <v>610</v>
      </c>
      <c r="D420" s="663" t="s">
        <v>3990</v>
      </c>
      <c r="E420" s="662" t="s">
        <v>7142</v>
      </c>
      <c r="F420" s="663" t="s">
        <v>7143</v>
      </c>
      <c r="G420" s="662" t="s">
        <v>7108</v>
      </c>
      <c r="H420" s="662" t="s">
        <v>7109</v>
      </c>
      <c r="I420" s="664">
        <v>2.4</v>
      </c>
      <c r="J420" s="664">
        <v>100</v>
      </c>
      <c r="K420" s="665">
        <v>240</v>
      </c>
    </row>
    <row r="421" spans="1:11" ht="14.4" customHeight="1" x14ac:dyDescent="0.3">
      <c r="A421" s="660" t="s">
        <v>588</v>
      </c>
      <c r="B421" s="661" t="s">
        <v>589</v>
      </c>
      <c r="C421" s="662" t="s">
        <v>610</v>
      </c>
      <c r="D421" s="663" t="s">
        <v>3990</v>
      </c>
      <c r="E421" s="662" t="s">
        <v>7142</v>
      </c>
      <c r="F421" s="663" t="s">
        <v>7143</v>
      </c>
      <c r="G421" s="662" t="s">
        <v>6704</v>
      </c>
      <c r="H421" s="662" t="s">
        <v>6705</v>
      </c>
      <c r="I421" s="664">
        <v>2.0499999999999998</v>
      </c>
      <c r="J421" s="664">
        <v>100</v>
      </c>
      <c r="K421" s="665">
        <v>205.14999999999998</v>
      </c>
    </row>
    <row r="422" spans="1:11" ht="14.4" customHeight="1" x14ac:dyDescent="0.3">
      <c r="A422" s="660" t="s">
        <v>588</v>
      </c>
      <c r="B422" s="661" t="s">
        <v>589</v>
      </c>
      <c r="C422" s="662" t="s">
        <v>610</v>
      </c>
      <c r="D422" s="663" t="s">
        <v>3990</v>
      </c>
      <c r="E422" s="662" t="s">
        <v>7142</v>
      </c>
      <c r="F422" s="663" t="s">
        <v>7143</v>
      </c>
      <c r="G422" s="662" t="s">
        <v>6706</v>
      </c>
      <c r="H422" s="662" t="s">
        <v>6707</v>
      </c>
      <c r="I422" s="664">
        <v>2.4700000000000002</v>
      </c>
      <c r="J422" s="664">
        <v>160</v>
      </c>
      <c r="K422" s="665">
        <v>395.2</v>
      </c>
    </row>
    <row r="423" spans="1:11" ht="14.4" customHeight="1" x14ac:dyDescent="0.3">
      <c r="A423" s="660" t="s">
        <v>588</v>
      </c>
      <c r="B423" s="661" t="s">
        <v>589</v>
      </c>
      <c r="C423" s="662" t="s">
        <v>610</v>
      </c>
      <c r="D423" s="663" t="s">
        <v>3990</v>
      </c>
      <c r="E423" s="662" t="s">
        <v>7142</v>
      </c>
      <c r="F423" s="663" t="s">
        <v>7143</v>
      </c>
      <c r="G423" s="662" t="s">
        <v>6708</v>
      </c>
      <c r="H423" s="662" t="s">
        <v>6709</v>
      </c>
      <c r="I423" s="664">
        <v>0.87666666666666659</v>
      </c>
      <c r="J423" s="664">
        <v>800</v>
      </c>
      <c r="K423" s="665">
        <v>700</v>
      </c>
    </row>
    <row r="424" spans="1:11" ht="14.4" customHeight="1" x14ac:dyDescent="0.3">
      <c r="A424" s="660" t="s">
        <v>588</v>
      </c>
      <c r="B424" s="661" t="s">
        <v>589</v>
      </c>
      <c r="C424" s="662" t="s">
        <v>610</v>
      </c>
      <c r="D424" s="663" t="s">
        <v>3990</v>
      </c>
      <c r="E424" s="662" t="s">
        <v>7142</v>
      </c>
      <c r="F424" s="663" t="s">
        <v>7143</v>
      </c>
      <c r="G424" s="662" t="s">
        <v>6716</v>
      </c>
      <c r="H424" s="662" t="s">
        <v>6717</v>
      </c>
      <c r="I424" s="664">
        <v>0.43</v>
      </c>
      <c r="J424" s="664">
        <v>200</v>
      </c>
      <c r="K424" s="665">
        <v>86</v>
      </c>
    </row>
    <row r="425" spans="1:11" ht="14.4" customHeight="1" x14ac:dyDescent="0.3">
      <c r="A425" s="660" t="s">
        <v>588</v>
      </c>
      <c r="B425" s="661" t="s">
        <v>589</v>
      </c>
      <c r="C425" s="662" t="s">
        <v>610</v>
      </c>
      <c r="D425" s="663" t="s">
        <v>3990</v>
      </c>
      <c r="E425" s="662" t="s">
        <v>7142</v>
      </c>
      <c r="F425" s="663" t="s">
        <v>7143</v>
      </c>
      <c r="G425" s="662" t="s">
        <v>7053</v>
      </c>
      <c r="H425" s="662" t="s">
        <v>7054</v>
      </c>
      <c r="I425" s="664">
        <v>1.244</v>
      </c>
      <c r="J425" s="664">
        <v>900</v>
      </c>
      <c r="K425" s="665">
        <v>1119</v>
      </c>
    </row>
    <row r="426" spans="1:11" ht="14.4" customHeight="1" x14ac:dyDescent="0.3">
      <c r="A426" s="660" t="s">
        <v>588</v>
      </c>
      <c r="B426" s="661" t="s">
        <v>589</v>
      </c>
      <c r="C426" s="662" t="s">
        <v>610</v>
      </c>
      <c r="D426" s="663" t="s">
        <v>3990</v>
      </c>
      <c r="E426" s="662" t="s">
        <v>7142</v>
      </c>
      <c r="F426" s="663" t="s">
        <v>7143</v>
      </c>
      <c r="G426" s="662" t="s">
        <v>6728</v>
      </c>
      <c r="H426" s="662" t="s">
        <v>6729</v>
      </c>
      <c r="I426" s="664">
        <v>0.6</v>
      </c>
      <c r="J426" s="664">
        <v>200</v>
      </c>
      <c r="K426" s="665">
        <v>120</v>
      </c>
    </row>
    <row r="427" spans="1:11" ht="14.4" customHeight="1" x14ac:dyDescent="0.3">
      <c r="A427" s="660" t="s">
        <v>588</v>
      </c>
      <c r="B427" s="661" t="s">
        <v>589</v>
      </c>
      <c r="C427" s="662" t="s">
        <v>610</v>
      </c>
      <c r="D427" s="663" t="s">
        <v>3990</v>
      </c>
      <c r="E427" s="662" t="s">
        <v>7142</v>
      </c>
      <c r="F427" s="663" t="s">
        <v>7143</v>
      </c>
      <c r="G427" s="662" t="s">
        <v>7110</v>
      </c>
      <c r="H427" s="662" t="s">
        <v>7111</v>
      </c>
      <c r="I427" s="664">
        <v>1.29</v>
      </c>
      <c r="J427" s="664">
        <v>200</v>
      </c>
      <c r="K427" s="665">
        <v>258</v>
      </c>
    </row>
    <row r="428" spans="1:11" ht="14.4" customHeight="1" x14ac:dyDescent="0.3">
      <c r="A428" s="660" t="s">
        <v>588</v>
      </c>
      <c r="B428" s="661" t="s">
        <v>589</v>
      </c>
      <c r="C428" s="662" t="s">
        <v>610</v>
      </c>
      <c r="D428" s="663" t="s">
        <v>3990</v>
      </c>
      <c r="E428" s="662" t="s">
        <v>7142</v>
      </c>
      <c r="F428" s="663" t="s">
        <v>7143</v>
      </c>
      <c r="G428" s="662" t="s">
        <v>6742</v>
      </c>
      <c r="H428" s="662" t="s">
        <v>6743</v>
      </c>
      <c r="I428" s="664">
        <v>26.16</v>
      </c>
      <c r="J428" s="664">
        <v>1</v>
      </c>
      <c r="K428" s="665">
        <v>26.16</v>
      </c>
    </row>
    <row r="429" spans="1:11" ht="14.4" customHeight="1" x14ac:dyDescent="0.3">
      <c r="A429" s="660" t="s">
        <v>588</v>
      </c>
      <c r="B429" s="661" t="s">
        <v>589</v>
      </c>
      <c r="C429" s="662" t="s">
        <v>610</v>
      </c>
      <c r="D429" s="663" t="s">
        <v>3990</v>
      </c>
      <c r="E429" s="662" t="s">
        <v>7142</v>
      </c>
      <c r="F429" s="663" t="s">
        <v>7143</v>
      </c>
      <c r="G429" s="662" t="s">
        <v>7055</v>
      </c>
      <c r="H429" s="662" t="s">
        <v>7056</v>
      </c>
      <c r="I429" s="664">
        <v>0.93</v>
      </c>
      <c r="J429" s="664">
        <v>400</v>
      </c>
      <c r="K429" s="665">
        <v>372</v>
      </c>
    </row>
    <row r="430" spans="1:11" ht="14.4" customHeight="1" x14ac:dyDescent="0.3">
      <c r="A430" s="660" t="s">
        <v>588</v>
      </c>
      <c r="B430" s="661" t="s">
        <v>589</v>
      </c>
      <c r="C430" s="662" t="s">
        <v>610</v>
      </c>
      <c r="D430" s="663" t="s">
        <v>3990</v>
      </c>
      <c r="E430" s="662" t="s">
        <v>7142</v>
      </c>
      <c r="F430" s="663" t="s">
        <v>7143</v>
      </c>
      <c r="G430" s="662" t="s">
        <v>7112</v>
      </c>
      <c r="H430" s="662" t="s">
        <v>7113</v>
      </c>
      <c r="I430" s="664">
        <v>259.89999999999998</v>
      </c>
      <c r="J430" s="664">
        <v>1</v>
      </c>
      <c r="K430" s="665">
        <v>259.89999999999998</v>
      </c>
    </row>
    <row r="431" spans="1:11" ht="14.4" customHeight="1" x14ac:dyDescent="0.3">
      <c r="A431" s="660" t="s">
        <v>588</v>
      </c>
      <c r="B431" s="661" t="s">
        <v>589</v>
      </c>
      <c r="C431" s="662" t="s">
        <v>610</v>
      </c>
      <c r="D431" s="663" t="s">
        <v>3990</v>
      </c>
      <c r="E431" s="662" t="s">
        <v>7142</v>
      </c>
      <c r="F431" s="663" t="s">
        <v>7143</v>
      </c>
      <c r="G431" s="662" t="s">
        <v>6746</v>
      </c>
      <c r="H431" s="662" t="s">
        <v>6747</v>
      </c>
      <c r="I431" s="664">
        <v>120.69</v>
      </c>
      <c r="J431" s="664">
        <v>10</v>
      </c>
      <c r="K431" s="665">
        <v>1206.92</v>
      </c>
    </row>
    <row r="432" spans="1:11" ht="14.4" customHeight="1" x14ac:dyDescent="0.3">
      <c r="A432" s="660" t="s">
        <v>588</v>
      </c>
      <c r="B432" s="661" t="s">
        <v>589</v>
      </c>
      <c r="C432" s="662" t="s">
        <v>610</v>
      </c>
      <c r="D432" s="663" t="s">
        <v>3990</v>
      </c>
      <c r="E432" s="662" t="s">
        <v>7142</v>
      </c>
      <c r="F432" s="663" t="s">
        <v>7143</v>
      </c>
      <c r="G432" s="662" t="s">
        <v>7114</v>
      </c>
      <c r="H432" s="662" t="s">
        <v>7115</v>
      </c>
      <c r="I432" s="664">
        <v>85.42</v>
      </c>
      <c r="J432" s="664">
        <v>5</v>
      </c>
      <c r="K432" s="665">
        <v>427.11</v>
      </c>
    </row>
    <row r="433" spans="1:11" ht="14.4" customHeight="1" x14ac:dyDescent="0.3">
      <c r="A433" s="660" t="s">
        <v>588</v>
      </c>
      <c r="B433" s="661" t="s">
        <v>589</v>
      </c>
      <c r="C433" s="662" t="s">
        <v>610</v>
      </c>
      <c r="D433" s="663" t="s">
        <v>3990</v>
      </c>
      <c r="E433" s="662" t="s">
        <v>7142</v>
      </c>
      <c r="F433" s="663" t="s">
        <v>7143</v>
      </c>
      <c r="G433" s="662" t="s">
        <v>6996</v>
      </c>
      <c r="H433" s="662" t="s">
        <v>6997</v>
      </c>
      <c r="I433" s="664">
        <v>26.37</v>
      </c>
      <c r="J433" s="664">
        <v>48</v>
      </c>
      <c r="K433" s="665">
        <v>1265.76</v>
      </c>
    </row>
    <row r="434" spans="1:11" ht="14.4" customHeight="1" x14ac:dyDescent="0.3">
      <c r="A434" s="660" t="s">
        <v>588</v>
      </c>
      <c r="B434" s="661" t="s">
        <v>589</v>
      </c>
      <c r="C434" s="662" t="s">
        <v>610</v>
      </c>
      <c r="D434" s="663" t="s">
        <v>3990</v>
      </c>
      <c r="E434" s="662" t="s">
        <v>7142</v>
      </c>
      <c r="F434" s="663" t="s">
        <v>7143</v>
      </c>
      <c r="G434" s="662" t="s">
        <v>7116</v>
      </c>
      <c r="H434" s="662" t="s">
        <v>7117</v>
      </c>
      <c r="I434" s="664">
        <v>18.75</v>
      </c>
      <c r="J434" s="664">
        <v>10</v>
      </c>
      <c r="K434" s="665">
        <v>187.53</v>
      </c>
    </row>
    <row r="435" spans="1:11" ht="14.4" customHeight="1" x14ac:dyDescent="0.3">
      <c r="A435" s="660" t="s">
        <v>588</v>
      </c>
      <c r="B435" s="661" t="s">
        <v>589</v>
      </c>
      <c r="C435" s="662" t="s">
        <v>610</v>
      </c>
      <c r="D435" s="663" t="s">
        <v>3990</v>
      </c>
      <c r="E435" s="662" t="s">
        <v>7142</v>
      </c>
      <c r="F435" s="663" t="s">
        <v>7143</v>
      </c>
      <c r="G435" s="662" t="s">
        <v>7118</v>
      </c>
      <c r="H435" s="662" t="s">
        <v>7119</v>
      </c>
      <c r="I435" s="664">
        <v>243.58</v>
      </c>
      <c r="J435" s="664">
        <v>1</v>
      </c>
      <c r="K435" s="665">
        <v>243.58</v>
      </c>
    </row>
    <row r="436" spans="1:11" ht="14.4" customHeight="1" x14ac:dyDescent="0.3">
      <c r="A436" s="660" t="s">
        <v>588</v>
      </c>
      <c r="B436" s="661" t="s">
        <v>589</v>
      </c>
      <c r="C436" s="662" t="s">
        <v>610</v>
      </c>
      <c r="D436" s="663" t="s">
        <v>3990</v>
      </c>
      <c r="E436" s="662" t="s">
        <v>7142</v>
      </c>
      <c r="F436" s="663" t="s">
        <v>7143</v>
      </c>
      <c r="G436" s="662" t="s">
        <v>7120</v>
      </c>
      <c r="H436" s="662" t="s">
        <v>7121</v>
      </c>
      <c r="I436" s="664">
        <v>112.82</v>
      </c>
      <c r="J436" s="664">
        <v>5</v>
      </c>
      <c r="K436" s="665">
        <v>564.09</v>
      </c>
    </row>
    <row r="437" spans="1:11" ht="14.4" customHeight="1" x14ac:dyDescent="0.3">
      <c r="A437" s="660" t="s">
        <v>588</v>
      </c>
      <c r="B437" s="661" t="s">
        <v>589</v>
      </c>
      <c r="C437" s="662" t="s">
        <v>610</v>
      </c>
      <c r="D437" s="663" t="s">
        <v>3990</v>
      </c>
      <c r="E437" s="662" t="s">
        <v>7142</v>
      </c>
      <c r="F437" s="663" t="s">
        <v>7143</v>
      </c>
      <c r="G437" s="662" t="s">
        <v>6758</v>
      </c>
      <c r="H437" s="662" t="s">
        <v>6759</v>
      </c>
      <c r="I437" s="664">
        <v>9.7799999999999994</v>
      </c>
      <c r="J437" s="664">
        <v>30</v>
      </c>
      <c r="K437" s="665">
        <v>293.25</v>
      </c>
    </row>
    <row r="438" spans="1:11" ht="14.4" customHeight="1" x14ac:dyDescent="0.3">
      <c r="A438" s="660" t="s">
        <v>588</v>
      </c>
      <c r="B438" s="661" t="s">
        <v>589</v>
      </c>
      <c r="C438" s="662" t="s">
        <v>610</v>
      </c>
      <c r="D438" s="663" t="s">
        <v>3990</v>
      </c>
      <c r="E438" s="662" t="s">
        <v>7142</v>
      </c>
      <c r="F438" s="663" t="s">
        <v>7143</v>
      </c>
      <c r="G438" s="662" t="s">
        <v>7122</v>
      </c>
      <c r="H438" s="662" t="s">
        <v>7123</v>
      </c>
      <c r="I438" s="664">
        <v>2.88</v>
      </c>
      <c r="J438" s="664">
        <v>50</v>
      </c>
      <c r="K438" s="665">
        <v>144</v>
      </c>
    </row>
    <row r="439" spans="1:11" ht="14.4" customHeight="1" x14ac:dyDescent="0.3">
      <c r="A439" s="660" t="s">
        <v>588</v>
      </c>
      <c r="B439" s="661" t="s">
        <v>589</v>
      </c>
      <c r="C439" s="662" t="s">
        <v>610</v>
      </c>
      <c r="D439" s="663" t="s">
        <v>3990</v>
      </c>
      <c r="E439" s="662" t="s">
        <v>7142</v>
      </c>
      <c r="F439" s="663" t="s">
        <v>7143</v>
      </c>
      <c r="G439" s="662" t="s">
        <v>7000</v>
      </c>
      <c r="H439" s="662" t="s">
        <v>7001</v>
      </c>
      <c r="I439" s="664">
        <v>5.28</v>
      </c>
      <c r="J439" s="664">
        <v>20</v>
      </c>
      <c r="K439" s="665">
        <v>105.6</v>
      </c>
    </row>
    <row r="440" spans="1:11" ht="14.4" customHeight="1" x14ac:dyDescent="0.3">
      <c r="A440" s="660" t="s">
        <v>588</v>
      </c>
      <c r="B440" s="661" t="s">
        <v>589</v>
      </c>
      <c r="C440" s="662" t="s">
        <v>610</v>
      </c>
      <c r="D440" s="663" t="s">
        <v>3990</v>
      </c>
      <c r="E440" s="662" t="s">
        <v>7142</v>
      </c>
      <c r="F440" s="663" t="s">
        <v>7143</v>
      </c>
      <c r="G440" s="662" t="s">
        <v>7124</v>
      </c>
      <c r="H440" s="662" t="s">
        <v>7125</v>
      </c>
      <c r="I440" s="664">
        <v>249.55</v>
      </c>
      <c r="J440" s="664">
        <v>1</v>
      </c>
      <c r="K440" s="665">
        <v>249.55</v>
      </c>
    </row>
    <row r="441" spans="1:11" ht="14.4" customHeight="1" x14ac:dyDescent="0.3">
      <c r="A441" s="660" t="s">
        <v>588</v>
      </c>
      <c r="B441" s="661" t="s">
        <v>589</v>
      </c>
      <c r="C441" s="662" t="s">
        <v>610</v>
      </c>
      <c r="D441" s="663" t="s">
        <v>3990</v>
      </c>
      <c r="E441" s="662" t="s">
        <v>7144</v>
      </c>
      <c r="F441" s="663" t="s">
        <v>7145</v>
      </c>
      <c r="G441" s="662" t="s">
        <v>7126</v>
      </c>
      <c r="H441" s="662" t="s">
        <v>7127</v>
      </c>
      <c r="I441" s="664">
        <v>18.39</v>
      </c>
      <c r="J441" s="664">
        <v>12</v>
      </c>
      <c r="K441" s="665">
        <v>220.7</v>
      </c>
    </row>
    <row r="442" spans="1:11" ht="14.4" customHeight="1" x14ac:dyDescent="0.3">
      <c r="A442" s="660" t="s">
        <v>588</v>
      </c>
      <c r="B442" s="661" t="s">
        <v>589</v>
      </c>
      <c r="C442" s="662" t="s">
        <v>610</v>
      </c>
      <c r="D442" s="663" t="s">
        <v>3990</v>
      </c>
      <c r="E442" s="662" t="s">
        <v>7144</v>
      </c>
      <c r="F442" s="663" t="s">
        <v>7145</v>
      </c>
      <c r="G442" s="662" t="s">
        <v>7128</v>
      </c>
      <c r="H442" s="662" t="s">
        <v>7129</v>
      </c>
      <c r="I442" s="664">
        <v>75.03</v>
      </c>
      <c r="J442" s="664">
        <v>1</v>
      </c>
      <c r="K442" s="665">
        <v>75.03</v>
      </c>
    </row>
    <row r="443" spans="1:11" ht="14.4" customHeight="1" x14ac:dyDescent="0.3">
      <c r="A443" s="660" t="s">
        <v>588</v>
      </c>
      <c r="B443" s="661" t="s">
        <v>589</v>
      </c>
      <c r="C443" s="662" t="s">
        <v>610</v>
      </c>
      <c r="D443" s="663" t="s">
        <v>3990</v>
      </c>
      <c r="E443" s="662" t="s">
        <v>7144</v>
      </c>
      <c r="F443" s="663" t="s">
        <v>7145</v>
      </c>
      <c r="G443" s="662" t="s">
        <v>6857</v>
      </c>
      <c r="H443" s="662" t="s">
        <v>6858</v>
      </c>
      <c r="I443" s="664">
        <v>12.106666666666667</v>
      </c>
      <c r="J443" s="664">
        <v>20</v>
      </c>
      <c r="K443" s="665">
        <v>242.14</v>
      </c>
    </row>
    <row r="444" spans="1:11" ht="14.4" customHeight="1" x14ac:dyDescent="0.3">
      <c r="A444" s="660" t="s">
        <v>588</v>
      </c>
      <c r="B444" s="661" t="s">
        <v>589</v>
      </c>
      <c r="C444" s="662" t="s">
        <v>610</v>
      </c>
      <c r="D444" s="663" t="s">
        <v>3990</v>
      </c>
      <c r="E444" s="662" t="s">
        <v>7144</v>
      </c>
      <c r="F444" s="663" t="s">
        <v>7145</v>
      </c>
      <c r="G444" s="662" t="s">
        <v>6892</v>
      </c>
      <c r="H444" s="662" t="s">
        <v>6893</v>
      </c>
      <c r="I444" s="664">
        <v>0.47</v>
      </c>
      <c r="J444" s="664">
        <v>100</v>
      </c>
      <c r="K444" s="665">
        <v>47</v>
      </c>
    </row>
    <row r="445" spans="1:11" ht="14.4" customHeight="1" x14ac:dyDescent="0.3">
      <c r="A445" s="660" t="s">
        <v>588</v>
      </c>
      <c r="B445" s="661" t="s">
        <v>589</v>
      </c>
      <c r="C445" s="662" t="s">
        <v>610</v>
      </c>
      <c r="D445" s="663" t="s">
        <v>3990</v>
      </c>
      <c r="E445" s="662" t="s">
        <v>7144</v>
      </c>
      <c r="F445" s="663" t="s">
        <v>7145</v>
      </c>
      <c r="G445" s="662" t="s">
        <v>7029</v>
      </c>
      <c r="H445" s="662" t="s">
        <v>7030</v>
      </c>
      <c r="I445" s="664">
        <v>2.61</v>
      </c>
      <c r="J445" s="664">
        <v>5</v>
      </c>
      <c r="K445" s="665">
        <v>13.05</v>
      </c>
    </row>
    <row r="446" spans="1:11" ht="14.4" customHeight="1" x14ac:dyDescent="0.3">
      <c r="A446" s="660" t="s">
        <v>588</v>
      </c>
      <c r="B446" s="661" t="s">
        <v>589</v>
      </c>
      <c r="C446" s="662" t="s">
        <v>610</v>
      </c>
      <c r="D446" s="663" t="s">
        <v>3990</v>
      </c>
      <c r="E446" s="662" t="s">
        <v>7144</v>
      </c>
      <c r="F446" s="663" t="s">
        <v>7145</v>
      </c>
      <c r="G446" s="662" t="s">
        <v>7100</v>
      </c>
      <c r="H446" s="662" t="s">
        <v>7101</v>
      </c>
      <c r="I446" s="664">
        <v>2.6</v>
      </c>
      <c r="J446" s="664">
        <v>5</v>
      </c>
      <c r="K446" s="665">
        <v>13</v>
      </c>
    </row>
    <row r="447" spans="1:11" ht="14.4" customHeight="1" x14ac:dyDescent="0.3">
      <c r="A447" s="660" t="s">
        <v>588</v>
      </c>
      <c r="B447" s="661" t="s">
        <v>589</v>
      </c>
      <c r="C447" s="662" t="s">
        <v>610</v>
      </c>
      <c r="D447" s="663" t="s">
        <v>3990</v>
      </c>
      <c r="E447" s="662" t="s">
        <v>7144</v>
      </c>
      <c r="F447" s="663" t="s">
        <v>7145</v>
      </c>
      <c r="G447" s="662" t="s">
        <v>7031</v>
      </c>
      <c r="H447" s="662" t="s">
        <v>7032</v>
      </c>
      <c r="I447" s="664">
        <v>2.6</v>
      </c>
      <c r="J447" s="664">
        <v>5</v>
      </c>
      <c r="K447" s="665">
        <v>13</v>
      </c>
    </row>
    <row r="448" spans="1:11" ht="14.4" customHeight="1" x14ac:dyDescent="0.3">
      <c r="A448" s="660" t="s">
        <v>588</v>
      </c>
      <c r="B448" s="661" t="s">
        <v>589</v>
      </c>
      <c r="C448" s="662" t="s">
        <v>610</v>
      </c>
      <c r="D448" s="663" t="s">
        <v>3990</v>
      </c>
      <c r="E448" s="662" t="s">
        <v>7144</v>
      </c>
      <c r="F448" s="663" t="s">
        <v>7145</v>
      </c>
      <c r="G448" s="662" t="s">
        <v>7130</v>
      </c>
      <c r="H448" s="662" t="s">
        <v>7131</v>
      </c>
      <c r="I448" s="664">
        <v>3.99</v>
      </c>
      <c r="J448" s="664">
        <v>150</v>
      </c>
      <c r="K448" s="665">
        <v>598.69999999999993</v>
      </c>
    </row>
    <row r="449" spans="1:11" ht="14.4" customHeight="1" x14ac:dyDescent="0.3">
      <c r="A449" s="660" t="s">
        <v>588</v>
      </c>
      <c r="B449" s="661" t="s">
        <v>589</v>
      </c>
      <c r="C449" s="662" t="s">
        <v>610</v>
      </c>
      <c r="D449" s="663" t="s">
        <v>3990</v>
      </c>
      <c r="E449" s="662" t="s">
        <v>7144</v>
      </c>
      <c r="F449" s="663" t="s">
        <v>7145</v>
      </c>
      <c r="G449" s="662" t="s">
        <v>7132</v>
      </c>
      <c r="H449" s="662" t="s">
        <v>7133</v>
      </c>
      <c r="I449" s="664">
        <v>5</v>
      </c>
      <c r="J449" s="664">
        <v>100</v>
      </c>
      <c r="K449" s="665">
        <v>499.75</v>
      </c>
    </row>
    <row r="450" spans="1:11" ht="14.4" customHeight="1" x14ac:dyDescent="0.3">
      <c r="A450" s="660" t="s">
        <v>588</v>
      </c>
      <c r="B450" s="661" t="s">
        <v>589</v>
      </c>
      <c r="C450" s="662" t="s">
        <v>610</v>
      </c>
      <c r="D450" s="663" t="s">
        <v>3990</v>
      </c>
      <c r="E450" s="662" t="s">
        <v>7144</v>
      </c>
      <c r="F450" s="663" t="s">
        <v>7145</v>
      </c>
      <c r="G450" s="662" t="s">
        <v>7134</v>
      </c>
      <c r="H450" s="662" t="s">
        <v>7135</v>
      </c>
      <c r="I450" s="664">
        <v>75.02</v>
      </c>
      <c r="J450" s="664">
        <v>1</v>
      </c>
      <c r="K450" s="665">
        <v>75.02</v>
      </c>
    </row>
    <row r="451" spans="1:11" ht="14.4" customHeight="1" x14ac:dyDescent="0.3">
      <c r="A451" s="660" t="s">
        <v>588</v>
      </c>
      <c r="B451" s="661" t="s">
        <v>589</v>
      </c>
      <c r="C451" s="662" t="s">
        <v>610</v>
      </c>
      <c r="D451" s="663" t="s">
        <v>3990</v>
      </c>
      <c r="E451" s="662" t="s">
        <v>7144</v>
      </c>
      <c r="F451" s="663" t="s">
        <v>7145</v>
      </c>
      <c r="G451" s="662" t="s">
        <v>7136</v>
      </c>
      <c r="H451" s="662" t="s">
        <v>7137</v>
      </c>
      <c r="I451" s="664">
        <v>75.02</v>
      </c>
      <c r="J451" s="664">
        <v>1</v>
      </c>
      <c r="K451" s="665">
        <v>75.02</v>
      </c>
    </row>
    <row r="452" spans="1:11" ht="14.4" customHeight="1" x14ac:dyDescent="0.3">
      <c r="A452" s="660" t="s">
        <v>588</v>
      </c>
      <c r="B452" s="661" t="s">
        <v>589</v>
      </c>
      <c r="C452" s="662" t="s">
        <v>610</v>
      </c>
      <c r="D452" s="663" t="s">
        <v>3990</v>
      </c>
      <c r="E452" s="662" t="s">
        <v>7144</v>
      </c>
      <c r="F452" s="663" t="s">
        <v>7145</v>
      </c>
      <c r="G452" s="662" t="s">
        <v>7138</v>
      </c>
      <c r="H452" s="662" t="s">
        <v>7139</v>
      </c>
      <c r="I452" s="664">
        <v>5</v>
      </c>
      <c r="J452" s="664">
        <v>100</v>
      </c>
      <c r="K452" s="665">
        <v>499.75</v>
      </c>
    </row>
    <row r="453" spans="1:11" ht="14.4" customHeight="1" x14ac:dyDescent="0.3">
      <c r="A453" s="660" t="s">
        <v>588</v>
      </c>
      <c r="B453" s="661" t="s">
        <v>589</v>
      </c>
      <c r="C453" s="662" t="s">
        <v>610</v>
      </c>
      <c r="D453" s="663" t="s">
        <v>3990</v>
      </c>
      <c r="E453" s="662" t="s">
        <v>7152</v>
      </c>
      <c r="F453" s="663" t="s">
        <v>7153</v>
      </c>
      <c r="G453" s="662" t="s">
        <v>6944</v>
      </c>
      <c r="H453" s="662" t="s">
        <v>6945</v>
      </c>
      <c r="I453" s="664">
        <v>7.5</v>
      </c>
      <c r="J453" s="664">
        <v>10</v>
      </c>
      <c r="K453" s="665">
        <v>75</v>
      </c>
    </row>
    <row r="454" spans="1:11" ht="14.4" customHeight="1" x14ac:dyDescent="0.3">
      <c r="A454" s="660" t="s">
        <v>588</v>
      </c>
      <c r="B454" s="661" t="s">
        <v>589</v>
      </c>
      <c r="C454" s="662" t="s">
        <v>610</v>
      </c>
      <c r="D454" s="663" t="s">
        <v>3990</v>
      </c>
      <c r="E454" s="662" t="s">
        <v>7152</v>
      </c>
      <c r="F454" s="663" t="s">
        <v>7153</v>
      </c>
      <c r="G454" s="662" t="s">
        <v>6944</v>
      </c>
      <c r="H454" s="662" t="s">
        <v>6946</v>
      </c>
      <c r="I454" s="664">
        <v>7.5</v>
      </c>
      <c r="J454" s="664">
        <v>50</v>
      </c>
      <c r="K454" s="665">
        <v>375</v>
      </c>
    </row>
    <row r="455" spans="1:11" ht="14.4" customHeight="1" x14ac:dyDescent="0.3">
      <c r="A455" s="660" t="s">
        <v>588</v>
      </c>
      <c r="B455" s="661" t="s">
        <v>589</v>
      </c>
      <c r="C455" s="662" t="s">
        <v>610</v>
      </c>
      <c r="D455" s="663" t="s">
        <v>3990</v>
      </c>
      <c r="E455" s="662" t="s">
        <v>7152</v>
      </c>
      <c r="F455" s="663" t="s">
        <v>7153</v>
      </c>
      <c r="G455" s="662" t="s">
        <v>6952</v>
      </c>
      <c r="H455" s="662" t="s">
        <v>6953</v>
      </c>
      <c r="I455" s="664">
        <v>7.5</v>
      </c>
      <c r="J455" s="664">
        <v>10</v>
      </c>
      <c r="K455" s="665">
        <v>75</v>
      </c>
    </row>
    <row r="456" spans="1:11" ht="14.4" customHeight="1" x14ac:dyDescent="0.3">
      <c r="A456" s="660" t="s">
        <v>588</v>
      </c>
      <c r="B456" s="661" t="s">
        <v>589</v>
      </c>
      <c r="C456" s="662" t="s">
        <v>610</v>
      </c>
      <c r="D456" s="663" t="s">
        <v>3990</v>
      </c>
      <c r="E456" s="662" t="s">
        <v>7152</v>
      </c>
      <c r="F456" s="663" t="s">
        <v>7153</v>
      </c>
      <c r="G456" s="662" t="s">
        <v>6952</v>
      </c>
      <c r="H456" s="662" t="s">
        <v>6954</v>
      </c>
      <c r="I456" s="664">
        <v>7.5</v>
      </c>
      <c r="J456" s="664">
        <v>50</v>
      </c>
      <c r="K456" s="665">
        <v>375</v>
      </c>
    </row>
    <row r="457" spans="1:11" ht="14.4" customHeight="1" x14ac:dyDescent="0.3">
      <c r="A457" s="660" t="s">
        <v>588</v>
      </c>
      <c r="B457" s="661" t="s">
        <v>589</v>
      </c>
      <c r="C457" s="662" t="s">
        <v>610</v>
      </c>
      <c r="D457" s="663" t="s">
        <v>3990</v>
      </c>
      <c r="E457" s="662" t="s">
        <v>7152</v>
      </c>
      <c r="F457" s="663" t="s">
        <v>7153</v>
      </c>
      <c r="G457" s="662" t="s">
        <v>7044</v>
      </c>
      <c r="H457" s="662" t="s">
        <v>7045</v>
      </c>
      <c r="I457" s="664">
        <v>0.77</v>
      </c>
      <c r="J457" s="664">
        <v>500</v>
      </c>
      <c r="K457" s="665">
        <v>385</v>
      </c>
    </row>
    <row r="458" spans="1:11" ht="14.4" customHeight="1" x14ac:dyDescent="0.3">
      <c r="A458" s="660" t="s">
        <v>588</v>
      </c>
      <c r="B458" s="661" t="s">
        <v>589</v>
      </c>
      <c r="C458" s="662" t="s">
        <v>610</v>
      </c>
      <c r="D458" s="663" t="s">
        <v>3990</v>
      </c>
      <c r="E458" s="662" t="s">
        <v>7152</v>
      </c>
      <c r="F458" s="663" t="s">
        <v>7153</v>
      </c>
      <c r="G458" s="662" t="s">
        <v>7048</v>
      </c>
      <c r="H458" s="662" t="s">
        <v>7049</v>
      </c>
      <c r="I458" s="664">
        <v>0.71</v>
      </c>
      <c r="J458" s="664">
        <v>600</v>
      </c>
      <c r="K458" s="665">
        <v>426</v>
      </c>
    </row>
    <row r="459" spans="1:11" ht="14.4" customHeight="1" x14ac:dyDescent="0.3">
      <c r="A459" s="660" t="s">
        <v>588</v>
      </c>
      <c r="B459" s="661" t="s">
        <v>589</v>
      </c>
      <c r="C459" s="662" t="s">
        <v>610</v>
      </c>
      <c r="D459" s="663" t="s">
        <v>3990</v>
      </c>
      <c r="E459" s="662" t="s">
        <v>7152</v>
      </c>
      <c r="F459" s="663" t="s">
        <v>7153</v>
      </c>
      <c r="G459" s="662" t="s">
        <v>7048</v>
      </c>
      <c r="H459" s="662" t="s">
        <v>7050</v>
      </c>
      <c r="I459" s="664">
        <v>0.71</v>
      </c>
      <c r="J459" s="664">
        <v>600</v>
      </c>
      <c r="K459" s="665">
        <v>426</v>
      </c>
    </row>
    <row r="460" spans="1:11" ht="14.4" customHeight="1" thickBot="1" x14ac:dyDescent="0.35">
      <c r="A460" s="666" t="s">
        <v>588</v>
      </c>
      <c r="B460" s="667" t="s">
        <v>589</v>
      </c>
      <c r="C460" s="668" t="s">
        <v>6678</v>
      </c>
      <c r="D460" s="669" t="s">
        <v>7156</v>
      </c>
      <c r="E460" s="668" t="s">
        <v>7154</v>
      </c>
      <c r="F460" s="669" t="s">
        <v>7155</v>
      </c>
      <c r="G460" s="668" t="s">
        <v>7140</v>
      </c>
      <c r="H460" s="668" t="s">
        <v>7141</v>
      </c>
      <c r="I460" s="670">
        <v>3.4080010540379302</v>
      </c>
      <c r="J460" s="670">
        <v>20</v>
      </c>
      <c r="K460" s="671">
        <v>68.160021080758611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H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G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9" width="13.109375" customWidth="1"/>
    <col min="10" max="20" width="13.109375" hidden="1" customWidth="1"/>
    <col min="21" max="21" width="13.109375" customWidth="1"/>
    <col min="22" max="23" width="13.109375" hidden="1" customWidth="1"/>
    <col min="24" max="24" width="13.109375" customWidth="1"/>
    <col min="25" max="25" width="13.109375" hidden="1" customWidth="1"/>
    <col min="26" max="26" width="13.109375" customWidth="1"/>
    <col min="27" max="28" width="13.109375" hidden="1" customWidth="1"/>
    <col min="29" max="29" width="13.109375" customWidth="1"/>
    <col min="30" max="32" width="13.109375" hidden="1" customWidth="1"/>
    <col min="33" max="33" width="13.109375" customWidth="1"/>
  </cols>
  <sheetData>
    <row r="1" spans="1:34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</row>
    <row r="2" spans="1:34" ht="15" thickBot="1" x14ac:dyDescent="0.35">
      <c r="A2" s="383" t="s">
        <v>334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</row>
    <row r="3" spans="1:34" x14ac:dyDescent="0.3">
      <c r="A3" s="402" t="s">
        <v>273</v>
      </c>
      <c r="B3" s="548" t="s">
        <v>254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408</v>
      </c>
      <c r="I3" s="405">
        <v>409</v>
      </c>
      <c r="J3" s="405">
        <v>410</v>
      </c>
      <c r="K3" s="405">
        <v>415</v>
      </c>
      <c r="L3" s="405">
        <v>416</v>
      </c>
      <c r="M3" s="405">
        <v>418</v>
      </c>
      <c r="N3" s="405">
        <v>419</v>
      </c>
      <c r="O3" s="405">
        <v>420</v>
      </c>
      <c r="P3" s="405">
        <v>421</v>
      </c>
      <c r="Q3" s="405">
        <v>522</v>
      </c>
      <c r="R3" s="405">
        <v>523</v>
      </c>
      <c r="S3" s="405">
        <v>524</v>
      </c>
      <c r="T3" s="405">
        <v>525</v>
      </c>
      <c r="U3" s="405">
        <v>526</v>
      </c>
      <c r="V3" s="405">
        <v>527</v>
      </c>
      <c r="W3" s="405">
        <v>528</v>
      </c>
      <c r="X3" s="405">
        <v>629</v>
      </c>
      <c r="Y3" s="405">
        <v>630</v>
      </c>
      <c r="Z3" s="405">
        <v>636</v>
      </c>
      <c r="AA3" s="405">
        <v>637</v>
      </c>
      <c r="AB3" s="405">
        <v>640</v>
      </c>
      <c r="AC3" s="405">
        <v>642</v>
      </c>
      <c r="AD3" s="405">
        <v>743</v>
      </c>
      <c r="AE3" s="386">
        <v>745</v>
      </c>
      <c r="AF3" s="386">
        <v>746</v>
      </c>
      <c r="AG3" s="762">
        <v>930</v>
      </c>
      <c r="AH3" s="778"/>
    </row>
    <row r="4" spans="1:34" ht="36.6" outlineLevel="1" thickBot="1" x14ac:dyDescent="0.35">
      <c r="A4" s="403">
        <v>2014</v>
      </c>
      <c r="B4" s="549"/>
      <c r="C4" s="387" t="s">
        <v>255</v>
      </c>
      <c r="D4" s="388" t="s">
        <v>256</v>
      </c>
      <c r="E4" s="388" t="s">
        <v>257</v>
      </c>
      <c r="F4" s="406" t="s">
        <v>285</v>
      </c>
      <c r="G4" s="406" t="s">
        <v>286</v>
      </c>
      <c r="H4" s="406" t="s">
        <v>287</v>
      </c>
      <c r="I4" s="406" t="s">
        <v>288</v>
      </c>
      <c r="J4" s="406" t="s">
        <v>289</v>
      </c>
      <c r="K4" s="406" t="s">
        <v>290</v>
      </c>
      <c r="L4" s="406" t="s">
        <v>291</v>
      </c>
      <c r="M4" s="406" t="s">
        <v>292</v>
      </c>
      <c r="N4" s="406" t="s">
        <v>293</v>
      </c>
      <c r="O4" s="406" t="s">
        <v>294</v>
      </c>
      <c r="P4" s="406" t="s">
        <v>295</v>
      </c>
      <c r="Q4" s="406" t="s">
        <v>296</v>
      </c>
      <c r="R4" s="406" t="s">
        <v>297</v>
      </c>
      <c r="S4" s="406" t="s">
        <v>298</v>
      </c>
      <c r="T4" s="406" t="s">
        <v>299</v>
      </c>
      <c r="U4" s="406" t="s">
        <v>300</v>
      </c>
      <c r="V4" s="406" t="s">
        <v>301</v>
      </c>
      <c r="W4" s="406" t="s">
        <v>310</v>
      </c>
      <c r="X4" s="406" t="s">
        <v>302</v>
      </c>
      <c r="Y4" s="406" t="s">
        <v>311</v>
      </c>
      <c r="Z4" s="406" t="s">
        <v>303</v>
      </c>
      <c r="AA4" s="406" t="s">
        <v>304</v>
      </c>
      <c r="AB4" s="406" t="s">
        <v>305</v>
      </c>
      <c r="AC4" s="406" t="s">
        <v>306</v>
      </c>
      <c r="AD4" s="406" t="s">
        <v>307</v>
      </c>
      <c r="AE4" s="388" t="s">
        <v>308</v>
      </c>
      <c r="AF4" s="388" t="s">
        <v>309</v>
      </c>
      <c r="AG4" s="763" t="s">
        <v>275</v>
      </c>
      <c r="AH4" s="778"/>
    </row>
    <row r="5" spans="1:34" x14ac:dyDescent="0.3">
      <c r="A5" s="389" t="s">
        <v>258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764"/>
      <c r="AH5" s="778"/>
    </row>
    <row r="6" spans="1:34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99.1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21.9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32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15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0.4</v>
      </c>
      <c r="V6" s="430">
        <f xml:space="preserve">
TRUNC(IF($A$4&lt;=12,SUMIFS('ON Data'!AA:AA,'ON Data'!$D:$D,$A$4,'ON Data'!$E:$E,1),SUMIFS('ON Data'!AA:AA,'ON Data'!$E:$E,1)/'ON Data'!$D$3),1)</f>
        <v>0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12.6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9.1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4.0999999999999996</v>
      </c>
      <c r="AD6" s="430">
        <f xml:space="preserve">
TRUNC(IF($A$4&lt;=12,SUMIFS('ON Data'!AI:AI,'ON Data'!$D:$D,$A$4,'ON Data'!$E:$E,1),SUMIFS('ON Data'!AI:AI,'ON Data'!$E:$E,1)/'ON Data'!$D$3),1)</f>
        <v>0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765">
        <f xml:space="preserve">
TRUNC(IF($A$4&lt;=12,SUMIFS('ON Data'!AM:AM,'ON Data'!$D:$D,$A$4,'ON Data'!$E:$E,1),SUMIFS('ON Data'!AM:AM,'ON Data'!$E:$E,1)/'ON Data'!$D$3),1)</f>
        <v>3.9</v>
      </c>
      <c r="AH6" s="778"/>
    </row>
    <row r="7" spans="1:34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765"/>
      <c r="AH7" s="778"/>
    </row>
    <row r="8" spans="1:34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765"/>
      <c r="AH8" s="778"/>
    </row>
    <row r="9" spans="1:34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766"/>
      <c r="AH9" s="778"/>
    </row>
    <row r="10" spans="1:34" x14ac:dyDescent="0.3">
      <c r="A10" s="392" t="s">
        <v>259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767"/>
      <c r="AH10" s="778"/>
    </row>
    <row r="11" spans="1:34" x14ac:dyDescent="0.3">
      <c r="A11" s="393" t="s">
        <v>260</v>
      </c>
      <c r="B11" s="410">
        <f xml:space="preserve">
IF($A$4&lt;=12,SUMIFS('ON Data'!F:F,'ON Data'!$D:$D,$A$4,'ON Data'!$E:$E,2),SUMIFS('ON Data'!F:F,'ON Data'!$E:$E,2))</f>
        <v>141123.37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33530.800000000003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45309.75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21654.63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696</v>
      </c>
      <c r="V11" s="412">
        <f xml:space="preserve">
IF($A$4&lt;=12,SUMIFS('ON Data'!AA:AA,'ON Data'!$D:$D,$A$4,'ON Data'!$E:$E,2),SUMIFS('ON Data'!AA:AA,'ON Data'!$E:$E,2))</f>
        <v>0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16190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12298.25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5700.75</v>
      </c>
      <c r="AD11" s="412">
        <f xml:space="preserve">
IF($A$4&lt;=12,SUMIFS('ON Data'!AI:AI,'ON Data'!$D:$D,$A$4,'ON Data'!$E:$E,2),SUMIFS('ON Data'!AI:AI,'ON Data'!$E:$E,2))</f>
        <v>0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768">
        <f xml:space="preserve">
IF($A$4&lt;=12,SUMIFS('ON Data'!AM:AM,'ON Data'!$D:$D,$A$4,'ON Data'!$E:$E,2),SUMIFS('ON Data'!AM:AM,'ON Data'!$E:$E,2))</f>
        <v>5743.2</v>
      </c>
      <c r="AH11" s="778"/>
    </row>
    <row r="12" spans="1:34" x14ac:dyDescent="0.3">
      <c r="A12" s="393" t="s">
        <v>261</v>
      </c>
      <c r="B12" s="410">
        <f xml:space="preserve">
IF($A$4&lt;=12,SUMIFS('ON Data'!F:F,'ON Data'!$D:$D,$A$4,'ON Data'!$E:$E,3),SUMIFS('ON Data'!F:F,'ON Data'!$E:$E,3))</f>
        <v>1607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1607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0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768">
        <f xml:space="preserve">
IF($A$4&lt;=12,SUMIFS('ON Data'!AM:AM,'ON Data'!$D:$D,$A$4,'ON Data'!$E:$E,3),SUMIFS('ON Data'!AM:AM,'ON Data'!$E:$E,3))</f>
        <v>0</v>
      </c>
      <c r="AH12" s="778"/>
    </row>
    <row r="13" spans="1:34" x14ac:dyDescent="0.3">
      <c r="A13" s="393" t="s">
        <v>268</v>
      </c>
      <c r="B13" s="410">
        <f xml:space="preserve">
IF($A$4&lt;=12,SUMIFS('ON Data'!F:F,'ON Data'!$D:$D,$A$4,'ON Data'!$E:$E,4),SUMIFS('ON Data'!F:F,'ON Data'!$E:$E,4))</f>
        <v>4620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1993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1844</v>
      </c>
      <c r="G13" s="412">
        <f xml:space="preserve">
IF($A$4&lt;=12,SUMIFS('ON Data'!L:L,'ON Data'!$D:$D,$A$4,'ON Data'!$E:$E,4),SUMIFS('ON Data'!L:L,'ON Data'!$E:$E,4))</f>
        <v>10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605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146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22</v>
      </c>
      <c r="AD13" s="412">
        <f xml:space="preserve">
IF($A$4&lt;=12,SUMIFS('ON Data'!AI:AI,'ON Data'!$D:$D,$A$4,'ON Data'!$E:$E,4),SUMIFS('ON Data'!AI:AI,'ON Data'!$E:$E,4))</f>
        <v>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768">
        <f xml:space="preserve">
IF($A$4&lt;=12,SUMIFS('ON Data'!AM:AM,'ON Data'!$D:$D,$A$4,'ON Data'!$E:$E,4),SUMIFS('ON Data'!AM:AM,'ON Data'!$E:$E,4))</f>
        <v>0</v>
      </c>
      <c r="AH13" s="778"/>
    </row>
    <row r="14" spans="1:34" ht="15" thickBot="1" x14ac:dyDescent="0.35">
      <c r="A14" s="394" t="s">
        <v>262</v>
      </c>
      <c r="B14" s="413">
        <f xml:space="preserve">
IF($A$4&lt;=12,SUMIFS('ON Data'!F:F,'ON Data'!$D:$D,$A$4,'ON Data'!$E:$E,5),SUMIFS('ON Data'!F:F,'ON Data'!$E:$E,5))</f>
        <v>866</v>
      </c>
      <c r="C14" s="414">
        <f xml:space="preserve">
IF($A$4&lt;=12,SUMIFS('ON Data'!G:G,'ON Data'!$D:$D,$A$4,'ON Data'!$E:$E,5),SUMIFS('ON Data'!G:G,'ON Data'!$E:$E,5))</f>
        <v>866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769">
        <f xml:space="preserve">
IF($A$4&lt;=12,SUMIFS('ON Data'!AM:AM,'ON Data'!$D:$D,$A$4,'ON Data'!$E:$E,5),SUMIFS('ON Data'!AM:AM,'ON Data'!$E:$E,5))</f>
        <v>0</v>
      </c>
      <c r="AH14" s="778"/>
    </row>
    <row r="15" spans="1:34" x14ac:dyDescent="0.3">
      <c r="A15" s="289" t="s">
        <v>272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770"/>
      <c r="AH15" s="778"/>
    </row>
    <row r="16" spans="1:34" x14ac:dyDescent="0.3">
      <c r="A16" s="395" t="s">
        <v>263</v>
      </c>
      <c r="B16" s="410">
        <f xml:space="preserve">
IF($A$4&lt;=12,SUMIFS('ON Data'!F:F,'ON Data'!$D:$D,$A$4,'ON Data'!$E:$E,7),SUMIFS('ON Data'!F:F,'ON Data'!$E:$E,7))</f>
        <v>5042057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4507591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485577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15000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33889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768">
        <f xml:space="preserve">
IF($A$4&lt;=12,SUMIFS('ON Data'!AM:AM,'ON Data'!$D:$D,$A$4,'ON Data'!$E:$E,7),SUMIFS('ON Data'!AM:AM,'ON Data'!$E:$E,7))</f>
        <v>0</v>
      </c>
      <c r="AH16" s="778"/>
    </row>
    <row r="17" spans="1:34" x14ac:dyDescent="0.3">
      <c r="A17" s="395" t="s">
        <v>264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768">
        <f xml:space="preserve">
IF($A$4&lt;=12,SUMIFS('ON Data'!AM:AM,'ON Data'!$D:$D,$A$4,'ON Data'!$E:$E,8),SUMIFS('ON Data'!AM:AM,'ON Data'!$E:$E,8))</f>
        <v>0</v>
      </c>
      <c r="AH17" s="778"/>
    </row>
    <row r="18" spans="1:34" x14ac:dyDescent="0.3">
      <c r="A18" s="395" t="s">
        <v>265</v>
      </c>
      <c r="B18" s="410">
        <f xml:space="preserve">
B19-B16-B17</f>
        <v>1488218</v>
      </c>
      <c r="C18" s="411">
        <f t="shared" ref="C18" si="0" xml:space="preserve">
C19-C16-C17</f>
        <v>0</v>
      </c>
      <c r="D18" s="412">
        <f t="shared" ref="D18:AG18" si="1" xml:space="preserve">
D19-D16-D17</f>
        <v>559799</v>
      </c>
      <c r="E18" s="412">
        <f t="shared" si="1"/>
        <v>0</v>
      </c>
      <c r="F18" s="412">
        <f t="shared" si="1"/>
        <v>501481</v>
      </c>
      <c r="G18" s="412">
        <f t="shared" si="1"/>
        <v>0</v>
      </c>
      <c r="H18" s="412">
        <f t="shared" si="1"/>
        <v>195880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92452</v>
      </c>
      <c r="Y18" s="412">
        <f t="shared" si="1"/>
        <v>0</v>
      </c>
      <c r="Z18" s="412">
        <f t="shared" si="1"/>
        <v>77386</v>
      </c>
      <c r="AA18" s="412">
        <f t="shared" si="1"/>
        <v>0</v>
      </c>
      <c r="AB18" s="412">
        <f t="shared" si="1"/>
        <v>0</v>
      </c>
      <c r="AC18" s="412">
        <f t="shared" si="1"/>
        <v>26832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768">
        <f t="shared" si="1"/>
        <v>34388</v>
      </c>
      <c r="AH18" s="778"/>
    </row>
    <row r="19" spans="1:34" ht="15" thickBot="1" x14ac:dyDescent="0.35">
      <c r="A19" s="396" t="s">
        <v>266</v>
      </c>
      <c r="B19" s="419">
        <f xml:space="preserve">
IF($A$4&lt;=12,SUMIFS('ON Data'!F:F,'ON Data'!$D:$D,$A$4,'ON Data'!$E:$E,9),SUMIFS('ON Data'!F:F,'ON Data'!$E:$E,9))</f>
        <v>6530275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5067390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987058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195880</v>
      </c>
      <c r="I19" s="421">
        <f xml:space="preserve">
IF($A$4&lt;=12,SUMIFS('ON Data'!N:N,'ON Data'!$D:$D,$A$4,'ON Data'!$E:$E,9),SUMIFS('ON Data'!N:N,'ON Data'!$E:$E,9))</f>
        <v>15000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92452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77386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60721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771">
        <f xml:space="preserve">
IF($A$4&lt;=12,SUMIFS('ON Data'!AM:AM,'ON Data'!$D:$D,$A$4,'ON Data'!$E:$E,9),SUMIFS('ON Data'!AM:AM,'ON Data'!$E:$E,9))</f>
        <v>34388</v>
      </c>
      <c r="AH19" s="778"/>
    </row>
    <row r="20" spans="1:34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31685665</v>
      </c>
      <c r="C20" s="423">
        <f xml:space="preserve">
IF($A$4&lt;=12,SUMIFS('ON Data'!G:G,'ON Data'!$D:$D,$A$4,'ON Data'!$E:$E,6),SUMIFS('ON Data'!G:G,'ON Data'!$E:$E,6))</f>
        <v>183200</v>
      </c>
      <c r="D20" s="424">
        <f xml:space="preserve">
IF($A$4&lt;=12,SUMIFS('ON Data'!H:H,'ON Data'!$D:$D,$A$4,'ON Data'!$E:$E,6),SUMIFS('ON Data'!H:H,'ON Data'!$E:$E,6))</f>
        <v>12659789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9495697</v>
      </c>
      <c r="G20" s="424">
        <f xml:space="preserve">
IF($A$4&lt;=12,SUMIFS('ON Data'!L:L,'ON Data'!$D:$D,$A$4,'ON Data'!$E:$E,6),SUMIFS('ON Data'!L:L,'ON Data'!$E:$E,6))</f>
        <v>7922</v>
      </c>
      <c r="H20" s="424">
        <f xml:space="preserve">
IF($A$4&lt;=12,SUMIFS('ON Data'!M:M,'ON Data'!$D:$D,$A$4,'ON Data'!$E:$E,6),SUMIFS('ON Data'!M:M,'ON Data'!$E:$E,6))</f>
        <v>3995196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80793</v>
      </c>
      <c r="V20" s="424">
        <f xml:space="preserve">
IF($A$4&lt;=12,SUMIFS('ON Data'!AA:AA,'ON Data'!$D:$D,$A$4,'ON Data'!$E:$E,6),SUMIFS('ON Data'!AA:AA,'ON Data'!$E:$E,6))</f>
        <v>0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2405358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1450648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618801</v>
      </c>
      <c r="AD20" s="424">
        <f xml:space="preserve">
IF($A$4&lt;=12,SUMIFS('ON Data'!AI:AI,'ON Data'!$D:$D,$A$4,'ON Data'!$E:$E,6),SUMIFS('ON Data'!AI:AI,'ON Data'!$E:$E,6))</f>
        <v>0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772">
        <f xml:space="preserve">
IF($A$4&lt;=12,SUMIFS('ON Data'!AM:AM,'ON Data'!$D:$D,$A$4,'ON Data'!$E:$E,6),SUMIFS('ON Data'!AM:AM,'ON Data'!$E:$E,6))</f>
        <v>788261</v>
      </c>
      <c r="AH20" s="778"/>
    </row>
    <row r="21" spans="1:34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768">
        <f xml:space="preserve">
IF($A$4&lt;=12,SUMIFS('ON Data'!AM:AM,'ON Data'!$D:$D,$A$4,'ON Data'!$E:$E,12),SUMIFS('ON Data'!AM:AM,'ON Data'!$E:$E,12))</f>
        <v>0</v>
      </c>
      <c r="AH21" s="778"/>
    </row>
    <row r="22" spans="1:34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A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si="2"/>
        <v/>
      </c>
      <c r="I22" s="473" t="str">
        <f t="shared" si="2"/>
        <v/>
      </c>
      <c r="J22" s="473" t="str">
        <f t="shared" si="2"/>
        <v/>
      </c>
      <c r="K22" s="473" t="str">
        <f t="shared" si="2"/>
        <v/>
      </c>
      <c r="L22" s="473" t="str">
        <f t="shared" si="2"/>
        <v/>
      </c>
      <c r="M22" s="473" t="str">
        <f t="shared" si="2"/>
        <v/>
      </c>
      <c r="N22" s="473" t="str">
        <f t="shared" si="2"/>
        <v/>
      </c>
      <c r="O22" s="473" t="str">
        <f t="shared" si="2"/>
        <v/>
      </c>
      <c r="P22" s="473" t="str">
        <f t="shared" si="2"/>
        <v/>
      </c>
      <c r="Q22" s="473" t="str">
        <f t="shared" si="2"/>
        <v/>
      </c>
      <c r="R22" s="473" t="str">
        <f t="shared" si="2"/>
        <v/>
      </c>
      <c r="S22" s="473" t="str">
        <f t="shared" si="2"/>
        <v/>
      </c>
      <c r="T22" s="473" t="str">
        <f t="shared" si="2"/>
        <v/>
      </c>
      <c r="U22" s="473" t="str">
        <f t="shared" si="2"/>
        <v/>
      </c>
      <c r="V22" s="473" t="str">
        <f t="shared" si="2"/>
        <v/>
      </c>
      <c r="W22" s="473" t="str">
        <f t="shared" si="2"/>
        <v/>
      </c>
      <c r="X22" s="473" t="str">
        <f t="shared" si="2"/>
        <v/>
      </c>
      <c r="Y22" s="473" t="str">
        <f t="shared" si="2"/>
        <v/>
      </c>
      <c r="Z22" s="473" t="str">
        <f t="shared" si="2"/>
        <v/>
      </c>
      <c r="AA22" s="473" t="str">
        <f t="shared" si="2"/>
        <v/>
      </c>
      <c r="AB22" s="473" t="str">
        <f t="shared" si="2"/>
        <v/>
      </c>
      <c r="AC22" s="473" t="str">
        <f t="shared" si="2"/>
        <v/>
      </c>
      <c r="AD22" s="473" t="str">
        <f t="shared" si="2"/>
        <v/>
      </c>
      <c r="AE22" s="473" t="str">
        <f t="shared" si="2"/>
        <v/>
      </c>
      <c r="AF22" s="473" t="str">
        <f t="shared" si="2"/>
        <v/>
      </c>
      <c r="AG22" s="773" t="str">
        <f t="shared" si="2"/>
        <v/>
      </c>
      <c r="AH22" s="778"/>
    </row>
    <row r="23" spans="1:34" ht="15" hidden="1" outlineLevel="1" thickBot="1" x14ac:dyDescent="0.35">
      <c r="A23" s="398" t="s">
        <v>69</v>
      </c>
      <c r="B23" s="413">
        <f xml:space="preserve">
IF(B21="","",B20-B21)</f>
        <v>31685665</v>
      </c>
      <c r="C23" s="414">
        <f t="shared" ref="C23:AG23" si="3" xml:space="preserve">
IF(C21="","",C20-C21)</f>
        <v>183200</v>
      </c>
      <c r="D23" s="415">
        <f t="shared" si="3"/>
        <v>12659789</v>
      </c>
      <c r="E23" s="415">
        <f t="shared" si="3"/>
        <v>0</v>
      </c>
      <c r="F23" s="415">
        <f t="shared" si="3"/>
        <v>9495697</v>
      </c>
      <c r="G23" s="415">
        <f t="shared" si="3"/>
        <v>7922</v>
      </c>
      <c r="H23" s="415">
        <f t="shared" si="3"/>
        <v>3995196</v>
      </c>
      <c r="I23" s="415">
        <f t="shared" si="3"/>
        <v>0</v>
      </c>
      <c r="J23" s="415">
        <f t="shared" si="3"/>
        <v>0</v>
      </c>
      <c r="K23" s="415">
        <f t="shared" si="3"/>
        <v>0</v>
      </c>
      <c r="L23" s="415">
        <f t="shared" si="3"/>
        <v>0</v>
      </c>
      <c r="M23" s="415">
        <f t="shared" si="3"/>
        <v>0</v>
      </c>
      <c r="N23" s="415">
        <f t="shared" si="3"/>
        <v>0</v>
      </c>
      <c r="O23" s="415">
        <f t="shared" si="3"/>
        <v>0</v>
      </c>
      <c r="P23" s="415">
        <f t="shared" si="3"/>
        <v>0</v>
      </c>
      <c r="Q23" s="415">
        <f t="shared" si="3"/>
        <v>0</v>
      </c>
      <c r="R23" s="415">
        <f t="shared" si="3"/>
        <v>0</v>
      </c>
      <c r="S23" s="415">
        <f t="shared" si="3"/>
        <v>0</v>
      </c>
      <c r="T23" s="415">
        <f t="shared" si="3"/>
        <v>0</v>
      </c>
      <c r="U23" s="415">
        <f t="shared" si="3"/>
        <v>80793</v>
      </c>
      <c r="V23" s="415">
        <f t="shared" si="3"/>
        <v>0</v>
      </c>
      <c r="W23" s="415">
        <f t="shared" si="3"/>
        <v>0</v>
      </c>
      <c r="X23" s="415">
        <f t="shared" si="3"/>
        <v>2405358</v>
      </c>
      <c r="Y23" s="415">
        <f t="shared" si="3"/>
        <v>0</v>
      </c>
      <c r="Z23" s="415">
        <f t="shared" si="3"/>
        <v>1450648</v>
      </c>
      <c r="AA23" s="415">
        <f t="shared" si="3"/>
        <v>0</v>
      </c>
      <c r="AB23" s="415">
        <f t="shared" si="3"/>
        <v>0</v>
      </c>
      <c r="AC23" s="415">
        <f t="shared" si="3"/>
        <v>618801</v>
      </c>
      <c r="AD23" s="415">
        <f t="shared" si="3"/>
        <v>0</v>
      </c>
      <c r="AE23" s="415">
        <f t="shared" si="3"/>
        <v>0</v>
      </c>
      <c r="AF23" s="415">
        <f t="shared" si="3"/>
        <v>0</v>
      </c>
      <c r="AG23" s="769">
        <f t="shared" si="3"/>
        <v>788261</v>
      </c>
      <c r="AH23" s="778"/>
    </row>
    <row r="24" spans="1:34" x14ac:dyDescent="0.3">
      <c r="A24" s="392" t="s">
        <v>267</v>
      </c>
      <c r="B24" s="439" t="s">
        <v>3</v>
      </c>
      <c r="C24" s="779" t="s">
        <v>278</v>
      </c>
      <c r="D24" s="753"/>
      <c r="E24" s="754"/>
      <c r="F24" s="754" t="s">
        <v>279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74" t="s">
        <v>280</v>
      </c>
      <c r="AH24" s="778"/>
    </row>
    <row r="25" spans="1:34" x14ac:dyDescent="0.3">
      <c r="A25" s="393" t="s">
        <v>94</v>
      </c>
      <c r="B25" s="410">
        <f xml:space="preserve">
SUM(C25:AG25)</f>
        <v>84203</v>
      </c>
      <c r="C25" s="780">
        <f xml:space="preserve">
IF($A$4&lt;=12,SUMIFS('ON Data'!H:H,'ON Data'!$D:$D,$A$4,'ON Data'!$E:$E,10),SUMIFS('ON Data'!H:H,'ON Data'!$E:$E,10))</f>
        <v>60903</v>
      </c>
      <c r="D25" s="755"/>
      <c r="E25" s="756"/>
      <c r="F25" s="756">
        <f xml:space="preserve">
IF($A$4&lt;=12,SUMIFS('ON Data'!K:K,'ON Data'!$D:$D,$A$4,'ON Data'!$E:$E,10),SUMIFS('ON Data'!K:K,'ON Data'!$E:$E,10))</f>
        <v>23300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75">
        <f xml:space="preserve">
IF($A$4&lt;=12,SUMIFS('ON Data'!AM:AM,'ON Data'!$D:$D,$A$4,'ON Data'!$E:$E,10),SUMIFS('ON Data'!AM:AM,'ON Data'!$E:$E,10))</f>
        <v>0</v>
      </c>
      <c r="AH25" s="778"/>
    </row>
    <row r="26" spans="1:34" x14ac:dyDescent="0.3">
      <c r="A26" s="399" t="s">
        <v>277</v>
      </c>
      <c r="B26" s="419">
        <f xml:space="preserve">
SUM(C26:AG26)</f>
        <v>79663.333333333314</v>
      </c>
      <c r="C26" s="780">
        <f xml:space="preserve">
IF($A$4&lt;=12,SUMIFS('ON Data'!H:H,'ON Data'!$D:$D,$A$4,'ON Data'!$E:$E,11),SUMIFS('ON Data'!H:H,'ON Data'!$E:$E,11))</f>
        <v>62996.666666666657</v>
      </c>
      <c r="D26" s="755"/>
      <c r="E26" s="756"/>
      <c r="F26" s="757">
        <f xml:space="preserve">
IF($A$4&lt;=12,SUMIFS('ON Data'!K:K,'ON Data'!$D:$D,$A$4,'ON Data'!$E:$E,11),SUMIFS('ON Data'!K:K,'ON Data'!$E:$E,11))</f>
        <v>16666.666666666664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75">
        <f xml:space="preserve">
IF($A$4&lt;=12,SUMIFS('ON Data'!AM:AM,'ON Data'!$D:$D,$A$4,'ON Data'!$E:$E,11),SUMIFS('ON Data'!AM:AM,'ON Data'!$E:$E,11))</f>
        <v>0</v>
      </c>
      <c r="AH26" s="778"/>
    </row>
    <row r="27" spans="1:34" x14ac:dyDescent="0.3">
      <c r="A27" s="399" t="s">
        <v>96</v>
      </c>
      <c r="B27" s="440">
        <f xml:space="preserve">
IF(B26=0,0,B25/B26)</f>
        <v>1.0569856479350603</v>
      </c>
      <c r="C27" s="781">
        <f xml:space="preserve">
IF(C26=0,0,C25/C26)</f>
        <v>0.96676543732472631</v>
      </c>
      <c r="D27" s="758"/>
      <c r="E27" s="759"/>
      <c r="F27" s="759">
        <f xml:space="preserve">
IF(F26=0,0,F25/F26)</f>
        <v>1.3980000000000001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76">
        <f xml:space="preserve">
IF(AG26=0,0,AG25/AG26)</f>
        <v>0</v>
      </c>
      <c r="AH27" s="778"/>
    </row>
    <row r="28" spans="1:34" ht="15" thickBot="1" x14ac:dyDescent="0.35">
      <c r="A28" s="399" t="s">
        <v>276</v>
      </c>
      <c r="B28" s="419">
        <f xml:space="preserve">
SUM(C28:AG28)</f>
        <v>-4539.6666666666788</v>
      </c>
      <c r="C28" s="782">
        <f xml:space="preserve">
C26-C25</f>
        <v>2093.666666666657</v>
      </c>
      <c r="D28" s="760"/>
      <c r="E28" s="761"/>
      <c r="F28" s="761">
        <f xml:space="preserve">
F26-F25</f>
        <v>-6633.3333333333358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77">
        <f xml:space="preserve">
AG26-AG25</f>
        <v>0</v>
      </c>
      <c r="AH28" s="778"/>
    </row>
    <row r="29" spans="1:34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0"/>
      <c r="AF29" s="400"/>
      <c r="AG29" s="400"/>
    </row>
    <row r="30" spans="1:34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77"/>
    </row>
    <row r="31" spans="1:34" x14ac:dyDescent="0.3">
      <c r="A31" s="227" t="s">
        <v>274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77"/>
    </row>
    <row r="32" spans="1:34" ht="14.4" customHeight="1" x14ac:dyDescent="0.3">
      <c r="A32" s="436" t="s">
        <v>271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</row>
    <row r="33" spans="1:1" x14ac:dyDescent="0.3">
      <c r="A33" s="438" t="s">
        <v>281</v>
      </c>
    </row>
    <row r="34" spans="1:1" x14ac:dyDescent="0.3">
      <c r="A34" s="438" t="s">
        <v>282</v>
      </c>
    </row>
    <row r="35" spans="1:1" x14ac:dyDescent="0.3">
      <c r="A35" s="438" t="s">
        <v>283</v>
      </c>
    </row>
    <row r="36" spans="1:1" x14ac:dyDescent="0.3">
      <c r="A36" s="438" t="s">
        <v>284</v>
      </c>
    </row>
  </sheetData>
  <mergeCells count="12">
    <mergeCell ref="C28:E28"/>
    <mergeCell ref="C27:E27"/>
    <mergeCell ref="F27:AF27"/>
    <mergeCell ref="F28:AF28"/>
    <mergeCell ref="C25:E25"/>
    <mergeCell ref="C26:E26"/>
    <mergeCell ref="F24:AF24"/>
    <mergeCell ref="F25:AF25"/>
    <mergeCell ref="F26:AF26"/>
    <mergeCell ref="A1:AG1"/>
    <mergeCell ref="B3:B4"/>
    <mergeCell ref="C24:E24"/>
  </mergeCells>
  <conditionalFormatting sqref="C27 AG27 F27">
    <cfRule type="cellIs" dxfId="22" priority="4" operator="greaterThan">
      <formula>1</formula>
    </cfRule>
  </conditionalFormatting>
  <conditionalFormatting sqref="C28 AG28 F28">
    <cfRule type="cellIs" dxfId="21" priority="3" operator="lessThan">
      <formula>0</formula>
    </cfRule>
  </conditionalFormatting>
  <conditionalFormatting sqref="B22:AG22">
    <cfRule type="cellIs" dxfId="20" priority="2" operator="greaterThan">
      <formula>1</formula>
    </cfRule>
  </conditionalFormatting>
  <conditionalFormatting sqref="B23:AG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334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244943.18425474368</v>
      </c>
      <c r="D4" s="287">
        <f ca="1">IF(ISERROR(VLOOKUP("Náklady celkem",INDIRECT("HI!$A:$G"),5,0)),0,VLOOKUP("Náklady celkem",INDIRECT("HI!$A:$G"),5,0))</f>
        <v>257160.9481600002</v>
      </c>
      <c r="E4" s="288">
        <f ca="1">IF(C4=0,0,D4/C4)</f>
        <v>1.0498799913230079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160420.77881179264</v>
      </c>
      <c r="D7" s="295">
        <f>IF(ISERROR(HI!E5),"",HI!E5)</f>
        <v>176242.83904000014</v>
      </c>
      <c r="E7" s="292">
        <f t="shared" ref="E7:E15" si="0">IF(C7=0,0,D7/C7)</f>
        <v>1.0986284965413995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0.95354780579623577</v>
      </c>
      <c r="E8" s="292">
        <f t="shared" si="0"/>
        <v>1.0594975619958176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330</v>
      </c>
      <c r="C9" s="464">
        <v>0.3</v>
      </c>
      <c r="D9" s="464">
        <f>IF('LŽ Statim'!G3="",0,'LŽ Statim'!G3)</f>
        <v>0.44930417495029823</v>
      </c>
      <c r="E9" s="292">
        <f>IF(C9=0,0,D9/C9)</f>
        <v>1.4976805831676607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0.6480594439691526</v>
      </c>
      <c r="E11" s="292">
        <f t="shared" si="0"/>
        <v>1.0800990732819211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0.97201133337636714</v>
      </c>
      <c r="E12" s="292">
        <f t="shared" si="0"/>
        <v>1.2150141667204588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1503.2765042921585</v>
      </c>
      <c r="D15" s="295">
        <f>IF(ISERROR(HI!E6),"",HI!E6)</f>
        <v>1525.2718399999999</v>
      </c>
      <c r="E15" s="292">
        <f t="shared" si="0"/>
        <v>1.0146315968120569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41426.868538489485</v>
      </c>
      <c r="D16" s="291">
        <f ca="1">IF(ISERROR(VLOOKUP("Osobní náklady (Kč) *",INDIRECT("HI!$A:$G"),5,0)),0,VLOOKUP("Osobní náklady (Kč) *",INDIRECT("HI!$A:$G"),5,0))</f>
        <v>42737.465890000014</v>
      </c>
      <c r="E16" s="292">
        <f ca="1">IF(C16=0,0,D16/C16)</f>
        <v>1.0316364088753862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124245.58900000001</v>
      </c>
      <c r="D18" s="311">
        <f ca="1">IF(ISERROR(VLOOKUP("Výnosy celkem",INDIRECT("HI!$A:$G"),5,0)),0,VLOOKUP("Výnosy celkem",INDIRECT("HI!$A:$G"),5,0))</f>
        <v>149660.59299999999</v>
      </c>
      <c r="E18" s="312">
        <f t="shared" ref="E18:E28" ca="1" si="1">IF(C18=0,0,D18/C18)</f>
        <v>1.204554577788673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76693.608999999997</v>
      </c>
      <c r="D19" s="291">
        <f ca="1">IF(ISERROR(VLOOKUP("Ambulance *",INDIRECT("HI!$A:$G"),5,0)),0,VLOOKUP("Ambulance *",INDIRECT("HI!$A:$G"),5,0))</f>
        <v>88108.362999999998</v>
      </c>
      <c r="E19" s="292">
        <f t="shared" ca="1" si="1"/>
        <v>1.1488357915194733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1.1488357915194733</v>
      </c>
      <c r="E20" s="292">
        <f t="shared" si="1"/>
        <v>1.1488357915194733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1.1806086931869051</v>
      </c>
      <c r="E21" s="292">
        <f t="shared" si="1"/>
        <v>1.3889514037493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47551.98</v>
      </c>
      <c r="D22" s="291">
        <f ca="1">IF(ISERROR(VLOOKUP("Hospitalizace *",INDIRECT("HI!$A:$G"),5,0)),0,VLOOKUP("Hospitalizace *",INDIRECT("HI!$A:$G"),5,0))</f>
        <v>61552.23000000001</v>
      </c>
      <c r="E22" s="292">
        <f ca="1">IF(C22=0,0,D22/C22)</f>
        <v>1.2944199168993595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1.2944199168993598</v>
      </c>
      <c r="E23" s="292">
        <f t="shared" si="1"/>
        <v>1.2944199168993598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1.2944199168993598</v>
      </c>
      <c r="E24" s="292">
        <f t="shared" si="1"/>
        <v>1.2944199168993598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1.2533765532144787</v>
      </c>
      <c r="E26" s="292">
        <f t="shared" si="1"/>
        <v>1.3193437402257671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0.91797444706127174</v>
      </c>
      <c r="E27" s="292">
        <f t="shared" si="1"/>
        <v>0.91797444706127174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0.95</v>
      </c>
      <c r="D28" s="297">
        <f>IF(ISERROR(VLOOKUP("Celkem:",'ZV Vyžád.'!$A:$M,7,0)),"",VLOOKUP("Celkem:",'ZV Vyžád.'!$A:$M,7,0))</f>
        <v>1.2533915221236829</v>
      </c>
      <c r="E28" s="292">
        <f t="shared" si="1"/>
        <v>1.3193594969722979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98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0" x14ac:dyDescent="0.3">
      <c r="A1" s="379" t="s">
        <v>7158</v>
      </c>
    </row>
    <row r="2" spans="1:40" x14ac:dyDescent="0.3">
      <c r="A2" s="383" t="s">
        <v>334</v>
      </c>
    </row>
    <row r="3" spans="1:40" x14ac:dyDescent="0.3">
      <c r="A3" s="379" t="s">
        <v>241</v>
      </c>
      <c r="B3" s="404">
        <v>2014</v>
      </c>
      <c r="D3" s="380">
        <f>MAX(D5:D1048576)</f>
        <v>10</v>
      </c>
      <c r="F3" s="380">
        <f>SUMIF($E5:$E1048576,"&lt;10",F5:F1048576)</f>
        <v>43407204.670000009</v>
      </c>
      <c r="G3" s="380">
        <f t="shared" ref="G3:AN3" si="0">SUMIF($E5:$E1048576,"&lt;10",G5:G1048576)</f>
        <v>184066</v>
      </c>
      <c r="H3" s="380">
        <f t="shared" si="0"/>
        <v>22272120.700000003</v>
      </c>
      <c r="I3" s="380">
        <f t="shared" si="0"/>
        <v>0</v>
      </c>
      <c r="J3" s="380">
        <f t="shared" si="0"/>
        <v>0</v>
      </c>
      <c r="K3" s="380">
        <f t="shared" si="0"/>
        <v>11015805.75</v>
      </c>
      <c r="L3" s="380">
        <f t="shared" si="0"/>
        <v>7932</v>
      </c>
      <c r="M3" s="380">
        <f t="shared" si="0"/>
        <v>4212880.63</v>
      </c>
      <c r="N3" s="380">
        <f t="shared" si="0"/>
        <v>30000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81493</v>
      </c>
      <c r="AA3" s="380">
        <f t="shared" si="0"/>
        <v>0</v>
      </c>
      <c r="AB3" s="380">
        <f t="shared" si="0"/>
        <v>0</v>
      </c>
      <c r="AC3" s="380">
        <f t="shared" si="0"/>
        <v>2514731</v>
      </c>
      <c r="AD3" s="380">
        <f t="shared" si="0"/>
        <v>0</v>
      </c>
      <c r="AE3" s="380">
        <f t="shared" si="0"/>
        <v>1540569.25</v>
      </c>
      <c r="AF3" s="380">
        <f t="shared" si="0"/>
        <v>0</v>
      </c>
      <c r="AG3" s="380">
        <f t="shared" si="0"/>
        <v>0</v>
      </c>
      <c r="AH3" s="380">
        <f t="shared" si="0"/>
        <v>719174.75</v>
      </c>
      <c r="AI3" s="380">
        <f t="shared" si="0"/>
        <v>0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828431.6</v>
      </c>
      <c r="AN3" s="380">
        <f t="shared" si="0"/>
        <v>0</v>
      </c>
    </row>
    <row r="4" spans="1:40" x14ac:dyDescent="0.3">
      <c r="A4" s="379" t="s">
        <v>242</v>
      </c>
      <c r="B4" s="404">
        <v>1</v>
      </c>
      <c r="C4" s="381" t="s">
        <v>5</v>
      </c>
      <c r="D4" s="382" t="s">
        <v>68</v>
      </c>
      <c r="E4" s="382" t="s">
        <v>236</v>
      </c>
      <c r="F4" s="382" t="s">
        <v>3</v>
      </c>
      <c r="G4" s="382" t="s">
        <v>237</v>
      </c>
      <c r="H4" s="382" t="s">
        <v>238</v>
      </c>
      <c r="I4" s="382" t="s">
        <v>239</v>
      </c>
      <c r="J4" s="382" t="s">
        <v>240</v>
      </c>
      <c r="K4" s="382">
        <v>305</v>
      </c>
      <c r="L4" s="382">
        <v>306</v>
      </c>
      <c r="M4" s="382">
        <v>408</v>
      </c>
      <c r="N4" s="382">
        <v>409</v>
      </c>
      <c r="O4" s="382">
        <v>410</v>
      </c>
      <c r="P4" s="382">
        <v>415</v>
      </c>
      <c r="Q4" s="382">
        <v>416</v>
      </c>
      <c r="R4" s="382">
        <v>418</v>
      </c>
      <c r="S4" s="382">
        <v>419</v>
      </c>
      <c r="T4" s="382">
        <v>420</v>
      </c>
      <c r="U4" s="382">
        <v>421</v>
      </c>
      <c r="V4" s="382">
        <v>522</v>
      </c>
      <c r="W4" s="382">
        <v>523</v>
      </c>
      <c r="X4" s="382">
        <v>524</v>
      </c>
      <c r="Y4" s="382">
        <v>525</v>
      </c>
      <c r="Z4" s="382">
        <v>526</v>
      </c>
      <c r="AA4" s="382">
        <v>527</v>
      </c>
      <c r="AB4" s="382">
        <v>528</v>
      </c>
      <c r="AC4" s="382">
        <v>629</v>
      </c>
      <c r="AD4" s="382">
        <v>630</v>
      </c>
      <c r="AE4" s="382">
        <v>636</v>
      </c>
      <c r="AF4" s="382">
        <v>637</v>
      </c>
      <c r="AG4" s="382">
        <v>640</v>
      </c>
      <c r="AH4" s="382">
        <v>642</v>
      </c>
      <c r="AI4" s="382">
        <v>743</v>
      </c>
      <c r="AJ4" s="382">
        <v>745</v>
      </c>
      <c r="AK4" s="382">
        <v>746</v>
      </c>
      <c r="AL4" s="382">
        <v>747</v>
      </c>
      <c r="AM4" s="382">
        <v>930</v>
      </c>
      <c r="AN4" s="382">
        <v>940</v>
      </c>
    </row>
    <row r="5" spans="1:40" x14ac:dyDescent="0.3">
      <c r="A5" s="379" t="s">
        <v>243</v>
      </c>
      <c r="B5" s="404">
        <v>2</v>
      </c>
      <c r="C5" s="379">
        <v>21</v>
      </c>
      <c r="D5" s="379">
        <v>1</v>
      </c>
      <c r="E5" s="379">
        <v>1</v>
      </c>
      <c r="F5" s="379">
        <v>95.15</v>
      </c>
      <c r="G5" s="379">
        <v>0</v>
      </c>
      <c r="H5" s="379">
        <v>22.05</v>
      </c>
      <c r="I5" s="379">
        <v>0</v>
      </c>
      <c r="J5" s="379">
        <v>0</v>
      </c>
      <c r="K5" s="379">
        <v>32</v>
      </c>
      <c r="L5" s="379">
        <v>0</v>
      </c>
      <c r="M5" s="379">
        <v>14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0</v>
      </c>
      <c r="AB5" s="379">
        <v>0</v>
      </c>
      <c r="AC5" s="379">
        <v>11</v>
      </c>
      <c r="AD5" s="379">
        <v>0</v>
      </c>
      <c r="AE5" s="379">
        <v>8</v>
      </c>
      <c r="AF5" s="379">
        <v>0</v>
      </c>
      <c r="AG5" s="379">
        <v>0</v>
      </c>
      <c r="AH5" s="379">
        <v>4</v>
      </c>
      <c r="AI5" s="379">
        <v>0</v>
      </c>
      <c r="AJ5" s="379">
        <v>0</v>
      </c>
      <c r="AK5" s="379">
        <v>0</v>
      </c>
      <c r="AL5" s="379">
        <v>0</v>
      </c>
      <c r="AM5" s="379">
        <v>4.0999999999999996</v>
      </c>
      <c r="AN5" s="379">
        <v>0</v>
      </c>
    </row>
    <row r="6" spans="1:40" x14ac:dyDescent="0.3">
      <c r="A6" s="379" t="s">
        <v>244</v>
      </c>
      <c r="B6" s="404">
        <v>3</v>
      </c>
      <c r="C6" s="379">
        <v>21</v>
      </c>
      <c r="D6" s="379">
        <v>1</v>
      </c>
      <c r="E6" s="379">
        <v>2</v>
      </c>
      <c r="F6" s="379">
        <v>15615.55</v>
      </c>
      <c r="G6" s="379">
        <v>0</v>
      </c>
      <c r="H6" s="379">
        <v>3652.4</v>
      </c>
      <c r="I6" s="379">
        <v>0</v>
      </c>
      <c r="J6" s="379">
        <v>0</v>
      </c>
      <c r="K6" s="379">
        <v>5139.5</v>
      </c>
      <c r="L6" s="379">
        <v>0</v>
      </c>
      <c r="M6" s="379">
        <v>2411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0</v>
      </c>
      <c r="AB6" s="379">
        <v>0</v>
      </c>
      <c r="AC6" s="379">
        <v>1752</v>
      </c>
      <c r="AD6" s="379">
        <v>0</v>
      </c>
      <c r="AE6" s="379">
        <v>1328.75</v>
      </c>
      <c r="AF6" s="379">
        <v>0</v>
      </c>
      <c r="AG6" s="379">
        <v>0</v>
      </c>
      <c r="AH6" s="379">
        <v>724.5</v>
      </c>
      <c r="AI6" s="379">
        <v>0</v>
      </c>
      <c r="AJ6" s="379">
        <v>0</v>
      </c>
      <c r="AK6" s="379">
        <v>0</v>
      </c>
      <c r="AL6" s="379">
        <v>0</v>
      </c>
      <c r="AM6" s="379">
        <v>607.4</v>
      </c>
      <c r="AN6" s="379">
        <v>0</v>
      </c>
    </row>
    <row r="7" spans="1:40" x14ac:dyDescent="0.3">
      <c r="A7" s="379" t="s">
        <v>245</v>
      </c>
      <c r="B7" s="404">
        <v>4</v>
      </c>
      <c r="C7" s="379">
        <v>21</v>
      </c>
      <c r="D7" s="379">
        <v>1</v>
      </c>
      <c r="E7" s="379">
        <v>3</v>
      </c>
      <c r="F7" s="379">
        <v>177</v>
      </c>
      <c r="G7" s="379">
        <v>0</v>
      </c>
      <c r="H7" s="379">
        <v>177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</row>
    <row r="8" spans="1:40" x14ac:dyDescent="0.3">
      <c r="A8" s="379" t="s">
        <v>246</v>
      </c>
      <c r="B8" s="404">
        <v>5</v>
      </c>
      <c r="C8" s="379">
        <v>21</v>
      </c>
      <c r="D8" s="379">
        <v>1</v>
      </c>
      <c r="E8" s="379">
        <v>4</v>
      </c>
      <c r="F8" s="379">
        <v>293</v>
      </c>
      <c r="G8" s="379">
        <v>0</v>
      </c>
      <c r="H8" s="379">
        <v>162</v>
      </c>
      <c r="I8" s="379">
        <v>0</v>
      </c>
      <c r="J8" s="379">
        <v>0</v>
      </c>
      <c r="K8" s="379">
        <v>95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20</v>
      </c>
      <c r="AD8" s="379">
        <v>0</v>
      </c>
      <c r="AE8" s="379">
        <v>16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</row>
    <row r="9" spans="1:40" x14ac:dyDescent="0.3">
      <c r="A9" s="379" t="s">
        <v>247</v>
      </c>
      <c r="B9" s="404">
        <v>6</v>
      </c>
      <c r="C9" s="379">
        <v>21</v>
      </c>
      <c r="D9" s="379">
        <v>1</v>
      </c>
      <c r="E9" s="379">
        <v>5</v>
      </c>
      <c r="F9" s="379">
        <v>255</v>
      </c>
      <c r="G9" s="379">
        <v>255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</row>
    <row r="10" spans="1:40" x14ac:dyDescent="0.3">
      <c r="A10" s="379" t="s">
        <v>248</v>
      </c>
      <c r="B10" s="404">
        <v>7</v>
      </c>
      <c r="C10" s="379">
        <v>21</v>
      </c>
      <c r="D10" s="379">
        <v>1</v>
      </c>
      <c r="E10" s="379">
        <v>6</v>
      </c>
      <c r="F10" s="379">
        <v>3020971</v>
      </c>
      <c r="G10" s="379">
        <v>61000</v>
      </c>
      <c r="H10" s="379">
        <v>1238990</v>
      </c>
      <c r="I10" s="379">
        <v>0</v>
      </c>
      <c r="J10" s="379">
        <v>0</v>
      </c>
      <c r="K10" s="379">
        <v>855651</v>
      </c>
      <c r="L10" s="379">
        <v>0</v>
      </c>
      <c r="M10" s="379">
        <v>368372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0</v>
      </c>
      <c r="AB10" s="379">
        <v>0</v>
      </c>
      <c r="AC10" s="379">
        <v>221589</v>
      </c>
      <c r="AD10" s="379">
        <v>0</v>
      </c>
      <c r="AE10" s="379">
        <v>138768</v>
      </c>
      <c r="AF10" s="379">
        <v>0</v>
      </c>
      <c r="AG10" s="379">
        <v>0</v>
      </c>
      <c r="AH10" s="379">
        <v>62326</v>
      </c>
      <c r="AI10" s="379">
        <v>0</v>
      </c>
      <c r="AJ10" s="379">
        <v>0</v>
      </c>
      <c r="AK10" s="379">
        <v>0</v>
      </c>
      <c r="AL10" s="379">
        <v>0</v>
      </c>
      <c r="AM10" s="379">
        <v>74275</v>
      </c>
      <c r="AN10" s="379">
        <v>0</v>
      </c>
    </row>
    <row r="11" spans="1:40" x14ac:dyDescent="0.3">
      <c r="A11" s="379" t="s">
        <v>249</v>
      </c>
      <c r="B11" s="404">
        <v>8</v>
      </c>
      <c r="C11" s="379">
        <v>21</v>
      </c>
      <c r="D11" s="379">
        <v>1</v>
      </c>
      <c r="E11" s="379">
        <v>7</v>
      </c>
      <c r="F11" s="379">
        <v>36273</v>
      </c>
      <c r="G11" s="379">
        <v>0</v>
      </c>
      <c r="H11" s="379">
        <v>36273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</row>
    <row r="12" spans="1:40" x14ac:dyDescent="0.3">
      <c r="A12" s="379" t="s">
        <v>250</v>
      </c>
      <c r="B12" s="404">
        <v>9</v>
      </c>
      <c r="C12" s="379">
        <v>21</v>
      </c>
      <c r="D12" s="379">
        <v>1</v>
      </c>
      <c r="E12" s="379">
        <v>9</v>
      </c>
      <c r="F12" s="379">
        <v>36273</v>
      </c>
      <c r="G12" s="379">
        <v>0</v>
      </c>
      <c r="H12" s="379">
        <v>36273</v>
      </c>
      <c r="I12" s="379">
        <v>0</v>
      </c>
      <c r="J12" s="379">
        <v>0</v>
      </c>
      <c r="K12" s="379">
        <v>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</row>
    <row r="13" spans="1:40" x14ac:dyDescent="0.3">
      <c r="A13" s="379" t="s">
        <v>251</v>
      </c>
      <c r="B13" s="404">
        <v>10</v>
      </c>
      <c r="C13" s="379">
        <v>21</v>
      </c>
      <c r="D13" s="379">
        <v>1</v>
      </c>
      <c r="E13" s="379">
        <v>10</v>
      </c>
      <c r="F13" s="379">
        <v>1900</v>
      </c>
      <c r="G13" s="379">
        <v>0</v>
      </c>
      <c r="H13" s="379">
        <v>1900</v>
      </c>
      <c r="I13" s="379">
        <v>0</v>
      </c>
      <c r="J13" s="379">
        <v>0</v>
      </c>
      <c r="K13" s="379">
        <v>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</row>
    <row r="14" spans="1:40" x14ac:dyDescent="0.3">
      <c r="A14" s="379" t="s">
        <v>252</v>
      </c>
      <c r="B14" s="404">
        <v>11</v>
      </c>
      <c r="C14" s="379">
        <v>21</v>
      </c>
      <c r="D14" s="379">
        <v>1</v>
      </c>
      <c r="E14" s="379">
        <v>11</v>
      </c>
      <c r="F14" s="379">
        <v>7966.3333333333339</v>
      </c>
      <c r="G14" s="379">
        <v>0</v>
      </c>
      <c r="H14" s="379">
        <v>6299.666666666667</v>
      </c>
      <c r="I14" s="379">
        <v>0</v>
      </c>
      <c r="J14" s="379">
        <v>0</v>
      </c>
      <c r="K14" s="379">
        <v>1666.6666666666667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</row>
    <row r="15" spans="1:40" x14ac:dyDescent="0.3">
      <c r="A15" s="379" t="s">
        <v>253</v>
      </c>
      <c r="B15" s="404">
        <v>12</v>
      </c>
      <c r="C15" s="379">
        <v>21</v>
      </c>
      <c r="D15" s="379">
        <v>2</v>
      </c>
      <c r="E15" s="379">
        <v>1</v>
      </c>
      <c r="F15" s="379">
        <v>95.15</v>
      </c>
      <c r="G15" s="379">
        <v>0</v>
      </c>
      <c r="H15" s="379">
        <v>22.05</v>
      </c>
      <c r="I15" s="379">
        <v>0</v>
      </c>
      <c r="J15" s="379">
        <v>0</v>
      </c>
      <c r="K15" s="379">
        <v>32</v>
      </c>
      <c r="L15" s="379">
        <v>0</v>
      </c>
      <c r="M15" s="379">
        <v>14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0</v>
      </c>
      <c r="AB15" s="379">
        <v>0</v>
      </c>
      <c r="AC15" s="379">
        <v>11</v>
      </c>
      <c r="AD15" s="379">
        <v>0</v>
      </c>
      <c r="AE15" s="379">
        <v>8</v>
      </c>
      <c r="AF15" s="379">
        <v>0</v>
      </c>
      <c r="AG15" s="379">
        <v>0</v>
      </c>
      <c r="AH15" s="379">
        <v>4</v>
      </c>
      <c r="AI15" s="379">
        <v>0</v>
      </c>
      <c r="AJ15" s="379">
        <v>0</v>
      </c>
      <c r="AK15" s="379">
        <v>0</v>
      </c>
      <c r="AL15" s="379">
        <v>0</v>
      </c>
      <c r="AM15" s="379">
        <v>4.0999999999999996</v>
      </c>
      <c r="AN15" s="379">
        <v>0</v>
      </c>
    </row>
    <row r="16" spans="1:40" x14ac:dyDescent="0.3">
      <c r="A16" s="379" t="s">
        <v>241</v>
      </c>
      <c r="B16" s="404">
        <v>2014</v>
      </c>
      <c r="C16" s="379">
        <v>21</v>
      </c>
      <c r="D16" s="379">
        <v>2</v>
      </c>
      <c r="E16" s="379">
        <v>2</v>
      </c>
      <c r="F16" s="379">
        <v>13134.6</v>
      </c>
      <c r="G16" s="379">
        <v>0</v>
      </c>
      <c r="H16" s="379">
        <v>3165.6</v>
      </c>
      <c r="I16" s="379">
        <v>0</v>
      </c>
      <c r="J16" s="379">
        <v>0</v>
      </c>
      <c r="K16" s="379">
        <v>4165</v>
      </c>
      <c r="L16" s="379">
        <v>0</v>
      </c>
      <c r="M16" s="379">
        <v>2131.5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0</v>
      </c>
      <c r="AB16" s="379">
        <v>0</v>
      </c>
      <c r="AC16" s="379">
        <v>1465</v>
      </c>
      <c r="AD16" s="379">
        <v>0</v>
      </c>
      <c r="AE16" s="379">
        <v>1145</v>
      </c>
      <c r="AF16" s="379">
        <v>0</v>
      </c>
      <c r="AG16" s="379">
        <v>0</v>
      </c>
      <c r="AH16" s="379">
        <v>606.5</v>
      </c>
      <c r="AI16" s="379">
        <v>0</v>
      </c>
      <c r="AJ16" s="379">
        <v>0</v>
      </c>
      <c r="AK16" s="379">
        <v>0</v>
      </c>
      <c r="AL16" s="379">
        <v>0</v>
      </c>
      <c r="AM16" s="379">
        <v>456</v>
      </c>
      <c r="AN16" s="379">
        <v>0</v>
      </c>
    </row>
    <row r="17" spans="3:40" x14ac:dyDescent="0.3">
      <c r="C17" s="379">
        <v>21</v>
      </c>
      <c r="D17" s="379">
        <v>2</v>
      </c>
      <c r="E17" s="379">
        <v>3</v>
      </c>
      <c r="F17" s="379">
        <v>152</v>
      </c>
      <c r="G17" s="379">
        <v>0</v>
      </c>
      <c r="H17" s="379">
        <v>152</v>
      </c>
      <c r="I17" s="379">
        <v>0</v>
      </c>
      <c r="J17" s="379">
        <v>0</v>
      </c>
      <c r="K17" s="379">
        <v>0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</row>
    <row r="18" spans="3:40" x14ac:dyDescent="0.3">
      <c r="C18" s="379">
        <v>21</v>
      </c>
      <c r="D18" s="379">
        <v>2</v>
      </c>
      <c r="E18" s="379">
        <v>4</v>
      </c>
      <c r="F18" s="379">
        <v>330</v>
      </c>
      <c r="G18" s="379">
        <v>0</v>
      </c>
      <c r="H18" s="379">
        <v>190</v>
      </c>
      <c r="I18" s="379">
        <v>0</v>
      </c>
      <c r="J18" s="379">
        <v>0</v>
      </c>
      <c r="K18" s="379">
        <v>95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30</v>
      </c>
      <c r="AD18" s="379">
        <v>0</v>
      </c>
      <c r="AE18" s="379">
        <v>15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</row>
    <row r="19" spans="3:40" x14ac:dyDescent="0.3">
      <c r="C19" s="379">
        <v>21</v>
      </c>
      <c r="D19" s="379">
        <v>2</v>
      </c>
      <c r="E19" s="379">
        <v>5</v>
      </c>
      <c r="F19" s="379">
        <v>80</v>
      </c>
      <c r="G19" s="379">
        <v>80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</row>
    <row r="20" spans="3:40" x14ac:dyDescent="0.3">
      <c r="C20" s="379">
        <v>21</v>
      </c>
      <c r="D20" s="379">
        <v>2</v>
      </c>
      <c r="E20" s="379">
        <v>6</v>
      </c>
      <c r="F20" s="379">
        <v>2878365</v>
      </c>
      <c r="G20" s="379">
        <v>16000</v>
      </c>
      <c r="H20" s="379">
        <v>1153772</v>
      </c>
      <c r="I20" s="379">
        <v>0</v>
      </c>
      <c r="J20" s="379">
        <v>0</v>
      </c>
      <c r="K20" s="379">
        <v>869559</v>
      </c>
      <c r="L20" s="379">
        <v>0</v>
      </c>
      <c r="M20" s="379">
        <v>364794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0</v>
      </c>
      <c r="AB20" s="379">
        <v>0</v>
      </c>
      <c r="AC20" s="379">
        <v>211900</v>
      </c>
      <c r="AD20" s="379">
        <v>0</v>
      </c>
      <c r="AE20" s="379">
        <v>135331</v>
      </c>
      <c r="AF20" s="379">
        <v>0</v>
      </c>
      <c r="AG20" s="379">
        <v>0</v>
      </c>
      <c r="AH20" s="379">
        <v>62712</v>
      </c>
      <c r="AI20" s="379">
        <v>0</v>
      </c>
      <c r="AJ20" s="379">
        <v>0</v>
      </c>
      <c r="AK20" s="379">
        <v>0</v>
      </c>
      <c r="AL20" s="379">
        <v>0</v>
      </c>
      <c r="AM20" s="379">
        <v>64297</v>
      </c>
      <c r="AN20" s="379">
        <v>0</v>
      </c>
    </row>
    <row r="21" spans="3:40" x14ac:dyDescent="0.3">
      <c r="C21" s="379">
        <v>21</v>
      </c>
      <c r="D21" s="379">
        <v>2</v>
      </c>
      <c r="E21" s="379">
        <v>7</v>
      </c>
      <c r="F21" s="379">
        <v>465839</v>
      </c>
      <c r="G21" s="379">
        <v>0</v>
      </c>
      <c r="H21" s="379">
        <v>365590</v>
      </c>
      <c r="I21" s="379">
        <v>0</v>
      </c>
      <c r="J21" s="379">
        <v>0</v>
      </c>
      <c r="K21" s="379">
        <v>100249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</row>
    <row r="22" spans="3:40" x14ac:dyDescent="0.3">
      <c r="C22" s="379">
        <v>21</v>
      </c>
      <c r="D22" s="379">
        <v>2</v>
      </c>
      <c r="E22" s="379">
        <v>9</v>
      </c>
      <c r="F22" s="379">
        <v>501535</v>
      </c>
      <c r="G22" s="379">
        <v>0</v>
      </c>
      <c r="H22" s="379">
        <v>365590</v>
      </c>
      <c r="I22" s="379">
        <v>0</v>
      </c>
      <c r="J22" s="379">
        <v>0</v>
      </c>
      <c r="K22" s="379">
        <v>132945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3000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</row>
    <row r="23" spans="3:40" x14ac:dyDescent="0.3">
      <c r="C23" s="379">
        <v>21</v>
      </c>
      <c r="D23" s="379">
        <v>2</v>
      </c>
      <c r="E23" s="379">
        <v>10</v>
      </c>
      <c r="F23" s="379">
        <v>11600</v>
      </c>
      <c r="G23" s="379">
        <v>0</v>
      </c>
      <c r="H23" s="379">
        <v>4800</v>
      </c>
      <c r="I23" s="379">
        <v>0</v>
      </c>
      <c r="J23" s="379">
        <v>0</v>
      </c>
      <c r="K23" s="379">
        <v>6800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</row>
    <row r="24" spans="3:40" x14ac:dyDescent="0.3">
      <c r="C24" s="379">
        <v>21</v>
      </c>
      <c r="D24" s="379">
        <v>2</v>
      </c>
      <c r="E24" s="379">
        <v>11</v>
      </c>
      <c r="F24" s="379">
        <v>7966.3333333333339</v>
      </c>
      <c r="G24" s="379">
        <v>0</v>
      </c>
      <c r="H24" s="379">
        <v>6299.666666666667</v>
      </c>
      <c r="I24" s="379">
        <v>0</v>
      </c>
      <c r="J24" s="379">
        <v>0</v>
      </c>
      <c r="K24" s="379">
        <v>1666.6666666666667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0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0</v>
      </c>
      <c r="AJ24" s="379">
        <v>0</v>
      </c>
      <c r="AK24" s="379">
        <v>0</v>
      </c>
      <c r="AL24" s="379">
        <v>0</v>
      </c>
      <c r="AM24" s="379">
        <v>0</v>
      </c>
      <c r="AN24" s="379">
        <v>0</v>
      </c>
    </row>
    <row r="25" spans="3:40" x14ac:dyDescent="0.3">
      <c r="C25" s="379">
        <v>21</v>
      </c>
      <c r="D25" s="379">
        <v>3</v>
      </c>
      <c r="E25" s="379">
        <v>1</v>
      </c>
      <c r="F25" s="379">
        <v>96.15</v>
      </c>
      <c r="G25" s="379">
        <v>0</v>
      </c>
      <c r="H25" s="379">
        <v>22.05</v>
      </c>
      <c r="I25" s="379">
        <v>0</v>
      </c>
      <c r="J25" s="379">
        <v>0</v>
      </c>
      <c r="K25" s="379">
        <v>32</v>
      </c>
      <c r="L25" s="379">
        <v>0</v>
      </c>
      <c r="M25" s="379">
        <v>15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0</v>
      </c>
      <c r="AB25" s="379">
        <v>0</v>
      </c>
      <c r="AC25" s="379">
        <v>11</v>
      </c>
      <c r="AD25" s="379">
        <v>0</v>
      </c>
      <c r="AE25" s="379">
        <v>8</v>
      </c>
      <c r="AF25" s="379">
        <v>0</v>
      </c>
      <c r="AG25" s="379">
        <v>0</v>
      </c>
      <c r="AH25" s="379">
        <v>4</v>
      </c>
      <c r="AI25" s="379">
        <v>0</v>
      </c>
      <c r="AJ25" s="379">
        <v>0</v>
      </c>
      <c r="AK25" s="379">
        <v>0</v>
      </c>
      <c r="AL25" s="379">
        <v>0</v>
      </c>
      <c r="AM25" s="379">
        <v>4.0999999999999996</v>
      </c>
      <c r="AN25" s="379">
        <v>0</v>
      </c>
    </row>
    <row r="26" spans="3:40" x14ac:dyDescent="0.3">
      <c r="C26" s="379">
        <v>21</v>
      </c>
      <c r="D26" s="379">
        <v>3</v>
      </c>
      <c r="E26" s="379">
        <v>2</v>
      </c>
      <c r="F26" s="379">
        <v>13984.3</v>
      </c>
      <c r="G26" s="379">
        <v>0</v>
      </c>
      <c r="H26" s="379">
        <v>3424.4</v>
      </c>
      <c r="I26" s="379">
        <v>0</v>
      </c>
      <c r="J26" s="379">
        <v>0</v>
      </c>
      <c r="K26" s="379">
        <v>4415</v>
      </c>
      <c r="L26" s="379">
        <v>0</v>
      </c>
      <c r="M26" s="379">
        <v>2363.25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1360</v>
      </c>
      <c r="AD26" s="379">
        <v>0</v>
      </c>
      <c r="AE26" s="379">
        <v>1128.5</v>
      </c>
      <c r="AF26" s="379">
        <v>0</v>
      </c>
      <c r="AG26" s="379">
        <v>0</v>
      </c>
      <c r="AH26" s="379">
        <v>645.75</v>
      </c>
      <c r="AI26" s="379">
        <v>0</v>
      </c>
      <c r="AJ26" s="379">
        <v>0</v>
      </c>
      <c r="AK26" s="379">
        <v>0</v>
      </c>
      <c r="AL26" s="379">
        <v>0</v>
      </c>
      <c r="AM26" s="379">
        <v>647.4</v>
      </c>
      <c r="AN26" s="379">
        <v>0</v>
      </c>
    </row>
    <row r="27" spans="3:40" x14ac:dyDescent="0.3">
      <c r="C27" s="379">
        <v>21</v>
      </c>
      <c r="D27" s="379">
        <v>3</v>
      </c>
      <c r="E27" s="379">
        <v>3</v>
      </c>
      <c r="F27" s="379">
        <v>167</v>
      </c>
      <c r="G27" s="379">
        <v>0</v>
      </c>
      <c r="H27" s="379">
        <v>167</v>
      </c>
      <c r="I27" s="379">
        <v>0</v>
      </c>
      <c r="J27" s="379">
        <v>0</v>
      </c>
      <c r="K27" s="379">
        <v>0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</row>
    <row r="28" spans="3:40" x14ac:dyDescent="0.3">
      <c r="C28" s="379">
        <v>21</v>
      </c>
      <c r="D28" s="379">
        <v>3</v>
      </c>
      <c r="E28" s="379">
        <v>4</v>
      </c>
      <c r="F28" s="379">
        <v>408</v>
      </c>
      <c r="G28" s="379">
        <v>0</v>
      </c>
      <c r="H28" s="379">
        <v>208</v>
      </c>
      <c r="I28" s="379">
        <v>0</v>
      </c>
      <c r="J28" s="379">
        <v>0</v>
      </c>
      <c r="K28" s="379">
        <v>150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40</v>
      </c>
      <c r="AD28" s="379">
        <v>0</v>
      </c>
      <c r="AE28" s="379">
        <v>10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</row>
    <row r="29" spans="3:40" x14ac:dyDescent="0.3">
      <c r="C29" s="379">
        <v>21</v>
      </c>
      <c r="D29" s="379">
        <v>3</v>
      </c>
      <c r="E29" s="379">
        <v>5</v>
      </c>
      <c r="F29" s="379">
        <v>40</v>
      </c>
      <c r="G29" s="379">
        <v>40</v>
      </c>
      <c r="H29" s="379">
        <v>0</v>
      </c>
      <c r="I29" s="379">
        <v>0</v>
      </c>
      <c r="J29" s="379">
        <v>0</v>
      </c>
      <c r="K29" s="379">
        <v>0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0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0</v>
      </c>
      <c r="AJ29" s="379">
        <v>0</v>
      </c>
      <c r="AK29" s="379">
        <v>0</v>
      </c>
      <c r="AL29" s="379">
        <v>0</v>
      </c>
      <c r="AM29" s="379">
        <v>0</v>
      </c>
      <c r="AN29" s="379">
        <v>0</v>
      </c>
    </row>
    <row r="30" spans="3:40" x14ac:dyDescent="0.3">
      <c r="C30" s="379">
        <v>21</v>
      </c>
      <c r="D30" s="379">
        <v>3</v>
      </c>
      <c r="E30" s="379">
        <v>6</v>
      </c>
      <c r="F30" s="379">
        <v>2971547</v>
      </c>
      <c r="G30" s="379">
        <v>8000</v>
      </c>
      <c r="H30" s="379">
        <v>1199066</v>
      </c>
      <c r="I30" s="379">
        <v>0</v>
      </c>
      <c r="J30" s="379">
        <v>0</v>
      </c>
      <c r="K30" s="379">
        <v>893275</v>
      </c>
      <c r="L30" s="379">
        <v>0</v>
      </c>
      <c r="M30" s="379">
        <v>385705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203509</v>
      </c>
      <c r="AD30" s="379">
        <v>0</v>
      </c>
      <c r="AE30" s="379">
        <v>131332</v>
      </c>
      <c r="AF30" s="379">
        <v>0</v>
      </c>
      <c r="AG30" s="379">
        <v>0</v>
      </c>
      <c r="AH30" s="379">
        <v>63163</v>
      </c>
      <c r="AI30" s="379">
        <v>0</v>
      </c>
      <c r="AJ30" s="379">
        <v>0</v>
      </c>
      <c r="AK30" s="379">
        <v>0</v>
      </c>
      <c r="AL30" s="379">
        <v>0</v>
      </c>
      <c r="AM30" s="379">
        <v>87497</v>
      </c>
      <c r="AN30" s="379">
        <v>0</v>
      </c>
    </row>
    <row r="31" spans="3:40" x14ac:dyDescent="0.3">
      <c r="C31" s="379">
        <v>21</v>
      </c>
      <c r="D31" s="379">
        <v>3</v>
      </c>
      <c r="E31" s="379">
        <v>7</v>
      </c>
      <c r="F31" s="379">
        <v>802332</v>
      </c>
      <c r="G31" s="379">
        <v>0</v>
      </c>
      <c r="H31" s="379">
        <v>657004</v>
      </c>
      <c r="I31" s="379">
        <v>0</v>
      </c>
      <c r="J31" s="379">
        <v>0</v>
      </c>
      <c r="K31" s="379">
        <v>145328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</row>
    <row r="32" spans="3:40" x14ac:dyDescent="0.3">
      <c r="C32" s="379">
        <v>21</v>
      </c>
      <c r="D32" s="379">
        <v>3</v>
      </c>
      <c r="E32" s="379">
        <v>9</v>
      </c>
      <c r="F32" s="379">
        <v>831796</v>
      </c>
      <c r="G32" s="379">
        <v>0</v>
      </c>
      <c r="H32" s="379">
        <v>657004</v>
      </c>
      <c r="I32" s="379">
        <v>0</v>
      </c>
      <c r="J32" s="379">
        <v>0</v>
      </c>
      <c r="K32" s="379">
        <v>166960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2832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5000</v>
      </c>
      <c r="AN32" s="379">
        <v>0</v>
      </c>
    </row>
    <row r="33" spans="3:40" x14ac:dyDescent="0.3">
      <c r="C33" s="379">
        <v>21</v>
      </c>
      <c r="D33" s="379">
        <v>3</v>
      </c>
      <c r="E33" s="379">
        <v>11</v>
      </c>
      <c r="F33" s="379">
        <v>7966.3333333333339</v>
      </c>
      <c r="G33" s="379">
        <v>0</v>
      </c>
      <c r="H33" s="379">
        <v>6299.666666666667</v>
      </c>
      <c r="I33" s="379">
        <v>0</v>
      </c>
      <c r="J33" s="379">
        <v>0</v>
      </c>
      <c r="K33" s="379">
        <v>1666.6666666666667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0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0</v>
      </c>
      <c r="AJ33" s="379">
        <v>0</v>
      </c>
      <c r="AK33" s="379">
        <v>0</v>
      </c>
      <c r="AL33" s="379">
        <v>0</v>
      </c>
      <c r="AM33" s="379">
        <v>0</v>
      </c>
      <c r="AN33" s="379">
        <v>0</v>
      </c>
    </row>
    <row r="34" spans="3:40" x14ac:dyDescent="0.3">
      <c r="C34" s="379">
        <v>21</v>
      </c>
      <c r="D34" s="379">
        <v>4</v>
      </c>
      <c r="E34" s="379">
        <v>1</v>
      </c>
      <c r="F34" s="379">
        <v>99.2</v>
      </c>
      <c r="G34" s="379">
        <v>0</v>
      </c>
      <c r="H34" s="379">
        <v>22.1</v>
      </c>
      <c r="I34" s="379">
        <v>0</v>
      </c>
      <c r="J34" s="379">
        <v>0</v>
      </c>
      <c r="K34" s="379">
        <v>32</v>
      </c>
      <c r="L34" s="379">
        <v>0</v>
      </c>
      <c r="M34" s="379">
        <v>15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0</v>
      </c>
      <c r="AB34" s="379">
        <v>0</v>
      </c>
      <c r="AC34" s="379">
        <v>12</v>
      </c>
      <c r="AD34" s="379">
        <v>0</v>
      </c>
      <c r="AE34" s="379">
        <v>9</v>
      </c>
      <c r="AF34" s="379">
        <v>0</v>
      </c>
      <c r="AG34" s="379">
        <v>0</v>
      </c>
      <c r="AH34" s="379">
        <v>5</v>
      </c>
      <c r="AI34" s="379">
        <v>0</v>
      </c>
      <c r="AJ34" s="379">
        <v>0</v>
      </c>
      <c r="AK34" s="379">
        <v>0</v>
      </c>
      <c r="AL34" s="379">
        <v>0</v>
      </c>
      <c r="AM34" s="379">
        <v>4.0999999999999996</v>
      </c>
      <c r="AN34" s="379">
        <v>0</v>
      </c>
    </row>
    <row r="35" spans="3:40" x14ac:dyDescent="0.3">
      <c r="C35" s="379">
        <v>21</v>
      </c>
      <c r="D35" s="379">
        <v>4</v>
      </c>
      <c r="E35" s="379">
        <v>2</v>
      </c>
      <c r="F35" s="379">
        <v>14837.45</v>
      </c>
      <c r="G35" s="379">
        <v>0</v>
      </c>
      <c r="H35" s="379">
        <v>3658</v>
      </c>
      <c r="I35" s="379">
        <v>0</v>
      </c>
      <c r="J35" s="379">
        <v>0</v>
      </c>
      <c r="K35" s="379">
        <v>4800.5</v>
      </c>
      <c r="L35" s="379">
        <v>0</v>
      </c>
      <c r="M35" s="379">
        <v>2447.75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1426</v>
      </c>
      <c r="AD35" s="379">
        <v>0</v>
      </c>
      <c r="AE35" s="379">
        <v>1199.5</v>
      </c>
      <c r="AF35" s="379">
        <v>0</v>
      </c>
      <c r="AG35" s="379">
        <v>0</v>
      </c>
      <c r="AH35" s="379">
        <v>641.5</v>
      </c>
      <c r="AI35" s="379">
        <v>0</v>
      </c>
      <c r="AJ35" s="379">
        <v>0</v>
      </c>
      <c r="AK35" s="379">
        <v>0</v>
      </c>
      <c r="AL35" s="379">
        <v>0</v>
      </c>
      <c r="AM35" s="379">
        <v>664.2</v>
      </c>
      <c r="AN35" s="379">
        <v>0</v>
      </c>
    </row>
    <row r="36" spans="3:40" x14ac:dyDescent="0.3">
      <c r="C36" s="379">
        <v>21</v>
      </c>
      <c r="D36" s="379">
        <v>4</v>
      </c>
      <c r="E36" s="379">
        <v>3</v>
      </c>
      <c r="F36" s="379">
        <v>143</v>
      </c>
      <c r="G36" s="379">
        <v>0</v>
      </c>
      <c r="H36" s="379">
        <v>143</v>
      </c>
      <c r="I36" s="379">
        <v>0</v>
      </c>
      <c r="J36" s="379">
        <v>0</v>
      </c>
      <c r="K36" s="379">
        <v>0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</row>
    <row r="37" spans="3:40" x14ac:dyDescent="0.3">
      <c r="C37" s="379">
        <v>21</v>
      </c>
      <c r="D37" s="379">
        <v>4</v>
      </c>
      <c r="E37" s="379">
        <v>4</v>
      </c>
      <c r="F37" s="379">
        <v>435</v>
      </c>
      <c r="G37" s="379">
        <v>0</v>
      </c>
      <c r="H37" s="379">
        <v>203</v>
      </c>
      <c r="I37" s="379">
        <v>0</v>
      </c>
      <c r="J37" s="379">
        <v>0</v>
      </c>
      <c r="K37" s="379">
        <v>177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40</v>
      </c>
      <c r="AD37" s="379">
        <v>0</v>
      </c>
      <c r="AE37" s="379">
        <v>15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</row>
    <row r="38" spans="3:40" x14ac:dyDescent="0.3">
      <c r="C38" s="379">
        <v>21</v>
      </c>
      <c r="D38" s="379">
        <v>4</v>
      </c>
      <c r="E38" s="379">
        <v>5</v>
      </c>
      <c r="F38" s="379">
        <v>80</v>
      </c>
      <c r="G38" s="379">
        <v>80</v>
      </c>
      <c r="H38" s="379">
        <v>0</v>
      </c>
      <c r="I38" s="379">
        <v>0</v>
      </c>
      <c r="J38" s="379">
        <v>0</v>
      </c>
      <c r="K38" s="379">
        <v>0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0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0</v>
      </c>
      <c r="AJ38" s="379">
        <v>0</v>
      </c>
      <c r="AK38" s="379">
        <v>0</v>
      </c>
      <c r="AL38" s="379">
        <v>0</v>
      </c>
      <c r="AM38" s="379">
        <v>0</v>
      </c>
      <c r="AN38" s="379">
        <v>0</v>
      </c>
    </row>
    <row r="39" spans="3:40" x14ac:dyDescent="0.3">
      <c r="C39" s="379">
        <v>21</v>
      </c>
      <c r="D39" s="379">
        <v>4</v>
      </c>
      <c r="E39" s="379">
        <v>6</v>
      </c>
      <c r="F39" s="379">
        <v>2963429</v>
      </c>
      <c r="G39" s="379">
        <v>16000</v>
      </c>
      <c r="H39" s="379">
        <v>1162904</v>
      </c>
      <c r="I39" s="379">
        <v>0</v>
      </c>
      <c r="J39" s="379">
        <v>0</v>
      </c>
      <c r="K39" s="379">
        <v>906366</v>
      </c>
      <c r="L39" s="379">
        <v>0</v>
      </c>
      <c r="M39" s="379">
        <v>384668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202061</v>
      </c>
      <c r="AD39" s="379">
        <v>0</v>
      </c>
      <c r="AE39" s="379">
        <v>134093</v>
      </c>
      <c r="AF39" s="379">
        <v>0</v>
      </c>
      <c r="AG39" s="379">
        <v>0</v>
      </c>
      <c r="AH39" s="379">
        <v>71812</v>
      </c>
      <c r="AI39" s="379">
        <v>0</v>
      </c>
      <c r="AJ39" s="379">
        <v>0</v>
      </c>
      <c r="AK39" s="379">
        <v>0</v>
      </c>
      <c r="AL39" s="379">
        <v>0</v>
      </c>
      <c r="AM39" s="379">
        <v>85525</v>
      </c>
      <c r="AN39" s="379">
        <v>0</v>
      </c>
    </row>
    <row r="40" spans="3:40" x14ac:dyDescent="0.3">
      <c r="C40" s="379">
        <v>21</v>
      </c>
      <c r="D40" s="379">
        <v>4</v>
      </c>
      <c r="E40" s="379">
        <v>7</v>
      </c>
      <c r="F40" s="379">
        <v>771848</v>
      </c>
      <c r="G40" s="379">
        <v>0</v>
      </c>
      <c r="H40" s="379">
        <v>671848</v>
      </c>
      <c r="I40" s="379">
        <v>0</v>
      </c>
      <c r="J40" s="379">
        <v>0</v>
      </c>
      <c r="K40" s="379">
        <v>100000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</row>
    <row r="41" spans="3:40" x14ac:dyDescent="0.3">
      <c r="C41" s="379">
        <v>21</v>
      </c>
      <c r="D41" s="379">
        <v>4</v>
      </c>
      <c r="E41" s="379">
        <v>9</v>
      </c>
      <c r="F41" s="379">
        <v>819708</v>
      </c>
      <c r="G41" s="379">
        <v>0</v>
      </c>
      <c r="H41" s="379">
        <v>671848</v>
      </c>
      <c r="I41" s="379">
        <v>0</v>
      </c>
      <c r="J41" s="379">
        <v>0</v>
      </c>
      <c r="K41" s="379">
        <v>133096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2000</v>
      </c>
      <c r="AD41" s="379">
        <v>0</v>
      </c>
      <c r="AE41" s="379">
        <v>7000</v>
      </c>
      <c r="AF41" s="379">
        <v>0</v>
      </c>
      <c r="AG41" s="379">
        <v>0</v>
      </c>
      <c r="AH41" s="379">
        <v>2764</v>
      </c>
      <c r="AI41" s="379">
        <v>0</v>
      </c>
      <c r="AJ41" s="379">
        <v>0</v>
      </c>
      <c r="AK41" s="379">
        <v>0</v>
      </c>
      <c r="AL41" s="379">
        <v>0</v>
      </c>
      <c r="AM41" s="379">
        <v>3000</v>
      </c>
      <c r="AN41" s="379">
        <v>0</v>
      </c>
    </row>
    <row r="42" spans="3:40" x14ac:dyDescent="0.3">
      <c r="C42" s="379">
        <v>21</v>
      </c>
      <c r="D42" s="379">
        <v>4</v>
      </c>
      <c r="E42" s="379">
        <v>10</v>
      </c>
      <c r="F42" s="379">
        <v>6100</v>
      </c>
      <c r="G42" s="379">
        <v>0</v>
      </c>
      <c r="H42" s="379">
        <v>6100</v>
      </c>
      <c r="I42" s="379">
        <v>0</v>
      </c>
      <c r="J42" s="379">
        <v>0</v>
      </c>
      <c r="K42" s="379">
        <v>0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</row>
    <row r="43" spans="3:40" x14ac:dyDescent="0.3">
      <c r="C43" s="379">
        <v>21</v>
      </c>
      <c r="D43" s="379">
        <v>4</v>
      </c>
      <c r="E43" s="379">
        <v>11</v>
      </c>
      <c r="F43" s="379">
        <v>7966.3333333333339</v>
      </c>
      <c r="G43" s="379">
        <v>0</v>
      </c>
      <c r="H43" s="379">
        <v>6299.666666666667</v>
      </c>
      <c r="I43" s="379">
        <v>0</v>
      </c>
      <c r="J43" s="379">
        <v>0</v>
      </c>
      <c r="K43" s="379">
        <v>1666.6666666666667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0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0</v>
      </c>
      <c r="AJ43" s="379">
        <v>0</v>
      </c>
      <c r="AK43" s="379">
        <v>0</v>
      </c>
      <c r="AL43" s="379">
        <v>0</v>
      </c>
      <c r="AM43" s="379">
        <v>0</v>
      </c>
      <c r="AN43" s="379">
        <v>0</v>
      </c>
    </row>
    <row r="44" spans="3:40" x14ac:dyDescent="0.3">
      <c r="C44" s="379">
        <v>21</v>
      </c>
      <c r="D44" s="379">
        <v>5</v>
      </c>
      <c r="E44" s="379">
        <v>1</v>
      </c>
      <c r="F44" s="379">
        <v>99.1</v>
      </c>
      <c r="G44" s="379">
        <v>0</v>
      </c>
      <c r="H44" s="379">
        <v>22.4</v>
      </c>
      <c r="I44" s="379">
        <v>0</v>
      </c>
      <c r="J44" s="379">
        <v>0</v>
      </c>
      <c r="K44" s="379">
        <v>32</v>
      </c>
      <c r="L44" s="379">
        <v>0</v>
      </c>
      <c r="M44" s="379">
        <v>15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0</v>
      </c>
      <c r="AB44" s="379">
        <v>0</v>
      </c>
      <c r="AC44" s="379">
        <v>13</v>
      </c>
      <c r="AD44" s="379">
        <v>0</v>
      </c>
      <c r="AE44" s="379">
        <v>9</v>
      </c>
      <c r="AF44" s="379">
        <v>0</v>
      </c>
      <c r="AG44" s="379">
        <v>0</v>
      </c>
      <c r="AH44" s="379">
        <v>4</v>
      </c>
      <c r="AI44" s="379">
        <v>0</v>
      </c>
      <c r="AJ44" s="379">
        <v>0</v>
      </c>
      <c r="AK44" s="379">
        <v>0</v>
      </c>
      <c r="AL44" s="379">
        <v>0</v>
      </c>
      <c r="AM44" s="379">
        <v>3.7</v>
      </c>
      <c r="AN44" s="379">
        <v>0</v>
      </c>
    </row>
    <row r="45" spans="3:40" x14ac:dyDescent="0.3">
      <c r="C45" s="379">
        <v>21</v>
      </c>
      <c r="D45" s="379">
        <v>5</v>
      </c>
      <c r="E45" s="379">
        <v>2</v>
      </c>
      <c r="F45" s="379">
        <v>13978.2</v>
      </c>
      <c r="G45" s="379">
        <v>0</v>
      </c>
      <c r="H45" s="379">
        <v>3664</v>
      </c>
      <c r="I45" s="379">
        <v>0</v>
      </c>
      <c r="J45" s="379">
        <v>0</v>
      </c>
      <c r="K45" s="379">
        <v>4313.75</v>
      </c>
      <c r="L45" s="379">
        <v>0</v>
      </c>
      <c r="M45" s="379">
        <v>2240.75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1666</v>
      </c>
      <c r="AD45" s="379">
        <v>0</v>
      </c>
      <c r="AE45" s="379">
        <v>1040.75</v>
      </c>
      <c r="AF45" s="379">
        <v>0</v>
      </c>
      <c r="AG45" s="379">
        <v>0</v>
      </c>
      <c r="AH45" s="379">
        <v>500.75</v>
      </c>
      <c r="AI45" s="379">
        <v>0</v>
      </c>
      <c r="AJ45" s="379">
        <v>0</v>
      </c>
      <c r="AK45" s="379">
        <v>0</v>
      </c>
      <c r="AL45" s="379">
        <v>0</v>
      </c>
      <c r="AM45" s="379">
        <v>552.20000000000005</v>
      </c>
      <c r="AN45" s="379">
        <v>0</v>
      </c>
    </row>
    <row r="46" spans="3:40" x14ac:dyDescent="0.3">
      <c r="C46" s="379">
        <v>21</v>
      </c>
      <c r="D46" s="379">
        <v>5</v>
      </c>
      <c r="E46" s="379">
        <v>3</v>
      </c>
      <c r="F46" s="379">
        <v>142</v>
      </c>
      <c r="G46" s="379">
        <v>0</v>
      </c>
      <c r="H46" s="379">
        <v>142</v>
      </c>
      <c r="I46" s="379">
        <v>0</v>
      </c>
      <c r="J46" s="379">
        <v>0</v>
      </c>
      <c r="K46" s="379">
        <v>0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0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</row>
    <row r="47" spans="3:40" x14ac:dyDescent="0.3">
      <c r="C47" s="379">
        <v>21</v>
      </c>
      <c r="D47" s="379">
        <v>5</v>
      </c>
      <c r="E47" s="379">
        <v>4</v>
      </c>
      <c r="F47" s="379">
        <v>518</v>
      </c>
      <c r="G47" s="379">
        <v>0</v>
      </c>
      <c r="H47" s="379">
        <v>218</v>
      </c>
      <c r="I47" s="379">
        <v>0</v>
      </c>
      <c r="J47" s="379">
        <v>0</v>
      </c>
      <c r="K47" s="379">
        <v>210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70</v>
      </c>
      <c r="AD47" s="379">
        <v>0</v>
      </c>
      <c r="AE47" s="379">
        <v>20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</row>
    <row r="48" spans="3:40" x14ac:dyDescent="0.3">
      <c r="C48" s="379">
        <v>21</v>
      </c>
      <c r="D48" s="379">
        <v>5</v>
      </c>
      <c r="E48" s="379">
        <v>5</v>
      </c>
      <c r="F48" s="379">
        <v>76</v>
      </c>
      <c r="G48" s="379">
        <v>76</v>
      </c>
      <c r="H48" s="379">
        <v>0</v>
      </c>
      <c r="I48" s="379">
        <v>0</v>
      </c>
      <c r="J48" s="379">
        <v>0</v>
      </c>
      <c r="K48" s="379">
        <v>0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0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0</v>
      </c>
      <c r="AJ48" s="379">
        <v>0</v>
      </c>
      <c r="AK48" s="379">
        <v>0</v>
      </c>
      <c r="AL48" s="379">
        <v>0</v>
      </c>
      <c r="AM48" s="379">
        <v>0</v>
      </c>
      <c r="AN48" s="379">
        <v>0</v>
      </c>
    </row>
    <row r="49" spans="3:40" x14ac:dyDescent="0.3">
      <c r="C49" s="379">
        <v>21</v>
      </c>
      <c r="D49" s="379">
        <v>5</v>
      </c>
      <c r="E49" s="379">
        <v>6</v>
      </c>
      <c r="F49" s="379">
        <v>3049003</v>
      </c>
      <c r="G49" s="379">
        <v>15200</v>
      </c>
      <c r="H49" s="379">
        <v>1238593</v>
      </c>
      <c r="I49" s="379">
        <v>0</v>
      </c>
      <c r="J49" s="379">
        <v>0</v>
      </c>
      <c r="K49" s="379">
        <v>927427</v>
      </c>
      <c r="L49" s="379">
        <v>0</v>
      </c>
      <c r="M49" s="379">
        <v>377146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236761</v>
      </c>
      <c r="AD49" s="379">
        <v>0</v>
      </c>
      <c r="AE49" s="379">
        <v>127849</v>
      </c>
      <c r="AF49" s="379">
        <v>0</v>
      </c>
      <c r="AG49" s="379">
        <v>0</v>
      </c>
      <c r="AH49" s="379">
        <v>53057</v>
      </c>
      <c r="AI49" s="379">
        <v>0</v>
      </c>
      <c r="AJ49" s="379">
        <v>0</v>
      </c>
      <c r="AK49" s="379">
        <v>0</v>
      </c>
      <c r="AL49" s="379">
        <v>0</v>
      </c>
      <c r="AM49" s="379">
        <v>72970</v>
      </c>
      <c r="AN49" s="379">
        <v>0</v>
      </c>
    </row>
    <row r="50" spans="3:40" x14ac:dyDescent="0.3">
      <c r="C50" s="379">
        <v>21</v>
      </c>
      <c r="D50" s="379">
        <v>5</v>
      </c>
      <c r="E50" s="379">
        <v>7</v>
      </c>
      <c r="F50" s="379">
        <v>1346236</v>
      </c>
      <c r="G50" s="379">
        <v>0</v>
      </c>
      <c r="H50" s="379">
        <v>1306236</v>
      </c>
      <c r="I50" s="379">
        <v>0</v>
      </c>
      <c r="J50" s="379">
        <v>0</v>
      </c>
      <c r="K50" s="379">
        <v>40000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</row>
    <row r="51" spans="3:40" x14ac:dyDescent="0.3">
      <c r="C51" s="379">
        <v>21</v>
      </c>
      <c r="D51" s="379">
        <v>5</v>
      </c>
      <c r="E51" s="379">
        <v>9</v>
      </c>
      <c r="F51" s="379">
        <v>1390020</v>
      </c>
      <c r="G51" s="379">
        <v>0</v>
      </c>
      <c r="H51" s="379">
        <v>1306236</v>
      </c>
      <c r="I51" s="379">
        <v>0</v>
      </c>
      <c r="J51" s="379">
        <v>0</v>
      </c>
      <c r="K51" s="379">
        <v>57964</v>
      </c>
      <c r="L51" s="379">
        <v>0</v>
      </c>
      <c r="M51" s="379">
        <v>8996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2000</v>
      </c>
      <c r="AD51" s="379">
        <v>0</v>
      </c>
      <c r="AE51" s="379">
        <v>11060</v>
      </c>
      <c r="AF51" s="379">
        <v>0</v>
      </c>
      <c r="AG51" s="379">
        <v>0</v>
      </c>
      <c r="AH51" s="379">
        <v>3764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</row>
    <row r="52" spans="3:40" x14ac:dyDescent="0.3">
      <c r="C52" s="379">
        <v>21</v>
      </c>
      <c r="D52" s="379">
        <v>5</v>
      </c>
      <c r="E52" s="379">
        <v>10</v>
      </c>
      <c r="F52" s="379">
        <v>26400</v>
      </c>
      <c r="G52" s="379">
        <v>0</v>
      </c>
      <c r="H52" s="379">
        <v>19100</v>
      </c>
      <c r="I52" s="379">
        <v>0</v>
      </c>
      <c r="J52" s="379">
        <v>0</v>
      </c>
      <c r="K52" s="379">
        <v>7300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</row>
    <row r="53" spans="3:40" x14ac:dyDescent="0.3">
      <c r="C53" s="379">
        <v>21</v>
      </c>
      <c r="D53" s="379">
        <v>5</v>
      </c>
      <c r="E53" s="379">
        <v>11</v>
      </c>
      <c r="F53" s="379">
        <v>7966.3333333333339</v>
      </c>
      <c r="G53" s="379">
        <v>0</v>
      </c>
      <c r="H53" s="379">
        <v>6299.666666666667</v>
      </c>
      <c r="I53" s="379">
        <v>0</v>
      </c>
      <c r="J53" s="379">
        <v>0</v>
      </c>
      <c r="K53" s="379">
        <v>1666.6666666666667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0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0</v>
      </c>
      <c r="AJ53" s="379">
        <v>0</v>
      </c>
      <c r="AK53" s="379">
        <v>0</v>
      </c>
      <c r="AL53" s="379">
        <v>0</v>
      </c>
      <c r="AM53" s="379">
        <v>0</v>
      </c>
      <c r="AN53" s="379">
        <v>0</v>
      </c>
    </row>
    <row r="54" spans="3:40" x14ac:dyDescent="0.3">
      <c r="C54" s="379">
        <v>21</v>
      </c>
      <c r="D54" s="379">
        <v>6</v>
      </c>
      <c r="E54" s="379">
        <v>1</v>
      </c>
      <c r="F54" s="379">
        <v>103.1</v>
      </c>
      <c r="G54" s="379">
        <v>0</v>
      </c>
      <c r="H54" s="379">
        <v>22.4</v>
      </c>
      <c r="I54" s="379">
        <v>0</v>
      </c>
      <c r="J54" s="379">
        <v>0</v>
      </c>
      <c r="K54" s="379">
        <v>32</v>
      </c>
      <c r="L54" s="379">
        <v>0</v>
      </c>
      <c r="M54" s="379">
        <v>16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0</v>
      </c>
      <c r="AB54" s="379">
        <v>0</v>
      </c>
      <c r="AC54" s="379">
        <v>15</v>
      </c>
      <c r="AD54" s="379">
        <v>0</v>
      </c>
      <c r="AE54" s="379">
        <v>10</v>
      </c>
      <c r="AF54" s="379">
        <v>0</v>
      </c>
      <c r="AG54" s="379">
        <v>0</v>
      </c>
      <c r="AH54" s="379">
        <v>4</v>
      </c>
      <c r="AI54" s="379">
        <v>0</v>
      </c>
      <c r="AJ54" s="379">
        <v>0</v>
      </c>
      <c r="AK54" s="379">
        <v>0</v>
      </c>
      <c r="AL54" s="379">
        <v>0</v>
      </c>
      <c r="AM54" s="379">
        <v>3.7</v>
      </c>
      <c r="AN54" s="379">
        <v>0</v>
      </c>
    </row>
    <row r="55" spans="3:40" x14ac:dyDescent="0.3">
      <c r="C55" s="379">
        <v>21</v>
      </c>
      <c r="D55" s="379">
        <v>6</v>
      </c>
      <c r="E55" s="379">
        <v>2</v>
      </c>
      <c r="F55" s="379">
        <v>13680.6</v>
      </c>
      <c r="G55" s="379">
        <v>0</v>
      </c>
      <c r="H55" s="379">
        <v>3420</v>
      </c>
      <c r="I55" s="379">
        <v>0</v>
      </c>
      <c r="J55" s="379">
        <v>0</v>
      </c>
      <c r="K55" s="379">
        <v>4461</v>
      </c>
      <c r="L55" s="379">
        <v>0</v>
      </c>
      <c r="M55" s="379">
        <v>1877.5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1781.5</v>
      </c>
      <c r="AD55" s="379">
        <v>0</v>
      </c>
      <c r="AE55" s="379">
        <v>1180.25</v>
      </c>
      <c r="AF55" s="379">
        <v>0</v>
      </c>
      <c r="AG55" s="379">
        <v>0</v>
      </c>
      <c r="AH55" s="379">
        <v>498.75</v>
      </c>
      <c r="AI55" s="379">
        <v>0</v>
      </c>
      <c r="AJ55" s="379">
        <v>0</v>
      </c>
      <c r="AK55" s="379">
        <v>0</v>
      </c>
      <c r="AL55" s="379">
        <v>0</v>
      </c>
      <c r="AM55" s="379">
        <v>461.6</v>
      </c>
      <c r="AN55" s="379">
        <v>0</v>
      </c>
    </row>
    <row r="56" spans="3:40" x14ac:dyDescent="0.3">
      <c r="C56" s="379">
        <v>21</v>
      </c>
      <c r="D56" s="379">
        <v>6</v>
      </c>
      <c r="E56" s="379">
        <v>3</v>
      </c>
      <c r="F56" s="379">
        <v>149</v>
      </c>
      <c r="G56" s="379">
        <v>0</v>
      </c>
      <c r="H56" s="379">
        <v>149</v>
      </c>
      <c r="I56" s="379">
        <v>0</v>
      </c>
      <c r="J56" s="379">
        <v>0</v>
      </c>
      <c r="K56" s="379">
        <v>0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0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</row>
    <row r="57" spans="3:40" x14ac:dyDescent="0.3">
      <c r="C57" s="379">
        <v>21</v>
      </c>
      <c r="D57" s="379">
        <v>6</v>
      </c>
      <c r="E57" s="379">
        <v>4</v>
      </c>
      <c r="F57" s="379">
        <v>505</v>
      </c>
      <c r="G57" s="379">
        <v>0</v>
      </c>
      <c r="H57" s="379">
        <v>210</v>
      </c>
      <c r="I57" s="379">
        <v>0</v>
      </c>
      <c r="J57" s="379">
        <v>0</v>
      </c>
      <c r="K57" s="379">
        <v>195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80</v>
      </c>
      <c r="AD57" s="379">
        <v>0</v>
      </c>
      <c r="AE57" s="379">
        <v>20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</row>
    <row r="58" spans="3:40" x14ac:dyDescent="0.3">
      <c r="C58" s="379">
        <v>21</v>
      </c>
      <c r="D58" s="379">
        <v>6</v>
      </c>
      <c r="E58" s="379">
        <v>5</v>
      </c>
      <c r="F58" s="379">
        <v>80</v>
      </c>
      <c r="G58" s="379">
        <v>80</v>
      </c>
      <c r="H58" s="379">
        <v>0</v>
      </c>
      <c r="I58" s="379">
        <v>0</v>
      </c>
      <c r="J58" s="379">
        <v>0</v>
      </c>
      <c r="K58" s="379">
        <v>0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0</v>
      </c>
      <c r="AJ58" s="379">
        <v>0</v>
      </c>
      <c r="AK58" s="379">
        <v>0</v>
      </c>
      <c r="AL58" s="379">
        <v>0</v>
      </c>
      <c r="AM58" s="379">
        <v>0</v>
      </c>
      <c r="AN58" s="379">
        <v>0</v>
      </c>
    </row>
    <row r="59" spans="3:40" x14ac:dyDescent="0.3">
      <c r="C59" s="379">
        <v>21</v>
      </c>
      <c r="D59" s="379">
        <v>6</v>
      </c>
      <c r="E59" s="379">
        <v>6</v>
      </c>
      <c r="F59" s="379">
        <v>3033472</v>
      </c>
      <c r="G59" s="379">
        <v>16000</v>
      </c>
      <c r="H59" s="379">
        <v>1212271</v>
      </c>
      <c r="I59" s="379">
        <v>0</v>
      </c>
      <c r="J59" s="379">
        <v>0</v>
      </c>
      <c r="K59" s="379">
        <v>907112</v>
      </c>
      <c r="L59" s="379">
        <v>0</v>
      </c>
      <c r="M59" s="379">
        <v>378697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257494</v>
      </c>
      <c r="AD59" s="379">
        <v>0</v>
      </c>
      <c r="AE59" s="379">
        <v>139568</v>
      </c>
      <c r="AF59" s="379">
        <v>0</v>
      </c>
      <c r="AG59" s="379">
        <v>0</v>
      </c>
      <c r="AH59" s="379">
        <v>48550</v>
      </c>
      <c r="AI59" s="379">
        <v>0</v>
      </c>
      <c r="AJ59" s="379">
        <v>0</v>
      </c>
      <c r="AK59" s="379">
        <v>0</v>
      </c>
      <c r="AL59" s="379">
        <v>0</v>
      </c>
      <c r="AM59" s="379">
        <v>73780</v>
      </c>
      <c r="AN59" s="379">
        <v>0</v>
      </c>
    </row>
    <row r="60" spans="3:40" x14ac:dyDescent="0.3">
      <c r="C60" s="379">
        <v>21</v>
      </c>
      <c r="D60" s="379">
        <v>6</v>
      </c>
      <c r="E60" s="379">
        <v>7</v>
      </c>
      <c r="F60" s="379">
        <v>235448</v>
      </c>
      <c r="G60" s="379">
        <v>0</v>
      </c>
      <c r="H60" s="379">
        <v>205448</v>
      </c>
      <c r="I60" s="379">
        <v>0</v>
      </c>
      <c r="J60" s="379">
        <v>0</v>
      </c>
      <c r="K60" s="379">
        <v>0</v>
      </c>
      <c r="L60" s="379">
        <v>0</v>
      </c>
      <c r="M60" s="379">
        <v>0</v>
      </c>
      <c r="N60" s="379">
        <v>15000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15000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</row>
    <row r="61" spans="3:40" x14ac:dyDescent="0.3">
      <c r="C61" s="379">
        <v>21</v>
      </c>
      <c r="D61" s="379">
        <v>6</v>
      </c>
      <c r="E61" s="379">
        <v>9</v>
      </c>
      <c r="F61" s="379">
        <v>293468</v>
      </c>
      <c r="G61" s="379">
        <v>0</v>
      </c>
      <c r="H61" s="379">
        <v>205448</v>
      </c>
      <c r="I61" s="379">
        <v>0</v>
      </c>
      <c r="J61" s="379">
        <v>0</v>
      </c>
      <c r="K61" s="379">
        <v>35000</v>
      </c>
      <c r="L61" s="379">
        <v>0</v>
      </c>
      <c r="M61" s="379">
        <v>8996</v>
      </c>
      <c r="N61" s="379">
        <v>15000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6800</v>
      </c>
      <c r="AD61" s="379">
        <v>0</v>
      </c>
      <c r="AE61" s="379">
        <v>7224</v>
      </c>
      <c r="AF61" s="379">
        <v>0</v>
      </c>
      <c r="AG61" s="379">
        <v>0</v>
      </c>
      <c r="AH61" s="379">
        <v>15000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</row>
    <row r="62" spans="3:40" x14ac:dyDescent="0.3">
      <c r="C62" s="379">
        <v>21</v>
      </c>
      <c r="D62" s="379">
        <v>6</v>
      </c>
      <c r="E62" s="379">
        <v>10</v>
      </c>
      <c r="F62" s="379">
        <v>4500</v>
      </c>
      <c r="G62" s="379">
        <v>0</v>
      </c>
      <c r="H62" s="379">
        <v>4500</v>
      </c>
      <c r="I62" s="379">
        <v>0</v>
      </c>
      <c r="J62" s="379">
        <v>0</v>
      </c>
      <c r="K62" s="379">
        <v>0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79">
        <v>0</v>
      </c>
      <c r="W62" s="379">
        <v>0</v>
      </c>
      <c r="X62" s="379">
        <v>0</v>
      </c>
      <c r="Y62" s="379">
        <v>0</v>
      </c>
      <c r="Z62" s="379">
        <v>0</v>
      </c>
      <c r="AA62" s="379">
        <v>0</v>
      </c>
      <c r="AB62" s="379">
        <v>0</v>
      </c>
      <c r="AC62" s="379">
        <v>0</v>
      </c>
      <c r="AD62" s="379">
        <v>0</v>
      </c>
      <c r="AE62" s="379">
        <v>0</v>
      </c>
      <c r="AF62" s="379">
        <v>0</v>
      </c>
      <c r="AG62" s="379">
        <v>0</v>
      </c>
      <c r="AH62" s="379">
        <v>0</v>
      </c>
      <c r="AI62" s="379">
        <v>0</v>
      </c>
      <c r="AJ62" s="379">
        <v>0</v>
      </c>
      <c r="AK62" s="379">
        <v>0</v>
      </c>
      <c r="AL62" s="379">
        <v>0</v>
      </c>
      <c r="AM62" s="379">
        <v>0</v>
      </c>
      <c r="AN62" s="379">
        <v>0</v>
      </c>
    </row>
    <row r="63" spans="3:40" x14ac:dyDescent="0.3">
      <c r="C63" s="379">
        <v>21</v>
      </c>
      <c r="D63" s="379">
        <v>6</v>
      </c>
      <c r="E63" s="379">
        <v>11</v>
      </c>
      <c r="F63" s="379">
        <v>7966.3333333333339</v>
      </c>
      <c r="G63" s="379">
        <v>0</v>
      </c>
      <c r="H63" s="379">
        <v>6299.666666666667</v>
      </c>
      <c r="I63" s="379">
        <v>0</v>
      </c>
      <c r="J63" s="379">
        <v>0</v>
      </c>
      <c r="K63" s="379">
        <v>1666.6666666666667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79">
        <v>0</v>
      </c>
      <c r="W63" s="379">
        <v>0</v>
      </c>
      <c r="X63" s="379">
        <v>0</v>
      </c>
      <c r="Y63" s="379">
        <v>0</v>
      </c>
      <c r="Z63" s="379">
        <v>0</v>
      </c>
      <c r="AA63" s="379">
        <v>0</v>
      </c>
      <c r="AB63" s="379">
        <v>0</v>
      </c>
      <c r="AC63" s="379">
        <v>0</v>
      </c>
      <c r="AD63" s="379">
        <v>0</v>
      </c>
      <c r="AE63" s="379">
        <v>0</v>
      </c>
      <c r="AF63" s="379">
        <v>0</v>
      </c>
      <c r="AG63" s="379">
        <v>0</v>
      </c>
      <c r="AH63" s="379">
        <v>0</v>
      </c>
      <c r="AI63" s="379">
        <v>0</v>
      </c>
      <c r="AJ63" s="379">
        <v>0</v>
      </c>
      <c r="AK63" s="379">
        <v>0</v>
      </c>
      <c r="AL63" s="379">
        <v>0</v>
      </c>
      <c r="AM63" s="379">
        <v>0</v>
      </c>
      <c r="AN63" s="379">
        <v>0</v>
      </c>
    </row>
    <row r="64" spans="3:40" x14ac:dyDescent="0.3">
      <c r="C64" s="379">
        <v>21</v>
      </c>
      <c r="D64" s="379">
        <v>7</v>
      </c>
      <c r="E64" s="379">
        <v>1</v>
      </c>
      <c r="F64" s="379">
        <v>104.1</v>
      </c>
      <c r="G64" s="379">
        <v>0</v>
      </c>
      <c r="H64" s="379">
        <v>22.4</v>
      </c>
      <c r="I64" s="379">
        <v>0</v>
      </c>
      <c r="J64" s="379">
        <v>0</v>
      </c>
      <c r="K64" s="379">
        <v>32</v>
      </c>
      <c r="L64" s="379">
        <v>0</v>
      </c>
      <c r="M64" s="379">
        <v>16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79">
        <v>0</v>
      </c>
      <c r="W64" s="379">
        <v>0</v>
      </c>
      <c r="X64" s="379">
        <v>0</v>
      </c>
      <c r="Y64" s="379">
        <v>0</v>
      </c>
      <c r="Z64" s="379">
        <v>1</v>
      </c>
      <c r="AA64" s="379">
        <v>0</v>
      </c>
      <c r="AB64" s="379">
        <v>0</v>
      </c>
      <c r="AC64" s="379">
        <v>15</v>
      </c>
      <c r="AD64" s="379">
        <v>0</v>
      </c>
      <c r="AE64" s="379">
        <v>10</v>
      </c>
      <c r="AF64" s="379">
        <v>0</v>
      </c>
      <c r="AG64" s="379">
        <v>0</v>
      </c>
      <c r="AH64" s="379">
        <v>4</v>
      </c>
      <c r="AI64" s="379">
        <v>0</v>
      </c>
      <c r="AJ64" s="379">
        <v>0</v>
      </c>
      <c r="AK64" s="379">
        <v>0</v>
      </c>
      <c r="AL64" s="379">
        <v>0</v>
      </c>
      <c r="AM64" s="379">
        <v>3.7</v>
      </c>
      <c r="AN64" s="379">
        <v>0</v>
      </c>
    </row>
    <row r="65" spans="3:40" x14ac:dyDescent="0.3">
      <c r="C65" s="379">
        <v>21</v>
      </c>
      <c r="D65" s="379">
        <v>7</v>
      </c>
      <c r="E65" s="379">
        <v>2</v>
      </c>
      <c r="F65" s="379">
        <v>13127.7</v>
      </c>
      <c r="G65" s="379">
        <v>0</v>
      </c>
      <c r="H65" s="379">
        <v>3034.4</v>
      </c>
      <c r="I65" s="379">
        <v>0</v>
      </c>
      <c r="J65" s="379">
        <v>0</v>
      </c>
      <c r="K65" s="379">
        <v>4284.5</v>
      </c>
      <c r="L65" s="379">
        <v>0</v>
      </c>
      <c r="M65" s="379">
        <v>1576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79">
        <v>0</v>
      </c>
      <c r="W65" s="379">
        <v>0</v>
      </c>
      <c r="X65" s="379">
        <v>0</v>
      </c>
      <c r="Y65" s="379">
        <v>0</v>
      </c>
      <c r="Z65" s="379">
        <v>184</v>
      </c>
      <c r="AA65" s="379">
        <v>0</v>
      </c>
      <c r="AB65" s="379">
        <v>0</v>
      </c>
      <c r="AC65" s="379">
        <v>1831</v>
      </c>
      <c r="AD65" s="379">
        <v>0</v>
      </c>
      <c r="AE65" s="379">
        <v>1221.5</v>
      </c>
      <c r="AF65" s="379">
        <v>0</v>
      </c>
      <c r="AG65" s="379">
        <v>0</v>
      </c>
      <c r="AH65" s="379">
        <v>427.5</v>
      </c>
      <c r="AI65" s="379">
        <v>0</v>
      </c>
      <c r="AJ65" s="379">
        <v>0</v>
      </c>
      <c r="AK65" s="379">
        <v>0</v>
      </c>
      <c r="AL65" s="379">
        <v>0</v>
      </c>
      <c r="AM65" s="379">
        <v>568.79999999999995</v>
      </c>
      <c r="AN65" s="379">
        <v>0</v>
      </c>
    </row>
    <row r="66" spans="3:40" x14ac:dyDescent="0.3">
      <c r="C66" s="379">
        <v>21</v>
      </c>
      <c r="D66" s="379">
        <v>7</v>
      </c>
      <c r="E66" s="379">
        <v>3</v>
      </c>
      <c r="F66" s="379">
        <v>196</v>
      </c>
      <c r="G66" s="379">
        <v>0</v>
      </c>
      <c r="H66" s="379">
        <v>196</v>
      </c>
      <c r="I66" s="379">
        <v>0</v>
      </c>
      <c r="J66" s="379">
        <v>0</v>
      </c>
      <c r="K66" s="379">
        <v>0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79">
        <v>0</v>
      </c>
      <c r="W66" s="379">
        <v>0</v>
      </c>
      <c r="X66" s="379">
        <v>0</v>
      </c>
      <c r="Y66" s="379">
        <v>0</v>
      </c>
      <c r="Z66" s="379">
        <v>0</v>
      </c>
      <c r="AA66" s="379">
        <v>0</v>
      </c>
      <c r="AB66" s="379">
        <v>0</v>
      </c>
      <c r="AC66" s="379">
        <v>0</v>
      </c>
      <c r="AD66" s="379">
        <v>0</v>
      </c>
      <c r="AE66" s="379">
        <v>0</v>
      </c>
      <c r="AF66" s="379">
        <v>0</v>
      </c>
      <c r="AG66" s="379">
        <v>0</v>
      </c>
      <c r="AH66" s="379">
        <v>0</v>
      </c>
      <c r="AI66" s="379">
        <v>0</v>
      </c>
      <c r="AJ66" s="379">
        <v>0</v>
      </c>
      <c r="AK66" s="379">
        <v>0</v>
      </c>
      <c r="AL66" s="379">
        <v>0</v>
      </c>
      <c r="AM66" s="379">
        <v>0</v>
      </c>
      <c r="AN66" s="379">
        <v>0</v>
      </c>
    </row>
    <row r="67" spans="3:40" x14ac:dyDescent="0.3">
      <c r="C67" s="379">
        <v>21</v>
      </c>
      <c r="D67" s="379">
        <v>7</v>
      </c>
      <c r="E67" s="379">
        <v>4</v>
      </c>
      <c r="F67" s="379">
        <v>439</v>
      </c>
      <c r="G67" s="379">
        <v>0</v>
      </c>
      <c r="H67" s="379">
        <v>174</v>
      </c>
      <c r="I67" s="379">
        <v>0</v>
      </c>
      <c r="J67" s="379">
        <v>0</v>
      </c>
      <c r="K67" s="379">
        <v>195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79">
        <v>0</v>
      </c>
      <c r="W67" s="379">
        <v>0</v>
      </c>
      <c r="X67" s="379">
        <v>0</v>
      </c>
      <c r="Y67" s="379">
        <v>0</v>
      </c>
      <c r="Z67" s="379">
        <v>0</v>
      </c>
      <c r="AA67" s="379">
        <v>0</v>
      </c>
      <c r="AB67" s="379">
        <v>0</v>
      </c>
      <c r="AC67" s="379">
        <v>70</v>
      </c>
      <c r="AD67" s="379">
        <v>0</v>
      </c>
      <c r="AE67" s="379">
        <v>0</v>
      </c>
      <c r="AF67" s="379">
        <v>0</v>
      </c>
      <c r="AG67" s="379">
        <v>0</v>
      </c>
      <c r="AH67" s="379">
        <v>0</v>
      </c>
      <c r="AI67" s="379">
        <v>0</v>
      </c>
      <c r="AJ67" s="379">
        <v>0</v>
      </c>
      <c r="AK67" s="379">
        <v>0</v>
      </c>
      <c r="AL67" s="379">
        <v>0</v>
      </c>
      <c r="AM67" s="379">
        <v>0</v>
      </c>
      <c r="AN67" s="379">
        <v>0</v>
      </c>
    </row>
    <row r="68" spans="3:40" x14ac:dyDescent="0.3">
      <c r="C68" s="379">
        <v>21</v>
      </c>
      <c r="D68" s="379">
        <v>7</v>
      </c>
      <c r="E68" s="379">
        <v>5</v>
      </c>
      <c r="F68" s="379">
        <v>56</v>
      </c>
      <c r="G68" s="379">
        <v>56</v>
      </c>
      <c r="H68" s="379">
        <v>0</v>
      </c>
      <c r="I68" s="379">
        <v>0</v>
      </c>
      <c r="J68" s="379">
        <v>0</v>
      </c>
      <c r="K68" s="379">
        <v>0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79">
        <v>0</v>
      </c>
      <c r="W68" s="379">
        <v>0</v>
      </c>
      <c r="X68" s="379">
        <v>0</v>
      </c>
      <c r="Y68" s="379">
        <v>0</v>
      </c>
      <c r="Z68" s="379">
        <v>0</v>
      </c>
      <c r="AA68" s="379">
        <v>0</v>
      </c>
      <c r="AB68" s="379">
        <v>0</v>
      </c>
      <c r="AC68" s="379">
        <v>0</v>
      </c>
      <c r="AD68" s="379">
        <v>0</v>
      </c>
      <c r="AE68" s="379">
        <v>0</v>
      </c>
      <c r="AF68" s="379">
        <v>0</v>
      </c>
      <c r="AG68" s="379">
        <v>0</v>
      </c>
      <c r="AH68" s="379">
        <v>0</v>
      </c>
      <c r="AI68" s="379">
        <v>0</v>
      </c>
      <c r="AJ68" s="379">
        <v>0</v>
      </c>
      <c r="AK68" s="379">
        <v>0</v>
      </c>
      <c r="AL68" s="379">
        <v>0</v>
      </c>
      <c r="AM68" s="379">
        <v>0</v>
      </c>
      <c r="AN68" s="379">
        <v>0</v>
      </c>
    </row>
    <row r="69" spans="3:40" x14ac:dyDescent="0.3">
      <c r="C69" s="379">
        <v>21</v>
      </c>
      <c r="D69" s="379">
        <v>7</v>
      </c>
      <c r="E69" s="379">
        <v>6</v>
      </c>
      <c r="F69" s="379">
        <v>4451911</v>
      </c>
      <c r="G69" s="379">
        <v>11200</v>
      </c>
      <c r="H69" s="379">
        <v>1842841</v>
      </c>
      <c r="I69" s="379">
        <v>0</v>
      </c>
      <c r="J69" s="379">
        <v>0</v>
      </c>
      <c r="K69" s="379">
        <v>1322721</v>
      </c>
      <c r="L69" s="379">
        <v>0</v>
      </c>
      <c r="M69" s="379">
        <v>547831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79">
        <v>0</v>
      </c>
      <c r="W69" s="379">
        <v>0</v>
      </c>
      <c r="X69" s="379">
        <v>0</v>
      </c>
      <c r="Y69" s="379">
        <v>0</v>
      </c>
      <c r="Z69" s="379">
        <v>20240</v>
      </c>
      <c r="AA69" s="379">
        <v>0</v>
      </c>
      <c r="AB69" s="379">
        <v>0</v>
      </c>
      <c r="AC69" s="379">
        <v>348178</v>
      </c>
      <c r="AD69" s="379">
        <v>0</v>
      </c>
      <c r="AE69" s="379">
        <v>185053</v>
      </c>
      <c r="AF69" s="379">
        <v>0</v>
      </c>
      <c r="AG69" s="379">
        <v>0</v>
      </c>
      <c r="AH69" s="379">
        <v>73525</v>
      </c>
      <c r="AI69" s="379">
        <v>0</v>
      </c>
      <c r="AJ69" s="379">
        <v>0</v>
      </c>
      <c r="AK69" s="379">
        <v>0</v>
      </c>
      <c r="AL69" s="379">
        <v>0</v>
      </c>
      <c r="AM69" s="379">
        <v>100322</v>
      </c>
      <c r="AN69" s="379">
        <v>0</v>
      </c>
    </row>
    <row r="70" spans="3:40" x14ac:dyDescent="0.3">
      <c r="C70" s="379">
        <v>21</v>
      </c>
      <c r="D70" s="379">
        <v>7</v>
      </c>
      <c r="E70" s="379">
        <v>9</v>
      </c>
      <c r="F70" s="379">
        <v>1262334</v>
      </c>
      <c r="G70" s="379">
        <v>0</v>
      </c>
      <c r="H70" s="379">
        <v>553799</v>
      </c>
      <c r="I70" s="379">
        <v>0</v>
      </c>
      <c r="J70" s="379">
        <v>0</v>
      </c>
      <c r="K70" s="379">
        <v>360593</v>
      </c>
      <c r="L70" s="379">
        <v>0</v>
      </c>
      <c r="M70" s="379">
        <v>177888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79">
        <v>0</v>
      </c>
      <c r="W70" s="379">
        <v>0</v>
      </c>
      <c r="X70" s="379">
        <v>0</v>
      </c>
      <c r="Y70" s="379">
        <v>0</v>
      </c>
      <c r="Z70" s="379">
        <v>0</v>
      </c>
      <c r="AA70" s="379">
        <v>0</v>
      </c>
      <c r="AB70" s="379">
        <v>0</v>
      </c>
      <c r="AC70" s="379">
        <v>74820</v>
      </c>
      <c r="AD70" s="379">
        <v>0</v>
      </c>
      <c r="AE70" s="379">
        <v>48542</v>
      </c>
      <c r="AF70" s="379">
        <v>0</v>
      </c>
      <c r="AG70" s="379">
        <v>0</v>
      </c>
      <c r="AH70" s="379">
        <v>20304</v>
      </c>
      <c r="AI70" s="379">
        <v>0</v>
      </c>
      <c r="AJ70" s="379">
        <v>0</v>
      </c>
      <c r="AK70" s="379">
        <v>0</v>
      </c>
      <c r="AL70" s="379">
        <v>0</v>
      </c>
      <c r="AM70" s="379">
        <v>26388</v>
      </c>
      <c r="AN70" s="379">
        <v>0</v>
      </c>
    </row>
    <row r="71" spans="3:40" x14ac:dyDescent="0.3">
      <c r="C71" s="379">
        <v>21</v>
      </c>
      <c r="D71" s="379">
        <v>7</v>
      </c>
      <c r="E71" s="379">
        <v>10</v>
      </c>
      <c r="F71" s="379">
        <v>8353</v>
      </c>
      <c r="G71" s="379">
        <v>0</v>
      </c>
      <c r="H71" s="379">
        <v>5953</v>
      </c>
      <c r="I71" s="379">
        <v>0</v>
      </c>
      <c r="J71" s="379">
        <v>0</v>
      </c>
      <c r="K71" s="379">
        <v>2400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79">
        <v>0</v>
      </c>
      <c r="W71" s="379">
        <v>0</v>
      </c>
      <c r="X71" s="379">
        <v>0</v>
      </c>
      <c r="Y71" s="379">
        <v>0</v>
      </c>
      <c r="Z71" s="379">
        <v>0</v>
      </c>
      <c r="AA71" s="379">
        <v>0</v>
      </c>
      <c r="AB71" s="379">
        <v>0</v>
      </c>
      <c r="AC71" s="379">
        <v>0</v>
      </c>
      <c r="AD71" s="379">
        <v>0</v>
      </c>
      <c r="AE71" s="379">
        <v>0</v>
      </c>
      <c r="AF71" s="379">
        <v>0</v>
      </c>
      <c r="AG71" s="379">
        <v>0</v>
      </c>
      <c r="AH71" s="379">
        <v>0</v>
      </c>
      <c r="AI71" s="379">
        <v>0</v>
      </c>
      <c r="AJ71" s="379">
        <v>0</v>
      </c>
      <c r="AK71" s="379">
        <v>0</v>
      </c>
      <c r="AL71" s="379">
        <v>0</v>
      </c>
      <c r="AM71" s="379">
        <v>0</v>
      </c>
      <c r="AN71" s="379">
        <v>0</v>
      </c>
    </row>
    <row r="72" spans="3:40" x14ac:dyDescent="0.3">
      <c r="C72" s="379">
        <v>21</v>
      </c>
      <c r="D72" s="379">
        <v>7</v>
      </c>
      <c r="E72" s="379">
        <v>11</v>
      </c>
      <c r="F72" s="379">
        <v>7966.3333333333339</v>
      </c>
      <c r="G72" s="379">
        <v>0</v>
      </c>
      <c r="H72" s="379">
        <v>6299.666666666667</v>
      </c>
      <c r="I72" s="379">
        <v>0</v>
      </c>
      <c r="J72" s="379">
        <v>0</v>
      </c>
      <c r="K72" s="379">
        <v>1666.6666666666667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  <c r="AJ72" s="379">
        <v>0</v>
      </c>
      <c r="AK72" s="379">
        <v>0</v>
      </c>
      <c r="AL72" s="379">
        <v>0</v>
      </c>
      <c r="AM72" s="379">
        <v>0</v>
      </c>
      <c r="AN72" s="379">
        <v>0</v>
      </c>
    </row>
    <row r="73" spans="3:40" x14ac:dyDescent="0.3">
      <c r="C73" s="379">
        <v>21</v>
      </c>
      <c r="D73" s="379">
        <v>8</v>
      </c>
      <c r="E73" s="379">
        <v>1</v>
      </c>
      <c r="F73" s="379">
        <v>101.1</v>
      </c>
      <c r="G73" s="379">
        <v>0</v>
      </c>
      <c r="H73" s="379">
        <v>21.4</v>
      </c>
      <c r="I73" s="379">
        <v>0</v>
      </c>
      <c r="J73" s="379">
        <v>0</v>
      </c>
      <c r="K73" s="379">
        <v>32</v>
      </c>
      <c r="L73" s="379">
        <v>0</v>
      </c>
      <c r="M73" s="379">
        <v>15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79">
        <v>0</v>
      </c>
      <c r="W73" s="379">
        <v>0</v>
      </c>
      <c r="X73" s="379">
        <v>0</v>
      </c>
      <c r="Y73" s="379">
        <v>0</v>
      </c>
      <c r="Z73" s="379">
        <v>1</v>
      </c>
      <c r="AA73" s="379">
        <v>0</v>
      </c>
      <c r="AB73" s="379">
        <v>0</v>
      </c>
      <c r="AC73" s="379">
        <v>14</v>
      </c>
      <c r="AD73" s="379">
        <v>0</v>
      </c>
      <c r="AE73" s="379">
        <v>10</v>
      </c>
      <c r="AF73" s="379">
        <v>0</v>
      </c>
      <c r="AG73" s="379">
        <v>0</v>
      </c>
      <c r="AH73" s="379">
        <v>4</v>
      </c>
      <c r="AI73" s="379">
        <v>0</v>
      </c>
      <c r="AJ73" s="379">
        <v>0</v>
      </c>
      <c r="AK73" s="379">
        <v>0</v>
      </c>
      <c r="AL73" s="379">
        <v>0</v>
      </c>
      <c r="AM73" s="379">
        <v>3.7</v>
      </c>
      <c r="AN73" s="379">
        <v>0</v>
      </c>
    </row>
    <row r="74" spans="3:40" x14ac:dyDescent="0.3">
      <c r="C74" s="379">
        <v>21</v>
      </c>
      <c r="D74" s="379">
        <v>8</v>
      </c>
      <c r="E74" s="379">
        <v>2</v>
      </c>
      <c r="F74" s="379">
        <v>11709.7</v>
      </c>
      <c r="G74" s="379">
        <v>0</v>
      </c>
      <c r="H74" s="379">
        <v>2430.4</v>
      </c>
      <c r="I74" s="379">
        <v>0</v>
      </c>
      <c r="J74" s="379">
        <v>0</v>
      </c>
      <c r="K74" s="379">
        <v>3835</v>
      </c>
      <c r="L74" s="379">
        <v>0</v>
      </c>
      <c r="M74" s="379">
        <v>1776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79">
        <v>0</v>
      </c>
      <c r="W74" s="379">
        <v>0</v>
      </c>
      <c r="X74" s="379">
        <v>0</v>
      </c>
      <c r="Y74" s="379">
        <v>0</v>
      </c>
      <c r="Z74" s="379">
        <v>152</v>
      </c>
      <c r="AA74" s="379">
        <v>0</v>
      </c>
      <c r="AB74" s="379">
        <v>0</v>
      </c>
      <c r="AC74" s="379">
        <v>1459.5</v>
      </c>
      <c r="AD74" s="379">
        <v>0</v>
      </c>
      <c r="AE74" s="379">
        <v>1182.75</v>
      </c>
      <c r="AF74" s="379">
        <v>0</v>
      </c>
      <c r="AG74" s="379">
        <v>0</v>
      </c>
      <c r="AH74" s="379">
        <v>333.25</v>
      </c>
      <c r="AI74" s="379">
        <v>0</v>
      </c>
      <c r="AJ74" s="379">
        <v>0</v>
      </c>
      <c r="AK74" s="379">
        <v>0</v>
      </c>
      <c r="AL74" s="379">
        <v>0</v>
      </c>
      <c r="AM74" s="379">
        <v>540.79999999999995</v>
      </c>
      <c r="AN74" s="379">
        <v>0</v>
      </c>
    </row>
    <row r="75" spans="3:40" x14ac:dyDescent="0.3">
      <c r="C75" s="379">
        <v>21</v>
      </c>
      <c r="D75" s="379">
        <v>8</v>
      </c>
      <c r="E75" s="379">
        <v>3</v>
      </c>
      <c r="F75" s="379">
        <v>168</v>
      </c>
      <c r="G75" s="379">
        <v>0</v>
      </c>
      <c r="H75" s="379">
        <v>168</v>
      </c>
      <c r="I75" s="379">
        <v>0</v>
      </c>
      <c r="J75" s="379">
        <v>0</v>
      </c>
      <c r="K75" s="379">
        <v>0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79">
        <v>0</v>
      </c>
      <c r="W75" s="379">
        <v>0</v>
      </c>
      <c r="X75" s="379">
        <v>0</v>
      </c>
      <c r="Y75" s="379">
        <v>0</v>
      </c>
      <c r="Z75" s="379">
        <v>0</v>
      </c>
      <c r="AA75" s="379">
        <v>0</v>
      </c>
      <c r="AB75" s="379">
        <v>0</v>
      </c>
      <c r="AC75" s="379">
        <v>0</v>
      </c>
      <c r="AD75" s="379">
        <v>0</v>
      </c>
      <c r="AE75" s="379">
        <v>0</v>
      </c>
      <c r="AF75" s="379">
        <v>0</v>
      </c>
      <c r="AG75" s="379">
        <v>0</v>
      </c>
      <c r="AH75" s="379">
        <v>0</v>
      </c>
      <c r="AI75" s="379">
        <v>0</v>
      </c>
      <c r="AJ75" s="379">
        <v>0</v>
      </c>
      <c r="AK75" s="379">
        <v>0</v>
      </c>
      <c r="AL75" s="379">
        <v>0</v>
      </c>
      <c r="AM75" s="379">
        <v>0</v>
      </c>
      <c r="AN75" s="379">
        <v>0</v>
      </c>
    </row>
    <row r="76" spans="3:40" x14ac:dyDescent="0.3">
      <c r="C76" s="379">
        <v>21</v>
      </c>
      <c r="D76" s="379">
        <v>8</v>
      </c>
      <c r="E76" s="379">
        <v>4</v>
      </c>
      <c r="F76" s="379">
        <v>696</v>
      </c>
      <c r="G76" s="379">
        <v>0</v>
      </c>
      <c r="H76" s="379">
        <v>233</v>
      </c>
      <c r="I76" s="379">
        <v>0</v>
      </c>
      <c r="J76" s="379">
        <v>0</v>
      </c>
      <c r="K76" s="379">
        <v>338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115</v>
      </c>
      <c r="AD76" s="379">
        <v>0</v>
      </c>
      <c r="AE76" s="379">
        <v>10</v>
      </c>
      <c r="AF76" s="379">
        <v>0</v>
      </c>
      <c r="AG76" s="379">
        <v>0</v>
      </c>
      <c r="AH76" s="379">
        <v>0</v>
      </c>
      <c r="AI76" s="379">
        <v>0</v>
      </c>
      <c r="AJ76" s="379">
        <v>0</v>
      </c>
      <c r="AK76" s="379">
        <v>0</v>
      </c>
      <c r="AL76" s="379">
        <v>0</v>
      </c>
      <c r="AM76" s="379">
        <v>0</v>
      </c>
      <c r="AN76" s="379">
        <v>0</v>
      </c>
    </row>
    <row r="77" spans="3:40" x14ac:dyDescent="0.3">
      <c r="C77" s="379">
        <v>21</v>
      </c>
      <c r="D77" s="379">
        <v>8</v>
      </c>
      <c r="E77" s="379">
        <v>5</v>
      </c>
      <c r="F77" s="379">
        <v>68</v>
      </c>
      <c r="G77" s="379">
        <v>68</v>
      </c>
      <c r="H77" s="379">
        <v>0</v>
      </c>
      <c r="I77" s="379">
        <v>0</v>
      </c>
      <c r="J77" s="379">
        <v>0</v>
      </c>
      <c r="K77" s="379">
        <v>0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79">
        <v>0</v>
      </c>
      <c r="W77" s="379">
        <v>0</v>
      </c>
      <c r="X77" s="379">
        <v>0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  <c r="AJ77" s="379">
        <v>0</v>
      </c>
      <c r="AK77" s="379">
        <v>0</v>
      </c>
      <c r="AL77" s="379">
        <v>0</v>
      </c>
      <c r="AM77" s="379">
        <v>0</v>
      </c>
      <c r="AN77" s="379">
        <v>0</v>
      </c>
    </row>
    <row r="78" spans="3:40" x14ac:dyDescent="0.3">
      <c r="C78" s="379">
        <v>21</v>
      </c>
      <c r="D78" s="379">
        <v>8</v>
      </c>
      <c r="E78" s="379">
        <v>6</v>
      </c>
      <c r="F78" s="379">
        <v>3202731</v>
      </c>
      <c r="G78" s="379">
        <v>13600</v>
      </c>
      <c r="H78" s="379">
        <v>1307320</v>
      </c>
      <c r="I78" s="379">
        <v>0</v>
      </c>
      <c r="J78" s="379">
        <v>0</v>
      </c>
      <c r="K78" s="379">
        <v>930165</v>
      </c>
      <c r="L78" s="379">
        <v>0</v>
      </c>
      <c r="M78" s="379">
        <v>397860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79">
        <v>0</v>
      </c>
      <c r="W78" s="379">
        <v>0</v>
      </c>
      <c r="X78" s="379">
        <v>0</v>
      </c>
      <c r="Y78" s="379">
        <v>0</v>
      </c>
      <c r="Z78" s="379">
        <v>20073</v>
      </c>
      <c r="AA78" s="379">
        <v>0</v>
      </c>
      <c r="AB78" s="379">
        <v>0</v>
      </c>
      <c r="AC78" s="379">
        <v>258728</v>
      </c>
      <c r="AD78" s="379">
        <v>0</v>
      </c>
      <c r="AE78" s="379">
        <v>151750</v>
      </c>
      <c r="AF78" s="379">
        <v>0</v>
      </c>
      <c r="AG78" s="379">
        <v>0</v>
      </c>
      <c r="AH78" s="379">
        <v>50293</v>
      </c>
      <c r="AI78" s="379">
        <v>0</v>
      </c>
      <c r="AJ78" s="379">
        <v>0</v>
      </c>
      <c r="AK78" s="379">
        <v>0</v>
      </c>
      <c r="AL78" s="379">
        <v>0</v>
      </c>
      <c r="AM78" s="379">
        <v>72942</v>
      </c>
      <c r="AN78" s="379">
        <v>0</v>
      </c>
    </row>
    <row r="79" spans="3:40" x14ac:dyDescent="0.3">
      <c r="C79" s="379">
        <v>21</v>
      </c>
      <c r="D79" s="379">
        <v>8</v>
      </c>
      <c r="E79" s="379">
        <v>7</v>
      </c>
      <c r="F79" s="379">
        <v>1384081</v>
      </c>
      <c r="G79" s="379">
        <v>0</v>
      </c>
      <c r="H79" s="379">
        <v>1265192</v>
      </c>
      <c r="I79" s="379">
        <v>0</v>
      </c>
      <c r="J79" s="379">
        <v>0</v>
      </c>
      <c r="K79" s="379">
        <v>100000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79">
        <v>0</v>
      </c>
      <c r="W79" s="379">
        <v>0</v>
      </c>
      <c r="X79" s="379">
        <v>0</v>
      </c>
      <c r="Y79" s="379">
        <v>0</v>
      </c>
      <c r="Z79" s="379">
        <v>0</v>
      </c>
      <c r="AA79" s="379">
        <v>0</v>
      </c>
      <c r="AB79" s="379">
        <v>0</v>
      </c>
      <c r="AC79" s="379">
        <v>0</v>
      </c>
      <c r="AD79" s="379">
        <v>0</v>
      </c>
      <c r="AE79" s="379">
        <v>0</v>
      </c>
      <c r="AF79" s="379">
        <v>0</v>
      </c>
      <c r="AG79" s="379">
        <v>0</v>
      </c>
      <c r="AH79" s="379">
        <v>18889</v>
      </c>
      <c r="AI79" s="379">
        <v>0</v>
      </c>
      <c r="AJ79" s="379">
        <v>0</v>
      </c>
      <c r="AK79" s="379">
        <v>0</v>
      </c>
      <c r="AL79" s="379">
        <v>0</v>
      </c>
      <c r="AM79" s="379">
        <v>0</v>
      </c>
      <c r="AN79" s="379">
        <v>0</v>
      </c>
    </row>
    <row r="80" spans="3:40" x14ac:dyDescent="0.3">
      <c r="C80" s="379">
        <v>21</v>
      </c>
      <c r="D80" s="379">
        <v>8</v>
      </c>
      <c r="E80" s="379">
        <v>9</v>
      </c>
      <c r="F80" s="379">
        <v>1384081</v>
      </c>
      <c r="G80" s="379">
        <v>0</v>
      </c>
      <c r="H80" s="379">
        <v>1265192</v>
      </c>
      <c r="I80" s="379">
        <v>0</v>
      </c>
      <c r="J80" s="379">
        <v>0</v>
      </c>
      <c r="K80" s="379">
        <v>100000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79">
        <v>0</v>
      </c>
      <c r="W80" s="379">
        <v>0</v>
      </c>
      <c r="X80" s="379">
        <v>0</v>
      </c>
      <c r="Y80" s="379">
        <v>0</v>
      </c>
      <c r="Z80" s="379">
        <v>0</v>
      </c>
      <c r="AA80" s="379">
        <v>0</v>
      </c>
      <c r="AB80" s="379">
        <v>0</v>
      </c>
      <c r="AC80" s="379">
        <v>0</v>
      </c>
      <c r="AD80" s="379">
        <v>0</v>
      </c>
      <c r="AE80" s="379">
        <v>0</v>
      </c>
      <c r="AF80" s="379">
        <v>0</v>
      </c>
      <c r="AG80" s="379">
        <v>0</v>
      </c>
      <c r="AH80" s="379">
        <v>18889</v>
      </c>
      <c r="AI80" s="379">
        <v>0</v>
      </c>
      <c r="AJ80" s="379">
        <v>0</v>
      </c>
      <c r="AK80" s="379">
        <v>0</v>
      </c>
      <c r="AL80" s="379">
        <v>0</v>
      </c>
      <c r="AM80" s="379">
        <v>0</v>
      </c>
      <c r="AN80" s="379">
        <v>0</v>
      </c>
    </row>
    <row r="81" spans="3:40" x14ac:dyDescent="0.3">
      <c r="C81" s="379">
        <v>21</v>
      </c>
      <c r="D81" s="379">
        <v>8</v>
      </c>
      <c r="E81" s="379">
        <v>11</v>
      </c>
      <c r="F81" s="379">
        <v>7966.3333333333339</v>
      </c>
      <c r="G81" s="379">
        <v>0</v>
      </c>
      <c r="H81" s="379">
        <v>6299.666666666667</v>
      </c>
      <c r="I81" s="379">
        <v>0</v>
      </c>
      <c r="J81" s="379">
        <v>0</v>
      </c>
      <c r="K81" s="379">
        <v>1666.6666666666667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  <c r="AJ81" s="379">
        <v>0</v>
      </c>
      <c r="AK81" s="379">
        <v>0</v>
      </c>
      <c r="AL81" s="379">
        <v>0</v>
      </c>
      <c r="AM81" s="379">
        <v>0</v>
      </c>
      <c r="AN81" s="379">
        <v>0</v>
      </c>
    </row>
    <row r="82" spans="3:40" x14ac:dyDescent="0.3">
      <c r="C82" s="379">
        <v>21</v>
      </c>
      <c r="D82" s="379">
        <v>9</v>
      </c>
      <c r="E82" s="379">
        <v>1</v>
      </c>
      <c r="F82" s="379">
        <v>101</v>
      </c>
      <c r="G82" s="379">
        <v>0</v>
      </c>
      <c r="H82" s="379">
        <v>21.9</v>
      </c>
      <c r="I82" s="379">
        <v>0</v>
      </c>
      <c r="J82" s="379">
        <v>0</v>
      </c>
      <c r="K82" s="379">
        <v>32</v>
      </c>
      <c r="L82" s="379">
        <v>0</v>
      </c>
      <c r="M82" s="379">
        <v>15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79">
        <v>0</v>
      </c>
      <c r="W82" s="379">
        <v>0</v>
      </c>
      <c r="X82" s="379">
        <v>0</v>
      </c>
      <c r="Y82" s="379">
        <v>0</v>
      </c>
      <c r="Z82" s="379">
        <v>1</v>
      </c>
      <c r="AA82" s="379">
        <v>0</v>
      </c>
      <c r="AB82" s="379">
        <v>0</v>
      </c>
      <c r="AC82" s="379">
        <v>13</v>
      </c>
      <c r="AD82" s="379">
        <v>0</v>
      </c>
      <c r="AE82" s="379">
        <v>10</v>
      </c>
      <c r="AF82" s="379">
        <v>0</v>
      </c>
      <c r="AG82" s="379">
        <v>0</v>
      </c>
      <c r="AH82" s="379">
        <v>4</v>
      </c>
      <c r="AI82" s="379">
        <v>0</v>
      </c>
      <c r="AJ82" s="379">
        <v>0</v>
      </c>
      <c r="AK82" s="379">
        <v>0</v>
      </c>
      <c r="AL82" s="379">
        <v>0</v>
      </c>
      <c r="AM82" s="379">
        <v>4.0999999999999996</v>
      </c>
      <c r="AN82" s="379">
        <v>0</v>
      </c>
    </row>
    <row r="83" spans="3:40" x14ac:dyDescent="0.3">
      <c r="C83" s="379">
        <v>21</v>
      </c>
      <c r="D83" s="379">
        <v>9</v>
      </c>
      <c r="E83" s="379">
        <v>2</v>
      </c>
      <c r="F83" s="379">
        <v>14623.45</v>
      </c>
      <c r="G83" s="379">
        <v>0</v>
      </c>
      <c r="H83" s="379">
        <v>3444</v>
      </c>
      <c r="I83" s="379">
        <v>0</v>
      </c>
      <c r="J83" s="379">
        <v>0</v>
      </c>
      <c r="K83" s="379">
        <v>4532</v>
      </c>
      <c r="L83" s="379">
        <v>0</v>
      </c>
      <c r="M83" s="379">
        <v>2227.75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79">
        <v>0</v>
      </c>
      <c r="W83" s="379">
        <v>0</v>
      </c>
      <c r="X83" s="379">
        <v>0</v>
      </c>
      <c r="Y83" s="379">
        <v>0</v>
      </c>
      <c r="Z83" s="379">
        <v>176</v>
      </c>
      <c r="AA83" s="379">
        <v>0</v>
      </c>
      <c r="AB83" s="379">
        <v>0</v>
      </c>
      <c r="AC83" s="379">
        <v>1641</v>
      </c>
      <c r="AD83" s="379">
        <v>0</v>
      </c>
      <c r="AE83" s="379">
        <v>1334.25</v>
      </c>
      <c r="AF83" s="379">
        <v>0</v>
      </c>
      <c r="AG83" s="379">
        <v>0</v>
      </c>
      <c r="AH83" s="379">
        <v>621.25</v>
      </c>
      <c r="AI83" s="379">
        <v>0</v>
      </c>
      <c r="AJ83" s="379">
        <v>0</v>
      </c>
      <c r="AK83" s="379">
        <v>0</v>
      </c>
      <c r="AL83" s="379">
        <v>0</v>
      </c>
      <c r="AM83" s="379">
        <v>647.20000000000005</v>
      </c>
      <c r="AN83" s="379">
        <v>0</v>
      </c>
    </row>
    <row r="84" spans="3:40" x14ac:dyDescent="0.3">
      <c r="C84" s="379">
        <v>21</v>
      </c>
      <c r="D84" s="379">
        <v>9</v>
      </c>
      <c r="E84" s="379">
        <v>3</v>
      </c>
      <c r="F84" s="379">
        <v>138</v>
      </c>
      <c r="G84" s="379">
        <v>0</v>
      </c>
      <c r="H84" s="379">
        <v>138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79">
        <v>0</v>
      </c>
      <c r="W84" s="379">
        <v>0</v>
      </c>
      <c r="X84" s="379">
        <v>0</v>
      </c>
      <c r="Y84" s="379">
        <v>0</v>
      </c>
      <c r="Z84" s="379">
        <v>0</v>
      </c>
      <c r="AA84" s="379">
        <v>0</v>
      </c>
      <c r="AB84" s="379">
        <v>0</v>
      </c>
      <c r="AC84" s="379">
        <v>0</v>
      </c>
      <c r="AD84" s="379">
        <v>0</v>
      </c>
      <c r="AE84" s="379">
        <v>0</v>
      </c>
      <c r="AF84" s="379">
        <v>0</v>
      </c>
      <c r="AG84" s="379">
        <v>0</v>
      </c>
      <c r="AH84" s="379">
        <v>0</v>
      </c>
      <c r="AI84" s="379">
        <v>0</v>
      </c>
      <c r="AJ84" s="379">
        <v>0</v>
      </c>
      <c r="AK84" s="379">
        <v>0</v>
      </c>
      <c r="AL84" s="379">
        <v>0</v>
      </c>
      <c r="AM84" s="379">
        <v>0</v>
      </c>
      <c r="AN84" s="379">
        <v>0</v>
      </c>
    </row>
    <row r="85" spans="3:40" x14ac:dyDescent="0.3">
      <c r="C85" s="379">
        <v>21</v>
      </c>
      <c r="D85" s="379">
        <v>9</v>
      </c>
      <c r="E85" s="379">
        <v>4</v>
      </c>
      <c r="F85" s="379">
        <v>576</v>
      </c>
      <c r="G85" s="379">
        <v>0</v>
      </c>
      <c r="H85" s="379">
        <v>206</v>
      </c>
      <c r="I85" s="379">
        <v>0</v>
      </c>
      <c r="J85" s="379">
        <v>0</v>
      </c>
      <c r="K85" s="379">
        <v>225</v>
      </c>
      <c r="L85" s="379">
        <v>10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79">
        <v>0</v>
      </c>
      <c r="W85" s="379">
        <v>0</v>
      </c>
      <c r="X85" s="379">
        <v>0</v>
      </c>
      <c r="Y85" s="379">
        <v>0</v>
      </c>
      <c r="Z85" s="379">
        <v>0</v>
      </c>
      <c r="AA85" s="379">
        <v>0</v>
      </c>
      <c r="AB85" s="379">
        <v>0</v>
      </c>
      <c r="AC85" s="379">
        <v>85</v>
      </c>
      <c r="AD85" s="379">
        <v>0</v>
      </c>
      <c r="AE85" s="379">
        <v>40</v>
      </c>
      <c r="AF85" s="379">
        <v>0</v>
      </c>
      <c r="AG85" s="379">
        <v>0</v>
      </c>
      <c r="AH85" s="379">
        <v>10</v>
      </c>
      <c r="AI85" s="379">
        <v>0</v>
      </c>
      <c r="AJ85" s="379">
        <v>0</v>
      </c>
      <c r="AK85" s="379">
        <v>0</v>
      </c>
      <c r="AL85" s="379">
        <v>0</v>
      </c>
      <c r="AM85" s="379">
        <v>0</v>
      </c>
      <c r="AN85" s="379">
        <v>0</v>
      </c>
    </row>
    <row r="86" spans="3:40" x14ac:dyDescent="0.3">
      <c r="C86" s="379">
        <v>21</v>
      </c>
      <c r="D86" s="379">
        <v>9</v>
      </c>
      <c r="E86" s="379">
        <v>5</v>
      </c>
      <c r="F86" s="379">
        <v>51</v>
      </c>
      <c r="G86" s="379">
        <v>51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79">
        <v>0</v>
      </c>
      <c r="W86" s="379">
        <v>0</v>
      </c>
      <c r="X86" s="379">
        <v>0</v>
      </c>
      <c r="Y86" s="379">
        <v>0</v>
      </c>
      <c r="Z86" s="379">
        <v>0</v>
      </c>
      <c r="AA86" s="379">
        <v>0</v>
      </c>
      <c r="AB86" s="379">
        <v>0</v>
      </c>
      <c r="AC86" s="379">
        <v>0</v>
      </c>
      <c r="AD86" s="379">
        <v>0</v>
      </c>
      <c r="AE86" s="379">
        <v>0</v>
      </c>
      <c r="AF86" s="379">
        <v>0</v>
      </c>
      <c r="AG86" s="379">
        <v>0</v>
      </c>
      <c r="AH86" s="379">
        <v>0</v>
      </c>
      <c r="AI86" s="379">
        <v>0</v>
      </c>
      <c r="AJ86" s="379">
        <v>0</v>
      </c>
      <c r="AK86" s="379">
        <v>0</v>
      </c>
      <c r="AL86" s="379">
        <v>0</v>
      </c>
      <c r="AM86" s="379">
        <v>0</v>
      </c>
      <c r="AN86" s="379">
        <v>0</v>
      </c>
    </row>
    <row r="87" spans="3:40" x14ac:dyDescent="0.3">
      <c r="C87" s="379">
        <v>21</v>
      </c>
      <c r="D87" s="379">
        <v>9</v>
      </c>
      <c r="E87" s="379">
        <v>6</v>
      </c>
      <c r="F87" s="379">
        <v>3101928</v>
      </c>
      <c r="G87" s="379">
        <v>10200</v>
      </c>
      <c r="H87" s="379">
        <v>1176496</v>
      </c>
      <c r="I87" s="379">
        <v>0</v>
      </c>
      <c r="J87" s="379">
        <v>0</v>
      </c>
      <c r="K87" s="379">
        <v>951002</v>
      </c>
      <c r="L87" s="379">
        <v>7922</v>
      </c>
      <c r="M87" s="379">
        <v>394126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79">
        <v>0</v>
      </c>
      <c r="W87" s="379">
        <v>0</v>
      </c>
      <c r="X87" s="379">
        <v>0</v>
      </c>
      <c r="Y87" s="379">
        <v>0</v>
      </c>
      <c r="Z87" s="379">
        <v>20240</v>
      </c>
      <c r="AA87" s="379">
        <v>0</v>
      </c>
      <c r="AB87" s="379">
        <v>0</v>
      </c>
      <c r="AC87" s="379">
        <v>232813</v>
      </c>
      <c r="AD87" s="379">
        <v>0</v>
      </c>
      <c r="AE87" s="379">
        <v>159507</v>
      </c>
      <c r="AF87" s="379">
        <v>0</v>
      </c>
      <c r="AG87" s="379">
        <v>0</v>
      </c>
      <c r="AH87" s="379">
        <v>65931</v>
      </c>
      <c r="AI87" s="379">
        <v>0</v>
      </c>
      <c r="AJ87" s="379">
        <v>0</v>
      </c>
      <c r="AK87" s="379">
        <v>0</v>
      </c>
      <c r="AL87" s="379">
        <v>0</v>
      </c>
      <c r="AM87" s="379">
        <v>83691</v>
      </c>
      <c r="AN87" s="379">
        <v>0</v>
      </c>
    </row>
    <row r="88" spans="3:40" x14ac:dyDescent="0.3">
      <c r="C88" s="379">
        <v>21</v>
      </c>
      <c r="D88" s="379">
        <v>9</v>
      </c>
      <c r="E88" s="379">
        <v>9</v>
      </c>
      <c r="F88" s="379">
        <v>11060</v>
      </c>
      <c r="G88" s="379">
        <v>0</v>
      </c>
      <c r="H88" s="379">
        <v>6000</v>
      </c>
      <c r="I88" s="379">
        <v>0</v>
      </c>
      <c r="J88" s="379">
        <v>0</v>
      </c>
      <c r="K88" s="379">
        <v>500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79">
        <v>0</v>
      </c>
      <c r="W88" s="379">
        <v>0</v>
      </c>
      <c r="X88" s="379">
        <v>0</v>
      </c>
      <c r="Y88" s="379">
        <v>0</v>
      </c>
      <c r="Z88" s="379">
        <v>0</v>
      </c>
      <c r="AA88" s="379">
        <v>0</v>
      </c>
      <c r="AB88" s="379">
        <v>0</v>
      </c>
      <c r="AC88" s="379">
        <v>1000</v>
      </c>
      <c r="AD88" s="379">
        <v>0</v>
      </c>
      <c r="AE88" s="379">
        <v>3560</v>
      </c>
      <c r="AF88" s="379">
        <v>0</v>
      </c>
      <c r="AG88" s="379">
        <v>0</v>
      </c>
      <c r="AH88" s="379">
        <v>0</v>
      </c>
      <c r="AI88" s="379">
        <v>0</v>
      </c>
      <c r="AJ88" s="379">
        <v>0</v>
      </c>
      <c r="AK88" s="379">
        <v>0</v>
      </c>
      <c r="AL88" s="379">
        <v>0</v>
      </c>
      <c r="AM88" s="379">
        <v>0</v>
      </c>
      <c r="AN88" s="379">
        <v>0</v>
      </c>
    </row>
    <row r="89" spans="3:40" x14ac:dyDescent="0.3">
      <c r="C89" s="379">
        <v>21</v>
      </c>
      <c r="D89" s="379">
        <v>9</v>
      </c>
      <c r="E89" s="379">
        <v>10</v>
      </c>
      <c r="F89" s="379">
        <v>13000</v>
      </c>
      <c r="G89" s="379">
        <v>0</v>
      </c>
      <c r="H89" s="379">
        <v>13000</v>
      </c>
      <c r="I89" s="379">
        <v>0</v>
      </c>
      <c r="J89" s="379">
        <v>0</v>
      </c>
      <c r="K89" s="379">
        <v>0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79">
        <v>0</v>
      </c>
      <c r="W89" s="379">
        <v>0</v>
      </c>
      <c r="X89" s="379">
        <v>0</v>
      </c>
      <c r="Y89" s="379">
        <v>0</v>
      </c>
      <c r="Z89" s="379">
        <v>0</v>
      </c>
      <c r="AA89" s="379">
        <v>0</v>
      </c>
      <c r="AB89" s="379">
        <v>0</v>
      </c>
      <c r="AC89" s="379">
        <v>0</v>
      </c>
      <c r="AD89" s="379">
        <v>0</v>
      </c>
      <c r="AE89" s="379">
        <v>0</v>
      </c>
      <c r="AF89" s="379">
        <v>0</v>
      </c>
      <c r="AG89" s="379">
        <v>0</v>
      </c>
      <c r="AH89" s="379">
        <v>0</v>
      </c>
      <c r="AI89" s="379">
        <v>0</v>
      </c>
      <c r="AJ89" s="379">
        <v>0</v>
      </c>
      <c r="AK89" s="379">
        <v>0</v>
      </c>
      <c r="AL89" s="379">
        <v>0</v>
      </c>
      <c r="AM89" s="379">
        <v>0</v>
      </c>
      <c r="AN89" s="379">
        <v>0</v>
      </c>
    </row>
    <row r="90" spans="3:40" x14ac:dyDescent="0.3">
      <c r="C90" s="379">
        <v>21</v>
      </c>
      <c r="D90" s="379">
        <v>9</v>
      </c>
      <c r="E90" s="379">
        <v>11</v>
      </c>
      <c r="F90" s="379">
        <v>7966.3333333333339</v>
      </c>
      <c r="G90" s="379">
        <v>0</v>
      </c>
      <c r="H90" s="379">
        <v>6299.666666666667</v>
      </c>
      <c r="I90" s="379">
        <v>0</v>
      </c>
      <c r="J90" s="379">
        <v>0</v>
      </c>
      <c r="K90" s="379">
        <v>1666.6666666666667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79">
        <v>0</v>
      </c>
      <c r="W90" s="379">
        <v>0</v>
      </c>
      <c r="X90" s="379">
        <v>0</v>
      </c>
      <c r="Y90" s="379">
        <v>0</v>
      </c>
      <c r="Z90" s="379">
        <v>0</v>
      </c>
      <c r="AA90" s="379">
        <v>0</v>
      </c>
      <c r="AB90" s="379">
        <v>0</v>
      </c>
      <c r="AC90" s="379">
        <v>0</v>
      </c>
      <c r="AD90" s="379">
        <v>0</v>
      </c>
      <c r="AE90" s="379">
        <v>0</v>
      </c>
      <c r="AF90" s="379">
        <v>0</v>
      </c>
      <c r="AG90" s="379">
        <v>0</v>
      </c>
      <c r="AH90" s="379">
        <v>0</v>
      </c>
      <c r="AI90" s="379">
        <v>0</v>
      </c>
      <c r="AJ90" s="379">
        <v>0</v>
      </c>
      <c r="AK90" s="379">
        <v>0</v>
      </c>
      <c r="AL90" s="379">
        <v>0</v>
      </c>
      <c r="AM90" s="379">
        <v>0</v>
      </c>
      <c r="AN90" s="379">
        <v>0</v>
      </c>
    </row>
    <row r="91" spans="3:40" x14ac:dyDescent="0.3">
      <c r="C91" s="379">
        <v>21</v>
      </c>
      <c r="D91" s="379">
        <v>10</v>
      </c>
      <c r="E91" s="379">
        <v>1</v>
      </c>
      <c r="F91" s="379">
        <v>97.25</v>
      </c>
      <c r="G91" s="379">
        <v>0</v>
      </c>
      <c r="H91" s="379">
        <v>21.15</v>
      </c>
      <c r="I91" s="379">
        <v>0</v>
      </c>
      <c r="J91" s="379">
        <v>0</v>
      </c>
      <c r="K91" s="379">
        <v>32</v>
      </c>
      <c r="L91" s="379">
        <v>0</v>
      </c>
      <c r="M91" s="379">
        <v>15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79">
        <v>0</v>
      </c>
      <c r="W91" s="379">
        <v>0</v>
      </c>
      <c r="X91" s="379">
        <v>0</v>
      </c>
      <c r="Y91" s="379">
        <v>0</v>
      </c>
      <c r="Z91" s="379">
        <v>1</v>
      </c>
      <c r="AA91" s="379">
        <v>0</v>
      </c>
      <c r="AB91" s="379">
        <v>0</v>
      </c>
      <c r="AC91" s="379">
        <v>11</v>
      </c>
      <c r="AD91" s="379">
        <v>0</v>
      </c>
      <c r="AE91" s="379">
        <v>9</v>
      </c>
      <c r="AF91" s="379">
        <v>0</v>
      </c>
      <c r="AG91" s="379">
        <v>0</v>
      </c>
      <c r="AH91" s="379">
        <v>4</v>
      </c>
      <c r="AI91" s="379">
        <v>0</v>
      </c>
      <c r="AJ91" s="379">
        <v>0</v>
      </c>
      <c r="AK91" s="379">
        <v>0</v>
      </c>
      <c r="AL91" s="379">
        <v>0</v>
      </c>
      <c r="AM91" s="379">
        <v>4.0999999999999996</v>
      </c>
      <c r="AN91" s="379">
        <v>0</v>
      </c>
    </row>
    <row r="92" spans="3:40" x14ac:dyDescent="0.3">
      <c r="C92" s="379">
        <v>21</v>
      </c>
      <c r="D92" s="379">
        <v>10</v>
      </c>
      <c r="E92" s="379">
        <v>2</v>
      </c>
      <c r="F92" s="379">
        <v>16431.82</v>
      </c>
      <c r="G92" s="379">
        <v>0</v>
      </c>
      <c r="H92" s="379">
        <v>3637.6</v>
      </c>
      <c r="I92" s="379">
        <v>0</v>
      </c>
      <c r="J92" s="379">
        <v>0</v>
      </c>
      <c r="K92" s="379">
        <v>5363.5</v>
      </c>
      <c r="L92" s="379">
        <v>0</v>
      </c>
      <c r="M92" s="379">
        <v>2603.13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79">
        <v>0</v>
      </c>
      <c r="W92" s="379">
        <v>0</v>
      </c>
      <c r="X92" s="379">
        <v>0</v>
      </c>
      <c r="Y92" s="379">
        <v>0</v>
      </c>
      <c r="Z92" s="379">
        <v>184</v>
      </c>
      <c r="AA92" s="379">
        <v>0</v>
      </c>
      <c r="AB92" s="379">
        <v>0</v>
      </c>
      <c r="AC92" s="379">
        <v>1808</v>
      </c>
      <c r="AD92" s="379">
        <v>0</v>
      </c>
      <c r="AE92" s="379">
        <v>1537</v>
      </c>
      <c r="AF92" s="379">
        <v>0</v>
      </c>
      <c r="AG92" s="379">
        <v>0</v>
      </c>
      <c r="AH92" s="379">
        <v>701</v>
      </c>
      <c r="AI92" s="379">
        <v>0</v>
      </c>
      <c r="AJ92" s="379">
        <v>0</v>
      </c>
      <c r="AK92" s="379">
        <v>0</v>
      </c>
      <c r="AL92" s="379">
        <v>0</v>
      </c>
      <c r="AM92" s="379">
        <v>597.6</v>
      </c>
      <c r="AN92" s="379">
        <v>0</v>
      </c>
    </row>
    <row r="93" spans="3:40" x14ac:dyDescent="0.3">
      <c r="C93" s="379">
        <v>21</v>
      </c>
      <c r="D93" s="379">
        <v>10</v>
      </c>
      <c r="E93" s="379">
        <v>3</v>
      </c>
      <c r="F93" s="379">
        <v>175</v>
      </c>
      <c r="G93" s="379">
        <v>0</v>
      </c>
      <c r="H93" s="379">
        <v>175</v>
      </c>
      <c r="I93" s="379">
        <v>0</v>
      </c>
      <c r="J93" s="379">
        <v>0</v>
      </c>
      <c r="K93" s="379">
        <v>0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79">
        <v>0</v>
      </c>
      <c r="W93" s="379">
        <v>0</v>
      </c>
      <c r="X93" s="379">
        <v>0</v>
      </c>
      <c r="Y93" s="379">
        <v>0</v>
      </c>
      <c r="Z93" s="379">
        <v>0</v>
      </c>
      <c r="AA93" s="379">
        <v>0</v>
      </c>
      <c r="AB93" s="379">
        <v>0</v>
      </c>
      <c r="AC93" s="379">
        <v>0</v>
      </c>
      <c r="AD93" s="379">
        <v>0</v>
      </c>
      <c r="AE93" s="379">
        <v>0</v>
      </c>
      <c r="AF93" s="379">
        <v>0</v>
      </c>
      <c r="AG93" s="379">
        <v>0</v>
      </c>
      <c r="AH93" s="379">
        <v>0</v>
      </c>
      <c r="AI93" s="379">
        <v>0</v>
      </c>
      <c r="AJ93" s="379">
        <v>0</v>
      </c>
      <c r="AK93" s="379">
        <v>0</v>
      </c>
      <c r="AL93" s="379">
        <v>0</v>
      </c>
      <c r="AM93" s="379">
        <v>0</v>
      </c>
      <c r="AN93" s="379">
        <v>0</v>
      </c>
    </row>
    <row r="94" spans="3:40" x14ac:dyDescent="0.3">
      <c r="C94" s="379">
        <v>21</v>
      </c>
      <c r="D94" s="379">
        <v>10</v>
      </c>
      <c r="E94" s="379">
        <v>4</v>
      </c>
      <c r="F94" s="379">
        <v>420</v>
      </c>
      <c r="G94" s="379">
        <v>0</v>
      </c>
      <c r="H94" s="379">
        <v>189</v>
      </c>
      <c r="I94" s="379">
        <v>0</v>
      </c>
      <c r="J94" s="379">
        <v>0</v>
      </c>
      <c r="K94" s="379">
        <v>164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79">
        <v>0</v>
      </c>
      <c r="W94" s="379">
        <v>0</v>
      </c>
      <c r="X94" s="379">
        <v>0</v>
      </c>
      <c r="Y94" s="379">
        <v>0</v>
      </c>
      <c r="Z94" s="379">
        <v>0</v>
      </c>
      <c r="AA94" s="379">
        <v>0</v>
      </c>
      <c r="AB94" s="379">
        <v>0</v>
      </c>
      <c r="AC94" s="379">
        <v>55</v>
      </c>
      <c r="AD94" s="379">
        <v>0</v>
      </c>
      <c r="AE94" s="379">
        <v>0</v>
      </c>
      <c r="AF94" s="379">
        <v>0</v>
      </c>
      <c r="AG94" s="379">
        <v>0</v>
      </c>
      <c r="AH94" s="379">
        <v>12</v>
      </c>
      <c r="AI94" s="379">
        <v>0</v>
      </c>
      <c r="AJ94" s="379">
        <v>0</v>
      </c>
      <c r="AK94" s="379">
        <v>0</v>
      </c>
      <c r="AL94" s="379">
        <v>0</v>
      </c>
      <c r="AM94" s="379">
        <v>0</v>
      </c>
      <c r="AN94" s="379">
        <v>0</v>
      </c>
    </row>
    <row r="95" spans="3:40" x14ac:dyDescent="0.3">
      <c r="C95" s="379">
        <v>21</v>
      </c>
      <c r="D95" s="379">
        <v>10</v>
      </c>
      <c r="E95" s="379">
        <v>5</v>
      </c>
      <c r="F95" s="379">
        <v>80</v>
      </c>
      <c r="G95" s="379">
        <v>80</v>
      </c>
      <c r="H95" s="379">
        <v>0</v>
      </c>
      <c r="I95" s="379">
        <v>0</v>
      </c>
      <c r="J95" s="379">
        <v>0</v>
      </c>
      <c r="K95" s="379">
        <v>0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79">
        <v>0</v>
      </c>
      <c r="W95" s="379">
        <v>0</v>
      </c>
      <c r="X95" s="379">
        <v>0</v>
      </c>
      <c r="Y95" s="379">
        <v>0</v>
      </c>
      <c r="Z95" s="379">
        <v>0</v>
      </c>
      <c r="AA95" s="379">
        <v>0</v>
      </c>
      <c r="AB95" s="379">
        <v>0</v>
      </c>
      <c r="AC95" s="379">
        <v>0</v>
      </c>
      <c r="AD95" s="379">
        <v>0</v>
      </c>
      <c r="AE95" s="379">
        <v>0</v>
      </c>
      <c r="AF95" s="379">
        <v>0</v>
      </c>
      <c r="AG95" s="379">
        <v>0</v>
      </c>
      <c r="AH95" s="379">
        <v>0</v>
      </c>
      <c r="AI95" s="379">
        <v>0</v>
      </c>
      <c r="AJ95" s="379">
        <v>0</v>
      </c>
      <c r="AK95" s="379">
        <v>0</v>
      </c>
      <c r="AL95" s="379">
        <v>0</v>
      </c>
      <c r="AM95" s="379">
        <v>0</v>
      </c>
      <c r="AN95" s="379">
        <v>0</v>
      </c>
    </row>
    <row r="96" spans="3:40" x14ac:dyDescent="0.3">
      <c r="C96" s="379">
        <v>21</v>
      </c>
      <c r="D96" s="379">
        <v>10</v>
      </c>
      <c r="E96" s="379">
        <v>6</v>
      </c>
      <c r="F96" s="379">
        <v>3012308</v>
      </c>
      <c r="G96" s="379">
        <v>16000</v>
      </c>
      <c r="H96" s="379">
        <v>1127536</v>
      </c>
      <c r="I96" s="379">
        <v>0</v>
      </c>
      <c r="J96" s="379">
        <v>0</v>
      </c>
      <c r="K96" s="379">
        <v>932419</v>
      </c>
      <c r="L96" s="379">
        <v>0</v>
      </c>
      <c r="M96" s="379">
        <v>395997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79">
        <v>0</v>
      </c>
      <c r="W96" s="379">
        <v>0</v>
      </c>
      <c r="X96" s="379">
        <v>0</v>
      </c>
      <c r="Y96" s="379">
        <v>0</v>
      </c>
      <c r="Z96" s="379">
        <v>20240</v>
      </c>
      <c r="AA96" s="379">
        <v>0</v>
      </c>
      <c r="AB96" s="379">
        <v>0</v>
      </c>
      <c r="AC96" s="379">
        <v>232325</v>
      </c>
      <c r="AD96" s="379">
        <v>0</v>
      </c>
      <c r="AE96" s="379">
        <v>147397</v>
      </c>
      <c r="AF96" s="379">
        <v>0</v>
      </c>
      <c r="AG96" s="379">
        <v>0</v>
      </c>
      <c r="AH96" s="379">
        <v>67432</v>
      </c>
      <c r="AI96" s="379">
        <v>0</v>
      </c>
      <c r="AJ96" s="379">
        <v>0</v>
      </c>
      <c r="AK96" s="379">
        <v>0</v>
      </c>
      <c r="AL96" s="379">
        <v>0</v>
      </c>
      <c r="AM96" s="379">
        <v>72962</v>
      </c>
      <c r="AN96" s="379">
        <v>0</v>
      </c>
    </row>
    <row r="97" spans="3:40" x14ac:dyDescent="0.3">
      <c r="C97" s="379">
        <v>21</v>
      </c>
      <c r="D97" s="379">
        <v>10</v>
      </c>
      <c r="E97" s="379">
        <v>10</v>
      </c>
      <c r="F97" s="379">
        <v>12350</v>
      </c>
      <c r="G97" s="379">
        <v>0</v>
      </c>
      <c r="H97" s="379">
        <v>5550</v>
      </c>
      <c r="I97" s="379">
        <v>0</v>
      </c>
      <c r="J97" s="379">
        <v>0</v>
      </c>
      <c r="K97" s="379">
        <v>6800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79">
        <v>0</v>
      </c>
      <c r="W97" s="379">
        <v>0</v>
      </c>
      <c r="X97" s="379">
        <v>0</v>
      </c>
      <c r="Y97" s="379">
        <v>0</v>
      </c>
      <c r="Z97" s="379">
        <v>0</v>
      </c>
      <c r="AA97" s="379">
        <v>0</v>
      </c>
      <c r="AB97" s="379">
        <v>0</v>
      </c>
      <c r="AC97" s="379">
        <v>0</v>
      </c>
      <c r="AD97" s="379">
        <v>0</v>
      </c>
      <c r="AE97" s="379">
        <v>0</v>
      </c>
      <c r="AF97" s="379">
        <v>0</v>
      </c>
      <c r="AG97" s="379">
        <v>0</v>
      </c>
      <c r="AH97" s="379">
        <v>0</v>
      </c>
      <c r="AI97" s="379">
        <v>0</v>
      </c>
      <c r="AJ97" s="379">
        <v>0</v>
      </c>
      <c r="AK97" s="379">
        <v>0</v>
      </c>
      <c r="AL97" s="379">
        <v>0</v>
      </c>
      <c r="AM97" s="379">
        <v>0</v>
      </c>
      <c r="AN97" s="379">
        <v>0</v>
      </c>
    </row>
    <row r="98" spans="3:40" x14ac:dyDescent="0.3">
      <c r="C98" s="379">
        <v>21</v>
      </c>
      <c r="D98" s="379">
        <v>10</v>
      </c>
      <c r="E98" s="379">
        <v>11</v>
      </c>
      <c r="F98" s="379">
        <v>7966.3333333333339</v>
      </c>
      <c r="G98" s="379">
        <v>0</v>
      </c>
      <c r="H98" s="379">
        <v>6299.666666666667</v>
      </c>
      <c r="I98" s="379">
        <v>0</v>
      </c>
      <c r="J98" s="379">
        <v>0</v>
      </c>
      <c r="K98" s="379">
        <v>1666.6666666666667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79">
        <v>0</v>
      </c>
      <c r="W98" s="379">
        <v>0</v>
      </c>
      <c r="X98" s="379">
        <v>0</v>
      </c>
      <c r="Y98" s="379">
        <v>0</v>
      </c>
      <c r="Z98" s="379">
        <v>0</v>
      </c>
      <c r="AA98" s="379">
        <v>0</v>
      </c>
      <c r="AB98" s="379">
        <v>0</v>
      </c>
      <c r="AC98" s="379">
        <v>0</v>
      </c>
      <c r="AD98" s="379">
        <v>0</v>
      </c>
      <c r="AE98" s="379">
        <v>0</v>
      </c>
      <c r="AF98" s="379">
        <v>0</v>
      </c>
      <c r="AG98" s="379">
        <v>0</v>
      </c>
      <c r="AH98" s="379">
        <v>0</v>
      </c>
      <c r="AI98" s="379">
        <v>0</v>
      </c>
      <c r="AJ98" s="379">
        <v>0</v>
      </c>
      <c r="AK98" s="379">
        <v>0</v>
      </c>
      <c r="AL98" s="379">
        <v>0</v>
      </c>
      <c r="AM98" s="379">
        <v>0</v>
      </c>
      <c r="AN98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7164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76693609</v>
      </c>
      <c r="C3" s="352">
        <f t="shared" ref="C3:R3" si="0">SUBTOTAL(9,C6:C1048576)</f>
        <v>2</v>
      </c>
      <c r="D3" s="352">
        <f t="shared" si="0"/>
        <v>80719762</v>
      </c>
      <c r="E3" s="352">
        <f t="shared" si="0"/>
        <v>2.0226772313810937</v>
      </c>
      <c r="F3" s="352">
        <f t="shared" si="0"/>
        <v>88108363</v>
      </c>
      <c r="G3" s="353">
        <f>IF(B3&lt;&gt;0,F3/B3,"")</f>
        <v>1.1488357915194733</v>
      </c>
      <c r="H3" s="354">
        <f t="shared" si="0"/>
        <v>56482221.730000168</v>
      </c>
      <c r="I3" s="352">
        <f t="shared" si="0"/>
        <v>2</v>
      </c>
      <c r="J3" s="352">
        <f t="shared" si="0"/>
        <v>49147376.490000196</v>
      </c>
      <c r="K3" s="352">
        <f t="shared" si="0"/>
        <v>1.803334364351735</v>
      </c>
      <c r="L3" s="352">
        <f t="shared" si="0"/>
        <v>48365615.170000091</v>
      </c>
      <c r="M3" s="355">
        <f>IF(H3&lt;&gt;0,L3/H3,"")</f>
        <v>0.85629802951449774</v>
      </c>
      <c r="N3" s="351">
        <f t="shared" si="0"/>
        <v>97627060.719999999</v>
      </c>
      <c r="O3" s="352">
        <f t="shared" si="0"/>
        <v>1</v>
      </c>
      <c r="P3" s="352">
        <f t="shared" si="0"/>
        <v>114557581.91999999</v>
      </c>
      <c r="Q3" s="352">
        <f t="shared" si="0"/>
        <v>1.1734203721297898</v>
      </c>
      <c r="R3" s="352">
        <f t="shared" si="0"/>
        <v>140559266.56</v>
      </c>
      <c r="S3" s="353">
        <f>IF(N3&lt;&gt;0,R3/N3,"")</f>
        <v>1.4397572304581823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7159</v>
      </c>
      <c r="B6" s="787">
        <v>3253266</v>
      </c>
      <c r="C6" s="734">
        <v>1</v>
      </c>
      <c r="D6" s="787">
        <v>3143843</v>
      </c>
      <c r="E6" s="734">
        <v>0.96636518501714896</v>
      </c>
      <c r="F6" s="787">
        <v>3494751</v>
      </c>
      <c r="G6" s="739">
        <v>1.0742284830075377</v>
      </c>
      <c r="H6" s="787">
        <v>34615244.930000208</v>
      </c>
      <c r="I6" s="734">
        <v>1</v>
      </c>
      <c r="J6" s="787">
        <v>26376071.200000178</v>
      </c>
      <c r="K6" s="734">
        <v>0.761978465076255</v>
      </c>
      <c r="L6" s="787">
        <v>30887122.480000094</v>
      </c>
      <c r="M6" s="739">
        <v>0.89229825016292053</v>
      </c>
      <c r="N6" s="787">
        <v>97627060.719999999</v>
      </c>
      <c r="O6" s="734">
        <v>1</v>
      </c>
      <c r="P6" s="787">
        <v>114557581.91999999</v>
      </c>
      <c r="Q6" s="734">
        <v>1.1734203721297898</v>
      </c>
      <c r="R6" s="787">
        <v>139477429.09</v>
      </c>
      <c r="S6" s="235">
        <v>1.4286759025761233</v>
      </c>
    </row>
    <row r="7" spans="1:19" ht="14.4" customHeight="1" x14ac:dyDescent="0.3">
      <c r="A7" s="687" t="s">
        <v>7160</v>
      </c>
      <c r="B7" s="788">
        <v>73440343</v>
      </c>
      <c r="C7" s="661">
        <v>1</v>
      </c>
      <c r="D7" s="788">
        <v>77575919</v>
      </c>
      <c r="E7" s="661">
        <v>1.0563120463639446</v>
      </c>
      <c r="F7" s="788">
        <v>84613612</v>
      </c>
      <c r="G7" s="677">
        <v>1.152140751848068</v>
      </c>
      <c r="H7" s="788">
        <v>21866976.79999996</v>
      </c>
      <c r="I7" s="661">
        <v>1</v>
      </c>
      <c r="J7" s="788">
        <v>22771305.290000018</v>
      </c>
      <c r="K7" s="661">
        <v>1.0413558992754801</v>
      </c>
      <c r="L7" s="788">
        <v>18313560.389999997</v>
      </c>
      <c r="M7" s="677">
        <v>0.83749850550900251</v>
      </c>
      <c r="N7" s="788"/>
      <c r="O7" s="661"/>
      <c r="P7" s="788"/>
      <c r="Q7" s="661"/>
      <c r="R7" s="788">
        <v>246769.77</v>
      </c>
      <c r="S7" s="700"/>
    </row>
    <row r="8" spans="1:19" ht="14.4" customHeight="1" thickBot="1" x14ac:dyDescent="0.35">
      <c r="A8" s="790" t="s">
        <v>602</v>
      </c>
      <c r="B8" s="789"/>
      <c r="C8" s="667"/>
      <c r="D8" s="789"/>
      <c r="E8" s="667"/>
      <c r="F8" s="789"/>
      <c r="G8" s="678"/>
      <c r="H8" s="789"/>
      <c r="I8" s="667"/>
      <c r="J8" s="789"/>
      <c r="K8" s="667"/>
      <c r="L8" s="789">
        <v>-835067.7</v>
      </c>
      <c r="M8" s="678"/>
      <c r="N8" s="789"/>
      <c r="O8" s="667"/>
      <c r="P8" s="789"/>
      <c r="Q8" s="667"/>
      <c r="R8" s="789">
        <v>835067.7</v>
      </c>
      <c r="S8" s="701"/>
    </row>
    <row r="9" spans="1:19" ht="14.4" customHeight="1" x14ac:dyDescent="0.3">
      <c r="A9" s="791" t="s">
        <v>7161</v>
      </c>
    </row>
    <row r="10" spans="1:19" ht="14.4" customHeight="1" x14ac:dyDescent="0.3">
      <c r="A10" s="792" t="s">
        <v>7162</v>
      </c>
    </row>
    <row r="11" spans="1:19" ht="14.4" customHeight="1" x14ac:dyDescent="0.3">
      <c r="A11" s="791" t="s">
        <v>7163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7169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164288</v>
      </c>
      <c r="C3" s="469">
        <f t="shared" si="0"/>
        <v>168566</v>
      </c>
      <c r="D3" s="469">
        <f t="shared" si="0"/>
        <v>178965</v>
      </c>
      <c r="E3" s="354">
        <f t="shared" si="0"/>
        <v>76693609</v>
      </c>
      <c r="F3" s="352">
        <f t="shared" si="0"/>
        <v>80719762</v>
      </c>
      <c r="G3" s="470">
        <f t="shared" si="0"/>
        <v>88108363</v>
      </c>
    </row>
    <row r="4" spans="1:7" ht="14.4" customHeight="1" x14ac:dyDescent="0.3">
      <c r="A4" s="552" t="s">
        <v>168</v>
      </c>
      <c r="B4" s="553" t="s">
        <v>332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3"/>
      <c r="B5" s="784">
        <v>2012</v>
      </c>
      <c r="C5" s="785">
        <v>2013</v>
      </c>
      <c r="D5" s="785">
        <v>2014</v>
      </c>
      <c r="E5" s="784">
        <v>2012</v>
      </c>
      <c r="F5" s="785">
        <v>2013</v>
      </c>
      <c r="G5" s="793">
        <v>2014</v>
      </c>
    </row>
    <row r="6" spans="1:7" ht="14.4" customHeight="1" x14ac:dyDescent="0.3">
      <c r="A6" s="748" t="s">
        <v>4392</v>
      </c>
      <c r="B6" s="229"/>
      <c r="C6" s="229"/>
      <c r="D6" s="229">
        <v>28</v>
      </c>
      <c r="E6" s="787"/>
      <c r="F6" s="787"/>
      <c r="G6" s="794">
        <v>944</v>
      </c>
    </row>
    <row r="7" spans="1:7" ht="14.4" customHeight="1" x14ac:dyDescent="0.3">
      <c r="A7" s="687" t="s">
        <v>4364</v>
      </c>
      <c r="B7" s="664">
        <v>9855</v>
      </c>
      <c r="C7" s="664">
        <v>9450</v>
      </c>
      <c r="D7" s="664">
        <v>9260</v>
      </c>
      <c r="E7" s="788">
        <v>908507</v>
      </c>
      <c r="F7" s="788">
        <v>905176</v>
      </c>
      <c r="G7" s="795">
        <v>861774</v>
      </c>
    </row>
    <row r="8" spans="1:7" ht="14.4" customHeight="1" x14ac:dyDescent="0.3">
      <c r="A8" s="687" t="s">
        <v>7165</v>
      </c>
      <c r="B8" s="664">
        <v>83754</v>
      </c>
      <c r="C8" s="664">
        <v>91224</v>
      </c>
      <c r="D8" s="664">
        <v>98238</v>
      </c>
      <c r="E8" s="788">
        <v>65151717</v>
      </c>
      <c r="F8" s="788">
        <v>69813258</v>
      </c>
      <c r="G8" s="795">
        <v>76612348</v>
      </c>
    </row>
    <row r="9" spans="1:7" ht="14.4" customHeight="1" x14ac:dyDescent="0.3">
      <c r="A9" s="687" t="s">
        <v>4365</v>
      </c>
      <c r="B9" s="664">
        <v>1131</v>
      </c>
      <c r="C9" s="664">
        <v>1203</v>
      </c>
      <c r="D9" s="664">
        <v>1706</v>
      </c>
      <c r="E9" s="788">
        <v>491075</v>
      </c>
      <c r="F9" s="788">
        <v>628107</v>
      </c>
      <c r="G9" s="795">
        <v>1023633</v>
      </c>
    </row>
    <row r="10" spans="1:7" ht="14.4" customHeight="1" x14ac:dyDescent="0.3">
      <c r="A10" s="687" t="s">
        <v>4366</v>
      </c>
      <c r="B10" s="664">
        <v>1950</v>
      </c>
      <c r="C10" s="664">
        <v>1802</v>
      </c>
      <c r="D10" s="664">
        <v>1319</v>
      </c>
      <c r="E10" s="788">
        <v>419089</v>
      </c>
      <c r="F10" s="788">
        <v>319250</v>
      </c>
      <c r="G10" s="795">
        <v>283790</v>
      </c>
    </row>
    <row r="11" spans="1:7" ht="14.4" customHeight="1" x14ac:dyDescent="0.3">
      <c r="A11" s="687" t="s">
        <v>4367</v>
      </c>
      <c r="B11" s="664">
        <v>2667</v>
      </c>
      <c r="C11" s="664">
        <v>1456</v>
      </c>
      <c r="D11" s="664">
        <v>1149</v>
      </c>
      <c r="E11" s="788">
        <v>1829256</v>
      </c>
      <c r="F11" s="788">
        <v>960972</v>
      </c>
      <c r="G11" s="795">
        <v>486702</v>
      </c>
    </row>
    <row r="12" spans="1:7" ht="14.4" customHeight="1" x14ac:dyDescent="0.3">
      <c r="A12" s="687" t="s">
        <v>4368</v>
      </c>
      <c r="B12" s="664">
        <v>2</v>
      </c>
      <c r="C12" s="664">
        <v>88</v>
      </c>
      <c r="D12" s="664">
        <v>664</v>
      </c>
      <c r="E12" s="788">
        <v>53</v>
      </c>
      <c r="F12" s="788">
        <v>6900</v>
      </c>
      <c r="G12" s="795">
        <v>46590</v>
      </c>
    </row>
    <row r="13" spans="1:7" ht="14.4" customHeight="1" x14ac:dyDescent="0.3">
      <c r="A13" s="687" t="s">
        <v>4369</v>
      </c>
      <c r="B13" s="664">
        <v>1481</v>
      </c>
      <c r="C13" s="664">
        <v>1564</v>
      </c>
      <c r="D13" s="664">
        <v>1610</v>
      </c>
      <c r="E13" s="788">
        <v>630888</v>
      </c>
      <c r="F13" s="788">
        <v>719308</v>
      </c>
      <c r="G13" s="795">
        <v>768041</v>
      </c>
    </row>
    <row r="14" spans="1:7" ht="14.4" customHeight="1" x14ac:dyDescent="0.3">
      <c r="A14" s="687" t="s">
        <v>4371</v>
      </c>
      <c r="B14" s="664">
        <v>5242</v>
      </c>
      <c r="C14" s="664">
        <v>5591</v>
      </c>
      <c r="D14" s="664">
        <v>5635</v>
      </c>
      <c r="E14" s="788">
        <v>435787</v>
      </c>
      <c r="F14" s="788">
        <v>428834</v>
      </c>
      <c r="G14" s="795">
        <v>425180</v>
      </c>
    </row>
    <row r="15" spans="1:7" ht="14.4" customHeight="1" x14ac:dyDescent="0.3">
      <c r="A15" s="687" t="s">
        <v>7166</v>
      </c>
      <c r="B15" s="664">
        <v>4</v>
      </c>
      <c r="C15" s="664">
        <v>7</v>
      </c>
      <c r="D15" s="664">
        <v>5</v>
      </c>
      <c r="E15" s="788">
        <v>362</v>
      </c>
      <c r="F15" s="788">
        <v>743</v>
      </c>
      <c r="G15" s="795">
        <v>466</v>
      </c>
    </row>
    <row r="16" spans="1:7" ht="14.4" customHeight="1" x14ac:dyDescent="0.3">
      <c r="A16" s="687" t="s">
        <v>4372</v>
      </c>
      <c r="B16" s="664">
        <v>1340</v>
      </c>
      <c r="C16" s="664">
        <v>1424</v>
      </c>
      <c r="D16" s="664">
        <v>1593</v>
      </c>
      <c r="E16" s="788">
        <v>748118</v>
      </c>
      <c r="F16" s="788">
        <v>801582</v>
      </c>
      <c r="G16" s="795">
        <v>924118</v>
      </c>
    </row>
    <row r="17" spans="1:7" ht="14.4" customHeight="1" x14ac:dyDescent="0.3">
      <c r="A17" s="687" t="s">
        <v>4373</v>
      </c>
      <c r="B17" s="664">
        <v>14600</v>
      </c>
      <c r="C17" s="664">
        <v>11836</v>
      </c>
      <c r="D17" s="664">
        <v>11881</v>
      </c>
      <c r="E17" s="788">
        <v>1339458</v>
      </c>
      <c r="F17" s="788">
        <v>1145840</v>
      </c>
      <c r="G17" s="795">
        <v>1171072</v>
      </c>
    </row>
    <row r="18" spans="1:7" ht="14.4" customHeight="1" x14ac:dyDescent="0.3">
      <c r="A18" s="687" t="s">
        <v>4374</v>
      </c>
      <c r="B18" s="664"/>
      <c r="C18" s="664"/>
      <c r="D18" s="664">
        <v>2</v>
      </c>
      <c r="E18" s="788"/>
      <c r="F18" s="788"/>
      <c r="G18" s="795">
        <v>651</v>
      </c>
    </row>
    <row r="19" spans="1:7" ht="14.4" customHeight="1" x14ac:dyDescent="0.3">
      <c r="A19" s="687" t="s">
        <v>4375</v>
      </c>
      <c r="B19" s="664">
        <v>920</v>
      </c>
      <c r="C19" s="664">
        <v>3767</v>
      </c>
      <c r="D19" s="664">
        <v>5557</v>
      </c>
      <c r="E19" s="788">
        <v>98542</v>
      </c>
      <c r="F19" s="788">
        <v>494059</v>
      </c>
      <c r="G19" s="795">
        <v>705288</v>
      </c>
    </row>
    <row r="20" spans="1:7" ht="14.4" customHeight="1" x14ac:dyDescent="0.3">
      <c r="A20" s="687" t="s">
        <v>4376</v>
      </c>
      <c r="B20" s="664">
        <v>392</v>
      </c>
      <c r="C20" s="664">
        <v>446</v>
      </c>
      <c r="D20" s="664">
        <v>415</v>
      </c>
      <c r="E20" s="788">
        <v>53454</v>
      </c>
      <c r="F20" s="788">
        <v>57579</v>
      </c>
      <c r="G20" s="795">
        <v>50435</v>
      </c>
    </row>
    <row r="21" spans="1:7" ht="14.4" customHeight="1" x14ac:dyDescent="0.3">
      <c r="A21" s="687" t="s">
        <v>4377</v>
      </c>
      <c r="B21" s="664">
        <v>113</v>
      </c>
      <c r="C21" s="664">
        <v>83</v>
      </c>
      <c r="D21" s="664">
        <v>66</v>
      </c>
      <c r="E21" s="788">
        <v>17863</v>
      </c>
      <c r="F21" s="788">
        <v>15529</v>
      </c>
      <c r="G21" s="795">
        <v>12379</v>
      </c>
    </row>
    <row r="22" spans="1:7" ht="14.4" customHeight="1" x14ac:dyDescent="0.3">
      <c r="A22" s="687" t="s">
        <v>4378</v>
      </c>
      <c r="B22" s="664">
        <v>4809</v>
      </c>
      <c r="C22" s="664">
        <v>4417</v>
      </c>
      <c r="D22" s="664">
        <v>4205</v>
      </c>
      <c r="E22" s="788">
        <v>446652</v>
      </c>
      <c r="F22" s="788">
        <v>431686</v>
      </c>
      <c r="G22" s="795">
        <v>409786</v>
      </c>
    </row>
    <row r="23" spans="1:7" ht="14.4" customHeight="1" x14ac:dyDescent="0.3">
      <c r="A23" s="687" t="s">
        <v>4379</v>
      </c>
      <c r="B23" s="664">
        <v>558</v>
      </c>
      <c r="C23" s="664">
        <v>492</v>
      </c>
      <c r="D23" s="664">
        <v>649</v>
      </c>
      <c r="E23" s="788">
        <v>84694</v>
      </c>
      <c r="F23" s="788">
        <v>75037</v>
      </c>
      <c r="G23" s="795">
        <v>75085</v>
      </c>
    </row>
    <row r="24" spans="1:7" ht="14.4" customHeight="1" x14ac:dyDescent="0.3">
      <c r="A24" s="687" t="s">
        <v>7167</v>
      </c>
      <c r="B24" s="664"/>
      <c r="C24" s="664">
        <v>14</v>
      </c>
      <c r="D24" s="664">
        <v>415</v>
      </c>
      <c r="E24" s="788"/>
      <c r="F24" s="788">
        <v>620</v>
      </c>
      <c r="G24" s="795">
        <v>83520</v>
      </c>
    </row>
    <row r="25" spans="1:7" ht="14.4" customHeight="1" x14ac:dyDescent="0.3">
      <c r="A25" s="687" t="s">
        <v>4381</v>
      </c>
      <c r="B25" s="664">
        <v>86</v>
      </c>
      <c r="C25" s="664">
        <v>423</v>
      </c>
      <c r="D25" s="664">
        <v>429</v>
      </c>
      <c r="E25" s="788">
        <v>6554</v>
      </c>
      <c r="F25" s="788">
        <v>38676</v>
      </c>
      <c r="G25" s="795">
        <v>33207</v>
      </c>
    </row>
    <row r="26" spans="1:7" ht="14.4" customHeight="1" x14ac:dyDescent="0.3">
      <c r="A26" s="687" t="s">
        <v>4383</v>
      </c>
      <c r="B26" s="664">
        <v>12685</v>
      </c>
      <c r="C26" s="664">
        <v>13767</v>
      </c>
      <c r="D26" s="664">
        <v>13305</v>
      </c>
      <c r="E26" s="788">
        <v>848997</v>
      </c>
      <c r="F26" s="788">
        <v>939830</v>
      </c>
      <c r="G26" s="795">
        <v>878400</v>
      </c>
    </row>
    <row r="27" spans="1:7" ht="14.4" customHeight="1" x14ac:dyDescent="0.3">
      <c r="A27" s="687" t="s">
        <v>4384</v>
      </c>
      <c r="B27" s="664">
        <v>244</v>
      </c>
      <c r="C27" s="664">
        <v>181</v>
      </c>
      <c r="D27" s="664">
        <v>140</v>
      </c>
      <c r="E27" s="788">
        <v>202030</v>
      </c>
      <c r="F27" s="788">
        <v>85598</v>
      </c>
      <c r="G27" s="795">
        <v>19917</v>
      </c>
    </row>
    <row r="28" spans="1:7" ht="14.4" customHeight="1" x14ac:dyDescent="0.3">
      <c r="A28" s="687" t="s">
        <v>7168</v>
      </c>
      <c r="B28" s="664">
        <v>10251</v>
      </c>
      <c r="C28" s="664">
        <v>8007</v>
      </c>
      <c r="D28" s="664">
        <v>8757</v>
      </c>
      <c r="E28" s="788">
        <v>808067</v>
      </c>
      <c r="F28" s="788">
        <v>703420</v>
      </c>
      <c r="G28" s="795">
        <v>813596</v>
      </c>
    </row>
    <row r="29" spans="1:7" ht="14.4" customHeight="1" x14ac:dyDescent="0.3">
      <c r="A29" s="687" t="s">
        <v>4385</v>
      </c>
      <c r="B29" s="664">
        <v>10098</v>
      </c>
      <c r="C29" s="664">
        <v>8676</v>
      </c>
      <c r="D29" s="664">
        <v>8050</v>
      </c>
      <c r="E29" s="788">
        <v>797248</v>
      </c>
      <c r="F29" s="788">
        <v>711121</v>
      </c>
      <c r="G29" s="795">
        <v>669890</v>
      </c>
    </row>
    <row r="30" spans="1:7" ht="14.4" customHeight="1" x14ac:dyDescent="0.3">
      <c r="A30" s="687" t="s">
        <v>4386</v>
      </c>
      <c r="B30" s="664">
        <v>2</v>
      </c>
      <c r="C30" s="664">
        <v>29</v>
      </c>
      <c r="D30" s="664">
        <v>57</v>
      </c>
      <c r="E30" s="788">
        <v>59</v>
      </c>
      <c r="F30" s="788">
        <v>1298</v>
      </c>
      <c r="G30" s="795">
        <v>2443</v>
      </c>
    </row>
    <row r="31" spans="1:7" ht="14.4" customHeight="1" x14ac:dyDescent="0.3">
      <c r="A31" s="687" t="s">
        <v>4387</v>
      </c>
      <c r="B31" s="664">
        <v>183</v>
      </c>
      <c r="C31" s="664">
        <v>515</v>
      </c>
      <c r="D31" s="664">
        <v>1100</v>
      </c>
      <c r="E31" s="788">
        <v>186469</v>
      </c>
      <c r="F31" s="788">
        <v>389078</v>
      </c>
      <c r="G31" s="795">
        <v>811631</v>
      </c>
    </row>
    <row r="32" spans="1:7" ht="14.4" customHeight="1" x14ac:dyDescent="0.3">
      <c r="A32" s="687" t="s">
        <v>4388</v>
      </c>
      <c r="B32" s="664">
        <v>1216</v>
      </c>
      <c r="C32" s="664">
        <v>1314</v>
      </c>
      <c r="D32" s="664">
        <v>1743</v>
      </c>
      <c r="E32" s="788">
        <v>1116318</v>
      </c>
      <c r="F32" s="788">
        <v>968025</v>
      </c>
      <c r="G32" s="795">
        <v>796013</v>
      </c>
    </row>
    <row r="33" spans="1:7" ht="14.4" customHeight="1" x14ac:dyDescent="0.3">
      <c r="A33" s="687" t="s">
        <v>4389</v>
      </c>
      <c r="B33" s="664">
        <v>535</v>
      </c>
      <c r="C33" s="664">
        <v>545</v>
      </c>
      <c r="D33" s="664">
        <v>670</v>
      </c>
      <c r="E33" s="788">
        <v>57470</v>
      </c>
      <c r="F33" s="788">
        <v>58095</v>
      </c>
      <c r="G33" s="795">
        <v>117328</v>
      </c>
    </row>
    <row r="34" spans="1:7" ht="14.4" customHeight="1" thickBot="1" x14ac:dyDescent="0.35">
      <c r="A34" s="790" t="s">
        <v>4390</v>
      </c>
      <c r="B34" s="670">
        <v>170</v>
      </c>
      <c r="C34" s="670">
        <v>245</v>
      </c>
      <c r="D34" s="670">
        <v>317</v>
      </c>
      <c r="E34" s="789">
        <v>14882</v>
      </c>
      <c r="F34" s="789">
        <v>20141</v>
      </c>
      <c r="G34" s="796">
        <v>24136</v>
      </c>
    </row>
    <row r="35" spans="1:7" ht="14.4" customHeight="1" x14ac:dyDescent="0.3">
      <c r="A35" s="791" t="s">
        <v>7161</v>
      </c>
    </row>
    <row r="36" spans="1:7" ht="14.4" customHeight="1" x14ac:dyDescent="0.3">
      <c r="A36" s="792" t="s">
        <v>7162</v>
      </c>
    </row>
    <row r="37" spans="1:7" ht="14.4" customHeight="1" x14ac:dyDescent="0.3">
      <c r="A37" s="791" t="s">
        <v>7163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258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22.21875" style="254" customWidth="1"/>
    <col min="4" max="4" width="8" style="254" customWidth="1"/>
    <col min="5" max="5" width="50.88671875" style="254" bestFit="1" customWidth="1"/>
    <col min="6" max="7" width="11.109375" style="337" customWidth="1"/>
    <col min="8" max="9" width="9.33203125" style="254" hidden="1" customWidth="1"/>
    <col min="10" max="11" width="11.109375" style="337" customWidth="1"/>
    <col min="12" max="13" width="9.33203125" style="254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7589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467"/>
      <c r="E2" s="255"/>
      <c r="F2" s="358"/>
      <c r="G2" s="358"/>
      <c r="H2" s="255"/>
      <c r="I2" s="255"/>
      <c r="J2" s="358"/>
      <c r="K2" s="358"/>
      <c r="L2" s="255"/>
      <c r="M2" s="255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197109.03999999998</v>
      </c>
      <c r="G3" s="212">
        <f t="shared" si="0"/>
        <v>230802891.45000058</v>
      </c>
      <c r="H3" s="78"/>
      <c r="I3" s="78"/>
      <c r="J3" s="212">
        <f t="shared" si="0"/>
        <v>190720.91000000003</v>
      </c>
      <c r="K3" s="212">
        <f t="shared" si="0"/>
        <v>244424720.40999979</v>
      </c>
      <c r="L3" s="78"/>
      <c r="M3" s="78"/>
      <c r="N3" s="212">
        <f t="shared" si="0"/>
        <v>199731.48000000004</v>
      </c>
      <c r="O3" s="212">
        <f t="shared" si="0"/>
        <v>277033244.72999966</v>
      </c>
      <c r="P3" s="79">
        <f>IF(G3=0,0,O3/G3)</f>
        <v>1.2003023141935554</v>
      </c>
      <c r="Q3" s="213">
        <f>IF(N3=0,0,O3/N3)</f>
        <v>1387.0284480443424</v>
      </c>
    </row>
    <row r="4" spans="1:17" ht="14.4" customHeight="1" x14ac:dyDescent="0.3">
      <c r="A4" s="560" t="s">
        <v>119</v>
      </c>
      <c r="B4" s="561" t="s">
        <v>120</v>
      </c>
      <c r="C4" s="562" t="s">
        <v>168</v>
      </c>
      <c r="D4" s="567" t="s">
        <v>90</v>
      </c>
      <c r="E4" s="563" t="s">
        <v>81</v>
      </c>
      <c r="F4" s="564">
        <v>2012</v>
      </c>
      <c r="G4" s="565"/>
      <c r="H4" s="210"/>
      <c r="I4" s="210"/>
      <c r="J4" s="564">
        <v>2013</v>
      </c>
      <c r="K4" s="565"/>
      <c r="L4" s="210"/>
      <c r="M4" s="210"/>
      <c r="N4" s="564">
        <v>2014</v>
      </c>
      <c r="O4" s="565"/>
      <c r="P4" s="566" t="s">
        <v>2</v>
      </c>
      <c r="Q4" s="559" t="s">
        <v>122</v>
      </c>
    </row>
    <row r="5" spans="1:17" ht="14.4" customHeight="1" thickBot="1" x14ac:dyDescent="0.35">
      <c r="A5" s="797"/>
      <c r="B5" s="798"/>
      <c r="C5" s="799"/>
      <c r="D5" s="800"/>
      <c r="E5" s="801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6"/>
    </row>
    <row r="6" spans="1:17" ht="14.4" customHeight="1" x14ac:dyDescent="0.3">
      <c r="A6" s="733" t="s">
        <v>7170</v>
      </c>
      <c r="B6" s="734" t="s">
        <v>1686</v>
      </c>
      <c r="C6" s="734" t="s">
        <v>4392</v>
      </c>
      <c r="D6" s="734" t="s">
        <v>7171</v>
      </c>
      <c r="E6" s="734" t="s">
        <v>1679</v>
      </c>
      <c r="F6" s="229"/>
      <c r="G6" s="229"/>
      <c r="H6" s="734"/>
      <c r="I6" s="734"/>
      <c r="J6" s="229"/>
      <c r="K6" s="229"/>
      <c r="L6" s="734"/>
      <c r="M6" s="734"/>
      <c r="N6" s="229">
        <v>1.7999999999999998</v>
      </c>
      <c r="O6" s="229">
        <v>19724.52</v>
      </c>
      <c r="P6" s="739"/>
      <c r="Q6" s="747">
        <v>10958.066666666668</v>
      </c>
    </row>
    <row r="7" spans="1:17" ht="14.4" customHeight="1" x14ac:dyDescent="0.3">
      <c r="A7" s="660" t="s">
        <v>7170</v>
      </c>
      <c r="B7" s="661" t="s">
        <v>1686</v>
      </c>
      <c r="C7" s="661" t="s">
        <v>4392</v>
      </c>
      <c r="D7" s="661" t="s">
        <v>7172</v>
      </c>
      <c r="E7" s="661" t="s">
        <v>3413</v>
      </c>
      <c r="F7" s="664"/>
      <c r="G7" s="664"/>
      <c r="H7" s="661"/>
      <c r="I7" s="661"/>
      <c r="J7" s="664"/>
      <c r="K7" s="664"/>
      <c r="L7" s="661"/>
      <c r="M7" s="661"/>
      <c r="N7" s="664">
        <v>0.4</v>
      </c>
      <c r="O7" s="664">
        <v>3561.32</v>
      </c>
      <c r="P7" s="677"/>
      <c r="Q7" s="665">
        <v>8903.2999999999993</v>
      </c>
    </row>
    <row r="8" spans="1:17" ht="14.4" customHeight="1" x14ac:dyDescent="0.3">
      <c r="A8" s="660" t="s">
        <v>7170</v>
      </c>
      <c r="B8" s="661" t="s">
        <v>1686</v>
      </c>
      <c r="C8" s="661" t="s">
        <v>4364</v>
      </c>
      <c r="D8" s="661" t="s">
        <v>7173</v>
      </c>
      <c r="E8" s="661" t="s">
        <v>7174</v>
      </c>
      <c r="F8" s="664">
        <v>8.7999999999999989</v>
      </c>
      <c r="G8" s="664">
        <v>815.12</v>
      </c>
      <c r="H8" s="661">
        <v>1</v>
      </c>
      <c r="I8" s="661">
        <v>92.627272727272739</v>
      </c>
      <c r="J8" s="664"/>
      <c r="K8" s="664"/>
      <c r="L8" s="661"/>
      <c r="M8" s="661"/>
      <c r="N8" s="664"/>
      <c r="O8" s="664"/>
      <c r="P8" s="677"/>
      <c r="Q8" s="665"/>
    </row>
    <row r="9" spans="1:17" ht="14.4" customHeight="1" x14ac:dyDescent="0.3">
      <c r="A9" s="660" t="s">
        <v>7170</v>
      </c>
      <c r="B9" s="661" t="s">
        <v>1686</v>
      </c>
      <c r="C9" s="661" t="s">
        <v>4364</v>
      </c>
      <c r="D9" s="661" t="s">
        <v>7175</v>
      </c>
      <c r="E9" s="661" t="s">
        <v>7176</v>
      </c>
      <c r="F9" s="664">
        <v>1.8</v>
      </c>
      <c r="G9" s="664">
        <v>201.54</v>
      </c>
      <c r="H9" s="661">
        <v>1</v>
      </c>
      <c r="I9" s="661">
        <v>111.96666666666665</v>
      </c>
      <c r="J9" s="664"/>
      <c r="K9" s="664"/>
      <c r="L9" s="661"/>
      <c r="M9" s="661"/>
      <c r="N9" s="664"/>
      <c r="O9" s="664"/>
      <c r="P9" s="677"/>
      <c r="Q9" s="665"/>
    </row>
    <row r="10" spans="1:17" ht="14.4" customHeight="1" x14ac:dyDescent="0.3">
      <c r="A10" s="660" t="s">
        <v>7170</v>
      </c>
      <c r="B10" s="661" t="s">
        <v>1686</v>
      </c>
      <c r="C10" s="661" t="s">
        <v>4364</v>
      </c>
      <c r="D10" s="661" t="s">
        <v>7177</v>
      </c>
      <c r="E10" s="661" t="s">
        <v>7178</v>
      </c>
      <c r="F10" s="664">
        <v>3.1</v>
      </c>
      <c r="G10" s="664">
        <v>126.16</v>
      </c>
      <c r="H10" s="661">
        <v>1</v>
      </c>
      <c r="I10" s="661">
        <v>40.696774193548386</v>
      </c>
      <c r="J10" s="664"/>
      <c r="K10" s="664"/>
      <c r="L10" s="661"/>
      <c r="M10" s="661"/>
      <c r="N10" s="664"/>
      <c r="O10" s="664"/>
      <c r="P10" s="677"/>
      <c r="Q10" s="665"/>
    </row>
    <row r="11" spans="1:17" ht="14.4" customHeight="1" x14ac:dyDescent="0.3">
      <c r="A11" s="660" t="s">
        <v>7170</v>
      </c>
      <c r="B11" s="661" t="s">
        <v>1686</v>
      </c>
      <c r="C11" s="661" t="s">
        <v>4364</v>
      </c>
      <c r="D11" s="661" t="s">
        <v>7179</v>
      </c>
      <c r="E11" s="661" t="s">
        <v>7180</v>
      </c>
      <c r="F11" s="664">
        <v>4.5999999999999996</v>
      </c>
      <c r="G11" s="664">
        <v>898.93</v>
      </c>
      <c r="H11" s="661">
        <v>1</v>
      </c>
      <c r="I11" s="661">
        <v>195.41956521739129</v>
      </c>
      <c r="J11" s="664"/>
      <c r="K11" s="664"/>
      <c r="L11" s="661"/>
      <c r="M11" s="661"/>
      <c r="N11" s="664"/>
      <c r="O11" s="664"/>
      <c r="P11" s="677"/>
      <c r="Q11" s="665"/>
    </row>
    <row r="12" spans="1:17" ht="14.4" customHeight="1" x14ac:dyDescent="0.3">
      <c r="A12" s="660" t="s">
        <v>7170</v>
      </c>
      <c r="B12" s="661" t="s">
        <v>1686</v>
      </c>
      <c r="C12" s="661" t="s">
        <v>4364</v>
      </c>
      <c r="D12" s="661" t="s">
        <v>7181</v>
      </c>
      <c r="E12" s="661" t="s">
        <v>7182</v>
      </c>
      <c r="F12" s="664">
        <v>31.39</v>
      </c>
      <c r="G12" s="664">
        <v>2125.67</v>
      </c>
      <c r="H12" s="661">
        <v>1</v>
      </c>
      <c r="I12" s="661">
        <v>67.718063077413191</v>
      </c>
      <c r="J12" s="664"/>
      <c r="K12" s="664"/>
      <c r="L12" s="661"/>
      <c r="M12" s="661"/>
      <c r="N12" s="664"/>
      <c r="O12" s="664"/>
      <c r="P12" s="677"/>
      <c r="Q12" s="665"/>
    </row>
    <row r="13" spans="1:17" ht="14.4" customHeight="1" x14ac:dyDescent="0.3">
      <c r="A13" s="660" t="s">
        <v>7170</v>
      </c>
      <c r="B13" s="661" t="s">
        <v>1686</v>
      </c>
      <c r="C13" s="661" t="s">
        <v>4364</v>
      </c>
      <c r="D13" s="661" t="s">
        <v>7183</v>
      </c>
      <c r="E13" s="661" t="s">
        <v>7182</v>
      </c>
      <c r="F13" s="664">
        <v>29.009999999999998</v>
      </c>
      <c r="G13" s="664">
        <v>3801.99</v>
      </c>
      <c r="H13" s="661">
        <v>1</v>
      </c>
      <c r="I13" s="661">
        <v>131.05791106514994</v>
      </c>
      <c r="J13" s="664"/>
      <c r="K13" s="664"/>
      <c r="L13" s="661"/>
      <c r="M13" s="661"/>
      <c r="N13" s="664"/>
      <c r="O13" s="664"/>
      <c r="P13" s="677"/>
      <c r="Q13" s="665"/>
    </row>
    <row r="14" spans="1:17" ht="14.4" customHeight="1" x14ac:dyDescent="0.3">
      <c r="A14" s="660" t="s">
        <v>7170</v>
      </c>
      <c r="B14" s="661" t="s">
        <v>1686</v>
      </c>
      <c r="C14" s="661" t="s">
        <v>4364</v>
      </c>
      <c r="D14" s="661" t="s">
        <v>7184</v>
      </c>
      <c r="E14" s="661" t="s">
        <v>7182</v>
      </c>
      <c r="F14" s="664">
        <v>28.07</v>
      </c>
      <c r="G14" s="664">
        <v>21994.39</v>
      </c>
      <c r="H14" s="661">
        <v>1</v>
      </c>
      <c r="I14" s="661">
        <v>783.55504096900597</v>
      </c>
      <c r="J14" s="664"/>
      <c r="K14" s="664"/>
      <c r="L14" s="661"/>
      <c r="M14" s="661"/>
      <c r="N14" s="664"/>
      <c r="O14" s="664"/>
      <c r="P14" s="677"/>
      <c r="Q14" s="665"/>
    </row>
    <row r="15" spans="1:17" ht="14.4" customHeight="1" x14ac:dyDescent="0.3">
      <c r="A15" s="660" t="s">
        <v>7170</v>
      </c>
      <c r="B15" s="661" t="s">
        <v>1686</v>
      </c>
      <c r="C15" s="661" t="s">
        <v>4364</v>
      </c>
      <c r="D15" s="661" t="s">
        <v>7185</v>
      </c>
      <c r="E15" s="661" t="s">
        <v>3927</v>
      </c>
      <c r="F15" s="664">
        <v>40.61</v>
      </c>
      <c r="G15" s="664">
        <v>606101.45000000007</v>
      </c>
      <c r="H15" s="661">
        <v>1</v>
      </c>
      <c r="I15" s="661">
        <v>14924.931051465159</v>
      </c>
      <c r="J15" s="664"/>
      <c r="K15" s="664"/>
      <c r="L15" s="661"/>
      <c r="M15" s="661"/>
      <c r="N15" s="664"/>
      <c r="O15" s="664"/>
      <c r="P15" s="677"/>
      <c r="Q15" s="665"/>
    </row>
    <row r="16" spans="1:17" ht="14.4" customHeight="1" x14ac:dyDescent="0.3">
      <c r="A16" s="660" t="s">
        <v>7170</v>
      </c>
      <c r="B16" s="661" t="s">
        <v>1686</v>
      </c>
      <c r="C16" s="661" t="s">
        <v>4364</v>
      </c>
      <c r="D16" s="661" t="s">
        <v>7186</v>
      </c>
      <c r="E16" s="661" t="s">
        <v>3931</v>
      </c>
      <c r="F16" s="664">
        <v>21</v>
      </c>
      <c r="G16" s="664">
        <v>701781.78</v>
      </c>
      <c r="H16" s="661">
        <v>1</v>
      </c>
      <c r="I16" s="661">
        <v>33418.18</v>
      </c>
      <c r="J16" s="664"/>
      <c r="K16" s="664"/>
      <c r="L16" s="661"/>
      <c r="M16" s="661"/>
      <c r="N16" s="664"/>
      <c r="O16" s="664"/>
      <c r="P16" s="677"/>
      <c r="Q16" s="665"/>
    </row>
    <row r="17" spans="1:17" ht="14.4" customHeight="1" x14ac:dyDescent="0.3">
      <c r="A17" s="660" t="s">
        <v>7170</v>
      </c>
      <c r="B17" s="661" t="s">
        <v>1686</v>
      </c>
      <c r="C17" s="661" t="s">
        <v>4364</v>
      </c>
      <c r="D17" s="661" t="s">
        <v>7187</v>
      </c>
      <c r="E17" s="661" t="s">
        <v>3935</v>
      </c>
      <c r="F17" s="664">
        <v>25</v>
      </c>
      <c r="G17" s="664">
        <v>1670908.75</v>
      </c>
      <c r="H17" s="661">
        <v>1</v>
      </c>
      <c r="I17" s="661">
        <v>66836.350000000006</v>
      </c>
      <c r="J17" s="664"/>
      <c r="K17" s="664"/>
      <c r="L17" s="661"/>
      <c r="M17" s="661"/>
      <c r="N17" s="664"/>
      <c r="O17" s="664"/>
      <c r="P17" s="677"/>
      <c r="Q17" s="665"/>
    </row>
    <row r="18" spans="1:17" ht="14.4" customHeight="1" x14ac:dyDescent="0.3">
      <c r="A18" s="660" t="s">
        <v>7170</v>
      </c>
      <c r="B18" s="661" t="s">
        <v>1686</v>
      </c>
      <c r="C18" s="661" t="s">
        <v>4364</v>
      </c>
      <c r="D18" s="661" t="s">
        <v>7188</v>
      </c>
      <c r="E18" s="661" t="s">
        <v>3939</v>
      </c>
      <c r="F18" s="664">
        <v>24</v>
      </c>
      <c r="G18" s="664">
        <v>3199117.9699999997</v>
      </c>
      <c r="H18" s="661">
        <v>1</v>
      </c>
      <c r="I18" s="661">
        <v>133296.58208333331</v>
      </c>
      <c r="J18" s="664"/>
      <c r="K18" s="664"/>
      <c r="L18" s="661"/>
      <c r="M18" s="661"/>
      <c r="N18" s="664"/>
      <c r="O18" s="664"/>
      <c r="P18" s="677"/>
      <c r="Q18" s="665"/>
    </row>
    <row r="19" spans="1:17" ht="14.4" customHeight="1" x14ac:dyDescent="0.3">
      <c r="A19" s="660" t="s">
        <v>7170</v>
      </c>
      <c r="B19" s="661" t="s">
        <v>1686</v>
      </c>
      <c r="C19" s="661" t="s">
        <v>4364</v>
      </c>
      <c r="D19" s="661" t="s">
        <v>7189</v>
      </c>
      <c r="E19" s="661" t="s">
        <v>4221</v>
      </c>
      <c r="F19" s="664">
        <v>1</v>
      </c>
      <c r="G19" s="664">
        <v>6953.56</v>
      </c>
      <c r="H19" s="661">
        <v>1</v>
      </c>
      <c r="I19" s="661">
        <v>6953.56</v>
      </c>
      <c r="J19" s="664"/>
      <c r="K19" s="664"/>
      <c r="L19" s="661"/>
      <c r="M19" s="661"/>
      <c r="N19" s="664"/>
      <c r="O19" s="664"/>
      <c r="P19" s="677"/>
      <c r="Q19" s="665"/>
    </row>
    <row r="20" spans="1:17" ht="14.4" customHeight="1" x14ac:dyDescent="0.3">
      <c r="A20" s="660" t="s">
        <v>7170</v>
      </c>
      <c r="B20" s="661" t="s">
        <v>1686</v>
      </c>
      <c r="C20" s="661" t="s">
        <v>4364</v>
      </c>
      <c r="D20" s="661" t="s">
        <v>7190</v>
      </c>
      <c r="E20" s="661" t="s">
        <v>7191</v>
      </c>
      <c r="F20" s="664">
        <v>1</v>
      </c>
      <c r="G20" s="664">
        <v>5147.59</v>
      </c>
      <c r="H20" s="661">
        <v>1</v>
      </c>
      <c r="I20" s="661">
        <v>5147.59</v>
      </c>
      <c r="J20" s="664"/>
      <c r="K20" s="664"/>
      <c r="L20" s="661"/>
      <c r="M20" s="661"/>
      <c r="N20" s="664"/>
      <c r="O20" s="664"/>
      <c r="P20" s="677"/>
      <c r="Q20" s="665"/>
    </row>
    <row r="21" spans="1:17" ht="14.4" customHeight="1" x14ac:dyDescent="0.3">
      <c r="A21" s="660" t="s">
        <v>7170</v>
      </c>
      <c r="B21" s="661" t="s">
        <v>1686</v>
      </c>
      <c r="C21" s="661" t="s">
        <v>4364</v>
      </c>
      <c r="D21" s="661" t="s">
        <v>7192</v>
      </c>
      <c r="E21" s="661" t="s">
        <v>7193</v>
      </c>
      <c r="F21" s="664">
        <v>1</v>
      </c>
      <c r="G21" s="664">
        <v>24501.45</v>
      </c>
      <c r="H21" s="661">
        <v>1</v>
      </c>
      <c r="I21" s="661">
        <v>24501.45</v>
      </c>
      <c r="J21" s="664"/>
      <c r="K21" s="664"/>
      <c r="L21" s="661"/>
      <c r="M21" s="661"/>
      <c r="N21" s="664"/>
      <c r="O21" s="664"/>
      <c r="P21" s="677"/>
      <c r="Q21" s="665"/>
    </row>
    <row r="22" spans="1:17" ht="14.4" customHeight="1" x14ac:dyDescent="0.3">
      <c r="A22" s="660" t="s">
        <v>7170</v>
      </c>
      <c r="B22" s="661" t="s">
        <v>1686</v>
      </c>
      <c r="C22" s="661" t="s">
        <v>4364</v>
      </c>
      <c r="D22" s="661" t="s">
        <v>7194</v>
      </c>
      <c r="E22" s="661" t="s">
        <v>3843</v>
      </c>
      <c r="F22" s="664">
        <v>77.19</v>
      </c>
      <c r="G22" s="664">
        <v>624258.6</v>
      </c>
      <c r="H22" s="661">
        <v>1</v>
      </c>
      <c r="I22" s="661">
        <v>8087.2988729109984</v>
      </c>
      <c r="J22" s="664"/>
      <c r="K22" s="664"/>
      <c r="L22" s="661"/>
      <c r="M22" s="661"/>
      <c r="N22" s="664"/>
      <c r="O22" s="664"/>
      <c r="P22" s="677"/>
      <c r="Q22" s="665"/>
    </row>
    <row r="23" spans="1:17" ht="14.4" customHeight="1" x14ac:dyDescent="0.3">
      <c r="A23" s="660" t="s">
        <v>7170</v>
      </c>
      <c r="B23" s="661" t="s">
        <v>1686</v>
      </c>
      <c r="C23" s="661" t="s">
        <v>4364</v>
      </c>
      <c r="D23" s="661" t="s">
        <v>7195</v>
      </c>
      <c r="E23" s="661" t="s">
        <v>3843</v>
      </c>
      <c r="F23" s="664">
        <v>53.72</v>
      </c>
      <c r="G23" s="664">
        <v>1737798.91</v>
      </c>
      <c r="H23" s="661">
        <v>1</v>
      </c>
      <c r="I23" s="661">
        <v>32349.19787788533</v>
      </c>
      <c r="J23" s="664"/>
      <c r="K23" s="664"/>
      <c r="L23" s="661"/>
      <c r="M23" s="661"/>
      <c r="N23" s="664"/>
      <c r="O23" s="664"/>
      <c r="P23" s="677"/>
      <c r="Q23" s="665"/>
    </row>
    <row r="24" spans="1:17" ht="14.4" customHeight="1" x14ac:dyDescent="0.3">
      <c r="A24" s="660" t="s">
        <v>7170</v>
      </c>
      <c r="B24" s="661" t="s">
        <v>1686</v>
      </c>
      <c r="C24" s="661" t="s">
        <v>4364</v>
      </c>
      <c r="D24" s="661" t="s">
        <v>7196</v>
      </c>
      <c r="E24" s="661" t="s">
        <v>3947</v>
      </c>
      <c r="F24" s="664">
        <v>219.5</v>
      </c>
      <c r="G24" s="664">
        <v>1331559.3400000001</v>
      </c>
      <c r="H24" s="661">
        <v>1</v>
      </c>
      <c r="I24" s="661">
        <v>6066.3295671981778</v>
      </c>
      <c r="J24" s="664"/>
      <c r="K24" s="664"/>
      <c r="L24" s="661"/>
      <c r="M24" s="661"/>
      <c r="N24" s="664"/>
      <c r="O24" s="664"/>
      <c r="P24" s="677"/>
      <c r="Q24" s="665"/>
    </row>
    <row r="25" spans="1:17" ht="14.4" customHeight="1" x14ac:dyDescent="0.3">
      <c r="A25" s="660" t="s">
        <v>7170</v>
      </c>
      <c r="B25" s="661" t="s">
        <v>1686</v>
      </c>
      <c r="C25" s="661" t="s">
        <v>4364</v>
      </c>
      <c r="D25" s="661" t="s">
        <v>7197</v>
      </c>
      <c r="E25" s="661" t="s">
        <v>7198</v>
      </c>
      <c r="F25" s="664">
        <v>7.83</v>
      </c>
      <c r="G25" s="664">
        <v>173315.64</v>
      </c>
      <c r="H25" s="661">
        <v>1</v>
      </c>
      <c r="I25" s="661">
        <v>22134.819923371648</v>
      </c>
      <c r="J25" s="664"/>
      <c r="K25" s="664"/>
      <c r="L25" s="661"/>
      <c r="M25" s="661"/>
      <c r="N25" s="664"/>
      <c r="O25" s="664"/>
      <c r="P25" s="677"/>
      <c r="Q25" s="665"/>
    </row>
    <row r="26" spans="1:17" ht="14.4" customHeight="1" x14ac:dyDescent="0.3">
      <c r="A26" s="660" t="s">
        <v>7170</v>
      </c>
      <c r="B26" s="661" t="s">
        <v>1686</v>
      </c>
      <c r="C26" s="661" t="s">
        <v>4364</v>
      </c>
      <c r="D26" s="661" t="s">
        <v>7199</v>
      </c>
      <c r="E26" s="661" t="s">
        <v>3955</v>
      </c>
      <c r="F26" s="664">
        <v>11.65</v>
      </c>
      <c r="G26" s="664">
        <v>147518.59</v>
      </c>
      <c r="H26" s="661">
        <v>1</v>
      </c>
      <c r="I26" s="661">
        <v>12662.53991416309</v>
      </c>
      <c r="J26" s="664"/>
      <c r="K26" s="664"/>
      <c r="L26" s="661"/>
      <c r="M26" s="661"/>
      <c r="N26" s="664"/>
      <c r="O26" s="664"/>
      <c r="P26" s="677"/>
      <c r="Q26" s="665"/>
    </row>
    <row r="27" spans="1:17" ht="14.4" customHeight="1" x14ac:dyDescent="0.3">
      <c r="A27" s="660" t="s">
        <v>7170</v>
      </c>
      <c r="B27" s="661" t="s">
        <v>1686</v>
      </c>
      <c r="C27" s="661" t="s">
        <v>4364</v>
      </c>
      <c r="D27" s="661" t="s">
        <v>7200</v>
      </c>
      <c r="E27" s="661" t="s">
        <v>7161</v>
      </c>
      <c r="F27" s="664">
        <v>132.10000000000002</v>
      </c>
      <c r="G27" s="664">
        <v>1794.78</v>
      </c>
      <c r="H27" s="661">
        <v>1</v>
      </c>
      <c r="I27" s="661">
        <v>13.586525359576076</v>
      </c>
      <c r="J27" s="664"/>
      <c r="K27" s="664"/>
      <c r="L27" s="661"/>
      <c r="M27" s="661"/>
      <c r="N27" s="664"/>
      <c r="O27" s="664"/>
      <c r="P27" s="677"/>
      <c r="Q27" s="665"/>
    </row>
    <row r="28" spans="1:17" ht="14.4" customHeight="1" x14ac:dyDescent="0.3">
      <c r="A28" s="660" t="s">
        <v>7170</v>
      </c>
      <c r="B28" s="661" t="s">
        <v>1686</v>
      </c>
      <c r="C28" s="661" t="s">
        <v>4364</v>
      </c>
      <c r="D28" s="661" t="s">
        <v>7201</v>
      </c>
      <c r="E28" s="661" t="s">
        <v>4211</v>
      </c>
      <c r="F28" s="664">
        <v>4</v>
      </c>
      <c r="G28" s="664">
        <v>9473.52</v>
      </c>
      <c r="H28" s="661">
        <v>1</v>
      </c>
      <c r="I28" s="661">
        <v>2368.38</v>
      </c>
      <c r="J28" s="664"/>
      <c r="K28" s="664"/>
      <c r="L28" s="661"/>
      <c r="M28" s="661"/>
      <c r="N28" s="664"/>
      <c r="O28" s="664"/>
      <c r="P28" s="677"/>
      <c r="Q28" s="665"/>
    </row>
    <row r="29" spans="1:17" ht="14.4" customHeight="1" x14ac:dyDescent="0.3">
      <c r="A29" s="660" t="s">
        <v>7170</v>
      </c>
      <c r="B29" s="661" t="s">
        <v>1686</v>
      </c>
      <c r="C29" s="661" t="s">
        <v>4364</v>
      </c>
      <c r="D29" s="661" t="s">
        <v>7202</v>
      </c>
      <c r="E29" s="661" t="s">
        <v>1021</v>
      </c>
      <c r="F29" s="664">
        <v>15.000000000000002</v>
      </c>
      <c r="G29" s="664">
        <v>1152.75</v>
      </c>
      <c r="H29" s="661">
        <v>1</v>
      </c>
      <c r="I29" s="661">
        <v>76.849999999999994</v>
      </c>
      <c r="J29" s="664"/>
      <c r="K29" s="664"/>
      <c r="L29" s="661"/>
      <c r="M29" s="661"/>
      <c r="N29" s="664"/>
      <c r="O29" s="664"/>
      <c r="P29" s="677"/>
      <c r="Q29" s="665"/>
    </row>
    <row r="30" spans="1:17" ht="14.4" customHeight="1" x14ac:dyDescent="0.3">
      <c r="A30" s="660" t="s">
        <v>7170</v>
      </c>
      <c r="B30" s="661" t="s">
        <v>1686</v>
      </c>
      <c r="C30" s="661" t="s">
        <v>4364</v>
      </c>
      <c r="D30" s="661" t="s">
        <v>7203</v>
      </c>
      <c r="E30" s="661" t="s">
        <v>7204</v>
      </c>
      <c r="F30" s="664">
        <v>3.1</v>
      </c>
      <c r="G30" s="664">
        <v>376.69</v>
      </c>
      <c r="H30" s="661">
        <v>1</v>
      </c>
      <c r="I30" s="661">
        <v>121.51290322580645</v>
      </c>
      <c r="J30" s="664"/>
      <c r="K30" s="664"/>
      <c r="L30" s="661"/>
      <c r="M30" s="661"/>
      <c r="N30" s="664"/>
      <c r="O30" s="664"/>
      <c r="P30" s="677"/>
      <c r="Q30" s="665"/>
    </row>
    <row r="31" spans="1:17" ht="14.4" customHeight="1" x14ac:dyDescent="0.3">
      <c r="A31" s="660" t="s">
        <v>7170</v>
      </c>
      <c r="B31" s="661" t="s">
        <v>1686</v>
      </c>
      <c r="C31" s="661" t="s">
        <v>4364</v>
      </c>
      <c r="D31" s="661" t="s">
        <v>7205</v>
      </c>
      <c r="E31" s="661" t="s">
        <v>4110</v>
      </c>
      <c r="F31" s="664">
        <v>2</v>
      </c>
      <c r="G31" s="664">
        <v>129.1</v>
      </c>
      <c r="H31" s="661">
        <v>1</v>
      </c>
      <c r="I31" s="661">
        <v>64.55</v>
      </c>
      <c r="J31" s="664"/>
      <c r="K31" s="664"/>
      <c r="L31" s="661"/>
      <c r="M31" s="661"/>
      <c r="N31" s="664"/>
      <c r="O31" s="664"/>
      <c r="P31" s="677"/>
      <c r="Q31" s="665"/>
    </row>
    <row r="32" spans="1:17" ht="14.4" customHeight="1" x14ac:dyDescent="0.3">
      <c r="A32" s="660" t="s">
        <v>7170</v>
      </c>
      <c r="B32" s="661" t="s">
        <v>1686</v>
      </c>
      <c r="C32" s="661" t="s">
        <v>4364</v>
      </c>
      <c r="D32" s="661" t="s">
        <v>7206</v>
      </c>
      <c r="E32" s="661" t="s">
        <v>7161</v>
      </c>
      <c r="F32" s="664">
        <v>1</v>
      </c>
      <c r="G32" s="664">
        <v>15.81</v>
      </c>
      <c r="H32" s="661">
        <v>1</v>
      </c>
      <c r="I32" s="661">
        <v>15.81</v>
      </c>
      <c r="J32" s="664"/>
      <c r="K32" s="664"/>
      <c r="L32" s="661"/>
      <c r="M32" s="661"/>
      <c r="N32" s="664"/>
      <c r="O32" s="664"/>
      <c r="P32" s="677"/>
      <c r="Q32" s="665"/>
    </row>
    <row r="33" spans="1:17" ht="14.4" customHeight="1" x14ac:dyDescent="0.3">
      <c r="A33" s="660" t="s">
        <v>7170</v>
      </c>
      <c r="B33" s="661" t="s">
        <v>1686</v>
      </c>
      <c r="C33" s="661" t="s">
        <v>4364</v>
      </c>
      <c r="D33" s="661" t="s">
        <v>7207</v>
      </c>
      <c r="E33" s="661" t="s">
        <v>7161</v>
      </c>
      <c r="F33" s="664">
        <v>6.1</v>
      </c>
      <c r="G33" s="664">
        <v>80.37</v>
      </c>
      <c r="H33" s="661">
        <v>1</v>
      </c>
      <c r="I33" s="661">
        <v>13.175409836065576</v>
      </c>
      <c r="J33" s="664"/>
      <c r="K33" s="664"/>
      <c r="L33" s="661"/>
      <c r="M33" s="661"/>
      <c r="N33" s="664"/>
      <c r="O33" s="664"/>
      <c r="P33" s="677"/>
      <c r="Q33" s="665"/>
    </row>
    <row r="34" spans="1:17" ht="14.4" customHeight="1" x14ac:dyDescent="0.3">
      <c r="A34" s="660" t="s">
        <v>7170</v>
      </c>
      <c r="B34" s="661" t="s">
        <v>1686</v>
      </c>
      <c r="C34" s="661" t="s">
        <v>4364</v>
      </c>
      <c r="D34" s="661" t="s">
        <v>7208</v>
      </c>
      <c r="E34" s="661" t="s">
        <v>7161</v>
      </c>
      <c r="F34" s="664">
        <v>9.5500000000000007</v>
      </c>
      <c r="G34" s="664">
        <v>31849.440000000002</v>
      </c>
      <c r="H34" s="661">
        <v>1</v>
      </c>
      <c r="I34" s="661">
        <v>3335.0198952879582</v>
      </c>
      <c r="J34" s="664"/>
      <c r="K34" s="664"/>
      <c r="L34" s="661"/>
      <c r="M34" s="661"/>
      <c r="N34" s="664"/>
      <c r="O34" s="664"/>
      <c r="P34" s="677"/>
      <c r="Q34" s="665"/>
    </row>
    <row r="35" spans="1:17" ht="14.4" customHeight="1" x14ac:dyDescent="0.3">
      <c r="A35" s="660" t="s">
        <v>7170</v>
      </c>
      <c r="B35" s="661" t="s">
        <v>1686</v>
      </c>
      <c r="C35" s="661" t="s">
        <v>4364</v>
      </c>
      <c r="D35" s="661" t="s">
        <v>7209</v>
      </c>
      <c r="E35" s="661" t="s">
        <v>7161</v>
      </c>
      <c r="F35" s="664">
        <v>6.18</v>
      </c>
      <c r="G35" s="664">
        <v>41220.79</v>
      </c>
      <c r="H35" s="661">
        <v>1</v>
      </c>
      <c r="I35" s="661">
        <v>6670.03074433657</v>
      </c>
      <c r="J35" s="664"/>
      <c r="K35" s="664"/>
      <c r="L35" s="661"/>
      <c r="M35" s="661"/>
      <c r="N35" s="664"/>
      <c r="O35" s="664"/>
      <c r="P35" s="677"/>
      <c r="Q35" s="665"/>
    </row>
    <row r="36" spans="1:17" ht="14.4" customHeight="1" x14ac:dyDescent="0.3">
      <c r="A36" s="660" t="s">
        <v>7170</v>
      </c>
      <c r="B36" s="661" t="s">
        <v>1686</v>
      </c>
      <c r="C36" s="661" t="s">
        <v>4364</v>
      </c>
      <c r="D36" s="661" t="s">
        <v>7210</v>
      </c>
      <c r="E36" s="661" t="s">
        <v>7211</v>
      </c>
      <c r="F36" s="664">
        <v>9.69</v>
      </c>
      <c r="G36" s="664">
        <v>9179.81</v>
      </c>
      <c r="H36" s="661">
        <v>1</v>
      </c>
      <c r="I36" s="661">
        <v>947.34881320949432</v>
      </c>
      <c r="J36" s="664"/>
      <c r="K36" s="664"/>
      <c r="L36" s="661"/>
      <c r="M36" s="661"/>
      <c r="N36" s="664"/>
      <c r="O36" s="664"/>
      <c r="P36" s="677"/>
      <c r="Q36" s="665"/>
    </row>
    <row r="37" spans="1:17" ht="14.4" customHeight="1" x14ac:dyDescent="0.3">
      <c r="A37" s="660" t="s">
        <v>7170</v>
      </c>
      <c r="B37" s="661" t="s">
        <v>1686</v>
      </c>
      <c r="C37" s="661" t="s">
        <v>4364</v>
      </c>
      <c r="D37" s="661" t="s">
        <v>7212</v>
      </c>
      <c r="E37" s="661" t="s">
        <v>7211</v>
      </c>
      <c r="F37" s="664">
        <v>11.29</v>
      </c>
      <c r="G37" s="664">
        <v>26739.01</v>
      </c>
      <c r="H37" s="661">
        <v>1</v>
      </c>
      <c r="I37" s="661">
        <v>2368.3799822852084</v>
      </c>
      <c r="J37" s="664"/>
      <c r="K37" s="664"/>
      <c r="L37" s="661"/>
      <c r="M37" s="661"/>
      <c r="N37" s="664"/>
      <c r="O37" s="664"/>
      <c r="P37" s="677"/>
      <c r="Q37" s="665"/>
    </row>
    <row r="38" spans="1:17" ht="14.4" customHeight="1" x14ac:dyDescent="0.3">
      <c r="A38" s="660" t="s">
        <v>7170</v>
      </c>
      <c r="B38" s="661" t="s">
        <v>1686</v>
      </c>
      <c r="C38" s="661" t="s">
        <v>4364</v>
      </c>
      <c r="D38" s="661" t="s">
        <v>7213</v>
      </c>
      <c r="E38" s="661" t="s">
        <v>4211</v>
      </c>
      <c r="F38" s="664">
        <v>5.4</v>
      </c>
      <c r="G38" s="664">
        <v>53116.259999999995</v>
      </c>
      <c r="H38" s="661">
        <v>1</v>
      </c>
      <c r="I38" s="661">
        <v>9836.3444444444431</v>
      </c>
      <c r="J38" s="664"/>
      <c r="K38" s="664"/>
      <c r="L38" s="661"/>
      <c r="M38" s="661"/>
      <c r="N38" s="664"/>
      <c r="O38" s="664"/>
      <c r="P38" s="677"/>
      <c r="Q38" s="665"/>
    </row>
    <row r="39" spans="1:17" ht="14.4" customHeight="1" x14ac:dyDescent="0.3">
      <c r="A39" s="660" t="s">
        <v>7170</v>
      </c>
      <c r="B39" s="661" t="s">
        <v>1686</v>
      </c>
      <c r="C39" s="661" t="s">
        <v>4364</v>
      </c>
      <c r="D39" s="661" t="s">
        <v>7214</v>
      </c>
      <c r="E39" s="661" t="s">
        <v>1854</v>
      </c>
      <c r="F39" s="664">
        <v>2</v>
      </c>
      <c r="G39" s="664">
        <v>644.75</v>
      </c>
      <c r="H39" s="661">
        <v>1</v>
      </c>
      <c r="I39" s="661">
        <v>322.375</v>
      </c>
      <c r="J39" s="664"/>
      <c r="K39" s="664"/>
      <c r="L39" s="661"/>
      <c r="M39" s="661"/>
      <c r="N39" s="664"/>
      <c r="O39" s="664"/>
      <c r="P39" s="677"/>
      <c r="Q39" s="665"/>
    </row>
    <row r="40" spans="1:17" ht="14.4" customHeight="1" x14ac:dyDescent="0.3">
      <c r="A40" s="660" t="s">
        <v>7170</v>
      </c>
      <c r="B40" s="661" t="s">
        <v>1686</v>
      </c>
      <c r="C40" s="661" t="s">
        <v>4364</v>
      </c>
      <c r="D40" s="661" t="s">
        <v>7215</v>
      </c>
      <c r="E40" s="661" t="s">
        <v>1854</v>
      </c>
      <c r="F40" s="664">
        <v>0.59000000000000008</v>
      </c>
      <c r="G40" s="664">
        <v>380.41</v>
      </c>
      <c r="H40" s="661">
        <v>1</v>
      </c>
      <c r="I40" s="661">
        <v>644.7627118644067</v>
      </c>
      <c r="J40" s="664"/>
      <c r="K40" s="664"/>
      <c r="L40" s="661"/>
      <c r="M40" s="661"/>
      <c r="N40" s="664"/>
      <c r="O40" s="664"/>
      <c r="P40" s="677"/>
      <c r="Q40" s="665"/>
    </row>
    <row r="41" spans="1:17" ht="14.4" customHeight="1" x14ac:dyDescent="0.3">
      <c r="A41" s="660" t="s">
        <v>7170</v>
      </c>
      <c r="B41" s="661" t="s">
        <v>1686</v>
      </c>
      <c r="C41" s="661" t="s">
        <v>4364</v>
      </c>
      <c r="D41" s="661" t="s">
        <v>7216</v>
      </c>
      <c r="E41" s="661" t="s">
        <v>1854</v>
      </c>
      <c r="F41" s="664">
        <v>10.8</v>
      </c>
      <c r="G41" s="664">
        <v>3148.23</v>
      </c>
      <c r="H41" s="661">
        <v>1</v>
      </c>
      <c r="I41" s="661">
        <v>291.50277777777774</v>
      </c>
      <c r="J41" s="664"/>
      <c r="K41" s="664"/>
      <c r="L41" s="661"/>
      <c r="M41" s="661"/>
      <c r="N41" s="664"/>
      <c r="O41" s="664"/>
      <c r="P41" s="677"/>
      <c r="Q41" s="665"/>
    </row>
    <row r="42" spans="1:17" ht="14.4" customHeight="1" x14ac:dyDescent="0.3">
      <c r="A42" s="660" t="s">
        <v>7170</v>
      </c>
      <c r="B42" s="661" t="s">
        <v>1686</v>
      </c>
      <c r="C42" s="661" t="s">
        <v>4364</v>
      </c>
      <c r="D42" s="661" t="s">
        <v>7217</v>
      </c>
      <c r="E42" s="661" t="s">
        <v>7218</v>
      </c>
      <c r="F42" s="664">
        <v>14.170000000000002</v>
      </c>
      <c r="G42" s="664">
        <v>47257.16</v>
      </c>
      <c r="H42" s="661">
        <v>1</v>
      </c>
      <c r="I42" s="661">
        <v>3335.0148200423428</v>
      </c>
      <c r="J42" s="664"/>
      <c r="K42" s="664"/>
      <c r="L42" s="661"/>
      <c r="M42" s="661"/>
      <c r="N42" s="664"/>
      <c r="O42" s="664"/>
      <c r="P42" s="677"/>
      <c r="Q42" s="665"/>
    </row>
    <row r="43" spans="1:17" ht="14.4" customHeight="1" x14ac:dyDescent="0.3">
      <c r="A43" s="660" t="s">
        <v>7170</v>
      </c>
      <c r="B43" s="661" t="s">
        <v>1686</v>
      </c>
      <c r="C43" s="661" t="s">
        <v>4364</v>
      </c>
      <c r="D43" s="661" t="s">
        <v>7219</v>
      </c>
      <c r="E43" s="661" t="s">
        <v>7218</v>
      </c>
      <c r="F43" s="664">
        <v>81.039999999999992</v>
      </c>
      <c r="G43" s="664">
        <v>540539.13</v>
      </c>
      <c r="H43" s="661">
        <v>1</v>
      </c>
      <c r="I43" s="661">
        <v>6670.0287512339592</v>
      </c>
      <c r="J43" s="664"/>
      <c r="K43" s="664"/>
      <c r="L43" s="661"/>
      <c r="M43" s="661"/>
      <c r="N43" s="664"/>
      <c r="O43" s="664"/>
      <c r="P43" s="677"/>
      <c r="Q43" s="665"/>
    </row>
    <row r="44" spans="1:17" ht="14.4" customHeight="1" x14ac:dyDescent="0.3">
      <c r="A44" s="660" t="s">
        <v>7170</v>
      </c>
      <c r="B44" s="661" t="s">
        <v>1686</v>
      </c>
      <c r="C44" s="661" t="s">
        <v>4364</v>
      </c>
      <c r="D44" s="661" t="s">
        <v>7220</v>
      </c>
      <c r="E44" s="661" t="s">
        <v>3958</v>
      </c>
      <c r="F44" s="664">
        <v>23</v>
      </c>
      <c r="G44" s="664">
        <v>2212363.79</v>
      </c>
      <c r="H44" s="661">
        <v>1</v>
      </c>
      <c r="I44" s="661">
        <v>96189.73</v>
      </c>
      <c r="J44" s="664"/>
      <c r="K44" s="664"/>
      <c r="L44" s="661"/>
      <c r="M44" s="661"/>
      <c r="N44" s="664"/>
      <c r="O44" s="664"/>
      <c r="P44" s="677"/>
      <c r="Q44" s="665"/>
    </row>
    <row r="45" spans="1:17" ht="14.4" customHeight="1" x14ac:dyDescent="0.3">
      <c r="A45" s="660" t="s">
        <v>7170</v>
      </c>
      <c r="B45" s="661" t="s">
        <v>1686</v>
      </c>
      <c r="C45" s="661" t="s">
        <v>4364</v>
      </c>
      <c r="D45" s="661" t="s">
        <v>7221</v>
      </c>
      <c r="E45" s="661" t="s">
        <v>1978</v>
      </c>
      <c r="F45" s="664">
        <v>1.47</v>
      </c>
      <c r="G45" s="664">
        <v>95.22</v>
      </c>
      <c r="H45" s="661">
        <v>1</v>
      </c>
      <c r="I45" s="661">
        <v>64.775510204081627</v>
      </c>
      <c r="J45" s="664"/>
      <c r="K45" s="664"/>
      <c r="L45" s="661"/>
      <c r="M45" s="661"/>
      <c r="N45" s="664"/>
      <c r="O45" s="664"/>
      <c r="P45" s="677"/>
      <c r="Q45" s="665"/>
    </row>
    <row r="46" spans="1:17" ht="14.4" customHeight="1" x14ac:dyDescent="0.3">
      <c r="A46" s="660" t="s">
        <v>7170</v>
      </c>
      <c r="B46" s="661" t="s">
        <v>1686</v>
      </c>
      <c r="C46" s="661" t="s">
        <v>4364</v>
      </c>
      <c r="D46" s="661" t="s">
        <v>7222</v>
      </c>
      <c r="E46" s="661" t="s">
        <v>1978</v>
      </c>
      <c r="F46" s="664">
        <v>13.3</v>
      </c>
      <c r="G46" s="664">
        <v>7482.24</v>
      </c>
      <c r="H46" s="661">
        <v>1</v>
      </c>
      <c r="I46" s="661">
        <v>562.5744360902255</v>
      </c>
      <c r="J46" s="664"/>
      <c r="K46" s="664"/>
      <c r="L46" s="661"/>
      <c r="M46" s="661"/>
      <c r="N46" s="664"/>
      <c r="O46" s="664"/>
      <c r="P46" s="677"/>
      <c r="Q46" s="665"/>
    </row>
    <row r="47" spans="1:17" ht="14.4" customHeight="1" x14ac:dyDescent="0.3">
      <c r="A47" s="660" t="s">
        <v>7170</v>
      </c>
      <c r="B47" s="661" t="s">
        <v>1686</v>
      </c>
      <c r="C47" s="661" t="s">
        <v>4364</v>
      </c>
      <c r="D47" s="661" t="s">
        <v>7223</v>
      </c>
      <c r="E47" s="661" t="s">
        <v>1842</v>
      </c>
      <c r="F47" s="664">
        <v>10.029999999999999</v>
      </c>
      <c r="G47" s="664">
        <v>2248.92</v>
      </c>
      <c r="H47" s="661">
        <v>1</v>
      </c>
      <c r="I47" s="661">
        <v>224.21934197407779</v>
      </c>
      <c r="J47" s="664"/>
      <c r="K47" s="664"/>
      <c r="L47" s="661"/>
      <c r="M47" s="661"/>
      <c r="N47" s="664"/>
      <c r="O47" s="664"/>
      <c r="P47" s="677"/>
      <c r="Q47" s="665"/>
    </row>
    <row r="48" spans="1:17" ht="14.4" customHeight="1" x14ac:dyDescent="0.3">
      <c r="A48" s="660" t="s">
        <v>7170</v>
      </c>
      <c r="B48" s="661" t="s">
        <v>1686</v>
      </c>
      <c r="C48" s="661" t="s">
        <v>4364</v>
      </c>
      <c r="D48" s="661" t="s">
        <v>7224</v>
      </c>
      <c r="E48" s="661" t="s">
        <v>7225</v>
      </c>
      <c r="F48" s="664">
        <v>3</v>
      </c>
      <c r="G48" s="664">
        <v>54237.599999999999</v>
      </c>
      <c r="H48" s="661">
        <v>1</v>
      </c>
      <c r="I48" s="661">
        <v>18079.2</v>
      </c>
      <c r="J48" s="664"/>
      <c r="K48" s="664"/>
      <c r="L48" s="661"/>
      <c r="M48" s="661"/>
      <c r="N48" s="664"/>
      <c r="O48" s="664"/>
      <c r="P48" s="677"/>
      <c r="Q48" s="665"/>
    </row>
    <row r="49" spans="1:17" ht="14.4" customHeight="1" x14ac:dyDescent="0.3">
      <c r="A49" s="660" t="s">
        <v>7170</v>
      </c>
      <c r="B49" s="661" t="s">
        <v>1686</v>
      </c>
      <c r="C49" s="661" t="s">
        <v>4364</v>
      </c>
      <c r="D49" s="661" t="s">
        <v>7226</v>
      </c>
      <c r="E49" s="661" t="s">
        <v>1978</v>
      </c>
      <c r="F49" s="664">
        <v>14.42</v>
      </c>
      <c r="G49" s="664">
        <v>471.93</v>
      </c>
      <c r="H49" s="661">
        <v>1</v>
      </c>
      <c r="I49" s="661">
        <v>32.727461858529821</v>
      </c>
      <c r="J49" s="664"/>
      <c r="K49" s="664"/>
      <c r="L49" s="661"/>
      <c r="M49" s="661"/>
      <c r="N49" s="664"/>
      <c r="O49" s="664"/>
      <c r="P49" s="677"/>
      <c r="Q49" s="665"/>
    </row>
    <row r="50" spans="1:17" ht="14.4" customHeight="1" x14ac:dyDescent="0.3">
      <c r="A50" s="660" t="s">
        <v>7170</v>
      </c>
      <c r="B50" s="661" t="s">
        <v>1686</v>
      </c>
      <c r="C50" s="661" t="s">
        <v>7165</v>
      </c>
      <c r="D50" s="661" t="s">
        <v>7173</v>
      </c>
      <c r="E50" s="661" t="s">
        <v>7174</v>
      </c>
      <c r="F50" s="664">
        <v>1.6</v>
      </c>
      <c r="G50" s="664">
        <v>144.63999999999999</v>
      </c>
      <c r="H50" s="661">
        <v>1</v>
      </c>
      <c r="I50" s="661">
        <v>90.399999999999991</v>
      </c>
      <c r="J50" s="664">
        <v>1</v>
      </c>
      <c r="K50" s="664">
        <v>91.16</v>
      </c>
      <c r="L50" s="661">
        <v>0.63025442477876115</v>
      </c>
      <c r="M50" s="661">
        <v>91.16</v>
      </c>
      <c r="N50" s="664">
        <v>1</v>
      </c>
      <c r="O50" s="664">
        <v>56.55</v>
      </c>
      <c r="P50" s="677">
        <v>0.39097068584070799</v>
      </c>
      <c r="Q50" s="665">
        <v>56.55</v>
      </c>
    </row>
    <row r="51" spans="1:17" ht="14.4" customHeight="1" x14ac:dyDescent="0.3">
      <c r="A51" s="660" t="s">
        <v>7170</v>
      </c>
      <c r="B51" s="661" t="s">
        <v>1686</v>
      </c>
      <c r="C51" s="661" t="s">
        <v>7165</v>
      </c>
      <c r="D51" s="661" t="s">
        <v>7175</v>
      </c>
      <c r="E51" s="661" t="s">
        <v>7176</v>
      </c>
      <c r="F51" s="664">
        <v>0.4</v>
      </c>
      <c r="G51" s="664">
        <v>48.2</v>
      </c>
      <c r="H51" s="661">
        <v>1</v>
      </c>
      <c r="I51" s="661">
        <v>120.5</v>
      </c>
      <c r="J51" s="664">
        <v>0.4</v>
      </c>
      <c r="K51" s="664">
        <v>48.63</v>
      </c>
      <c r="L51" s="661">
        <v>1.0089211618257261</v>
      </c>
      <c r="M51" s="661">
        <v>121.575</v>
      </c>
      <c r="N51" s="664">
        <v>2.4</v>
      </c>
      <c r="O51" s="664">
        <v>271.68</v>
      </c>
      <c r="P51" s="677">
        <v>5.6365145228215763</v>
      </c>
      <c r="Q51" s="665">
        <v>113.2</v>
      </c>
    </row>
    <row r="52" spans="1:17" ht="14.4" customHeight="1" x14ac:dyDescent="0.3">
      <c r="A52" s="660" t="s">
        <v>7170</v>
      </c>
      <c r="B52" s="661" t="s">
        <v>1686</v>
      </c>
      <c r="C52" s="661" t="s">
        <v>7165</v>
      </c>
      <c r="D52" s="661" t="s">
        <v>7177</v>
      </c>
      <c r="E52" s="661" t="s">
        <v>7178</v>
      </c>
      <c r="F52" s="664">
        <v>1.4</v>
      </c>
      <c r="G52" s="664">
        <v>23.189999999999998</v>
      </c>
      <c r="H52" s="661">
        <v>1</v>
      </c>
      <c r="I52" s="661">
        <v>16.564285714285713</v>
      </c>
      <c r="J52" s="664"/>
      <c r="K52" s="664"/>
      <c r="L52" s="661"/>
      <c r="M52" s="661"/>
      <c r="N52" s="664"/>
      <c r="O52" s="664"/>
      <c r="P52" s="677"/>
      <c r="Q52" s="665"/>
    </row>
    <row r="53" spans="1:17" ht="14.4" customHeight="1" x14ac:dyDescent="0.3">
      <c r="A53" s="660" t="s">
        <v>7170</v>
      </c>
      <c r="B53" s="661" t="s">
        <v>1686</v>
      </c>
      <c r="C53" s="661" t="s">
        <v>7165</v>
      </c>
      <c r="D53" s="661" t="s">
        <v>7227</v>
      </c>
      <c r="E53" s="661" t="s">
        <v>7228</v>
      </c>
      <c r="F53" s="664">
        <v>1</v>
      </c>
      <c r="G53" s="664">
        <v>24.15</v>
      </c>
      <c r="H53" s="661">
        <v>1</v>
      </c>
      <c r="I53" s="661">
        <v>24.15</v>
      </c>
      <c r="J53" s="664">
        <v>1</v>
      </c>
      <c r="K53" s="664">
        <v>11.709999999999999</v>
      </c>
      <c r="L53" s="661">
        <v>0.48488612836438921</v>
      </c>
      <c r="M53" s="661">
        <v>11.709999999999999</v>
      </c>
      <c r="N53" s="664">
        <v>2</v>
      </c>
      <c r="O53" s="664">
        <v>23.42</v>
      </c>
      <c r="P53" s="677">
        <v>0.96977225672877865</v>
      </c>
      <c r="Q53" s="665">
        <v>11.71</v>
      </c>
    </row>
    <row r="54" spans="1:17" ht="14.4" customHeight="1" x14ac:dyDescent="0.3">
      <c r="A54" s="660" t="s">
        <v>7170</v>
      </c>
      <c r="B54" s="661" t="s">
        <v>1686</v>
      </c>
      <c r="C54" s="661" t="s">
        <v>7165</v>
      </c>
      <c r="D54" s="661" t="s">
        <v>7179</v>
      </c>
      <c r="E54" s="661" t="s">
        <v>7180</v>
      </c>
      <c r="F54" s="664">
        <v>1.7</v>
      </c>
      <c r="G54" s="664">
        <v>332.52</v>
      </c>
      <c r="H54" s="661">
        <v>1</v>
      </c>
      <c r="I54" s="661">
        <v>195.6</v>
      </c>
      <c r="J54" s="664">
        <v>1.6</v>
      </c>
      <c r="K54" s="664">
        <v>315.68</v>
      </c>
      <c r="L54" s="661">
        <v>0.94935642968843992</v>
      </c>
      <c r="M54" s="661">
        <v>197.29999999999998</v>
      </c>
      <c r="N54" s="664">
        <v>0.89999999999999991</v>
      </c>
      <c r="O54" s="664">
        <v>177.57</v>
      </c>
      <c r="P54" s="677">
        <v>0.53401299169974736</v>
      </c>
      <c r="Q54" s="665">
        <v>197.3</v>
      </c>
    </row>
    <row r="55" spans="1:17" ht="14.4" customHeight="1" x14ac:dyDescent="0.3">
      <c r="A55" s="660" t="s">
        <v>7170</v>
      </c>
      <c r="B55" s="661" t="s">
        <v>1686</v>
      </c>
      <c r="C55" s="661" t="s">
        <v>7165</v>
      </c>
      <c r="D55" s="661" t="s">
        <v>7229</v>
      </c>
      <c r="E55" s="661" t="s">
        <v>5650</v>
      </c>
      <c r="F55" s="664"/>
      <c r="G55" s="664"/>
      <c r="H55" s="661"/>
      <c r="I55" s="661"/>
      <c r="J55" s="664"/>
      <c r="K55" s="664"/>
      <c r="L55" s="661"/>
      <c r="M55" s="661"/>
      <c r="N55" s="664">
        <v>0.1</v>
      </c>
      <c r="O55" s="664">
        <v>10.54</v>
      </c>
      <c r="P55" s="677"/>
      <c r="Q55" s="665">
        <v>105.39999999999999</v>
      </c>
    </row>
    <row r="56" spans="1:17" ht="14.4" customHeight="1" x14ac:dyDescent="0.3">
      <c r="A56" s="660" t="s">
        <v>7170</v>
      </c>
      <c r="B56" s="661" t="s">
        <v>1686</v>
      </c>
      <c r="C56" s="661" t="s">
        <v>7165</v>
      </c>
      <c r="D56" s="661" t="s">
        <v>7230</v>
      </c>
      <c r="E56" s="661" t="s">
        <v>7231</v>
      </c>
      <c r="F56" s="664">
        <v>1</v>
      </c>
      <c r="G56" s="664">
        <v>11045.04</v>
      </c>
      <c r="H56" s="661">
        <v>1</v>
      </c>
      <c r="I56" s="661">
        <v>11045.04</v>
      </c>
      <c r="J56" s="664"/>
      <c r="K56" s="664"/>
      <c r="L56" s="661"/>
      <c r="M56" s="661"/>
      <c r="N56" s="664">
        <v>1</v>
      </c>
      <c r="O56" s="664">
        <v>7922.38</v>
      </c>
      <c r="P56" s="677">
        <v>0.71727943040496001</v>
      </c>
      <c r="Q56" s="665">
        <v>7922.38</v>
      </c>
    </row>
    <row r="57" spans="1:17" ht="14.4" customHeight="1" x14ac:dyDescent="0.3">
      <c r="A57" s="660" t="s">
        <v>7170</v>
      </c>
      <c r="B57" s="661" t="s">
        <v>1686</v>
      </c>
      <c r="C57" s="661" t="s">
        <v>7165</v>
      </c>
      <c r="D57" s="661" t="s">
        <v>7181</v>
      </c>
      <c r="E57" s="661" t="s">
        <v>7182</v>
      </c>
      <c r="F57" s="664">
        <v>1.6099999999999999</v>
      </c>
      <c r="G57" s="664">
        <v>109.02</v>
      </c>
      <c r="H57" s="661">
        <v>1</v>
      </c>
      <c r="I57" s="661">
        <v>67.714285714285722</v>
      </c>
      <c r="J57" s="664">
        <v>7.78</v>
      </c>
      <c r="K57" s="664">
        <v>531.51</v>
      </c>
      <c r="L57" s="661">
        <v>4.8753439735828286</v>
      </c>
      <c r="M57" s="661">
        <v>68.317480719794347</v>
      </c>
      <c r="N57" s="664"/>
      <c r="O57" s="664"/>
      <c r="P57" s="677"/>
      <c r="Q57" s="665"/>
    </row>
    <row r="58" spans="1:17" ht="14.4" customHeight="1" x14ac:dyDescent="0.3">
      <c r="A58" s="660" t="s">
        <v>7170</v>
      </c>
      <c r="B58" s="661" t="s">
        <v>1686</v>
      </c>
      <c r="C58" s="661" t="s">
        <v>7165</v>
      </c>
      <c r="D58" s="661" t="s">
        <v>7183</v>
      </c>
      <c r="E58" s="661" t="s">
        <v>7182</v>
      </c>
      <c r="F58" s="664">
        <v>6.4300000000000006</v>
      </c>
      <c r="G58" s="664">
        <v>842.68000000000006</v>
      </c>
      <c r="H58" s="661">
        <v>1</v>
      </c>
      <c r="I58" s="661">
        <v>131.05443234836702</v>
      </c>
      <c r="J58" s="664"/>
      <c r="K58" s="664"/>
      <c r="L58" s="661"/>
      <c r="M58" s="661"/>
      <c r="N58" s="664"/>
      <c r="O58" s="664"/>
      <c r="P58" s="677"/>
      <c r="Q58" s="665"/>
    </row>
    <row r="59" spans="1:17" ht="14.4" customHeight="1" x14ac:dyDescent="0.3">
      <c r="A59" s="660" t="s">
        <v>7170</v>
      </c>
      <c r="B59" s="661" t="s">
        <v>1686</v>
      </c>
      <c r="C59" s="661" t="s">
        <v>7165</v>
      </c>
      <c r="D59" s="661" t="s">
        <v>7184</v>
      </c>
      <c r="E59" s="661" t="s">
        <v>7182</v>
      </c>
      <c r="F59" s="664">
        <v>4.2699999999999996</v>
      </c>
      <c r="G59" s="664">
        <v>3345.6499999999996</v>
      </c>
      <c r="H59" s="661">
        <v>1</v>
      </c>
      <c r="I59" s="661">
        <v>783.52459016393436</v>
      </c>
      <c r="J59" s="664">
        <v>3.5300000000000002</v>
      </c>
      <c r="K59" s="664">
        <v>2545.96</v>
      </c>
      <c r="L59" s="661">
        <v>0.76097619296698704</v>
      </c>
      <c r="M59" s="661">
        <v>721.2351274787535</v>
      </c>
      <c r="N59" s="664"/>
      <c r="O59" s="664"/>
      <c r="P59" s="677"/>
      <c r="Q59" s="665"/>
    </row>
    <row r="60" spans="1:17" ht="14.4" customHeight="1" x14ac:dyDescent="0.3">
      <c r="A60" s="660" t="s">
        <v>7170</v>
      </c>
      <c r="B60" s="661" t="s">
        <v>1686</v>
      </c>
      <c r="C60" s="661" t="s">
        <v>7165</v>
      </c>
      <c r="D60" s="661" t="s">
        <v>7232</v>
      </c>
      <c r="E60" s="661" t="s">
        <v>3758</v>
      </c>
      <c r="F60" s="664"/>
      <c r="G60" s="664"/>
      <c r="H60" s="661"/>
      <c r="I60" s="661"/>
      <c r="J60" s="664">
        <v>2</v>
      </c>
      <c r="K60" s="664">
        <v>78792.259999999995</v>
      </c>
      <c r="L60" s="661"/>
      <c r="M60" s="661">
        <v>39396.129999999997</v>
      </c>
      <c r="N60" s="664">
        <v>1</v>
      </c>
      <c r="O60" s="664">
        <v>30377.35</v>
      </c>
      <c r="P60" s="677"/>
      <c r="Q60" s="665">
        <v>30377.35</v>
      </c>
    </row>
    <row r="61" spans="1:17" ht="14.4" customHeight="1" x14ac:dyDescent="0.3">
      <c r="A61" s="660" t="s">
        <v>7170</v>
      </c>
      <c r="B61" s="661" t="s">
        <v>1686</v>
      </c>
      <c r="C61" s="661" t="s">
        <v>7165</v>
      </c>
      <c r="D61" s="661" t="s">
        <v>7233</v>
      </c>
      <c r="E61" s="661" t="s">
        <v>642</v>
      </c>
      <c r="F61" s="664"/>
      <c r="G61" s="664"/>
      <c r="H61" s="661"/>
      <c r="I61" s="661"/>
      <c r="J61" s="664">
        <v>2</v>
      </c>
      <c r="K61" s="664">
        <v>68921.62</v>
      </c>
      <c r="L61" s="661"/>
      <c r="M61" s="661">
        <v>34460.81</v>
      </c>
      <c r="N61" s="664"/>
      <c r="O61" s="664"/>
      <c r="P61" s="677"/>
      <c r="Q61" s="665"/>
    </row>
    <row r="62" spans="1:17" ht="14.4" customHeight="1" x14ac:dyDescent="0.3">
      <c r="A62" s="660" t="s">
        <v>7170</v>
      </c>
      <c r="B62" s="661" t="s">
        <v>1686</v>
      </c>
      <c r="C62" s="661" t="s">
        <v>7165</v>
      </c>
      <c r="D62" s="661" t="s">
        <v>7234</v>
      </c>
      <c r="E62" s="661" t="s">
        <v>3838</v>
      </c>
      <c r="F62" s="664"/>
      <c r="G62" s="664"/>
      <c r="H62" s="661"/>
      <c r="I62" s="661"/>
      <c r="J62" s="664">
        <v>1</v>
      </c>
      <c r="K62" s="664">
        <v>29352.38</v>
      </c>
      <c r="L62" s="661"/>
      <c r="M62" s="661">
        <v>29352.38</v>
      </c>
      <c r="N62" s="664"/>
      <c r="O62" s="664"/>
      <c r="P62" s="677"/>
      <c r="Q62" s="665"/>
    </row>
    <row r="63" spans="1:17" ht="14.4" customHeight="1" x14ac:dyDescent="0.3">
      <c r="A63" s="660" t="s">
        <v>7170</v>
      </c>
      <c r="B63" s="661" t="s">
        <v>1686</v>
      </c>
      <c r="C63" s="661" t="s">
        <v>7165</v>
      </c>
      <c r="D63" s="661" t="s">
        <v>7235</v>
      </c>
      <c r="E63" s="661" t="s">
        <v>7236</v>
      </c>
      <c r="F63" s="664">
        <v>1.1599999999999999</v>
      </c>
      <c r="G63" s="664">
        <v>5585.59</v>
      </c>
      <c r="H63" s="661">
        <v>1</v>
      </c>
      <c r="I63" s="661">
        <v>4815.1637931034484</v>
      </c>
      <c r="J63" s="664"/>
      <c r="K63" s="664"/>
      <c r="L63" s="661"/>
      <c r="M63" s="661"/>
      <c r="N63" s="664"/>
      <c r="O63" s="664"/>
      <c r="P63" s="677"/>
      <c r="Q63" s="665"/>
    </row>
    <row r="64" spans="1:17" ht="14.4" customHeight="1" x14ac:dyDescent="0.3">
      <c r="A64" s="660" t="s">
        <v>7170</v>
      </c>
      <c r="B64" s="661" t="s">
        <v>1686</v>
      </c>
      <c r="C64" s="661" t="s">
        <v>7165</v>
      </c>
      <c r="D64" s="661" t="s">
        <v>7237</v>
      </c>
      <c r="E64" s="661" t="s">
        <v>3883</v>
      </c>
      <c r="F64" s="664"/>
      <c r="G64" s="664"/>
      <c r="H64" s="661"/>
      <c r="I64" s="661"/>
      <c r="J64" s="664">
        <v>1</v>
      </c>
      <c r="K64" s="664">
        <v>7877.7</v>
      </c>
      <c r="L64" s="661"/>
      <c r="M64" s="661">
        <v>7877.7</v>
      </c>
      <c r="N64" s="664"/>
      <c r="O64" s="664"/>
      <c r="P64" s="677"/>
      <c r="Q64" s="665"/>
    </row>
    <row r="65" spans="1:17" ht="14.4" customHeight="1" x14ac:dyDescent="0.3">
      <c r="A65" s="660" t="s">
        <v>7170</v>
      </c>
      <c r="B65" s="661" t="s">
        <v>1686</v>
      </c>
      <c r="C65" s="661" t="s">
        <v>7165</v>
      </c>
      <c r="D65" s="661" t="s">
        <v>7185</v>
      </c>
      <c r="E65" s="661" t="s">
        <v>7238</v>
      </c>
      <c r="F65" s="664">
        <v>2.2737367544323206E-13</v>
      </c>
      <c r="G65" s="664">
        <v>3.7252902984619141E-9</v>
      </c>
      <c r="H65" s="661">
        <v>1</v>
      </c>
      <c r="I65" s="661">
        <v>16384</v>
      </c>
      <c r="J65" s="664">
        <v>9.9475983006414026E-14</v>
      </c>
      <c r="K65" s="664">
        <v>1.6298145055770874E-9</v>
      </c>
      <c r="L65" s="661">
        <v>0.4375</v>
      </c>
      <c r="M65" s="661">
        <v>16384</v>
      </c>
      <c r="N65" s="664">
        <v>2.1316282072803006E-13</v>
      </c>
      <c r="O65" s="664">
        <v>-6.9849193096160889E-10</v>
      </c>
      <c r="P65" s="677">
        <v>-0.1875</v>
      </c>
      <c r="Q65" s="665">
        <v>-3276.8</v>
      </c>
    </row>
    <row r="66" spans="1:17" ht="14.4" customHeight="1" x14ac:dyDescent="0.3">
      <c r="A66" s="660" t="s">
        <v>7170</v>
      </c>
      <c r="B66" s="661" t="s">
        <v>1686</v>
      </c>
      <c r="C66" s="661" t="s">
        <v>7165</v>
      </c>
      <c r="D66" s="661" t="s">
        <v>7185</v>
      </c>
      <c r="E66" s="661" t="s">
        <v>3927</v>
      </c>
      <c r="F66" s="664">
        <v>1124.4000000000001</v>
      </c>
      <c r="G66" s="664">
        <v>16823608.260000002</v>
      </c>
      <c r="H66" s="661">
        <v>1</v>
      </c>
      <c r="I66" s="661">
        <v>14962.298345784418</v>
      </c>
      <c r="J66" s="664">
        <v>1909.09</v>
      </c>
      <c r="K66" s="664">
        <v>28814941.66</v>
      </c>
      <c r="L66" s="661">
        <v>1.7127682251441105</v>
      </c>
      <c r="M66" s="661">
        <v>15093.548056927646</v>
      </c>
      <c r="N66" s="664">
        <v>1654.54</v>
      </c>
      <c r="O66" s="664">
        <v>25005140.25</v>
      </c>
      <c r="P66" s="677">
        <v>1.4863125593248923</v>
      </c>
      <c r="Q66" s="665">
        <v>15113.046677626409</v>
      </c>
    </row>
    <row r="67" spans="1:17" ht="14.4" customHeight="1" x14ac:dyDescent="0.3">
      <c r="A67" s="660" t="s">
        <v>7170</v>
      </c>
      <c r="B67" s="661" t="s">
        <v>1686</v>
      </c>
      <c r="C67" s="661" t="s">
        <v>7165</v>
      </c>
      <c r="D67" s="661" t="s">
        <v>7186</v>
      </c>
      <c r="E67" s="661" t="s">
        <v>7239</v>
      </c>
      <c r="F67" s="664">
        <v>0</v>
      </c>
      <c r="G67" s="664">
        <v>-8.7311491370201111E-11</v>
      </c>
      <c r="H67" s="661">
        <v>1</v>
      </c>
      <c r="I67" s="661"/>
      <c r="J67" s="664">
        <v>0</v>
      </c>
      <c r="K67" s="664">
        <v>-1.7462298274040222E-10</v>
      </c>
      <c r="L67" s="661">
        <v>2</v>
      </c>
      <c r="M67" s="661"/>
      <c r="N67" s="664">
        <v>0</v>
      </c>
      <c r="O67" s="664">
        <v>2.3283064365386963E-10</v>
      </c>
      <c r="P67" s="677">
        <v>-2.6666666666666665</v>
      </c>
      <c r="Q67" s="665"/>
    </row>
    <row r="68" spans="1:17" ht="14.4" customHeight="1" x14ac:dyDescent="0.3">
      <c r="A68" s="660" t="s">
        <v>7170</v>
      </c>
      <c r="B68" s="661" t="s">
        <v>1686</v>
      </c>
      <c r="C68" s="661" t="s">
        <v>7165</v>
      </c>
      <c r="D68" s="661" t="s">
        <v>7186</v>
      </c>
      <c r="E68" s="661" t="s">
        <v>3931</v>
      </c>
      <c r="F68" s="664">
        <v>24</v>
      </c>
      <c r="G68" s="664">
        <v>802036.32000000007</v>
      </c>
      <c r="H68" s="661">
        <v>1</v>
      </c>
      <c r="I68" s="661">
        <v>33418.18</v>
      </c>
      <c r="J68" s="664">
        <v>37</v>
      </c>
      <c r="K68" s="664">
        <v>1247318.8400000001</v>
      </c>
      <c r="L68" s="661">
        <v>1.5551899694517575</v>
      </c>
      <c r="M68" s="661">
        <v>33711.32</v>
      </c>
      <c r="N68" s="664">
        <v>45</v>
      </c>
      <c r="O68" s="664">
        <v>1517009.4</v>
      </c>
      <c r="P68" s="677">
        <v>1.8914472601440291</v>
      </c>
      <c r="Q68" s="665">
        <v>33711.32</v>
      </c>
    </row>
    <row r="69" spans="1:17" ht="14.4" customHeight="1" x14ac:dyDescent="0.3">
      <c r="A69" s="660" t="s">
        <v>7170</v>
      </c>
      <c r="B69" s="661" t="s">
        <v>1686</v>
      </c>
      <c r="C69" s="661" t="s">
        <v>7165</v>
      </c>
      <c r="D69" s="661" t="s">
        <v>7187</v>
      </c>
      <c r="E69" s="661" t="s">
        <v>7239</v>
      </c>
      <c r="F69" s="664">
        <v>0</v>
      </c>
      <c r="G69" s="664">
        <v>4.6566128730773926E-10</v>
      </c>
      <c r="H69" s="661">
        <v>1</v>
      </c>
      <c r="I69" s="661"/>
      <c r="J69" s="664">
        <v>0</v>
      </c>
      <c r="K69" s="664">
        <v>0</v>
      </c>
      <c r="L69" s="661">
        <v>0</v>
      </c>
      <c r="M69" s="661"/>
      <c r="N69" s="664">
        <v>0</v>
      </c>
      <c r="O69" s="664">
        <v>-4.6566128730773926E-10</v>
      </c>
      <c r="P69" s="677">
        <v>-1</v>
      </c>
      <c r="Q69" s="665"/>
    </row>
    <row r="70" spans="1:17" ht="14.4" customHeight="1" x14ac:dyDescent="0.3">
      <c r="A70" s="660" t="s">
        <v>7170</v>
      </c>
      <c r="B70" s="661" t="s">
        <v>1686</v>
      </c>
      <c r="C70" s="661" t="s">
        <v>7165</v>
      </c>
      <c r="D70" s="661" t="s">
        <v>7187</v>
      </c>
      <c r="E70" s="661" t="s">
        <v>3935</v>
      </c>
      <c r="F70" s="664">
        <v>25</v>
      </c>
      <c r="G70" s="664">
        <v>1670908.75</v>
      </c>
      <c r="H70" s="661">
        <v>1</v>
      </c>
      <c r="I70" s="661">
        <v>66836.350000000006</v>
      </c>
      <c r="J70" s="664">
        <v>36</v>
      </c>
      <c r="K70" s="664">
        <v>2427215.04</v>
      </c>
      <c r="L70" s="661">
        <v>1.4526317131321504</v>
      </c>
      <c r="M70" s="661">
        <v>67422.64</v>
      </c>
      <c r="N70" s="664">
        <v>47</v>
      </c>
      <c r="O70" s="664">
        <v>3168864.08</v>
      </c>
      <c r="P70" s="677">
        <v>1.8964914032558631</v>
      </c>
      <c r="Q70" s="665">
        <v>67422.64</v>
      </c>
    </row>
    <row r="71" spans="1:17" ht="14.4" customHeight="1" x14ac:dyDescent="0.3">
      <c r="A71" s="660" t="s">
        <v>7170</v>
      </c>
      <c r="B71" s="661" t="s">
        <v>1686</v>
      </c>
      <c r="C71" s="661" t="s">
        <v>7165</v>
      </c>
      <c r="D71" s="661" t="s">
        <v>7188</v>
      </c>
      <c r="E71" s="661" t="s">
        <v>7239</v>
      </c>
      <c r="F71" s="664">
        <v>0</v>
      </c>
      <c r="G71" s="664">
        <v>1.862645149230957E-9</v>
      </c>
      <c r="H71" s="661">
        <v>1</v>
      </c>
      <c r="I71" s="661"/>
      <c r="J71" s="664">
        <v>0</v>
      </c>
      <c r="K71" s="664">
        <v>-9.3132257461547852E-10</v>
      </c>
      <c r="L71" s="661">
        <v>-0.5</v>
      </c>
      <c r="M71" s="661"/>
      <c r="N71" s="664">
        <v>0</v>
      </c>
      <c r="O71" s="664">
        <v>1.862645149230957E-9</v>
      </c>
      <c r="P71" s="677">
        <v>1</v>
      </c>
      <c r="Q71" s="665"/>
    </row>
    <row r="72" spans="1:17" ht="14.4" customHeight="1" x14ac:dyDescent="0.3">
      <c r="A72" s="660" t="s">
        <v>7170</v>
      </c>
      <c r="B72" s="661" t="s">
        <v>1686</v>
      </c>
      <c r="C72" s="661" t="s">
        <v>7165</v>
      </c>
      <c r="D72" s="661" t="s">
        <v>7188</v>
      </c>
      <c r="E72" s="661" t="s">
        <v>3939</v>
      </c>
      <c r="F72" s="664">
        <v>36</v>
      </c>
      <c r="G72" s="664">
        <v>4544866.0199999996</v>
      </c>
      <c r="H72" s="661">
        <v>1</v>
      </c>
      <c r="I72" s="661">
        <v>126246.27833333332</v>
      </c>
      <c r="J72" s="664">
        <v>95</v>
      </c>
      <c r="K72" s="664">
        <v>12810284.499999998</v>
      </c>
      <c r="L72" s="661">
        <v>2.8186275334910751</v>
      </c>
      <c r="M72" s="661">
        <v>134845.09999999998</v>
      </c>
      <c r="N72" s="664">
        <v>130</v>
      </c>
      <c r="O72" s="664">
        <v>17529863.000000004</v>
      </c>
      <c r="P72" s="677">
        <v>3.8570692563562097</v>
      </c>
      <c r="Q72" s="665">
        <v>134845.10000000003</v>
      </c>
    </row>
    <row r="73" spans="1:17" ht="14.4" customHeight="1" x14ac:dyDescent="0.3">
      <c r="A73" s="660" t="s">
        <v>7170</v>
      </c>
      <c r="B73" s="661" t="s">
        <v>1686</v>
      </c>
      <c r="C73" s="661" t="s">
        <v>7165</v>
      </c>
      <c r="D73" s="661" t="s">
        <v>7240</v>
      </c>
      <c r="E73" s="661" t="s">
        <v>7241</v>
      </c>
      <c r="F73" s="664">
        <v>0</v>
      </c>
      <c r="G73" s="664">
        <v>0</v>
      </c>
      <c r="H73" s="661"/>
      <c r="I73" s="661"/>
      <c r="J73" s="664">
        <v>0</v>
      </c>
      <c r="K73" s="664">
        <v>-1.4551915228366852E-11</v>
      </c>
      <c r="L73" s="661"/>
      <c r="M73" s="661"/>
      <c r="N73" s="664">
        <v>0</v>
      </c>
      <c r="O73" s="664">
        <v>0</v>
      </c>
      <c r="P73" s="677"/>
      <c r="Q73" s="665"/>
    </row>
    <row r="74" spans="1:17" ht="14.4" customHeight="1" x14ac:dyDescent="0.3">
      <c r="A74" s="660" t="s">
        <v>7170</v>
      </c>
      <c r="B74" s="661" t="s">
        <v>1686</v>
      </c>
      <c r="C74" s="661" t="s">
        <v>7165</v>
      </c>
      <c r="D74" s="661" t="s">
        <v>7240</v>
      </c>
      <c r="E74" s="661" t="s">
        <v>3943</v>
      </c>
      <c r="F74" s="664">
        <v>12</v>
      </c>
      <c r="G74" s="664">
        <v>1135755.72</v>
      </c>
      <c r="H74" s="661">
        <v>1</v>
      </c>
      <c r="I74" s="661">
        <v>94646.31</v>
      </c>
      <c r="J74" s="664">
        <v>26</v>
      </c>
      <c r="K74" s="664">
        <v>2482390.04</v>
      </c>
      <c r="L74" s="661">
        <v>2.1856724965470571</v>
      </c>
      <c r="M74" s="661">
        <v>95476.540000000008</v>
      </c>
      <c r="N74" s="664">
        <v>16</v>
      </c>
      <c r="O74" s="664">
        <v>1527624.64</v>
      </c>
      <c r="P74" s="677">
        <v>1.3450292286443426</v>
      </c>
      <c r="Q74" s="665">
        <v>95476.54</v>
      </c>
    </row>
    <row r="75" spans="1:17" ht="14.4" customHeight="1" x14ac:dyDescent="0.3">
      <c r="A75" s="660" t="s">
        <v>7170</v>
      </c>
      <c r="B75" s="661" t="s">
        <v>1686</v>
      </c>
      <c r="C75" s="661" t="s">
        <v>7165</v>
      </c>
      <c r="D75" s="661" t="s">
        <v>7189</v>
      </c>
      <c r="E75" s="661" t="s">
        <v>4221</v>
      </c>
      <c r="F75" s="664">
        <v>5</v>
      </c>
      <c r="G75" s="664">
        <v>34767.800000000003</v>
      </c>
      <c r="H75" s="661">
        <v>1</v>
      </c>
      <c r="I75" s="661">
        <v>6953.56</v>
      </c>
      <c r="J75" s="664">
        <v>7</v>
      </c>
      <c r="K75" s="664">
        <v>48819.670000000006</v>
      </c>
      <c r="L75" s="661">
        <v>1.4041633350398932</v>
      </c>
      <c r="M75" s="661">
        <v>6974.238571428572</v>
      </c>
      <c r="N75" s="664">
        <v>1</v>
      </c>
      <c r="O75" s="664">
        <v>6967.52</v>
      </c>
      <c r="P75" s="677">
        <v>0.2004015209475434</v>
      </c>
      <c r="Q75" s="665">
        <v>6967.52</v>
      </c>
    </row>
    <row r="76" spans="1:17" ht="14.4" customHeight="1" x14ac:dyDescent="0.3">
      <c r="A76" s="660" t="s">
        <v>7170</v>
      </c>
      <c r="B76" s="661" t="s">
        <v>1686</v>
      </c>
      <c r="C76" s="661" t="s">
        <v>7165</v>
      </c>
      <c r="D76" s="661" t="s">
        <v>7242</v>
      </c>
      <c r="E76" s="661" t="s">
        <v>7243</v>
      </c>
      <c r="F76" s="664">
        <v>0</v>
      </c>
      <c r="G76" s="664">
        <v>-1.1641532182693481E-10</v>
      </c>
      <c r="H76" s="661">
        <v>1</v>
      </c>
      <c r="I76" s="661"/>
      <c r="J76" s="664">
        <v>0</v>
      </c>
      <c r="K76" s="664">
        <v>-1.0477378964424133E-9</v>
      </c>
      <c r="L76" s="661">
        <v>9</v>
      </c>
      <c r="M76" s="661"/>
      <c r="N76" s="664">
        <v>0</v>
      </c>
      <c r="O76" s="664">
        <v>-1.1641532182693481E-9</v>
      </c>
      <c r="P76" s="677">
        <v>10</v>
      </c>
      <c r="Q76" s="665"/>
    </row>
    <row r="77" spans="1:17" ht="14.4" customHeight="1" x14ac:dyDescent="0.3">
      <c r="A77" s="660" t="s">
        <v>7170</v>
      </c>
      <c r="B77" s="661" t="s">
        <v>1686</v>
      </c>
      <c r="C77" s="661" t="s">
        <v>7165</v>
      </c>
      <c r="D77" s="661" t="s">
        <v>7242</v>
      </c>
      <c r="E77" s="661" t="s">
        <v>3982</v>
      </c>
      <c r="F77" s="664">
        <v>54.03</v>
      </c>
      <c r="G77" s="664">
        <v>3242327.4499999997</v>
      </c>
      <c r="H77" s="661">
        <v>1</v>
      </c>
      <c r="I77" s="661">
        <v>60009.762169165275</v>
      </c>
      <c r="J77" s="664">
        <v>280</v>
      </c>
      <c r="K77" s="664">
        <v>16546171.6</v>
      </c>
      <c r="L77" s="661">
        <v>5.1031772253601346</v>
      </c>
      <c r="M77" s="661">
        <v>59093.47</v>
      </c>
      <c r="N77" s="664">
        <v>289</v>
      </c>
      <c r="O77" s="664">
        <v>17078012.829999998</v>
      </c>
      <c r="P77" s="677">
        <v>5.2672079218895673</v>
      </c>
      <c r="Q77" s="665">
        <v>59093.469999999994</v>
      </c>
    </row>
    <row r="78" spans="1:17" ht="14.4" customHeight="1" x14ac:dyDescent="0.3">
      <c r="A78" s="660" t="s">
        <v>7170</v>
      </c>
      <c r="B78" s="661" t="s">
        <v>1686</v>
      </c>
      <c r="C78" s="661" t="s">
        <v>7165</v>
      </c>
      <c r="D78" s="661" t="s">
        <v>7244</v>
      </c>
      <c r="E78" s="661" t="s">
        <v>4342</v>
      </c>
      <c r="F78" s="664">
        <v>2</v>
      </c>
      <c r="G78" s="664">
        <v>25064.58</v>
      </c>
      <c r="H78" s="661">
        <v>1</v>
      </c>
      <c r="I78" s="661">
        <v>12532.29</v>
      </c>
      <c r="J78" s="664">
        <v>2</v>
      </c>
      <c r="K78" s="664">
        <v>22314.74</v>
      </c>
      <c r="L78" s="661">
        <v>0.89028980337990904</v>
      </c>
      <c r="M78" s="661">
        <v>11157.37</v>
      </c>
      <c r="N78" s="664"/>
      <c r="O78" s="664"/>
      <c r="P78" s="677"/>
      <c r="Q78" s="665"/>
    </row>
    <row r="79" spans="1:17" ht="14.4" customHeight="1" x14ac:dyDescent="0.3">
      <c r="A79" s="660" t="s">
        <v>7170</v>
      </c>
      <c r="B79" s="661" t="s">
        <v>1686</v>
      </c>
      <c r="C79" s="661" t="s">
        <v>7165</v>
      </c>
      <c r="D79" s="661" t="s">
        <v>7192</v>
      </c>
      <c r="E79" s="661" t="s">
        <v>7193</v>
      </c>
      <c r="F79" s="664">
        <v>4</v>
      </c>
      <c r="G79" s="664">
        <v>98005.8</v>
      </c>
      <c r="H79" s="661">
        <v>1</v>
      </c>
      <c r="I79" s="661">
        <v>24501.45</v>
      </c>
      <c r="J79" s="664">
        <v>1</v>
      </c>
      <c r="K79" s="664">
        <v>24716.38</v>
      </c>
      <c r="L79" s="661">
        <v>0.25219303347352912</v>
      </c>
      <c r="M79" s="661">
        <v>24716.38</v>
      </c>
      <c r="N79" s="664">
        <v>6</v>
      </c>
      <c r="O79" s="664">
        <v>148298.28</v>
      </c>
      <c r="P79" s="677">
        <v>1.5131582008411746</v>
      </c>
      <c r="Q79" s="665">
        <v>24716.38</v>
      </c>
    </row>
    <row r="80" spans="1:17" ht="14.4" customHeight="1" x14ac:dyDescent="0.3">
      <c r="A80" s="660" t="s">
        <v>7170</v>
      </c>
      <c r="B80" s="661" t="s">
        <v>1686</v>
      </c>
      <c r="C80" s="661" t="s">
        <v>7165</v>
      </c>
      <c r="D80" s="661" t="s">
        <v>7245</v>
      </c>
      <c r="E80" s="661" t="s">
        <v>3847</v>
      </c>
      <c r="F80" s="664"/>
      <c r="G80" s="664"/>
      <c r="H80" s="661"/>
      <c r="I80" s="661"/>
      <c r="J80" s="664"/>
      <c r="K80" s="664"/>
      <c r="L80" s="661"/>
      <c r="M80" s="661"/>
      <c r="N80" s="664">
        <v>0</v>
      </c>
      <c r="O80" s="664">
        <v>0</v>
      </c>
      <c r="P80" s="677"/>
      <c r="Q80" s="665"/>
    </row>
    <row r="81" spans="1:17" ht="14.4" customHeight="1" x14ac:dyDescent="0.3">
      <c r="A81" s="660" t="s">
        <v>7170</v>
      </c>
      <c r="B81" s="661" t="s">
        <v>1686</v>
      </c>
      <c r="C81" s="661" t="s">
        <v>7165</v>
      </c>
      <c r="D81" s="661" t="s">
        <v>7246</v>
      </c>
      <c r="E81" s="661" t="s">
        <v>7243</v>
      </c>
      <c r="F81" s="664"/>
      <c r="G81" s="664"/>
      <c r="H81" s="661"/>
      <c r="I81" s="661"/>
      <c r="J81" s="664">
        <v>0</v>
      </c>
      <c r="K81" s="664">
        <v>-1.7462298274040222E-10</v>
      </c>
      <c r="L81" s="661"/>
      <c r="M81" s="661"/>
      <c r="N81" s="664">
        <v>0</v>
      </c>
      <c r="O81" s="664">
        <v>0</v>
      </c>
      <c r="P81" s="677"/>
      <c r="Q81" s="665"/>
    </row>
    <row r="82" spans="1:17" ht="14.4" customHeight="1" x14ac:dyDescent="0.3">
      <c r="A82" s="660" t="s">
        <v>7170</v>
      </c>
      <c r="B82" s="661" t="s">
        <v>1686</v>
      </c>
      <c r="C82" s="661" t="s">
        <v>7165</v>
      </c>
      <c r="D82" s="661" t="s">
        <v>7246</v>
      </c>
      <c r="E82" s="661" t="s">
        <v>3982</v>
      </c>
      <c r="F82" s="664"/>
      <c r="G82" s="664"/>
      <c r="H82" s="661"/>
      <c r="I82" s="661"/>
      <c r="J82" s="664">
        <v>16</v>
      </c>
      <c r="K82" s="664">
        <v>2836486.7199999997</v>
      </c>
      <c r="L82" s="661"/>
      <c r="M82" s="661">
        <v>177280.41999999998</v>
      </c>
      <c r="N82" s="664">
        <v>53</v>
      </c>
      <c r="O82" s="664">
        <v>9395862.2599999998</v>
      </c>
      <c r="P82" s="677"/>
      <c r="Q82" s="665">
        <v>177280.41999999998</v>
      </c>
    </row>
    <row r="83" spans="1:17" ht="14.4" customHeight="1" x14ac:dyDescent="0.3">
      <c r="A83" s="660" t="s">
        <v>7170</v>
      </c>
      <c r="B83" s="661" t="s">
        <v>1686</v>
      </c>
      <c r="C83" s="661" t="s">
        <v>7165</v>
      </c>
      <c r="D83" s="661" t="s">
        <v>7194</v>
      </c>
      <c r="E83" s="661" t="s">
        <v>7247</v>
      </c>
      <c r="F83" s="664">
        <v>0</v>
      </c>
      <c r="G83" s="664">
        <v>4.6566128730773926E-10</v>
      </c>
      <c r="H83" s="661">
        <v>1</v>
      </c>
      <c r="I83" s="661"/>
      <c r="J83" s="664">
        <v>-2.8421709430404007E-14</v>
      </c>
      <c r="K83" s="664">
        <v>5.8207660913467407E-11</v>
      </c>
      <c r="L83" s="661">
        <v>0.125</v>
      </c>
      <c r="M83" s="661">
        <v>-2048</v>
      </c>
      <c r="N83" s="664">
        <v>-1.4210854715202004E-14</v>
      </c>
      <c r="O83" s="664">
        <v>-1.1641532182693481E-10</v>
      </c>
      <c r="P83" s="677">
        <v>-0.25</v>
      </c>
      <c r="Q83" s="665">
        <v>8192</v>
      </c>
    </row>
    <row r="84" spans="1:17" ht="14.4" customHeight="1" x14ac:dyDescent="0.3">
      <c r="A84" s="660" t="s">
        <v>7170</v>
      </c>
      <c r="B84" s="661" t="s">
        <v>1686</v>
      </c>
      <c r="C84" s="661" t="s">
        <v>7165</v>
      </c>
      <c r="D84" s="661" t="s">
        <v>7194</v>
      </c>
      <c r="E84" s="661" t="s">
        <v>3843</v>
      </c>
      <c r="F84" s="664">
        <v>77.98</v>
      </c>
      <c r="G84" s="664">
        <v>630647.51</v>
      </c>
      <c r="H84" s="661">
        <v>1</v>
      </c>
      <c r="I84" s="661">
        <v>8087.2981533726597</v>
      </c>
      <c r="J84" s="664">
        <v>278.64999999999998</v>
      </c>
      <c r="K84" s="664">
        <v>2273292.98</v>
      </c>
      <c r="L84" s="661">
        <v>3.6046966712038553</v>
      </c>
      <c r="M84" s="661">
        <v>8158.2378611160957</v>
      </c>
      <c r="N84" s="664">
        <v>216.91</v>
      </c>
      <c r="O84" s="664">
        <v>1768927.3</v>
      </c>
      <c r="P84" s="677">
        <v>2.8049382134244851</v>
      </c>
      <c r="Q84" s="665">
        <v>8155.1210179337058</v>
      </c>
    </row>
    <row r="85" spans="1:17" ht="14.4" customHeight="1" x14ac:dyDescent="0.3">
      <c r="A85" s="660" t="s">
        <v>7170</v>
      </c>
      <c r="B85" s="661" t="s">
        <v>1686</v>
      </c>
      <c r="C85" s="661" t="s">
        <v>7165</v>
      </c>
      <c r="D85" s="661" t="s">
        <v>7194</v>
      </c>
      <c r="E85" s="661" t="s">
        <v>7248</v>
      </c>
      <c r="F85" s="664">
        <v>58.010000000000005</v>
      </c>
      <c r="G85" s="664">
        <v>469144.17000000004</v>
      </c>
      <c r="H85" s="661">
        <v>1</v>
      </c>
      <c r="I85" s="661">
        <v>8087.2982244440618</v>
      </c>
      <c r="J85" s="664">
        <v>61.620000000000005</v>
      </c>
      <c r="K85" s="664">
        <v>502710.59</v>
      </c>
      <c r="L85" s="661">
        <v>1.0715481980730996</v>
      </c>
      <c r="M85" s="661">
        <v>8158.237422914638</v>
      </c>
      <c r="N85" s="664">
        <v>56.400000000000006</v>
      </c>
      <c r="O85" s="664">
        <v>458478.33</v>
      </c>
      <c r="P85" s="677">
        <v>0.97726532549685097</v>
      </c>
      <c r="Q85" s="665">
        <v>8129.0484042553189</v>
      </c>
    </row>
    <row r="86" spans="1:17" ht="14.4" customHeight="1" x14ac:dyDescent="0.3">
      <c r="A86" s="660" t="s">
        <v>7170</v>
      </c>
      <c r="B86" s="661" t="s">
        <v>1686</v>
      </c>
      <c r="C86" s="661" t="s">
        <v>7165</v>
      </c>
      <c r="D86" s="661" t="s">
        <v>7195</v>
      </c>
      <c r="E86" s="661" t="s">
        <v>7247</v>
      </c>
      <c r="F86" s="664">
        <v>3.5527136788005009E-15</v>
      </c>
      <c r="G86" s="664">
        <v>4.1836756281554699E-10</v>
      </c>
      <c r="H86" s="661">
        <v>1</v>
      </c>
      <c r="I86" s="661">
        <v>117760</v>
      </c>
      <c r="J86" s="664">
        <v>1.4210854715202004E-14</v>
      </c>
      <c r="K86" s="664">
        <v>0</v>
      </c>
      <c r="L86" s="661">
        <v>0</v>
      </c>
      <c r="M86" s="661">
        <v>0</v>
      </c>
      <c r="N86" s="664">
        <v>1.4210854715202004E-14</v>
      </c>
      <c r="O86" s="664">
        <v>-6.9849193096160889E-10</v>
      </c>
      <c r="P86" s="677">
        <v>-1.6695652173913043</v>
      </c>
      <c r="Q86" s="665">
        <v>-49152</v>
      </c>
    </row>
    <row r="87" spans="1:17" ht="14.4" customHeight="1" x14ac:dyDescent="0.3">
      <c r="A87" s="660" t="s">
        <v>7170</v>
      </c>
      <c r="B87" s="661" t="s">
        <v>1686</v>
      </c>
      <c r="C87" s="661" t="s">
        <v>7165</v>
      </c>
      <c r="D87" s="661" t="s">
        <v>7195</v>
      </c>
      <c r="E87" s="661" t="s">
        <v>3843</v>
      </c>
      <c r="F87" s="664">
        <v>23.4</v>
      </c>
      <c r="G87" s="664">
        <v>756971.21000000008</v>
      </c>
      <c r="H87" s="661">
        <v>1</v>
      </c>
      <c r="I87" s="661">
        <v>32349.197008547013</v>
      </c>
      <c r="J87" s="664">
        <v>129.39000000000001</v>
      </c>
      <c r="K87" s="664">
        <v>4222379.55</v>
      </c>
      <c r="L87" s="661">
        <v>5.5779922594414115</v>
      </c>
      <c r="M87" s="661">
        <v>32632.966612566655</v>
      </c>
      <c r="N87" s="664">
        <v>171.24</v>
      </c>
      <c r="O87" s="664">
        <v>5576367.5199999996</v>
      </c>
      <c r="P87" s="677">
        <v>7.3666837606677262</v>
      </c>
      <c r="Q87" s="665">
        <v>32564.631628124265</v>
      </c>
    </row>
    <row r="88" spans="1:17" ht="14.4" customHeight="1" x14ac:dyDescent="0.3">
      <c r="A88" s="660" t="s">
        <v>7170</v>
      </c>
      <c r="B88" s="661" t="s">
        <v>1686</v>
      </c>
      <c r="C88" s="661" t="s">
        <v>7165</v>
      </c>
      <c r="D88" s="661" t="s">
        <v>7195</v>
      </c>
      <c r="E88" s="661" t="s">
        <v>7248</v>
      </c>
      <c r="F88" s="664">
        <v>30.82</v>
      </c>
      <c r="G88" s="664">
        <v>997002.25</v>
      </c>
      <c r="H88" s="661">
        <v>1</v>
      </c>
      <c r="I88" s="661">
        <v>32349.196950032445</v>
      </c>
      <c r="J88" s="664">
        <v>36.269999999999996</v>
      </c>
      <c r="K88" s="664">
        <v>1183597.73</v>
      </c>
      <c r="L88" s="661">
        <v>1.1871565284832606</v>
      </c>
      <c r="M88" s="661">
        <v>32632.967466225535</v>
      </c>
      <c r="N88" s="664">
        <v>27.56</v>
      </c>
      <c r="O88" s="664">
        <v>896145.52999999991</v>
      </c>
      <c r="P88" s="677">
        <v>0.89884002769301663</v>
      </c>
      <c r="Q88" s="665">
        <v>32516.165820029026</v>
      </c>
    </row>
    <row r="89" spans="1:17" ht="14.4" customHeight="1" x14ac:dyDescent="0.3">
      <c r="A89" s="660" t="s">
        <v>7170</v>
      </c>
      <c r="B89" s="661" t="s">
        <v>1686</v>
      </c>
      <c r="C89" s="661" t="s">
        <v>7165</v>
      </c>
      <c r="D89" s="661" t="s">
        <v>7196</v>
      </c>
      <c r="E89" s="661" t="s">
        <v>7249</v>
      </c>
      <c r="F89" s="664">
        <v>0</v>
      </c>
      <c r="G89" s="664">
        <v>1.3969838619232178E-9</v>
      </c>
      <c r="H89" s="661">
        <v>1</v>
      </c>
      <c r="I89" s="661"/>
      <c r="J89" s="664">
        <v>-3.694822225952521E-13</v>
      </c>
      <c r="K89" s="664">
        <v>5.8207660913467407E-10</v>
      </c>
      <c r="L89" s="661">
        <v>0.41666666666666669</v>
      </c>
      <c r="M89" s="661">
        <v>-1575.3846153846155</v>
      </c>
      <c r="N89" s="664">
        <v>-7.1054273576010019E-14</v>
      </c>
      <c r="O89" s="664">
        <v>1.1641532182693481E-10</v>
      </c>
      <c r="P89" s="677">
        <v>8.3333333333333329E-2</v>
      </c>
      <c r="Q89" s="665">
        <v>-1638.4</v>
      </c>
    </row>
    <row r="90" spans="1:17" ht="14.4" customHeight="1" x14ac:dyDescent="0.3">
      <c r="A90" s="660" t="s">
        <v>7170</v>
      </c>
      <c r="B90" s="661" t="s">
        <v>1686</v>
      </c>
      <c r="C90" s="661" t="s">
        <v>7165</v>
      </c>
      <c r="D90" s="661" t="s">
        <v>7196</v>
      </c>
      <c r="E90" s="661" t="s">
        <v>3947</v>
      </c>
      <c r="F90" s="664">
        <v>372.26000000000005</v>
      </c>
      <c r="G90" s="664">
        <v>2258251.87</v>
      </c>
      <c r="H90" s="661">
        <v>1</v>
      </c>
      <c r="I90" s="661">
        <v>6066.329635201203</v>
      </c>
      <c r="J90" s="664">
        <v>1546.94</v>
      </c>
      <c r="K90" s="664">
        <v>9466575.5800000001</v>
      </c>
      <c r="L90" s="661">
        <v>4.1919928001653775</v>
      </c>
      <c r="M90" s="661">
        <v>6119.5492908580809</v>
      </c>
      <c r="N90" s="664">
        <v>1724.5999999999997</v>
      </c>
      <c r="O90" s="664">
        <v>10553774.709999999</v>
      </c>
      <c r="P90" s="677">
        <v>4.6734267555372373</v>
      </c>
      <c r="Q90" s="665">
        <v>6119.5492925895869</v>
      </c>
    </row>
    <row r="91" spans="1:17" ht="14.4" customHeight="1" x14ac:dyDescent="0.3">
      <c r="A91" s="660" t="s">
        <v>7170</v>
      </c>
      <c r="B91" s="661" t="s">
        <v>1686</v>
      </c>
      <c r="C91" s="661" t="s">
        <v>7165</v>
      </c>
      <c r="D91" s="661" t="s">
        <v>7197</v>
      </c>
      <c r="E91" s="661" t="s">
        <v>7250</v>
      </c>
      <c r="F91" s="664">
        <v>0</v>
      </c>
      <c r="G91" s="664">
        <v>0</v>
      </c>
      <c r="H91" s="661"/>
      <c r="I91" s="661"/>
      <c r="J91" s="664">
        <v>0</v>
      </c>
      <c r="K91" s="664">
        <v>0</v>
      </c>
      <c r="L91" s="661"/>
      <c r="M91" s="661"/>
      <c r="N91" s="664">
        <v>0</v>
      </c>
      <c r="O91" s="664">
        <v>0</v>
      </c>
      <c r="P91" s="677"/>
      <c r="Q91" s="665"/>
    </row>
    <row r="92" spans="1:17" ht="14.4" customHeight="1" x14ac:dyDescent="0.3">
      <c r="A92" s="660" t="s">
        <v>7170</v>
      </c>
      <c r="B92" s="661" t="s">
        <v>1686</v>
      </c>
      <c r="C92" s="661" t="s">
        <v>7165</v>
      </c>
      <c r="D92" s="661" t="s">
        <v>7197</v>
      </c>
      <c r="E92" s="661" t="s">
        <v>7198</v>
      </c>
      <c r="F92" s="664">
        <v>2.83</v>
      </c>
      <c r="G92" s="664">
        <v>62641.54</v>
      </c>
      <c r="H92" s="661">
        <v>1</v>
      </c>
      <c r="I92" s="661">
        <v>22134.819787985867</v>
      </c>
      <c r="J92" s="664">
        <v>2</v>
      </c>
      <c r="K92" s="664">
        <v>44657.98</v>
      </c>
      <c r="L92" s="661">
        <v>0.71291318827729977</v>
      </c>
      <c r="M92" s="661">
        <v>22328.99</v>
      </c>
      <c r="N92" s="664">
        <v>8</v>
      </c>
      <c r="O92" s="664">
        <v>183099.04</v>
      </c>
      <c r="P92" s="677">
        <v>2.9229651761434985</v>
      </c>
      <c r="Q92" s="665">
        <v>22887.38</v>
      </c>
    </row>
    <row r="93" spans="1:17" ht="14.4" customHeight="1" x14ac:dyDescent="0.3">
      <c r="A93" s="660" t="s">
        <v>7170</v>
      </c>
      <c r="B93" s="661" t="s">
        <v>1686</v>
      </c>
      <c r="C93" s="661" t="s">
        <v>7165</v>
      </c>
      <c r="D93" s="661" t="s">
        <v>7199</v>
      </c>
      <c r="E93" s="661" t="s">
        <v>7251</v>
      </c>
      <c r="F93" s="664">
        <v>-1.3322676295501878E-15</v>
      </c>
      <c r="G93" s="664">
        <v>1.3096723705530167E-10</v>
      </c>
      <c r="H93" s="661">
        <v>1</v>
      </c>
      <c r="I93" s="661">
        <v>-98304</v>
      </c>
      <c r="J93" s="664">
        <v>2.8421709430404007E-14</v>
      </c>
      <c r="K93" s="664">
        <v>-9.3132257461547852E-10</v>
      </c>
      <c r="L93" s="661">
        <v>-7.1111111111111107</v>
      </c>
      <c r="M93" s="661">
        <v>-32768</v>
      </c>
      <c r="N93" s="664">
        <v>-4.2632564145606011E-14</v>
      </c>
      <c r="O93" s="664">
        <v>-1.4551915228366852E-10</v>
      </c>
      <c r="P93" s="677">
        <v>-1.1111111111111112</v>
      </c>
      <c r="Q93" s="665">
        <v>3413.3333333333335</v>
      </c>
    </row>
    <row r="94" spans="1:17" ht="14.4" customHeight="1" x14ac:dyDescent="0.3">
      <c r="A94" s="660" t="s">
        <v>7170</v>
      </c>
      <c r="B94" s="661" t="s">
        <v>1686</v>
      </c>
      <c r="C94" s="661" t="s">
        <v>7165</v>
      </c>
      <c r="D94" s="661" t="s">
        <v>7199</v>
      </c>
      <c r="E94" s="661" t="s">
        <v>3955</v>
      </c>
      <c r="F94" s="664">
        <v>84</v>
      </c>
      <c r="G94" s="664">
        <v>1057253.75</v>
      </c>
      <c r="H94" s="661">
        <v>1</v>
      </c>
      <c r="I94" s="661">
        <v>12586.354166666666</v>
      </c>
      <c r="J94" s="664">
        <v>761.33999999999992</v>
      </c>
      <c r="K94" s="664">
        <v>9295586.3500000015</v>
      </c>
      <c r="L94" s="661">
        <v>8.7921999330813456</v>
      </c>
      <c r="M94" s="661">
        <v>12209.507381721705</v>
      </c>
      <c r="N94" s="664">
        <v>298.55999999999995</v>
      </c>
      <c r="O94" s="664">
        <v>3643470.82</v>
      </c>
      <c r="P94" s="677">
        <v>3.4461649533047294</v>
      </c>
      <c r="Q94" s="665">
        <v>12203.479434619509</v>
      </c>
    </row>
    <row r="95" spans="1:17" ht="14.4" customHeight="1" x14ac:dyDescent="0.3">
      <c r="A95" s="660" t="s">
        <v>7170</v>
      </c>
      <c r="B95" s="661" t="s">
        <v>1686</v>
      </c>
      <c r="C95" s="661" t="s">
        <v>7165</v>
      </c>
      <c r="D95" s="661" t="s">
        <v>7252</v>
      </c>
      <c r="E95" s="661" t="s">
        <v>7253</v>
      </c>
      <c r="F95" s="664">
        <v>2</v>
      </c>
      <c r="G95" s="664">
        <v>101.02</v>
      </c>
      <c r="H95" s="661">
        <v>1</v>
      </c>
      <c r="I95" s="661">
        <v>50.51</v>
      </c>
      <c r="J95" s="664"/>
      <c r="K95" s="664"/>
      <c r="L95" s="661"/>
      <c r="M95" s="661"/>
      <c r="N95" s="664">
        <v>2</v>
      </c>
      <c r="O95" s="664">
        <v>101.9</v>
      </c>
      <c r="P95" s="677">
        <v>1.0087111463076619</v>
      </c>
      <c r="Q95" s="665">
        <v>50.95</v>
      </c>
    </row>
    <row r="96" spans="1:17" ht="14.4" customHeight="1" x14ac:dyDescent="0.3">
      <c r="A96" s="660" t="s">
        <v>7170</v>
      </c>
      <c r="B96" s="661" t="s">
        <v>1686</v>
      </c>
      <c r="C96" s="661" t="s">
        <v>7165</v>
      </c>
      <c r="D96" s="661" t="s">
        <v>7200</v>
      </c>
      <c r="E96" s="661" t="s">
        <v>7161</v>
      </c>
      <c r="F96" s="664">
        <v>48.2</v>
      </c>
      <c r="G96" s="664">
        <v>266.87</v>
      </c>
      <c r="H96" s="661">
        <v>1</v>
      </c>
      <c r="I96" s="661">
        <v>5.5367219917012447</v>
      </c>
      <c r="J96" s="664"/>
      <c r="K96" s="664"/>
      <c r="L96" s="661"/>
      <c r="M96" s="661"/>
      <c r="N96" s="664"/>
      <c r="O96" s="664"/>
      <c r="P96" s="677"/>
      <c r="Q96" s="665"/>
    </row>
    <row r="97" spans="1:17" ht="14.4" customHeight="1" x14ac:dyDescent="0.3">
      <c r="A97" s="660" t="s">
        <v>7170</v>
      </c>
      <c r="B97" s="661" t="s">
        <v>1686</v>
      </c>
      <c r="C97" s="661" t="s">
        <v>7165</v>
      </c>
      <c r="D97" s="661" t="s">
        <v>7254</v>
      </c>
      <c r="E97" s="661" t="s">
        <v>7255</v>
      </c>
      <c r="F97" s="664"/>
      <c r="G97" s="664"/>
      <c r="H97" s="661"/>
      <c r="I97" s="661"/>
      <c r="J97" s="664">
        <v>2.5</v>
      </c>
      <c r="K97" s="664">
        <v>11618.47</v>
      </c>
      <c r="L97" s="661"/>
      <c r="M97" s="661">
        <v>4647.3879999999999</v>
      </c>
      <c r="N97" s="664"/>
      <c r="O97" s="664"/>
      <c r="P97" s="677"/>
      <c r="Q97" s="665"/>
    </row>
    <row r="98" spans="1:17" ht="14.4" customHeight="1" x14ac:dyDescent="0.3">
      <c r="A98" s="660" t="s">
        <v>7170</v>
      </c>
      <c r="B98" s="661" t="s">
        <v>1686</v>
      </c>
      <c r="C98" s="661" t="s">
        <v>7165</v>
      </c>
      <c r="D98" s="661" t="s">
        <v>7256</v>
      </c>
      <c r="E98" s="661" t="s">
        <v>7257</v>
      </c>
      <c r="F98" s="664">
        <v>0.28999999999999998</v>
      </c>
      <c r="G98" s="664">
        <v>335.65</v>
      </c>
      <c r="H98" s="661">
        <v>1</v>
      </c>
      <c r="I98" s="661">
        <v>1157.4137931034484</v>
      </c>
      <c r="J98" s="664"/>
      <c r="K98" s="664"/>
      <c r="L98" s="661"/>
      <c r="M98" s="661"/>
      <c r="N98" s="664"/>
      <c r="O98" s="664"/>
      <c r="P98" s="677"/>
      <c r="Q98" s="665"/>
    </row>
    <row r="99" spans="1:17" ht="14.4" customHeight="1" x14ac:dyDescent="0.3">
      <c r="A99" s="660" t="s">
        <v>7170</v>
      </c>
      <c r="B99" s="661" t="s">
        <v>1686</v>
      </c>
      <c r="C99" s="661" t="s">
        <v>7165</v>
      </c>
      <c r="D99" s="661" t="s">
        <v>7258</v>
      </c>
      <c r="E99" s="661" t="s">
        <v>4211</v>
      </c>
      <c r="F99" s="664"/>
      <c r="G99" s="664"/>
      <c r="H99" s="661"/>
      <c r="I99" s="661"/>
      <c r="J99" s="664">
        <v>0.16</v>
      </c>
      <c r="K99" s="664">
        <v>152.9</v>
      </c>
      <c r="L99" s="661"/>
      <c r="M99" s="661">
        <v>955.625</v>
      </c>
      <c r="N99" s="664">
        <v>3.82</v>
      </c>
      <c r="O99" s="664">
        <v>3650.62</v>
      </c>
      <c r="P99" s="677"/>
      <c r="Q99" s="665">
        <v>955.6596858638743</v>
      </c>
    </row>
    <row r="100" spans="1:17" ht="14.4" customHeight="1" x14ac:dyDescent="0.3">
      <c r="A100" s="660" t="s">
        <v>7170</v>
      </c>
      <c r="B100" s="661" t="s">
        <v>1686</v>
      </c>
      <c r="C100" s="661" t="s">
        <v>7165</v>
      </c>
      <c r="D100" s="661" t="s">
        <v>7201</v>
      </c>
      <c r="E100" s="661" t="s">
        <v>4211</v>
      </c>
      <c r="F100" s="664"/>
      <c r="G100" s="664"/>
      <c r="H100" s="661"/>
      <c r="I100" s="661"/>
      <c r="J100" s="664"/>
      <c r="K100" s="664"/>
      <c r="L100" s="661"/>
      <c r="M100" s="661"/>
      <c r="N100" s="664">
        <v>0.8</v>
      </c>
      <c r="O100" s="664">
        <v>1911.33</v>
      </c>
      <c r="P100" s="677"/>
      <c r="Q100" s="665">
        <v>2389.1624999999999</v>
      </c>
    </row>
    <row r="101" spans="1:17" ht="14.4" customHeight="1" x14ac:dyDescent="0.3">
      <c r="A101" s="660" t="s">
        <v>7170</v>
      </c>
      <c r="B101" s="661" t="s">
        <v>1686</v>
      </c>
      <c r="C101" s="661" t="s">
        <v>7165</v>
      </c>
      <c r="D101" s="661" t="s">
        <v>7259</v>
      </c>
      <c r="E101" s="661" t="s">
        <v>7182</v>
      </c>
      <c r="F101" s="664"/>
      <c r="G101" s="664"/>
      <c r="H101" s="661"/>
      <c r="I101" s="661"/>
      <c r="J101" s="664">
        <v>0.57999999999999996</v>
      </c>
      <c r="K101" s="664">
        <v>21.91</v>
      </c>
      <c r="L101" s="661"/>
      <c r="M101" s="661">
        <v>37.775862068965523</v>
      </c>
      <c r="N101" s="664"/>
      <c r="O101" s="664"/>
      <c r="P101" s="677"/>
      <c r="Q101" s="665"/>
    </row>
    <row r="102" spans="1:17" ht="14.4" customHeight="1" x14ac:dyDescent="0.3">
      <c r="A102" s="660" t="s">
        <v>7170</v>
      </c>
      <c r="B102" s="661" t="s">
        <v>1686</v>
      </c>
      <c r="C102" s="661" t="s">
        <v>7165</v>
      </c>
      <c r="D102" s="661" t="s">
        <v>7260</v>
      </c>
      <c r="E102" s="661" t="s">
        <v>7261</v>
      </c>
      <c r="F102" s="664">
        <v>4</v>
      </c>
      <c r="G102" s="664">
        <v>15842.96</v>
      </c>
      <c r="H102" s="661">
        <v>1</v>
      </c>
      <c r="I102" s="661">
        <v>3960.74</v>
      </c>
      <c r="J102" s="664">
        <v>4</v>
      </c>
      <c r="K102" s="664">
        <v>9541.84</v>
      </c>
      <c r="L102" s="661">
        <v>0.60227634229967131</v>
      </c>
      <c r="M102" s="661">
        <v>2385.46</v>
      </c>
      <c r="N102" s="664">
        <v>12</v>
      </c>
      <c r="O102" s="664">
        <v>28625.519999999997</v>
      </c>
      <c r="P102" s="677">
        <v>1.8068290268990137</v>
      </c>
      <c r="Q102" s="665">
        <v>2385.4599999999996</v>
      </c>
    </row>
    <row r="103" spans="1:17" ht="14.4" customHeight="1" x14ac:dyDescent="0.3">
      <c r="A103" s="660" t="s">
        <v>7170</v>
      </c>
      <c r="B103" s="661" t="s">
        <v>1686</v>
      </c>
      <c r="C103" s="661" t="s">
        <v>7165</v>
      </c>
      <c r="D103" s="661" t="s">
        <v>7262</v>
      </c>
      <c r="E103" s="661" t="s">
        <v>7161</v>
      </c>
      <c r="F103" s="664">
        <v>6.4399999999999995</v>
      </c>
      <c r="G103" s="664">
        <v>1052.8599999999999</v>
      </c>
      <c r="H103" s="661">
        <v>1</v>
      </c>
      <c r="I103" s="661">
        <v>163.48757763975155</v>
      </c>
      <c r="J103" s="664"/>
      <c r="K103" s="664"/>
      <c r="L103" s="661"/>
      <c r="M103" s="661"/>
      <c r="N103" s="664"/>
      <c r="O103" s="664"/>
      <c r="P103" s="677"/>
      <c r="Q103" s="665"/>
    </row>
    <row r="104" spans="1:17" ht="14.4" customHeight="1" x14ac:dyDescent="0.3">
      <c r="A104" s="660" t="s">
        <v>7170</v>
      </c>
      <c r="B104" s="661" t="s">
        <v>1686</v>
      </c>
      <c r="C104" s="661" t="s">
        <v>7165</v>
      </c>
      <c r="D104" s="661" t="s">
        <v>7263</v>
      </c>
      <c r="E104" s="661" t="s">
        <v>7161</v>
      </c>
      <c r="F104" s="664">
        <v>0.74</v>
      </c>
      <c r="G104" s="664">
        <v>1088.8499999999999</v>
      </c>
      <c r="H104" s="661">
        <v>1</v>
      </c>
      <c r="I104" s="661">
        <v>1471.4189189189187</v>
      </c>
      <c r="J104" s="664"/>
      <c r="K104" s="664"/>
      <c r="L104" s="661"/>
      <c r="M104" s="661"/>
      <c r="N104" s="664"/>
      <c r="O104" s="664"/>
      <c r="P104" s="677"/>
      <c r="Q104" s="665"/>
    </row>
    <row r="105" spans="1:17" ht="14.4" customHeight="1" x14ac:dyDescent="0.3">
      <c r="A105" s="660" t="s">
        <v>7170</v>
      </c>
      <c r="B105" s="661" t="s">
        <v>1686</v>
      </c>
      <c r="C105" s="661" t="s">
        <v>7165</v>
      </c>
      <c r="D105" s="661" t="s">
        <v>7264</v>
      </c>
      <c r="E105" s="661" t="s">
        <v>1013</v>
      </c>
      <c r="F105" s="664"/>
      <c r="G105" s="664"/>
      <c r="H105" s="661"/>
      <c r="I105" s="661"/>
      <c r="J105" s="664">
        <v>0.2</v>
      </c>
      <c r="K105" s="664">
        <v>35.479999999999997</v>
      </c>
      <c r="L105" s="661"/>
      <c r="M105" s="661">
        <v>177.39999999999998</v>
      </c>
      <c r="N105" s="664">
        <v>0.60000000000000009</v>
      </c>
      <c r="O105" s="664">
        <v>106.46000000000001</v>
      </c>
      <c r="P105" s="677"/>
      <c r="Q105" s="665">
        <v>177.43333333333331</v>
      </c>
    </row>
    <row r="106" spans="1:17" ht="14.4" customHeight="1" x14ac:dyDescent="0.3">
      <c r="A106" s="660" t="s">
        <v>7170</v>
      </c>
      <c r="B106" s="661" t="s">
        <v>1686</v>
      </c>
      <c r="C106" s="661" t="s">
        <v>7165</v>
      </c>
      <c r="D106" s="661" t="s">
        <v>7202</v>
      </c>
      <c r="E106" s="661" t="s">
        <v>1021</v>
      </c>
      <c r="F106" s="664">
        <v>5.7000000000000011</v>
      </c>
      <c r="G106" s="664">
        <v>438.03999999999996</v>
      </c>
      <c r="H106" s="661">
        <v>1</v>
      </c>
      <c r="I106" s="661">
        <v>76.849122807017523</v>
      </c>
      <c r="J106" s="664">
        <v>4.8</v>
      </c>
      <c r="K106" s="664">
        <v>372.24</v>
      </c>
      <c r="L106" s="661">
        <v>0.84978540772532196</v>
      </c>
      <c r="M106" s="661">
        <v>77.550000000000011</v>
      </c>
      <c r="N106" s="664">
        <v>3.7</v>
      </c>
      <c r="O106" s="664">
        <v>275.78000000000003</v>
      </c>
      <c r="P106" s="677">
        <v>0.62957720756095348</v>
      </c>
      <c r="Q106" s="665">
        <v>74.535135135135135</v>
      </c>
    </row>
    <row r="107" spans="1:17" ht="14.4" customHeight="1" x14ac:dyDescent="0.3">
      <c r="A107" s="660" t="s">
        <v>7170</v>
      </c>
      <c r="B107" s="661" t="s">
        <v>1686</v>
      </c>
      <c r="C107" s="661" t="s">
        <v>7165</v>
      </c>
      <c r="D107" s="661" t="s">
        <v>7265</v>
      </c>
      <c r="E107" s="661" t="s">
        <v>1622</v>
      </c>
      <c r="F107" s="664">
        <v>0.78</v>
      </c>
      <c r="G107" s="664">
        <v>262.95</v>
      </c>
      <c r="H107" s="661">
        <v>1</v>
      </c>
      <c r="I107" s="661">
        <v>337.11538461538458</v>
      </c>
      <c r="J107" s="664">
        <v>0.35000000000000003</v>
      </c>
      <c r="K107" s="664">
        <v>119.02</v>
      </c>
      <c r="L107" s="661">
        <v>0.45263358052861763</v>
      </c>
      <c r="M107" s="661">
        <v>340.05714285714282</v>
      </c>
      <c r="N107" s="664">
        <v>0.06</v>
      </c>
      <c r="O107" s="664">
        <v>20.399999999999999</v>
      </c>
      <c r="P107" s="677">
        <v>7.7581289218482605E-2</v>
      </c>
      <c r="Q107" s="665">
        <v>340</v>
      </c>
    </row>
    <row r="108" spans="1:17" ht="14.4" customHeight="1" x14ac:dyDescent="0.3">
      <c r="A108" s="660" t="s">
        <v>7170</v>
      </c>
      <c r="B108" s="661" t="s">
        <v>1686</v>
      </c>
      <c r="C108" s="661" t="s">
        <v>7165</v>
      </c>
      <c r="D108" s="661" t="s">
        <v>7266</v>
      </c>
      <c r="E108" s="661" t="s">
        <v>1626</v>
      </c>
      <c r="F108" s="664">
        <v>2</v>
      </c>
      <c r="G108" s="664">
        <v>168.56</v>
      </c>
      <c r="H108" s="661">
        <v>1</v>
      </c>
      <c r="I108" s="661">
        <v>84.28</v>
      </c>
      <c r="J108" s="664"/>
      <c r="K108" s="664"/>
      <c r="L108" s="661"/>
      <c r="M108" s="661"/>
      <c r="N108" s="664"/>
      <c r="O108" s="664"/>
      <c r="P108" s="677"/>
      <c r="Q108" s="665"/>
    </row>
    <row r="109" spans="1:17" ht="14.4" customHeight="1" x14ac:dyDescent="0.3">
      <c r="A109" s="660" t="s">
        <v>7170</v>
      </c>
      <c r="B109" s="661" t="s">
        <v>1686</v>
      </c>
      <c r="C109" s="661" t="s">
        <v>7165</v>
      </c>
      <c r="D109" s="661" t="s">
        <v>7267</v>
      </c>
      <c r="E109" s="661" t="s">
        <v>1630</v>
      </c>
      <c r="F109" s="664">
        <v>3.0300000000000002</v>
      </c>
      <c r="G109" s="664">
        <v>510.76</v>
      </c>
      <c r="H109" s="661">
        <v>1</v>
      </c>
      <c r="I109" s="661">
        <v>168.56765676567656</v>
      </c>
      <c r="J109" s="664">
        <v>3</v>
      </c>
      <c r="K109" s="664">
        <v>510.15000000000003</v>
      </c>
      <c r="L109" s="661">
        <v>0.99880570130785506</v>
      </c>
      <c r="M109" s="661">
        <v>170.05</v>
      </c>
      <c r="N109" s="664">
        <v>1</v>
      </c>
      <c r="O109" s="664">
        <v>170.05</v>
      </c>
      <c r="P109" s="677">
        <v>0.33293523376928502</v>
      </c>
      <c r="Q109" s="665">
        <v>170.05</v>
      </c>
    </row>
    <row r="110" spans="1:17" ht="14.4" customHeight="1" x14ac:dyDescent="0.3">
      <c r="A110" s="660" t="s">
        <v>7170</v>
      </c>
      <c r="B110" s="661" t="s">
        <v>1686</v>
      </c>
      <c r="C110" s="661" t="s">
        <v>7165</v>
      </c>
      <c r="D110" s="661" t="s">
        <v>7268</v>
      </c>
      <c r="E110" s="661" t="s">
        <v>7161</v>
      </c>
      <c r="F110" s="664">
        <v>1</v>
      </c>
      <c r="G110" s="664">
        <v>21.42</v>
      </c>
      <c r="H110" s="661">
        <v>1</v>
      </c>
      <c r="I110" s="661">
        <v>21.42</v>
      </c>
      <c r="J110" s="664"/>
      <c r="K110" s="664"/>
      <c r="L110" s="661"/>
      <c r="M110" s="661"/>
      <c r="N110" s="664"/>
      <c r="O110" s="664"/>
      <c r="P110" s="677"/>
      <c r="Q110" s="665"/>
    </row>
    <row r="111" spans="1:17" ht="14.4" customHeight="1" x14ac:dyDescent="0.3">
      <c r="A111" s="660" t="s">
        <v>7170</v>
      </c>
      <c r="B111" s="661" t="s">
        <v>1686</v>
      </c>
      <c r="C111" s="661" t="s">
        <v>7165</v>
      </c>
      <c r="D111" s="661" t="s">
        <v>7269</v>
      </c>
      <c r="E111" s="661" t="s">
        <v>1059</v>
      </c>
      <c r="F111" s="664">
        <v>0.4</v>
      </c>
      <c r="G111" s="664">
        <v>24.87</v>
      </c>
      <c r="H111" s="661">
        <v>1</v>
      </c>
      <c r="I111" s="661">
        <v>62.174999999999997</v>
      </c>
      <c r="J111" s="664">
        <v>1.4</v>
      </c>
      <c r="K111" s="664">
        <v>87.78</v>
      </c>
      <c r="L111" s="661">
        <v>3.5295536791314834</v>
      </c>
      <c r="M111" s="661">
        <v>62.7</v>
      </c>
      <c r="N111" s="664">
        <v>0.30000000000000004</v>
      </c>
      <c r="O111" s="664">
        <v>18.809999999999999</v>
      </c>
      <c r="P111" s="677">
        <v>0.7563329312424607</v>
      </c>
      <c r="Q111" s="665">
        <v>62.699999999999989</v>
      </c>
    </row>
    <row r="112" spans="1:17" ht="14.4" customHeight="1" x14ac:dyDescent="0.3">
      <c r="A112" s="660" t="s">
        <v>7170</v>
      </c>
      <c r="B112" s="661" t="s">
        <v>1686</v>
      </c>
      <c r="C112" s="661" t="s">
        <v>7165</v>
      </c>
      <c r="D112" s="661" t="s">
        <v>7203</v>
      </c>
      <c r="E112" s="661" t="s">
        <v>7204</v>
      </c>
      <c r="F112" s="664">
        <v>5.0999999999999996</v>
      </c>
      <c r="G112" s="664">
        <v>619.66</v>
      </c>
      <c r="H112" s="661">
        <v>1</v>
      </c>
      <c r="I112" s="661">
        <v>121.50196078431372</v>
      </c>
      <c r="J112" s="664">
        <v>11.799999999999999</v>
      </c>
      <c r="K112" s="664">
        <v>1446.6799999999998</v>
      </c>
      <c r="L112" s="661">
        <v>2.3346351224865249</v>
      </c>
      <c r="M112" s="661">
        <v>122.6</v>
      </c>
      <c r="N112" s="664">
        <v>7.5</v>
      </c>
      <c r="O112" s="664">
        <v>1299.0999999999999</v>
      </c>
      <c r="P112" s="677">
        <v>2.0964722589807314</v>
      </c>
      <c r="Q112" s="665">
        <v>173.21333333333331</v>
      </c>
    </row>
    <row r="113" spans="1:17" ht="14.4" customHeight="1" x14ac:dyDescent="0.3">
      <c r="A113" s="660" t="s">
        <v>7170</v>
      </c>
      <c r="B113" s="661" t="s">
        <v>1686</v>
      </c>
      <c r="C113" s="661" t="s">
        <v>7165</v>
      </c>
      <c r="D113" s="661" t="s">
        <v>7205</v>
      </c>
      <c r="E113" s="661" t="s">
        <v>4110</v>
      </c>
      <c r="F113" s="664">
        <v>1.5999999999999999</v>
      </c>
      <c r="G113" s="664">
        <v>103.28</v>
      </c>
      <c r="H113" s="661">
        <v>1</v>
      </c>
      <c r="I113" s="661">
        <v>64.550000000000011</v>
      </c>
      <c r="J113" s="664">
        <v>0.2</v>
      </c>
      <c r="K113" s="664">
        <v>13.03</v>
      </c>
      <c r="L113" s="661">
        <v>0.12616189000774591</v>
      </c>
      <c r="M113" s="661">
        <v>65.149999999999991</v>
      </c>
      <c r="N113" s="664">
        <v>0.60000000000000009</v>
      </c>
      <c r="O113" s="664">
        <v>53.22</v>
      </c>
      <c r="P113" s="677">
        <v>0.51529821843532142</v>
      </c>
      <c r="Q113" s="665">
        <v>88.699999999999989</v>
      </c>
    </row>
    <row r="114" spans="1:17" ht="14.4" customHeight="1" x14ac:dyDescent="0.3">
      <c r="A114" s="660" t="s">
        <v>7170</v>
      </c>
      <c r="B114" s="661" t="s">
        <v>1686</v>
      </c>
      <c r="C114" s="661" t="s">
        <v>7165</v>
      </c>
      <c r="D114" s="661" t="s">
        <v>7206</v>
      </c>
      <c r="E114" s="661" t="s">
        <v>7161</v>
      </c>
      <c r="F114" s="664">
        <v>3</v>
      </c>
      <c r="G114" s="664">
        <v>52.739999999999995</v>
      </c>
      <c r="H114" s="661">
        <v>1</v>
      </c>
      <c r="I114" s="661">
        <v>17.579999999999998</v>
      </c>
      <c r="J114" s="664"/>
      <c r="K114" s="664"/>
      <c r="L114" s="661"/>
      <c r="M114" s="661"/>
      <c r="N114" s="664"/>
      <c r="O114" s="664"/>
      <c r="P114" s="677"/>
      <c r="Q114" s="665"/>
    </row>
    <row r="115" spans="1:17" ht="14.4" customHeight="1" x14ac:dyDescent="0.3">
      <c r="A115" s="660" t="s">
        <v>7170</v>
      </c>
      <c r="B115" s="661" t="s">
        <v>1686</v>
      </c>
      <c r="C115" s="661" t="s">
        <v>7165</v>
      </c>
      <c r="D115" s="661" t="s">
        <v>7270</v>
      </c>
      <c r="E115" s="661" t="s">
        <v>7161</v>
      </c>
      <c r="F115" s="664">
        <v>2</v>
      </c>
      <c r="G115" s="664">
        <v>74.959999999999994</v>
      </c>
      <c r="H115" s="661">
        <v>1</v>
      </c>
      <c r="I115" s="661">
        <v>37.479999999999997</v>
      </c>
      <c r="J115" s="664">
        <v>3</v>
      </c>
      <c r="K115" s="664">
        <v>113.43</v>
      </c>
      <c r="L115" s="661">
        <v>1.5132070437566705</v>
      </c>
      <c r="M115" s="661">
        <v>37.81</v>
      </c>
      <c r="N115" s="664"/>
      <c r="O115" s="664"/>
      <c r="P115" s="677"/>
      <c r="Q115" s="665"/>
    </row>
    <row r="116" spans="1:17" ht="14.4" customHeight="1" x14ac:dyDescent="0.3">
      <c r="A116" s="660" t="s">
        <v>7170</v>
      </c>
      <c r="B116" s="661" t="s">
        <v>1686</v>
      </c>
      <c r="C116" s="661" t="s">
        <v>7165</v>
      </c>
      <c r="D116" s="661" t="s">
        <v>7207</v>
      </c>
      <c r="E116" s="661" t="s">
        <v>7161</v>
      </c>
      <c r="F116" s="664">
        <v>2</v>
      </c>
      <c r="G116" s="664">
        <v>31.36</v>
      </c>
      <c r="H116" s="661">
        <v>1</v>
      </c>
      <c r="I116" s="661">
        <v>15.68</v>
      </c>
      <c r="J116" s="664">
        <v>5</v>
      </c>
      <c r="K116" s="664">
        <v>47.25</v>
      </c>
      <c r="L116" s="661">
        <v>1.5066964285714286</v>
      </c>
      <c r="M116" s="661">
        <v>9.4499999999999993</v>
      </c>
      <c r="N116" s="664">
        <v>1</v>
      </c>
      <c r="O116" s="664">
        <v>9.4499999999999993</v>
      </c>
      <c r="P116" s="677">
        <v>0.3013392857142857</v>
      </c>
      <c r="Q116" s="665">
        <v>9.4499999999999993</v>
      </c>
    </row>
    <row r="117" spans="1:17" ht="14.4" customHeight="1" x14ac:dyDescent="0.3">
      <c r="A117" s="660" t="s">
        <v>7170</v>
      </c>
      <c r="B117" s="661" t="s">
        <v>1686</v>
      </c>
      <c r="C117" s="661" t="s">
        <v>7165</v>
      </c>
      <c r="D117" s="661" t="s">
        <v>7271</v>
      </c>
      <c r="E117" s="661" t="s">
        <v>7272</v>
      </c>
      <c r="F117" s="664"/>
      <c r="G117" s="664"/>
      <c r="H117" s="661"/>
      <c r="I117" s="661"/>
      <c r="J117" s="664">
        <v>2</v>
      </c>
      <c r="K117" s="664">
        <v>2884.64</v>
      </c>
      <c r="L117" s="661"/>
      <c r="M117" s="661">
        <v>1442.32</v>
      </c>
      <c r="N117" s="664"/>
      <c r="O117" s="664"/>
      <c r="P117" s="677"/>
      <c r="Q117" s="665"/>
    </row>
    <row r="118" spans="1:17" ht="14.4" customHeight="1" x14ac:dyDescent="0.3">
      <c r="A118" s="660" t="s">
        <v>7170</v>
      </c>
      <c r="B118" s="661" t="s">
        <v>1686</v>
      </c>
      <c r="C118" s="661" t="s">
        <v>7165</v>
      </c>
      <c r="D118" s="661" t="s">
        <v>7273</v>
      </c>
      <c r="E118" s="661" t="s">
        <v>7272</v>
      </c>
      <c r="F118" s="664"/>
      <c r="G118" s="664"/>
      <c r="H118" s="661"/>
      <c r="I118" s="661"/>
      <c r="J118" s="664">
        <v>1</v>
      </c>
      <c r="K118" s="664">
        <v>302.69</v>
      </c>
      <c r="L118" s="661"/>
      <c r="M118" s="661">
        <v>302.69</v>
      </c>
      <c r="N118" s="664"/>
      <c r="O118" s="664"/>
      <c r="P118" s="677"/>
      <c r="Q118" s="665"/>
    </row>
    <row r="119" spans="1:17" ht="14.4" customHeight="1" x14ac:dyDescent="0.3">
      <c r="A119" s="660" t="s">
        <v>7170</v>
      </c>
      <c r="B119" s="661" t="s">
        <v>1686</v>
      </c>
      <c r="C119" s="661" t="s">
        <v>7165</v>
      </c>
      <c r="D119" s="661" t="s">
        <v>7210</v>
      </c>
      <c r="E119" s="661" t="s">
        <v>7211</v>
      </c>
      <c r="F119" s="664"/>
      <c r="G119" s="664"/>
      <c r="H119" s="661"/>
      <c r="I119" s="661"/>
      <c r="J119" s="664">
        <v>5</v>
      </c>
      <c r="K119" s="664">
        <v>4778.3</v>
      </c>
      <c r="L119" s="661"/>
      <c r="M119" s="661">
        <v>955.66000000000008</v>
      </c>
      <c r="N119" s="664"/>
      <c r="O119" s="664"/>
      <c r="P119" s="677"/>
      <c r="Q119" s="665"/>
    </row>
    <row r="120" spans="1:17" ht="14.4" customHeight="1" x14ac:dyDescent="0.3">
      <c r="A120" s="660" t="s">
        <v>7170</v>
      </c>
      <c r="B120" s="661" t="s">
        <v>1686</v>
      </c>
      <c r="C120" s="661" t="s">
        <v>7165</v>
      </c>
      <c r="D120" s="661" t="s">
        <v>7212</v>
      </c>
      <c r="E120" s="661" t="s">
        <v>7211</v>
      </c>
      <c r="F120" s="664">
        <v>3</v>
      </c>
      <c r="G120" s="664">
        <v>7105.14</v>
      </c>
      <c r="H120" s="661">
        <v>1</v>
      </c>
      <c r="I120" s="661">
        <v>2368.38</v>
      </c>
      <c r="J120" s="664"/>
      <c r="K120" s="664"/>
      <c r="L120" s="661"/>
      <c r="M120" s="661"/>
      <c r="N120" s="664"/>
      <c r="O120" s="664"/>
      <c r="P120" s="677"/>
      <c r="Q120" s="665"/>
    </row>
    <row r="121" spans="1:17" ht="14.4" customHeight="1" x14ac:dyDescent="0.3">
      <c r="A121" s="660" t="s">
        <v>7170</v>
      </c>
      <c r="B121" s="661" t="s">
        <v>1686</v>
      </c>
      <c r="C121" s="661" t="s">
        <v>7165</v>
      </c>
      <c r="D121" s="661" t="s">
        <v>7213</v>
      </c>
      <c r="E121" s="661" t="s">
        <v>4211</v>
      </c>
      <c r="F121" s="664"/>
      <c r="G121" s="664"/>
      <c r="H121" s="661"/>
      <c r="I121" s="661"/>
      <c r="J121" s="664">
        <v>1.87</v>
      </c>
      <c r="K121" s="664">
        <v>13403.130000000001</v>
      </c>
      <c r="L121" s="661"/>
      <c r="M121" s="661">
        <v>7167.4491978609631</v>
      </c>
      <c r="N121" s="664">
        <v>2.63</v>
      </c>
      <c r="O121" s="664">
        <v>18850.400000000001</v>
      </c>
      <c r="P121" s="677"/>
      <c r="Q121" s="665">
        <v>7167.4524714828904</v>
      </c>
    </row>
    <row r="122" spans="1:17" ht="14.4" customHeight="1" x14ac:dyDescent="0.3">
      <c r="A122" s="660" t="s">
        <v>7170</v>
      </c>
      <c r="B122" s="661" t="s">
        <v>1686</v>
      </c>
      <c r="C122" s="661" t="s">
        <v>7165</v>
      </c>
      <c r="D122" s="661" t="s">
        <v>7214</v>
      </c>
      <c r="E122" s="661" t="s">
        <v>1854</v>
      </c>
      <c r="F122" s="664">
        <v>0.14000000000000001</v>
      </c>
      <c r="G122" s="664">
        <v>120.48</v>
      </c>
      <c r="H122" s="661">
        <v>1</v>
      </c>
      <c r="I122" s="661">
        <v>860.57142857142856</v>
      </c>
      <c r="J122" s="664"/>
      <c r="K122" s="664"/>
      <c r="L122" s="661"/>
      <c r="M122" s="661"/>
      <c r="N122" s="664"/>
      <c r="O122" s="664"/>
      <c r="P122" s="677"/>
      <c r="Q122" s="665"/>
    </row>
    <row r="123" spans="1:17" ht="14.4" customHeight="1" x14ac:dyDescent="0.3">
      <c r="A123" s="660" t="s">
        <v>7170</v>
      </c>
      <c r="B123" s="661" t="s">
        <v>1686</v>
      </c>
      <c r="C123" s="661" t="s">
        <v>7165</v>
      </c>
      <c r="D123" s="661" t="s">
        <v>7216</v>
      </c>
      <c r="E123" s="661" t="s">
        <v>1854</v>
      </c>
      <c r="F123" s="664">
        <v>1</v>
      </c>
      <c r="G123" s="664">
        <v>273.05</v>
      </c>
      <c r="H123" s="661">
        <v>1</v>
      </c>
      <c r="I123" s="661">
        <v>273.05</v>
      </c>
      <c r="J123" s="664">
        <v>1</v>
      </c>
      <c r="K123" s="664">
        <v>248.4</v>
      </c>
      <c r="L123" s="661">
        <v>0.90972349386559237</v>
      </c>
      <c r="M123" s="661">
        <v>248.4</v>
      </c>
      <c r="N123" s="664"/>
      <c r="O123" s="664"/>
      <c r="P123" s="677"/>
      <c r="Q123" s="665"/>
    </row>
    <row r="124" spans="1:17" ht="14.4" customHeight="1" x14ac:dyDescent="0.3">
      <c r="A124" s="660" t="s">
        <v>7170</v>
      </c>
      <c r="B124" s="661" t="s">
        <v>1686</v>
      </c>
      <c r="C124" s="661" t="s">
        <v>7165</v>
      </c>
      <c r="D124" s="661" t="s">
        <v>7274</v>
      </c>
      <c r="E124" s="661" t="s">
        <v>3383</v>
      </c>
      <c r="F124" s="664"/>
      <c r="G124" s="664"/>
      <c r="H124" s="661"/>
      <c r="I124" s="661"/>
      <c r="J124" s="664"/>
      <c r="K124" s="664"/>
      <c r="L124" s="661"/>
      <c r="M124" s="661"/>
      <c r="N124" s="664">
        <v>0.52</v>
      </c>
      <c r="O124" s="664">
        <v>595.92999999999995</v>
      </c>
      <c r="P124" s="677"/>
      <c r="Q124" s="665">
        <v>1146.0192307692307</v>
      </c>
    </row>
    <row r="125" spans="1:17" ht="14.4" customHeight="1" x14ac:dyDescent="0.3">
      <c r="A125" s="660" t="s">
        <v>7170</v>
      </c>
      <c r="B125" s="661" t="s">
        <v>1686</v>
      </c>
      <c r="C125" s="661" t="s">
        <v>7165</v>
      </c>
      <c r="D125" s="661" t="s">
        <v>7275</v>
      </c>
      <c r="E125" s="661" t="s">
        <v>3383</v>
      </c>
      <c r="F125" s="664"/>
      <c r="G125" s="664"/>
      <c r="H125" s="661"/>
      <c r="I125" s="661"/>
      <c r="J125" s="664"/>
      <c r="K125" s="664"/>
      <c r="L125" s="661"/>
      <c r="M125" s="661"/>
      <c r="N125" s="664">
        <v>2</v>
      </c>
      <c r="O125" s="664">
        <v>9168.08</v>
      </c>
      <c r="P125" s="677"/>
      <c r="Q125" s="665">
        <v>4584.04</v>
      </c>
    </row>
    <row r="126" spans="1:17" ht="14.4" customHeight="1" x14ac:dyDescent="0.3">
      <c r="A126" s="660" t="s">
        <v>7170</v>
      </c>
      <c r="B126" s="661" t="s">
        <v>1686</v>
      </c>
      <c r="C126" s="661" t="s">
        <v>7165</v>
      </c>
      <c r="D126" s="661" t="s">
        <v>7217</v>
      </c>
      <c r="E126" s="661" t="s">
        <v>7218</v>
      </c>
      <c r="F126" s="664">
        <v>2.19</v>
      </c>
      <c r="G126" s="664">
        <v>7303.69</v>
      </c>
      <c r="H126" s="661">
        <v>1</v>
      </c>
      <c r="I126" s="661">
        <v>3335.0182648401824</v>
      </c>
      <c r="J126" s="664"/>
      <c r="K126" s="664"/>
      <c r="L126" s="661"/>
      <c r="M126" s="661"/>
      <c r="N126" s="664"/>
      <c r="O126" s="664"/>
      <c r="P126" s="677"/>
      <c r="Q126" s="665"/>
    </row>
    <row r="127" spans="1:17" ht="14.4" customHeight="1" x14ac:dyDescent="0.3">
      <c r="A127" s="660" t="s">
        <v>7170</v>
      </c>
      <c r="B127" s="661" t="s">
        <v>1686</v>
      </c>
      <c r="C127" s="661" t="s">
        <v>7165</v>
      </c>
      <c r="D127" s="661" t="s">
        <v>7219</v>
      </c>
      <c r="E127" s="661" t="s">
        <v>7218</v>
      </c>
      <c r="F127" s="664">
        <v>5.64</v>
      </c>
      <c r="G127" s="664">
        <v>37618.959999999999</v>
      </c>
      <c r="H127" s="661">
        <v>1</v>
      </c>
      <c r="I127" s="661">
        <v>6670.0283687943265</v>
      </c>
      <c r="J127" s="664">
        <v>1.5699999999999998</v>
      </c>
      <c r="K127" s="664">
        <v>10563.8</v>
      </c>
      <c r="L127" s="661">
        <v>0.28081052745743101</v>
      </c>
      <c r="M127" s="661">
        <v>6728.5350318471337</v>
      </c>
      <c r="N127" s="664">
        <v>1.95</v>
      </c>
      <c r="O127" s="664">
        <v>2917.99</v>
      </c>
      <c r="P127" s="677">
        <v>7.7567003447197899E-2</v>
      </c>
      <c r="Q127" s="665">
        <v>1496.4051282051282</v>
      </c>
    </row>
    <row r="128" spans="1:17" ht="14.4" customHeight="1" x14ac:dyDescent="0.3">
      <c r="A128" s="660" t="s">
        <v>7170</v>
      </c>
      <c r="B128" s="661" t="s">
        <v>1686</v>
      </c>
      <c r="C128" s="661" t="s">
        <v>7165</v>
      </c>
      <c r="D128" s="661" t="s">
        <v>7276</v>
      </c>
      <c r="E128" s="661" t="s">
        <v>7277</v>
      </c>
      <c r="F128" s="664"/>
      <c r="G128" s="664"/>
      <c r="H128" s="661"/>
      <c r="I128" s="661"/>
      <c r="J128" s="664"/>
      <c r="K128" s="664"/>
      <c r="L128" s="661"/>
      <c r="M128" s="661"/>
      <c r="N128" s="664">
        <v>3.58</v>
      </c>
      <c r="O128" s="664">
        <v>1027.96</v>
      </c>
      <c r="P128" s="677"/>
      <c r="Q128" s="665">
        <v>287.13966480446931</v>
      </c>
    </row>
    <row r="129" spans="1:17" ht="14.4" customHeight="1" x14ac:dyDescent="0.3">
      <c r="A129" s="660" t="s">
        <v>7170</v>
      </c>
      <c r="B129" s="661" t="s">
        <v>1686</v>
      </c>
      <c r="C129" s="661" t="s">
        <v>7165</v>
      </c>
      <c r="D129" s="661" t="s">
        <v>7278</v>
      </c>
      <c r="E129" s="661" t="s">
        <v>7277</v>
      </c>
      <c r="F129" s="664"/>
      <c r="G129" s="664"/>
      <c r="H129" s="661"/>
      <c r="I129" s="661"/>
      <c r="J129" s="664">
        <v>5.61</v>
      </c>
      <c r="K129" s="664">
        <v>8054.49</v>
      </c>
      <c r="L129" s="661"/>
      <c r="M129" s="661">
        <v>1435.7379679144383</v>
      </c>
      <c r="N129" s="664">
        <v>3.4899999999999998</v>
      </c>
      <c r="O129" s="664">
        <v>5010.7199999999993</v>
      </c>
      <c r="P129" s="677"/>
      <c r="Q129" s="665">
        <v>1435.7363896848137</v>
      </c>
    </row>
    <row r="130" spans="1:17" ht="14.4" customHeight="1" x14ac:dyDescent="0.3">
      <c r="A130" s="660" t="s">
        <v>7170</v>
      </c>
      <c r="B130" s="661" t="s">
        <v>1686</v>
      </c>
      <c r="C130" s="661" t="s">
        <v>7165</v>
      </c>
      <c r="D130" s="661" t="s">
        <v>7279</v>
      </c>
      <c r="E130" s="661" t="s">
        <v>7161</v>
      </c>
      <c r="F130" s="664">
        <v>4</v>
      </c>
      <c r="G130" s="664">
        <v>10595.4</v>
      </c>
      <c r="H130" s="661">
        <v>1</v>
      </c>
      <c r="I130" s="661">
        <v>2648.85</v>
      </c>
      <c r="J130" s="664"/>
      <c r="K130" s="664"/>
      <c r="L130" s="661"/>
      <c r="M130" s="661"/>
      <c r="N130" s="664"/>
      <c r="O130" s="664"/>
      <c r="P130" s="677"/>
      <c r="Q130" s="665"/>
    </row>
    <row r="131" spans="1:17" ht="14.4" customHeight="1" x14ac:dyDescent="0.3">
      <c r="A131" s="660" t="s">
        <v>7170</v>
      </c>
      <c r="B131" s="661" t="s">
        <v>1686</v>
      </c>
      <c r="C131" s="661" t="s">
        <v>7165</v>
      </c>
      <c r="D131" s="661" t="s">
        <v>7280</v>
      </c>
      <c r="E131" s="661" t="s">
        <v>2185</v>
      </c>
      <c r="F131" s="664"/>
      <c r="G131" s="664"/>
      <c r="H131" s="661"/>
      <c r="I131" s="661"/>
      <c r="J131" s="664"/>
      <c r="K131" s="664"/>
      <c r="L131" s="661"/>
      <c r="M131" s="661"/>
      <c r="N131" s="664">
        <v>4.58</v>
      </c>
      <c r="O131" s="664">
        <v>2518.08</v>
      </c>
      <c r="P131" s="677"/>
      <c r="Q131" s="665">
        <v>549.79912663755454</v>
      </c>
    </row>
    <row r="132" spans="1:17" ht="14.4" customHeight="1" x14ac:dyDescent="0.3">
      <c r="A132" s="660" t="s">
        <v>7170</v>
      </c>
      <c r="B132" s="661" t="s">
        <v>1686</v>
      </c>
      <c r="C132" s="661" t="s">
        <v>7165</v>
      </c>
      <c r="D132" s="661" t="s">
        <v>7281</v>
      </c>
      <c r="E132" s="661" t="s">
        <v>2185</v>
      </c>
      <c r="F132" s="664"/>
      <c r="G132" s="664"/>
      <c r="H132" s="661"/>
      <c r="I132" s="661"/>
      <c r="J132" s="664"/>
      <c r="K132" s="664"/>
      <c r="L132" s="661"/>
      <c r="M132" s="661"/>
      <c r="N132" s="664">
        <v>2</v>
      </c>
      <c r="O132" s="664">
        <v>5344.18</v>
      </c>
      <c r="P132" s="677"/>
      <c r="Q132" s="665">
        <v>2672.09</v>
      </c>
    </row>
    <row r="133" spans="1:17" ht="14.4" customHeight="1" x14ac:dyDescent="0.3">
      <c r="A133" s="660" t="s">
        <v>7170</v>
      </c>
      <c r="B133" s="661" t="s">
        <v>1686</v>
      </c>
      <c r="C133" s="661" t="s">
        <v>7165</v>
      </c>
      <c r="D133" s="661" t="s">
        <v>7282</v>
      </c>
      <c r="E133" s="661" t="s">
        <v>7283</v>
      </c>
      <c r="F133" s="664"/>
      <c r="G133" s="664"/>
      <c r="H133" s="661"/>
      <c r="I133" s="661"/>
      <c r="J133" s="664">
        <v>0</v>
      </c>
      <c r="K133" s="664">
        <v>0</v>
      </c>
      <c r="L133" s="661"/>
      <c r="M133" s="661"/>
      <c r="N133" s="664">
        <v>0</v>
      </c>
      <c r="O133" s="664">
        <v>0</v>
      </c>
      <c r="P133" s="677"/>
      <c r="Q133" s="665"/>
    </row>
    <row r="134" spans="1:17" ht="14.4" customHeight="1" x14ac:dyDescent="0.3">
      <c r="A134" s="660" t="s">
        <v>7170</v>
      </c>
      <c r="B134" s="661" t="s">
        <v>1686</v>
      </c>
      <c r="C134" s="661" t="s">
        <v>7165</v>
      </c>
      <c r="D134" s="661" t="s">
        <v>7282</v>
      </c>
      <c r="E134" s="661" t="s">
        <v>3966</v>
      </c>
      <c r="F134" s="664"/>
      <c r="G134" s="664"/>
      <c r="H134" s="661"/>
      <c r="I134" s="661"/>
      <c r="J134" s="664">
        <v>2</v>
      </c>
      <c r="K134" s="664">
        <v>144258.51999999999</v>
      </c>
      <c r="L134" s="661"/>
      <c r="M134" s="661">
        <v>72129.259999999995</v>
      </c>
      <c r="N134" s="664">
        <v>20</v>
      </c>
      <c r="O134" s="664">
        <v>1397509.6</v>
      </c>
      <c r="P134" s="677"/>
      <c r="Q134" s="665">
        <v>69875.48000000001</v>
      </c>
    </row>
    <row r="135" spans="1:17" ht="14.4" customHeight="1" x14ac:dyDescent="0.3">
      <c r="A135" s="660" t="s">
        <v>7170</v>
      </c>
      <c r="B135" s="661" t="s">
        <v>1686</v>
      </c>
      <c r="C135" s="661" t="s">
        <v>7165</v>
      </c>
      <c r="D135" s="661" t="s">
        <v>7220</v>
      </c>
      <c r="E135" s="661" t="s">
        <v>7283</v>
      </c>
      <c r="F135" s="664">
        <v>0</v>
      </c>
      <c r="G135" s="664">
        <v>8.149072527885437E-10</v>
      </c>
      <c r="H135" s="661">
        <v>1</v>
      </c>
      <c r="I135" s="661"/>
      <c r="J135" s="664">
        <v>0</v>
      </c>
      <c r="K135" s="664">
        <v>-4.6566128730773926E-10</v>
      </c>
      <c r="L135" s="661">
        <v>-0.5714285714285714</v>
      </c>
      <c r="M135" s="661"/>
      <c r="N135" s="664">
        <v>0</v>
      </c>
      <c r="O135" s="664">
        <v>9.3132257461547852E-10</v>
      </c>
      <c r="P135" s="677">
        <v>1.1428571428571428</v>
      </c>
      <c r="Q135" s="665"/>
    </row>
    <row r="136" spans="1:17" ht="14.4" customHeight="1" x14ac:dyDescent="0.3">
      <c r="A136" s="660" t="s">
        <v>7170</v>
      </c>
      <c r="B136" s="661" t="s">
        <v>1686</v>
      </c>
      <c r="C136" s="661" t="s">
        <v>7165</v>
      </c>
      <c r="D136" s="661" t="s">
        <v>7220</v>
      </c>
      <c r="E136" s="661" t="s">
        <v>3958</v>
      </c>
      <c r="F136" s="664">
        <v>31</v>
      </c>
      <c r="G136" s="664">
        <v>2981881.63</v>
      </c>
      <c r="H136" s="661">
        <v>1</v>
      </c>
      <c r="I136" s="661">
        <v>96189.73</v>
      </c>
      <c r="J136" s="664">
        <v>92</v>
      </c>
      <c r="K136" s="664">
        <v>9032700.7599999998</v>
      </c>
      <c r="L136" s="661">
        <v>3.029194944938173</v>
      </c>
      <c r="M136" s="661">
        <v>98181.53</v>
      </c>
      <c r="N136" s="664">
        <v>66</v>
      </c>
      <c r="O136" s="664">
        <v>6195148.0800000001</v>
      </c>
      <c r="P136" s="677">
        <v>2.0775969165482939</v>
      </c>
      <c r="Q136" s="665">
        <v>93865.88</v>
      </c>
    </row>
    <row r="137" spans="1:17" ht="14.4" customHeight="1" x14ac:dyDescent="0.3">
      <c r="A137" s="660" t="s">
        <v>7170</v>
      </c>
      <c r="B137" s="661" t="s">
        <v>1686</v>
      </c>
      <c r="C137" s="661" t="s">
        <v>7165</v>
      </c>
      <c r="D137" s="661" t="s">
        <v>7284</v>
      </c>
      <c r="E137" s="661" t="s">
        <v>7285</v>
      </c>
      <c r="F137" s="664"/>
      <c r="G137" s="664"/>
      <c r="H137" s="661"/>
      <c r="I137" s="661"/>
      <c r="J137" s="664">
        <v>0</v>
      </c>
      <c r="K137" s="664">
        <v>0</v>
      </c>
      <c r="L137" s="661"/>
      <c r="M137" s="661"/>
      <c r="N137" s="664">
        <v>0</v>
      </c>
      <c r="O137" s="664">
        <v>0</v>
      </c>
      <c r="P137" s="677"/>
      <c r="Q137" s="665"/>
    </row>
    <row r="138" spans="1:17" ht="14.4" customHeight="1" x14ac:dyDescent="0.3">
      <c r="A138" s="660" t="s">
        <v>7170</v>
      </c>
      <c r="B138" s="661" t="s">
        <v>1686</v>
      </c>
      <c r="C138" s="661" t="s">
        <v>7165</v>
      </c>
      <c r="D138" s="661" t="s">
        <v>7284</v>
      </c>
      <c r="E138" s="661" t="s">
        <v>3915</v>
      </c>
      <c r="F138" s="664"/>
      <c r="G138" s="664"/>
      <c r="H138" s="661"/>
      <c r="I138" s="661"/>
      <c r="J138" s="664">
        <v>23</v>
      </c>
      <c r="K138" s="664">
        <v>121676.48</v>
      </c>
      <c r="L138" s="661"/>
      <c r="M138" s="661">
        <v>5290.2817391304343</v>
      </c>
      <c r="N138" s="664">
        <v>40.369999999999997</v>
      </c>
      <c r="O138" s="664">
        <v>233764.9</v>
      </c>
      <c r="P138" s="677"/>
      <c r="Q138" s="665">
        <v>5790.5598216497401</v>
      </c>
    </row>
    <row r="139" spans="1:17" ht="14.4" customHeight="1" x14ac:dyDescent="0.3">
      <c r="A139" s="660" t="s">
        <v>7170</v>
      </c>
      <c r="B139" s="661" t="s">
        <v>1686</v>
      </c>
      <c r="C139" s="661" t="s">
        <v>7165</v>
      </c>
      <c r="D139" s="661" t="s">
        <v>7286</v>
      </c>
      <c r="E139" s="661" t="s">
        <v>7285</v>
      </c>
      <c r="F139" s="664"/>
      <c r="G139" s="664"/>
      <c r="H139" s="661"/>
      <c r="I139" s="661"/>
      <c r="J139" s="664">
        <v>0</v>
      </c>
      <c r="K139" s="664">
        <v>5.0931703299283981E-11</v>
      </c>
      <c r="L139" s="661"/>
      <c r="M139" s="661"/>
      <c r="N139" s="664">
        <v>0</v>
      </c>
      <c r="O139" s="664">
        <v>0</v>
      </c>
      <c r="P139" s="677"/>
      <c r="Q139" s="665"/>
    </row>
    <row r="140" spans="1:17" ht="14.4" customHeight="1" x14ac:dyDescent="0.3">
      <c r="A140" s="660" t="s">
        <v>7170</v>
      </c>
      <c r="B140" s="661" t="s">
        <v>1686</v>
      </c>
      <c r="C140" s="661" t="s">
        <v>7165</v>
      </c>
      <c r="D140" s="661" t="s">
        <v>7286</v>
      </c>
      <c r="E140" s="661" t="s">
        <v>3915</v>
      </c>
      <c r="F140" s="664"/>
      <c r="G140" s="664"/>
      <c r="H140" s="661"/>
      <c r="I140" s="661"/>
      <c r="J140" s="664">
        <v>24</v>
      </c>
      <c r="K140" s="664">
        <v>608245.84000000008</v>
      </c>
      <c r="L140" s="661"/>
      <c r="M140" s="661">
        <v>25343.576666666671</v>
      </c>
      <c r="N140" s="664">
        <v>34</v>
      </c>
      <c r="O140" s="664">
        <v>899504.34</v>
      </c>
      <c r="P140" s="677"/>
      <c r="Q140" s="665">
        <v>26456.01</v>
      </c>
    </row>
    <row r="141" spans="1:17" ht="14.4" customHeight="1" x14ac:dyDescent="0.3">
      <c r="A141" s="660" t="s">
        <v>7170</v>
      </c>
      <c r="B141" s="661" t="s">
        <v>1686</v>
      </c>
      <c r="C141" s="661" t="s">
        <v>7165</v>
      </c>
      <c r="D141" s="661" t="s">
        <v>7287</v>
      </c>
      <c r="E141" s="661" t="s">
        <v>1676</v>
      </c>
      <c r="F141" s="664"/>
      <c r="G141" s="664"/>
      <c r="H141" s="661"/>
      <c r="I141" s="661"/>
      <c r="J141" s="664">
        <v>0.4</v>
      </c>
      <c r="K141" s="664">
        <v>3955.84</v>
      </c>
      <c r="L141" s="661"/>
      <c r="M141" s="661">
        <v>9889.6</v>
      </c>
      <c r="N141" s="664"/>
      <c r="O141" s="664"/>
      <c r="P141" s="677"/>
      <c r="Q141" s="665"/>
    </row>
    <row r="142" spans="1:17" ht="14.4" customHeight="1" x14ac:dyDescent="0.3">
      <c r="A142" s="660" t="s">
        <v>7170</v>
      </c>
      <c r="B142" s="661" t="s">
        <v>1686</v>
      </c>
      <c r="C142" s="661" t="s">
        <v>7165</v>
      </c>
      <c r="D142" s="661" t="s">
        <v>7171</v>
      </c>
      <c r="E142" s="661" t="s">
        <v>1679</v>
      </c>
      <c r="F142" s="664">
        <v>5</v>
      </c>
      <c r="G142" s="664">
        <v>72992.5</v>
      </c>
      <c r="H142" s="661">
        <v>1</v>
      </c>
      <c r="I142" s="661">
        <v>14598.5</v>
      </c>
      <c r="J142" s="664">
        <v>5.6</v>
      </c>
      <c r="K142" s="664">
        <v>65517.299999999996</v>
      </c>
      <c r="L142" s="661">
        <v>0.89758947837106551</v>
      </c>
      <c r="M142" s="661">
        <v>11699.517857142857</v>
      </c>
      <c r="N142" s="664">
        <v>12.399999999999999</v>
      </c>
      <c r="O142" s="664">
        <v>122243.87999999999</v>
      </c>
      <c r="P142" s="677">
        <v>1.6747457615508441</v>
      </c>
      <c r="Q142" s="665">
        <v>9858.3774193548397</v>
      </c>
    </row>
    <row r="143" spans="1:17" ht="14.4" customHeight="1" x14ac:dyDescent="0.3">
      <c r="A143" s="660" t="s">
        <v>7170</v>
      </c>
      <c r="B143" s="661" t="s">
        <v>1686</v>
      </c>
      <c r="C143" s="661" t="s">
        <v>7165</v>
      </c>
      <c r="D143" s="661" t="s">
        <v>7288</v>
      </c>
      <c r="E143" s="661" t="s">
        <v>4197</v>
      </c>
      <c r="F143" s="664"/>
      <c r="G143" s="664"/>
      <c r="H143" s="661"/>
      <c r="I143" s="661"/>
      <c r="J143" s="664">
        <v>0.56000000000000005</v>
      </c>
      <c r="K143" s="664">
        <v>415.64</v>
      </c>
      <c r="L143" s="661"/>
      <c r="M143" s="661">
        <v>742.21428571428567</v>
      </c>
      <c r="N143" s="664"/>
      <c r="O143" s="664"/>
      <c r="P143" s="677"/>
      <c r="Q143" s="665"/>
    </row>
    <row r="144" spans="1:17" ht="14.4" customHeight="1" x14ac:dyDescent="0.3">
      <c r="A144" s="660" t="s">
        <v>7170</v>
      </c>
      <c r="B144" s="661" t="s">
        <v>1686</v>
      </c>
      <c r="C144" s="661" t="s">
        <v>7165</v>
      </c>
      <c r="D144" s="661" t="s">
        <v>7289</v>
      </c>
      <c r="E144" s="661" t="s">
        <v>2579</v>
      </c>
      <c r="F144" s="664">
        <v>1.73</v>
      </c>
      <c r="G144" s="664">
        <v>2817.28</v>
      </c>
      <c r="H144" s="661">
        <v>1</v>
      </c>
      <c r="I144" s="661">
        <v>1628.4855491329481</v>
      </c>
      <c r="J144" s="664">
        <v>1.1000000000000001</v>
      </c>
      <c r="K144" s="664">
        <v>1807.05</v>
      </c>
      <c r="L144" s="661">
        <v>0.64141654361653788</v>
      </c>
      <c r="M144" s="661">
        <v>1642.772727272727</v>
      </c>
      <c r="N144" s="664"/>
      <c r="O144" s="664"/>
      <c r="P144" s="677"/>
      <c r="Q144" s="665"/>
    </row>
    <row r="145" spans="1:17" ht="14.4" customHeight="1" x14ac:dyDescent="0.3">
      <c r="A145" s="660" t="s">
        <v>7170</v>
      </c>
      <c r="B145" s="661" t="s">
        <v>1686</v>
      </c>
      <c r="C145" s="661" t="s">
        <v>7165</v>
      </c>
      <c r="D145" s="661" t="s">
        <v>7221</v>
      </c>
      <c r="E145" s="661" t="s">
        <v>1978</v>
      </c>
      <c r="F145" s="664"/>
      <c r="G145" s="664"/>
      <c r="H145" s="661"/>
      <c r="I145" s="661"/>
      <c r="J145" s="664">
        <v>3.66</v>
      </c>
      <c r="K145" s="664">
        <v>239.16000000000003</v>
      </c>
      <c r="L145" s="661"/>
      <c r="M145" s="661">
        <v>65.344262295081975</v>
      </c>
      <c r="N145" s="664">
        <v>1</v>
      </c>
      <c r="O145" s="664">
        <v>65.349999999999994</v>
      </c>
      <c r="P145" s="677"/>
      <c r="Q145" s="665">
        <v>65.349999999999994</v>
      </c>
    </row>
    <row r="146" spans="1:17" ht="14.4" customHeight="1" x14ac:dyDescent="0.3">
      <c r="A146" s="660" t="s">
        <v>7170</v>
      </c>
      <c r="B146" s="661" t="s">
        <v>1686</v>
      </c>
      <c r="C146" s="661" t="s">
        <v>7165</v>
      </c>
      <c r="D146" s="661" t="s">
        <v>7290</v>
      </c>
      <c r="E146" s="661" t="s">
        <v>1978</v>
      </c>
      <c r="F146" s="664"/>
      <c r="G146" s="664"/>
      <c r="H146" s="661"/>
      <c r="I146" s="661"/>
      <c r="J146" s="664">
        <v>3.1399999999999997</v>
      </c>
      <c r="K146" s="664">
        <v>353.6</v>
      </c>
      <c r="L146" s="661"/>
      <c r="M146" s="661">
        <v>112.61146496815289</v>
      </c>
      <c r="N146" s="664">
        <v>1.78</v>
      </c>
      <c r="O146" s="664">
        <v>200.46</v>
      </c>
      <c r="P146" s="677"/>
      <c r="Q146" s="665">
        <v>112.6179775280899</v>
      </c>
    </row>
    <row r="147" spans="1:17" ht="14.4" customHeight="1" x14ac:dyDescent="0.3">
      <c r="A147" s="660" t="s">
        <v>7170</v>
      </c>
      <c r="B147" s="661" t="s">
        <v>1686</v>
      </c>
      <c r="C147" s="661" t="s">
        <v>7165</v>
      </c>
      <c r="D147" s="661" t="s">
        <v>7222</v>
      </c>
      <c r="E147" s="661" t="s">
        <v>1978</v>
      </c>
      <c r="F147" s="664"/>
      <c r="G147" s="664"/>
      <c r="H147" s="661"/>
      <c r="I147" s="661"/>
      <c r="J147" s="664">
        <v>1.92</v>
      </c>
      <c r="K147" s="664">
        <v>1089.5900000000001</v>
      </c>
      <c r="L147" s="661"/>
      <c r="M147" s="661">
        <v>567.49479166666674</v>
      </c>
      <c r="N147" s="664">
        <v>5.04</v>
      </c>
      <c r="O147" s="664">
        <v>2860.2400000000002</v>
      </c>
      <c r="P147" s="677"/>
      <c r="Q147" s="665">
        <v>567.50793650793651</v>
      </c>
    </row>
    <row r="148" spans="1:17" ht="14.4" customHeight="1" x14ac:dyDescent="0.3">
      <c r="A148" s="660" t="s">
        <v>7170</v>
      </c>
      <c r="B148" s="661" t="s">
        <v>1686</v>
      </c>
      <c r="C148" s="661" t="s">
        <v>7165</v>
      </c>
      <c r="D148" s="661" t="s">
        <v>7291</v>
      </c>
      <c r="E148" s="661" t="s">
        <v>2532</v>
      </c>
      <c r="F148" s="664"/>
      <c r="G148" s="664"/>
      <c r="H148" s="661"/>
      <c r="I148" s="661"/>
      <c r="J148" s="664"/>
      <c r="K148" s="664"/>
      <c r="L148" s="661"/>
      <c r="M148" s="661"/>
      <c r="N148" s="664">
        <v>0.12</v>
      </c>
      <c r="O148" s="664">
        <v>86.23</v>
      </c>
      <c r="P148" s="677"/>
      <c r="Q148" s="665">
        <v>718.58333333333337</v>
      </c>
    </row>
    <row r="149" spans="1:17" ht="14.4" customHeight="1" x14ac:dyDescent="0.3">
      <c r="A149" s="660" t="s">
        <v>7170</v>
      </c>
      <c r="B149" s="661" t="s">
        <v>1686</v>
      </c>
      <c r="C149" s="661" t="s">
        <v>7165</v>
      </c>
      <c r="D149" s="661" t="s">
        <v>7292</v>
      </c>
      <c r="E149" s="661" t="s">
        <v>2567</v>
      </c>
      <c r="F149" s="664"/>
      <c r="G149" s="664"/>
      <c r="H149" s="661"/>
      <c r="I149" s="661"/>
      <c r="J149" s="664"/>
      <c r="K149" s="664"/>
      <c r="L149" s="661"/>
      <c r="M149" s="661"/>
      <c r="N149" s="664">
        <v>3</v>
      </c>
      <c r="O149" s="664">
        <v>1077.9000000000001</v>
      </c>
      <c r="P149" s="677"/>
      <c r="Q149" s="665">
        <v>359.3</v>
      </c>
    </row>
    <row r="150" spans="1:17" ht="14.4" customHeight="1" x14ac:dyDescent="0.3">
      <c r="A150" s="660" t="s">
        <v>7170</v>
      </c>
      <c r="B150" s="661" t="s">
        <v>1686</v>
      </c>
      <c r="C150" s="661" t="s">
        <v>7165</v>
      </c>
      <c r="D150" s="661" t="s">
        <v>7293</v>
      </c>
      <c r="E150" s="661" t="s">
        <v>7294</v>
      </c>
      <c r="F150" s="664"/>
      <c r="G150" s="664"/>
      <c r="H150" s="661"/>
      <c r="I150" s="661"/>
      <c r="J150" s="664">
        <v>1.38</v>
      </c>
      <c r="K150" s="664">
        <v>227.60000000000002</v>
      </c>
      <c r="L150" s="661"/>
      <c r="M150" s="661">
        <v>164.92753623188409</v>
      </c>
      <c r="N150" s="664"/>
      <c r="O150" s="664"/>
      <c r="P150" s="677"/>
      <c r="Q150" s="665"/>
    </row>
    <row r="151" spans="1:17" ht="14.4" customHeight="1" x14ac:dyDescent="0.3">
      <c r="A151" s="660" t="s">
        <v>7170</v>
      </c>
      <c r="B151" s="661" t="s">
        <v>1686</v>
      </c>
      <c r="C151" s="661" t="s">
        <v>7165</v>
      </c>
      <c r="D151" s="661" t="s">
        <v>7295</v>
      </c>
      <c r="E151" s="661" t="s">
        <v>7294</v>
      </c>
      <c r="F151" s="664"/>
      <c r="G151" s="664"/>
      <c r="H151" s="661"/>
      <c r="I151" s="661"/>
      <c r="J151" s="664">
        <v>3.41</v>
      </c>
      <c r="K151" s="664">
        <v>1687.18</v>
      </c>
      <c r="L151" s="661"/>
      <c r="M151" s="661">
        <v>494.77419354838707</v>
      </c>
      <c r="N151" s="664"/>
      <c r="O151" s="664"/>
      <c r="P151" s="677"/>
      <c r="Q151" s="665"/>
    </row>
    <row r="152" spans="1:17" ht="14.4" customHeight="1" x14ac:dyDescent="0.3">
      <c r="A152" s="660" t="s">
        <v>7170</v>
      </c>
      <c r="B152" s="661" t="s">
        <v>1686</v>
      </c>
      <c r="C152" s="661" t="s">
        <v>7165</v>
      </c>
      <c r="D152" s="661" t="s">
        <v>7296</v>
      </c>
      <c r="E152" s="661" t="s">
        <v>7294</v>
      </c>
      <c r="F152" s="664"/>
      <c r="G152" s="664"/>
      <c r="H152" s="661"/>
      <c r="I152" s="661"/>
      <c r="J152" s="664">
        <v>0.17</v>
      </c>
      <c r="K152" s="664">
        <v>252.33</v>
      </c>
      <c r="L152" s="661"/>
      <c r="M152" s="661">
        <v>1484.2941176470588</v>
      </c>
      <c r="N152" s="664"/>
      <c r="O152" s="664"/>
      <c r="P152" s="677"/>
      <c r="Q152" s="665"/>
    </row>
    <row r="153" spans="1:17" ht="14.4" customHeight="1" x14ac:dyDescent="0.3">
      <c r="A153" s="660" t="s">
        <v>7170</v>
      </c>
      <c r="B153" s="661" t="s">
        <v>1686</v>
      </c>
      <c r="C153" s="661" t="s">
        <v>7165</v>
      </c>
      <c r="D153" s="661" t="s">
        <v>7223</v>
      </c>
      <c r="E153" s="661" t="s">
        <v>1842</v>
      </c>
      <c r="F153" s="664">
        <v>2.59</v>
      </c>
      <c r="G153" s="664">
        <v>593.4</v>
      </c>
      <c r="H153" s="661">
        <v>1</v>
      </c>
      <c r="I153" s="661">
        <v>229.1119691119691</v>
      </c>
      <c r="J153" s="664">
        <v>11.850000000000001</v>
      </c>
      <c r="K153" s="664">
        <v>2759.88</v>
      </c>
      <c r="L153" s="661">
        <v>4.6509605662285143</v>
      </c>
      <c r="M153" s="661">
        <v>232.90126582278478</v>
      </c>
      <c r="N153" s="664">
        <v>3.73</v>
      </c>
      <c r="O153" s="664">
        <v>859.45</v>
      </c>
      <c r="P153" s="677">
        <v>1.4483485001685206</v>
      </c>
      <c r="Q153" s="665">
        <v>230.41554959785523</v>
      </c>
    </row>
    <row r="154" spans="1:17" ht="14.4" customHeight="1" x14ac:dyDescent="0.3">
      <c r="A154" s="660" t="s">
        <v>7170</v>
      </c>
      <c r="B154" s="661" t="s">
        <v>1686</v>
      </c>
      <c r="C154" s="661" t="s">
        <v>7165</v>
      </c>
      <c r="D154" s="661" t="s">
        <v>7297</v>
      </c>
      <c r="E154" s="661" t="s">
        <v>1842</v>
      </c>
      <c r="F154" s="664">
        <v>0.34</v>
      </c>
      <c r="G154" s="664">
        <v>292.60000000000002</v>
      </c>
      <c r="H154" s="661">
        <v>1</v>
      </c>
      <c r="I154" s="661">
        <v>860.58823529411768</v>
      </c>
      <c r="J154" s="664">
        <v>0.67</v>
      </c>
      <c r="K154" s="664">
        <v>527.01</v>
      </c>
      <c r="L154" s="661">
        <v>1.801127819548872</v>
      </c>
      <c r="M154" s="661">
        <v>786.5820895522387</v>
      </c>
      <c r="N154" s="664">
        <v>1.17</v>
      </c>
      <c r="O154" s="664">
        <v>808.76</v>
      </c>
      <c r="P154" s="677">
        <v>2.7640464798359532</v>
      </c>
      <c r="Q154" s="665">
        <v>691.24786324786328</v>
      </c>
    </row>
    <row r="155" spans="1:17" ht="14.4" customHeight="1" x14ac:dyDescent="0.3">
      <c r="A155" s="660" t="s">
        <v>7170</v>
      </c>
      <c r="B155" s="661" t="s">
        <v>1686</v>
      </c>
      <c r="C155" s="661" t="s">
        <v>7165</v>
      </c>
      <c r="D155" s="661" t="s">
        <v>7298</v>
      </c>
      <c r="E155" s="661" t="s">
        <v>7299</v>
      </c>
      <c r="F155" s="664"/>
      <c r="G155" s="664"/>
      <c r="H155" s="661"/>
      <c r="I155" s="661"/>
      <c r="J155" s="664">
        <v>3.13</v>
      </c>
      <c r="K155" s="664">
        <v>1055.81</v>
      </c>
      <c r="L155" s="661"/>
      <c r="M155" s="661">
        <v>337.31948881789134</v>
      </c>
      <c r="N155" s="664"/>
      <c r="O155" s="664"/>
      <c r="P155" s="677"/>
      <c r="Q155" s="665"/>
    </row>
    <row r="156" spans="1:17" ht="14.4" customHeight="1" x14ac:dyDescent="0.3">
      <c r="A156" s="660" t="s">
        <v>7170</v>
      </c>
      <c r="B156" s="661" t="s">
        <v>1686</v>
      </c>
      <c r="C156" s="661" t="s">
        <v>7165</v>
      </c>
      <c r="D156" s="661" t="s">
        <v>7300</v>
      </c>
      <c r="E156" s="661" t="s">
        <v>1893</v>
      </c>
      <c r="F156" s="664"/>
      <c r="G156" s="664"/>
      <c r="H156" s="661"/>
      <c r="I156" s="661"/>
      <c r="J156" s="664">
        <v>0.57999999999999996</v>
      </c>
      <c r="K156" s="664">
        <v>95.65</v>
      </c>
      <c r="L156" s="661"/>
      <c r="M156" s="661">
        <v>164.91379310344828</v>
      </c>
      <c r="N156" s="664"/>
      <c r="O156" s="664"/>
      <c r="P156" s="677"/>
      <c r="Q156" s="665"/>
    </row>
    <row r="157" spans="1:17" ht="14.4" customHeight="1" x14ac:dyDescent="0.3">
      <c r="A157" s="660" t="s">
        <v>7170</v>
      </c>
      <c r="B157" s="661" t="s">
        <v>1686</v>
      </c>
      <c r="C157" s="661" t="s">
        <v>7165</v>
      </c>
      <c r="D157" s="661" t="s">
        <v>7301</v>
      </c>
      <c r="E157" s="661" t="s">
        <v>1896</v>
      </c>
      <c r="F157" s="664"/>
      <c r="G157" s="664"/>
      <c r="H157" s="661"/>
      <c r="I157" s="661"/>
      <c r="J157" s="664">
        <v>0.79</v>
      </c>
      <c r="K157" s="664">
        <v>1172.6199999999999</v>
      </c>
      <c r="L157" s="661"/>
      <c r="M157" s="661">
        <v>1484.3291139240505</v>
      </c>
      <c r="N157" s="664"/>
      <c r="O157" s="664"/>
      <c r="P157" s="677"/>
      <c r="Q157" s="665"/>
    </row>
    <row r="158" spans="1:17" ht="14.4" customHeight="1" x14ac:dyDescent="0.3">
      <c r="A158" s="660" t="s">
        <v>7170</v>
      </c>
      <c r="B158" s="661" t="s">
        <v>1686</v>
      </c>
      <c r="C158" s="661" t="s">
        <v>7165</v>
      </c>
      <c r="D158" s="661" t="s">
        <v>7302</v>
      </c>
      <c r="E158" s="661" t="s">
        <v>1912</v>
      </c>
      <c r="F158" s="664">
        <v>4.51</v>
      </c>
      <c r="G158" s="664">
        <v>2212.0600000000004</v>
      </c>
      <c r="H158" s="661">
        <v>1</v>
      </c>
      <c r="I158" s="661">
        <v>490.47893569844803</v>
      </c>
      <c r="J158" s="664">
        <v>2.19</v>
      </c>
      <c r="K158" s="664">
        <v>1083.56</v>
      </c>
      <c r="L158" s="661">
        <v>0.48984204768405909</v>
      </c>
      <c r="M158" s="661">
        <v>494.77625570776252</v>
      </c>
      <c r="N158" s="664"/>
      <c r="O158" s="664"/>
      <c r="P158" s="677"/>
      <c r="Q158" s="665"/>
    </row>
    <row r="159" spans="1:17" ht="14.4" customHeight="1" x14ac:dyDescent="0.3">
      <c r="A159" s="660" t="s">
        <v>7170</v>
      </c>
      <c r="B159" s="661" t="s">
        <v>1686</v>
      </c>
      <c r="C159" s="661" t="s">
        <v>7165</v>
      </c>
      <c r="D159" s="661" t="s">
        <v>7224</v>
      </c>
      <c r="E159" s="661" t="s">
        <v>7303</v>
      </c>
      <c r="F159" s="664">
        <v>0</v>
      </c>
      <c r="G159" s="664">
        <v>-6.9849193096160889E-10</v>
      </c>
      <c r="H159" s="661">
        <v>1</v>
      </c>
      <c r="I159" s="661"/>
      <c r="J159" s="664">
        <v>0</v>
      </c>
      <c r="K159" s="664">
        <v>-5.8207660913467407E-11</v>
      </c>
      <c r="L159" s="661">
        <v>8.3333333333333329E-2</v>
      </c>
      <c r="M159" s="661"/>
      <c r="N159" s="664">
        <v>0</v>
      </c>
      <c r="O159" s="664">
        <v>0</v>
      </c>
      <c r="P159" s="677">
        <v>0</v>
      </c>
      <c r="Q159" s="665"/>
    </row>
    <row r="160" spans="1:17" ht="14.4" customHeight="1" x14ac:dyDescent="0.3">
      <c r="A160" s="660" t="s">
        <v>7170</v>
      </c>
      <c r="B160" s="661" t="s">
        <v>1686</v>
      </c>
      <c r="C160" s="661" t="s">
        <v>7165</v>
      </c>
      <c r="D160" s="661" t="s">
        <v>7224</v>
      </c>
      <c r="E160" s="661" t="s">
        <v>7225</v>
      </c>
      <c r="F160" s="664">
        <v>179</v>
      </c>
      <c r="G160" s="664">
        <v>3236176.8</v>
      </c>
      <c r="H160" s="661">
        <v>1</v>
      </c>
      <c r="I160" s="661">
        <v>18079.2</v>
      </c>
      <c r="J160" s="664">
        <v>41</v>
      </c>
      <c r="K160" s="664">
        <v>741247.2</v>
      </c>
      <c r="L160" s="661">
        <v>0.22905027932960895</v>
      </c>
      <c r="M160" s="661">
        <v>18079.199999999997</v>
      </c>
      <c r="N160" s="664">
        <v>17</v>
      </c>
      <c r="O160" s="664">
        <v>307346.40000000002</v>
      </c>
      <c r="P160" s="677">
        <v>9.4972067039106156E-2</v>
      </c>
      <c r="Q160" s="665">
        <v>18079.2</v>
      </c>
    </row>
    <row r="161" spans="1:17" ht="14.4" customHeight="1" x14ac:dyDescent="0.3">
      <c r="A161" s="660" t="s">
        <v>7170</v>
      </c>
      <c r="B161" s="661" t="s">
        <v>1686</v>
      </c>
      <c r="C161" s="661" t="s">
        <v>7165</v>
      </c>
      <c r="D161" s="661" t="s">
        <v>7304</v>
      </c>
      <c r="E161" s="661" t="s">
        <v>7303</v>
      </c>
      <c r="F161" s="664">
        <v>0</v>
      </c>
      <c r="G161" s="664">
        <v>0</v>
      </c>
      <c r="H161" s="661"/>
      <c r="I161" s="661"/>
      <c r="J161" s="664">
        <v>0</v>
      </c>
      <c r="K161" s="664">
        <v>-1.280568540096283E-9</v>
      </c>
      <c r="L161" s="661"/>
      <c r="M161" s="661"/>
      <c r="N161" s="664">
        <v>0</v>
      </c>
      <c r="O161" s="664">
        <v>4.0745362639427185E-10</v>
      </c>
      <c r="P161" s="677"/>
      <c r="Q161" s="665"/>
    </row>
    <row r="162" spans="1:17" ht="14.4" customHeight="1" x14ac:dyDescent="0.3">
      <c r="A162" s="660" t="s">
        <v>7170</v>
      </c>
      <c r="B162" s="661" t="s">
        <v>1686</v>
      </c>
      <c r="C162" s="661" t="s">
        <v>7165</v>
      </c>
      <c r="D162" s="661" t="s">
        <v>7304</v>
      </c>
      <c r="E162" s="661" t="s">
        <v>3919</v>
      </c>
      <c r="F162" s="664">
        <v>9</v>
      </c>
      <c r="G162" s="664">
        <v>696360.24</v>
      </c>
      <c r="H162" s="661">
        <v>1</v>
      </c>
      <c r="I162" s="661">
        <v>77373.36</v>
      </c>
      <c r="J162" s="664">
        <v>109</v>
      </c>
      <c r="K162" s="664">
        <v>8511394.6699999999</v>
      </c>
      <c r="L162" s="661">
        <v>12.222689035203963</v>
      </c>
      <c r="M162" s="661">
        <v>78086.189633027519</v>
      </c>
      <c r="N162" s="664">
        <v>59</v>
      </c>
      <c r="O162" s="664">
        <v>4597996.8900000006</v>
      </c>
      <c r="P162" s="677">
        <v>6.6028998008272284</v>
      </c>
      <c r="Q162" s="665">
        <v>77932.150677966114</v>
      </c>
    </row>
    <row r="163" spans="1:17" ht="14.4" customHeight="1" x14ac:dyDescent="0.3">
      <c r="A163" s="660" t="s">
        <v>7170</v>
      </c>
      <c r="B163" s="661" t="s">
        <v>1686</v>
      </c>
      <c r="C163" s="661" t="s">
        <v>7165</v>
      </c>
      <c r="D163" s="661" t="s">
        <v>7305</v>
      </c>
      <c r="E163" s="661" t="s">
        <v>3774</v>
      </c>
      <c r="F163" s="664"/>
      <c r="G163" s="664"/>
      <c r="H163" s="661"/>
      <c r="I163" s="661"/>
      <c r="J163" s="664"/>
      <c r="K163" s="664"/>
      <c r="L163" s="661"/>
      <c r="M163" s="661"/>
      <c r="N163" s="664">
        <v>2</v>
      </c>
      <c r="O163" s="664">
        <v>14033.38</v>
      </c>
      <c r="P163" s="677"/>
      <c r="Q163" s="665">
        <v>7016.69</v>
      </c>
    </row>
    <row r="164" spans="1:17" ht="14.4" customHeight="1" x14ac:dyDescent="0.3">
      <c r="A164" s="660" t="s">
        <v>7170</v>
      </c>
      <c r="B164" s="661" t="s">
        <v>1686</v>
      </c>
      <c r="C164" s="661" t="s">
        <v>7165</v>
      </c>
      <c r="D164" s="661" t="s">
        <v>7306</v>
      </c>
      <c r="E164" s="661" t="s">
        <v>1899</v>
      </c>
      <c r="F164" s="664">
        <v>5.05</v>
      </c>
      <c r="G164" s="664">
        <v>7295.42</v>
      </c>
      <c r="H164" s="661">
        <v>1</v>
      </c>
      <c r="I164" s="661">
        <v>1444.6376237623763</v>
      </c>
      <c r="J164" s="664">
        <v>3.15</v>
      </c>
      <c r="K164" s="664">
        <v>4590.5200000000004</v>
      </c>
      <c r="L164" s="661">
        <v>0.62923313530955038</v>
      </c>
      <c r="M164" s="661">
        <v>1457.3079365079366</v>
      </c>
      <c r="N164" s="664"/>
      <c r="O164" s="664"/>
      <c r="P164" s="677"/>
      <c r="Q164" s="665"/>
    </row>
    <row r="165" spans="1:17" ht="14.4" customHeight="1" x14ac:dyDescent="0.3">
      <c r="A165" s="660" t="s">
        <v>7170</v>
      </c>
      <c r="B165" s="661" t="s">
        <v>1686</v>
      </c>
      <c r="C165" s="661" t="s">
        <v>7165</v>
      </c>
      <c r="D165" s="661" t="s">
        <v>7307</v>
      </c>
      <c r="E165" s="661" t="s">
        <v>1899</v>
      </c>
      <c r="F165" s="664">
        <v>2.83</v>
      </c>
      <c r="G165" s="664">
        <v>13627.71</v>
      </c>
      <c r="H165" s="661">
        <v>1</v>
      </c>
      <c r="I165" s="661">
        <v>4815.4452296819782</v>
      </c>
      <c r="J165" s="664">
        <v>9.49</v>
      </c>
      <c r="K165" s="664">
        <v>46099.450000000004</v>
      </c>
      <c r="L165" s="661">
        <v>3.382773041105219</v>
      </c>
      <c r="M165" s="661">
        <v>4857.6870389884089</v>
      </c>
      <c r="N165" s="664"/>
      <c r="O165" s="664"/>
      <c r="P165" s="677"/>
      <c r="Q165" s="665"/>
    </row>
    <row r="166" spans="1:17" ht="14.4" customHeight="1" x14ac:dyDescent="0.3">
      <c r="A166" s="660" t="s">
        <v>7170</v>
      </c>
      <c r="B166" s="661" t="s">
        <v>1686</v>
      </c>
      <c r="C166" s="661" t="s">
        <v>7165</v>
      </c>
      <c r="D166" s="661" t="s">
        <v>7308</v>
      </c>
      <c r="E166" s="661" t="s">
        <v>1899</v>
      </c>
      <c r="F166" s="664">
        <v>6.35</v>
      </c>
      <c r="G166" s="664">
        <v>91727.23</v>
      </c>
      <c r="H166" s="661">
        <v>1</v>
      </c>
      <c r="I166" s="661">
        <v>14445.233070866141</v>
      </c>
      <c r="J166" s="664">
        <v>2.4299999999999997</v>
      </c>
      <c r="K166" s="664">
        <v>35409.82</v>
      </c>
      <c r="L166" s="661">
        <v>0.38603389636861379</v>
      </c>
      <c r="M166" s="661">
        <v>14571.942386831277</v>
      </c>
      <c r="N166" s="664"/>
      <c r="O166" s="664"/>
      <c r="P166" s="677"/>
      <c r="Q166" s="665"/>
    </row>
    <row r="167" spans="1:17" ht="14.4" customHeight="1" x14ac:dyDescent="0.3">
      <c r="A167" s="660" t="s">
        <v>7170</v>
      </c>
      <c r="B167" s="661" t="s">
        <v>1686</v>
      </c>
      <c r="C167" s="661" t="s">
        <v>7165</v>
      </c>
      <c r="D167" s="661" t="s">
        <v>7309</v>
      </c>
      <c r="E167" s="661" t="s">
        <v>7310</v>
      </c>
      <c r="F167" s="664">
        <v>15</v>
      </c>
      <c r="G167" s="664">
        <v>14321.849999999999</v>
      </c>
      <c r="H167" s="661">
        <v>1</v>
      </c>
      <c r="I167" s="661">
        <v>954.78999999999985</v>
      </c>
      <c r="J167" s="664">
        <v>5.8500000000000005</v>
      </c>
      <c r="K167" s="664">
        <v>2565.2200000000003</v>
      </c>
      <c r="L167" s="661">
        <v>0.17911233534773793</v>
      </c>
      <c r="M167" s="661">
        <v>438.49914529914531</v>
      </c>
      <c r="N167" s="664"/>
      <c r="O167" s="664"/>
      <c r="P167" s="677"/>
      <c r="Q167" s="665"/>
    </row>
    <row r="168" spans="1:17" ht="14.4" customHeight="1" x14ac:dyDescent="0.3">
      <c r="A168" s="660" t="s">
        <v>7170</v>
      </c>
      <c r="B168" s="661" t="s">
        <v>1686</v>
      </c>
      <c r="C168" s="661" t="s">
        <v>7165</v>
      </c>
      <c r="D168" s="661" t="s">
        <v>7311</v>
      </c>
      <c r="E168" s="661" t="s">
        <v>7312</v>
      </c>
      <c r="F168" s="664">
        <v>12.440000000000001</v>
      </c>
      <c r="G168" s="664">
        <v>59388.180000000008</v>
      </c>
      <c r="H168" s="661">
        <v>1</v>
      </c>
      <c r="I168" s="661">
        <v>4773.9694533762058</v>
      </c>
      <c r="J168" s="664">
        <v>1.88</v>
      </c>
      <c r="K168" s="664">
        <v>4121.7299999999996</v>
      </c>
      <c r="L168" s="661">
        <v>6.9403204476042188E-2</v>
      </c>
      <c r="M168" s="661">
        <v>2192.4095744680849</v>
      </c>
      <c r="N168" s="664"/>
      <c r="O168" s="664"/>
      <c r="P168" s="677"/>
      <c r="Q168" s="665"/>
    </row>
    <row r="169" spans="1:17" ht="14.4" customHeight="1" x14ac:dyDescent="0.3">
      <c r="A169" s="660" t="s">
        <v>7170</v>
      </c>
      <c r="B169" s="661" t="s">
        <v>1686</v>
      </c>
      <c r="C169" s="661" t="s">
        <v>7165</v>
      </c>
      <c r="D169" s="661" t="s">
        <v>7313</v>
      </c>
      <c r="E169" s="661" t="s">
        <v>4197</v>
      </c>
      <c r="F169" s="664"/>
      <c r="G169" s="664"/>
      <c r="H169" s="661"/>
      <c r="I169" s="661"/>
      <c r="J169" s="664">
        <v>0.73</v>
      </c>
      <c r="K169" s="664">
        <v>5418.28</v>
      </c>
      <c r="L169" s="661"/>
      <c r="M169" s="661">
        <v>7422.3013698630139</v>
      </c>
      <c r="N169" s="664">
        <v>0.94</v>
      </c>
      <c r="O169" s="664">
        <v>6976.97</v>
      </c>
      <c r="P169" s="677"/>
      <c r="Q169" s="665">
        <v>7422.3085106382987</v>
      </c>
    </row>
    <row r="170" spans="1:17" ht="14.4" customHeight="1" x14ac:dyDescent="0.3">
      <c r="A170" s="660" t="s">
        <v>7170</v>
      </c>
      <c r="B170" s="661" t="s">
        <v>1686</v>
      </c>
      <c r="C170" s="661" t="s">
        <v>7165</v>
      </c>
      <c r="D170" s="661" t="s">
        <v>7314</v>
      </c>
      <c r="E170" s="661" t="s">
        <v>2021</v>
      </c>
      <c r="F170" s="664"/>
      <c r="G170" s="664"/>
      <c r="H170" s="661"/>
      <c r="I170" s="661"/>
      <c r="J170" s="664"/>
      <c r="K170" s="664"/>
      <c r="L170" s="661"/>
      <c r="M170" s="661"/>
      <c r="N170" s="664">
        <v>4.1400000000000006</v>
      </c>
      <c r="O170" s="664">
        <v>2393.4499999999998</v>
      </c>
      <c r="P170" s="677"/>
      <c r="Q170" s="665">
        <v>578.12801932367142</v>
      </c>
    </row>
    <row r="171" spans="1:17" ht="14.4" customHeight="1" x14ac:dyDescent="0.3">
      <c r="A171" s="660" t="s">
        <v>7170</v>
      </c>
      <c r="B171" s="661" t="s">
        <v>1686</v>
      </c>
      <c r="C171" s="661" t="s">
        <v>7165</v>
      </c>
      <c r="D171" s="661" t="s">
        <v>7315</v>
      </c>
      <c r="E171" s="661" t="s">
        <v>7316</v>
      </c>
      <c r="F171" s="664">
        <v>0</v>
      </c>
      <c r="G171" s="664">
        <v>5.8207660913467407E-11</v>
      </c>
      <c r="H171" s="661">
        <v>1</v>
      </c>
      <c r="I171" s="661"/>
      <c r="J171" s="664">
        <v>0</v>
      </c>
      <c r="K171" s="664">
        <v>-8.7311491370201111E-11</v>
      </c>
      <c r="L171" s="661">
        <v>-1.5</v>
      </c>
      <c r="M171" s="661"/>
      <c r="N171" s="664">
        <v>0</v>
      </c>
      <c r="O171" s="664">
        <v>-1.1641532182693481E-10</v>
      </c>
      <c r="P171" s="677">
        <v>-2</v>
      </c>
      <c r="Q171" s="665"/>
    </row>
    <row r="172" spans="1:17" ht="14.4" customHeight="1" x14ac:dyDescent="0.3">
      <c r="A172" s="660" t="s">
        <v>7170</v>
      </c>
      <c r="B172" s="661" t="s">
        <v>1686</v>
      </c>
      <c r="C172" s="661" t="s">
        <v>7165</v>
      </c>
      <c r="D172" s="661" t="s">
        <v>7315</v>
      </c>
      <c r="E172" s="661" t="s">
        <v>7161</v>
      </c>
      <c r="F172" s="664">
        <v>15</v>
      </c>
      <c r="G172" s="664">
        <v>385922.85</v>
      </c>
      <c r="H172" s="661">
        <v>1</v>
      </c>
      <c r="I172" s="661">
        <v>25728.19</v>
      </c>
      <c r="J172" s="664">
        <v>19</v>
      </c>
      <c r="K172" s="664">
        <v>493123.72</v>
      </c>
      <c r="L172" s="661">
        <v>1.2777779807544436</v>
      </c>
      <c r="M172" s="661">
        <v>25953.879999999997</v>
      </c>
      <c r="N172" s="664"/>
      <c r="O172" s="664"/>
      <c r="P172" s="677"/>
      <c r="Q172" s="665"/>
    </row>
    <row r="173" spans="1:17" ht="14.4" customHeight="1" x14ac:dyDescent="0.3">
      <c r="A173" s="660" t="s">
        <v>7170</v>
      </c>
      <c r="B173" s="661" t="s">
        <v>1686</v>
      </c>
      <c r="C173" s="661" t="s">
        <v>7165</v>
      </c>
      <c r="D173" s="661" t="s">
        <v>7315</v>
      </c>
      <c r="E173" s="661" t="s">
        <v>3960</v>
      </c>
      <c r="F173" s="664">
        <v>8</v>
      </c>
      <c r="G173" s="664">
        <v>219923.27999999997</v>
      </c>
      <c r="H173" s="661">
        <v>1</v>
      </c>
      <c r="I173" s="661">
        <v>27490.409999999996</v>
      </c>
      <c r="J173" s="664">
        <v>35</v>
      </c>
      <c r="K173" s="664">
        <v>908385.8</v>
      </c>
      <c r="L173" s="661">
        <v>4.1304667700481739</v>
      </c>
      <c r="M173" s="661">
        <v>25953.88</v>
      </c>
      <c r="N173" s="664">
        <v>36</v>
      </c>
      <c r="O173" s="664">
        <v>934339.68</v>
      </c>
      <c r="P173" s="677">
        <v>4.2484801063352648</v>
      </c>
      <c r="Q173" s="665">
        <v>25953.88</v>
      </c>
    </row>
    <row r="174" spans="1:17" ht="14.4" customHeight="1" x14ac:dyDescent="0.3">
      <c r="A174" s="660" t="s">
        <v>7170</v>
      </c>
      <c r="B174" s="661" t="s">
        <v>1686</v>
      </c>
      <c r="C174" s="661" t="s">
        <v>7165</v>
      </c>
      <c r="D174" s="661" t="s">
        <v>7172</v>
      </c>
      <c r="E174" s="661" t="s">
        <v>3413</v>
      </c>
      <c r="F174" s="664"/>
      <c r="G174" s="664"/>
      <c r="H174" s="661"/>
      <c r="I174" s="661"/>
      <c r="J174" s="664"/>
      <c r="K174" s="664"/>
      <c r="L174" s="661"/>
      <c r="M174" s="661"/>
      <c r="N174" s="664">
        <v>1.7999999999999998</v>
      </c>
      <c r="O174" s="664">
        <v>16025.939999999999</v>
      </c>
      <c r="P174" s="677"/>
      <c r="Q174" s="665">
        <v>8903.2999999999993</v>
      </c>
    </row>
    <row r="175" spans="1:17" ht="14.4" customHeight="1" x14ac:dyDescent="0.3">
      <c r="A175" s="660" t="s">
        <v>7170</v>
      </c>
      <c r="B175" s="661" t="s">
        <v>1686</v>
      </c>
      <c r="C175" s="661" t="s">
        <v>7165</v>
      </c>
      <c r="D175" s="661" t="s">
        <v>7317</v>
      </c>
      <c r="E175" s="661" t="s">
        <v>7318</v>
      </c>
      <c r="F175" s="664">
        <v>2</v>
      </c>
      <c r="G175" s="664">
        <v>27490.400000000001</v>
      </c>
      <c r="H175" s="661">
        <v>1</v>
      </c>
      <c r="I175" s="661">
        <v>13745.2</v>
      </c>
      <c r="J175" s="664"/>
      <c r="K175" s="664"/>
      <c r="L175" s="661"/>
      <c r="M175" s="661"/>
      <c r="N175" s="664"/>
      <c r="O175" s="664"/>
      <c r="P175" s="677"/>
      <c r="Q175" s="665"/>
    </row>
    <row r="176" spans="1:17" ht="14.4" customHeight="1" x14ac:dyDescent="0.3">
      <c r="A176" s="660" t="s">
        <v>7170</v>
      </c>
      <c r="B176" s="661" t="s">
        <v>1686</v>
      </c>
      <c r="C176" s="661" t="s">
        <v>7165</v>
      </c>
      <c r="D176" s="661" t="s">
        <v>7319</v>
      </c>
      <c r="E176" s="661" t="s">
        <v>7318</v>
      </c>
      <c r="F176" s="664">
        <v>11.47</v>
      </c>
      <c r="G176" s="664">
        <v>1005994.4</v>
      </c>
      <c r="H176" s="661">
        <v>1</v>
      </c>
      <c r="I176" s="661">
        <v>87706.573670444632</v>
      </c>
      <c r="J176" s="664">
        <v>4</v>
      </c>
      <c r="K176" s="664">
        <v>538761.34000000008</v>
      </c>
      <c r="L176" s="661">
        <v>0.53555103288845352</v>
      </c>
      <c r="M176" s="661">
        <v>134690.33500000002</v>
      </c>
      <c r="N176" s="664">
        <v>24</v>
      </c>
      <c r="O176" s="664">
        <v>2900349.23</v>
      </c>
      <c r="P176" s="677">
        <v>2.8830669733350405</v>
      </c>
      <c r="Q176" s="665">
        <v>120847.88458333333</v>
      </c>
    </row>
    <row r="177" spans="1:17" ht="14.4" customHeight="1" x14ac:dyDescent="0.3">
      <c r="A177" s="660" t="s">
        <v>7170</v>
      </c>
      <c r="B177" s="661" t="s">
        <v>1686</v>
      </c>
      <c r="C177" s="661" t="s">
        <v>7165</v>
      </c>
      <c r="D177" s="661" t="s">
        <v>7320</v>
      </c>
      <c r="E177" s="661" t="s">
        <v>7316</v>
      </c>
      <c r="F177" s="664"/>
      <c r="G177" s="664"/>
      <c r="H177" s="661"/>
      <c r="I177" s="661"/>
      <c r="J177" s="664">
        <v>0</v>
      </c>
      <c r="K177" s="664">
        <v>0</v>
      </c>
      <c r="L177" s="661"/>
      <c r="M177" s="661"/>
      <c r="N177" s="664">
        <v>0</v>
      </c>
      <c r="O177" s="664">
        <v>7.2759576141834259E-12</v>
      </c>
      <c r="P177" s="677"/>
      <c r="Q177" s="665"/>
    </row>
    <row r="178" spans="1:17" ht="14.4" customHeight="1" x14ac:dyDescent="0.3">
      <c r="A178" s="660" t="s">
        <v>7170</v>
      </c>
      <c r="B178" s="661" t="s">
        <v>1686</v>
      </c>
      <c r="C178" s="661" t="s">
        <v>7165</v>
      </c>
      <c r="D178" s="661" t="s">
        <v>7320</v>
      </c>
      <c r="E178" s="661" t="s">
        <v>3960</v>
      </c>
      <c r="F178" s="664"/>
      <c r="G178" s="664"/>
      <c r="H178" s="661"/>
      <c r="I178" s="661"/>
      <c r="J178" s="664">
        <v>2</v>
      </c>
      <c r="K178" s="664">
        <v>51907.76</v>
      </c>
      <c r="L178" s="661"/>
      <c r="M178" s="661">
        <v>25953.88</v>
      </c>
      <c r="N178" s="664">
        <v>8</v>
      </c>
      <c r="O178" s="664">
        <v>197119.1</v>
      </c>
      <c r="P178" s="677"/>
      <c r="Q178" s="665">
        <v>24639.887500000001</v>
      </c>
    </row>
    <row r="179" spans="1:17" ht="14.4" customHeight="1" x14ac:dyDescent="0.3">
      <c r="A179" s="660" t="s">
        <v>7170</v>
      </c>
      <c r="B179" s="661" t="s">
        <v>1686</v>
      </c>
      <c r="C179" s="661" t="s">
        <v>7165</v>
      </c>
      <c r="D179" s="661" t="s">
        <v>7321</v>
      </c>
      <c r="E179" s="661" t="s">
        <v>7322</v>
      </c>
      <c r="F179" s="664"/>
      <c r="G179" s="664"/>
      <c r="H179" s="661"/>
      <c r="I179" s="661"/>
      <c r="J179" s="664">
        <v>0</v>
      </c>
      <c r="K179" s="664">
        <v>0</v>
      </c>
      <c r="L179" s="661"/>
      <c r="M179" s="661"/>
      <c r="N179" s="664">
        <v>0</v>
      </c>
      <c r="O179" s="664">
        <v>1.3969838619232178E-9</v>
      </c>
      <c r="P179" s="677"/>
      <c r="Q179" s="665"/>
    </row>
    <row r="180" spans="1:17" ht="14.4" customHeight="1" x14ac:dyDescent="0.3">
      <c r="A180" s="660" t="s">
        <v>7170</v>
      </c>
      <c r="B180" s="661" t="s">
        <v>1686</v>
      </c>
      <c r="C180" s="661" t="s">
        <v>7165</v>
      </c>
      <c r="D180" s="661" t="s">
        <v>7321</v>
      </c>
      <c r="E180" s="661" t="s">
        <v>3971</v>
      </c>
      <c r="F180" s="664"/>
      <c r="G180" s="664"/>
      <c r="H180" s="661"/>
      <c r="I180" s="661"/>
      <c r="J180" s="664"/>
      <c r="K180" s="664"/>
      <c r="L180" s="661"/>
      <c r="M180" s="661"/>
      <c r="N180" s="664">
        <v>87</v>
      </c>
      <c r="O180" s="664">
        <v>8072321.0999999996</v>
      </c>
      <c r="P180" s="677"/>
      <c r="Q180" s="665">
        <v>92785.3</v>
      </c>
    </row>
    <row r="181" spans="1:17" ht="14.4" customHeight="1" x14ac:dyDescent="0.3">
      <c r="A181" s="660" t="s">
        <v>7170</v>
      </c>
      <c r="B181" s="661" t="s">
        <v>1686</v>
      </c>
      <c r="C181" s="661" t="s">
        <v>7165</v>
      </c>
      <c r="D181" s="661" t="s">
        <v>7323</v>
      </c>
      <c r="E181" s="661" t="s">
        <v>7324</v>
      </c>
      <c r="F181" s="664"/>
      <c r="G181" s="664"/>
      <c r="H181" s="661"/>
      <c r="I181" s="661"/>
      <c r="J181" s="664"/>
      <c r="K181" s="664"/>
      <c r="L181" s="661"/>
      <c r="M181" s="661"/>
      <c r="N181" s="664">
        <v>0</v>
      </c>
      <c r="O181" s="664">
        <v>-2.3283064365386963E-10</v>
      </c>
      <c r="P181" s="677"/>
      <c r="Q181" s="665"/>
    </row>
    <row r="182" spans="1:17" ht="14.4" customHeight="1" x14ac:dyDescent="0.3">
      <c r="A182" s="660" t="s">
        <v>7170</v>
      </c>
      <c r="B182" s="661" t="s">
        <v>1686</v>
      </c>
      <c r="C182" s="661" t="s">
        <v>7165</v>
      </c>
      <c r="D182" s="661" t="s">
        <v>7323</v>
      </c>
      <c r="E182" s="661" t="s">
        <v>3974</v>
      </c>
      <c r="F182" s="664"/>
      <c r="G182" s="664"/>
      <c r="H182" s="661"/>
      <c r="I182" s="661"/>
      <c r="J182" s="664"/>
      <c r="K182" s="664"/>
      <c r="L182" s="661"/>
      <c r="M182" s="661"/>
      <c r="N182" s="664">
        <v>6</v>
      </c>
      <c r="O182" s="664">
        <v>2721533.04</v>
      </c>
      <c r="P182" s="677"/>
      <c r="Q182" s="665">
        <v>453588.84</v>
      </c>
    </row>
    <row r="183" spans="1:17" ht="14.4" customHeight="1" x14ac:dyDescent="0.3">
      <c r="A183" s="660" t="s">
        <v>7170</v>
      </c>
      <c r="B183" s="661" t="s">
        <v>1686</v>
      </c>
      <c r="C183" s="661" t="s">
        <v>7165</v>
      </c>
      <c r="D183" s="661" t="s">
        <v>7325</v>
      </c>
      <c r="E183" s="661" t="s">
        <v>7324</v>
      </c>
      <c r="F183" s="664"/>
      <c r="G183" s="664"/>
      <c r="H183" s="661"/>
      <c r="I183" s="661"/>
      <c r="J183" s="664"/>
      <c r="K183" s="664"/>
      <c r="L183" s="661"/>
      <c r="M183" s="661"/>
      <c r="N183" s="664">
        <v>0</v>
      </c>
      <c r="O183" s="664">
        <v>-2.9103830456733704E-11</v>
      </c>
      <c r="P183" s="677"/>
      <c r="Q183" s="665"/>
    </row>
    <row r="184" spans="1:17" ht="14.4" customHeight="1" x14ac:dyDescent="0.3">
      <c r="A184" s="660" t="s">
        <v>7170</v>
      </c>
      <c r="B184" s="661" t="s">
        <v>1686</v>
      </c>
      <c r="C184" s="661" t="s">
        <v>7165</v>
      </c>
      <c r="D184" s="661" t="s">
        <v>7325</v>
      </c>
      <c r="E184" s="661" t="s">
        <v>3974</v>
      </c>
      <c r="F184" s="664"/>
      <c r="G184" s="664"/>
      <c r="H184" s="661"/>
      <c r="I184" s="661"/>
      <c r="J184" s="664"/>
      <c r="K184" s="664"/>
      <c r="L184" s="661"/>
      <c r="M184" s="661"/>
      <c r="N184" s="664">
        <v>6</v>
      </c>
      <c r="O184" s="664">
        <v>686125.98</v>
      </c>
      <c r="P184" s="677"/>
      <c r="Q184" s="665">
        <v>114354.33</v>
      </c>
    </row>
    <row r="185" spans="1:17" ht="14.4" customHeight="1" x14ac:dyDescent="0.3">
      <c r="A185" s="660" t="s">
        <v>7170</v>
      </c>
      <c r="B185" s="661" t="s">
        <v>1686</v>
      </c>
      <c r="C185" s="661" t="s">
        <v>7165</v>
      </c>
      <c r="D185" s="661" t="s">
        <v>7326</v>
      </c>
      <c r="E185" s="661" t="s">
        <v>7327</v>
      </c>
      <c r="F185" s="664"/>
      <c r="G185" s="664"/>
      <c r="H185" s="661"/>
      <c r="I185" s="661"/>
      <c r="J185" s="664"/>
      <c r="K185" s="664"/>
      <c r="L185" s="661"/>
      <c r="M185" s="661"/>
      <c r="N185" s="664">
        <v>0</v>
      </c>
      <c r="O185" s="664">
        <v>5.8207660913467407E-10</v>
      </c>
      <c r="P185" s="677"/>
      <c r="Q185" s="665"/>
    </row>
    <row r="186" spans="1:17" ht="14.4" customHeight="1" x14ac:dyDescent="0.3">
      <c r="A186" s="660" t="s">
        <v>7170</v>
      </c>
      <c r="B186" s="661" t="s">
        <v>1686</v>
      </c>
      <c r="C186" s="661" t="s">
        <v>7165</v>
      </c>
      <c r="D186" s="661" t="s">
        <v>7326</v>
      </c>
      <c r="E186" s="661" t="s">
        <v>3963</v>
      </c>
      <c r="F186" s="664"/>
      <c r="G186" s="664"/>
      <c r="H186" s="661"/>
      <c r="I186" s="661"/>
      <c r="J186" s="664"/>
      <c r="K186" s="664"/>
      <c r="L186" s="661"/>
      <c r="M186" s="661"/>
      <c r="N186" s="664">
        <v>83</v>
      </c>
      <c r="O186" s="664">
        <v>6963328.9900000002</v>
      </c>
      <c r="P186" s="677"/>
      <c r="Q186" s="665">
        <v>83895.53</v>
      </c>
    </row>
    <row r="187" spans="1:17" ht="14.4" customHeight="1" x14ac:dyDescent="0.3">
      <c r="A187" s="660" t="s">
        <v>7170</v>
      </c>
      <c r="B187" s="661" t="s">
        <v>1686</v>
      </c>
      <c r="C187" s="661" t="s">
        <v>7165</v>
      </c>
      <c r="D187" s="661" t="s">
        <v>7328</v>
      </c>
      <c r="E187" s="661" t="s">
        <v>7329</v>
      </c>
      <c r="F187" s="664"/>
      <c r="G187" s="664"/>
      <c r="H187" s="661"/>
      <c r="I187" s="661"/>
      <c r="J187" s="664"/>
      <c r="K187" s="664"/>
      <c r="L187" s="661"/>
      <c r="M187" s="661"/>
      <c r="N187" s="664">
        <v>2</v>
      </c>
      <c r="O187" s="664">
        <v>218020.4</v>
      </c>
      <c r="P187" s="677"/>
      <c r="Q187" s="665">
        <v>109010.2</v>
      </c>
    </row>
    <row r="188" spans="1:17" ht="14.4" customHeight="1" x14ac:dyDescent="0.3">
      <c r="A188" s="660" t="s">
        <v>7170</v>
      </c>
      <c r="B188" s="661" t="s">
        <v>1686</v>
      </c>
      <c r="C188" s="661" t="s">
        <v>7165</v>
      </c>
      <c r="D188" s="661" t="s">
        <v>7328</v>
      </c>
      <c r="E188" s="661" t="s">
        <v>7330</v>
      </c>
      <c r="F188" s="664"/>
      <c r="G188" s="664"/>
      <c r="H188" s="661"/>
      <c r="I188" s="661"/>
      <c r="J188" s="664"/>
      <c r="K188" s="664"/>
      <c r="L188" s="661"/>
      <c r="M188" s="661"/>
      <c r="N188" s="664">
        <v>0</v>
      </c>
      <c r="O188" s="664">
        <v>-2.9103830456733704E-11</v>
      </c>
      <c r="P188" s="677"/>
      <c r="Q188" s="665"/>
    </row>
    <row r="189" spans="1:17" ht="14.4" customHeight="1" x14ac:dyDescent="0.3">
      <c r="A189" s="660" t="s">
        <v>7170</v>
      </c>
      <c r="B189" s="661" t="s">
        <v>1686</v>
      </c>
      <c r="C189" s="661" t="s">
        <v>7165</v>
      </c>
      <c r="D189" s="661" t="s">
        <v>7331</v>
      </c>
      <c r="E189" s="661" t="s">
        <v>7332</v>
      </c>
      <c r="F189" s="664"/>
      <c r="G189" s="664"/>
      <c r="H189" s="661"/>
      <c r="I189" s="661"/>
      <c r="J189" s="664"/>
      <c r="K189" s="664"/>
      <c r="L189" s="661"/>
      <c r="M189" s="661"/>
      <c r="N189" s="664">
        <v>0.54</v>
      </c>
      <c r="O189" s="664">
        <v>7868.85</v>
      </c>
      <c r="P189" s="677"/>
      <c r="Q189" s="665">
        <v>14571.944444444443</v>
      </c>
    </row>
    <row r="190" spans="1:17" ht="14.4" customHeight="1" x14ac:dyDescent="0.3">
      <c r="A190" s="660" t="s">
        <v>7170</v>
      </c>
      <c r="B190" s="661" t="s">
        <v>1686</v>
      </c>
      <c r="C190" s="661" t="s">
        <v>7165</v>
      </c>
      <c r="D190" s="661" t="s">
        <v>7333</v>
      </c>
      <c r="E190" s="661" t="s">
        <v>2127</v>
      </c>
      <c r="F190" s="664"/>
      <c r="G190" s="664"/>
      <c r="H190" s="661"/>
      <c r="I190" s="661"/>
      <c r="J190" s="664"/>
      <c r="K190" s="664"/>
      <c r="L190" s="661"/>
      <c r="M190" s="661"/>
      <c r="N190" s="664">
        <v>0.46</v>
      </c>
      <c r="O190" s="664">
        <v>224.54</v>
      </c>
      <c r="P190" s="677"/>
      <c r="Q190" s="665">
        <v>488.13043478260863</v>
      </c>
    </row>
    <row r="191" spans="1:17" ht="14.4" customHeight="1" x14ac:dyDescent="0.3">
      <c r="A191" s="660" t="s">
        <v>7170</v>
      </c>
      <c r="B191" s="661" t="s">
        <v>1686</v>
      </c>
      <c r="C191" s="661" t="s">
        <v>7165</v>
      </c>
      <c r="D191" s="661" t="s">
        <v>7334</v>
      </c>
      <c r="E191" s="661" t="s">
        <v>2127</v>
      </c>
      <c r="F191" s="664"/>
      <c r="G191" s="664"/>
      <c r="H191" s="661"/>
      <c r="I191" s="661"/>
      <c r="J191" s="664"/>
      <c r="K191" s="664"/>
      <c r="L191" s="661"/>
      <c r="M191" s="661"/>
      <c r="N191" s="664">
        <v>1.77</v>
      </c>
      <c r="O191" s="664">
        <v>291.92</v>
      </c>
      <c r="P191" s="677"/>
      <c r="Q191" s="665">
        <v>164.9265536723164</v>
      </c>
    </row>
    <row r="192" spans="1:17" ht="14.4" customHeight="1" x14ac:dyDescent="0.3">
      <c r="A192" s="660" t="s">
        <v>7170</v>
      </c>
      <c r="B192" s="661" t="s">
        <v>1686</v>
      </c>
      <c r="C192" s="661" t="s">
        <v>7165</v>
      </c>
      <c r="D192" s="661" t="s">
        <v>7335</v>
      </c>
      <c r="E192" s="661" t="s">
        <v>7161</v>
      </c>
      <c r="F192" s="664">
        <v>9.5499999999999989</v>
      </c>
      <c r="G192" s="664">
        <v>2865.57</v>
      </c>
      <c r="H192" s="661">
        <v>1</v>
      </c>
      <c r="I192" s="661">
        <v>300.05968586387439</v>
      </c>
      <c r="J192" s="664"/>
      <c r="K192" s="664"/>
      <c r="L192" s="661"/>
      <c r="M192" s="661"/>
      <c r="N192" s="664"/>
      <c r="O192" s="664"/>
      <c r="P192" s="677"/>
      <c r="Q192" s="665"/>
    </row>
    <row r="193" spans="1:17" ht="14.4" customHeight="1" x14ac:dyDescent="0.3">
      <c r="A193" s="660" t="s">
        <v>7170</v>
      </c>
      <c r="B193" s="661" t="s">
        <v>1686</v>
      </c>
      <c r="C193" s="661" t="s">
        <v>7165</v>
      </c>
      <c r="D193" s="661" t="s">
        <v>7336</v>
      </c>
      <c r="E193" s="661" t="s">
        <v>3819</v>
      </c>
      <c r="F193" s="664"/>
      <c r="G193" s="664"/>
      <c r="H193" s="661"/>
      <c r="I193" s="661"/>
      <c r="J193" s="664"/>
      <c r="K193" s="664"/>
      <c r="L193" s="661"/>
      <c r="M193" s="661"/>
      <c r="N193" s="664">
        <v>2</v>
      </c>
      <c r="O193" s="664">
        <v>4305.38</v>
      </c>
      <c r="P193" s="677"/>
      <c r="Q193" s="665">
        <v>2152.69</v>
      </c>
    </row>
    <row r="194" spans="1:17" ht="14.4" customHeight="1" x14ac:dyDescent="0.3">
      <c r="A194" s="660" t="s">
        <v>7170</v>
      </c>
      <c r="B194" s="661" t="s">
        <v>1686</v>
      </c>
      <c r="C194" s="661" t="s">
        <v>7165</v>
      </c>
      <c r="D194" s="661" t="s">
        <v>7337</v>
      </c>
      <c r="E194" s="661" t="s">
        <v>2139</v>
      </c>
      <c r="F194" s="664"/>
      <c r="G194" s="664"/>
      <c r="H194" s="661"/>
      <c r="I194" s="661"/>
      <c r="J194" s="664"/>
      <c r="K194" s="664"/>
      <c r="L194" s="661"/>
      <c r="M194" s="661"/>
      <c r="N194" s="664">
        <v>2.5099999999999998</v>
      </c>
      <c r="O194" s="664">
        <v>3755.98</v>
      </c>
      <c r="P194" s="677"/>
      <c r="Q194" s="665">
        <v>1496.4063745019921</v>
      </c>
    </row>
    <row r="195" spans="1:17" ht="14.4" customHeight="1" x14ac:dyDescent="0.3">
      <c r="A195" s="660" t="s">
        <v>7170</v>
      </c>
      <c r="B195" s="661" t="s">
        <v>1686</v>
      </c>
      <c r="C195" s="661" t="s">
        <v>7165</v>
      </c>
      <c r="D195" s="661" t="s">
        <v>7338</v>
      </c>
      <c r="E195" s="661" t="s">
        <v>7161</v>
      </c>
      <c r="F195" s="664">
        <v>7.8800000000000017</v>
      </c>
      <c r="G195" s="664">
        <v>11361.289999999999</v>
      </c>
      <c r="H195" s="661">
        <v>1</v>
      </c>
      <c r="I195" s="661">
        <v>1441.7880710659895</v>
      </c>
      <c r="J195" s="664"/>
      <c r="K195" s="664"/>
      <c r="L195" s="661"/>
      <c r="M195" s="661"/>
      <c r="N195" s="664"/>
      <c r="O195" s="664"/>
      <c r="P195" s="677"/>
      <c r="Q195" s="665"/>
    </row>
    <row r="196" spans="1:17" ht="14.4" customHeight="1" x14ac:dyDescent="0.3">
      <c r="A196" s="660" t="s">
        <v>7170</v>
      </c>
      <c r="B196" s="661" t="s">
        <v>1686</v>
      </c>
      <c r="C196" s="661" t="s">
        <v>7165</v>
      </c>
      <c r="D196" s="661" t="s">
        <v>7339</v>
      </c>
      <c r="E196" s="661" t="s">
        <v>3850</v>
      </c>
      <c r="F196" s="664"/>
      <c r="G196" s="664"/>
      <c r="H196" s="661"/>
      <c r="I196" s="661"/>
      <c r="J196" s="664"/>
      <c r="K196" s="664"/>
      <c r="L196" s="661"/>
      <c r="M196" s="661"/>
      <c r="N196" s="664">
        <v>77.25</v>
      </c>
      <c r="O196" s="664">
        <v>804870.73</v>
      </c>
      <c r="P196" s="677"/>
      <c r="Q196" s="665">
        <v>10419.03857605178</v>
      </c>
    </row>
    <row r="197" spans="1:17" ht="14.4" customHeight="1" x14ac:dyDescent="0.3">
      <c r="A197" s="660" t="s">
        <v>7170</v>
      </c>
      <c r="B197" s="661" t="s">
        <v>1686</v>
      </c>
      <c r="C197" s="661" t="s">
        <v>7165</v>
      </c>
      <c r="D197" s="661" t="s">
        <v>7339</v>
      </c>
      <c r="E197" s="661" t="s">
        <v>7340</v>
      </c>
      <c r="F197" s="664"/>
      <c r="G197" s="664"/>
      <c r="H197" s="661"/>
      <c r="I197" s="661"/>
      <c r="J197" s="664"/>
      <c r="K197" s="664"/>
      <c r="L197" s="661"/>
      <c r="M197" s="661"/>
      <c r="N197" s="664">
        <v>-3.5527136788005009E-15</v>
      </c>
      <c r="O197" s="664">
        <v>0</v>
      </c>
      <c r="P197" s="677"/>
      <c r="Q197" s="665">
        <v>0</v>
      </c>
    </row>
    <row r="198" spans="1:17" ht="14.4" customHeight="1" x14ac:dyDescent="0.3">
      <c r="A198" s="660" t="s">
        <v>7170</v>
      </c>
      <c r="B198" s="661" t="s">
        <v>1686</v>
      </c>
      <c r="C198" s="661" t="s">
        <v>7165</v>
      </c>
      <c r="D198" s="661" t="s">
        <v>7339</v>
      </c>
      <c r="E198" s="661" t="s">
        <v>7341</v>
      </c>
      <c r="F198" s="664"/>
      <c r="G198" s="664"/>
      <c r="H198" s="661"/>
      <c r="I198" s="661"/>
      <c r="J198" s="664"/>
      <c r="K198" s="664"/>
      <c r="L198" s="661"/>
      <c r="M198" s="661"/>
      <c r="N198" s="664">
        <v>6</v>
      </c>
      <c r="O198" s="664">
        <v>62514.239999999998</v>
      </c>
      <c r="P198" s="677"/>
      <c r="Q198" s="665">
        <v>10419.039999999999</v>
      </c>
    </row>
    <row r="199" spans="1:17" ht="14.4" customHeight="1" x14ac:dyDescent="0.3">
      <c r="A199" s="660" t="s">
        <v>7170</v>
      </c>
      <c r="B199" s="661" t="s">
        <v>1686</v>
      </c>
      <c r="C199" s="661" t="s">
        <v>7165</v>
      </c>
      <c r="D199" s="661" t="s">
        <v>7342</v>
      </c>
      <c r="E199" s="661" t="s">
        <v>2185</v>
      </c>
      <c r="F199" s="664"/>
      <c r="G199" s="664"/>
      <c r="H199" s="661"/>
      <c r="I199" s="661"/>
      <c r="J199" s="664"/>
      <c r="K199" s="664"/>
      <c r="L199" s="661"/>
      <c r="M199" s="661"/>
      <c r="N199" s="664">
        <v>1.77</v>
      </c>
      <c r="O199" s="664">
        <v>11940.01</v>
      </c>
      <c r="P199" s="677"/>
      <c r="Q199" s="665">
        <v>6745.7683615819205</v>
      </c>
    </row>
    <row r="200" spans="1:17" ht="14.4" customHeight="1" x14ac:dyDescent="0.3">
      <c r="A200" s="660" t="s">
        <v>7170</v>
      </c>
      <c r="B200" s="661" t="s">
        <v>1686</v>
      </c>
      <c r="C200" s="661" t="s">
        <v>7165</v>
      </c>
      <c r="D200" s="661" t="s">
        <v>7343</v>
      </c>
      <c r="E200" s="661" t="s">
        <v>3853</v>
      </c>
      <c r="F200" s="664"/>
      <c r="G200" s="664"/>
      <c r="H200" s="661"/>
      <c r="I200" s="661"/>
      <c r="J200" s="664"/>
      <c r="K200" s="664"/>
      <c r="L200" s="661"/>
      <c r="M200" s="661"/>
      <c r="N200" s="664">
        <v>17</v>
      </c>
      <c r="O200" s="664">
        <v>1398362.0299999998</v>
      </c>
      <c r="P200" s="677"/>
      <c r="Q200" s="665">
        <v>82256.589999999982</v>
      </c>
    </row>
    <row r="201" spans="1:17" ht="14.4" customHeight="1" x14ac:dyDescent="0.3">
      <c r="A201" s="660" t="s">
        <v>7170</v>
      </c>
      <c r="B201" s="661" t="s">
        <v>1686</v>
      </c>
      <c r="C201" s="661" t="s">
        <v>7165</v>
      </c>
      <c r="D201" s="661" t="s">
        <v>7343</v>
      </c>
      <c r="E201" s="661" t="s">
        <v>7344</v>
      </c>
      <c r="F201" s="664"/>
      <c r="G201" s="664"/>
      <c r="H201" s="661"/>
      <c r="I201" s="661"/>
      <c r="J201" s="664"/>
      <c r="K201" s="664"/>
      <c r="L201" s="661"/>
      <c r="M201" s="661"/>
      <c r="N201" s="664">
        <v>0</v>
      </c>
      <c r="O201" s="664">
        <v>2.3283064365386963E-10</v>
      </c>
      <c r="P201" s="677"/>
      <c r="Q201" s="665"/>
    </row>
    <row r="202" spans="1:17" ht="14.4" customHeight="1" x14ac:dyDescent="0.3">
      <c r="A202" s="660" t="s">
        <v>7170</v>
      </c>
      <c r="B202" s="661" t="s">
        <v>1686</v>
      </c>
      <c r="C202" s="661" t="s">
        <v>7165</v>
      </c>
      <c r="D202" s="661" t="s">
        <v>7345</v>
      </c>
      <c r="E202" s="661" t="s">
        <v>2192</v>
      </c>
      <c r="F202" s="664"/>
      <c r="G202" s="664"/>
      <c r="H202" s="661"/>
      <c r="I202" s="661"/>
      <c r="J202" s="664"/>
      <c r="K202" s="664"/>
      <c r="L202" s="661"/>
      <c r="M202" s="661"/>
      <c r="N202" s="664">
        <v>0.2</v>
      </c>
      <c r="O202" s="664">
        <v>158.08000000000001</v>
      </c>
      <c r="P202" s="677"/>
      <c r="Q202" s="665">
        <v>790.4</v>
      </c>
    </row>
    <row r="203" spans="1:17" ht="14.4" customHeight="1" x14ac:dyDescent="0.3">
      <c r="A203" s="660" t="s">
        <v>7170</v>
      </c>
      <c r="B203" s="661" t="s">
        <v>1686</v>
      </c>
      <c r="C203" s="661" t="s">
        <v>7165</v>
      </c>
      <c r="D203" s="661" t="s">
        <v>7346</v>
      </c>
      <c r="E203" s="661" t="s">
        <v>7238</v>
      </c>
      <c r="F203" s="664"/>
      <c r="G203" s="664"/>
      <c r="H203" s="661"/>
      <c r="I203" s="661"/>
      <c r="J203" s="664"/>
      <c r="K203" s="664"/>
      <c r="L203" s="661"/>
      <c r="M203" s="661"/>
      <c r="N203" s="664">
        <v>0</v>
      </c>
      <c r="O203" s="664">
        <v>0</v>
      </c>
      <c r="P203" s="677"/>
      <c r="Q203" s="665"/>
    </row>
    <row r="204" spans="1:17" ht="14.4" customHeight="1" x14ac:dyDescent="0.3">
      <c r="A204" s="660" t="s">
        <v>7170</v>
      </c>
      <c r="B204" s="661" t="s">
        <v>1686</v>
      </c>
      <c r="C204" s="661" t="s">
        <v>7165</v>
      </c>
      <c r="D204" s="661" t="s">
        <v>7346</v>
      </c>
      <c r="E204" s="661" t="s">
        <v>3856</v>
      </c>
      <c r="F204" s="664"/>
      <c r="G204" s="664"/>
      <c r="H204" s="661"/>
      <c r="I204" s="661"/>
      <c r="J204" s="664"/>
      <c r="K204" s="664"/>
      <c r="L204" s="661"/>
      <c r="M204" s="661"/>
      <c r="N204" s="664">
        <v>114</v>
      </c>
      <c r="O204" s="664">
        <v>5087422.1399999997</v>
      </c>
      <c r="P204" s="677"/>
      <c r="Q204" s="665">
        <v>44626.509999999995</v>
      </c>
    </row>
    <row r="205" spans="1:17" ht="14.4" customHeight="1" x14ac:dyDescent="0.3">
      <c r="A205" s="660" t="s">
        <v>7170</v>
      </c>
      <c r="B205" s="661" t="s">
        <v>1686</v>
      </c>
      <c r="C205" s="661" t="s">
        <v>4366</v>
      </c>
      <c r="D205" s="661" t="s">
        <v>7177</v>
      </c>
      <c r="E205" s="661" t="s">
        <v>7178</v>
      </c>
      <c r="F205" s="664">
        <v>0.7</v>
      </c>
      <c r="G205" s="664">
        <v>20.57</v>
      </c>
      <c r="H205" s="661">
        <v>1</v>
      </c>
      <c r="I205" s="661">
        <v>29.38571428571429</v>
      </c>
      <c r="J205" s="664"/>
      <c r="K205" s="664"/>
      <c r="L205" s="661"/>
      <c r="M205" s="661"/>
      <c r="N205" s="664"/>
      <c r="O205" s="664"/>
      <c r="P205" s="677"/>
      <c r="Q205" s="665"/>
    </row>
    <row r="206" spans="1:17" ht="14.4" customHeight="1" x14ac:dyDescent="0.3">
      <c r="A206" s="660" t="s">
        <v>7170</v>
      </c>
      <c r="B206" s="661" t="s">
        <v>1686</v>
      </c>
      <c r="C206" s="661" t="s">
        <v>4366</v>
      </c>
      <c r="D206" s="661" t="s">
        <v>7179</v>
      </c>
      <c r="E206" s="661" t="s">
        <v>7180</v>
      </c>
      <c r="F206" s="664">
        <v>0.1</v>
      </c>
      <c r="G206" s="664">
        <v>19.559999999999999</v>
      </c>
      <c r="H206" s="661">
        <v>1</v>
      </c>
      <c r="I206" s="661">
        <v>195.59999999999997</v>
      </c>
      <c r="J206" s="664"/>
      <c r="K206" s="664"/>
      <c r="L206" s="661"/>
      <c r="M206" s="661"/>
      <c r="N206" s="664"/>
      <c r="O206" s="664"/>
      <c r="P206" s="677"/>
      <c r="Q206" s="665"/>
    </row>
    <row r="207" spans="1:17" ht="14.4" customHeight="1" x14ac:dyDescent="0.3">
      <c r="A207" s="660" t="s">
        <v>7170</v>
      </c>
      <c r="B207" s="661" t="s">
        <v>1686</v>
      </c>
      <c r="C207" s="661" t="s">
        <v>4366</v>
      </c>
      <c r="D207" s="661" t="s">
        <v>7181</v>
      </c>
      <c r="E207" s="661" t="s">
        <v>7182</v>
      </c>
      <c r="F207" s="664">
        <v>1.32</v>
      </c>
      <c r="G207" s="664">
        <v>89.38</v>
      </c>
      <c r="H207" s="661">
        <v>1</v>
      </c>
      <c r="I207" s="661">
        <v>67.712121212121204</v>
      </c>
      <c r="J207" s="664"/>
      <c r="K207" s="664"/>
      <c r="L207" s="661"/>
      <c r="M207" s="661"/>
      <c r="N207" s="664"/>
      <c r="O207" s="664"/>
      <c r="P207" s="677"/>
      <c r="Q207" s="665"/>
    </row>
    <row r="208" spans="1:17" ht="14.4" customHeight="1" x14ac:dyDescent="0.3">
      <c r="A208" s="660" t="s">
        <v>7170</v>
      </c>
      <c r="B208" s="661" t="s">
        <v>1686</v>
      </c>
      <c r="C208" s="661" t="s">
        <v>4366</v>
      </c>
      <c r="D208" s="661" t="s">
        <v>7183</v>
      </c>
      <c r="E208" s="661" t="s">
        <v>7182</v>
      </c>
      <c r="F208" s="664">
        <v>0.99</v>
      </c>
      <c r="G208" s="664">
        <v>129.74</v>
      </c>
      <c r="H208" s="661">
        <v>1</v>
      </c>
      <c r="I208" s="661">
        <v>131.05050505050505</v>
      </c>
      <c r="J208" s="664"/>
      <c r="K208" s="664"/>
      <c r="L208" s="661"/>
      <c r="M208" s="661"/>
      <c r="N208" s="664"/>
      <c r="O208" s="664"/>
      <c r="P208" s="677"/>
      <c r="Q208" s="665"/>
    </row>
    <row r="209" spans="1:17" ht="14.4" customHeight="1" x14ac:dyDescent="0.3">
      <c r="A209" s="660" t="s">
        <v>7170</v>
      </c>
      <c r="B209" s="661" t="s">
        <v>1686</v>
      </c>
      <c r="C209" s="661" t="s">
        <v>4366</v>
      </c>
      <c r="D209" s="661" t="s">
        <v>7184</v>
      </c>
      <c r="E209" s="661" t="s">
        <v>7182</v>
      </c>
      <c r="F209" s="664">
        <v>2.23</v>
      </c>
      <c r="G209" s="664">
        <v>1747.26</v>
      </c>
      <c r="H209" s="661">
        <v>1</v>
      </c>
      <c r="I209" s="661">
        <v>783.52466367713009</v>
      </c>
      <c r="J209" s="664"/>
      <c r="K209" s="664"/>
      <c r="L209" s="661"/>
      <c r="M209" s="661"/>
      <c r="N209" s="664"/>
      <c r="O209" s="664"/>
      <c r="P209" s="677"/>
      <c r="Q209" s="665"/>
    </row>
    <row r="210" spans="1:17" ht="14.4" customHeight="1" x14ac:dyDescent="0.3">
      <c r="A210" s="660" t="s">
        <v>7170</v>
      </c>
      <c r="B210" s="661" t="s">
        <v>1686</v>
      </c>
      <c r="C210" s="661" t="s">
        <v>4366</v>
      </c>
      <c r="D210" s="661" t="s">
        <v>7194</v>
      </c>
      <c r="E210" s="661" t="s">
        <v>3843</v>
      </c>
      <c r="F210" s="664">
        <v>28.5</v>
      </c>
      <c r="G210" s="664">
        <v>230488.02</v>
      </c>
      <c r="H210" s="661">
        <v>1</v>
      </c>
      <c r="I210" s="661">
        <v>8087.2989473684211</v>
      </c>
      <c r="J210" s="664"/>
      <c r="K210" s="664"/>
      <c r="L210" s="661"/>
      <c r="M210" s="661"/>
      <c r="N210" s="664"/>
      <c r="O210" s="664"/>
      <c r="P210" s="677"/>
      <c r="Q210" s="665"/>
    </row>
    <row r="211" spans="1:17" ht="14.4" customHeight="1" x14ac:dyDescent="0.3">
      <c r="A211" s="660" t="s">
        <v>7170</v>
      </c>
      <c r="B211" s="661" t="s">
        <v>1686</v>
      </c>
      <c r="C211" s="661" t="s">
        <v>4366</v>
      </c>
      <c r="D211" s="661" t="s">
        <v>7195</v>
      </c>
      <c r="E211" s="661" t="s">
        <v>3843</v>
      </c>
      <c r="F211" s="664">
        <v>0.79</v>
      </c>
      <c r="G211" s="664">
        <v>25555.86</v>
      </c>
      <c r="H211" s="661">
        <v>1</v>
      </c>
      <c r="I211" s="661">
        <v>32349.189873417719</v>
      </c>
      <c r="J211" s="664"/>
      <c r="K211" s="664"/>
      <c r="L211" s="661"/>
      <c r="M211" s="661"/>
      <c r="N211" s="664"/>
      <c r="O211" s="664"/>
      <c r="P211" s="677"/>
      <c r="Q211" s="665"/>
    </row>
    <row r="212" spans="1:17" ht="14.4" customHeight="1" x14ac:dyDescent="0.3">
      <c r="A212" s="660" t="s">
        <v>7170</v>
      </c>
      <c r="B212" s="661" t="s">
        <v>1686</v>
      </c>
      <c r="C212" s="661" t="s">
        <v>4366</v>
      </c>
      <c r="D212" s="661" t="s">
        <v>7200</v>
      </c>
      <c r="E212" s="661" t="s">
        <v>7161</v>
      </c>
      <c r="F212" s="664">
        <v>1.3</v>
      </c>
      <c r="G212" s="664">
        <v>7.9</v>
      </c>
      <c r="H212" s="661">
        <v>1</v>
      </c>
      <c r="I212" s="661">
        <v>6.0769230769230766</v>
      </c>
      <c r="J212" s="664"/>
      <c r="K212" s="664"/>
      <c r="L212" s="661"/>
      <c r="M212" s="661"/>
      <c r="N212" s="664"/>
      <c r="O212" s="664"/>
      <c r="P212" s="677"/>
      <c r="Q212" s="665"/>
    </row>
    <row r="213" spans="1:17" ht="14.4" customHeight="1" x14ac:dyDescent="0.3">
      <c r="A213" s="660" t="s">
        <v>7170</v>
      </c>
      <c r="B213" s="661" t="s">
        <v>1686</v>
      </c>
      <c r="C213" s="661" t="s">
        <v>4366</v>
      </c>
      <c r="D213" s="661" t="s">
        <v>7258</v>
      </c>
      <c r="E213" s="661" t="s">
        <v>4211</v>
      </c>
      <c r="F213" s="664">
        <v>2</v>
      </c>
      <c r="G213" s="664">
        <v>1894.7</v>
      </c>
      <c r="H213" s="661">
        <v>1</v>
      </c>
      <c r="I213" s="661">
        <v>947.35</v>
      </c>
      <c r="J213" s="664"/>
      <c r="K213" s="664"/>
      <c r="L213" s="661"/>
      <c r="M213" s="661"/>
      <c r="N213" s="664"/>
      <c r="O213" s="664"/>
      <c r="P213" s="677"/>
      <c r="Q213" s="665"/>
    </row>
    <row r="214" spans="1:17" ht="14.4" customHeight="1" x14ac:dyDescent="0.3">
      <c r="A214" s="660" t="s">
        <v>7170</v>
      </c>
      <c r="B214" s="661" t="s">
        <v>1686</v>
      </c>
      <c r="C214" s="661" t="s">
        <v>4366</v>
      </c>
      <c r="D214" s="661" t="s">
        <v>7201</v>
      </c>
      <c r="E214" s="661" t="s">
        <v>4211</v>
      </c>
      <c r="F214" s="664">
        <v>4</v>
      </c>
      <c r="G214" s="664">
        <v>9473.52</v>
      </c>
      <c r="H214" s="661">
        <v>1</v>
      </c>
      <c r="I214" s="661">
        <v>2368.38</v>
      </c>
      <c r="J214" s="664"/>
      <c r="K214" s="664"/>
      <c r="L214" s="661"/>
      <c r="M214" s="661"/>
      <c r="N214" s="664"/>
      <c r="O214" s="664"/>
      <c r="P214" s="677"/>
      <c r="Q214" s="665"/>
    </row>
    <row r="215" spans="1:17" ht="14.4" customHeight="1" x14ac:dyDescent="0.3">
      <c r="A215" s="660" t="s">
        <v>7170</v>
      </c>
      <c r="B215" s="661" t="s">
        <v>1686</v>
      </c>
      <c r="C215" s="661" t="s">
        <v>4366</v>
      </c>
      <c r="D215" s="661" t="s">
        <v>7202</v>
      </c>
      <c r="E215" s="661" t="s">
        <v>1021</v>
      </c>
      <c r="F215" s="664">
        <v>0.3</v>
      </c>
      <c r="G215" s="664">
        <v>23.05</v>
      </c>
      <c r="H215" s="661">
        <v>1</v>
      </c>
      <c r="I215" s="661">
        <v>76.833333333333343</v>
      </c>
      <c r="J215" s="664"/>
      <c r="K215" s="664"/>
      <c r="L215" s="661"/>
      <c r="M215" s="661"/>
      <c r="N215" s="664"/>
      <c r="O215" s="664"/>
      <c r="P215" s="677"/>
      <c r="Q215" s="665"/>
    </row>
    <row r="216" spans="1:17" ht="14.4" customHeight="1" x14ac:dyDescent="0.3">
      <c r="A216" s="660" t="s">
        <v>7170</v>
      </c>
      <c r="B216" s="661" t="s">
        <v>1686</v>
      </c>
      <c r="C216" s="661" t="s">
        <v>4366</v>
      </c>
      <c r="D216" s="661" t="s">
        <v>7203</v>
      </c>
      <c r="E216" s="661" t="s">
        <v>7204</v>
      </c>
      <c r="F216" s="664">
        <v>0.3</v>
      </c>
      <c r="G216" s="664">
        <v>36.450000000000003</v>
      </c>
      <c r="H216" s="661">
        <v>1</v>
      </c>
      <c r="I216" s="661">
        <v>121.50000000000001</v>
      </c>
      <c r="J216" s="664"/>
      <c r="K216" s="664"/>
      <c r="L216" s="661"/>
      <c r="M216" s="661"/>
      <c r="N216" s="664"/>
      <c r="O216" s="664"/>
      <c r="P216" s="677"/>
      <c r="Q216" s="665"/>
    </row>
    <row r="217" spans="1:17" ht="14.4" customHeight="1" x14ac:dyDescent="0.3">
      <c r="A217" s="660" t="s">
        <v>7170</v>
      </c>
      <c r="B217" s="661" t="s">
        <v>1686</v>
      </c>
      <c r="C217" s="661" t="s">
        <v>4366</v>
      </c>
      <c r="D217" s="661" t="s">
        <v>7205</v>
      </c>
      <c r="E217" s="661" t="s">
        <v>4110</v>
      </c>
      <c r="F217" s="664">
        <v>0.2</v>
      </c>
      <c r="G217" s="664">
        <v>12.91</v>
      </c>
      <c r="H217" s="661">
        <v>1</v>
      </c>
      <c r="I217" s="661">
        <v>64.55</v>
      </c>
      <c r="J217" s="664"/>
      <c r="K217" s="664"/>
      <c r="L217" s="661"/>
      <c r="M217" s="661"/>
      <c r="N217" s="664"/>
      <c r="O217" s="664"/>
      <c r="P217" s="677"/>
      <c r="Q217" s="665"/>
    </row>
    <row r="218" spans="1:17" ht="14.4" customHeight="1" x14ac:dyDescent="0.3">
      <c r="A218" s="660" t="s">
        <v>7170</v>
      </c>
      <c r="B218" s="661" t="s">
        <v>1686</v>
      </c>
      <c r="C218" s="661" t="s">
        <v>4366</v>
      </c>
      <c r="D218" s="661" t="s">
        <v>7213</v>
      </c>
      <c r="E218" s="661" t="s">
        <v>4211</v>
      </c>
      <c r="F218" s="664">
        <v>1</v>
      </c>
      <c r="G218" s="664">
        <v>9846.93</v>
      </c>
      <c r="H218" s="661">
        <v>1</v>
      </c>
      <c r="I218" s="661">
        <v>9846.93</v>
      </c>
      <c r="J218" s="664"/>
      <c r="K218" s="664"/>
      <c r="L218" s="661"/>
      <c r="M218" s="661"/>
      <c r="N218" s="664"/>
      <c r="O218" s="664"/>
      <c r="P218" s="677"/>
      <c r="Q218" s="665"/>
    </row>
    <row r="219" spans="1:17" ht="14.4" customHeight="1" x14ac:dyDescent="0.3">
      <c r="A219" s="660" t="s">
        <v>7170</v>
      </c>
      <c r="B219" s="661" t="s">
        <v>1686</v>
      </c>
      <c r="C219" s="661" t="s">
        <v>4366</v>
      </c>
      <c r="D219" s="661" t="s">
        <v>7214</v>
      </c>
      <c r="E219" s="661" t="s">
        <v>1854</v>
      </c>
      <c r="F219" s="664">
        <v>0.25</v>
      </c>
      <c r="G219" s="664">
        <v>80.59</v>
      </c>
      <c r="H219" s="661">
        <v>1</v>
      </c>
      <c r="I219" s="661">
        <v>322.36</v>
      </c>
      <c r="J219" s="664"/>
      <c r="K219" s="664"/>
      <c r="L219" s="661"/>
      <c r="M219" s="661"/>
      <c r="N219" s="664"/>
      <c r="O219" s="664"/>
      <c r="P219" s="677"/>
      <c r="Q219" s="665"/>
    </row>
    <row r="220" spans="1:17" ht="14.4" customHeight="1" x14ac:dyDescent="0.3">
      <c r="A220" s="660" t="s">
        <v>7170</v>
      </c>
      <c r="B220" s="661" t="s">
        <v>1686</v>
      </c>
      <c r="C220" s="661" t="s">
        <v>4366</v>
      </c>
      <c r="D220" s="661" t="s">
        <v>7216</v>
      </c>
      <c r="E220" s="661" t="s">
        <v>1854</v>
      </c>
      <c r="F220" s="664">
        <v>0.51</v>
      </c>
      <c r="G220" s="664">
        <v>142.22</v>
      </c>
      <c r="H220" s="661">
        <v>1</v>
      </c>
      <c r="I220" s="661">
        <v>278.86274509803923</v>
      </c>
      <c r="J220" s="664"/>
      <c r="K220" s="664"/>
      <c r="L220" s="661"/>
      <c r="M220" s="661"/>
      <c r="N220" s="664"/>
      <c r="O220" s="664"/>
      <c r="P220" s="677"/>
      <c r="Q220" s="665"/>
    </row>
    <row r="221" spans="1:17" ht="14.4" customHeight="1" x14ac:dyDescent="0.3">
      <c r="A221" s="660" t="s">
        <v>7170</v>
      </c>
      <c r="B221" s="661" t="s">
        <v>1686</v>
      </c>
      <c r="C221" s="661" t="s">
        <v>4366</v>
      </c>
      <c r="D221" s="661" t="s">
        <v>7171</v>
      </c>
      <c r="E221" s="661" t="s">
        <v>1679</v>
      </c>
      <c r="F221" s="664"/>
      <c r="G221" s="664"/>
      <c r="H221" s="661"/>
      <c r="I221" s="661"/>
      <c r="J221" s="664">
        <v>0.2</v>
      </c>
      <c r="K221" s="664">
        <v>1881.7</v>
      </c>
      <c r="L221" s="661"/>
      <c r="M221" s="661">
        <v>9408.5</v>
      </c>
      <c r="N221" s="664"/>
      <c r="O221" s="664"/>
      <c r="P221" s="677"/>
      <c r="Q221" s="665"/>
    </row>
    <row r="222" spans="1:17" ht="14.4" customHeight="1" x14ac:dyDescent="0.3">
      <c r="A222" s="660" t="s">
        <v>7170</v>
      </c>
      <c r="B222" s="661" t="s">
        <v>1686</v>
      </c>
      <c r="C222" s="661" t="s">
        <v>4367</v>
      </c>
      <c r="D222" s="661" t="s">
        <v>7194</v>
      </c>
      <c r="E222" s="661" t="s">
        <v>3843</v>
      </c>
      <c r="F222" s="664">
        <v>3</v>
      </c>
      <c r="G222" s="664">
        <v>24261.9</v>
      </c>
      <c r="H222" s="661">
        <v>1</v>
      </c>
      <c r="I222" s="661">
        <v>8087.3</v>
      </c>
      <c r="J222" s="664"/>
      <c r="K222" s="664"/>
      <c r="L222" s="661"/>
      <c r="M222" s="661"/>
      <c r="N222" s="664"/>
      <c r="O222" s="664"/>
      <c r="P222" s="677"/>
      <c r="Q222" s="665"/>
    </row>
    <row r="223" spans="1:17" ht="14.4" customHeight="1" x14ac:dyDescent="0.3">
      <c r="A223" s="660" t="s">
        <v>7170</v>
      </c>
      <c r="B223" s="661" t="s">
        <v>1686</v>
      </c>
      <c r="C223" s="661" t="s">
        <v>4368</v>
      </c>
      <c r="D223" s="661" t="s">
        <v>7175</v>
      </c>
      <c r="E223" s="661" t="s">
        <v>7176</v>
      </c>
      <c r="F223" s="664"/>
      <c r="G223" s="664"/>
      <c r="H223" s="661"/>
      <c r="I223" s="661"/>
      <c r="J223" s="664"/>
      <c r="K223" s="664"/>
      <c r="L223" s="661"/>
      <c r="M223" s="661"/>
      <c r="N223" s="664">
        <v>4.8</v>
      </c>
      <c r="O223" s="664">
        <v>543.36</v>
      </c>
      <c r="P223" s="677"/>
      <c r="Q223" s="665">
        <v>113.2</v>
      </c>
    </row>
    <row r="224" spans="1:17" ht="14.4" customHeight="1" x14ac:dyDescent="0.3">
      <c r="A224" s="660" t="s">
        <v>7170</v>
      </c>
      <c r="B224" s="661" t="s">
        <v>1686</v>
      </c>
      <c r="C224" s="661" t="s">
        <v>4368</v>
      </c>
      <c r="D224" s="661" t="s">
        <v>7227</v>
      </c>
      <c r="E224" s="661" t="s">
        <v>7228</v>
      </c>
      <c r="F224" s="664"/>
      <c r="G224" s="664"/>
      <c r="H224" s="661"/>
      <c r="I224" s="661"/>
      <c r="J224" s="664"/>
      <c r="K224" s="664"/>
      <c r="L224" s="661"/>
      <c r="M224" s="661"/>
      <c r="N224" s="664">
        <v>2.4999999999999996</v>
      </c>
      <c r="O224" s="664">
        <v>29.259999999999998</v>
      </c>
      <c r="P224" s="677"/>
      <c r="Q224" s="665">
        <v>11.704000000000001</v>
      </c>
    </row>
    <row r="225" spans="1:17" ht="14.4" customHeight="1" x14ac:dyDescent="0.3">
      <c r="A225" s="660" t="s">
        <v>7170</v>
      </c>
      <c r="B225" s="661" t="s">
        <v>1686</v>
      </c>
      <c r="C225" s="661" t="s">
        <v>4368</v>
      </c>
      <c r="D225" s="661" t="s">
        <v>7179</v>
      </c>
      <c r="E225" s="661" t="s">
        <v>7180</v>
      </c>
      <c r="F225" s="664"/>
      <c r="G225" s="664"/>
      <c r="H225" s="661"/>
      <c r="I225" s="661"/>
      <c r="J225" s="664">
        <v>0.4</v>
      </c>
      <c r="K225" s="664">
        <v>78.92</v>
      </c>
      <c r="L225" s="661"/>
      <c r="M225" s="661">
        <v>197.29999999999998</v>
      </c>
      <c r="N225" s="664">
        <v>2.2000000000000002</v>
      </c>
      <c r="O225" s="664">
        <v>434.06000000000006</v>
      </c>
      <c r="P225" s="677"/>
      <c r="Q225" s="665">
        <v>197.3</v>
      </c>
    </row>
    <row r="226" spans="1:17" ht="14.4" customHeight="1" x14ac:dyDescent="0.3">
      <c r="A226" s="660" t="s">
        <v>7170</v>
      </c>
      <c r="B226" s="661" t="s">
        <v>1686</v>
      </c>
      <c r="C226" s="661" t="s">
        <v>4368</v>
      </c>
      <c r="D226" s="661" t="s">
        <v>7237</v>
      </c>
      <c r="E226" s="661" t="s">
        <v>3883</v>
      </c>
      <c r="F226" s="664"/>
      <c r="G226" s="664"/>
      <c r="H226" s="661"/>
      <c r="I226" s="661"/>
      <c r="J226" s="664"/>
      <c r="K226" s="664"/>
      <c r="L226" s="661"/>
      <c r="M226" s="661"/>
      <c r="N226" s="664">
        <v>1</v>
      </c>
      <c r="O226" s="664">
        <v>7877.7</v>
      </c>
      <c r="P226" s="677"/>
      <c r="Q226" s="665">
        <v>7877.7</v>
      </c>
    </row>
    <row r="227" spans="1:17" ht="14.4" customHeight="1" x14ac:dyDescent="0.3">
      <c r="A227" s="660" t="s">
        <v>7170</v>
      </c>
      <c r="B227" s="661" t="s">
        <v>1686</v>
      </c>
      <c r="C227" s="661" t="s">
        <v>4368</v>
      </c>
      <c r="D227" s="661" t="s">
        <v>7189</v>
      </c>
      <c r="E227" s="661" t="s">
        <v>4221</v>
      </c>
      <c r="F227" s="664"/>
      <c r="G227" s="664"/>
      <c r="H227" s="661"/>
      <c r="I227" s="661"/>
      <c r="J227" s="664"/>
      <c r="K227" s="664"/>
      <c r="L227" s="661"/>
      <c r="M227" s="661"/>
      <c r="N227" s="664">
        <v>7</v>
      </c>
      <c r="O227" s="664">
        <v>43480.25</v>
      </c>
      <c r="P227" s="677"/>
      <c r="Q227" s="665">
        <v>6211.4642857142853</v>
      </c>
    </row>
    <row r="228" spans="1:17" ht="14.4" customHeight="1" x14ac:dyDescent="0.3">
      <c r="A228" s="660" t="s">
        <v>7170</v>
      </c>
      <c r="B228" s="661" t="s">
        <v>1686</v>
      </c>
      <c r="C228" s="661" t="s">
        <v>4368</v>
      </c>
      <c r="D228" s="661" t="s">
        <v>7244</v>
      </c>
      <c r="E228" s="661" t="s">
        <v>4342</v>
      </c>
      <c r="F228" s="664"/>
      <c r="G228" s="664"/>
      <c r="H228" s="661"/>
      <c r="I228" s="661"/>
      <c r="J228" s="664"/>
      <c r="K228" s="664"/>
      <c r="L228" s="661"/>
      <c r="M228" s="661"/>
      <c r="N228" s="664">
        <v>2</v>
      </c>
      <c r="O228" s="664">
        <v>22238.84</v>
      </c>
      <c r="P228" s="677"/>
      <c r="Q228" s="665">
        <v>11119.42</v>
      </c>
    </row>
    <row r="229" spans="1:17" ht="14.4" customHeight="1" x14ac:dyDescent="0.3">
      <c r="A229" s="660" t="s">
        <v>7170</v>
      </c>
      <c r="B229" s="661" t="s">
        <v>1686</v>
      </c>
      <c r="C229" s="661" t="s">
        <v>4368</v>
      </c>
      <c r="D229" s="661" t="s">
        <v>7192</v>
      </c>
      <c r="E229" s="661" t="s">
        <v>7193</v>
      </c>
      <c r="F229" s="664">
        <v>1</v>
      </c>
      <c r="G229" s="664">
        <v>24501.45</v>
      </c>
      <c r="H229" s="661">
        <v>1</v>
      </c>
      <c r="I229" s="661">
        <v>24501.45</v>
      </c>
      <c r="J229" s="664"/>
      <c r="K229" s="664"/>
      <c r="L229" s="661"/>
      <c r="M229" s="661"/>
      <c r="N229" s="664"/>
      <c r="O229" s="664"/>
      <c r="P229" s="677"/>
      <c r="Q229" s="665"/>
    </row>
    <row r="230" spans="1:17" ht="14.4" customHeight="1" x14ac:dyDescent="0.3">
      <c r="A230" s="660" t="s">
        <v>7170</v>
      </c>
      <c r="B230" s="661" t="s">
        <v>1686</v>
      </c>
      <c r="C230" s="661" t="s">
        <v>4368</v>
      </c>
      <c r="D230" s="661" t="s">
        <v>7347</v>
      </c>
      <c r="E230" s="661" t="s">
        <v>1826</v>
      </c>
      <c r="F230" s="664"/>
      <c r="G230" s="664"/>
      <c r="H230" s="661"/>
      <c r="I230" s="661"/>
      <c r="J230" s="664"/>
      <c r="K230" s="664"/>
      <c r="L230" s="661"/>
      <c r="M230" s="661"/>
      <c r="N230" s="664">
        <v>10.31</v>
      </c>
      <c r="O230" s="664">
        <v>1637.78</v>
      </c>
      <c r="P230" s="677"/>
      <c r="Q230" s="665">
        <v>158.85354025218234</v>
      </c>
    </row>
    <row r="231" spans="1:17" ht="14.4" customHeight="1" x14ac:dyDescent="0.3">
      <c r="A231" s="660" t="s">
        <v>7170</v>
      </c>
      <c r="B231" s="661" t="s">
        <v>1686</v>
      </c>
      <c r="C231" s="661" t="s">
        <v>4368</v>
      </c>
      <c r="D231" s="661" t="s">
        <v>7348</v>
      </c>
      <c r="E231" s="661" t="s">
        <v>1826</v>
      </c>
      <c r="F231" s="664"/>
      <c r="G231" s="664"/>
      <c r="H231" s="661"/>
      <c r="I231" s="661"/>
      <c r="J231" s="664"/>
      <c r="K231" s="664"/>
      <c r="L231" s="661"/>
      <c r="M231" s="661"/>
      <c r="N231" s="664">
        <v>3.11</v>
      </c>
      <c r="O231" s="664">
        <v>1825.53</v>
      </c>
      <c r="P231" s="677"/>
      <c r="Q231" s="665">
        <v>586.98713826366566</v>
      </c>
    </row>
    <row r="232" spans="1:17" ht="14.4" customHeight="1" x14ac:dyDescent="0.3">
      <c r="A232" s="660" t="s">
        <v>7170</v>
      </c>
      <c r="B232" s="661" t="s">
        <v>1686</v>
      </c>
      <c r="C232" s="661" t="s">
        <v>4368</v>
      </c>
      <c r="D232" s="661" t="s">
        <v>7260</v>
      </c>
      <c r="E232" s="661" t="s">
        <v>7261</v>
      </c>
      <c r="F232" s="664"/>
      <c r="G232" s="664"/>
      <c r="H232" s="661"/>
      <c r="I232" s="661"/>
      <c r="J232" s="664"/>
      <c r="K232" s="664"/>
      <c r="L232" s="661"/>
      <c r="M232" s="661"/>
      <c r="N232" s="664">
        <v>4</v>
      </c>
      <c r="O232" s="664">
        <v>9541.84</v>
      </c>
      <c r="P232" s="677"/>
      <c r="Q232" s="665">
        <v>2385.46</v>
      </c>
    </row>
    <row r="233" spans="1:17" ht="14.4" customHeight="1" x14ac:dyDescent="0.3">
      <c r="A233" s="660" t="s">
        <v>7170</v>
      </c>
      <c r="B233" s="661" t="s">
        <v>1686</v>
      </c>
      <c r="C233" s="661" t="s">
        <v>4368</v>
      </c>
      <c r="D233" s="661" t="s">
        <v>7264</v>
      </c>
      <c r="E233" s="661" t="s">
        <v>1013</v>
      </c>
      <c r="F233" s="664"/>
      <c r="G233" s="664"/>
      <c r="H233" s="661"/>
      <c r="I233" s="661"/>
      <c r="J233" s="664"/>
      <c r="K233" s="664"/>
      <c r="L233" s="661"/>
      <c r="M233" s="661"/>
      <c r="N233" s="664">
        <v>2.2000000000000002</v>
      </c>
      <c r="O233" s="664">
        <v>390.28</v>
      </c>
      <c r="P233" s="677"/>
      <c r="Q233" s="665">
        <v>177.39999999999998</v>
      </c>
    </row>
    <row r="234" spans="1:17" ht="14.4" customHeight="1" x14ac:dyDescent="0.3">
      <c r="A234" s="660" t="s">
        <v>7170</v>
      </c>
      <c r="B234" s="661" t="s">
        <v>1686</v>
      </c>
      <c r="C234" s="661" t="s">
        <v>4368</v>
      </c>
      <c r="D234" s="661" t="s">
        <v>7202</v>
      </c>
      <c r="E234" s="661" t="s">
        <v>1021</v>
      </c>
      <c r="F234" s="664"/>
      <c r="G234" s="664"/>
      <c r="H234" s="661"/>
      <c r="I234" s="661"/>
      <c r="J234" s="664">
        <v>0.8</v>
      </c>
      <c r="K234" s="664">
        <v>62.04</v>
      </c>
      <c r="L234" s="661"/>
      <c r="M234" s="661">
        <v>77.55</v>
      </c>
      <c r="N234" s="664">
        <v>6.4</v>
      </c>
      <c r="O234" s="664">
        <v>481.91999999999996</v>
      </c>
      <c r="P234" s="677"/>
      <c r="Q234" s="665">
        <v>75.299999999999983</v>
      </c>
    </row>
    <row r="235" spans="1:17" ht="14.4" customHeight="1" x14ac:dyDescent="0.3">
      <c r="A235" s="660" t="s">
        <v>7170</v>
      </c>
      <c r="B235" s="661" t="s">
        <v>1686</v>
      </c>
      <c r="C235" s="661" t="s">
        <v>4368</v>
      </c>
      <c r="D235" s="661" t="s">
        <v>7265</v>
      </c>
      <c r="E235" s="661" t="s">
        <v>1622</v>
      </c>
      <c r="F235" s="664"/>
      <c r="G235" s="664"/>
      <c r="H235" s="661"/>
      <c r="I235" s="661"/>
      <c r="J235" s="664">
        <v>0.26</v>
      </c>
      <c r="K235" s="664">
        <v>88.42</v>
      </c>
      <c r="L235" s="661"/>
      <c r="M235" s="661">
        <v>340.07692307692309</v>
      </c>
      <c r="N235" s="664">
        <v>0.25</v>
      </c>
      <c r="O235" s="664">
        <v>95.12</v>
      </c>
      <c r="P235" s="677"/>
      <c r="Q235" s="665">
        <v>380.48</v>
      </c>
    </row>
    <row r="236" spans="1:17" ht="14.4" customHeight="1" x14ac:dyDescent="0.3">
      <c r="A236" s="660" t="s">
        <v>7170</v>
      </c>
      <c r="B236" s="661" t="s">
        <v>1686</v>
      </c>
      <c r="C236" s="661" t="s">
        <v>4368</v>
      </c>
      <c r="D236" s="661" t="s">
        <v>7266</v>
      </c>
      <c r="E236" s="661" t="s">
        <v>1626</v>
      </c>
      <c r="F236" s="664"/>
      <c r="G236" s="664"/>
      <c r="H236" s="661"/>
      <c r="I236" s="661"/>
      <c r="J236" s="664">
        <v>1</v>
      </c>
      <c r="K236" s="664">
        <v>85.02</v>
      </c>
      <c r="L236" s="661"/>
      <c r="M236" s="661">
        <v>85.02</v>
      </c>
      <c r="N236" s="664">
        <v>1</v>
      </c>
      <c r="O236" s="664">
        <v>85.02</v>
      </c>
      <c r="P236" s="677"/>
      <c r="Q236" s="665">
        <v>85.02</v>
      </c>
    </row>
    <row r="237" spans="1:17" ht="14.4" customHeight="1" x14ac:dyDescent="0.3">
      <c r="A237" s="660" t="s">
        <v>7170</v>
      </c>
      <c r="B237" s="661" t="s">
        <v>1686</v>
      </c>
      <c r="C237" s="661" t="s">
        <v>4368</v>
      </c>
      <c r="D237" s="661" t="s">
        <v>7267</v>
      </c>
      <c r="E237" s="661" t="s">
        <v>1630</v>
      </c>
      <c r="F237" s="664"/>
      <c r="G237" s="664"/>
      <c r="H237" s="661"/>
      <c r="I237" s="661"/>
      <c r="J237" s="664"/>
      <c r="K237" s="664"/>
      <c r="L237" s="661"/>
      <c r="M237" s="661"/>
      <c r="N237" s="664">
        <v>1</v>
      </c>
      <c r="O237" s="664">
        <v>254.3</v>
      </c>
      <c r="P237" s="677"/>
      <c r="Q237" s="665">
        <v>254.3</v>
      </c>
    </row>
    <row r="238" spans="1:17" ht="14.4" customHeight="1" x14ac:dyDescent="0.3">
      <c r="A238" s="660" t="s">
        <v>7170</v>
      </c>
      <c r="B238" s="661" t="s">
        <v>1686</v>
      </c>
      <c r="C238" s="661" t="s">
        <v>4368</v>
      </c>
      <c r="D238" s="661" t="s">
        <v>7349</v>
      </c>
      <c r="E238" s="661" t="s">
        <v>7350</v>
      </c>
      <c r="F238" s="664"/>
      <c r="G238" s="664"/>
      <c r="H238" s="661"/>
      <c r="I238" s="661"/>
      <c r="J238" s="664"/>
      <c r="K238" s="664"/>
      <c r="L238" s="661"/>
      <c r="M238" s="661"/>
      <c r="N238" s="664">
        <v>0.02</v>
      </c>
      <c r="O238" s="664">
        <v>7.71</v>
      </c>
      <c r="P238" s="677"/>
      <c r="Q238" s="665">
        <v>385.5</v>
      </c>
    </row>
    <row r="239" spans="1:17" ht="14.4" customHeight="1" x14ac:dyDescent="0.3">
      <c r="A239" s="660" t="s">
        <v>7170</v>
      </c>
      <c r="B239" s="661" t="s">
        <v>1686</v>
      </c>
      <c r="C239" s="661" t="s">
        <v>4368</v>
      </c>
      <c r="D239" s="661" t="s">
        <v>7203</v>
      </c>
      <c r="E239" s="661" t="s">
        <v>7204</v>
      </c>
      <c r="F239" s="664"/>
      <c r="G239" s="664"/>
      <c r="H239" s="661"/>
      <c r="I239" s="661"/>
      <c r="J239" s="664"/>
      <c r="K239" s="664"/>
      <c r="L239" s="661"/>
      <c r="M239" s="661"/>
      <c r="N239" s="664">
        <v>2.2999999999999998</v>
      </c>
      <c r="O239" s="664">
        <v>384.2</v>
      </c>
      <c r="P239" s="677"/>
      <c r="Q239" s="665">
        <v>167.04347826086956</v>
      </c>
    </row>
    <row r="240" spans="1:17" ht="14.4" customHeight="1" x14ac:dyDescent="0.3">
      <c r="A240" s="660" t="s">
        <v>7170</v>
      </c>
      <c r="B240" s="661" t="s">
        <v>1686</v>
      </c>
      <c r="C240" s="661" t="s">
        <v>4368</v>
      </c>
      <c r="D240" s="661" t="s">
        <v>7205</v>
      </c>
      <c r="E240" s="661" t="s">
        <v>4110</v>
      </c>
      <c r="F240" s="664"/>
      <c r="G240" s="664"/>
      <c r="H240" s="661"/>
      <c r="I240" s="661"/>
      <c r="J240" s="664"/>
      <c r="K240" s="664"/>
      <c r="L240" s="661"/>
      <c r="M240" s="661"/>
      <c r="N240" s="664">
        <v>1.8</v>
      </c>
      <c r="O240" s="664">
        <v>159.66</v>
      </c>
      <c r="P240" s="677"/>
      <c r="Q240" s="665">
        <v>88.7</v>
      </c>
    </row>
    <row r="241" spans="1:17" ht="14.4" customHeight="1" x14ac:dyDescent="0.3">
      <c r="A241" s="660" t="s">
        <v>7170</v>
      </c>
      <c r="B241" s="661" t="s">
        <v>1686</v>
      </c>
      <c r="C241" s="661" t="s">
        <v>4368</v>
      </c>
      <c r="D241" s="661" t="s">
        <v>7270</v>
      </c>
      <c r="E241" s="661" t="s">
        <v>7161</v>
      </c>
      <c r="F241" s="664"/>
      <c r="G241" s="664"/>
      <c r="H241" s="661"/>
      <c r="I241" s="661"/>
      <c r="J241" s="664"/>
      <c r="K241" s="664"/>
      <c r="L241" s="661"/>
      <c r="M241" s="661"/>
      <c r="N241" s="664">
        <v>1</v>
      </c>
      <c r="O241" s="664">
        <v>37.81</v>
      </c>
      <c r="P241" s="677"/>
      <c r="Q241" s="665">
        <v>37.81</v>
      </c>
    </row>
    <row r="242" spans="1:17" ht="14.4" customHeight="1" x14ac:dyDescent="0.3">
      <c r="A242" s="660" t="s">
        <v>7170</v>
      </c>
      <c r="B242" s="661" t="s">
        <v>1686</v>
      </c>
      <c r="C242" s="661" t="s">
        <v>4368</v>
      </c>
      <c r="D242" s="661" t="s">
        <v>7207</v>
      </c>
      <c r="E242" s="661" t="s">
        <v>7161</v>
      </c>
      <c r="F242" s="664"/>
      <c r="G242" s="664"/>
      <c r="H242" s="661"/>
      <c r="I242" s="661"/>
      <c r="J242" s="664"/>
      <c r="K242" s="664"/>
      <c r="L242" s="661"/>
      <c r="M242" s="661"/>
      <c r="N242" s="664">
        <v>3</v>
      </c>
      <c r="O242" s="664">
        <v>28.35</v>
      </c>
      <c r="P242" s="677"/>
      <c r="Q242" s="665">
        <v>9.4500000000000011</v>
      </c>
    </row>
    <row r="243" spans="1:17" ht="14.4" customHeight="1" x14ac:dyDescent="0.3">
      <c r="A243" s="660" t="s">
        <v>7170</v>
      </c>
      <c r="B243" s="661" t="s">
        <v>1686</v>
      </c>
      <c r="C243" s="661" t="s">
        <v>4368</v>
      </c>
      <c r="D243" s="661" t="s">
        <v>7351</v>
      </c>
      <c r="E243" s="661" t="s">
        <v>3772</v>
      </c>
      <c r="F243" s="664"/>
      <c r="G243" s="664"/>
      <c r="H243" s="661"/>
      <c r="I243" s="661"/>
      <c r="J243" s="664">
        <v>0.38</v>
      </c>
      <c r="K243" s="664">
        <v>2357.1999999999998</v>
      </c>
      <c r="L243" s="661"/>
      <c r="M243" s="661">
        <v>6203.1578947368416</v>
      </c>
      <c r="N243" s="664">
        <v>0.4</v>
      </c>
      <c r="O243" s="664">
        <v>2481.27</v>
      </c>
      <c r="P243" s="677"/>
      <c r="Q243" s="665">
        <v>6203.1749999999993</v>
      </c>
    </row>
    <row r="244" spans="1:17" ht="14.4" customHeight="1" x14ac:dyDescent="0.3">
      <c r="A244" s="660" t="s">
        <v>7170</v>
      </c>
      <c r="B244" s="661" t="s">
        <v>1686</v>
      </c>
      <c r="C244" s="661" t="s">
        <v>4368</v>
      </c>
      <c r="D244" s="661" t="s">
        <v>7274</v>
      </c>
      <c r="E244" s="661" t="s">
        <v>3383</v>
      </c>
      <c r="F244" s="664"/>
      <c r="G244" s="664"/>
      <c r="H244" s="661"/>
      <c r="I244" s="661"/>
      <c r="J244" s="664"/>
      <c r="K244" s="664"/>
      <c r="L244" s="661"/>
      <c r="M244" s="661"/>
      <c r="N244" s="664">
        <v>2.59</v>
      </c>
      <c r="O244" s="664">
        <v>2968.16</v>
      </c>
      <c r="P244" s="677"/>
      <c r="Q244" s="665">
        <v>1146.0077220077221</v>
      </c>
    </row>
    <row r="245" spans="1:17" ht="14.4" customHeight="1" x14ac:dyDescent="0.3">
      <c r="A245" s="660" t="s">
        <v>7170</v>
      </c>
      <c r="B245" s="661" t="s">
        <v>1686</v>
      </c>
      <c r="C245" s="661" t="s">
        <v>4368</v>
      </c>
      <c r="D245" s="661" t="s">
        <v>7275</v>
      </c>
      <c r="E245" s="661" t="s">
        <v>3383</v>
      </c>
      <c r="F245" s="664"/>
      <c r="G245" s="664"/>
      <c r="H245" s="661"/>
      <c r="I245" s="661"/>
      <c r="J245" s="664"/>
      <c r="K245" s="664"/>
      <c r="L245" s="661"/>
      <c r="M245" s="661"/>
      <c r="N245" s="664">
        <v>2</v>
      </c>
      <c r="O245" s="664">
        <v>9168.08</v>
      </c>
      <c r="P245" s="677"/>
      <c r="Q245" s="665">
        <v>4584.04</v>
      </c>
    </row>
    <row r="246" spans="1:17" ht="14.4" customHeight="1" x14ac:dyDescent="0.3">
      <c r="A246" s="660" t="s">
        <v>7170</v>
      </c>
      <c r="B246" s="661" t="s">
        <v>1686</v>
      </c>
      <c r="C246" s="661" t="s">
        <v>4368</v>
      </c>
      <c r="D246" s="661" t="s">
        <v>7278</v>
      </c>
      <c r="E246" s="661" t="s">
        <v>7277</v>
      </c>
      <c r="F246" s="664"/>
      <c r="G246" s="664"/>
      <c r="H246" s="661"/>
      <c r="I246" s="661"/>
      <c r="J246" s="664">
        <v>2.65</v>
      </c>
      <c r="K246" s="664">
        <v>3804.71</v>
      </c>
      <c r="L246" s="661"/>
      <c r="M246" s="661">
        <v>1435.7396226415094</v>
      </c>
      <c r="N246" s="664"/>
      <c r="O246" s="664"/>
      <c r="P246" s="677"/>
      <c r="Q246" s="665"/>
    </row>
    <row r="247" spans="1:17" ht="14.4" customHeight="1" x14ac:dyDescent="0.3">
      <c r="A247" s="660" t="s">
        <v>7170</v>
      </c>
      <c r="B247" s="661" t="s">
        <v>1686</v>
      </c>
      <c r="C247" s="661" t="s">
        <v>4368</v>
      </c>
      <c r="D247" s="661" t="s">
        <v>7171</v>
      </c>
      <c r="E247" s="661" t="s">
        <v>1679</v>
      </c>
      <c r="F247" s="664"/>
      <c r="G247" s="664"/>
      <c r="H247" s="661"/>
      <c r="I247" s="661"/>
      <c r="J247" s="664">
        <v>0.2</v>
      </c>
      <c r="K247" s="664">
        <v>3164.67</v>
      </c>
      <c r="L247" s="661"/>
      <c r="M247" s="661">
        <v>15823.35</v>
      </c>
      <c r="N247" s="664"/>
      <c r="O247" s="664"/>
      <c r="P247" s="677"/>
      <c r="Q247" s="665"/>
    </row>
    <row r="248" spans="1:17" ht="14.4" customHeight="1" x14ac:dyDescent="0.3">
      <c r="A248" s="660" t="s">
        <v>7170</v>
      </c>
      <c r="B248" s="661" t="s">
        <v>1686</v>
      </c>
      <c r="C248" s="661" t="s">
        <v>4368</v>
      </c>
      <c r="D248" s="661" t="s">
        <v>7288</v>
      </c>
      <c r="E248" s="661" t="s">
        <v>4197</v>
      </c>
      <c r="F248" s="664"/>
      <c r="G248" s="664"/>
      <c r="H248" s="661"/>
      <c r="I248" s="661"/>
      <c r="J248" s="664">
        <v>4</v>
      </c>
      <c r="K248" s="664">
        <v>2968.88</v>
      </c>
      <c r="L248" s="661"/>
      <c r="M248" s="661">
        <v>742.22</v>
      </c>
      <c r="N248" s="664">
        <v>8.27</v>
      </c>
      <c r="O248" s="664">
        <v>6138.15</v>
      </c>
      <c r="P248" s="677"/>
      <c r="Q248" s="665">
        <v>742.21886336154773</v>
      </c>
    </row>
    <row r="249" spans="1:17" ht="14.4" customHeight="1" x14ac:dyDescent="0.3">
      <c r="A249" s="660" t="s">
        <v>7170</v>
      </c>
      <c r="B249" s="661" t="s">
        <v>1686</v>
      </c>
      <c r="C249" s="661" t="s">
        <v>4368</v>
      </c>
      <c r="D249" s="661" t="s">
        <v>7289</v>
      </c>
      <c r="E249" s="661" t="s">
        <v>2579</v>
      </c>
      <c r="F249" s="664"/>
      <c r="G249" s="664"/>
      <c r="H249" s="661"/>
      <c r="I249" s="661"/>
      <c r="J249" s="664"/>
      <c r="K249" s="664"/>
      <c r="L249" s="661"/>
      <c r="M249" s="661"/>
      <c r="N249" s="664">
        <v>1.2</v>
      </c>
      <c r="O249" s="664">
        <v>1971.33</v>
      </c>
      <c r="P249" s="677"/>
      <c r="Q249" s="665">
        <v>1642.7750000000001</v>
      </c>
    </row>
    <row r="250" spans="1:17" ht="14.4" customHeight="1" x14ac:dyDescent="0.3">
      <c r="A250" s="660" t="s">
        <v>7170</v>
      </c>
      <c r="B250" s="661" t="s">
        <v>1686</v>
      </c>
      <c r="C250" s="661" t="s">
        <v>4368</v>
      </c>
      <c r="D250" s="661" t="s">
        <v>7290</v>
      </c>
      <c r="E250" s="661" t="s">
        <v>1978</v>
      </c>
      <c r="F250" s="664"/>
      <c r="G250" s="664"/>
      <c r="H250" s="661"/>
      <c r="I250" s="661"/>
      <c r="J250" s="664"/>
      <c r="K250" s="664"/>
      <c r="L250" s="661"/>
      <c r="M250" s="661"/>
      <c r="N250" s="664">
        <v>0.97</v>
      </c>
      <c r="O250" s="664">
        <v>109.24</v>
      </c>
      <c r="P250" s="677"/>
      <c r="Q250" s="665">
        <v>112.61855670103093</v>
      </c>
    </row>
    <row r="251" spans="1:17" ht="14.4" customHeight="1" x14ac:dyDescent="0.3">
      <c r="A251" s="660" t="s">
        <v>7170</v>
      </c>
      <c r="B251" s="661" t="s">
        <v>1686</v>
      </c>
      <c r="C251" s="661" t="s">
        <v>4368</v>
      </c>
      <c r="D251" s="661" t="s">
        <v>7222</v>
      </c>
      <c r="E251" s="661" t="s">
        <v>1978</v>
      </c>
      <c r="F251" s="664"/>
      <c r="G251" s="664"/>
      <c r="H251" s="661"/>
      <c r="I251" s="661"/>
      <c r="J251" s="664"/>
      <c r="K251" s="664"/>
      <c r="L251" s="661"/>
      <c r="M251" s="661"/>
      <c r="N251" s="664">
        <v>0.34</v>
      </c>
      <c r="O251" s="664">
        <v>192.95</v>
      </c>
      <c r="P251" s="677"/>
      <c r="Q251" s="665">
        <v>567.49999999999989</v>
      </c>
    </row>
    <row r="252" spans="1:17" ht="14.4" customHeight="1" x14ac:dyDescent="0.3">
      <c r="A252" s="660" t="s">
        <v>7170</v>
      </c>
      <c r="B252" s="661" t="s">
        <v>1686</v>
      </c>
      <c r="C252" s="661" t="s">
        <v>4368</v>
      </c>
      <c r="D252" s="661" t="s">
        <v>7291</v>
      </c>
      <c r="E252" s="661" t="s">
        <v>2532</v>
      </c>
      <c r="F252" s="664"/>
      <c r="G252" s="664"/>
      <c r="H252" s="661"/>
      <c r="I252" s="661"/>
      <c r="J252" s="664"/>
      <c r="K252" s="664"/>
      <c r="L252" s="661"/>
      <c r="M252" s="661"/>
      <c r="N252" s="664">
        <v>0.23</v>
      </c>
      <c r="O252" s="664">
        <v>165.27</v>
      </c>
      <c r="P252" s="677"/>
      <c r="Q252" s="665">
        <v>718.56521739130437</v>
      </c>
    </row>
    <row r="253" spans="1:17" ht="14.4" customHeight="1" x14ac:dyDescent="0.3">
      <c r="A253" s="660" t="s">
        <v>7170</v>
      </c>
      <c r="B253" s="661" t="s">
        <v>1686</v>
      </c>
      <c r="C253" s="661" t="s">
        <v>4368</v>
      </c>
      <c r="D253" s="661" t="s">
        <v>7352</v>
      </c>
      <c r="E253" s="661" t="s">
        <v>2564</v>
      </c>
      <c r="F253" s="664"/>
      <c r="G253" s="664"/>
      <c r="H253" s="661"/>
      <c r="I253" s="661"/>
      <c r="J253" s="664"/>
      <c r="K253" s="664"/>
      <c r="L253" s="661"/>
      <c r="M253" s="661"/>
      <c r="N253" s="664">
        <v>0.2</v>
      </c>
      <c r="O253" s="664">
        <v>173.18</v>
      </c>
      <c r="P253" s="677"/>
      <c r="Q253" s="665">
        <v>865.9</v>
      </c>
    </row>
    <row r="254" spans="1:17" ht="14.4" customHeight="1" x14ac:dyDescent="0.3">
      <c r="A254" s="660" t="s">
        <v>7170</v>
      </c>
      <c r="B254" s="661" t="s">
        <v>1686</v>
      </c>
      <c r="C254" s="661" t="s">
        <v>4368</v>
      </c>
      <c r="D254" s="661" t="s">
        <v>7300</v>
      </c>
      <c r="E254" s="661" t="s">
        <v>1893</v>
      </c>
      <c r="F254" s="664"/>
      <c r="G254" s="664"/>
      <c r="H254" s="661"/>
      <c r="I254" s="661"/>
      <c r="J254" s="664">
        <v>1.99</v>
      </c>
      <c r="K254" s="664">
        <v>328.2</v>
      </c>
      <c r="L254" s="661"/>
      <c r="M254" s="661">
        <v>164.92462311557787</v>
      </c>
      <c r="N254" s="664">
        <v>0.53</v>
      </c>
      <c r="O254" s="664">
        <v>87.41</v>
      </c>
      <c r="P254" s="677"/>
      <c r="Q254" s="665">
        <v>164.92452830188677</v>
      </c>
    </row>
    <row r="255" spans="1:17" ht="14.4" customHeight="1" x14ac:dyDescent="0.3">
      <c r="A255" s="660" t="s">
        <v>7170</v>
      </c>
      <c r="B255" s="661" t="s">
        <v>1686</v>
      </c>
      <c r="C255" s="661" t="s">
        <v>4368</v>
      </c>
      <c r="D255" s="661" t="s">
        <v>7301</v>
      </c>
      <c r="E255" s="661" t="s">
        <v>1896</v>
      </c>
      <c r="F255" s="664"/>
      <c r="G255" s="664"/>
      <c r="H255" s="661"/>
      <c r="I255" s="661"/>
      <c r="J255" s="664"/>
      <c r="K255" s="664"/>
      <c r="L255" s="661"/>
      <c r="M255" s="661"/>
      <c r="N255" s="664">
        <v>0.11</v>
      </c>
      <c r="O255" s="664">
        <v>163.27000000000001</v>
      </c>
      <c r="P255" s="677"/>
      <c r="Q255" s="665">
        <v>1484.2727272727273</v>
      </c>
    </row>
    <row r="256" spans="1:17" ht="14.4" customHeight="1" x14ac:dyDescent="0.3">
      <c r="A256" s="660" t="s">
        <v>7170</v>
      </c>
      <c r="B256" s="661" t="s">
        <v>1686</v>
      </c>
      <c r="C256" s="661" t="s">
        <v>4368</v>
      </c>
      <c r="D256" s="661" t="s">
        <v>7302</v>
      </c>
      <c r="E256" s="661" t="s">
        <v>1912</v>
      </c>
      <c r="F256" s="664"/>
      <c r="G256" s="664"/>
      <c r="H256" s="661"/>
      <c r="I256" s="661"/>
      <c r="J256" s="664">
        <v>1.93</v>
      </c>
      <c r="K256" s="664">
        <v>954.91</v>
      </c>
      <c r="L256" s="661"/>
      <c r="M256" s="661">
        <v>494.77202072538859</v>
      </c>
      <c r="N256" s="664">
        <v>2.69</v>
      </c>
      <c r="O256" s="664">
        <v>1330.95</v>
      </c>
      <c r="P256" s="677"/>
      <c r="Q256" s="665">
        <v>494.77695167286248</v>
      </c>
    </row>
    <row r="257" spans="1:17" ht="14.4" customHeight="1" x14ac:dyDescent="0.3">
      <c r="A257" s="660" t="s">
        <v>7170</v>
      </c>
      <c r="B257" s="661" t="s">
        <v>1686</v>
      </c>
      <c r="C257" s="661" t="s">
        <v>4368</v>
      </c>
      <c r="D257" s="661" t="s">
        <v>7306</v>
      </c>
      <c r="E257" s="661" t="s">
        <v>1899</v>
      </c>
      <c r="F257" s="664"/>
      <c r="G257" s="664"/>
      <c r="H257" s="661"/>
      <c r="I257" s="661"/>
      <c r="J257" s="664">
        <v>0.28999999999999998</v>
      </c>
      <c r="K257" s="664">
        <v>422.61</v>
      </c>
      <c r="L257" s="661"/>
      <c r="M257" s="661">
        <v>1457.2758620689656</v>
      </c>
      <c r="N257" s="664">
        <v>0.9</v>
      </c>
      <c r="O257" s="664">
        <v>1311.57</v>
      </c>
      <c r="P257" s="677"/>
      <c r="Q257" s="665">
        <v>1457.3</v>
      </c>
    </row>
    <row r="258" spans="1:17" ht="14.4" customHeight="1" x14ac:dyDescent="0.3">
      <c r="A258" s="660" t="s">
        <v>7170</v>
      </c>
      <c r="B258" s="661" t="s">
        <v>1686</v>
      </c>
      <c r="C258" s="661" t="s">
        <v>4368</v>
      </c>
      <c r="D258" s="661" t="s">
        <v>7307</v>
      </c>
      <c r="E258" s="661" t="s">
        <v>1899</v>
      </c>
      <c r="F258" s="664"/>
      <c r="G258" s="664"/>
      <c r="H258" s="661"/>
      <c r="I258" s="661"/>
      <c r="J258" s="664">
        <v>1.63</v>
      </c>
      <c r="K258" s="664">
        <v>7918.03</v>
      </c>
      <c r="L258" s="661"/>
      <c r="M258" s="661">
        <v>4857.687116564417</v>
      </c>
      <c r="N258" s="664"/>
      <c r="O258" s="664"/>
      <c r="P258" s="677"/>
      <c r="Q258" s="665"/>
    </row>
    <row r="259" spans="1:17" ht="14.4" customHeight="1" x14ac:dyDescent="0.3">
      <c r="A259" s="660" t="s">
        <v>7170</v>
      </c>
      <c r="B259" s="661" t="s">
        <v>1686</v>
      </c>
      <c r="C259" s="661" t="s">
        <v>4368</v>
      </c>
      <c r="D259" s="661" t="s">
        <v>7308</v>
      </c>
      <c r="E259" s="661" t="s">
        <v>1899</v>
      </c>
      <c r="F259" s="664"/>
      <c r="G259" s="664"/>
      <c r="H259" s="661"/>
      <c r="I259" s="661"/>
      <c r="J259" s="664">
        <v>0.87</v>
      </c>
      <c r="K259" s="664">
        <v>12677.58</v>
      </c>
      <c r="L259" s="661"/>
      <c r="M259" s="661">
        <v>14571.931034482759</v>
      </c>
      <c r="N259" s="664">
        <v>0.78</v>
      </c>
      <c r="O259" s="664">
        <v>11366.11</v>
      </c>
      <c r="P259" s="677"/>
      <c r="Q259" s="665">
        <v>14571.935897435898</v>
      </c>
    </row>
    <row r="260" spans="1:17" ht="14.4" customHeight="1" x14ac:dyDescent="0.3">
      <c r="A260" s="660" t="s">
        <v>7170</v>
      </c>
      <c r="B260" s="661" t="s">
        <v>1686</v>
      </c>
      <c r="C260" s="661" t="s">
        <v>4368</v>
      </c>
      <c r="D260" s="661" t="s">
        <v>7313</v>
      </c>
      <c r="E260" s="661" t="s">
        <v>4197</v>
      </c>
      <c r="F260" s="664"/>
      <c r="G260" s="664"/>
      <c r="H260" s="661"/>
      <c r="I260" s="661"/>
      <c r="J260" s="664">
        <v>0.04</v>
      </c>
      <c r="K260" s="664">
        <v>296.89</v>
      </c>
      <c r="L260" s="661"/>
      <c r="M260" s="661">
        <v>7422.2499999999991</v>
      </c>
      <c r="N260" s="664">
        <v>2.34</v>
      </c>
      <c r="O260" s="664">
        <v>17368.2</v>
      </c>
      <c r="P260" s="677"/>
      <c r="Q260" s="665">
        <v>7422.3076923076933</v>
      </c>
    </row>
    <row r="261" spans="1:17" ht="14.4" customHeight="1" x14ac:dyDescent="0.3">
      <c r="A261" s="660" t="s">
        <v>7170</v>
      </c>
      <c r="B261" s="661" t="s">
        <v>1686</v>
      </c>
      <c r="C261" s="661" t="s">
        <v>4368</v>
      </c>
      <c r="D261" s="661" t="s">
        <v>7353</v>
      </c>
      <c r="E261" s="661" t="s">
        <v>4197</v>
      </c>
      <c r="F261" s="664"/>
      <c r="G261" s="664"/>
      <c r="H261" s="661"/>
      <c r="I261" s="661"/>
      <c r="J261" s="664">
        <v>1</v>
      </c>
      <c r="K261" s="664">
        <v>3711.16</v>
      </c>
      <c r="L261" s="661"/>
      <c r="M261" s="661">
        <v>3711.16</v>
      </c>
      <c r="N261" s="664">
        <v>4.5</v>
      </c>
      <c r="O261" s="664">
        <v>16700.22</v>
      </c>
      <c r="P261" s="677"/>
      <c r="Q261" s="665">
        <v>3711.1600000000003</v>
      </c>
    </row>
    <row r="262" spans="1:17" ht="14.4" customHeight="1" x14ac:dyDescent="0.3">
      <c r="A262" s="660" t="s">
        <v>7170</v>
      </c>
      <c r="B262" s="661" t="s">
        <v>1686</v>
      </c>
      <c r="C262" s="661" t="s">
        <v>4368</v>
      </c>
      <c r="D262" s="661" t="s">
        <v>7354</v>
      </c>
      <c r="E262" s="661" t="s">
        <v>7332</v>
      </c>
      <c r="F262" s="664"/>
      <c r="G262" s="664"/>
      <c r="H262" s="661"/>
      <c r="I262" s="661"/>
      <c r="J262" s="664"/>
      <c r="K262" s="664"/>
      <c r="L262" s="661"/>
      <c r="M262" s="661"/>
      <c r="N262" s="664">
        <v>7.51</v>
      </c>
      <c r="O262" s="664">
        <v>36481.9</v>
      </c>
      <c r="P262" s="677"/>
      <c r="Q262" s="665">
        <v>4857.7762982689746</v>
      </c>
    </row>
    <row r="263" spans="1:17" ht="14.4" customHeight="1" x14ac:dyDescent="0.3">
      <c r="A263" s="660" t="s">
        <v>7170</v>
      </c>
      <c r="B263" s="661" t="s">
        <v>1686</v>
      </c>
      <c r="C263" s="661" t="s">
        <v>4368</v>
      </c>
      <c r="D263" s="661" t="s">
        <v>7331</v>
      </c>
      <c r="E263" s="661" t="s">
        <v>7332</v>
      </c>
      <c r="F263" s="664"/>
      <c r="G263" s="664"/>
      <c r="H263" s="661"/>
      <c r="I263" s="661"/>
      <c r="J263" s="664"/>
      <c r="K263" s="664"/>
      <c r="L263" s="661"/>
      <c r="M263" s="661"/>
      <c r="N263" s="664">
        <v>3.7</v>
      </c>
      <c r="O263" s="664">
        <v>53916.160000000003</v>
      </c>
      <c r="P263" s="677"/>
      <c r="Q263" s="665">
        <v>14571.935135135136</v>
      </c>
    </row>
    <row r="264" spans="1:17" ht="14.4" customHeight="1" x14ac:dyDescent="0.3">
      <c r="A264" s="660" t="s">
        <v>7170</v>
      </c>
      <c r="B264" s="661" t="s">
        <v>1686</v>
      </c>
      <c r="C264" s="661" t="s">
        <v>4368</v>
      </c>
      <c r="D264" s="661" t="s">
        <v>7355</v>
      </c>
      <c r="E264" s="661" t="s">
        <v>7332</v>
      </c>
      <c r="F264" s="664"/>
      <c r="G264" s="664"/>
      <c r="H264" s="661"/>
      <c r="I264" s="661"/>
      <c r="J264" s="664"/>
      <c r="K264" s="664"/>
      <c r="L264" s="661"/>
      <c r="M264" s="661"/>
      <c r="N264" s="664">
        <v>5.51</v>
      </c>
      <c r="O264" s="664">
        <v>8029.74</v>
      </c>
      <c r="P264" s="677"/>
      <c r="Q264" s="665">
        <v>1457.3030852994555</v>
      </c>
    </row>
    <row r="265" spans="1:17" ht="14.4" customHeight="1" x14ac:dyDescent="0.3">
      <c r="A265" s="660" t="s">
        <v>7170</v>
      </c>
      <c r="B265" s="661" t="s">
        <v>1686</v>
      </c>
      <c r="C265" s="661" t="s">
        <v>4368</v>
      </c>
      <c r="D265" s="661" t="s">
        <v>7356</v>
      </c>
      <c r="E265" s="661" t="s">
        <v>2127</v>
      </c>
      <c r="F265" s="664"/>
      <c r="G265" s="664"/>
      <c r="H265" s="661"/>
      <c r="I265" s="661"/>
      <c r="J265" s="664"/>
      <c r="K265" s="664"/>
      <c r="L265" s="661"/>
      <c r="M265" s="661"/>
      <c r="N265" s="664">
        <v>0.31</v>
      </c>
      <c r="O265" s="664">
        <v>453.96</v>
      </c>
      <c r="P265" s="677"/>
      <c r="Q265" s="665">
        <v>1464.3870967741934</v>
      </c>
    </row>
    <row r="266" spans="1:17" ht="14.4" customHeight="1" x14ac:dyDescent="0.3">
      <c r="A266" s="660" t="s">
        <v>7170</v>
      </c>
      <c r="B266" s="661" t="s">
        <v>1686</v>
      </c>
      <c r="C266" s="661" t="s">
        <v>4368</v>
      </c>
      <c r="D266" s="661" t="s">
        <v>7333</v>
      </c>
      <c r="E266" s="661" t="s">
        <v>2127</v>
      </c>
      <c r="F266" s="664"/>
      <c r="G266" s="664"/>
      <c r="H266" s="661"/>
      <c r="I266" s="661"/>
      <c r="J266" s="664"/>
      <c r="K266" s="664"/>
      <c r="L266" s="661"/>
      <c r="M266" s="661"/>
      <c r="N266" s="664">
        <v>4.08</v>
      </c>
      <c r="O266" s="664">
        <v>1991.59</v>
      </c>
      <c r="P266" s="677"/>
      <c r="Q266" s="665">
        <v>488.13480392156862</v>
      </c>
    </row>
    <row r="267" spans="1:17" ht="14.4" customHeight="1" x14ac:dyDescent="0.3">
      <c r="A267" s="660" t="s">
        <v>7170</v>
      </c>
      <c r="B267" s="661" t="s">
        <v>1686</v>
      </c>
      <c r="C267" s="661" t="s">
        <v>4368</v>
      </c>
      <c r="D267" s="661" t="s">
        <v>7334</v>
      </c>
      <c r="E267" s="661" t="s">
        <v>2127</v>
      </c>
      <c r="F267" s="664"/>
      <c r="G267" s="664"/>
      <c r="H267" s="661"/>
      <c r="I267" s="661"/>
      <c r="J267" s="664"/>
      <c r="K267" s="664"/>
      <c r="L267" s="661"/>
      <c r="M267" s="661"/>
      <c r="N267" s="664">
        <v>2.02</v>
      </c>
      <c r="O267" s="664">
        <v>333.15</v>
      </c>
      <c r="P267" s="677"/>
      <c r="Q267" s="665">
        <v>164.92574257425741</v>
      </c>
    </row>
    <row r="268" spans="1:17" ht="14.4" customHeight="1" x14ac:dyDescent="0.3">
      <c r="A268" s="660" t="s">
        <v>7170</v>
      </c>
      <c r="B268" s="661" t="s">
        <v>1686</v>
      </c>
      <c r="C268" s="661" t="s">
        <v>4368</v>
      </c>
      <c r="D268" s="661" t="s">
        <v>7336</v>
      </c>
      <c r="E268" s="661" t="s">
        <v>3819</v>
      </c>
      <c r="F268" s="664"/>
      <c r="G268" s="664"/>
      <c r="H268" s="661"/>
      <c r="I268" s="661"/>
      <c r="J268" s="664"/>
      <c r="K268" s="664"/>
      <c r="L268" s="661"/>
      <c r="M268" s="661"/>
      <c r="N268" s="664">
        <v>4</v>
      </c>
      <c r="O268" s="664">
        <v>8610.76</v>
      </c>
      <c r="P268" s="677"/>
      <c r="Q268" s="665">
        <v>2152.69</v>
      </c>
    </row>
    <row r="269" spans="1:17" ht="14.4" customHeight="1" x14ac:dyDescent="0.3">
      <c r="A269" s="660" t="s">
        <v>7170</v>
      </c>
      <c r="B269" s="661" t="s">
        <v>1686</v>
      </c>
      <c r="C269" s="661" t="s">
        <v>4368</v>
      </c>
      <c r="D269" s="661" t="s">
        <v>7345</v>
      </c>
      <c r="E269" s="661" t="s">
        <v>2192</v>
      </c>
      <c r="F269" s="664"/>
      <c r="G269" s="664"/>
      <c r="H269" s="661"/>
      <c r="I269" s="661"/>
      <c r="J269" s="664"/>
      <c r="K269" s="664"/>
      <c r="L269" s="661"/>
      <c r="M269" s="661"/>
      <c r="N269" s="664">
        <v>0.56000000000000005</v>
      </c>
      <c r="O269" s="664">
        <v>442.62</v>
      </c>
      <c r="P269" s="677"/>
      <c r="Q269" s="665">
        <v>790.39285714285711</v>
      </c>
    </row>
    <row r="270" spans="1:17" ht="14.4" customHeight="1" x14ac:dyDescent="0.3">
      <c r="A270" s="660" t="s">
        <v>7170</v>
      </c>
      <c r="B270" s="661" t="s">
        <v>1686</v>
      </c>
      <c r="C270" s="661" t="s">
        <v>4369</v>
      </c>
      <c r="D270" s="661" t="s">
        <v>7230</v>
      </c>
      <c r="E270" s="661" t="s">
        <v>7231</v>
      </c>
      <c r="F270" s="664">
        <v>1</v>
      </c>
      <c r="G270" s="664">
        <v>11045.04</v>
      </c>
      <c r="H270" s="661">
        <v>1</v>
      </c>
      <c r="I270" s="661">
        <v>11045.04</v>
      </c>
      <c r="J270" s="664"/>
      <c r="K270" s="664"/>
      <c r="L270" s="661"/>
      <c r="M270" s="661"/>
      <c r="N270" s="664"/>
      <c r="O270" s="664"/>
      <c r="P270" s="677"/>
      <c r="Q270" s="665"/>
    </row>
    <row r="271" spans="1:17" ht="14.4" customHeight="1" x14ac:dyDescent="0.3">
      <c r="A271" s="660" t="s">
        <v>7170</v>
      </c>
      <c r="B271" s="661" t="s">
        <v>1686</v>
      </c>
      <c r="C271" s="661" t="s">
        <v>4371</v>
      </c>
      <c r="D271" s="661" t="s">
        <v>7173</v>
      </c>
      <c r="E271" s="661" t="s">
        <v>7174</v>
      </c>
      <c r="F271" s="664">
        <v>6.3999999999999995</v>
      </c>
      <c r="G271" s="664">
        <v>592.54</v>
      </c>
      <c r="H271" s="661">
        <v>1</v>
      </c>
      <c r="I271" s="661">
        <v>92.584375000000009</v>
      </c>
      <c r="J271" s="664">
        <v>12.8</v>
      </c>
      <c r="K271" s="664">
        <v>1160.07</v>
      </c>
      <c r="L271" s="661">
        <v>1.9577918790292639</v>
      </c>
      <c r="M271" s="661">
        <v>90.630468749999991</v>
      </c>
      <c r="N271" s="664">
        <v>10.199999999999999</v>
      </c>
      <c r="O271" s="664">
        <v>576.88</v>
      </c>
      <c r="P271" s="677">
        <v>0.97357140446214607</v>
      </c>
      <c r="Q271" s="665">
        <v>56.556862745098044</v>
      </c>
    </row>
    <row r="272" spans="1:17" ht="14.4" customHeight="1" x14ac:dyDescent="0.3">
      <c r="A272" s="660" t="s">
        <v>7170</v>
      </c>
      <c r="B272" s="661" t="s">
        <v>1686</v>
      </c>
      <c r="C272" s="661" t="s">
        <v>4371</v>
      </c>
      <c r="D272" s="661" t="s">
        <v>7175</v>
      </c>
      <c r="E272" s="661" t="s">
        <v>7176</v>
      </c>
      <c r="F272" s="664">
        <v>12.8</v>
      </c>
      <c r="G272" s="664">
        <v>1516.77</v>
      </c>
      <c r="H272" s="661">
        <v>1</v>
      </c>
      <c r="I272" s="661">
        <v>118.49765624999999</v>
      </c>
      <c r="J272" s="664">
        <v>31.199999999999996</v>
      </c>
      <c r="K272" s="664">
        <v>3779.7100000000005</v>
      </c>
      <c r="L272" s="661">
        <v>2.4919467025323554</v>
      </c>
      <c r="M272" s="661">
        <v>121.14455128205131</v>
      </c>
      <c r="N272" s="664">
        <v>15.2</v>
      </c>
      <c r="O272" s="664">
        <v>1720.64</v>
      </c>
      <c r="P272" s="677">
        <v>1.1344106225729675</v>
      </c>
      <c r="Q272" s="665">
        <v>113.20000000000002</v>
      </c>
    </row>
    <row r="273" spans="1:17" ht="14.4" customHeight="1" x14ac:dyDescent="0.3">
      <c r="A273" s="660" t="s">
        <v>7170</v>
      </c>
      <c r="B273" s="661" t="s">
        <v>1686</v>
      </c>
      <c r="C273" s="661" t="s">
        <v>4371</v>
      </c>
      <c r="D273" s="661" t="s">
        <v>7357</v>
      </c>
      <c r="E273" s="661" t="s">
        <v>6522</v>
      </c>
      <c r="F273" s="664">
        <v>0.2</v>
      </c>
      <c r="G273" s="664">
        <v>31.31</v>
      </c>
      <c r="H273" s="661">
        <v>1</v>
      </c>
      <c r="I273" s="661">
        <v>156.54999999999998</v>
      </c>
      <c r="J273" s="664"/>
      <c r="K273" s="664"/>
      <c r="L273" s="661"/>
      <c r="M273" s="661"/>
      <c r="N273" s="664">
        <v>0.1</v>
      </c>
      <c r="O273" s="664">
        <v>15.79</v>
      </c>
      <c r="P273" s="677">
        <v>0.50431172149473014</v>
      </c>
      <c r="Q273" s="665">
        <v>157.89999999999998</v>
      </c>
    </row>
    <row r="274" spans="1:17" ht="14.4" customHeight="1" x14ac:dyDescent="0.3">
      <c r="A274" s="660" t="s">
        <v>7170</v>
      </c>
      <c r="B274" s="661" t="s">
        <v>1686</v>
      </c>
      <c r="C274" s="661" t="s">
        <v>4371</v>
      </c>
      <c r="D274" s="661" t="s">
        <v>7177</v>
      </c>
      <c r="E274" s="661" t="s">
        <v>7178</v>
      </c>
      <c r="F274" s="664">
        <v>22.999999999999996</v>
      </c>
      <c r="G274" s="664">
        <v>866.11</v>
      </c>
      <c r="H274" s="661">
        <v>1</v>
      </c>
      <c r="I274" s="661">
        <v>37.65695652173914</v>
      </c>
      <c r="J274" s="664"/>
      <c r="K274" s="664"/>
      <c r="L274" s="661"/>
      <c r="M274" s="661"/>
      <c r="N274" s="664"/>
      <c r="O274" s="664"/>
      <c r="P274" s="677"/>
      <c r="Q274" s="665"/>
    </row>
    <row r="275" spans="1:17" ht="14.4" customHeight="1" x14ac:dyDescent="0.3">
      <c r="A275" s="660" t="s">
        <v>7170</v>
      </c>
      <c r="B275" s="661" t="s">
        <v>1686</v>
      </c>
      <c r="C275" s="661" t="s">
        <v>4371</v>
      </c>
      <c r="D275" s="661" t="s">
        <v>7227</v>
      </c>
      <c r="E275" s="661" t="s">
        <v>7228</v>
      </c>
      <c r="F275" s="664">
        <v>8.1</v>
      </c>
      <c r="G275" s="664">
        <v>343.99</v>
      </c>
      <c r="H275" s="661">
        <v>1</v>
      </c>
      <c r="I275" s="661">
        <v>42.467901234567904</v>
      </c>
      <c r="J275" s="664">
        <v>8.1999999999999993</v>
      </c>
      <c r="K275" s="664">
        <v>96.060000000000016</v>
      </c>
      <c r="L275" s="661">
        <v>0.27925230384604205</v>
      </c>
      <c r="M275" s="661">
        <v>11.714634146341467</v>
      </c>
      <c r="N275" s="664">
        <v>16.600000000000001</v>
      </c>
      <c r="O275" s="664">
        <v>194.45000000000002</v>
      </c>
      <c r="P275" s="677">
        <v>0.56527806040873285</v>
      </c>
      <c r="Q275" s="665">
        <v>11.713855421686747</v>
      </c>
    </row>
    <row r="276" spans="1:17" ht="14.4" customHeight="1" x14ac:dyDescent="0.3">
      <c r="A276" s="660" t="s">
        <v>7170</v>
      </c>
      <c r="B276" s="661" t="s">
        <v>1686</v>
      </c>
      <c r="C276" s="661" t="s">
        <v>4371</v>
      </c>
      <c r="D276" s="661" t="s">
        <v>7179</v>
      </c>
      <c r="E276" s="661" t="s">
        <v>7180</v>
      </c>
      <c r="F276" s="664">
        <v>29.000000000000004</v>
      </c>
      <c r="G276" s="664">
        <v>5672.3999999999987</v>
      </c>
      <c r="H276" s="661">
        <v>1</v>
      </c>
      <c r="I276" s="661">
        <v>195.59999999999994</v>
      </c>
      <c r="J276" s="664">
        <v>35.6</v>
      </c>
      <c r="K276" s="664">
        <v>7023.8799999999992</v>
      </c>
      <c r="L276" s="661">
        <v>1.238255412171215</v>
      </c>
      <c r="M276" s="661">
        <v>197.29999999999998</v>
      </c>
      <c r="N276" s="664">
        <v>16.099999999999998</v>
      </c>
      <c r="O276" s="664">
        <v>3176.53</v>
      </c>
      <c r="P276" s="677">
        <v>0.55999753190889234</v>
      </c>
      <c r="Q276" s="665">
        <v>197.30000000000004</v>
      </c>
    </row>
    <row r="277" spans="1:17" ht="14.4" customHeight="1" x14ac:dyDescent="0.3">
      <c r="A277" s="660" t="s">
        <v>7170</v>
      </c>
      <c r="B277" s="661" t="s">
        <v>1686</v>
      </c>
      <c r="C277" s="661" t="s">
        <v>4371</v>
      </c>
      <c r="D277" s="661" t="s">
        <v>7358</v>
      </c>
      <c r="E277" s="661" t="s">
        <v>7359</v>
      </c>
      <c r="F277" s="664"/>
      <c r="G277" s="664"/>
      <c r="H277" s="661"/>
      <c r="I277" s="661"/>
      <c r="J277" s="664"/>
      <c r="K277" s="664"/>
      <c r="L277" s="661"/>
      <c r="M277" s="661"/>
      <c r="N277" s="664">
        <v>1</v>
      </c>
      <c r="O277" s="664">
        <v>280.18</v>
      </c>
      <c r="P277" s="677"/>
      <c r="Q277" s="665">
        <v>280.18</v>
      </c>
    </row>
    <row r="278" spans="1:17" ht="14.4" customHeight="1" x14ac:dyDescent="0.3">
      <c r="A278" s="660" t="s">
        <v>7170</v>
      </c>
      <c r="B278" s="661" t="s">
        <v>1686</v>
      </c>
      <c r="C278" s="661" t="s">
        <v>4371</v>
      </c>
      <c r="D278" s="661" t="s">
        <v>7230</v>
      </c>
      <c r="E278" s="661" t="s">
        <v>7231</v>
      </c>
      <c r="F278" s="664">
        <v>5</v>
      </c>
      <c r="G278" s="664">
        <v>54265.070000000007</v>
      </c>
      <c r="H278" s="661">
        <v>1</v>
      </c>
      <c r="I278" s="661">
        <v>10853.014000000001</v>
      </c>
      <c r="J278" s="664">
        <v>2</v>
      </c>
      <c r="K278" s="664">
        <v>23458.9</v>
      </c>
      <c r="L278" s="661">
        <v>0.43230203149097568</v>
      </c>
      <c r="M278" s="661">
        <v>11729.45</v>
      </c>
      <c r="N278" s="664">
        <v>5</v>
      </c>
      <c r="O278" s="664">
        <v>39611.9</v>
      </c>
      <c r="P278" s="677">
        <v>0.72997049483212673</v>
      </c>
      <c r="Q278" s="665">
        <v>7922.38</v>
      </c>
    </row>
    <row r="279" spans="1:17" ht="14.4" customHeight="1" x14ac:dyDescent="0.3">
      <c r="A279" s="660" t="s">
        <v>7170</v>
      </c>
      <c r="B279" s="661" t="s">
        <v>1686</v>
      </c>
      <c r="C279" s="661" t="s">
        <v>4371</v>
      </c>
      <c r="D279" s="661" t="s">
        <v>7181</v>
      </c>
      <c r="E279" s="661" t="s">
        <v>7182</v>
      </c>
      <c r="F279" s="664">
        <v>15.43</v>
      </c>
      <c r="G279" s="664">
        <v>1044.8499999999999</v>
      </c>
      <c r="H279" s="661">
        <v>1</v>
      </c>
      <c r="I279" s="661">
        <v>67.715489306545692</v>
      </c>
      <c r="J279" s="664">
        <v>17.68</v>
      </c>
      <c r="K279" s="664">
        <v>1207.8600000000001</v>
      </c>
      <c r="L279" s="661">
        <v>1.1560128248073889</v>
      </c>
      <c r="M279" s="661">
        <v>68.317873303167431</v>
      </c>
      <c r="N279" s="664"/>
      <c r="O279" s="664"/>
      <c r="P279" s="677"/>
      <c r="Q279" s="665"/>
    </row>
    <row r="280" spans="1:17" ht="14.4" customHeight="1" x14ac:dyDescent="0.3">
      <c r="A280" s="660" t="s">
        <v>7170</v>
      </c>
      <c r="B280" s="661" t="s">
        <v>1686</v>
      </c>
      <c r="C280" s="661" t="s">
        <v>4371</v>
      </c>
      <c r="D280" s="661" t="s">
        <v>7183</v>
      </c>
      <c r="E280" s="661" t="s">
        <v>7182</v>
      </c>
      <c r="F280" s="664">
        <v>59.11</v>
      </c>
      <c r="G280" s="664">
        <v>7732.58</v>
      </c>
      <c r="H280" s="661">
        <v>1</v>
      </c>
      <c r="I280" s="661">
        <v>130.81678227034342</v>
      </c>
      <c r="J280" s="664">
        <v>2.7</v>
      </c>
      <c r="K280" s="664">
        <v>356.95</v>
      </c>
      <c r="L280" s="661">
        <v>4.6161824384616773E-2</v>
      </c>
      <c r="M280" s="661">
        <v>132.2037037037037</v>
      </c>
      <c r="N280" s="664"/>
      <c r="O280" s="664"/>
      <c r="P280" s="677"/>
      <c r="Q280" s="665"/>
    </row>
    <row r="281" spans="1:17" ht="14.4" customHeight="1" x14ac:dyDescent="0.3">
      <c r="A281" s="660" t="s">
        <v>7170</v>
      </c>
      <c r="B281" s="661" t="s">
        <v>1686</v>
      </c>
      <c r="C281" s="661" t="s">
        <v>4371</v>
      </c>
      <c r="D281" s="661" t="s">
        <v>7184</v>
      </c>
      <c r="E281" s="661" t="s">
        <v>7182</v>
      </c>
      <c r="F281" s="664">
        <v>51.51</v>
      </c>
      <c r="G281" s="664">
        <v>40305.07</v>
      </c>
      <c r="H281" s="661">
        <v>1</v>
      </c>
      <c r="I281" s="661">
        <v>782.47078237235496</v>
      </c>
      <c r="J281" s="664">
        <v>19.399999999999999</v>
      </c>
      <c r="K281" s="664">
        <v>14115.48</v>
      </c>
      <c r="L281" s="661">
        <v>0.3502159901967668</v>
      </c>
      <c r="M281" s="661">
        <v>727.60206185567017</v>
      </c>
      <c r="N281" s="664"/>
      <c r="O281" s="664"/>
      <c r="P281" s="677"/>
      <c r="Q281" s="665"/>
    </row>
    <row r="282" spans="1:17" ht="14.4" customHeight="1" x14ac:dyDescent="0.3">
      <c r="A282" s="660" t="s">
        <v>7170</v>
      </c>
      <c r="B282" s="661" t="s">
        <v>1686</v>
      </c>
      <c r="C282" s="661" t="s">
        <v>4371</v>
      </c>
      <c r="D282" s="661" t="s">
        <v>7360</v>
      </c>
      <c r="E282" s="661" t="s">
        <v>7236</v>
      </c>
      <c r="F282" s="664"/>
      <c r="G282" s="664"/>
      <c r="H282" s="661"/>
      <c r="I282" s="661"/>
      <c r="J282" s="664">
        <v>17.98</v>
      </c>
      <c r="K282" s="664">
        <v>26200.42</v>
      </c>
      <c r="L282" s="661"/>
      <c r="M282" s="661">
        <v>1457.1979977753058</v>
      </c>
      <c r="N282" s="664"/>
      <c r="O282" s="664"/>
      <c r="P282" s="677"/>
      <c r="Q282" s="665"/>
    </row>
    <row r="283" spans="1:17" ht="14.4" customHeight="1" x14ac:dyDescent="0.3">
      <c r="A283" s="660" t="s">
        <v>7170</v>
      </c>
      <c r="B283" s="661" t="s">
        <v>1686</v>
      </c>
      <c r="C283" s="661" t="s">
        <v>4371</v>
      </c>
      <c r="D283" s="661" t="s">
        <v>7235</v>
      </c>
      <c r="E283" s="661" t="s">
        <v>7236</v>
      </c>
      <c r="F283" s="664">
        <v>19.340000000000003</v>
      </c>
      <c r="G283" s="664">
        <v>93125.15</v>
      </c>
      <c r="H283" s="661">
        <v>1</v>
      </c>
      <c r="I283" s="661">
        <v>4815.1577042399158</v>
      </c>
      <c r="J283" s="664">
        <v>0.76</v>
      </c>
      <c r="K283" s="664">
        <v>3691.62</v>
      </c>
      <c r="L283" s="661">
        <v>3.9641493194910289E-2</v>
      </c>
      <c r="M283" s="661">
        <v>4857.394736842105</v>
      </c>
      <c r="N283" s="664"/>
      <c r="O283" s="664"/>
      <c r="P283" s="677"/>
      <c r="Q283" s="665"/>
    </row>
    <row r="284" spans="1:17" ht="14.4" customHeight="1" x14ac:dyDescent="0.3">
      <c r="A284" s="660" t="s">
        <v>7170</v>
      </c>
      <c r="B284" s="661" t="s">
        <v>1686</v>
      </c>
      <c r="C284" s="661" t="s">
        <v>4371</v>
      </c>
      <c r="D284" s="661" t="s">
        <v>7361</v>
      </c>
      <c r="E284" s="661" t="s">
        <v>7236</v>
      </c>
      <c r="F284" s="664"/>
      <c r="G284" s="664"/>
      <c r="H284" s="661"/>
      <c r="I284" s="661"/>
      <c r="J284" s="664">
        <v>9.74</v>
      </c>
      <c r="K284" s="664">
        <v>141930.59</v>
      </c>
      <c r="L284" s="661"/>
      <c r="M284" s="661">
        <v>14571.929158110883</v>
      </c>
      <c r="N284" s="664"/>
      <c r="O284" s="664"/>
      <c r="P284" s="677"/>
      <c r="Q284" s="665"/>
    </row>
    <row r="285" spans="1:17" ht="14.4" customHeight="1" x14ac:dyDescent="0.3">
      <c r="A285" s="660" t="s">
        <v>7170</v>
      </c>
      <c r="B285" s="661" t="s">
        <v>1686</v>
      </c>
      <c r="C285" s="661" t="s">
        <v>4371</v>
      </c>
      <c r="D285" s="661" t="s">
        <v>7237</v>
      </c>
      <c r="E285" s="661" t="s">
        <v>3883</v>
      </c>
      <c r="F285" s="664"/>
      <c r="G285" s="664"/>
      <c r="H285" s="661"/>
      <c r="I285" s="661"/>
      <c r="J285" s="664">
        <v>2</v>
      </c>
      <c r="K285" s="664">
        <v>19607.150000000001</v>
      </c>
      <c r="L285" s="661"/>
      <c r="M285" s="661">
        <v>9803.5750000000007</v>
      </c>
      <c r="N285" s="664">
        <v>4</v>
      </c>
      <c r="O285" s="664">
        <v>31510.799999999999</v>
      </c>
      <c r="P285" s="677"/>
      <c r="Q285" s="665">
        <v>7877.7</v>
      </c>
    </row>
    <row r="286" spans="1:17" ht="14.4" customHeight="1" x14ac:dyDescent="0.3">
      <c r="A286" s="660" t="s">
        <v>7170</v>
      </c>
      <c r="B286" s="661" t="s">
        <v>1686</v>
      </c>
      <c r="C286" s="661" t="s">
        <v>4371</v>
      </c>
      <c r="D286" s="661" t="s">
        <v>7362</v>
      </c>
      <c r="E286" s="661" t="s">
        <v>7363</v>
      </c>
      <c r="F286" s="664"/>
      <c r="G286" s="664"/>
      <c r="H286" s="661"/>
      <c r="I286" s="661"/>
      <c r="J286" s="664">
        <v>1</v>
      </c>
      <c r="K286" s="664">
        <v>44816.38</v>
      </c>
      <c r="L286" s="661"/>
      <c r="M286" s="661">
        <v>44816.38</v>
      </c>
      <c r="N286" s="664"/>
      <c r="O286" s="664"/>
      <c r="P286" s="677"/>
      <c r="Q286" s="665"/>
    </row>
    <row r="287" spans="1:17" ht="14.4" customHeight="1" x14ac:dyDescent="0.3">
      <c r="A287" s="660" t="s">
        <v>7170</v>
      </c>
      <c r="B287" s="661" t="s">
        <v>1686</v>
      </c>
      <c r="C287" s="661" t="s">
        <v>4371</v>
      </c>
      <c r="D287" s="661" t="s">
        <v>7185</v>
      </c>
      <c r="E287" s="661" t="s">
        <v>3927</v>
      </c>
      <c r="F287" s="664">
        <v>33.33</v>
      </c>
      <c r="G287" s="664">
        <v>498693.4</v>
      </c>
      <c r="H287" s="661">
        <v>1</v>
      </c>
      <c r="I287" s="661">
        <v>14962.298229822984</v>
      </c>
      <c r="J287" s="664">
        <v>6.04</v>
      </c>
      <c r="K287" s="664">
        <v>91165.040000000008</v>
      </c>
      <c r="L287" s="661">
        <v>0.18280779332551825</v>
      </c>
      <c r="M287" s="661">
        <v>15093.549668874173</v>
      </c>
      <c r="N287" s="664">
        <v>5.5600000000000005</v>
      </c>
      <c r="O287" s="664">
        <v>83920.14</v>
      </c>
      <c r="P287" s="677">
        <v>0.16828002937275688</v>
      </c>
      <c r="Q287" s="665">
        <v>15093.550359712228</v>
      </c>
    </row>
    <row r="288" spans="1:17" ht="14.4" customHeight="1" x14ac:dyDescent="0.3">
      <c r="A288" s="660" t="s">
        <v>7170</v>
      </c>
      <c r="B288" s="661" t="s">
        <v>1686</v>
      </c>
      <c r="C288" s="661" t="s">
        <v>4371</v>
      </c>
      <c r="D288" s="661" t="s">
        <v>7188</v>
      </c>
      <c r="E288" s="661" t="s">
        <v>3939</v>
      </c>
      <c r="F288" s="664">
        <v>1</v>
      </c>
      <c r="G288" s="664">
        <v>133672.53</v>
      </c>
      <c r="H288" s="661">
        <v>1</v>
      </c>
      <c r="I288" s="661">
        <v>133672.53</v>
      </c>
      <c r="J288" s="664"/>
      <c r="K288" s="664"/>
      <c r="L288" s="661"/>
      <c r="M288" s="661"/>
      <c r="N288" s="664"/>
      <c r="O288" s="664"/>
      <c r="P288" s="677"/>
      <c r="Q288" s="665"/>
    </row>
    <row r="289" spans="1:17" ht="14.4" customHeight="1" x14ac:dyDescent="0.3">
      <c r="A289" s="660" t="s">
        <v>7170</v>
      </c>
      <c r="B289" s="661" t="s">
        <v>1686</v>
      </c>
      <c r="C289" s="661" t="s">
        <v>4371</v>
      </c>
      <c r="D289" s="661" t="s">
        <v>7189</v>
      </c>
      <c r="E289" s="661" t="s">
        <v>4221</v>
      </c>
      <c r="F289" s="664">
        <v>42</v>
      </c>
      <c r="G289" s="664">
        <v>285493.33</v>
      </c>
      <c r="H289" s="661">
        <v>1</v>
      </c>
      <c r="I289" s="661">
        <v>6797.4602380952383</v>
      </c>
      <c r="J289" s="664">
        <v>31</v>
      </c>
      <c r="K289" s="664">
        <v>215993.12</v>
      </c>
      <c r="L289" s="661">
        <v>0.75656100266860871</v>
      </c>
      <c r="M289" s="661">
        <v>6967.5199999999995</v>
      </c>
      <c r="N289" s="664">
        <v>35</v>
      </c>
      <c r="O289" s="664">
        <v>132723.00999999998</v>
      </c>
      <c r="P289" s="677">
        <v>0.46489005539989314</v>
      </c>
      <c r="Q289" s="665">
        <v>3792.0859999999993</v>
      </c>
    </row>
    <row r="290" spans="1:17" ht="14.4" customHeight="1" x14ac:dyDescent="0.3">
      <c r="A290" s="660" t="s">
        <v>7170</v>
      </c>
      <c r="B290" s="661" t="s">
        <v>1686</v>
      </c>
      <c r="C290" s="661" t="s">
        <v>4371</v>
      </c>
      <c r="D290" s="661" t="s">
        <v>7244</v>
      </c>
      <c r="E290" s="661" t="s">
        <v>4342</v>
      </c>
      <c r="F290" s="664">
        <v>7</v>
      </c>
      <c r="G290" s="664">
        <v>86893.290000000008</v>
      </c>
      <c r="H290" s="661">
        <v>1</v>
      </c>
      <c r="I290" s="661">
        <v>12413.327142857144</v>
      </c>
      <c r="J290" s="664">
        <v>16</v>
      </c>
      <c r="K290" s="664">
        <v>178517.92</v>
      </c>
      <c r="L290" s="661">
        <v>2.0544500041372586</v>
      </c>
      <c r="M290" s="661">
        <v>11157.37</v>
      </c>
      <c r="N290" s="664">
        <v>38</v>
      </c>
      <c r="O290" s="664">
        <v>422537.95999999996</v>
      </c>
      <c r="P290" s="677">
        <v>4.8627225416369884</v>
      </c>
      <c r="Q290" s="665">
        <v>11119.419999999998</v>
      </c>
    </row>
    <row r="291" spans="1:17" ht="14.4" customHeight="1" x14ac:dyDescent="0.3">
      <c r="A291" s="660" t="s">
        <v>7170</v>
      </c>
      <c r="B291" s="661" t="s">
        <v>1686</v>
      </c>
      <c r="C291" s="661" t="s">
        <v>4371</v>
      </c>
      <c r="D291" s="661" t="s">
        <v>7192</v>
      </c>
      <c r="E291" s="661" t="s">
        <v>7193</v>
      </c>
      <c r="F291" s="664">
        <v>3</v>
      </c>
      <c r="G291" s="664">
        <v>73504.350000000006</v>
      </c>
      <c r="H291" s="661">
        <v>1</v>
      </c>
      <c r="I291" s="661">
        <v>24501.45</v>
      </c>
      <c r="J291" s="664">
        <v>2</v>
      </c>
      <c r="K291" s="664">
        <v>49432.76</v>
      </c>
      <c r="L291" s="661">
        <v>0.6725147559294109</v>
      </c>
      <c r="M291" s="661">
        <v>24716.38</v>
      </c>
      <c r="N291" s="664">
        <v>2</v>
      </c>
      <c r="O291" s="664">
        <v>49432.76</v>
      </c>
      <c r="P291" s="677">
        <v>0.6725147559294109</v>
      </c>
      <c r="Q291" s="665">
        <v>24716.38</v>
      </c>
    </row>
    <row r="292" spans="1:17" ht="14.4" customHeight="1" x14ac:dyDescent="0.3">
      <c r="A292" s="660" t="s">
        <v>7170</v>
      </c>
      <c r="B292" s="661" t="s">
        <v>1686</v>
      </c>
      <c r="C292" s="661" t="s">
        <v>4371</v>
      </c>
      <c r="D292" s="661" t="s">
        <v>7194</v>
      </c>
      <c r="E292" s="661" t="s">
        <v>3843</v>
      </c>
      <c r="F292" s="664">
        <v>15.17</v>
      </c>
      <c r="G292" s="664">
        <v>122493.41</v>
      </c>
      <c r="H292" s="661">
        <v>1</v>
      </c>
      <c r="I292" s="661">
        <v>8074.7139090309829</v>
      </c>
      <c r="J292" s="664"/>
      <c r="K292" s="664"/>
      <c r="L292" s="661"/>
      <c r="M292" s="661"/>
      <c r="N292" s="664"/>
      <c r="O292" s="664"/>
      <c r="P292" s="677"/>
      <c r="Q292" s="665"/>
    </row>
    <row r="293" spans="1:17" ht="14.4" customHeight="1" x14ac:dyDescent="0.3">
      <c r="A293" s="660" t="s">
        <v>7170</v>
      </c>
      <c r="B293" s="661" t="s">
        <v>1686</v>
      </c>
      <c r="C293" s="661" t="s">
        <v>4371</v>
      </c>
      <c r="D293" s="661" t="s">
        <v>7195</v>
      </c>
      <c r="E293" s="661" t="s">
        <v>3843</v>
      </c>
      <c r="F293" s="664">
        <v>9.06</v>
      </c>
      <c r="G293" s="664">
        <v>291441.84000000003</v>
      </c>
      <c r="H293" s="661">
        <v>1</v>
      </c>
      <c r="I293" s="661">
        <v>32167.973509933778</v>
      </c>
      <c r="J293" s="664"/>
      <c r="K293" s="664"/>
      <c r="L293" s="661"/>
      <c r="M293" s="661"/>
      <c r="N293" s="664"/>
      <c r="O293" s="664"/>
      <c r="P293" s="677"/>
      <c r="Q293" s="665"/>
    </row>
    <row r="294" spans="1:17" ht="14.4" customHeight="1" x14ac:dyDescent="0.3">
      <c r="A294" s="660" t="s">
        <v>7170</v>
      </c>
      <c r="B294" s="661" t="s">
        <v>1686</v>
      </c>
      <c r="C294" s="661" t="s">
        <v>4371</v>
      </c>
      <c r="D294" s="661" t="s">
        <v>7196</v>
      </c>
      <c r="E294" s="661" t="s">
        <v>3947</v>
      </c>
      <c r="F294" s="664">
        <v>9.5399999999999991</v>
      </c>
      <c r="G294" s="664">
        <v>57872.78</v>
      </c>
      <c r="H294" s="661">
        <v>1</v>
      </c>
      <c r="I294" s="661">
        <v>6066.3291404612164</v>
      </c>
      <c r="J294" s="664">
        <v>6</v>
      </c>
      <c r="K294" s="664">
        <v>36717.300000000003</v>
      </c>
      <c r="L294" s="661">
        <v>0.63444852657847095</v>
      </c>
      <c r="M294" s="661">
        <v>6119.55</v>
      </c>
      <c r="N294" s="664"/>
      <c r="O294" s="664"/>
      <c r="P294" s="677"/>
      <c r="Q294" s="665"/>
    </row>
    <row r="295" spans="1:17" ht="14.4" customHeight="1" x14ac:dyDescent="0.3">
      <c r="A295" s="660" t="s">
        <v>7170</v>
      </c>
      <c r="B295" s="661" t="s">
        <v>1686</v>
      </c>
      <c r="C295" s="661" t="s">
        <v>4371</v>
      </c>
      <c r="D295" s="661" t="s">
        <v>7199</v>
      </c>
      <c r="E295" s="661" t="s">
        <v>3955</v>
      </c>
      <c r="F295" s="664"/>
      <c r="G295" s="664"/>
      <c r="H295" s="661"/>
      <c r="I295" s="661"/>
      <c r="J295" s="664">
        <v>6</v>
      </c>
      <c r="K295" s="664">
        <v>73253.03</v>
      </c>
      <c r="L295" s="661"/>
      <c r="M295" s="661">
        <v>12208.838333333333</v>
      </c>
      <c r="N295" s="664"/>
      <c r="O295" s="664"/>
      <c r="P295" s="677"/>
      <c r="Q295" s="665"/>
    </row>
    <row r="296" spans="1:17" ht="14.4" customHeight="1" x14ac:dyDescent="0.3">
      <c r="A296" s="660" t="s">
        <v>7170</v>
      </c>
      <c r="B296" s="661" t="s">
        <v>1686</v>
      </c>
      <c r="C296" s="661" t="s">
        <v>4371</v>
      </c>
      <c r="D296" s="661" t="s">
        <v>7364</v>
      </c>
      <c r="E296" s="661" t="s">
        <v>7161</v>
      </c>
      <c r="F296" s="664">
        <v>0.3</v>
      </c>
      <c r="G296" s="664">
        <v>1559.5600000000002</v>
      </c>
      <c r="H296" s="661">
        <v>1</v>
      </c>
      <c r="I296" s="661">
        <v>5198.5333333333338</v>
      </c>
      <c r="J296" s="664"/>
      <c r="K296" s="664"/>
      <c r="L296" s="661"/>
      <c r="M296" s="661"/>
      <c r="N296" s="664"/>
      <c r="O296" s="664"/>
      <c r="P296" s="677"/>
      <c r="Q296" s="665"/>
    </row>
    <row r="297" spans="1:17" ht="14.4" customHeight="1" x14ac:dyDescent="0.3">
      <c r="A297" s="660" t="s">
        <v>7170</v>
      </c>
      <c r="B297" s="661" t="s">
        <v>1686</v>
      </c>
      <c r="C297" s="661" t="s">
        <v>4371</v>
      </c>
      <c r="D297" s="661" t="s">
        <v>7252</v>
      </c>
      <c r="E297" s="661" t="s">
        <v>7253</v>
      </c>
      <c r="F297" s="664">
        <v>2</v>
      </c>
      <c r="G297" s="664">
        <v>101.02</v>
      </c>
      <c r="H297" s="661">
        <v>1</v>
      </c>
      <c r="I297" s="661">
        <v>50.51</v>
      </c>
      <c r="J297" s="664"/>
      <c r="K297" s="664"/>
      <c r="L297" s="661"/>
      <c r="M297" s="661"/>
      <c r="N297" s="664">
        <v>19</v>
      </c>
      <c r="O297" s="664">
        <v>968.05</v>
      </c>
      <c r="P297" s="677">
        <v>9.5827558899227867</v>
      </c>
      <c r="Q297" s="665">
        <v>50.949999999999996</v>
      </c>
    </row>
    <row r="298" spans="1:17" ht="14.4" customHeight="1" x14ac:dyDescent="0.3">
      <c r="A298" s="660" t="s">
        <v>7170</v>
      </c>
      <c r="B298" s="661" t="s">
        <v>1686</v>
      </c>
      <c r="C298" s="661" t="s">
        <v>4371</v>
      </c>
      <c r="D298" s="661" t="s">
        <v>7347</v>
      </c>
      <c r="E298" s="661" t="s">
        <v>1826</v>
      </c>
      <c r="F298" s="664">
        <v>49.029999999999994</v>
      </c>
      <c r="G298" s="664">
        <v>13816.48</v>
      </c>
      <c r="H298" s="661">
        <v>1</v>
      </c>
      <c r="I298" s="661">
        <v>281.7964511523557</v>
      </c>
      <c r="J298" s="664">
        <v>2.2999999999999998</v>
      </c>
      <c r="K298" s="664">
        <v>696.17</v>
      </c>
      <c r="L298" s="661">
        <v>5.0386929232337035E-2</v>
      </c>
      <c r="M298" s="661">
        <v>302.68260869565216</v>
      </c>
      <c r="N298" s="664">
        <v>5.8699999999999992</v>
      </c>
      <c r="O298" s="664">
        <v>649.22</v>
      </c>
      <c r="P298" s="677">
        <v>4.6988813359118968E-2</v>
      </c>
      <c r="Q298" s="665">
        <v>110.59965928449746</v>
      </c>
    </row>
    <row r="299" spans="1:17" ht="14.4" customHeight="1" x14ac:dyDescent="0.3">
      <c r="A299" s="660" t="s">
        <v>7170</v>
      </c>
      <c r="B299" s="661" t="s">
        <v>1686</v>
      </c>
      <c r="C299" s="661" t="s">
        <v>4371</v>
      </c>
      <c r="D299" s="661" t="s">
        <v>7348</v>
      </c>
      <c r="E299" s="661" t="s">
        <v>1826</v>
      </c>
      <c r="F299" s="664">
        <v>7.16</v>
      </c>
      <c r="G299" s="664">
        <v>10515.23</v>
      </c>
      <c r="H299" s="661">
        <v>1</v>
      </c>
      <c r="I299" s="661">
        <v>1468.6075418994412</v>
      </c>
      <c r="J299" s="664">
        <v>0.88</v>
      </c>
      <c r="K299" s="664">
        <v>1331.83</v>
      </c>
      <c r="L299" s="661">
        <v>0.12665723907132798</v>
      </c>
      <c r="M299" s="661">
        <v>1513.4431818181818</v>
      </c>
      <c r="N299" s="664">
        <v>8.99</v>
      </c>
      <c r="O299" s="664">
        <v>4971.6200000000008</v>
      </c>
      <c r="P299" s="677">
        <v>0.47280183124857955</v>
      </c>
      <c r="Q299" s="665">
        <v>553.01668520578426</v>
      </c>
    </row>
    <row r="300" spans="1:17" ht="14.4" customHeight="1" x14ac:dyDescent="0.3">
      <c r="A300" s="660" t="s">
        <v>7170</v>
      </c>
      <c r="B300" s="661" t="s">
        <v>1686</v>
      </c>
      <c r="C300" s="661" t="s">
        <v>4371</v>
      </c>
      <c r="D300" s="661" t="s">
        <v>7200</v>
      </c>
      <c r="E300" s="661" t="s">
        <v>7161</v>
      </c>
      <c r="F300" s="664">
        <v>465.30999999999995</v>
      </c>
      <c r="G300" s="664">
        <v>3290.63</v>
      </c>
      <c r="H300" s="661">
        <v>1</v>
      </c>
      <c r="I300" s="661">
        <v>7.071909049880726</v>
      </c>
      <c r="J300" s="664"/>
      <c r="K300" s="664"/>
      <c r="L300" s="661"/>
      <c r="M300" s="661"/>
      <c r="N300" s="664"/>
      <c r="O300" s="664"/>
      <c r="P300" s="677"/>
      <c r="Q300" s="665"/>
    </row>
    <row r="301" spans="1:17" ht="14.4" customHeight="1" x14ac:dyDescent="0.3">
      <c r="A301" s="660" t="s">
        <v>7170</v>
      </c>
      <c r="B301" s="661" t="s">
        <v>1686</v>
      </c>
      <c r="C301" s="661" t="s">
        <v>4371</v>
      </c>
      <c r="D301" s="661" t="s">
        <v>7254</v>
      </c>
      <c r="E301" s="661" t="s">
        <v>7255</v>
      </c>
      <c r="F301" s="664"/>
      <c r="G301" s="664"/>
      <c r="H301" s="661"/>
      <c r="I301" s="661"/>
      <c r="J301" s="664"/>
      <c r="K301" s="664"/>
      <c r="L301" s="661"/>
      <c r="M301" s="661"/>
      <c r="N301" s="664">
        <v>5.5</v>
      </c>
      <c r="O301" s="664">
        <v>24465.040000000001</v>
      </c>
      <c r="P301" s="677"/>
      <c r="Q301" s="665">
        <v>4448.1890909090907</v>
      </c>
    </row>
    <row r="302" spans="1:17" ht="14.4" customHeight="1" x14ac:dyDescent="0.3">
      <c r="A302" s="660" t="s">
        <v>7170</v>
      </c>
      <c r="B302" s="661" t="s">
        <v>1686</v>
      </c>
      <c r="C302" s="661" t="s">
        <v>4371</v>
      </c>
      <c r="D302" s="661" t="s">
        <v>7365</v>
      </c>
      <c r="E302" s="661" t="s">
        <v>7257</v>
      </c>
      <c r="F302" s="664">
        <v>0.7</v>
      </c>
      <c r="G302" s="664">
        <v>283.49</v>
      </c>
      <c r="H302" s="661">
        <v>1</v>
      </c>
      <c r="I302" s="661">
        <v>404.98571428571432</v>
      </c>
      <c r="J302" s="664"/>
      <c r="K302" s="664"/>
      <c r="L302" s="661"/>
      <c r="M302" s="661"/>
      <c r="N302" s="664"/>
      <c r="O302" s="664"/>
      <c r="P302" s="677"/>
      <c r="Q302" s="665"/>
    </row>
    <row r="303" spans="1:17" ht="14.4" customHeight="1" x14ac:dyDescent="0.3">
      <c r="A303" s="660" t="s">
        <v>7170</v>
      </c>
      <c r="B303" s="661" t="s">
        <v>1686</v>
      </c>
      <c r="C303" s="661" t="s">
        <v>4371</v>
      </c>
      <c r="D303" s="661" t="s">
        <v>7256</v>
      </c>
      <c r="E303" s="661" t="s">
        <v>7257</v>
      </c>
      <c r="F303" s="664">
        <v>5.4599999999999991</v>
      </c>
      <c r="G303" s="664">
        <v>6319.3700000000008</v>
      </c>
      <c r="H303" s="661">
        <v>1</v>
      </c>
      <c r="I303" s="661">
        <v>1157.3937728937733</v>
      </c>
      <c r="J303" s="664"/>
      <c r="K303" s="664"/>
      <c r="L303" s="661"/>
      <c r="M303" s="661"/>
      <c r="N303" s="664"/>
      <c r="O303" s="664"/>
      <c r="P303" s="677"/>
      <c r="Q303" s="665"/>
    </row>
    <row r="304" spans="1:17" ht="14.4" customHeight="1" x14ac:dyDescent="0.3">
      <c r="A304" s="660" t="s">
        <v>7170</v>
      </c>
      <c r="B304" s="661" t="s">
        <v>1686</v>
      </c>
      <c r="C304" s="661" t="s">
        <v>4371</v>
      </c>
      <c r="D304" s="661" t="s">
        <v>7258</v>
      </c>
      <c r="E304" s="661" t="s">
        <v>4211</v>
      </c>
      <c r="F304" s="664">
        <v>1.98</v>
      </c>
      <c r="G304" s="664">
        <v>1855.74</v>
      </c>
      <c r="H304" s="661">
        <v>1</v>
      </c>
      <c r="I304" s="661">
        <v>937.24242424242425</v>
      </c>
      <c r="J304" s="664">
        <v>10.38</v>
      </c>
      <c r="K304" s="664">
        <v>9919.7099999999991</v>
      </c>
      <c r="L304" s="661">
        <v>5.3454201558407961</v>
      </c>
      <c r="M304" s="661">
        <v>955.65606936416168</v>
      </c>
      <c r="N304" s="664">
        <v>0.67</v>
      </c>
      <c r="O304" s="664">
        <v>640.29</v>
      </c>
      <c r="P304" s="677">
        <v>0.34503217045491286</v>
      </c>
      <c r="Q304" s="665">
        <v>955.65671641791039</v>
      </c>
    </row>
    <row r="305" spans="1:17" ht="14.4" customHeight="1" x14ac:dyDescent="0.3">
      <c r="A305" s="660" t="s">
        <v>7170</v>
      </c>
      <c r="B305" s="661" t="s">
        <v>1686</v>
      </c>
      <c r="C305" s="661" t="s">
        <v>4371</v>
      </c>
      <c r="D305" s="661" t="s">
        <v>7201</v>
      </c>
      <c r="E305" s="661" t="s">
        <v>4211</v>
      </c>
      <c r="F305" s="664">
        <v>11.02</v>
      </c>
      <c r="G305" s="664">
        <v>26099.54</v>
      </c>
      <c r="H305" s="661">
        <v>1</v>
      </c>
      <c r="I305" s="661">
        <v>2368.3793103448279</v>
      </c>
      <c r="J305" s="664">
        <v>4.5999999999999996</v>
      </c>
      <c r="K305" s="664">
        <v>10990.12</v>
      </c>
      <c r="L305" s="661">
        <v>0.42108481605422932</v>
      </c>
      <c r="M305" s="661">
        <v>2389.1565217391308</v>
      </c>
      <c r="N305" s="664">
        <v>3.51</v>
      </c>
      <c r="O305" s="664">
        <v>8385.9500000000007</v>
      </c>
      <c r="P305" s="677">
        <v>0.32130642915545637</v>
      </c>
      <c r="Q305" s="665">
        <v>2389.1595441595446</v>
      </c>
    </row>
    <row r="306" spans="1:17" ht="14.4" customHeight="1" x14ac:dyDescent="0.3">
      <c r="A306" s="660" t="s">
        <v>7170</v>
      </c>
      <c r="B306" s="661" t="s">
        <v>1686</v>
      </c>
      <c r="C306" s="661" t="s">
        <v>4371</v>
      </c>
      <c r="D306" s="661" t="s">
        <v>7259</v>
      </c>
      <c r="E306" s="661" t="s">
        <v>7182</v>
      </c>
      <c r="F306" s="664">
        <v>1.3599999999999999</v>
      </c>
      <c r="G306" s="664">
        <v>50.94</v>
      </c>
      <c r="H306" s="661">
        <v>1</v>
      </c>
      <c r="I306" s="661">
        <v>37.455882352941181</v>
      </c>
      <c r="J306" s="664">
        <v>2.17</v>
      </c>
      <c r="K306" s="664">
        <v>82</v>
      </c>
      <c r="L306" s="661">
        <v>1.6097369454259913</v>
      </c>
      <c r="M306" s="661">
        <v>37.788018433179722</v>
      </c>
      <c r="N306" s="664"/>
      <c r="O306" s="664"/>
      <c r="P306" s="677"/>
      <c r="Q306" s="665"/>
    </row>
    <row r="307" spans="1:17" ht="14.4" customHeight="1" x14ac:dyDescent="0.3">
      <c r="A307" s="660" t="s">
        <v>7170</v>
      </c>
      <c r="B307" s="661" t="s">
        <v>1686</v>
      </c>
      <c r="C307" s="661" t="s">
        <v>4371</v>
      </c>
      <c r="D307" s="661" t="s">
        <v>7260</v>
      </c>
      <c r="E307" s="661" t="s">
        <v>7261</v>
      </c>
      <c r="F307" s="664">
        <v>10</v>
      </c>
      <c r="G307" s="664">
        <v>39052.899999999994</v>
      </c>
      <c r="H307" s="661">
        <v>1</v>
      </c>
      <c r="I307" s="661">
        <v>3905.2899999999995</v>
      </c>
      <c r="J307" s="664">
        <v>14</v>
      </c>
      <c r="K307" s="664">
        <v>41446.590000000004</v>
      </c>
      <c r="L307" s="661">
        <v>1.0612935274973181</v>
      </c>
      <c r="M307" s="661">
        <v>2960.4707142857146</v>
      </c>
      <c r="N307" s="664">
        <v>26</v>
      </c>
      <c r="O307" s="664">
        <v>62021.96</v>
      </c>
      <c r="P307" s="677">
        <v>1.5881524803535718</v>
      </c>
      <c r="Q307" s="665">
        <v>2385.46</v>
      </c>
    </row>
    <row r="308" spans="1:17" ht="14.4" customHeight="1" x14ac:dyDescent="0.3">
      <c r="A308" s="660" t="s">
        <v>7170</v>
      </c>
      <c r="B308" s="661" t="s">
        <v>1686</v>
      </c>
      <c r="C308" s="661" t="s">
        <v>4371</v>
      </c>
      <c r="D308" s="661" t="s">
        <v>7366</v>
      </c>
      <c r="E308" s="661" t="s">
        <v>1531</v>
      </c>
      <c r="F308" s="664"/>
      <c r="G308" s="664"/>
      <c r="H308" s="661"/>
      <c r="I308" s="661"/>
      <c r="J308" s="664"/>
      <c r="K308" s="664"/>
      <c r="L308" s="661"/>
      <c r="M308" s="661"/>
      <c r="N308" s="664">
        <v>0.4</v>
      </c>
      <c r="O308" s="664">
        <v>32.61</v>
      </c>
      <c r="P308" s="677"/>
      <c r="Q308" s="665">
        <v>81.524999999999991</v>
      </c>
    </row>
    <row r="309" spans="1:17" ht="14.4" customHeight="1" x14ac:dyDescent="0.3">
      <c r="A309" s="660" t="s">
        <v>7170</v>
      </c>
      <c r="B309" s="661" t="s">
        <v>1686</v>
      </c>
      <c r="C309" s="661" t="s">
        <v>4371</v>
      </c>
      <c r="D309" s="661" t="s">
        <v>7262</v>
      </c>
      <c r="E309" s="661" t="s">
        <v>7161</v>
      </c>
      <c r="F309" s="664">
        <v>30.32</v>
      </c>
      <c r="G309" s="664">
        <v>4956.88</v>
      </c>
      <c r="H309" s="661">
        <v>1</v>
      </c>
      <c r="I309" s="661">
        <v>163.48548812664907</v>
      </c>
      <c r="J309" s="664"/>
      <c r="K309" s="664"/>
      <c r="L309" s="661"/>
      <c r="M309" s="661"/>
      <c r="N309" s="664"/>
      <c r="O309" s="664"/>
      <c r="P309" s="677"/>
      <c r="Q309" s="665"/>
    </row>
    <row r="310" spans="1:17" ht="14.4" customHeight="1" x14ac:dyDescent="0.3">
      <c r="A310" s="660" t="s">
        <v>7170</v>
      </c>
      <c r="B310" s="661" t="s">
        <v>1686</v>
      </c>
      <c r="C310" s="661" t="s">
        <v>4371</v>
      </c>
      <c r="D310" s="661" t="s">
        <v>7263</v>
      </c>
      <c r="E310" s="661" t="s">
        <v>7161</v>
      </c>
      <c r="F310" s="664">
        <v>38.58</v>
      </c>
      <c r="G310" s="664">
        <v>56767.88</v>
      </c>
      <c r="H310" s="661">
        <v>1</v>
      </c>
      <c r="I310" s="661">
        <v>1471.4328667703473</v>
      </c>
      <c r="J310" s="664"/>
      <c r="K310" s="664"/>
      <c r="L310" s="661"/>
      <c r="M310" s="661"/>
      <c r="N310" s="664"/>
      <c r="O310" s="664"/>
      <c r="P310" s="677"/>
      <c r="Q310" s="665"/>
    </row>
    <row r="311" spans="1:17" ht="14.4" customHeight="1" x14ac:dyDescent="0.3">
      <c r="A311" s="660" t="s">
        <v>7170</v>
      </c>
      <c r="B311" s="661" t="s">
        <v>1686</v>
      </c>
      <c r="C311" s="661" t="s">
        <v>4371</v>
      </c>
      <c r="D311" s="661" t="s">
        <v>7264</v>
      </c>
      <c r="E311" s="661" t="s">
        <v>1013</v>
      </c>
      <c r="F311" s="664">
        <v>6.7999999999999989</v>
      </c>
      <c r="G311" s="664">
        <v>878.2199999999998</v>
      </c>
      <c r="H311" s="661">
        <v>1</v>
      </c>
      <c r="I311" s="661">
        <v>129.14999999999998</v>
      </c>
      <c r="J311" s="664">
        <v>6.5999999999999988</v>
      </c>
      <c r="K311" s="664">
        <v>897.66000000000008</v>
      </c>
      <c r="L311" s="661">
        <v>1.0221356835417097</v>
      </c>
      <c r="M311" s="661">
        <v>136.00909090909096</v>
      </c>
      <c r="N311" s="664">
        <v>2.2000000000000002</v>
      </c>
      <c r="O311" s="664">
        <v>390.28</v>
      </c>
      <c r="P311" s="677">
        <v>0.44439889777049035</v>
      </c>
      <c r="Q311" s="665">
        <v>177.39999999999998</v>
      </c>
    </row>
    <row r="312" spans="1:17" ht="14.4" customHeight="1" x14ac:dyDescent="0.3">
      <c r="A312" s="660" t="s">
        <v>7170</v>
      </c>
      <c r="B312" s="661" t="s">
        <v>1686</v>
      </c>
      <c r="C312" s="661" t="s">
        <v>4371</v>
      </c>
      <c r="D312" s="661" t="s">
        <v>7202</v>
      </c>
      <c r="E312" s="661" t="s">
        <v>1021</v>
      </c>
      <c r="F312" s="664">
        <v>73.900000000000006</v>
      </c>
      <c r="G312" s="664">
        <v>5678.079999999999</v>
      </c>
      <c r="H312" s="661">
        <v>1</v>
      </c>
      <c r="I312" s="661">
        <v>76.834641407307146</v>
      </c>
      <c r="J312" s="664">
        <v>79.500000000000014</v>
      </c>
      <c r="K312" s="664">
        <v>6165.2</v>
      </c>
      <c r="L312" s="661">
        <v>1.0857895626690715</v>
      </c>
      <c r="M312" s="661">
        <v>77.549685534591177</v>
      </c>
      <c r="N312" s="664">
        <v>58.900000000000006</v>
      </c>
      <c r="O312" s="664">
        <v>4417.55</v>
      </c>
      <c r="P312" s="677">
        <v>0.77800066219567199</v>
      </c>
      <c r="Q312" s="665">
        <v>75.000848896434633</v>
      </c>
    </row>
    <row r="313" spans="1:17" ht="14.4" customHeight="1" x14ac:dyDescent="0.3">
      <c r="A313" s="660" t="s">
        <v>7170</v>
      </c>
      <c r="B313" s="661" t="s">
        <v>1686</v>
      </c>
      <c r="C313" s="661" t="s">
        <v>4371</v>
      </c>
      <c r="D313" s="661" t="s">
        <v>7265</v>
      </c>
      <c r="E313" s="661" t="s">
        <v>1622</v>
      </c>
      <c r="F313" s="664">
        <v>6.27</v>
      </c>
      <c r="G313" s="664">
        <v>2113.75</v>
      </c>
      <c r="H313" s="661">
        <v>1</v>
      </c>
      <c r="I313" s="661">
        <v>337.12121212121212</v>
      </c>
      <c r="J313" s="664">
        <v>5.8100000000000005</v>
      </c>
      <c r="K313" s="664">
        <v>1975.97</v>
      </c>
      <c r="L313" s="661">
        <v>0.93481726788882324</v>
      </c>
      <c r="M313" s="661">
        <v>340.09810671256452</v>
      </c>
      <c r="N313" s="664">
        <v>0.95000000000000007</v>
      </c>
      <c r="O313" s="664">
        <v>323.06</v>
      </c>
      <c r="P313" s="677">
        <v>0.1528373743347132</v>
      </c>
      <c r="Q313" s="665">
        <v>340.06315789473683</v>
      </c>
    </row>
    <row r="314" spans="1:17" ht="14.4" customHeight="1" x14ac:dyDescent="0.3">
      <c r="A314" s="660" t="s">
        <v>7170</v>
      </c>
      <c r="B314" s="661" t="s">
        <v>1686</v>
      </c>
      <c r="C314" s="661" t="s">
        <v>4371</v>
      </c>
      <c r="D314" s="661" t="s">
        <v>7266</v>
      </c>
      <c r="E314" s="661" t="s">
        <v>1626</v>
      </c>
      <c r="F314" s="664">
        <v>13.32</v>
      </c>
      <c r="G314" s="664">
        <v>1122.5900000000001</v>
      </c>
      <c r="H314" s="661">
        <v>1</v>
      </c>
      <c r="I314" s="661">
        <v>84.27852852852854</v>
      </c>
      <c r="J314" s="664">
        <v>6.46</v>
      </c>
      <c r="K314" s="664">
        <v>549.22</v>
      </c>
      <c r="L314" s="661">
        <v>0.48924362411922423</v>
      </c>
      <c r="M314" s="661">
        <v>85.018575851393194</v>
      </c>
      <c r="N314" s="664">
        <v>2.09</v>
      </c>
      <c r="O314" s="664">
        <v>177.69</v>
      </c>
      <c r="P314" s="677">
        <v>0.15828574991760125</v>
      </c>
      <c r="Q314" s="665">
        <v>85.019138755980862</v>
      </c>
    </row>
    <row r="315" spans="1:17" ht="14.4" customHeight="1" x14ac:dyDescent="0.3">
      <c r="A315" s="660" t="s">
        <v>7170</v>
      </c>
      <c r="B315" s="661" t="s">
        <v>1686</v>
      </c>
      <c r="C315" s="661" t="s">
        <v>4371</v>
      </c>
      <c r="D315" s="661" t="s">
        <v>7267</v>
      </c>
      <c r="E315" s="661" t="s">
        <v>1630</v>
      </c>
      <c r="F315" s="664">
        <v>29.71</v>
      </c>
      <c r="G315" s="664">
        <v>5008.18</v>
      </c>
      <c r="H315" s="661">
        <v>1</v>
      </c>
      <c r="I315" s="661">
        <v>168.56883204308315</v>
      </c>
      <c r="J315" s="664">
        <v>16.04</v>
      </c>
      <c r="K315" s="664">
        <v>2727.5600000000004</v>
      </c>
      <c r="L315" s="661">
        <v>0.54462100004392822</v>
      </c>
      <c r="M315" s="661">
        <v>170.04738154613469</v>
      </c>
      <c r="N315" s="664">
        <v>10.08</v>
      </c>
      <c r="O315" s="664">
        <v>1878.3799999999999</v>
      </c>
      <c r="P315" s="677">
        <v>0.37506239791700774</v>
      </c>
      <c r="Q315" s="665">
        <v>186.3472222222222</v>
      </c>
    </row>
    <row r="316" spans="1:17" ht="14.4" customHeight="1" x14ac:dyDescent="0.3">
      <c r="A316" s="660" t="s">
        <v>7170</v>
      </c>
      <c r="B316" s="661" t="s">
        <v>1686</v>
      </c>
      <c r="C316" s="661" t="s">
        <v>4371</v>
      </c>
      <c r="D316" s="661" t="s">
        <v>7268</v>
      </c>
      <c r="E316" s="661" t="s">
        <v>7161</v>
      </c>
      <c r="F316" s="664">
        <v>1</v>
      </c>
      <c r="G316" s="664">
        <v>19.920000000000002</v>
      </c>
      <c r="H316" s="661">
        <v>1</v>
      </c>
      <c r="I316" s="661">
        <v>19.920000000000002</v>
      </c>
      <c r="J316" s="664"/>
      <c r="K316" s="664"/>
      <c r="L316" s="661"/>
      <c r="M316" s="661"/>
      <c r="N316" s="664"/>
      <c r="O316" s="664"/>
      <c r="P316" s="677"/>
      <c r="Q316" s="665"/>
    </row>
    <row r="317" spans="1:17" ht="14.4" customHeight="1" x14ac:dyDescent="0.3">
      <c r="A317" s="660" t="s">
        <v>7170</v>
      </c>
      <c r="B317" s="661" t="s">
        <v>1686</v>
      </c>
      <c r="C317" s="661" t="s">
        <v>4371</v>
      </c>
      <c r="D317" s="661" t="s">
        <v>7269</v>
      </c>
      <c r="E317" s="661" t="s">
        <v>1059</v>
      </c>
      <c r="F317" s="664">
        <v>2.8</v>
      </c>
      <c r="G317" s="664">
        <v>167.82999999999998</v>
      </c>
      <c r="H317" s="661">
        <v>1</v>
      </c>
      <c r="I317" s="661">
        <v>59.93928571428571</v>
      </c>
      <c r="J317" s="664">
        <v>2.7</v>
      </c>
      <c r="K317" s="664">
        <v>169.29</v>
      </c>
      <c r="L317" s="661">
        <v>1.0086992790323541</v>
      </c>
      <c r="M317" s="661">
        <v>62.699999999999996</v>
      </c>
      <c r="N317" s="664">
        <v>3.3000000000000003</v>
      </c>
      <c r="O317" s="664">
        <v>206.91</v>
      </c>
      <c r="P317" s="677">
        <v>1.2328546743728774</v>
      </c>
      <c r="Q317" s="665">
        <v>62.699999999999996</v>
      </c>
    </row>
    <row r="318" spans="1:17" ht="14.4" customHeight="1" x14ac:dyDescent="0.3">
      <c r="A318" s="660" t="s">
        <v>7170</v>
      </c>
      <c r="B318" s="661" t="s">
        <v>1686</v>
      </c>
      <c r="C318" s="661" t="s">
        <v>4371</v>
      </c>
      <c r="D318" s="661" t="s">
        <v>7367</v>
      </c>
      <c r="E318" s="661" t="s">
        <v>7368</v>
      </c>
      <c r="F318" s="664">
        <v>1.1100000000000001</v>
      </c>
      <c r="G318" s="664">
        <v>371.17</v>
      </c>
      <c r="H318" s="661">
        <v>1</v>
      </c>
      <c r="I318" s="661">
        <v>334.38738738738738</v>
      </c>
      <c r="J318" s="664"/>
      <c r="K318" s="664"/>
      <c r="L318" s="661"/>
      <c r="M318" s="661"/>
      <c r="N318" s="664"/>
      <c r="O318" s="664"/>
      <c r="P318" s="677"/>
      <c r="Q318" s="665"/>
    </row>
    <row r="319" spans="1:17" ht="14.4" customHeight="1" x14ac:dyDescent="0.3">
      <c r="A319" s="660" t="s">
        <v>7170</v>
      </c>
      <c r="B319" s="661" t="s">
        <v>1686</v>
      </c>
      <c r="C319" s="661" t="s">
        <v>4371</v>
      </c>
      <c r="D319" s="661" t="s">
        <v>7349</v>
      </c>
      <c r="E319" s="661" t="s">
        <v>7350</v>
      </c>
      <c r="F319" s="664">
        <v>0.3</v>
      </c>
      <c r="G319" s="664">
        <v>114.66</v>
      </c>
      <c r="H319" s="661">
        <v>1</v>
      </c>
      <c r="I319" s="661">
        <v>382.2</v>
      </c>
      <c r="J319" s="664"/>
      <c r="K319" s="664"/>
      <c r="L319" s="661"/>
      <c r="M319" s="661"/>
      <c r="N319" s="664">
        <v>0.02</v>
      </c>
      <c r="O319" s="664">
        <v>7.71</v>
      </c>
      <c r="P319" s="677">
        <v>6.7242281527995815E-2</v>
      </c>
      <c r="Q319" s="665">
        <v>385.5</v>
      </c>
    </row>
    <row r="320" spans="1:17" ht="14.4" customHeight="1" x14ac:dyDescent="0.3">
      <c r="A320" s="660" t="s">
        <v>7170</v>
      </c>
      <c r="B320" s="661" t="s">
        <v>1686</v>
      </c>
      <c r="C320" s="661" t="s">
        <v>4371</v>
      </c>
      <c r="D320" s="661" t="s">
        <v>7203</v>
      </c>
      <c r="E320" s="661" t="s">
        <v>7204</v>
      </c>
      <c r="F320" s="664">
        <v>5.8999999999999986</v>
      </c>
      <c r="G320" s="664">
        <v>716.48</v>
      </c>
      <c r="H320" s="661">
        <v>1</v>
      </c>
      <c r="I320" s="661">
        <v>121.43728813559325</v>
      </c>
      <c r="J320" s="664">
        <v>4.2</v>
      </c>
      <c r="K320" s="664">
        <v>514.91999999999996</v>
      </c>
      <c r="L320" s="661">
        <v>0.71868021438142016</v>
      </c>
      <c r="M320" s="661">
        <v>122.59999999999998</v>
      </c>
      <c r="N320" s="664">
        <v>3.8</v>
      </c>
      <c r="O320" s="664">
        <v>816.29</v>
      </c>
      <c r="P320" s="677">
        <v>1.1393060518088431</v>
      </c>
      <c r="Q320" s="665">
        <v>214.81315789473683</v>
      </c>
    </row>
    <row r="321" spans="1:17" ht="14.4" customHeight="1" x14ac:dyDescent="0.3">
      <c r="A321" s="660" t="s">
        <v>7170</v>
      </c>
      <c r="B321" s="661" t="s">
        <v>1686</v>
      </c>
      <c r="C321" s="661" t="s">
        <v>4371</v>
      </c>
      <c r="D321" s="661" t="s">
        <v>7205</v>
      </c>
      <c r="E321" s="661" t="s">
        <v>4110</v>
      </c>
      <c r="F321" s="664">
        <v>7.0000000000000009</v>
      </c>
      <c r="G321" s="664">
        <v>451.9</v>
      </c>
      <c r="H321" s="661">
        <v>1</v>
      </c>
      <c r="I321" s="661">
        <v>64.55714285714285</v>
      </c>
      <c r="J321" s="664">
        <v>13.2</v>
      </c>
      <c r="K321" s="664">
        <v>864.69</v>
      </c>
      <c r="L321" s="661">
        <v>1.9134543040495686</v>
      </c>
      <c r="M321" s="661">
        <v>65.50681818181819</v>
      </c>
      <c r="N321" s="664">
        <v>17</v>
      </c>
      <c r="O321" s="664">
        <v>1507.9</v>
      </c>
      <c r="P321" s="677">
        <v>3.3368001770303168</v>
      </c>
      <c r="Q321" s="665">
        <v>88.7</v>
      </c>
    </row>
    <row r="322" spans="1:17" ht="14.4" customHeight="1" x14ac:dyDescent="0.3">
      <c r="A322" s="660" t="s">
        <v>7170</v>
      </c>
      <c r="B322" s="661" t="s">
        <v>1686</v>
      </c>
      <c r="C322" s="661" t="s">
        <v>4371</v>
      </c>
      <c r="D322" s="661" t="s">
        <v>7206</v>
      </c>
      <c r="E322" s="661" t="s">
        <v>7161</v>
      </c>
      <c r="F322" s="664">
        <v>39</v>
      </c>
      <c r="G322" s="664">
        <v>722.06999999999994</v>
      </c>
      <c r="H322" s="661">
        <v>1</v>
      </c>
      <c r="I322" s="661">
        <v>18.514615384615382</v>
      </c>
      <c r="J322" s="664"/>
      <c r="K322" s="664"/>
      <c r="L322" s="661"/>
      <c r="M322" s="661"/>
      <c r="N322" s="664"/>
      <c r="O322" s="664"/>
      <c r="P322" s="677"/>
      <c r="Q322" s="665"/>
    </row>
    <row r="323" spans="1:17" ht="14.4" customHeight="1" x14ac:dyDescent="0.3">
      <c r="A323" s="660" t="s">
        <v>7170</v>
      </c>
      <c r="B323" s="661" t="s">
        <v>1686</v>
      </c>
      <c r="C323" s="661" t="s">
        <v>4371</v>
      </c>
      <c r="D323" s="661" t="s">
        <v>7270</v>
      </c>
      <c r="E323" s="661" t="s">
        <v>7161</v>
      </c>
      <c r="F323" s="664">
        <v>16</v>
      </c>
      <c r="G323" s="664">
        <v>587.96</v>
      </c>
      <c r="H323" s="661">
        <v>1</v>
      </c>
      <c r="I323" s="661">
        <v>36.747500000000002</v>
      </c>
      <c r="J323" s="664">
        <v>26</v>
      </c>
      <c r="K323" s="664">
        <v>983.06</v>
      </c>
      <c r="L323" s="661">
        <v>1.6719844887407305</v>
      </c>
      <c r="M323" s="661">
        <v>37.809999999999995</v>
      </c>
      <c r="N323" s="664">
        <v>6</v>
      </c>
      <c r="O323" s="664">
        <v>226.86</v>
      </c>
      <c r="P323" s="677">
        <v>0.38584257432478397</v>
      </c>
      <c r="Q323" s="665">
        <v>37.81</v>
      </c>
    </row>
    <row r="324" spans="1:17" ht="14.4" customHeight="1" x14ac:dyDescent="0.3">
      <c r="A324" s="660" t="s">
        <v>7170</v>
      </c>
      <c r="B324" s="661" t="s">
        <v>1686</v>
      </c>
      <c r="C324" s="661" t="s">
        <v>4371</v>
      </c>
      <c r="D324" s="661" t="s">
        <v>7369</v>
      </c>
      <c r="E324" s="661" t="s">
        <v>655</v>
      </c>
      <c r="F324" s="664">
        <v>1</v>
      </c>
      <c r="G324" s="664">
        <v>14.99</v>
      </c>
      <c r="H324" s="661">
        <v>1</v>
      </c>
      <c r="I324" s="661">
        <v>14.99</v>
      </c>
      <c r="J324" s="664"/>
      <c r="K324" s="664"/>
      <c r="L324" s="661"/>
      <c r="M324" s="661"/>
      <c r="N324" s="664"/>
      <c r="O324" s="664"/>
      <c r="P324" s="677"/>
      <c r="Q324" s="665"/>
    </row>
    <row r="325" spans="1:17" ht="14.4" customHeight="1" x14ac:dyDescent="0.3">
      <c r="A325" s="660" t="s">
        <v>7170</v>
      </c>
      <c r="B325" s="661" t="s">
        <v>1686</v>
      </c>
      <c r="C325" s="661" t="s">
        <v>4371</v>
      </c>
      <c r="D325" s="661" t="s">
        <v>7207</v>
      </c>
      <c r="E325" s="661" t="s">
        <v>7161</v>
      </c>
      <c r="F325" s="664">
        <v>109</v>
      </c>
      <c r="G325" s="664">
        <v>1230.33</v>
      </c>
      <c r="H325" s="661">
        <v>1</v>
      </c>
      <c r="I325" s="661">
        <v>11.28743119266055</v>
      </c>
      <c r="J325" s="664">
        <v>131</v>
      </c>
      <c r="K325" s="664">
        <v>1237.95</v>
      </c>
      <c r="L325" s="661">
        <v>1.0061934602911415</v>
      </c>
      <c r="M325" s="661">
        <v>9.4500000000000011</v>
      </c>
      <c r="N325" s="664">
        <v>14</v>
      </c>
      <c r="O325" s="664">
        <v>132.29999999999998</v>
      </c>
      <c r="P325" s="677">
        <v>0.10753212552729755</v>
      </c>
      <c r="Q325" s="665">
        <v>9.4499999999999993</v>
      </c>
    </row>
    <row r="326" spans="1:17" ht="14.4" customHeight="1" x14ac:dyDescent="0.3">
      <c r="A326" s="660" t="s">
        <v>7170</v>
      </c>
      <c r="B326" s="661" t="s">
        <v>1686</v>
      </c>
      <c r="C326" s="661" t="s">
        <v>4371</v>
      </c>
      <c r="D326" s="661" t="s">
        <v>7351</v>
      </c>
      <c r="E326" s="661" t="s">
        <v>3772</v>
      </c>
      <c r="F326" s="664">
        <v>1.52</v>
      </c>
      <c r="G326" s="664">
        <v>12647.380000000001</v>
      </c>
      <c r="H326" s="661">
        <v>1</v>
      </c>
      <c r="I326" s="661">
        <v>8320.644736842105</v>
      </c>
      <c r="J326" s="664">
        <v>1.06</v>
      </c>
      <c r="K326" s="664">
        <v>6575.36</v>
      </c>
      <c r="L326" s="661">
        <v>0.51989898303047744</v>
      </c>
      <c r="M326" s="661">
        <v>6203.169811320754</v>
      </c>
      <c r="N326" s="664"/>
      <c r="O326" s="664"/>
      <c r="P326" s="677"/>
      <c r="Q326" s="665"/>
    </row>
    <row r="327" spans="1:17" ht="14.4" customHeight="1" x14ac:dyDescent="0.3">
      <c r="A327" s="660" t="s">
        <v>7170</v>
      </c>
      <c r="B327" s="661" t="s">
        <v>1686</v>
      </c>
      <c r="C327" s="661" t="s">
        <v>4371</v>
      </c>
      <c r="D327" s="661" t="s">
        <v>7370</v>
      </c>
      <c r="E327" s="661" t="s">
        <v>3772</v>
      </c>
      <c r="F327" s="664">
        <v>0.29000000000000004</v>
      </c>
      <c r="G327" s="664">
        <v>12064.93</v>
      </c>
      <c r="H327" s="661">
        <v>1</v>
      </c>
      <c r="I327" s="661">
        <v>41603.206896551717</v>
      </c>
      <c r="J327" s="664">
        <v>0.11</v>
      </c>
      <c r="K327" s="664">
        <v>3411.74</v>
      </c>
      <c r="L327" s="661">
        <v>0.28278158265319397</v>
      </c>
      <c r="M327" s="661">
        <v>31015.81818181818</v>
      </c>
      <c r="N327" s="664">
        <v>0.2</v>
      </c>
      <c r="O327" s="664">
        <v>6203.18</v>
      </c>
      <c r="P327" s="677">
        <v>0.51414968839437947</v>
      </c>
      <c r="Q327" s="665">
        <v>31015.9</v>
      </c>
    </row>
    <row r="328" spans="1:17" ht="14.4" customHeight="1" x14ac:dyDescent="0.3">
      <c r="A328" s="660" t="s">
        <v>7170</v>
      </c>
      <c r="B328" s="661" t="s">
        <v>1686</v>
      </c>
      <c r="C328" s="661" t="s">
        <v>4371</v>
      </c>
      <c r="D328" s="661" t="s">
        <v>7371</v>
      </c>
      <c r="E328" s="661" t="s">
        <v>7372</v>
      </c>
      <c r="F328" s="664">
        <v>1</v>
      </c>
      <c r="G328" s="664">
        <v>3869.1</v>
      </c>
      <c r="H328" s="661">
        <v>1</v>
      </c>
      <c r="I328" s="661">
        <v>3869.1</v>
      </c>
      <c r="J328" s="664"/>
      <c r="K328" s="664"/>
      <c r="L328" s="661"/>
      <c r="M328" s="661"/>
      <c r="N328" s="664"/>
      <c r="O328" s="664"/>
      <c r="P328" s="677"/>
      <c r="Q328" s="665"/>
    </row>
    <row r="329" spans="1:17" ht="14.4" customHeight="1" x14ac:dyDescent="0.3">
      <c r="A329" s="660" t="s">
        <v>7170</v>
      </c>
      <c r="B329" s="661" t="s">
        <v>1686</v>
      </c>
      <c r="C329" s="661" t="s">
        <v>4371</v>
      </c>
      <c r="D329" s="661" t="s">
        <v>7373</v>
      </c>
      <c r="E329" s="661" t="s">
        <v>3505</v>
      </c>
      <c r="F329" s="664"/>
      <c r="G329" s="664"/>
      <c r="H329" s="661"/>
      <c r="I329" s="661"/>
      <c r="J329" s="664"/>
      <c r="K329" s="664"/>
      <c r="L329" s="661"/>
      <c r="M329" s="661"/>
      <c r="N329" s="664">
        <v>11.08</v>
      </c>
      <c r="O329" s="664">
        <v>81628.69</v>
      </c>
      <c r="P329" s="677"/>
      <c r="Q329" s="665">
        <v>7367.2102888086647</v>
      </c>
    </row>
    <row r="330" spans="1:17" ht="14.4" customHeight="1" x14ac:dyDescent="0.3">
      <c r="A330" s="660" t="s">
        <v>7170</v>
      </c>
      <c r="B330" s="661" t="s">
        <v>1686</v>
      </c>
      <c r="C330" s="661" t="s">
        <v>4371</v>
      </c>
      <c r="D330" s="661" t="s">
        <v>7271</v>
      </c>
      <c r="E330" s="661" t="s">
        <v>7272</v>
      </c>
      <c r="F330" s="664">
        <v>16.950000000000003</v>
      </c>
      <c r="G330" s="664">
        <v>23214.82</v>
      </c>
      <c r="H330" s="661">
        <v>1</v>
      </c>
      <c r="I330" s="661">
        <v>1369.6058997050145</v>
      </c>
      <c r="J330" s="664">
        <v>4.09</v>
      </c>
      <c r="K330" s="664">
        <v>5899.08</v>
      </c>
      <c r="L330" s="661">
        <v>0.2541083669828153</v>
      </c>
      <c r="M330" s="661">
        <v>1442.317848410758</v>
      </c>
      <c r="N330" s="664"/>
      <c r="O330" s="664"/>
      <c r="P330" s="677"/>
      <c r="Q330" s="665"/>
    </row>
    <row r="331" spans="1:17" ht="14.4" customHeight="1" x14ac:dyDescent="0.3">
      <c r="A331" s="660" t="s">
        <v>7170</v>
      </c>
      <c r="B331" s="661" t="s">
        <v>1686</v>
      </c>
      <c r="C331" s="661" t="s">
        <v>4371</v>
      </c>
      <c r="D331" s="661" t="s">
        <v>7273</v>
      </c>
      <c r="E331" s="661" t="s">
        <v>7272</v>
      </c>
      <c r="F331" s="664">
        <v>11</v>
      </c>
      <c r="G331" s="664">
        <v>3069.55</v>
      </c>
      <c r="H331" s="661">
        <v>1</v>
      </c>
      <c r="I331" s="661">
        <v>279.05</v>
      </c>
      <c r="J331" s="664">
        <v>3.44</v>
      </c>
      <c r="K331" s="664">
        <v>1041.25</v>
      </c>
      <c r="L331" s="661">
        <v>0.33921910377742664</v>
      </c>
      <c r="M331" s="661">
        <v>302.68895348837208</v>
      </c>
      <c r="N331" s="664"/>
      <c r="O331" s="664"/>
      <c r="P331" s="677"/>
      <c r="Q331" s="665"/>
    </row>
    <row r="332" spans="1:17" ht="14.4" customHeight="1" x14ac:dyDescent="0.3">
      <c r="A332" s="660" t="s">
        <v>7170</v>
      </c>
      <c r="B332" s="661" t="s">
        <v>1686</v>
      </c>
      <c r="C332" s="661" t="s">
        <v>4371</v>
      </c>
      <c r="D332" s="661" t="s">
        <v>7208</v>
      </c>
      <c r="E332" s="661" t="s">
        <v>7161</v>
      </c>
      <c r="F332" s="664">
        <v>4.74</v>
      </c>
      <c r="G332" s="664">
        <v>15807.99</v>
      </c>
      <c r="H332" s="661">
        <v>1</v>
      </c>
      <c r="I332" s="661">
        <v>3335.0189873417721</v>
      </c>
      <c r="J332" s="664"/>
      <c r="K332" s="664"/>
      <c r="L332" s="661"/>
      <c r="M332" s="661"/>
      <c r="N332" s="664"/>
      <c r="O332" s="664"/>
      <c r="P332" s="677"/>
      <c r="Q332" s="665"/>
    </row>
    <row r="333" spans="1:17" ht="14.4" customHeight="1" x14ac:dyDescent="0.3">
      <c r="A333" s="660" t="s">
        <v>7170</v>
      </c>
      <c r="B333" s="661" t="s">
        <v>1686</v>
      </c>
      <c r="C333" s="661" t="s">
        <v>4371</v>
      </c>
      <c r="D333" s="661" t="s">
        <v>7209</v>
      </c>
      <c r="E333" s="661" t="s">
        <v>7161</v>
      </c>
      <c r="F333" s="664">
        <v>6.33</v>
      </c>
      <c r="G333" s="664">
        <v>41286.160000000003</v>
      </c>
      <c r="H333" s="661">
        <v>1</v>
      </c>
      <c r="I333" s="661">
        <v>6522.3001579778838</v>
      </c>
      <c r="J333" s="664"/>
      <c r="K333" s="664"/>
      <c r="L333" s="661"/>
      <c r="M333" s="661"/>
      <c r="N333" s="664"/>
      <c r="O333" s="664"/>
      <c r="P333" s="677"/>
      <c r="Q333" s="665"/>
    </row>
    <row r="334" spans="1:17" ht="14.4" customHeight="1" x14ac:dyDescent="0.3">
      <c r="A334" s="660" t="s">
        <v>7170</v>
      </c>
      <c r="B334" s="661" t="s">
        <v>1686</v>
      </c>
      <c r="C334" s="661" t="s">
        <v>4371</v>
      </c>
      <c r="D334" s="661" t="s">
        <v>7210</v>
      </c>
      <c r="E334" s="661" t="s">
        <v>7211</v>
      </c>
      <c r="F334" s="664">
        <v>57.260000000000005</v>
      </c>
      <c r="G334" s="664">
        <v>54245.250000000007</v>
      </c>
      <c r="H334" s="661">
        <v>1</v>
      </c>
      <c r="I334" s="661">
        <v>947.34980789381768</v>
      </c>
      <c r="J334" s="664">
        <v>17.239999999999998</v>
      </c>
      <c r="K334" s="664">
        <v>16475.57</v>
      </c>
      <c r="L334" s="661">
        <v>0.30372373617966547</v>
      </c>
      <c r="M334" s="661">
        <v>955.65951276102101</v>
      </c>
      <c r="N334" s="664"/>
      <c r="O334" s="664"/>
      <c r="P334" s="677"/>
      <c r="Q334" s="665"/>
    </row>
    <row r="335" spans="1:17" ht="14.4" customHeight="1" x14ac:dyDescent="0.3">
      <c r="A335" s="660" t="s">
        <v>7170</v>
      </c>
      <c r="B335" s="661" t="s">
        <v>1686</v>
      </c>
      <c r="C335" s="661" t="s">
        <v>4371</v>
      </c>
      <c r="D335" s="661" t="s">
        <v>7212</v>
      </c>
      <c r="E335" s="661" t="s">
        <v>7211</v>
      </c>
      <c r="F335" s="664">
        <v>85.699999999999989</v>
      </c>
      <c r="G335" s="664">
        <v>202970.15999999997</v>
      </c>
      <c r="H335" s="661">
        <v>1</v>
      </c>
      <c r="I335" s="661">
        <v>2368.3799299883312</v>
      </c>
      <c r="J335" s="664"/>
      <c r="K335" s="664"/>
      <c r="L335" s="661"/>
      <c r="M335" s="661"/>
      <c r="N335" s="664"/>
      <c r="O335" s="664"/>
      <c r="P335" s="677"/>
      <c r="Q335" s="665"/>
    </row>
    <row r="336" spans="1:17" ht="14.4" customHeight="1" x14ac:dyDescent="0.3">
      <c r="A336" s="660" t="s">
        <v>7170</v>
      </c>
      <c r="B336" s="661" t="s">
        <v>1686</v>
      </c>
      <c r="C336" s="661" t="s">
        <v>4371</v>
      </c>
      <c r="D336" s="661" t="s">
        <v>7213</v>
      </c>
      <c r="E336" s="661" t="s">
        <v>4211</v>
      </c>
      <c r="F336" s="664">
        <v>8.08</v>
      </c>
      <c r="G336" s="664">
        <v>79043.290000000008</v>
      </c>
      <c r="H336" s="661">
        <v>1</v>
      </c>
      <c r="I336" s="661">
        <v>9782.5853960396053</v>
      </c>
      <c r="J336" s="664">
        <v>13.97</v>
      </c>
      <c r="K336" s="664">
        <v>100129.25</v>
      </c>
      <c r="L336" s="661">
        <v>1.2667647057707236</v>
      </c>
      <c r="M336" s="661">
        <v>7167.4481030780244</v>
      </c>
      <c r="N336" s="664">
        <v>17.190000000000001</v>
      </c>
      <c r="O336" s="664">
        <v>123208.41</v>
      </c>
      <c r="P336" s="677">
        <v>1.5587459732508602</v>
      </c>
      <c r="Q336" s="665">
        <v>7167.446771378708</v>
      </c>
    </row>
    <row r="337" spans="1:17" ht="14.4" customHeight="1" x14ac:dyDescent="0.3">
      <c r="A337" s="660" t="s">
        <v>7170</v>
      </c>
      <c r="B337" s="661" t="s">
        <v>1686</v>
      </c>
      <c r="C337" s="661" t="s">
        <v>4371</v>
      </c>
      <c r="D337" s="661" t="s">
        <v>7374</v>
      </c>
      <c r="E337" s="661" t="s">
        <v>7272</v>
      </c>
      <c r="F337" s="664">
        <v>2.46</v>
      </c>
      <c r="G337" s="664">
        <v>6005.77</v>
      </c>
      <c r="H337" s="661">
        <v>1</v>
      </c>
      <c r="I337" s="661">
        <v>2441.3699186991871</v>
      </c>
      <c r="J337" s="664"/>
      <c r="K337" s="664"/>
      <c r="L337" s="661"/>
      <c r="M337" s="661"/>
      <c r="N337" s="664"/>
      <c r="O337" s="664"/>
      <c r="P337" s="677"/>
      <c r="Q337" s="665"/>
    </row>
    <row r="338" spans="1:17" ht="14.4" customHeight="1" x14ac:dyDescent="0.3">
      <c r="A338" s="660" t="s">
        <v>7170</v>
      </c>
      <c r="B338" s="661" t="s">
        <v>1686</v>
      </c>
      <c r="C338" s="661" t="s">
        <v>4371</v>
      </c>
      <c r="D338" s="661" t="s">
        <v>7214</v>
      </c>
      <c r="E338" s="661" t="s">
        <v>1854</v>
      </c>
      <c r="F338" s="664">
        <v>1.93</v>
      </c>
      <c r="G338" s="664">
        <v>827.46</v>
      </c>
      <c r="H338" s="661">
        <v>1</v>
      </c>
      <c r="I338" s="661">
        <v>428.7357512953368</v>
      </c>
      <c r="J338" s="664"/>
      <c r="K338" s="664"/>
      <c r="L338" s="661"/>
      <c r="M338" s="661"/>
      <c r="N338" s="664">
        <v>4</v>
      </c>
      <c r="O338" s="664">
        <v>2765</v>
      </c>
      <c r="P338" s="677">
        <v>3.3415512532327845</v>
      </c>
      <c r="Q338" s="665">
        <v>691.25</v>
      </c>
    </row>
    <row r="339" spans="1:17" ht="14.4" customHeight="1" x14ac:dyDescent="0.3">
      <c r="A339" s="660" t="s">
        <v>7170</v>
      </c>
      <c r="B339" s="661" t="s">
        <v>1686</v>
      </c>
      <c r="C339" s="661" t="s">
        <v>4371</v>
      </c>
      <c r="D339" s="661" t="s">
        <v>7215</v>
      </c>
      <c r="E339" s="661" t="s">
        <v>1854</v>
      </c>
      <c r="F339" s="664">
        <v>0.32</v>
      </c>
      <c r="G339" s="664">
        <v>206.32</v>
      </c>
      <c r="H339" s="661">
        <v>1</v>
      </c>
      <c r="I339" s="661">
        <v>644.75</v>
      </c>
      <c r="J339" s="664"/>
      <c r="K339" s="664"/>
      <c r="L339" s="661"/>
      <c r="M339" s="661"/>
      <c r="N339" s="664"/>
      <c r="O339" s="664"/>
      <c r="P339" s="677"/>
      <c r="Q339" s="665"/>
    </row>
    <row r="340" spans="1:17" ht="14.4" customHeight="1" x14ac:dyDescent="0.3">
      <c r="A340" s="660" t="s">
        <v>7170</v>
      </c>
      <c r="B340" s="661" t="s">
        <v>1686</v>
      </c>
      <c r="C340" s="661" t="s">
        <v>4371</v>
      </c>
      <c r="D340" s="661" t="s">
        <v>7216</v>
      </c>
      <c r="E340" s="661" t="s">
        <v>1854</v>
      </c>
      <c r="F340" s="664">
        <v>9.48</v>
      </c>
      <c r="G340" s="664">
        <v>2694.92</v>
      </c>
      <c r="H340" s="661">
        <v>1</v>
      </c>
      <c r="I340" s="661">
        <v>284.27426160337552</v>
      </c>
      <c r="J340" s="664">
        <v>0.49</v>
      </c>
      <c r="K340" s="664">
        <v>121.72</v>
      </c>
      <c r="L340" s="661">
        <v>4.5166461342080653E-2</v>
      </c>
      <c r="M340" s="661">
        <v>248.40816326530611</v>
      </c>
      <c r="N340" s="664">
        <v>6.65</v>
      </c>
      <c r="O340" s="664">
        <v>1532.23</v>
      </c>
      <c r="P340" s="677">
        <v>0.56856233209149065</v>
      </c>
      <c r="Q340" s="665">
        <v>230.41052631578947</v>
      </c>
    </row>
    <row r="341" spans="1:17" ht="14.4" customHeight="1" x14ac:dyDescent="0.3">
      <c r="A341" s="660" t="s">
        <v>7170</v>
      </c>
      <c r="B341" s="661" t="s">
        <v>1686</v>
      </c>
      <c r="C341" s="661" t="s">
        <v>4371</v>
      </c>
      <c r="D341" s="661" t="s">
        <v>7375</v>
      </c>
      <c r="E341" s="661" t="s">
        <v>3883</v>
      </c>
      <c r="F341" s="664"/>
      <c r="G341" s="664"/>
      <c r="H341" s="661"/>
      <c r="I341" s="661"/>
      <c r="J341" s="664"/>
      <c r="K341" s="664"/>
      <c r="L341" s="661"/>
      <c r="M341" s="661"/>
      <c r="N341" s="664">
        <v>1</v>
      </c>
      <c r="O341" s="664">
        <v>7877.7</v>
      </c>
      <c r="P341" s="677"/>
      <c r="Q341" s="665">
        <v>7877.7</v>
      </c>
    </row>
    <row r="342" spans="1:17" ht="14.4" customHeight="1" x14ac:dyDescent="0.3">
      <c r="A342" s="660" t="s">
        <v>7170</v>
      </c>
      <c r="B342" s="661" t="s">
        <v>1686</v>
      </c>
      <c r="C342" s="661" t="s">
        <v>4371</v>
      </c>
      <c r="D342" s="661" t="s">
        <v>7274</v>
      </c>
      <c r="E342" s="661" t="s">
        <v>3383</v>
      </c>
      <c r="F342" s="664">
        <v>1</v>
      </c>
      <c r="G342" s="664">
        <v>2242.0100000000002</v>
      </c>
      <c r="H342" s="661">
        <v>1</v>
      </c>
      <c r="I342" s="661">
        <v>2242.0100000000002</v>
      </c>
      <c r="J342" s="664">
        <v>39.31</v>
      </c>
      <c r="K342" s="664">
        <v>88906.61</v>
      </c>
      <c r="L342" s="661">
        <v>39.654867730295578</v>
      </c>
      <c r="M342" s="661">
        <v>2261.679216484355</v>
      </c>
      <c r="N342" s="664">
        <v>10.52</v>
      </c>
      <c r="O342" s="664">
        <v>13171.67</v>
      </c>
      <c r="P342" s="677">
        <v>5.8749381135677359</v>
      </c>
      <c r="Q342" s="665">
        <v>1252.0598859315589</v>
      </c>
    </row>
    <row r="343" spans="1:17" ht="14.4" customHeight="1" x14ac:dyDescent="0.3">
      <c r="A343" s="660" t="s">
        <v>7170</v>
      </c>
      <c r="B343" s="661" t="s">
        <v>1686</v>
      </c>
      <c r="C343" s="661" t="s">
        <v>4371</v>
      </c>
      <c r="D343" s="661" t="s">
        <v>7275</v>
      </c>
      <c r="E343" s="661" t="s">
        <v>3383</v>
      </c>
      <c r="F343" s="664"/>
      <c r="G343" s="664"/>
      <c r="H343" s="661"/>
      <c r="I343" s="661"/>
      <c r="J343" s="664">
        <v>19.68</v>
      </c>
      <c r="K343" s="664">
        <v>178039.44</v>
      </c>
      <c r="L343" s="661"/>
      <c r="M343" s="661">
        <v>9046.7195121951227</v>
      </c>
      <c r="N343" s="664">
        <v>16.22</v>
      </c>
      <c r="O343" s="664">
        <v>78815.78</v>
      </c>
      <c r="P343" s="677"/>
      <c r="Q343" s="665">
        <v>4859.1726263871769</v>
      </c>
    </row>
    <row r="344" spans="1:17" ht="14.4" customHeight="1" x14ac:dyDescent="0.3">
      <c r="A344" s="660" t="s">
        <v>7170</v>
      </c>
      <c r="B344" s="661" t="s">
        <v>1686</v>
      </c>
      <c r="C344" s="661" t="s">
        <v>4371</v>
      </c>
      <c r="D344" s="661" t="s">
        <v>7217</v>
      </c>
      <c r="E344" s="661" t="s">
        <v>7218</v>
      </c>
      <c r="F344" s="664">
        <v>10.7</v>
      </c>
      <c r="G344" s="664">
        <v>35684.660000000003</v>
      </c>
      <c r="H344" s="661">
        <v>1</v>
      </c>
      <c r="I344" s="661">
        <v>3335.0149532710284</v>
      </c>
      <c r="J344" s="664">
        <v>1.28</v>
      </c>
      <c r="K344" s="664">
        <v>4306.25</v>
      </c>
      <c r="L344" s="661">
        <v>0.12067510241095192</v>
      </c>
      <c r="M344" s="661">
        <v>3364.2578125</v>
      </c>
      <c r="N344" s="664">
        <v>2.31</v>
      </c>
      <c r="O344" s="664">
        <v>1728.34</v>
      </c>
      <c r="P344" s="677">
        <v>4.8433696720103253E-2</v>
      </c>
      <c r="Q344" s="665">
        <v>748.19913419913416</v>
      </c>
    </row>
    <row r="345" spans="1:17" ht="14.4" customHeight="1" x14ac:dyDescent="0.3">
      <c r="A345" s="660" t="s">
        <v>7170</v>
      </c>
      <c r="B345" s="661" t="s">
        <v>1686</v>
      </c>
      <c r="C345" s="661" t="s">
        <v>4371</v>
      </c>
      <c r="D345" s="661" t="s">
        <v>7219</v>
      </c>
      <c r="E345" s="661" t="s">
        <v>7218</v>
      </c>
      <c r="F345" s="664">
        <v>34.81</v>
      </c>
      <c r="G345" s="664">
        <v>232183.67999999999</v>
      </c>
      <c r="H345" s="661">
        <v>1</v>
      </c>
      <c r="I345" s="661">
        <v>6670.0281528296464</v>
      </c>
      <c r="J345" s="664">
        <v>9.5500000000000007</v>
      </c>
      <c r="K345" s="664">
        <v>64257.53</v>
      </c>
      <c r="L345" s="661">
        <v>0.27675300003859016</v>
      </c>
      <c r="M345" s="661">
        <v>6728.5371727748688</v>
      </c>
      <c r="N345" s="664">
        <v>5.5</v>
      </c>
      <c r="O345" s="664">
        <v>8230.24</v>
      </c>
      <c r="P345" s="677">
        <v>3.5447108082704175E-2</v>
      </c>
      <c r="Q345" s="665">
        <v>1496.4072727272726</v>
      </c>
    </row>
    <row r="346" spans="1:17" ht="14.4" customHeight="1" x14ac:dyDescent="0.3">
      <c r="A346" s="660" t="s">
        <v>7170</v>
      </c>
      <c r="B346" s="661" t="s">
        <v>1686</v>
      </c>
      <c r="C346" s="661" t="s">
        <v>4371</v>
      </c>
      <c r="D346" s="661" t="s">
        <v>7376</v>
      </c>
      <c r="E346" s="661" t="s">
        <v>2029</v>
      </c>
      <c r="F346" s="664"/>
      <c r="G346" s="664"/>
      <c r="H346" s="661"/>
      <c r="I346" s="661"/>
      <c r="J346" s="664"/>
      <c r="K346" s="664"/>
      <c r="L346" s="661"/>
      <c r="M346" s="661"/>
      <c r="N346" s="664">
        <v>0.56999999999999995</v>
      </c>
      <c r="O346" s="664">
        <v>149.38</v>
      </c>
      <c r="P346" s="677"/>
      <c r="Q346" s="665">
        <v>262.07017543859649</v>
      </c>
    </row>
    <row r="347" spans="1:17" ht="14.4" customHeight="1" x14ac:dyDescent="0.3">
      <c r="A347" s="660" t="s">
        <v>7170</v>
      </c>
      <c r="B347" s="661" t="s">
        <v>1686</v>
      </c>
      <c r="C347" s="661" t="s">
        <v>4371</v>
      </c>
      <c r="D347" s="661" t="s">
        <v>7377</v>
      </c>
      <c r="E347" s="661" t="s">
        <v>2593</v>
      </c>
      <c r="F347" s="664"/>
      <c r="G347" s="664"/>
      <c r="H347" s="661"/>
      <c r="I347" s="661"/>
      <c r="J347" s="664"/>
      <c r="K347" s="664"/>
      <c r="L347" s="661"/>
      <c r="M347" s="661"/>
      <c r="N347" s="664">
        <v>1</v>
      </c>
      <c r="O347" s="664">
        <v>1647.32</v>
      </c>
      <c r="P347" s="677"/>
      <c r="Q347" s="665">
        <v>1647.32</v>
      </c>
    </row>
    <row r="348" spans="1:17" ht="14.4" customHeight="1" x14ac:dyDescent="0.3">
      <c r="A348" s="660" t="s">
        <v>7170</v>
      </c>
      <c r="B348" s="661" t="s">
        <v>1686</v>
      </c>
      <c r="C348" s="661" t="s">
        <v>4371</v>
      </c>
      <c r="D348" s="661" t="s">
        <v>7276</v>
      </c>
      <c r="E348" s="661" t="s">
        <v>7277</v>
      </c>
      <c r="F348" s="664"/>
      <c r="G348" s="664"/>
      <c r="H348" s="661"/>
      <c r="I348" s="661"/>
      <c r="J348" s="664">
        <v>51.570000000000007</v>
      </c>
      <c r="K348" s="664">
        <v>14807.68</v>
      </c>
      <c r="L348" s="661"/>
      <c r="M348" s="661">
        <v>287.13748303277094</v>
      </c>
      <c r="N348" s="664">
        <v>27.509999999999998</v>
      </c>
      <c r="O348" s="664">
        <v>7899.1600000000008</v>
      </c>
      <c r="P348" s="677"/>
      <c r="Q348" s="665">
        <v>287.137768084333</v>
      </c>
    </row>
    <row r="349" spans="1:17" ht="14.4" customHeight="1" x14ac:dyDescent="0.3">
      <c r="A349" s="660" t="s">
        <v>7170</v>
      </c>
      <c r="B349" s="661" t="s">
        <v>1686</v>
      </c>
      <c r="C349" s="661" t="s">
        <v>4371</v>
      </c>
      <c r="D349" s="661" t="s">
        <v>7278</v>
      </c>
      <c r="E349" s="661" t="s">
        <v>7277</v>
      </c>
      <c r="F349" s="664"/>
      <c r="G349" s="664"/>
      <c r="H349" s="661"/>
      <c r="I349" s="661"/>
      <c r="J349" s="664">
        <v>51.16</v>
      </c>
      <c r="K349" s="664">
        <v>73452.260000000009</v>
      </c>
      <c r="L349" s="661"/>
      <c r="M349" s="661">
        <v>1435.7361219702896</v>
      </c>
      <c r="N349" s="664">
        <v>21.57</v>
      </c>
      <c r="O349" s="664">
        <v>30968.87</v>
      </c>
      <c r="P349" s="677"/>
      <c r="Q349" s="665">
        <v>1435.7380621233194</v>
      </c>
    </row>
    <row r="350" spans="1:17" ht="14.4" customHeight="1" x14ac:dyDescent="0.3">
      <c r="A350" s="660" t="s">
        <v>7170</v>
      </c>
      <c r="B350" s="661" t="s">
        <v>1686</v>
      </c>
      <c r="C350" s="661" t="s">
        <v>4371</v>
      </c>
      <c r="D350" s="661" t="s">
        <v>7378</v>
      </c>
      <c r="E350" s="661" t="s">
        <v>7277</v>
      </c>
      <c r="F350" s="664"/>
      <c r="G350" s="664"/>
      <c r="H350" s="661"/>
      <c r="I350" s="661"/>
      <c r="J350" s="664">
        <v>3.95</v>
      </c>
      <c r="K350" s="664">
        <v>22684.6</v>
      </c>
      <c r="L350" s="661"/>
      <c r="M350" s="661">
        <v>5742.9367088607587</v>
      </c>
      <c r="N350" s="664"/>
      <c r="O350" s="664"/>
      <c r="P350" s="677"/>
      <c r="Q350" s="665"/>
    </row>
    <row r="351" spans="1:17" ht="14.4" customHeight="1" x14ac:dyDescent="0.3">
      <c r="A351" s="660" t="s">
        <v>7170</v>
      </c>
      <c r="B351" s="661" t="s">
        <v>1686</v>
      </c>
      <c r="C351" s="661" t="s">
        <v>4371</v>
      </c>
      <c r="D351" s="661" t="s">
        <v>7379</v>
      </c>
      <c r="E351" s="661" t="s">
        <v>7257</v>
      </c>
      <c r="F351" s="664">
        <v>0.09</v>
      </c>
      <c r="G351" s="664">
        <v>176.57</v>
      </c>
      <c r="H351" s="661">
        <v>1</v>
      </c>
      <c r="I351" s="661">
        <v>1961.8888888888889</v>
      </c>
      <c r="J351" s="664"/>
      <c r="K351" s="664"/>
      <c r="L351" s="661"/>
      <c r="M351" s="661"/>
      <c r="N351" s="664"/>
      <c r="O351" s="664"/>
      <c r="P351" s="677"/>
      <c r="Q351" s="665"/>
    </row>
    <row r="352" spans="1:17" ht="14.4" customHeight="1" x14ac:dyDescent="0.3">
      <c r="A352" s="660" t="s">
        <v>7170</v>
      </c>
      <c r="B352" s="661" t="s">
        <v>1686</v>
      </c>
      <c r="C352" s="661" t="s">
        <v>4371</v>
      </c>
      <c r="D352" s="661" t="s">
        <v>7380</v>
      </c>
      <c r="E352" s="661" t="s">
        <v>7381</v>
      </c>
      <c r="F352" s="664">
        <v>10.72</v>
      </c>
      <c r="G352" s="664">
        <v>24071.42</v>
      </c>
      <c r="H352" s="661">
        <v>1</v>
      </c>
      <c r="I352" s="661">
        <v>2245.468283582089</v>
      </c>
      <c r="J352" s="664"/>
      <c r="K352" s="664"/>
      <c r="L352" s="661"/>
      <c r="M352" s="661"/>
      <c r="N352" s="664"/>
      <c r="O352" s="664"/>
      <c r="P352" s="677"/>
      <c r="Q352" s="665"/>
    </row>
    <row r="353" spans="1:17" ht="14.4" customHeight="1" x14ac:dyDescent="0.3">
      <c r="A353" s="660" t="s">
        <v>7170</v>
      </c>
      <c r="B353" s="661" t="s">
        <v>1686</v>
      </c>
      <c r="C353" s="661" t="s">
        <v>4371</v>
      </c>
      <c r="D353" s="661" t="s">
        <v>7382</v>
      </c>
      <c r="E353" s="661" t="s">
        <v>7381</v>
      </c>
      <c r="F353" s="664">
        <v>14.120000000000001</v>
      </c>
      <c r="G353" s="664">
        <v>126824.41</v>
      </c>
      <c r="H353" s="661">
        <v>1</v>
      </c>
      <c r="I353" s="661">
        <v>8981.8987252124643</v>
      </c>
      <c r="J353" s="664"/>
      <c r="K353" s="664"/>
      <c r="L353" s="661"/>
      <c r="M353" s="661"/>
      <c r="N353" s="664"/>
      <c r="O353" s="664"/>
      <c r="P353" s="677"/>
      <c r="Q353" s="665"/>
    </row>
    <row r="354" spans="1:17" ht="14.4" customHeight="1" x14ac:dyDescent="0.3">
      <c r="A354" s="660" t="s">
        <v>7170</v>
      </c>
      <c r="B354" s="661" t="s">
        <v>1686</v>
      </c>
      <c r="C354" s="661" t="s">
        <v>4371</v>
      </c>
      <c r="D354" s="661" t="s">
        <v>7279</v>
      </c>
      <c r="E354" s="661" t="s">
        <v>7161</v>
      </c>
      <c r="F354" s="664">
        <v>38.519999999999996</v>
      </c>
      <c r="G354" s="664">
        <v>102033.67000000001</v>
      </c>
      <c r="H354" s="661">
        <v>1</v>
      </c>
      <c r="I354" s="661">
        <v>2648.8491692627213</v>
      </c>
      <c r="J354" s="664"/>
      <c r="K354" s="664"/>
      <c r="L354" s="661"/>
      <c r="M354" s="661"/>
      <c r="N354" s="664"/>
      <c r="O354" s="664"/>
      <c r="P354" s="677"/>
      <c r="Q354" s="665"/>
    </row>
    <row r="355" spans="1:17" ht="14.4" customHeight="1" x14ac:dyDescent="0.3">
      <c r="A355" s="660" t="s">
        <v>7170</v>
      </c>
      <c r="B355" s="661" t="s">
        <v>1686</v>
      </c>
      <c r="C355" s="661" t="s">
        <v>4371</v>
      </c>
      <c r="D355" s="661" t="s">
        <v>7383</v>
      </c>
      <c r="E355" s="661" t="s">
        <v>7161</v>
      </c>
      <c r="F355" s="664">
        <v>20</v>
      </c>
      <c r="G355" s="664">
        <v>10900.400000000001</v>
      </c>
      <c r="H355" s="661">
        <v>1</v>
      </c>
      <c r="I355" s="661">
        <v>545.0200000000001</v>
      </c>
      <c r="J355" s="664"/>
      <c r="K355" s="664"/>
      <c r="L355" s="661"/>
      <c r="M355" s="661"/>
      <c r="N355" s="664"/>
      <c r="O355" s="664"/>
      <c r="P355" s="677"/>
      <c r="Q355" s="665"/>
    </row>
    <row r="356" spans="1:17" ht="14.4" customHeight="1" x14ac:dyDescent="0.3">
      <c r="A356" s="660" t="s">
        <v>7170</v>
      </c>
      <c r="B356" s="661" t="s">
        <v>1686</v>
      </c>
      <c r="C356" s="661" t="s">
        <v>4371</v>
      </c>
      <c r="D356" s="661" t="s">
        <v>7280</v>
      </c>
      <c r="E356" s="661" t="s">
        <v>2185</v>
      </c>
      <c r="F356" s="664"/>
      <c r="G356" s="664"/>
      <c r="H356" s="661"/>
      <c r="I356" s="661"/>
      <c r="J356" s="664"/>
      <c r="K356" s="664"/>
      <c r="L356" s="661"/>
      <c r="M356" s="661"/>
      <c r="N356" s="664">
        <v>17.57</v>
      </c>
      <c r="O356" s="664">
        <v>9659.9699999999993</v>
      </c>
      <c r="P356" s="677"/>
      <c r="Q356" s="665">
        <v>549.79908935685819</v>
      </c>
    </row>
    <row r="357" spans="1:17" ht="14.4" customHeight="1" x14ac:dyDescent="0.3">
      <c r="A357" s="660" t="s">
        <v>7170</v>
      </c>
      <c r="B357" s="661" t="s">
        <v>1686</v>
      </c>
      <c r="C357" s="661" t="s">
        <v>4371</v>
      </c>
      <c r="D357" s="661" t="s">
        <v>7281</v>
      </c>
      <c r="E357" s="661" t="s">
        <v>2185</v>
      </c>
      <c r="F357" s="664">
        <v>2</v>
      </c>
      <c r="G357" s="664">
        <v>5297.7</v>
      </c>
      <c r="H357" s="661">
        <v>1</v>
      </c>
      <c r="I357" s="661">
        <v>2648.85</v>
      </c>
      <c r="J357" s="664"/>
      <c r="K357" s="664"/>
      <c r="L357" s="661"/>
      <c r="M357" s="661"/>
      <c r="N357" s="664">
        <v>19.989999999999998</v>
      </c>
      <c r="O357" s="664">
        <v>53415.05</v>
      </c>
      <c r="P357" s="677">
        <v>10.082686826358609</v>
      </c>
      <c r="Q357" s="665">
        <v>2672.0885442721365</v>
      </c>
    </row>
    <row r="358" spans="1:17" ht="14.4" customHeight="1" x14ac:dyDescent="0.3">
      <c r="A358" s="660" t="s">
        <v>7170</v>
      </c>
      <c r="B358" s="661" t="s">
        <v>1686</v>
      </c>
      <c r="C358" s="661" t="s">
        <v>4371</v>
      </c>
      <c r="D358" s="661" t="s">
        <v>7284</v>
      </c>
      <c r="E358" s="661" t="s">
        <v>3915</v>
      </c>
      <c r="F358" s="664">
        <v>11</v>
      </c>
      <c r="G358" s="664">
        <v>56538.57</v>
      </c>
      <c r="H358" s="661">
        <v>1</v>
      </c>
      <c r="I358" s="661">
        <v>5139.87</v>
      </c>
      <c r="J358" s="664">
        <v>4</v>
      </c>
      <c r="K358" s="664">
        <v>20739.84</v>
      </c>
      <c r="L358" s="661">
        <v>0.36682639833303177</v>
      </c>
      <c r="M358" s="661">
        <v>5184.96</v>
      </c>
      <c r="N358" s="664"/>
      <c r="O358" s="664"/>
      <c r="P358" s="677"/>
      <c r="Q358" s="665"/>
    </row>
    <row r="359" spans="1:17" ht="14.4" customHeight="1" x14ac:dyDescent="0.3">
      <c r="A359" s="660" t="s">
        <v>7170</v>
      </c>
      <c r="B359" s="661" t="s">
        <v>1686</v>
      </c>
      <c r="C359" s="661" t="s">
        <v>4371</v>
      </c>
      <c r="D359" s="661" t="s">
        <v>7286</v>
      </c>
      <c r="E359" s="661" t="s">
        <v>3915</v>
      </c>
      <c r="F359" s="664"/>
      <c r="G359" s="664"/>
      <c r="H359" s="661"/>
      <c r="I359" s="661"/>
      <c r="J359" s="664">
        <v>4</v>
      </c>
      <c r="K359" s="664">
        <v>100484.36</v>
      </c>
      <c r="L359" s="661"/>
      <c r="M359" s="661">
        <v>25121.09</v>
      </c>
      <c r="N359" s="664"/>
      <c r="O359" s="664"/>
      <c r="P359" s="677"/>
      <c r="Q359" s="665"/>
    </row>
    <row r="360" spans="1:17" ht="14.4" customHeight="1" x14ac:dyDescent="0.3">
      <c r="A360" s="660" t="s">
        <v>7170</v>
      </c>
      <c r="B360" s="661" t="s">
        <v>1686</v>
      </c>
      <c r="C360" s="661" t="s">
        <v>4371</v>
      </c>
      <c r="D360" s="661" t="s">
        <v>7171</v>
      </c>
      <c r="E360" s="661" t="s">
        <v>1679</v>
      </c>
      <c r="F360" s="664">
        <v>1.4000000000000001</v>
      </c>
      <c r="G360" s="664">
        <v>20053.339999999997</v>
      </c>
      <c r="H360" s="661">
        <v>1</v>
      </c>
      <c r="I360" s="661">
        <v>14323.814285714281</v>
      </c>
      <c r="J360" s="664">
        <v>2.8</v>
      </c>
      <c r="K360" s="664">
        <v>32758.65</v>
      </c>
      <c r="L360" s="661">
        <v>1.6335757534655078</v>
      </c>
      <c r="M360" s="661">
        <v>11699.517857142859</v>
      </c>
      <c r="N360" s="664">
        <v>2</v>
      </c>
      <c r="O360" s="664">
        <v>18817</v>
      </c>
      <c r="P360" s="677">
        <v>0.93834742741109478</v>
      </c>
      <c r="Q360" s="665">
        <v>9408.5</v>
      </c>
    </row>
    <row r="361" spans="1:17" ht="14.4" customHeight="1" x14ac:dyDescent="0.3">
      <c r="A361" s="660" t="s">
        <v>7170</v>
      </c>
      <c r="B361" s="661" t="s">
        <v>1686</v>
      </c>
      <c r="C361" s="661" t="s">
        <v>4371</v>
      </c>
      <c r="D361" s="661" t="s">
        <v>7288</v>
      </c>
      <c r="E361" s="661" t="s">
        <v>4197</v>
      </c>
      <c r="F361" s="664"/>
      <c r="G361" s="664"/>
      <c r="H361" s="661"/>
      <c r="I361" s="661"/>
      <c r="J361" s="664">
        <v>10.18</v>
      </c>
      <c r="K361" s="664">
        <v>7555.84</v>
      </c>
      <c r="L361" s="661"/>
      <c r="M361" s="661">
        <v>742.22396856581531</v>
      </c>
      <c r="N361" s="664">
        <v>21.689999999999998</v>
      </c>
      <c r="O361" s="664">
        <v>16098.720000000001</v>
      </c>
      <c r="P361" s="677"/>
      <c r="Q361" s="665">
        <v>742.21853388658383</v>
      </c>
    </row>
    <row r="362" spans="1:17" ht="14.4" customHeight="1" x14ac:dyDescent="0.3">
      <c r="A362" s="660" t="s">
        <v>7170</v>
      </c>
      <c r="B362" s="661" t="s">
        <v>1686</v>
      </c>
      <c r="C362" s="661" t="s">
        <v>4371</v>
      </c>
      <c r="D362" s="661" t="s">
        <v>7289</v>
      </c>
      <c r="E362" s="661" t="s">
        <v>2579</v>
      </c>
      <c r="F362" s="664">
        <v>1.6</v>
      </c>
      <c r="G362" s="664">
        <v>2605.58</v>
      </c>
      <c r="H362" s="661">
        <v>1</v>
      </c>
      <c r="I362" s="661">
        <v>1628.4875</v>
      </c>
      <c r="J362" s="664"/>
      <c r="K362" s="664"/>
      <c r="L362" s="661"/>
      <c r="M362" s="661"/>
      <c r="N362" s="664">
        <v>15.03</v>
      </c>
      <c r="O362" s="664">
        <v>24690.899999999998</v>
      </c>
      <c r="P362" s="677">
        <v>9.4761626969810937</v>
      </c>
      <c r="Q362" s="665">
        <v>1642.7744510978043</v>
      </c>
    </row>
    <row r="363" spans="1:17" ht="14.4" customHeight="1" x14ac:dyDescent="0.3">
      <c r="A363" s="660" t="s">
        <v>7170</v>
      </c>
      <c r="B363" s="661" t="s">
        <v>1686</v>
      </c>
      <c r="C363" s="661" t="s">
        <v>4371</v>
      </c>
      <c r="D363" s="661" t="s">
        <v>7221</v>
      </c>
      <c r="E363" s="661" t="s">
        <v>1978</v>
      </c>
      <c r="F363" s="664"/>
      <c r="G363" s="664"/>
      <c r="H363" s="661"/>
      <c r="I363" s="661"/>
      <c r="J363" s="664">
        <v>2.0300000000000002</v>
      </c>
      <c r="K363" s="664">
        <v>132.65</v>
      </c>
      <c r="L363" s="661"/>
      <c r="M363" s="661">
        <v>65.34482758620689</v>
      </c>
      <c r="N363" s="664">
        <v>5.79</v>
      </c>
      <c r="O363" s="664">
        <v>378.34000000000003</v>
      </c>
      <c r="P363" s="677"/>
      <c r="Q363" s="665">
        <v>65.343696027633854</v>
      </c>
    </row>
    <row r="364" spans="1:17" ht="14.4" customHeight="1" x14ac:dyDescent="0.3">
      <c r="A364" s="660" t="s">
        <v>7170</v>
      </c>
      <c r="B364" s="661" t="s">
        <v>1686</v>
      </c>
      <c r="C364" s="661" t="s">
        <v>4371</v>
      </c>
      <c r="D364" s="661" t="s">
        <v>7290</v>
      </c>
      <c r="E364" s="661" t="s">
        <v>1978</v>
      </c>
      <c r="F364" s="664"/>
      <c r="G364" s="664"/>
      <c r="H364" s="661"/>
      <c r="I364" s="661"/>
      <c r="J364" s="664">
        <v>3.64</v>
      </c>
      <c r="K364" s="664">
        <v>409.92</v>
      </c>
      <c r="L364" s="661"/>
      <c r="M364" s="661">
        <v>112.61538461538461</v>
      </c>
      <c r="N364" s="664">
        <v>5.5600000000000005</v>
      </c>
      <c r="O364" s="664">
        <v>626.14</v>
      </c>
      <c r="P364" s="677"/>
      <c r="Q364" s="665">
        <v>112.61510791366905</v>
      </c>
    </row>
    <row r="365" spans="1:17" ht="14.4" customHeight="1" x14ac:dyDescent="0.3">
      <c r="A365" s="660" t="s">
        <v>7170</v>
      </c>
      <c r="B365" s="661" t="s">
        <v>1686</v>
      </c>
      <c r="C365" s="661" t="s">
        <v>4371</v>
      </c>
      <c r="D365" s="661" t="s">
        <v>7222</v>
      </c>
      <c r="E365" s="661" t="s">
        <v>1978</v>
      </c>
      <c r="F365" s="664">
        <v>2.4900000000000002</v>
      </c>
      <c r="G365" s="664">
        <v>1400.81</v>
      </c>
      <c r="H365" s="661">
        <v>1</v>
      </c>
      <c r="I365" s="661">
        <v>562.57429718875494</v>
      </c>
      <c r="J365" s="664">
        <v>3.89</v>
      </c>
      <c r="K365" s="664">
        <v>2207.6</v>
      </c>
      <c r="L365" s="661">
        <v>1.575945345907011</v>
      </c>
      <c r="M365" s="661">
        <v>567.5064267352185</v>
      </c>
      <c r="N365" s="664">
        <v>30.259999999999998</v>
      </c>
      <c r="O365" s="664">
        <v>17172.7</v>
      </c>
      <c r="P365" s="677">
        <v>12.259121508270216</v>
      </c>
      <c r="Q365" s="665">
        <v>567.50495703899549</v>
      </c>
    </row>
    <row r="366" spans="1:17" ht="14.4" customHeight="1" x14ac:dyDescent="0.3">
      <c r="A366" s="660" t="s">
        <v>7170</v>
      </c>
      <c r="B366" s="661" t="s">
        <v>1686</v>
      </c>
      <c r="C366" s="661" t="s">
        <v>4371</v>
      </c>
      <c r="D366" s="661" t="s">
        <v>7384</v>
      </c>
      <c r="E366" s="661" t="s">
        <v>1857</v>
      </c>
      <c r="F366" s="664"/>
      <c r="G366" s="664"/>
      <c r="H366" s="661"/>
      <c r="I366" s="661"/>
      <c r="J366" s="664">
        <v>3.2800000000000002</v>
      </c>
      <c r="K366" s="664">
        <v>525.41999999999996</v>
      </c>
      <c r="L366" s="661"/>
      <c r="M366" s="661">
        <v>160.18902439024387</v>
      </c>
      <c r="N366" s="664">
        <v>2.84</v>
      </c>
      <c r="O366" s="664">
        <v>454.93</v>
      </c>
      <c r="P366" s="677"/>
      <c r="Q366" s="665">
        <v>160.18661971830986</v>
      </c>
    </row>
    <row r="367" spans="1:17" ht="14.4" customHeight="1" x14ac:dyDescent="0.3">
      <c r="A367" s="660" t="s">
        <v>7170</v>
      </c>
      <c r="B367" s="661" t="s">
        <v>1686</v>
      </c>
      <c r="C367" s="661" t="s">
        <v>4371</v>
      </c>
      <c r="D367" s="661" t="s">
        <v>7291</v>
      </c>
      <c r="E367" s="661" t="s">
        <v>2532</v>
      </c>
      <c r="F367" s="664">
        <v>1.68</v>
      </c>
      <c r="G367" s="664">
        <v>1123.5</v>
      </c>
      <c r="H367" s="661">
        <v>1</v>
      </c>
      <c r="I367" s="661">
        <v>668.75</v>
      </c>
      <c r="J367" s="664">
        <v>2.46</v>
      </c>
      <c r="K367" s="664">
        <v>1659.6200000000001</v>
      </c>
      <c r="L367" s="661">
        <v>1.4771873609256787</v>
      </c>
      <c r="M367" s="661">
        <v>674.64227642276433</v>
      </c>
      <c r="N367" s="664">
        <v>5.8699999999999992</v>
      </c>
      <c r="O367" s="664">
        <v>4218.0199999999995</v>
      </c>
      <c r="P367" s="677">
        <v>3.7543569203382283</v>
      </c>
      <c r="Q367" s="665">
        <v>718.57240204429309</v>
      </c>
    </row>
    <row r="368" spans="1:17" ht="14.4" customHeight="1" x14ac:dyDescent="0.3">
      <c r="A368" s="660" t="s">
        <v>7170</v>
      </c>
      <c r="B368" s="661" t="s">
        <v>1686</v>
      </c>
      <c r="C368" s="661" t="s">
        <v>4371</v>
      </c>
      <c r="D368" s="661" t="s">
        <v>7352</v>
      </c>
      <c r="E368" s="661" t="s">
        <v>2564</v>
      </c>
      <c r="F368" s="664">
        <v>3.37</v>
      </c>
      <c r="G368" s="664">
        <v>2818.9</v>
      </c>
      <c r="H368" s="661">
        <v>1</v>
      </c>
      <c r="I368" s="661">
        <v>836.46884272997033</v>
      </c>
      <c r="J368" s="664">
        <v>0.53</v>
      </c>
      <c r="K368" s="664">
        <v>446.95</v>
      </c>
      <c r="L368" s="661">
        <v>0.15855475540104294</v>
      </c>
      <c r="M368" s="661">
        <v>843.30188679245282</v>
      </c>
      <c r="N368" s="664">
        <v>1.5599999999999998</v>
      </c>
      <c r="O368" s="664">
        <v>1350.79</v>
      </c>
      <c r="P368" s="677">
        <v>0.47919046436553264</v>
      </c>
      <c r="Q368" s="665">
        <v>865.89102564102575</v>
      </c>
    </row>
    <row r="369" spans="1:17" ht="14.4" customHeight="1" x14ac:dyDescent="0.3">
      <c r="A369" s="660" t="s">
        <v>7170</v>
      </c>
      <c r="B369" s="661" t="s">
        <v>1686</v>
      </c>
      <c r="C369" s="661" t="s">
        <v>4371</v>
      </c>
      <c r="D369" s="661" t="s">
        <v>7292</v>
      </c>
      <c r="E369" s="661" t="s">
        <v>2567</v>
      </c>
      <c r="F369" s="664">
        <v>5</v>
      </c>
      <c r="G369" s="664">
        <v>1671.9499999999998</v>
      </c>
      <c r="H369" s="661">
        <v>1</v>
      </c>
      <c r="I369" s="661">
        <v>334.39</v>
      </c>
      <c r="J369" s="664">
        <v>11.66</v>
      </c>
      <c r="K369" s="664">
        <v>3933.13</v>
      </c>
      <c r="L369" s="661">
        <v>2.3524208259816386</v>
      </c>
      <c r="M369" s="661">
        <v>337.31818181818181</v>
      </c>
      <c r="N369" s="664">
        <v>25.060000000000002</v>
      </c>
      <c r="O369" s="664">
        <v>9004.0400000000009</v>
      </c>
      <c r="P369" s="677">
        <v>5.3853524327880633</v>
      </c>
      <c r="Q369" s="665">
        <v>359.29928172386275</v>
      </c>
    </row>
    <row r="370" spans="1:17" ht="14.4" customHeight="1" x14ac:dyDescent="0.3">
      <c r="A370" s="660" t="s">
        <v>7170</v>
      </c>
      <c r="B370" s="661" t="s">
        <v>1686</v>
      </c>
      <c r="C370" s="661" t="s">
        <v>4371</v>
      </c>
      <c r="D370" s="661" t="s">
        <v>7293</v>
      </c>
      <c r="E370" s="661" t="s">
        <v>7294</v>
      </c>
      <c r="F370" s="664"/>
      <c r="G370" s="664"/>
      <c r="H370" s="661"/>
      <c r="I370" s="661"/>
      <c r="J370" s="664">
        <v>38.79</v>
      </c>
      <c r="K370" s="664">
        <v>6397.4600000000009</v>
      </c>
      <c r="L370" s="661"/>
      <c r="M370" s="661">
        <v>164.9254962619232</v>
      </c>
      <c r="N370" s="664"/>
      <c r="O370" s="664"/>
      <c r="P370" s="677"/>
      <c r="Q370" s="665"/>
    </row>
    <row r="371" spans="1:17" ht="14.4" customHeight="1" x14ac:dyDescent="0.3">
      <c r="A371" s="660" t="s">
        <v>7170</v>
      </c>
      <c r="B371" s="661" t="s">
        <v>1686</v>
      </c>
      <c r="C371" s="661" t="s">
        <v>4371</v>
      </c>
      <c r="D371" s="661" t="s">
        <v>7295</v>
      </c>
      <c r="E371" s="661" t="s">
        <v>7294</v>
      </c>
      <c r="F371" s="664"/>
      <c r="G371" s="664"/>
      <c r="H371" s="661"/>
      <c r="I371" s="661"/>
      <c r="J371" s="664">
        <v>61.309999999999995</v>
      </c>
      <c r="K371" s="664">
        <v>30334.799999999999</v>
      </c>
      <c r="L371" s="661"/>
      <c r="M371" s="661">
        <v>494.7773609525363</v>
      </c>
      <c r="N371" s="664"/>
      <c r="O371" s="664"/>
      <c r="P371" s="677"/>
      <c r="Q371" s="665"/>
    </row>
    <row r="372" spans="1:17" ht="14.4" customHeight="1" x14ac:dyDescent="0.3">
      <c r="A372" s="660" t="s">
        <v>7170</v>
      </c>
      <c r="B372" s="661" t="s">
        <v>1686</v>
      </c>
      <c r="C372" s="661" t="s">
        <v>4371</v>
      </c>
      <c r="D372" s="661" t="s">
        <v>7296</v>
      </c>
      <c r="E372" s="661" t="s">
        <v>7294</v>
      </c>
      <c r="F372" s="664"/>
      <c r="G372" s="664"/>
      <c r="H372" s="661"/>
      <c r="I372" s="661"/>
      <c r="J372" s="664">
        <v>13.33</v>
      </c>
      <c r="K372" s="664">
        <v>19786.059999999998</v>
      </c>
      <c r="L372" s="661"/>
      <c r="M372" s="661">
        <v>1484.3255813953488</v>
      </c>
      <c r="N372" s="664"/>
      <c r="O372" s="664"/>
      <c r="P372" s="677"/>
      <c r="Q372" s="665"/>
    </row>
    <row r="373" spans="1:17" ht="14.4" customHeight="1" x14ac:dyDescent="0.3">
      <c r="A373" s="660" t="s">
        <v>7170</v>
      </c>
      <c r="B373" s="661" t="s">
        <v>1686</v>
      </c>
      <c r="C373" s="661" t="s">
        <v>4371</v>
      </c>
      <c r="D373" s="661" t="s">
        <v>7385</v>
      </c>
      <c r="E373" s="661" t="s">
        <v>7294</v>
      </c>
      <c r="F373" s="664"/>
      <c r="G373" s="664"/>
      <c r="H373" s="661"/>
      <c r="I373" s="661"/>
      <c r="J373" s="664">
        <v>1.4</v>
      </c>
      <c r="K373" s="664">
        <v>2770.74</v>
      </c>
      <c r="L373" s="661"/>
      <c r="M373" s="661">
        <v>1979.1</v>
      </c>
      <c r="N373" s="664"/>
      <c r="O373" s="664"/>
      <c r="P373" s="677"/>
      <c r="Q373" s="665"/>
    </row>
    <row r="374" spans="1:17" ht="14.4" customHeight="1" x14ac:dyDescent="0.3">
      <c r="A374" s="660" t="s">
        <v>7170</v>
      </c>
      <c r="B374" s="661" t="s">
        <v>1686</v>
      </c>
      <c r="C374" s="661" t="s">
        <v>4371</v>
      </c>
      <c r="D374" s="661" t="s">
        <v>7223</v>
      </c>
      <c r="E374" s="661" t="s">
        <v>1842</v>
      </c>
      <c r="F374" s="664">
        <v>17.86</v>
      </c>
      <c r="G374" s="664">
        <v>4052.05</v>
      </c>
      <c r="H374" s="661">
        <v>1</v>
      </c>
      <c r="I374" s="661">
        <v>226.8784994400896</v>
      </c>
      <c r="J374" s="664">
        <v>11.44</v>
      </c>
      <c r="K374" s="664">
        <v>2754.4700000000003</v>
      </c>
      <c r="L374" s="661">
        <v>0.67977196727582334</v>
      </c>
      <c r="M374" s="661">
        <v>240.77534965034968</v>
      </c>
      <c r="N374" s="664">
        <v>17.439999999999998</v>
      </c>
      <c r="O374" s="664">
        <v>4018.4199999999992</v>
      </c>
      <c r="P374" s="677">
        <v>0.99170049727915477</v>
      </c>
      <c r="Q374" s="665">
        <v>230.41399082568805</v>
      </c>
    </row>
    <row r="375" spans="1:17" ht="14.4" customHeight="1" x14ac:dyDescent="0.3">
      <c r="A375" s="660" t="s">
        <v>7170</v>
      </c>
      <c r="B375" s="661" t="s">
        <v>1686</v>
      </c>
      <c r="C375" s="661" t="s">
        <v>4371</v>
      </c>
      <c r="D375" s="661" t="s">
        <v>7297</v>
      </c>
      <c r="E375" s="661" t="s">
        <v>1842</v>
      </c>
      <c r="F375" s="664">
        <v>0.8600000000000001</v>
      </c>
      <c r="G375" s="664">
        <v>740.09999999999991</v>
      </c>
      <c r="H375" s="661">
        <v>1</v>
      </c>
      <c r="I375" s="661">
        <v>860.58139534883696</v>
      </c>
      <c r="J375" s="664">
        <v>0.83000000000000007</v>
      </c>
      <c r="K375" s="664">
        <v>666.73</v>
      </c>
      <c r="L375" s="661">
        <v>0.90086474800702621</v>
      </c>
      <c r="M375" s="661">
        <v>803.28915662650593</v>
      </c>
      <c r="N375" s="664">
        <v>5.96</v>
      </c>
      <c r="O375" s="664">
        <v>4286.71</v>
      </c>
      <c r="P375" s="677">
        <v>5.792068639373058</v>
      </c>
      <c r="Q375" s="665">
        <v>719.24664429530208</v>
      </c>
    </row>
    <row r="376" spans="1:17" ht="14.4" customHeight="1" x14ac:dyDescent="0.3">
      <c r="A376" s="660" t="s">
        <v>7170</v>
      </c>
      <c r="B376" s="661" t="s">
        <v>1686</v>
      </c>
      <c r="C376" s="661" t="s">
        <v>4371</v>
      </c>
      <c r="D376" s="661" t="s">
        <v>7298</v>
      </c>
      <c r="E376" s="661" t="s">
        <v>7299</v>
      </c>
      <c r="F376" s="664"/>
      <c r="G376" s="664"/>
      <c r="H376" s="661"/>
      <c r="I376" s="661"/>
      <c r="J376" s="664">
        <v>24.28</v>
      </c>
      <c r="K376" s="664">
        <v>8190.09</v>
      </c>
      <c r="L376" s="661"/>
      <c r="M376" s="661">
        <v>337.3183690280066</v>
      </c>
      <c r="N376" s="664"/>
      <c r="O376" s="664"/>
      <c r="P376" s="677"/>
      <c r="Q376" s="665"/>
    </row>
    <row r="377" spans="1:17" ht="14.4" customHeight="1" x14ac:dyDescent="0.3">
      <c r="A377" s="660" t="s">
        <v>7170</v>
      </c>
      <c r="B377" s="661" t="s">
        <v>1686</v>
      </c>
      <c r="C377" s="661" t="s">
        <v>4371</v>
      </c>
      <c r="D377" s="661" t="s">
        <v>7300</v>
      </c>
      <c r="E377" s="661" t="s">
        <v>1893</v>
      </c>
      <c r="F377" s="664"/>
      <c r="G377" s="664"/>
      <c r="H377" s="661"/>
      <c r="I377" s="661"/>
      <c r="J377" s="664">
        <v>39.96</v>
      </c>
      <c r="K377" s="664">
        <v>6590.5199999999995</v>
      </c>
      <c r="L377" s="661"/>
      <c r="M377" s="661">
        <v>164.92792792792793</v>
      </c>
      <c r="N377" s="664">
        <v>9.9899999999999984</v>
      </c>
      <c r="O377" s="664">
        <v>1647.6100000000001</v>
      </c>
      <c r="P377" s="677"/>
      <c r="Q377" s="665">
        <v>164.92592592592595</v>
      </c>
    </row>
    <row r="378" spans="1:17" ht="14.4" customHeight="1" x14ac:dyDescent="0.3">
      <c r="A378" s="660" t="s">
        <v>7170</v>
      </c>
      <c r="B378" s="661" t="s">
        <v>1686</v>
      </c>
      <c r="C378" s="661" t="s">
        <v>4371</v>
      </c>
      <c r="D378" s="661" t="s">
        <v>7301</v>
      </c>
      <c r="E378" s="661" t="s">
        <v>1896</v>
      </c>
      <c r="F378" s="664"/>
      <c r="G378" s="664"/>
      <c r="H378" s="661"/>
      <c r="I378" s="661"/>
      <c r="J378" s="664">
        <v>5.26</v>
      </c>
      <c r="K378" s="664">
        <v>7807.6</v>
      </c>
      <c r="L378" s="661"/>
      <c r="M378" s="661">
        <v>1484.3346007604564</v>
      </c>
      <c r="N378" s="664">
        <v>2.69</v>
      </c>
      <c r="O378" s="664">
        <v>3992.87</v>
      </c>
      <c r="P378" s="677"/>
      <c r="Q378" s="665">
        <v>1484.3382899628252</v>
      </c>
    </row>
    <row r="379" spans="1:17" ht="14.4" customHeight="1" x14ac:dyDescent="0.3">
      <c r="A379" s="660" t="s">
        <v>7170</v>
      </c>
      <c r="B379" s="661" t="s">
        <v>1686</v>
      </c>
      <c r="C379" s="661" t="s">
        <v>4371</v>
      </c>
      <c r="D379" s="661" t="s">
        <v>7302</v>
      </c>
      <c r="E379" s="661" t="s">
        <v>1912</v>
      </c>
      <c r="F379" s="664">
        <v>38.86</v>
      </c>
      <c r="G379" s="664">
        <v>19059.969999999998</v>
      </c>
      <c r="H379" s="661">
        <v>1</v>
      </c>
      <c r="I379" s="661">
        <v>490.47786927431798</v>
      </c>
      <c r="J379" s="664">
        <v>26.72</v>
      </c>
      <c r="K379" s="664">
        <v>13220.41</v>
      </c>
      <c r="L379" s="661">
        <v>0.69362176330812697</v>
      </c>
      <c r="M379" s="661">
        <v>494.77582335329345</v>
      </c>
      <c r="N379" s="664">
        <v>14.829999999999998</v>
      </c>
      <c r="O379" s="664">
        <v>7337.5400000000009</v>
      </c>
      <c r="P379" s="677">
        <v>0.3849712250334078</v>
      </c>
      <c r="Q379" s="665">
        <v>494.77680377612961</v>
      </c>
    </row>
    <row r="380" spans="1:17" ht="14.4" customHeight="1" x14ac:dyDescent="0.3">
      <c r="A380" s="660" t="s">
        <v>7170</v>
      </c>
      <c r="B380" s="661" t="s">
        <v>1686</v>
      </c>
      <c r="C380" s="661" t="s">
        <v>4371</v>
      </c>
      <c r="D380" s="661" t="s">
        <v>7386</v>
      </c>
      <c r="E380" s="661" t="s">
        <v>7387</v>
      </c>
      <c r="F380" s="664">
        <v>11.62</v>
      </c>
      <c r="G380" s="664">
        <v>26092.36</v>
      </c>
      <c r="H380" s="661">
        <v>1</v>
      </c>
      <c r="I380" s="661">
        <v>2245.4698795180725</v>
      </c>
      <c r="J380" s="664">
        <v>10</v>
      </c>
      <c r="K380" s="664">
        <v>22651.7</v>
      </c>
      <c r="L380" s="661">
        <v>0.86813534689847915</v>
      </c>
      <c r="M380" s="661">
        <v>2265.17</v>
      </c>
      <c r="N380" s="664">
        <v>6</v>
      </c>
      <c r="O380" s="664">
        <v>13591.02</v>
      </c>
      <c r="P380" s="677">
        <v>0.52088120813908745</v>
      </c>
      <c r="Q380" s="665">
        <v>2265.17</v>
      </c>
    </row>
    <row r="381" spans="1:17" ht="14.4" customHeight="1" x14ac:dyDescent="0.3">
      <c r="A381" s="660" t="s">
        <v>7170</v>
      </c>
      <c r="B381" s="661" t="s">
        <v>1686</v>
      </c>
      <c r="C381" s="661" t="s">
        <v>4371</v>
      </c>
      <c r="D381" s="661" t="s">
        <v>7386</v>
      </c>
      <c r="E381" s="661" t="s">
        <v>4337</v>
      </c>
      <c r="F381" s="664">
        <v>12</v>
      </c>
      <c r="G381" s="664">
        <v>26945.64</v>
      </c>
      <c r="H381" s="661">
        <v>1</v>
      </c>
      <c r="I381" s="661">
        <v>2245.4699999999998</v>
      </c>
      <c r="J381" s="664"/>
      <c r="K381" s="664"/>
      <c r="L381" s="661"/>
      <c r="M381" s="661"/>
      <c r="N381" s="664"/>
      <c r="O381" s="664"/>
      <c r="P381" s="677"/>
      <c r="Q381" s="665"/>
    </row>
    <row r="382" spans="1:17" ht="14.4" customHeight="1" x14ac:dyDescent="0.3">
      <c r="A382" s="660" t="s">
        <v>7170</v>
      </c>
      <c r="B382" s="661" t="s">
        <v>1686</v>
      </c>
      <c r="C382" s="661" t="s">
        <v>4371</v>
      </c>
      <c r="D382" s="661" t="s">
        <v>7388</v>
      </c>
      <c r="E382" s="661" t="s">
        <v>7389</v>
      </c>
      <c r="F382" s="664">
        <v>9</v>
      </c>
      <c r="G382" s="664">
        <v>80837.100000000006</v>
      </c>
      <c r="H382" s="661">
        <v>1</v>
      </c>
      <c r="I382" s="661">
        <v>8981.9000000000015</v>
      </c>
      <c r="J382" s="664">
        <v>13</v>
      </c>
      <c r="K382" s="664">
        <v>117788.97</v>
      </c>
      <c r="L382" s="661">
        <v>1.4571152354550077</v>
      </c>
      <c r="M382" s="661">
        <v>9060.69</v>
      </c>
      <c r="N382" s="664">
        <v>1</v>
      </c>
      <c r="O382" s="664">
        <v>9060.69</v>
      </c>
      <c r="P382" s="677">
        <v>0.11208578734269289</v>
      </c>
      <c r="Q382" s="665">
        <v>9060.69</v>
      </c>
    </row>
    <row r="383" spans="1:17" ht="14.4" customHeight="1" x14ac:dyDescent="0.3">
      <c r="A383" s="660" t="s">
        <v>7170</v>
      </c>
      <c r="B383" s="661" t="s">
        <v>1686</v>
      </c>
      <c r="C383" s="661" t="s">
        <v>4371</v>
      </c>
      <c r="D383" s="661" t="s">
        <v>7388</v>
      </c>
      <c r="E383" s="661" t="s">
        <v>4339</v>
      </c>
      <c r="F383" s="664">
        <v>5</v>
      </c>
      <c r="G383" s="664">
        <v>44909.5</v>
      </c>
      <c r="H383" s="661">
        <v>1</v>
      </c>
      <c r="I383" s="661">
        <v>8981.9</v>
      </c>
      <c r="J383" s="664">
        <v>2</v>
      </c>
      <c r="K383" s="664">
        <v>18121.38</v>
      </c>
      <c r="L383" s="661">
        <v>0.40350883443369445</v>
      </c>
      <c r="M383" s="661">
        <v>9060.69</v>
      </c>
      <c r="N383" s="664"/>
      <c r="O383" s="664"/>
      <c r="P383" s="677"/>
      <c r="Q383" s="665"/>
    </row>
    <row r="384" spans="1:17" ht="14.4" customHeight="1" x14ac:dyDescent="0.3">
      <c r="A384" s="660" t="s">
        <v>7170</v>
      </c>
      <c r="B384" s="661" t="s">
        <v>1686</v>
      </c>
      <c r="C384" s="661" t="s">
        <v>4371</v>
      </c>
      <c r="D384" s="661" t="s">
        <v>7224</v>
      </c>
      <c r="E384" s="661" t="s">
        <v>7225</v>
      </c>
      <c r="F384" s="664">
        <v>8</v>
      </c>
      <c r="G384" s="664">
        <v>144633.60000000001</v>
      </c>
      <c r="H384" s="661">
        <v>1</v>
      </c>
      <c r="I384" s="661">
        <v>18079.2</v>
      </c>
      <c r="J384" s="664"/>
      <c r="K384" s="664"/>
      <c r="L384" s="661"/>
      <c r="M384" s="661"/>
      <c r="N384" s="664"/>
      <c r="O384" s="664"/>
      <c r="P384" s="677"/>
      <c r="Q384" s="665"/>
    </row>
    <row r="385" spans="1:17" ht="14.4" customHeight="1" x14ac:dyDescent="0.3">
      <c r="A385" s="660" t="s">
        <v>7170</v>
      </c>
      <c r="B385" s="661" t="s">
        <v>1686</v>
      </c>
      <c r="C385" s="661" t="s">
        <v>4371</v>
      </c>
      <c r="D385" s="661" t="s">
        <v>7305</v>
      </c>
      <c r="E385" s="661" t="s">
        <v>3774</v>
      </c>
      <c r="F385" s="664"/>
      <c r="G385" s="664"/>
      <c r="H385" s="661"/>
      <c r="I385" s="661"/>
      <c r="J385" s="664">
        <v>11</v>
      </c>
      <c r="K385" s="664">
        <v>77183.59</v>
      </c>
      <c r="L385" s="661"/>
      <c r="M385" s="661">
        <v>7016.69</v>
      </c>
      <c r="N385" s="664">
        <v>4</v>
      </c>
      <c r="O385" s="664">
        <v>28066.76</v>
      </c>
      <c r="P385" s="677"/>
      <c r="Q385" s="665">
        <v>7016.69</v>
      </c>
    </row>
    <row r="386" spans="1:17" ht="14.4" customHeight="1" x14ac:dyDescent="0.3">
      <c r="A386" s="660" t="s">
        <v>7170</v>
      </c>
      <c r="B386" s="661" t="s">
        <v>1686</v>
      </c>
      <c r="C386" s="661" t="s">
        <v>4371</v>
      </c>
      <c r="D386" s="661" t="s">
        <v>7306</v>
      </c>
      <c r="E386" s="661" t="s">
        <v>1899</v>
      </c>
      <c r="F386" s="664">
        <v>61.22</v>
      </c>
      <c r="G386" s="664">
        <v>88446.209999999992</v>
      </c>
      <c r="H386" s="661">
        <v>1</v>
      </c>
      <c r="I386" s="661">
        <v>1444.7273766742894</v>
      </c>
      <c r="J386" s="664">
        <v>61.11</v>
      </c>
      <c r="K386" s="664">
        <v>89055.959999999992</v>
      </c>
      <c r="L386" s="661">
        <v>1.0068940206708688</v>
      </c>
      <c r="M386" s="661">
        <v>1457.3058419243985</v>
      </c>
      <c r="N386" s="664">
        <v>8.51</v>
      </c>
      <c r="O386" s="664">
        <v>12401.67</v>
      </c>
      <c r="P386" s="677">
        <v>0.14021708787747944</v>
      </c>
      <c r="Q386" s="665">
        <v>1457.3055229142185</v>
      </c>
    </row>
    <row r="387" spans="1:17" ht="14.4" customHeight="1" x14ac:dyDescent="0.3">
      <c r="A387" s="660" t="s">
        <v>7170</v>
      </c>
      <c r="B387" s="661" t="s">
        <v>1686</v>
      </c>
      <c r="C387" s="661" t="s">
        <v>4371</v>
      </c>
      <c r="D387" s="661" t="s">
        <v>7307</v>
      </c>
      <c r="E387" s="661" t="s">
        <v>1899</v>
      </c>
      <c r="F387" s="664">
        <v>46.64</v>
      </c>
      <c r="G387" s="664">
        <v>224609.13000000003</v>
      </c>
      <c r="H387" s="661">
        <v>1</v>
      </c>
      <c r="I387" s="661">
        <v>4815.804674099486</v>
      </c>
      <c r="J387" s="664">
        <v>120.22</v>
      </c>
      <c r="K387" s="664">
        <v>583991.11</v>
      </c>
      <c r="L387" s="661">
        <v>2.6000328214618875</v>
      </c>
      <c r="M387" s="661">
        <v>4857.686824155714</v>
      </c>
      <c r="N387" s="664">
        <v>6.6999999999999993</v>
      </c>
      <c r="O387" s="664">
        <v>32546.5</v>
      </c>
      <c r="P387" s="677">
        <v>0.14490283631836334</v>
      </c>
      <c r="Q387" s="665">
        <v>4857.6865671641799</v>
      </c>
    </row>
    <row r="388" spans="1:17" ht="14.4" customHeight="1" x14ac:dyDescent="0.3">
      <c r="A388" s="660" t="s">
        <v>7170</v>
      </c>
      <c r="B388" s="661" t="s">
        <v>1686</v>
      </c>
      <c r="C388" s="661" t="s">
        <v>4371</v>
      </c>
      <c r="D388" s="661" t="s">
        <v>7308</v>
      </c>
      <c r="E388" s="661" t="s">
        <v>1899</v>
      </c>
      <c r="F388" s="664">
        <v>63.38</v>
      </c>
      <c r="G388" s="664">
        <v>915543.6100000001</v>
      </c>
      <c r="H388" s="661">
        <v>1</v>
      </c>
      <c r="I388" s="661">
        <v>14445.307825812561</v>
      </c>
      <c r="J388" s="664">
        <v>66.27000000000001</v>
      </c>
      <c r="K388" s="664">
        <v>965682.49</v>
      </c>
      <c r="L388" s="661">
        <v>1.0547640543305195</v>
      </c>
      <c r="M388" s="661">
        <v>14571.940395352343</v>
      </c>
      <c r="N388" s="664">
        <v>11.959999999999999</v>
      </c>
      <c r="O388" s="664">
        <v>174280.41999999998</v>
      </c>
      <c r="P388" s="677">
        <v>0.19035731132458011</v>
      </c>
      <c r="Q388" s="665">
        <v>14571.941471571907</v>
      </c>
    </row>
    <row r="389" spans="1:17" ht="14.4" customHeight="1" x14ac:dyDescent="0.3">
      <c r="A389" s="660" t="s">
        <v>7170</v>
      </c>
      <c r="B389" s="661" t="s">
        <v>1686</v>
      </c>
      <c r="C389" s="661" t="s">
        <v>4371</v>
      </c>
      <c r="D389" s="661" t="s">
        <v>7309</v>
      </c>
      <c r="E389" s="661" t="s">
        <v>7310</v>
      </c>
      <c r="F389" s="664">
        <v>62.53</v>
      </c>
      <c r="G389" s="664">
        <v>54501.960000000006</v>
      </c>
      <c r="H389" s="661">
        <v>1</v>
      </c>
      <c r="I389" s="661">
        <v>871.61298576683203</v>
      </c>
      <c r="J389" s="664">
        <v>17.09</v>
      </c>
      <c r="K389" s="664">
        <v>7493.96</v>
      </c>
      <c r="L389" s="661">
        <v>0.137498908296142</v>
      </c>
      <c r="M389" s="661">
        <v>438.49970743124635</v>
      </c>
      <c r="N389" s="664"/>
      <c r="O389" s="664"/>
      <c r="P389" s="677"/>
      <c r="Q389" s="665"/>
    </row>
    <row r="390" spans="1:17" ht="14.4" customHeight="1" x14ac:dyDescent="0.3">
      <c r="A390" s="660" t="s">
        <v>7170</v>
      </c>
      <c r="B390" s="661" t="s">
        <v>1686</v>
      </c>
      <c r="C390" s="661" t="s">
        <v>4371</v>
      </c>
      <c r="D390" s="661" t="s">
        <v>7311</v>
      </c>
      <c r="E390" s="661" t="s">
        <v>7312</v>
      </c>
      <c r="F390" s="664">
        <v>96.539999999999992</v>
      </c>
      <c r="G390" s="664">
        <v>437473.46</v>
      </c>
      <c r="H390" s="661">
        <v>1</v>
      </c>
      <c r="I390" s="661">
        <v>4531.5253780816247</v>
      </c>
      <c r="J390" s="664">
        <v>20.93</v>
      </c>
      <c r="K390" s="664">
        <v>45887.1</v>
      </c>
      <c r="L390" s="661">
        <v>0.10489116299763647</v>
      </c>
      <c r="M390" s="661">
        <v>2192.4080267558529</v>
      </c>
      <c r="N390" s="664">
        <v>2</v>
      </c>
      <c r="O390" s="664">
        <v>4384.82</v>
      </c>
      <c r="P390" s="677">
        <v>1.0023053741362961E-2</v>
      </c>
      <c r="Q390" s="665">
        <v>2192.41</v>
      </c>
    </row>
    <row r="391" spans="1:17" ht="14.4" customHeight="1" x14ac:dyDescent="0.3">
      <c r="A391" s="660" t="s">
        <v>7170</v>
      </c>
      <c r="B391" s="661" t="s">
        <v>1686</v>
      </c>
      <c r="C391" s="661" t="s">
        <v>4371</v>
      </c>
      <c r="D391" s="661" t="s">
        <v>7313</v>
      </c>
      <c r="E391" s="661" t="s">
        <v>4197</v>
      </c>
      <c r="F391" s="664"/>
      <c r="G391" s="664"/>
      <c r="H391" s="661"/>
      <c r="I391" s="661"/>
      <c r="J391" s="664">
        <v>4.5099999999999989</v>
      </c>
      <c r="K391" s="664">
        <v>33474.6</v>
      </c>
      <c r="L391" s="661"/>
      <c r="M391" s="661">
        <v>7422.3059866962321</v>
      </c>
      <c r="N391" s="664">
        <v>5.58</v>
      </c>
      <c r="O391" s="664">
        <v>41416.44</v>
      </c>
      <c r="P391" s="677"/>
      <c r="Q391" s="665">
        <v>7422.3010752688178</v>
      </c>
    </row>
    <row r="392" spans="1:17" ht="14.4" customHeight="1" x14ac:dyDescent="0.3">
      <c r="A392" s="660" t="s">
        <v>7170</v>
      </c>
      <c r="B392" s="661" t="s">
        <v>1686</v>
      </c>
      <c r="C392" s="661" t="s">
        <v>4371</v>
      </c>
      <c r="D392" s="661" t="s">
        <v>7353</v>
      </c>
      <c r="E392" s="661" t="s">
        <v>4197</v>
      </c>
      <c r="F392" s="664"/>
      <c r="G392" s="664"/>
      <c r="H392" s="661"/>
      <c r="I392" s="661"/>
      <c r="J392" s="664">
        <v>5.75</v>
      </c>
      <c r="K392" s="664">
        <v>21339.16</v>
      </c>
      <c r="L392" s="661"/>
      <c r="M392" s="661">
        <v>3711.1582608695653</v>
      </c>
      <c r="N392" s="664">
        <v>9.2199999999999989</v>
      </c>
      <c r="O392" s="664">
        <v>34216.879999999997</v>
      </c>
      <c r="P392" s="677"/>
      <c r="Q392" s="665">
        <v>3711.1583514099784</v>
      </c>
    </row>
    <row r="393" spans="1:17" ht="14.4" customHeight="1" x14ac:dyDescent="0.3">
      <c r="A393" s="660" t="s">
        <v>7170</v>
      </c>
      <c r="B393" s="661" t="s">
        <v>1686</v>
      </c>
      <c r="C393" s="661" t="s">
        <v>4371</v>
      </c>
      <c r="D393" s="661" t="s">
        <v>7390</v>
      </c>
      <c r="E393" s="661" t="s">
        <v>7391</v>
      </c>
      <c r="F393" s="664"/>
      <c r="G393" s="664"/>
      <c r="H393" s="661"/>
      <c r="I393" s="661"/>
      <c r="J393" s="664">
        <v>10.600000000000001</v>
      </c>
      <c r="K393" s="664">
        <v>6888.82</v>
      </c>
      <c r="L393" s="661"/>
      <c r="M393" s="661">
        <v>649.8886792452829</v>
      </c>
      <c r="N393" s="664"/>
      <c r="O393" s="664"/>
      <c r="P393" s="677"/>
      <c r="Q393" s="665"/>
    </row>
    <row r="394" spans="1:17" ht="14.4" customHeight="1" x14ac:dyDescent="0.3">
      <c r="A394" s="660" t="s">
        <v>7170</v>
      </c>
      <c r="B394" s="661" t="s">
        <v>1686</v>
      </c>
      <c r="C394" s="661" t="s">
        <v>4371</v>
      </c>
      <c r="D394" s="661" t="s">
        <v>7392</v>
      </c>
      <c r="E394" s="661" t="s">
        <v>7391</v>
      </c>
      <c r="F394" s="664"/>
      <c r="G394" s="664"/>
      <c r="H394" s="661"/>
      <c r="I394" s="661"/>
      <c r="J394" s="664">
        <v>9.8999999999999986</v>
      </c>
      <c r="K394" s="664">
        <v>32169.64</v>
      </c>
      <c r="L394" s="661"/>
      <c r="M394" s="661">
        <v>3249.458585858586</v>
      </c>
      <c r="N394" s="664"/>
      <c r="O394" s="664"/>
      <c r="P394" s="677"/>
      <c r="Q394" s="665"/>
    </row>
    <row r="395" spans="1:17" ht="14.4" customHeight="1" x14ac:dyDescent="0.3">
      <c r="A395" s="660" t="s">
        <v>7170</v>
      </c>
      <c r="B395" s="661" t="s">
        <v>1686</v>
      </c>
      <c r="C395" s="661" t="s">
        <v>4371</v>
      </c>
      <c r="D395" s="661" t="s">
        <v>7393</v>
      </c>
      <c r="E395" s="661" t="s">
        <v>7391</v>
      </c>
      <c r="F395" s="664"/>
      <c r="G395" s="664"/>
      <c r="H395" s="661"/>
      <c r="I395" s="661"/>
      <c r="J395" s="664">
        <v>0.27</v>
      </c>
      <c r="K395" s="664">
        <v>1754.71</v>
      </c>
      <c r="L395" s="661"/>
      <c r="M395" s="661">
        <v>6498.9259259259252</v>
      </c>
      <c r="N395" s="664"/>
      <c r="O395" s="664"/>
      <c r="P395" s="677"/>
      <c r="Q395" s="665"/>
    </row>
    <row r="396" spans="1:17" ht="14.4" customHeight="1" x14ac:dyDescent="0.3">
      <c r="A396" s="660" t="s">
        <v>7170</v>
      </c>
      <c r="B396" s="661" t="s">
        <v>1686</v>
      </c>
      <c r="C396" s="661" t="s">
        <v>4371</v>
      </c>
      <c r="D396" s="661" t="s">
        <v>7314</v>
      </c>
      <c r="E396" s="661" t="s">
        <v>2021</v>
      </c>
      <c r="F396" s="664"/>
      <c r="G396" s="664"/>
      <c r="H396" s="661"/>
      <c r="I396" s="661"/>
      <c r="J396" s="664"/>
      <c r="K396" s="664"/>
      <c r="L396" s="661"/>
      <c r="M396" s="661"/>
      <c r="N396" s="664">
        <v>14</v>
      </c>
      <c r="O396" s="664">
        <v>8093.82</v>
      </c>
      <c r="P396" s="677"/>
      <c r="Q396" s="665">
        <v>578.13</v>
      </c>
    </row>
    <row r="397" spans="1:17" ht="14.4" customHeight="1" x14ac:dyDescent="0.3">
      <c r="A397" s="660" t="s">
        <v>7170</v>
      </c>
      <c r="B397" s="661" t="s">
        <v>1686</v>
      </c>
      <c r="C397" s="661" t="s">
        <v>4371</v>
      </c>
      <c r="D397" s="661" t="s">
        <v>7315</v>
      </c>
      <c r="E397" s="661" t="s">
        <v>3960</v>
      </c>
      <c r="F397" s="664">
        <v>10</v>
      </c>
      <c r="G397" s="664">
        <v>274904.09999999998</v>
      </c>
      <c r="H397" s="661">
        <v>1</v>
      </c>
      <c r="I397" s="661">
        <v>27490.409999999996</v>
      </c>
      <c r="J397" s="664">
        <v>1</v>
      </c>
      <c r="K397" s="664">
        <v>25953.88</v>
      </c>
      <c r="L397" s="661">
        <v>9.4410669029672545E-2</v>
      </c>
      <c r="M397" s="661">
        <v>25953.88</v>
      </c>
      <c r="N397" s="664"/>
      <c r="O397" s="664"/>
      <c r="P397" s="677"/>
      <c r="Q397" s="665"/>
    </row>
    <row r="398" spans="1:17" ht="14.4" customHeight="1" x14ac:dyDescent="0.3">
      <c r="A398" s="660" t="s">
        <v>7170</v>
      </c>
      <c r="B398" s="661" t="s">
        <v>1686</v>
      </c>
      <c r="C398" s="661" t="s">
        <v>4371</v>
      </c>
      <c r="D398" s="661" t="s">
        <v>7172</v>
      </c>
      <c r="E398" s="661" t="s">
        <v>3413</v>
      </c>
      <c r="F398" s="664">
        <v>3.4</v>
      </c>
      <c r="G398" s="664">
        <v>53215.14</v>
      </c>
      <c r="H398" s="661">
        <v>1</v>
      </c>
      <c r="I398" s="661">
        <v>15651.511764705883</v>
      </c>
      <c r="J398" s="664"/>
      <c r="K398" s="664"/>
      <c r="L398" s="661"/>
      <c r="M398" s="661"/>
      <c r="N398" s="664"/>
      <c r="O398" s="664"/>
      <c r="P398" s="677"/>
      <c r="Q398" s="665"/>
    </row>
    <row r="399" spans="1:17" ht="14.4" customHeight="1" x14ac:dyDescent="0.3">
      <c r="A399" s="660" t="s">
        <v>7170</v>
      </c>
      <c r="B399" s="661" t="s">
        <v>1686</v>
      </c>
      <c r="C399" s="661" t="s">
        <v>4371</v>
      </c>
      <c r="D399" s="661" t="s">
        <v>7394</v>
      </c>
      <c r="E399" s="661" t="s">
        <v>7318</v>
      </c>
      <c r="F399" s="664"/>
      <c r="G399" s="664"/>
      <c r="H399" s="661"/>
      <c r="I399" s="661"/>
      <c r="J399" s="664"/>
      <c r="K399" s="664"/>
      <c r="L399" s="661"/>
      <c r="M399" s="661"/>
      <c r="N399" s="664">
        <v>0</v>
      </c>
      <c r="O399" s="664">
        <v>0</v>
      </c>
      <c r="P399" s="677"/>
      <c r="Q399" s="665"/>
    </row>
    <row r="400" spans="1:17" ht="14.4" customHeight="1" x14ac:dyDescent="0.3">
      <c r="A400" s="660" t="s">
        <v>7170</v>
      </c>
      <c r="B400" s="661" t="s">
        <v>1686</v>
      </c>
      <c r="C400" s="661" t="s">
        <v>4371</v>
      </c>
      <c r="D400" s="661" t="s">
        <v>7319</v>
      </c>
      <c r="E400" s="661" t="s">
        <v>7318</v>
      </c>
      <c r="F400" s="664">
        <v>0.65</v>
      </c>
      <c r="G400" s="664">
        <v>73788</v>
      </c>
      <c r="H400" s="661">
        <v>1</v>
      </c>
      <c r="I400" s="661">
        <v>113520</v>
      </c>
      <c r="J400" s="664">
        <v>3</v>
      </c>
      <c r="K400" s="664">
        <v>36676.5</v>
      </c>
      <c r="L400" s="661">
        <v>0.49705236623841276</v>
      </c>
      <c r="M400" s="661">
        <v>12225.5</v>
      </c>
      <c r="N400" s="664">
        <v>11</v>
      </c>
      <c r="O400" s="664">
        <v>1330595.8999999999</v>
      </c>
      <c r="P400" s="677">
        <v>18.032686886756654</v>
      </c>
      <c r="Q400" s="665">
        <v>120963.26363636363</v>
      </c>
    </row>
    <row r="401" spans="1:17" ht="14.4" customHeight="1" x14ac:dyDescent="0.3">
      <c r="A401" s="660" t="s">
        <v>7170</v>
      </c>
      <c r="B401" s="661" t="s">
        <v>1686</v>
      </c>
      <c r="C401" s="661" t="s">
        <v>4371</v>
      </c>
      <c r="D401" s="661" t="s">
        <v>7328</v>
      </c>
      <c r="E401" s="661" t="s">
        <v>7329</v>
      </c>
      <c r="F401" s="664"/>
      <c r="G401" s="664"/>
      <c r="H401" s="661"/>
      <c r="I401" s="661"/>
      <c r="J401" s="664"/>
      <c r="K401" s="664"/>
      <c r="L401" s="661"/>
      <c r="M401" s="661"/>
      <c r="N401" s="664">
        <v>1</v>
      </c>
      <c r="O401" s="664">
        <v>109010.2</v>
      </c>
      <c r="P401" s="677"/>
      <c r="Q401" s="665">
        <v>109010.2</v>
      </c>
    </row>
    <row r="402" spans="1:17" ht="14.4" customHeight="1" x14ac:dyDescent="0.3">
      <c r="A402" s="660" t="s">
        <v>7170</v>
      </c>
      <c r="B402" s="661" t="s">
        <v>1686</v>
      </c>
      <c r="C402" s="661" t="s">
        <v>4371</v>
      </c>
      <c r="D402" s="661" t="s">
        <v>7354</v>
      </c>
      <c r="E402" s="661" t="s">
        <v>7332</v>
      </c>
      <c r="F402" s="664"/>
      <c r="G402" s="664"/>
      <c r="H402" s="661"/>
      <c r="I402" s="661"/>
      <c r="J402" s="664"/>
      <c r="K402" s="664"/>
      <c r="L402" s="661"/>
      <c r="M402" s="661"/>
      <c r="N402" s="664">
        <v>36.49</v>
      </c>
      <c r="O402" s="664">
        <v>130108.24</v>
      </c>
      <c r="P402" s="677"/>
      <c r="Q402" s="665">
        <v>3565.5861879967115</v>
      </c>
    </row>
    <row r="403" spans="1:17" ht="14.4" customHeight="1" x14ac:dyDescent="0.3">
      <c r="A403" s="660" t="s">
        <v>7170</v>
      </c>
      <c r="B403" s="661" t="s">
        <v>1686</v>
      </c>
      <c r="C403" s="661" t="s">
        <v>4371</v>
      </c>
      <c r="D403" s="661" t="s">
        <v>7331</v>
      </c>
      <c r="E403" s="661" t="s">
        <v>7332</v>
      </c>
      <c r="F403" s="664"/>
      <c r="G403" s="664"/>
      <c r="H403" s="661"/>
      <c r="I403" s="661"/>
      <c r="J403" s="664"/>
      <c r="K403" s="664"/>
      <c r="L403" s="661"/>
      <c r="M403" s="661"/>
      <c r="N403" s="664">
        <v>36.35</v>
      </c>
      <c r="O403" s="664">
        <v>415201.57</v>
      </c>
      <c r="P403" s="677"/>
      <c r="Q403" s="665">
        <v>11422.326547455295</v>
      </c>
    </row>
    <row r="404" spans="1:17" ht="14.4" customHeight="1" x14ac:dyDescent="0.3">
      <c r="A404" s="660" t="s">
        <v>7170</v>
      </c>
      <c r="B404" s="661" t="s">
        <v>1686</v>
      </c>
      <c r="C404" s="661" t="s">
        <v>4371</v>
      </c>
      <c r="D404" s="661" t="s">
        <v>7355</v>
      </c>
      <c r="E404" s="661" t="s">
        <v>7332</v>
      </c>
      <c r="F404" s="664"/>
      <c r="G404" s="664"/>
      <c r="H404" s="661"/>
      <c r="I404" s="661"/>
      <c r="J404" s="664"/>
      <c r="K404" s="664"/>
      <c r="L404" s="661"/>
      <c r="M404" s="661"/>
      <c r="N404" s="664">
        <v>33.809999999999995</v>
      </c>
      <c r="O404" s="664">
        <v>33166.370000000003</v>
      </c>
      <c r="P404" s="677"/>
      <c r="Q404" s="665">
        <v>980.96332446021904</v>
      </c>
    </row>
    <row r="405" spans="1:17" ht="14.4" customHeight="1" x14ac:dyDescent="0.3">
      <c r="A405" s="660" t="s">
        <v>7170</v>
      </c>
      <c r="B405" s="661" t="s">
        <v>1686</v>
      </c>
      <c r="C405" s="661" t="s">
        <v>4371</v>
      </c>
      <c r="D405" s="661" t="s">
        <v>7356</v>
      </c>
      <c r="E405" s="661" t="s">
        <v>2127</v>
      </c>
      <c r="F405" s="664"/>
      <c r="G405" s="664"/>
      <c r="H405" s="661"/>
      <c r="I405" s="661"/>
      <c r="J405" s="664"/>
      <c r="K405" s="664"/>
      <c r="L405" s="661"/>
      <c r="M405" s="661"/>
      <c r="N405" s="664">
        <v>10.67</v>
      </c>
      <c r="O405" s="664">
        <v>15625.169999999998</v>
      </c>
      <c r="P405" s="677"/>
      <c r="Q405" s="665">
        <v>1464.4020618556699</v>
      </c>
    </row>
    <row r="406" spans="1:17" ht="14.4" customHeight="1" x14ac:dyDescent="0.3">
      <c r="A406" s="660" t="s">
        <v>7170</v>
      </c>
      <c r="B406" s="661" t="s">
        <v>1686</v>
      </c>
      <c r="C406" s="661" t="s">
        <v>4371</v>
      </c>
      <c r="D406" s="661" t="s">
        <v>7333</v>
      </c>
      <c r="E406" s="661" t="s">
        <v>2127</v>
      </c>
      <c r="F406" s="664"/>
      <c r="G406" s="664"/>
      <c r="H406" s="661"/>
      <c r="I406" s="661"/>
      <c r="J406" s="664"/>
      <c r="K406" s="664"/>
      <c r="L406" s="661"/>
      <c r="M406" s="661"/>
      <c r="N406" s="664">
        <v>46.069999999999993</v>
      </c>
      <c r="O406" s="664">
        <v>22372.5</v>
      </c>
      <c r="P406" s="677"/>
      <c r="Q406" s="665">
        <v>485.61970913826792</v>
      </c>
    </row>
    <row r="407" spans="1:17" ht="14.4" customHeight="1" x14ac:dyDescent="0.3">
      <c r="A407" s="660" t="s">
        <v>7170</v>
      </c>
      <c r="B407" s="661" t="s">
        <v>1686</v>
      </c>
      <c r="C407" s="661" t="s">
        <v>4371</v>
      </c>
      <c r="D407" s="661" t="s">
        <v>7334</v>
      </c>
      <c r="E407" s="661" t="s">
        <v>2127</v>
      </c>
      <c r="F407" s="664"/>
      <c r="G407" s="664"/>
      <c r="H407" s="661"/>
      <c r="I407" s="661"/>
      <c r="J407" s="664"/>
      <c r="K407" s="664"/>
      <c r="L407" s="661"/>
      <c r="M407" s="661"/>
      <c r="N407" s="664">
        <v>47.39</v>
      </c>
      <c r="O407" s="664">
        <v>7800.2500000000009</v>
      </c>
      <c r="P407" s="677"/>
      <c r="Q407" s="665">
        <v>164.59696138425829</v>
      </c>
    </row>
    <row r="408" spans="1:17" ht="14.4" customHeight="1" x14ac:dyDescent="0.3">
      <c r="A408" s="660" t="s">
        <v>7170</v>
      </c>
      <c r="B408" s="661" t="s">
        <v>1686</v>
      </c>
      <c r="C408" s="661" t="s">
        <v>4371</v>
      </c>
      <c r="D408" s="661" t="s">
        <v>7335</v>
      </c>
      <c r="E408" s="661" t="s">
        <v>7161</v>
      </c>
      <c r="F408" s="664">
        <v>43.97</v>
      </c>
      <c r="G408" s="664">
        <v>13055.099999999999</v>
      </c>
      <c r="H408" s="661">
        <v>1</v>
      </c>
      <c r="I408" s="661">
        <v>296.90925631112117</v>
      </c>
      <c r="J408" s="664"/>
      <c r="K408" s="664"/>
      <c r="L408" s="661"/>
      <c r="M408" s="661"/>
      <c r="N408" s="664"/>
      <c r="O408" s="664"/>
      <c r="P408" s="677"/>
      <c r="Q408" s="665"/>
    </row>
    <row r="409" spans="1:17" ht="14.4" customHeight="1" x14ac:dyDescent="0.3">
      <c r="A409" s="660" t="s">
        <v>7170</v>
      </c>
      <c r="B409" s="661" t="s">
        <v>1686</v>
      </c>
      <c r="C409" s="661" t="s">
        <v>4371</v>
      </c>
      <c r="D409" s="661" t="s">
        <v>7395</v>
      </c>
      <c r="E409" s="661" t="s">
        <v>2127</v>
      </c>
      <c r="F409" s="664"/>
      <c r="G409" s="664"/>
      <c r="H409" s="661"/>
      <c r="I409" s="661"/>
      <c r="J409" s="664"/>
      <c r="K409" s="664"/>
      <c r="L409" s="661"/>
      <c r="M409" s="661"/>
      <c r="N409" s="664">
        <v>2.0300000000000002</v>
      </c>
      <c r="O409" s="664">
        <v>4017.6</v>
      </c>
      <c r="P409" s="677"/>
      <c r="Q409" s="665">
        <v>1979.1133004926105</v>
      </c>
    </row>
    <row r="410" spans="1:17" ht="14.4" customHeight="1" x14ac:dyDescent="0.3">
      <c r="A410" s="660" t="s">
        <v>7170</v>
      </c>
      <c r="B410" s="661" t="s">
        <v>1686</v>
      </c>
      <c r="C410" s="661" t="s">
        <v>4371</v>
      </c>
      <c r="D410" s="661" t="s">
        <v>7396</v>
      </c>
      <c r="E410" s="661" t="s">
        <v>2139</v>
      </c>
      <c r="F410" s="664"/>
      <c r="G410" s="664"/>
      <c r="H410" s="661"/>
      <c r="I410" s="661"/>
      <c r="J410" s="664"/>
      <c r="K410" s="664"/>
      <c r="L410" s="661"/>
      <c r="M410" s="661"/>
      <c r="N410" s="664">
        <v>4.42</v>
      </c>
      <c r="O410" s="664">
        <v>3307.0699999999997</v>
      </c>
      <c r="P410" s="677"/>
      <c r="Q410" s="665">
        <v>748.2058823529411</v>
      </c>
    </row>
    <row r="411" spans="1:17" ht="14.4" customHeight="1" x14ac:dyDescent="0.3">
      <c r="A411" s="660" t="s">
        <v>7170</v>
      </c>
      <c r="B411" s="661" t="s">
        <v>1686</v>
      </c>
      <c r="C411" s="661" t="s">
        <v>4371</v>
      </c>
      <c r="D411" s="661" t="s">
        <v>7336</v>
      </c>
      <c r="E411" s="661" t="s">
        <v>3819</v>
      </c>
      <c r="F411" s="664"/>
      <c r="G411" s="664"/>
      <c r="H411" s="661"/>
      <c r="I411" s="661"/>
      <c r="J411" s="664"/>
      <c r="K411" s="664"/>
      <c r="L411" s="661"/>
      <c r="M411" s="661"/>
      <c r="N411" s="664">
        <v>10</v>
      </c>
      <c r="O411" s="664">
        <v>21526.9</v>
      </c>
      <c r="P411" s="677"/>
      <c r="Q411" s="665">
        <v>2152.69</v>
      </c>
    </row>
    <row r="412" spans="1:17" ht="14.4" customHeight="1" x14ac:dyDescent="0.3">
      <c r="A412" s="660" t="s">
        <v>7170</v>
      </c>
      <c r="B412" s="661" t="s">
        <v>1686</v>
      </c>
      <c r="C412" s="661" t="s">
        <v>4371</v>
      </c>
      <c r="D412" s="661" t="s">
        <v>7337</v>
      </c>
      <c r="E412" s="661" t="s">
        <v>2139</v>
      </c>
      <c r="F412" s="664"/>
      <c r="G412" s="664"/>
      <c r="H412" s="661"/>
      <c r="I412" s="661"/>
      <c r="J412" s="664"/>
      <c r="K412" s="664"/>
      <c r="L412" s="661"/>
      <c r="M412" s="661"/>
      <c r="N412" s="664">
        <v>17.009999999999998</v>
      </c>
      <c r="O412" s="664">
        <v>25453.879999999997</v>
      </c>
      <c r="P412" s="677"/>
      <c r="Q412" s="665">
        <v>1496.4068195179307</v>
      </c>
    </row>
    <row r="413" spans="1:17" ht="14.4" customHeight="1" x14ac:dyDescent="0.3">
      <c r="A413" s="660" t="s">
        <v>7170</v>
      </c>
      <c r="B413" s="661" t="s">
        <v>1686</v>
      </c>
      <c r="C413" s="661" t="s">
        <v>4371</v>
      </c>
      <c r="D413" s="661" t="s">
        <v>7397</v>
      </c>
      <c r="E413" s="661" t="s">
        <v>2146</v>
      </c>
      <c r="F413" s="664"/>
      <c r="G413" s="664"/>
      <c r="H413" s="661"/>
      <c r="I413" s="661"/>
      <c r="J413" s="664"/>
      <c r="K413" s="664"/>
      <c r="L413" s="661"/>
      <c r="M413" s="661"/>
      <c r="N413" s="664">
        <v>1</v>
      </c>
      <c r="O413" s="664">
        <v>11824.94</v>
      </c>
      <c r="P413" s="677"/>
      <c r="Q413" s="665">
        <v>11824.94</v>
      </c>
    </row>
    <row r="414" spans="1:17" ht="14.4" customHeight="1" x14ac:dyDescent="0.3">
      <c r="A414" s="660" t="s">
        <v>7170</v>
      </c>
      <c r="B414" s="661" t="s">
        <v>1686</v>
      </c>
      <c r="C414" s="661" t="s">
        <v>4371</v>
      </c>
      <c r="D414" s="661" t="s">
        <v>7338</v>
      </c>
      <c r="E414" s="661" t="s">
        <v>7161</v>
      </c>
      <c r="F414" s="664">
        <v>38.81</v>
      </c>
      <c r="G414" s="664">
        <v>55319.880000000005</v>
      </c>
      <c r="H414" s="661">
        <v>1</v>
      </c>
      <c r="I414" s="661">
        <v>1425.4027312548312</v>
      </c>
      <c r="J414" s="664"/>
      <c r="K414" s="664"/>
      <c r="L414" s="661"/>
      <c r="M414" s="661"/>
      <c r="N414" s="664"/>
      <c r="O414" s="664"/>
      <c r="P414" s="677"/>
      <c r="Q414" s="665"/>
    </row>
    <row r="415" spans="1:17" ht="14.4" customHeight="1" x14ac:dyDescent="0.3">
      <c r="A415" s="660" t="s">
        <v>7170</v>
      </c>
      <c r="B415" s="661" t="s">
        <v>1686</v>
      </c>
      <c r="C415" s="661" t="s">
        <v>4371</v>
      </c>
      <c r="D415" s="661" t="s">
        <v>7339</v>
      </c>
      <c r="E415" s="661" t="s">
        <v>3850</v>
      </c>
      <c r="F415" s="664"/>
      <c r="G415" s="664"/>
      <c r="H415" s="661"/>
      <c r="I415" s="661"/>
      <c r="J415" s="664"/>
      <c r="K415" s="664"/>
      <c r="L415" s="661"/>
      <c r="M415" s="661"/>
      <c r="N415" s="664">
        <v>3</v>
      </c>
      <c r="O415" s="664">
        <v>31257.119999999999</v>
      </c>
      <c r="P415" s="677"/>
      <c r="Q415" s="665">
        <v>10419.039999999999</v>
      </c>
    </row>
    <row r="416" spans="1:17" ht="14.4" customHeight="1" x14ac:dyDescent="0.3">
      <c r="A416" s="660" t="s">
        <v>7170</v>
      </c>
      <c r="B416" s="661" t="s">
        <v>1686</v>
      </c>
      <c r="C416" s="661" t="s">
        <v>4371</v>
      </c>
      <c r="D416" s="661" t="s">
        <v>7339</v>
      </c>
      <c r="E416" s="661" t="s">
        <v>7341</v>
      </c>
      <c r="F416" s="664"/>
      <c r="G416" s="664"/>
      <c r="H416" s="661"/>
      <c r="I416" s="661"/>
      <c r="J416" s="664"/>
      <c r="K416" s="664"/>
      <c r="L416" s="661"/>
      <c r="M416" s="661"/>
      <c r="N416" s="664">
        <v>3</v>
      </c>
      <c r="O416" s="664">
        <v>31257.119999999999</v>
      </c>
      <c r="P416" s="677"/>
      <c r="Q416" s="665">
        <v>10419.039999999999</v>
      </c>
    </row>
    <row r="417" spans="1:17" ht="14.4" customHeight="1" x14ac:dyDescent="0.3">
      <c r="A417" s="660" t="s">
        <v>7170</v>
      </c>
      <c r="B417" s="661" t="s">
        <v>1686</v>
      </c>
      <c r="C417" s="661" t="s">
        <v>4371</v>
      </c>
      <c r="D417" s="661" t="s">
        <v>7398</v>
      </c>
      <c r="E417" s="661" t="s">
        <v>635</v>
      </c>
      <c r="F417" s="664"/>
      <c r="G417" s="664"/>
      <c r="H417" s="661"/>
      <c r="I417" s="661"/>
      <c r="J417" s="664"/>
      <c r="K417" s="664"/>
      <c r="L417" s="661"/>
      <c r="M417" s="661"/>
      <c r="N417" s="664">
        <v>0.5</v>
      </c>
      <c r="O417" s="664">
        <v>3294.62</v>
      </c>
      <c r="P417" s="677"/>
      <c r="Q417" s="665">
        <v>6589.24</v>
      </c>
    </row>
    <row r="418" spans="1:17" ht="14.4" customHeight="1" x14ac:dyDescent="0.3">
      <c r="A418" s="660" t="s">
        <v>7170</v>
      </c>
      <c r="B418" s="661" t="s">
        <v>1686</v>
      </c>
      <c r="C418" s="661" t="s">
        <v>4371</v>
      </c>
      <c r="D418" s="661" t="s">
        <v>7399</v>
      </c>
      <c r="E418" s="661" t="s">
        <v>3505</v>
      </c>
      <c r="F418" s="664"/>
      <c r="G418" s="664"/>
      <c r="H418" s="661"/>
      <c r="I418" s="661"/>
      <c r="J418" s="664">
        <v>1.6600000000000001</v>
      </c>
      <c r="K418" s="664">
        <v>8063.76</v>
      </c>
      <c r="L418" s="661"/>
      <c r="M418" s="661">
        <v>4857.6867469879517</v>
      </c>
      <c r="N418" s="664">
        <v>7.7200000000000006</v>
      </c>
      <c r="O418" s="664">
        <v>18958.3</v>
      </c>
      <c r="P418" s="677"/>
      <c r="Q418" s="665">
        <v>2455.7383419689118</v>
      </c>
    </row>
    <row r="419" spans="1:17" ht="14.4" customHeight="1" x14ac:dyDescent="0.3">
      <c r="A419" s="660" t="s">
        <v>7170</v>
      </c>
      <c r="B419" s="661" t="s">
        <v>1686</v>
      </c>
      <c r="C419" s="661" t="s">
        <v>4371</v>
      </c>
      <c r="D419" s="661" t="s">
        <v>7400</v>
      </c>
      <c r="E419" s="661" t="s">
        <v>635</v>
      </c>
      <c r="F419" s="664"/>
      <c r="G419" s="664"/>
      <c r="H419" s="661"/>
      <c r="I419" s="661"/>
      <c r="J419" s="664"/>
      <c r="K419" s="664"/>
      <c r="L419" s="661"/>
      <c r="M419" s="661"/>
      <c r="N419" s="664">
        <v>1</v>
      </c>
      <c r="O419" s="664">
        <v>329.46</v>
      </c>
      <c r="P419" s="677"/>
      <c r="Q419" s="665">
        <v>329.46</v>
      </c>
    </row>
    <row r="420" spans="1:17" ht="14.4" customHeight="1" x14ac:dyDescent="0.3">
      <c r="A420" s="660" t="s">
        <v>7170</v>
      </c>
      <c r="B420" s="661" t="s">
        <v>1686</v>
      </c>
      <c r="C420" s="661" t="s">
        <v>4371</v>
      </c>
      <c r="D420" s="661" t="s">
        <v>7401</v>
      </c>
      <c r="E420" s="661" t="s">
        <v>635</v>
      </c>
      <c r="F420" s="664"/>
      <c r="G420" s="664"/>
      <c r="H420" s="661"/>
      <c r="I420" s="661"/>
      <c r="J420" s="664"/>
      <c r="K420" s="664"/>
      <c r="L420" s="661"/>
      <c r="M420" s="661"/>
      <c r="N420" s="664">
        <v>1</v>
      </c>
      <c r="O420" s="664">
        <v>1647.32</v>
      </c>
      <c r="P420" s="677"/>
      <c r="Q420" s="665">
        <v>1647.32</v>
      </c>
    </row>
    <row r="421" spans="1:17" ht="14.4" customHeight="1" x14ac:dyDescent="0.3">
      <c r="A421" s="660" t="s">
        <v>7170</v>
      </c>
      <c r="B421" s="661" t="s">
        <v>1686</v>
      </c>
      <c r="C421" s="661" t="s">
        <v>4371</v>
      </c>
      <c r="D421" s="661" t="s">
        <v>7342</v>
      </c>
      <c r="E421" s="661" t="s">
        <v>2185</v>
      </c>
      <c r="F421" s="664"/>
      <c r="G421" s="664"/>
      <c r="H421" s="661"/>
      <c r="I421" s="661"/>
      <c r="J421" s="664"/>
      <c r="K421" s="664"/>
      <c r="L421" s="661"/>
      <c r="M421" s="661"/>
      <c r="N421" s="664">
        <v>5.64</v>
      </c>
      <c r="O421" s="664">
        <v>38046.1</v>
      </c>
      <c r="P421" s="677"/>
      <c r="Q421" s="665">
        <v>6745.7624113475176</v>
      </c>
    </row>
    <row r="422" spans="1:17" ht="14.4" customHeight="1" x14ac:dyDescent="0.3">
      <c r="A422" s="660" t="s">
        <v>7170</v>
      </c>
      <c r="B422" s="661" t="s">
        <v>1686</v>
      </c>
      <c r="C422" s="661" t="s">
        <v>4371</v>
      </c>
      <c r="D422" s="661" t="s">
        <v>7402</v>
      </c>
      <c r="E422" s="661" t="s">
        <v>4211</v>
      </c>
      <c r="F422" s="664"/>
      <c r="G422" s="664"/>
      <c r="H422" s="661"/>
      <c r="I422" s="661"/>
      <c r="J422" s="664"/>
      <c r="K422" s="664"/>
      <c r="L422" s="661"/>
      <c r="M422" s="661"/>
      <c r="N422" s="664">
        <v>6.2700000000000005</v>
      </c>
      <c r="O422" s="664">
        <v>5991.97</v>
      </c>
      <c r="P422" s="677"/>
      <c r="Q422" s="665">
        <v>955.65709728867625</v>
      </c>
    </row>
    <row r="423" spans="1:17" ht="14.4" customHeight="1" x14ac:dyDescent="0.3">
      <c r="A423" s="660" t="s">
        <v>7170</v>
      </c>
      <c r="B423" s="661" t="s">
        <v>1686</v>
      </c>
      <c r="C423" s="661" t="s">
        <v>4371</v>
      </c>
      <c r="D423" s="661" t="s">
        <v>7403</v>
      </c>
      <c r="E423" s="661" t="s">
        <v>4211</v>
      </c>
      <c r="F423" s="664"/>
      <c r="G423" s="664"/>
      <c r="H423" s="661"/>
      <c r="I423" s="661"/>
      <c r="J423" s="664"/>
      <c r="K423" s="664"/>
      <c r="L423" s="661"/>
      <c r="M423" s="661"/>
      <c r="N423" s="664">
        <v>5.4700000000000006</v>
      </c>
      <c r="O423" s="664">
        <v>13068.63</v>
      </c>
      <c r="P423" s="677"/>
      <c r="Q423" s="665">
        <v>2389.1462522851916</v>
      </c>
    </row>
    <row r="424" spans="1:17" ht="14.4" customHeight="1" x14ac:dyDescent="0.3">
      <c r="A424" s="660" t="s">
        <v>7170</v>
      </c>
      <c r="B424" s="661" t="s">
        <v>1686</v>
      </c>
      <c r="C424" s="661" t="s">
        <v>4371</v>
      </c>
      <c r="D424" s="661" t="s">
        <v>7343</v>
      </c>
      <c r="E424" s="661" t="s">
        <v>3853</v>
      </c>
      <c r="F424" s="664"/>
      <c r="G424" s="664"/>
      <c r="H424" s="661"/>
      <c r="I424" s="661"/>
      <c r="J424" s="664"/>
      <c r="K424" s="664"/>
      <c r="L424" s="661"/>
      <c r="M424" s="661"/>
      <c r="N424" s="664">
        <v>2</v>
      </c>
      <c r="O424" s="664">
        <v>164513.18</v>
      </c>
      <c r="P424" s="677"/>
      <c r="Q424" s="665">
        <v>82256.59</v>
      </c>
    </row>
    <row r="425" spans="1:17" ht="14.4" customHeight="1" x14ac:dyDescent="0.3">
      <c r="A425" s="660" t="s">
        <v>7170</v>
      </c>
      <c r="B425" s="661" t="s">
        <v>1686</v>
      </c>
      <c r="C425" s="661" t="s">
        <v>4371</v>
      </c>
      <c r="D425" s="661" t="s">
        <v>7345</v>
      </c>
      <c r="E425" s="661" t="s">
        <v>2192</v>
      </c>
      <c r="F425" s="664"/>
      <c r="G425" s="664"/>
      <c r="H425" s="661"/>
      <c r="I425" s="661"/>
      <c r="J425" s="664"/>
      <c r="K425" s="664"/>
      <c r="L425" s="661"/>
      <c r="M425" s="661"/>
      <c r="N425" s="664">
        <v>27.82</v>
      </c>
      <c r="O425" s="664">
        <v>21988.800000000003</v>
      </c>
      <c r="P425" s="677"/>
      <c r="Q425" s="665">
        <v>790.39539899352997</v>
      </c>
    </row>
    <row r="426" spans="1:17" ht="14.4" customHeight="1" x14ac:dyDescent="0.3">
      <c r="A426" s="660" t="s">
        <v>7170</v>
      </c>
      <c r="B426" s="661" t="s">
        <v>1686</v>
      </c>
      <c r="C426" s="661" t="s">
        <v>4371</v>
      </c>
      <c r="D426" s="661" t="s">
        <v>7404</v>
      </c>
      <c r="E426" s="661" t="s">
        <v>2192</v>
      </c>
      <c r="F426" s="664"/>
      <c r="G426" s="664"/>
      <c r="H426" s="661"/>
      <c r="I426" s="661"/>
      <c r="J426" s="664"/>
      <c r="K426" s="664"/>
      <c r="L426" s="661"/>
      <c r="M426" s="661"/>
      <c r="N426" s="664">
        <v>4.16</v>
      </c>
      <c r="O426" s="664">
        <v>657.57999999999993</v>
      </c>
      <c r="P426" s="677"/>
      <c r="Q426" s="665">
        <v>158.07211538461536</v>
      </c>
    </row>
    <row r="427" spans="1:17" ht="14.4" customHeight="1" x14ac:dyDescent="0.3">
      <c r="A427" s="660" t="s">
        <v>7170</v>
      </c>
      <c r="B427" s="661" t="s">
        <v>1686</v>
      </c>
      <c r="C427" s="661" t="s">
        <v>4371</v>
      </c>
      <c r="D427" s="661" t="s">
        <v>7346</v>
      </c>
      <c r="E427" s="661" t="s">
        <v>3856</v>
      </c>
      <c r="F427" s="664"/>
      <c r="G427" s="664"/>
      <c r="H427" s="661"/>
      <c r="I427" s="661"/>
      <c r="J427" s="664"/>
      <c r="K427" s="664"/>
      <c r="L427" s="661"/>
      <c r="M427" s="661"/>
      <c r="N427" s="664">
        <v>3</v>
      </c>
      <c r="O427" s="664">
        <v>133879.53</v>
      </c>
      <c r="P427" s="677"/>
      <c r="Q427" s="665">
        <v>44626.51</v>
      </c>
    </row>
    <row r="428" spans="1:17" ht="14.4" customHeight="1" x14ac:dyDescent="0.3">
      <c r="A428" s="660" t="s">
        <v>7170</v>
      </c>
      <c r="B428" s="661" t="s">
        <v>1686</v>
      </c>
      <c r="C428" s="661" t="s">
        <v>4371</v>
      </c>
      <c r="D428" s="661" t="s">
        <v>7405</v>
      </c>
      <c r="E428" s="661" t="s">
        <v>2192</v>
      </c>
      <c r="F428" s="664"/>
      <c r="G428" s="664"/>
      <c r="H428" s="661"/>
      <c r="I428" s="661"/>
      <c r="J428" s="664"/>
      <c r="K428" s="664"/>
      <c r="L428" s="661"/>
      <c r="M428" s="661"/>
      <c r="N428" s="664">
        <v>0.48</v>
      </c>
      <c r="O428" s="664">
        <v>18.959999999999997</v>
      </c>
      <c r="P428" s="677"/>
      <c r="Q428" s="665">
        <v>39.499999999999993</v>
      </c>
    </row>
    <row r="429" spans="1:17" ht="14.4" customHeight="1" x14ac:dyDescent="0.3">
      <c r="A429" s="660" t="s">
        <v>7170</v>
      </c>
      <c r="B429" s="661" t="s">
        <v>1686</v>
      </c>
      <c r="C429" s="661" t="s">
        <v>4371</v>
      </c>
      <c r="D429" s="661" t="s">
        <v>7406</v>
      </c>
      <c r="E429" s="661" t="s">
        <v>2192</v>
      </c>
      <c r="F429" s="664"/>
      <c r="G429" s="664"/>
      <c r="H429" s="661"/>
      <c r="I429" s="661"/>
      <c r="J429" s="664"/>
      <c r="K429" s="664"/>
      <c r="L429" s="661"/>
      <c r="M429" s="661"/>
      <c r="N429" s="664">
        <v>9.66</v>
      </c>
      <c r="O429" s="664">
        <v>763.49</v>
      </c>
      <c r="P429" s="677"/>
      <c r="Q429" s="665">
        <v>79.036231884057969</v>
      </c>
    </row>
    <row r="430" spans="1:17" ht="14.4" customHeight="1" x14ac:dyDescent="0.3">
      <c r="A430" s="660" t="s">
        <v>7170</v>
      </c>
      <c r="B430" s="661" t="s">
        <v>1686</v>
      </c>
      <c r="C430" s="661" t="s">
        <v>4371</v>
      </c>
      <c r="D430" s="661" t="s">
        <v>7407</v>
      </c>
      <c r="E430" s="661" t="s">
        <v>655</v>
      </c>
      <c r="F430" s="664">
        <v>1</v>
      </c>
      <c r="G430" s="664">
        <v>7.5</v>
      </c>
      <c r="H430" s="661">
        <v>1</v>
      </c>
      <c r="I430" s="661">
        <v>7.5</v>
      </c>
      <c r="J430" s="664"/>
      <c r="K430" s="664"/>
      <c r="L430" s="661"/>
      <c r="M430" s="661"/>
      <c r="N430" s="664"/>
      <c r="O430" s="664"/>
      <c r="P430" s="677"/>
      <c r="Q430" s="665"/>
    </row>
    <row r="431" spans="1:17" ht="14.4" customHeight="1" x14ac:dyDescent="0.3">
      <c r="A431" s="660" t="s">
        <v>7170</v>
      </c>
      <c r="B431" s="661" t="s">
        <v>1686</v>
      </c>
      <c r="C431" s="661" t="s">
        <v>4371</v>
      </c>
      <c r="D431" s="661" t="s">
        <v>7408</v>
      </c>
      <c r="E431" s="661" t="s">
        <v>2214</v>
      </c>
      <c r="F431" s="664"/>
      <c r="G431" s="664"/>
      <c r="H431" s="661"/>
      <c r="I431" s="661"/>
      <c r="J431" s="664"/>
      <c r="K431" s="664"/>
      <c r="L431" s="661"/>
      <c r="M431" s="661"/>
      <c r="N431" s="664">
        <v>10</v>
      </c>
      <c r="O431" s="664">
        <v>21526.9</v>
      </c>
      <c r="P431" s="677"/>
      <c r="Q431" s="665">
        <v>2152.69</v>
      </c>
    </row>
    <row r="432" spans="1:17" ht="14.4" customHeight="1" x14ac:dyDescent="0.3">
      <c r="A432" s="660" t="s">
        <v>7170</v>
      </c>
      <c r="B432" s="661" t="s">
        <v>1686</v>
      </c>
      <c r="C432" s="661" t="s">
        <v>4371</v>
      </c>
      <c r="D432" s="661" t="s">
        <v>7409</v>
      </c>
      <c r="E432" s="661" t="s">
        <v>3505</v>
      </c>
      <c r="F432" s="664"/>
      <c r="G432" s="664"/>
      <c r="H432" s="661"/>
      <c r="I432" s="661"/>
      <c r="J432" s="664"/>
      <c r="K432" s="664"/>
      <c r="L432" s="661"/>
      <c r="M432" s="661"/>
      <c r="N432" s="664">
        <v>10.210000000000001</v>
      </c>
      <c r="O432" s="664">
        <v>7521.9</v>
      </c>
      <c r="P432" s="677"/>
      <c r="Q432" s="665">
        <v>736.71890303623888</v>
      </c>
    </row>
    <row r="433" spans="1:17" ht="14.4" customHeight="1" x14ac:dyDescent="0.3">
      <c r="A433" s="660" t="s">
        <v>7170</v>
      </c>
      <c r="B433" s="661" t="s">
        <v>1686</v>
      </c>
      <c r="C433" s="661" t="s">
        <v>4371</v>
      </c>
      <c r="D433" s="661" t="s">
        <v>7410</v>
      </c>
      <c r="E433" s="661" t="s">
        <v>3505</v>
      </c>
      <c r="F433" s="664"/>
      <c r="G433" s="664"/>
      <c r="H433" s="661"/>
      <c r="I433" s="661"/>
      <c r="J433" s="664"/>
      <c r="K433" s="664"/>
      <c r="L433" s="661"/>
      <c r="M433" s="661"/>
      <c r="N433" s="664">
        <v>0.14000000000000001</v>
      </c>
      <c r="O433" s="664">
        <v>515.70000000000005</v>
      </c>
      <c r="P433" s="677"/>
      <c r="Q433" s="665">
        <v>3683.5714285714284</v>
      </c>
    </row>
    <row r="434" spans="1:17" ht="14.4" customHeight="1" x14ac:dyDescent="0.3">
      <c r="A434" s="660" t="s">
        <v>7170</v>
      </c>
      <c r="B434" s="661" t="s">
        <v>1686</v>
      </c>
      <c r="C434" s="661" t="s">
        <v>4373</v>
      </c>
      <c r="D434" s="661" t="s">
        <v>7173</v>
      </c>
      <c r="E434" s="661" t="s">
        <v>7174</v>
      </c>
      <c r="F434" s="664">
        <v>2.2000000000000002</v>
      </c>
      <c r="G434" s="664">
        <v>200.84</v>
      </c>
      <c r="H434" s="661">
        <v>1</v>
      </c>
      <c r="I434" s="661">
        <v>91.290909090909082</v>
      </c>
      <c r="J434" s="664"/>
      <c r="K434" s="664"/>
      <c r="L434" s="661"/>
      <c r="M434" s="661"/>
      <c r="N434" s="664">
        <v>0.2</v>
      </c>
      <c r="O434" s="664">
        <v>11.31</v>
      </c>
      <c r="P434" s="677">
        <v>5.6313483369846644E-2</v>
      </c>
      <c r="Q434" s="665">
        <v>56.55</v>
      </c>
    </row>
    <row r="435" spans="1:17" ht="14.4" customHeight="1" x14ac:dyDescent="0.3">
      <c r="A435" s="660" t="s">
        <v>7170</v>
      </c>
      <c r="B435" s="661" t="s">
        <v>1686</v>
      </c>
      <c r="C435" s="661" t="s">
        <v>4373</v>
      </c>
      <c r="D435" s="661" t="s">
        <v>7175</v>
      </c>
      <c r="E435" s="661" t="s">
        <v>7176</v>
      </c>
      <c r="F435" s="664">
        <v>1.2</v>
      </c>
      <c r="G435" s="664">
        <v>144.6</v>
      </c>
      <c r="H435" s="661">
        <v>1</v>
      </c>
      <c r="I435" s="661">
        <v>120.5</v>
      </c>
      <c r="J435" s="664"/>
      <c r="K435" s="664"/>
      <c r="L435" s="661"/>
      <c r="M435" s="661"/>
      <c r="N435" s="664"/>
      <c r="O435" s="664"/>
      <c r="P435" s="677"/>
      <c r="Q435" s="665"/>
    </row>
    <row r="436" spans="1:17" ht="14.4" customHeight="1" x14ac:dyDescent="0.3">
      <c r="A436" s="660" t="s">
        <v>7170</v>
      </c>
      <c r="B436" s="661" t="s">
        <v>1686</v>
      </c>
      <c r="C436" s="661" t="s">
        <v>4373</v>
      </c>
      <c r="D436" s="661" t="s">
        <v>7177</v>
      </c>
      <c r="E436" s="661" t="s">
        <v>7178</v>
      </c>
      <c r="F436" s="664">
        <v>38.099999999999994</v>
      </c>
      <c r="G436" s="664">
        <v>1462.53</v>
      </c>
      <c r="H436" s="661">
        <v>1</v>
      </c>
      <c r="I436" s="661">
        <v>38.386614173228352</v>
      </c>
      <c r="J436" s="664"/>
      <c r="K436" s="664"/>
      <c r="L436" s="661"/>
      <c r="M436" s="661"/>
      <c r="N436" s="664"/>
      <c r="O436" s="664"/>
      <c r="P436" s="677"/>
      <c r="Q436" s="665"/>
    </row>
    <row r="437" spans="1:17" ht="14.4" customHeight="1" x14ac:dyDescent="0.3">
      <c r="A437" s="660" t="s">
        <v>7170</v>
      </c>
      <c r="B437" s="661" t="s">
        <v>1686</v>
      </c>
      <c r="C437" s="661" t="s">
        <v>4373</v>
      </c>
      <c r="D437" s="661" t="s">
        <v>7227</v>
      </c>
      <c r="E437" s="661" t="s">
        <v>7228</v>
      </c>
      <c r="F437" s="664">
        <v>0.4</v>
      </c>
      <c r="G437" s="664">
        <v>29.74</v>
      </c>
      <c r="H437" s="661">
        <v>1</v>
      </c>
      <c r="I437" s="661">
        <v>74.349999999999994</v>
      </c>
      <c r="J437" s="664"/>
      <c r="K437" s="664"/>
      <c r="L437" s="661"/>
      <c r="M437" s="661"/>
      <c r="N437" s="664"/>
      <c r="O437" s="664"/>
      <c r="P437" s="677"/>
      <c r="Q437" s="665"/>
    </row>
    <row r="438" spans="1:17" ht="14.4" customHeight="1" x14ac:dyDescent="0.3">
      <c r="A438" s="660" t="s">
        <v>7170</v>
      </c>
      <c r="B438" s="661" t="s">
        <v>1686</v>
      </c>
      <c r="C438" s="661" t="s">
        <v>4373</v>
      </c>
      <c r="D438" s="661" t="s">
        <v>7179</v>
      </c>
      <c r="E438" s="661" t="s">
        <v>7180</v>
      </c>
      <c r="F438" s="664">
        <v>28.799999999999997</v>
      </c>
      <c r="G438" s="664">
        <v>5629.13</v>
      </c>
      <c r="H438" s="661">
        <v>1</v>
      </c>
      <c r="I438" s="661">
        <v>195.45590277777779</v>
      </c>
      <c r="J438" s="664"/>
      <c r="K438" s="664"/>
      <c r="L438" s="661"/>
      <c r="M438" s="661"/>
      <c r="N438" s="664">
        <v>0.1</v>
      </c>
      <c r="O438" s="664">
        <v>19.73</v>
      </c>
      <c r="P438" s="677">
        <v>3.5049821197947108E-3</v>
      </c>
      <c r="Q438" s="665">
        <v>197.29999999999998</v>
      </c>
    </row>
    <row r="439" spans="1:17" ht="14.4" customHeight="1" x14ac:dyDescent="0.3">
      <c r="A439" s="660" t="s">
        <v>7170</v>
      </c>
      <c r="B439" s="661" t="s">
        <v>1686</v>
      </c>
      <c r="C439" s="661" t="s">
        <v>4373</v>
      </c>
      <c r="D439" s="661" t="s">
        <v>7181</v>
      </c>
      <c r="E439" s="661" t="s">
        <v>7182</v>
      </c>
      <c r="F439" s="664">
        <v>6.7899999999999991</v>
      </c>
      <c r="G439" s="664">
        <v>459.79999999999995</v>
      </c>
      <c r="H439" s="661">
        <v>1</v>
      </c>
      <c r="I439" s="661">
        <v>67.717231222385863</v>
      </c>
      <c r="J439" s="664"/>
      <c r="K439" s="664"/>
      <c r="L439" s="661"/>
      <c r="M439" s="661"/>
      <c r="N439" s="664"/>
      <c r="O439" s="664"/>
      <c r="P439" s="677"/>
      <c r="Q439" s="665"/>
    </row>
    <row r="440" spans="1:17" ht="14.4" customHeight="1" x14ac:dyDescent="0.3">
      <c r="A440" s="660" t="s">
        <v>7170</v>
      </c>
      <c r="B440" s="661" t="s">
        <v>1686</v>
      </c>
      <c r="C440" s="661" t="s">
        <v>4373</v>
      </c>
      <c r="D440" s="661" t="s">
        <v>7183</v>
      </c>
      <c r="E440" s="661" t="s">
        <v>7182</v>
      </c>
      <c r="F440" s="664">
        <v>13.2</v>
      </c>
      <c r="G440" s="664">
        <v>1729.98</v>
      </c>
      <c r="H440" s="661">
        <v>1</v>
      </c>
      <c r="I440" s="661">
        <v>131.05909090909091</v>
      </c>
      <c r="J440" s="664"/>
      <c r="K440" s="664"/>
      <c r="L440" s="661"/>
      <c r="M440" s="661"/>
      <c r="N440" s="664"/>
      <c r="O440" s="664"/>
      <c r="P440" s="677"/>
      <c r="Q440" s="665"/>
    </row>
    <row r="441" spans="1:17" ht="14.4" customHeight="1" x14ac:dyDescent="0.3">
      <c r="A441" s="660" t="s">
        <v>7170</v>
      </c>
      <c r="B441" s="661" t="s">
        <v>1686</v>
      </c>
      <c r="C441" s="661" t="s">
        <v>4373</v>
      </c>
      <c r="D441" s="661" t="s">
        <v>7184</v>
      </c>
      <c r="E441" s="661" t="s">
        <v>7182</v>
      </c>
      <c r="F441" s="664">
        <v>2.16</v>
      </c>
      <c r="G441" s="664">
        <v>1692.51</v>
      </c>
      <c r="H441" s="661">
        <v>1</v>
      </c>
      <c r="I441" s="661">
        <v>783.56944444444434</v>
      </c>
      <c r="J441" s="664"/>
      <c r="K441" s="664"/>
      <c r="L441" s="661"/>
      <c r="M441" s="661"/>
      <c r="N441" s="664"/>
      <c r="O441" s="664"/>
      <c r="P441" s="677"/>
      <c r="Q441" s="665"/>
    </row>
    <row r="442" spans="1:17" ht="14.4" customHeight="1" x14ac:dyDescent="0.3">
      <c r="A442" s="660" t="s">
        <v>7170</v>
      </c>
      <c r="B442" s="661" t="s">
        <v>1686</v>
      </c>
      <c r="C442" s="661" t="s">
        <v>4373</v>
      </c>
      <c r="D442" s="661" t="s">
        <v>7235</v>
      </c>
      <c r="E442" s="661" t="s">
        <v>7236</v>
      </c>
      <c r="F442" s="664">
        <v>51.65</v>
      </c>
      <c r="G442" s="664">
        <v>248702.90999999997</v>
      </c>
      <c r="H442" s="661">
        <v>1</v>
      </c>
      <c r="I442" s="661">
        <v>4815.1579864472405</v>
      </c>
      <c r="J442" s="664"/>
      <c r="K442" s="664"/>
      <c r="L442" s="661"/>
      <c r="M442" s="661"/>
      <c r="N442" s="664"/>
      <c r="O442" s="664"/>
      <c r="P442" s="677"/>
      <c r="Q442" s="665"/>
    </row>
    <row r="443" spans="1:17" ht="14.4" customHeight="1" x14ac:dyDescent="0.3">
      <c r="A443" s="660" t="s">
        <v>7170</v>
      </c>
      <c r="B443" s="661" t="s">
        <v>1686</v>
      </c>
      <c r="C443" s="661" t="s">
        <v>4373</v>
      </c>
      <c r="D443" s="661" t="s">
        <v>7185</v>
      </c>
      <c r="E443" s="661" t="s">
        <v>3927</v>
      </c>
      <c r="F443" s="664">
        <v>1131.8399999999997</v>
      </c>
      <c r="G443" s="664">
        <v>16931801.920000002</v>
      </c>
      <c r="H443" s="661">
        <v>1</v>
      </c>
      <c r="I443" s="661">
        <v>14959.536612948832</v>
      </c>
      <c r="J443" s="664"/>
      <c r="K443" s="664"/>
      <c r="L443" s="661"/>
      <c r="M443" s="661"/>
      <c r="N443" s="664"/>
      <c r="O443" s="664"/>
      <c r="P443" s="677"/>
      <c r="Q443" s="665"/>
    </row>
    <row r="444" spans="1:17" ht="14.4" customHeight="1" x14ac:dyDescent="0.3">
      <c r="A444" s="660" t="s">
        <v>7170</v>
      </c>
      <c r="B444" s="661" t="s">
        <v>1686</v>
      </c>
      <c r="C444" s="661" t="s">
        <v>4373</v>
      </c>
      <c r="D444" s="661" t="s">
        <v>7188</v>
      </c>
      <c r="E444" s="661" t="s">
        <v>3939</v>
      </c>
      <c r="F444" s="664">
        <v>1</v>
      </c>
      <c r="G444" s="664">
        <v>133672.53</v>
      </c>
      <c r="H444" s="661">
        <v>1</v>
      </c>
      <c r="I444" s="661">
        <v>133672.53</v>
      </c>
      <c r="J444" s="664"/>
      <c r="K444" s="664"/>
      <c r="L444" s="661"/>
      <c r="M444" s="661"/>
      <c r="N444" s="664"/>
      <c r="O444" s="664"/>
      <c r="P444" s="677"/>
      <c r="Q444" s="665"/>
    </row>
    <row r="445" spans="1:17" ht="14.4" customHeight="1" x14ac:dyDescent="0.3">
      <c r="A445" s="660" t="s">
        <v>7170</v>
      </c>
      <c r="B445" s="661" t="s">
        <v>1686</v>
      </c>
      <c r="C445" s="661" t="s">
        <v>4373</v>
      </c>
      <c r="D445" s="661" t="s">
        <v>7189</v>
      </c>
      <c r="E445" s="661" t="s">
        <v>4221</v>
      </c>
      <c r="F445" s="664">
        <v>9</v>
      </c>
      <c r="G445" s="664">
        <v>59661.54</v>
      </c>
      <c r="H445" s="661">
        <v>1</v>
      </c>
      <c r="I445" s="661">
        <v>6629.06</v>
      </c>
      <c r="J445" s="664"/>
      <c r="K445" s="664"/>
      <c r="L445" s="661"/>
      <c r="M445" s="661"/>
      <c r="N445" s="664"/>
      <c r="O445" s="664"/>
      <c r="P445" s="677"/>
      <c r="Q445" s="665"/>
    </row>
    <row r="446" spans="1:17" ht="14.4" customHeight="1" x14ac:dyDescent="0.3">
      <c r="A446" s="660" t="s">
        <v>7170</v>
      </c>
      <c r="B446" s="661" t="s">
        <v>1686</v>
      </c>
      <c r="C446" s="661" t="s">
        <v>4373</v>
      </c>
      <c r="D446" s="661" t="s">
        <v>7192</v>
      </c>
      <c r="E446" s="661" t="s">
        <v>7193</v>
      </c>
      <c r="F446" s="664">
        <v>1</v>
      </c>
      <c r="G446" s="664">
        <v>24501.45</v>
      </c>
      <c r="H446" s="661">
        <v>1</v>
      </c>
      <c r="I446" s="661">
        <v>24501.45</v>
      </c>
      <c r="J446" s="664"/>
      <c r="K446" s="664"/>
      <c r="L446" s="661"/>
      <c r="M446" s="661"/>
      <c r="N446" s="664"/>
      <c r="O446" s="664"/>
      <c r="P446" s="677"/>
      <c r="Q446" s="665"/>
    </row>
    <row r="447" spans="1:17" ht="14.4" customHeight="1" x14ac:dyDescent="0.3">
      <c r="A447" s="660" t="s">
        <v>7170</v>
      </c>
      <c r="B447" s="661" t="s">
        <v>1686</v>
      </c>
      <c r="C447" s="661" t="s">
        <v>4373</v>
      </c>
      <c r="D447" s="661" t="s">
        <v>7194</v>
      </c>
      <c r="E447" s="661" t="s">
        <v>3843</v>
      </c>
      <c r="F447" s="664">
        <v>10.780000000000001</v>
      </c>
      <c r="G447" s="664">
        <v>87181.09</v>
      </c>
      <c r="H447" s="661">
        <v>1</v>
      </c>
      <c r="I447" s="661">
        <v>8087.2996289424846</v>
      </c>
      <c r="J447" s="664"/>
      <c r="K447" s="664"/>
      <c r="L447" s="661"/>
      <c r="M447" s="661"/>
      <c r="N447" s="664"/>
      <c r="O447" s="664"/>
      <c r="P447" s="677"/>
      <c r="Q447" s="665"/>
    </row>
    <row r="448" spans="1:17" ht="14.4" customHeight="1" x14ac:dyDescent="0.3">
      <c r="A448" s="660" t="s">
        <v>7170</v>
      </c>
      <c r="B448" s="661" t="s">
        <v>1686</v>
      </c>
      <c r="C448" s="661" t="s">
        <v>4373</v>
      </c>
      <c r="D448" s="661" t="s">
        <v>7195</v>
      </c>
      <c r="E448" s="661" t="s">
        <v>3843</v>
      </c>
      <c r="F448" s="664">
        <v>5.91</v>
      </c>
      <c r="G448" s="664">
        <v>191183.75</v>
      </c>
      <c r="H448" s="661">
        <v>1</v>
      </c>
      <c r="I448" s="661">
        <v>32349.196277495768</v>
      </c>
      <c r="J448" s="664"/>
      <c r="K448" s="664"/>
      <c r="L448" s="661"/>
      <c r="M448" s="661"/>
      <c r="N448" s="664"/>
      <c r="O448" s="664"/>
      <c r="P448" s="677"/>
      <c r="Q448" s="665"/>
    </row>
    <row r="449" spans="1:17" ht="14.4" customHeight="1" x14ac:dyDescent="0.3">
      <c r="A449" s="660" t="s">
        <v>7170</v>
      </c>
      <c r="B449" s="661" t="s">
        <v>1686</v>
      </c>
      <c r="C449" s="661" t="s">
        <v>4373</v>
      </c>
      <c r="D449" s="661" t="s">
        <v>7252</v>
      </c>
      <c r="E449" s="661" t="s">
        <v>7253</v>
      </c>
      <c r="F449" s="664">
        <v>15</v>
      </c>
      <c r="G449" s="664">
        <v>757.65000000000009</v>
      </c>
      <c r="H449" s="661">
        <v>1</v>
      </c>
      <c r="I449" s="661">
        <v>50.510000000000005</v>
      </c>
      <c r="J449" s="664"/>
      <c r="K449" s="664"/>
      <c r="L449" s="661"/>
      <c r="M449" s="661"/>
      <c r="N449" s="664"/>
      <c r="O449" s="664"/>
      <c r="P449" s="677"/>
      <c r="Q449" s="665"/>
    </row>
    <row r="450" spans="1:17" ht="14.4" customHeight="1" x14ac:dyDescent="0.3">
      <c r="A450" s="660" t="s">
        <v>7170</v>
      </c>
      <c r="B450" s="661" t="s">
        <v>1686</v>
      </c>
      <c r="C450" s="661" t="s">
        <v>4373</v>
      </c>
      <c r="D450" s="661" t="s">
        <v>7347</v>
      </c>
      <c r="E450" s="661" t="s">
        <v>1826</v>
      </c>
      <c r="F450" s="664">
        <v>13</v>
      </c>
      <c r="G450" s="664">
        <v>3627.64</v>
      </c>
      <c r="H450" s="661">
        <v>1</v>
      </c>
      <c r="I450" s="661">
        <v>279.04923076923075</v>
      </c>
      <c r="J450" s="664"/>
      <c r="K450" s="664"/>
      <c r="L450" s="661"/>
      <c r="M450" s="661"/>
      <c r="N450" s="664"/>
      <c r="O450" s="664"/>
      <c r="P450" s="677"/>
      <c r="Q450" s="665"/>
    </row>
    <row r="451" spans="1:17" ht="14.4" customHeight="1" x14ac:dyDescent="0.3">
      <c r="A451" s="660" t="s">
        <v>7170</v>
      </c>
      <c r="B451" s="661" t="s">
        <v>1686</v>
      </c>
      <c r="C451" s="661" t="s">
        <v>4373</v>
      </c>
      <c r="D451" s="661" t="s">
        <v>7200</v>
      </c>
      <c r="E451" s="661" t="s">
        <v>7161</v>
      </c>
      <c r="F451" s="664">
        <v>276.7</v>
      </c>
      <c r="G451" s="664">
        <v>3218.3900000000003</v>
      </c>
      <c r="H451" s="661">
        <v>1</v>
      </c>
      <c r="I451" s="661">
        <v>11.631333574268162</v>
      </c>
      <c r="J451" s="664"/>
      <c r="K451" s="664"/>
      <c r="L451" s="661"/>
      <c r="M451" s="661"/>
      <c r="N451" s="664"/>
      <c r="O451" s="664"/>
      <c r="P451" s="677"/>
      <c r="Q451" s="665"/>
    </row>
    <row r="452" spans="1:17" ht="14.4" customHeight="1" x14ac:dyDescent="0.3">
      <c r="A452" s="660" t="s">
        <v>7170</v>
      </c>
      <c r="B452" s="661" t="s">
        <v>1686</v>
      </c>
      <c r="C452" s="661" t="s">
        <v>4373</v>
      </c>
      <c r="D452" s="661" t="s">
        <v>7256</v>
      </c>
      <c r="E452" s="661" t="s">
        <v>7257</v>
      </c>
      <c r="F452" s="664">
        <v>1.31</v>
      </c>
      <c r="G452" s="664">
        <v>1516.18</v>
      </c>
      <c r="H452" s="661">
        <v>1</v>
      </c>
      <c r="I452" s="661">
        <v>1157.3893129770993</v>
      </c>
      <c r="J452" s="664"/>
      <c r="K452" s="664"/>
      <c r="L452" s="661"/>
      <c r="M452" s="661"/>
      <c r="N452" s="664"/>
      <c r="O452" s="664"/>
      <c r="P452" s="677"/>
      <c r="Q452" s="665"/>
    </row>
    <row r="453" spans="1:17" ht="14.4" customHeight="1" x14ac:dyDescent="0.3">
      <c r="A453" s="660" t="s">
        <v>7170</v>
      </c>
      <c r="B453" s="661" t="s">
        <v>1686</v>
      </c>
      <c r="C453" s="661" t="s">
        <v>4373</v>
      </c>
      <c r="D453" s="661" t="s">
        <v>7260</v>
      </c>
      <c r="E453" s="661" t="s">
        <v>7261</v>
      </c>
      <c r="F453" s="664">
        <v>13</v>
      </c>
      <c r="G453" s="664">
        <v>49271.62</v>
      </c>
      <c r="H453" s="661">
        <v>1</v>
      </c>
      <c r="I453" s="661">
        <v>3790.1246153846155</v>
      </c>
      <c r="J453" s="664"/>
      <c r="K453" s="664"/>
      <c r="L453" s="661"/>
      <c r="M453" s="661"/>
      <c r="N453" s="664"/>
      <c r="O453" s="664"/>
      <c r="P453" s="677"/>
      <c r="Q453" s="665"/>
    </row>
    <row r="454" spans="1:17" ht="14.4" customHeight="1" x14ac:dyDescent="0.3">
      <c r="A454" s="660" t="s">
        <v>7170</v>
      </c>
      <c r="B454" s="661" t="s">
        <v>1686</v>
      </c>
      <c r="C454" s="661" t="s">
        <v>4373</v>
      </c>
      <c r="D454" s="661" t="s">
        <v>7262</v>
      </c>
      <c r="E454" s="661" t="s">
        <v>7161</v>
      </c>
      <c r="F454" s="664">
        <v>10.59</v>
      </c>
      <c r="G454" s="664">
        <v>1731.29</v>
      </c>
      <c r="H454" s="661">
        <v>1</v>
      </c>
      <c r="I454" s="661">
        <v>163.48347497639281</v>
      </c>
      <c r="J454" s="664"/>
      <c r="K454" s="664"/>
      <c r="L454" s="661"/>
      <c r="M454" s="661"/>
      <c r="N454" s="664"/>
      <c r="O454" s="664"/>
      <c r="P454" s="677"/>
      <c r="Q454" s="665"/>
    </row>
    <row r="455" spans="1:17" ht="14.4" customHeight="1" x14ac:dyDescent="0.3">
      <c r="A455" s="660" t="s">
        <v>7170</v>
      </c>
      <c r="B455" s="661" t="s">
        <v>1686</v>
      </c>
      <c r="C455" s="661" t="s">
        <v>4373</v>
      </c>
      <c r="D455" s="661" t="s">
        <v>7263</v>
      </c>
      <c r="E455" s="661" t="s">
        <v>7161</v>
      </c>
      <c r="F455" s="664">
        <v>2.02</v>
      </c>
      <c r="G455" s="664">
        <v>2972.29</v>
      </c>
      <c r="H455" s="661">
        <v>1</v>
      </c>
      <c r="I455" s="661">
        <v>1471.4306930693069</v>
      </c>
      <c r="J455" s="664"/>
      <c r="K455" s="664"/>
      <c r="L455" s="661"/>
      <c r="M455" s="661"/>
      <c r="N455" s="664"/>
      <c r="O455" s="664"/>
      <c r="P455" s="677"/>
      <c r="Q455" s="665"/>
    </row>
    <row r="456" spans="1:17" ht="14.4" customHeight="1" x14ac:dyDescent="0.3">
      <c r="A456" s="660" t="s">
        <v>7170</v>
      </c>
      <c r="B456" s="661" t="s">
        <v>1686</v>
      </c>
      <c r="C456" s="661" t="s">
        <v>4373</v>
      </c>
      <c r="D456" s="661" t="s">
        <v>7202</v>
      </c>
      <c r="E456" s="661" t="s">
        <v>1021</v>
      </c>
      <c r="F456" s="664">
        <v>47.7</v>
      </c>
      <c r="G456" s="664">
        <v>3662.87</v>
      </c>
      <c r="H456" s="661">
        <v>1</v>
      </c>
      <c r="I456" s="661">
        <v>76.78972746331236</v>
      </c>
      <c r="J456" s="664"/>
      <c r="K456" s="664"/>
      <c r="L456" s="661"/>
      <c r="M456" s="661"/>
      <c r="N456" s="664">
        <v>0.8</v>
      </c>
      <c r="O456" s="664">
        <v>59.16</v>
      </c>
      <c r="P456" s="677">
        <v>1.6151269359818938E-2</v>
      </c>
      <c r="Q456" s="665">
        <v>73.949999999999989</v>
      </c>
    </row>
    <row r="457" spans="1:17" ht="14.4" customHeight="1" x14ac:dyDescent="0.3">
      <c r="A457" s="660" t="s">
        <v>7170</v>
      </c>
      <c r="B457" s="661" t="s">
        <v>1686</v>
      </c>
      <c r="C457" s="661" t="s">
        <v>4373</v>
      </c>
      <c r="D457" s="661" t="s">
        <v>7265</v>
      </c>
      <c r="E457" s="661" t="s">
        <v>1622</v>
      </c>
      <c r="F457" s="664">
        <v>0.7</v>
      </c>
      <c r="G457" s="664">
        <v>236</v>
      </c>
      <c r="H457" s="661">
        <v>1</v>
      </c>
      <c r="I457" s="661">
        <v>337.14285714285717</v>
      </c>
      <c r="J457" s="664"/>
      <c r="K457" s="664"/>
      <c r="L457" s="661"/>
      <c r="M457" s="661"/>
      <c r="N457" s="664"/>
      <c r="O457" s="664"/>
      <c r="P457" s="677"/>
      <c r="Q457" s="665"/>
    </row>
    <row r="458" spans="1:17" ht="14.4" customHeight="1" x14ac:dyDescent="0.3">
      <c r="A458" s="660" t="s">
        <v>7170</v>
      </c>
      <c r="B458" s="661" t="s">
        <v>1686</v>
      </c>
      <c r="C458" s="661" t="s">
        <v>4373</v>
      </c>
      <c r="D458" s="661" t="s">
        <v>7266</v>
      </c>
      <c r="E458" s="661" t="s">
        <v>1626</v>
      </c>
      <c r="F458" s="664">
        <v>1.31</v>
      </c>
      <c r="G458" s="664">
        <v>110.41</v>
      </c>
      <c r="H458" s="661">
        <v>1</v>
      </c>
      <c r="I458" s="661">
        <v>84.282442748091597</v>
      </c>
      <c r="J458" s="664"/>
      <c r="K458" s="664"/>
      <c r="L458" s="661"/>
      <c r="M458" s="661"/>
      <c r="N458" s="664"/>
      <c r="O458" s="664"/>
      <c r="P458" s="677"/>
      <c r="Q458" s="665"/>
    </row>
    <row r="459" spans="1:17" ht="14.4" customHeight="1" x14ac:dyDescent="0.3">
      <c r="A459" s="660" t="s">
        <v>7170</v>
      </c>
      <c r="B459" s="661" t="s">
        <v>1686</v>
      </c>
      <c r="C459" s="661" t="s">
        <v>4373</v>
      </c>
      <c r="D459" s="661" t="s">
        <v>7267</v>
      </c>
      <c r="E459" s="661" t="s">
        <v>1630</v>
      </c>
      <c r="F459" s="664">
        <v>2.31</v>
      </c>
      <c r="G459" s="664">
        <v>389.39</v>
      </c>
      <c r="H459" s="661">
        <v>1</v>
      </c>
      <c r="I459" s="661">
        <v>168.56709956709955</v>
      </c>
      <c r="J459" s="664"/>
      <c r="K459" s="664"/>
      <c r="L459" s="661"/>
      <c r="M459" s="661"/>
      <c r="N459" s="664"/>
      <c r="O459" s="664"/>
      <c r="P459" s="677"/>
      <c r="Q459" s="665"/>
    </row>
    <row r="460" spans="1:17" ht="14.4" customHeight="1" x14ac:dyDescent="0.3">
      <c r="A460" s="660" t="s">
        <v>7170</v>
      </c>
      <c r="B460" s="661" t="s">
        <v>1686</v>
      </c>
      <c r="C460" s="661" t="s">
        <v>4373</v>
      </c>
      <c r="D460" s="661" t="s">
        <v>7203</v>
      </c>
      <c r="E460" s="661" t="s">
        <v>7204</v>
      </c>
      <c r="F460" s="664">
        <v>9.8000000000000007</v>
      </c>
      <c r="G460" s="664">
        <v>1190.3399999999999</v>
      </c>
      <c r="H460" s="661">
        <v>1</v>
      </c>
      <c r="I460" s="661">
        <v>121.46326530612244</v>
      </c>
      <c r="J460" s="664"/>
      <c r="K460" s="664"/>
      <c r="L460" s="661"/>
      <c r="M460" s="661"/>
      <c r="N460" s="664"/>
      <c r="O460" s="664"/>
      <c r="P460" s="677"/>
      <c r="Q460" s="665"/>
    </row>
    <row r="461" spans="1:17" ht="14.4" customHeight="1" x14ac:dyDescent="0.3">
      <c r="A461" s="660" t="s">
        <v>7170</v>
      </c>
      <c r="B461" s="661" t="s">
        <v>1686</v>
      </c>
      <c r="C461" s="661" t="s">
        <v>4373</v>
      </c>
      <c r="D461" s="661" t="s">
        <v>7205</v>
      </c>
      <c r="E461" s="661" t="s">
        <v>4110</v>
      </c>
      <c r="F461" s="664">
        <v>36.910000000000004</v>
      </c>
      <c r="G461" s="664">
        <v>2380.6499999999996</v>
      </c>
      <c r="H461" s="661">
        <v>1</v>
      </c>
      <c r="I461" s="661">
        <v>64.498780818206427</v>
      </c>
      <c r="J461" s="664"/>
      <c r="K461" s="664"/>
      <c r="L461" s="661"/>
      <c r="M461" s="661"/>
      <c r="N461" s="664"/>
      <c r="O461" s="664"/>
      <c r="P461" s="677"/>
      <c r="Q461" s="665"/>
    </row>
    <row r="462" spans="1:17" ht="14.4" customHeight="1" x14ac:dyDescent="0.3">
      <c r="A462" s="660" t="s">
        <v>7170</v>
      </c>
      <c r="B462" s="661" t="s">
        <v>1686</v>
      </c>
      <c r="C462" s="661" t="s">
        <v>4373</v>
      </c>
      <c r="D462" s="661" t="s">
        <v>7207</v>
      </c>
      <c r="E462" s="661" t="s">
        <v>7161</v>
      </c>
      <c r="F462" s="664">
        <v>4</v>
      </c>
      <c r="G462" s="664">
        <v>52.46</v>
      </c>
      <c r="H462" s="661">
        <v>1</v>
      </c>
      <c r="I462" s="661">
        <v>13.115</v>
      </c>
      <c r="J462" s="664"/>
      <c r="K462" s="664"/>
      <c r="L462" s="661"/>
      <c r="M462" s="661"/>
      <c r="N462" s="664"/>
      <c r="O462" s="664"/>
      <c r="P462" s="677"/>
      <c r="Q462" s="665"/>
    </row>
    <row r="463" spans="1:17" ht="14.4" customHeight="1" x14ac:dyDescent="0.3">
      <c r="A463" s="660" t="s">
        <v>7170</v>
      </c>
      <c r="B463" s="661" t="s">
        <v>1686</v>
      </c>
      <c r="C463" s="661" t="s">
        <v>4373</v>
      </c>
      <c r="D463" s="661" t="s">
        <v>7411</v>
      </c>
      <c r="E463" s="661" t="s">
        <v>7372</v>
      </c>
      <c r="F463" s="664">
        <v>4</v>
      </c>
      <c r="G463" s="664">
        <v>3095.28</v>
      </c>
      <c r="H463" s="661">
        <v>1</v>
      </c>
      <c r="I463" s="661">
        <v>773.82</v>
      </c>
      <c r="J463" s="664"/>
      <c r="K463" s="664"/>
      <c r="L463" s="661"/>
      <c r="M463" s="661"/>
      <c r="N463" s="664"/>
      <c r="O463" s="664"/>
      <c r="P463" s="677"/>
      <c r="Q463" s="665"/>
    </row>
    <row r="464" spans="1:17" ht="14.4" customHeight="1" x14ac:dyDescent="0.3">
      <c r="A464" s="660" t="s">
        <v>7170</v>
      </c>
      <c r="B464" s="661" t="s">
        <v>1686</v>
      </c>
      <c r="C464" s="661" t="s">
        <v>4373</v>
      </c>
      <c r="D464" s="661" t="s">
        <v>7371</v>
      </c>
      <c r="E464" s="661" t="s">
        <v>7372</v>
      </c>
      <c r="F464" s="664">
        <v>4</v>
      </c>
      <c r="G464" s="664">
        <v>15476.39</v>
      </c>
      <c r="H464" s="661">
        <v>1</v>
      </c>
      <c r="I464" s="661">
        <v>3869.0974999999999</v>
      </c>
      <c r="J464" s="664"/>
      <c r="K464" s="664"/>
      <c r="L464" s="661"/>
      <c r="M464" s="661"/>
      <c r="N464" s="664"/>
      <c r="O464" s="664"/>
      <c r="P464" s="677"/>
      <c r="Q464" s="665"/>
    </row>
    <row r="465" spans="1:17" ht="14.4" customHeight="1" x14ac:dyDescent="0.3">
      <c r="A465" s="660" t="s">
        <v>7170</v>
      </c>
      <c r="B465" s="661" t="s">
        <v>1686</v>
      </c>
      <c r="C465" s="661" t="s">
        <v>4373</v>
      </c>
      <c r="D465" s="661" t="s">
        <v>7271</v>
      </c>
      <c r="E465" s="661" t="s">
        <v>7272</v>
      </c>
      <c r="F465" s="664">
        <v>2.5499999999999998</v>
      </c>
      <c r="G465" s="664">
        <v>3390.7</v>
      </c>
      <c r="H465" s="661">
        <v>1</v>
      </c>
      <c r="I465" s="661">
        <v>1329.686274509804</v>
      </c>
      <c r="J465" s="664"/>
      <c r="K465" s="664"/>
      <c r="L465" s="661"/>
      <c r="M465" s="661"/>
      <c r="N465" s="664"/>
      <c r="O465" s="664"/>
      <c r="P465" s="677"/>
      <c r="Q465" s="665"/>
    </row>
    <row r="466" spans="1:17" ht="14.4" customHeight="1" x14ac:dyDescent="0.3">
      <c r="A466" s="660" t="s">
        <v>7170</v>
      </c>
      <c r="B466" s="661" t="s">
        <v>1686</v>
      </c>
      <c r="C466" s="661" t="s">
        <v>4373</v>
      </c>
      <c r="D466" s="661" t="s">
        <v>7273</v>
      </c>
      <c r="E466" s="661" t="s">
        <v>7272</v>
      </c>
      <c r="F466" s="664">
        <v>3.7</v>
      </c>
      <c r="G466" s="664">
        <v>1032.48</v>
      </c>
      <c r="H466" s="661">
        <v>1</v>
      </c>
      <c r="I466" s="661">
        <v>279.04864864864862</v>
      </c>
      <c r="J466" s="664"/>
      <c r="K466" s="664"/>
      <c r="L466" s="661"/>
      <c r="M466" s="661"/>
      <c r="N466" s="664"/>
      <c r="O466" s="664"/>
      <c r="P466" s="677"/>
      <c r="Q466" s="665"/>
    </row>
    <row r="467" spans="1:17" ht="14.4" customHeight="1" x14ac:dyDescent="0.3">
      <c r="A467" s="660" t="s">
        <v>7170</v>
      </c>
      <c r="B467" s="661" t="s">
        <v>1686</v>
      </c>
      <c r="C467" s="661" t="s">
        <v>4373</v>
      </c>
      <c r="D467" s="661" t="s">
        <v>7374</v>
      </c>
      <c r="E467" s="661" t="s">
        <v>7272</v>
      </c>
      <c r="F467" s="664">
        <v>1.1000000000000001</v>
      </c>
      <c r="G467" s="664">
        <v>2685.51</v>
      </c>
      <c r="H467" s="661">
        <v>1</v>
      </c>
      <c r="I467" s="661">
        <v>2441.3727272727274</v>
      </c>
      <c r="J467" s="664"/>
      <c r="K467" s="664"/>
      <c r="L467" s="661"/>
      <c r="M467" s="661"/>
      <c r="N467" s="664"/>
      <c r="O467" s="664"/>
      <c r="P467" s="677"/>
      <c r="Q467" s="665"/>
    </row>
    <row r="468" spans="1:17" ht="14.4" customHeight="1" x14ac:dyDescent="0.3">
      <c r="A468" s="660" t="s">
        <v>7170</v>
      </c>
      <c r="B468" s="661" t="s">
        <v>1686</v>
      </c>
      <c r="C468" s="661" t="s">
        <v>4373</v>
      </c>
      <c r="D468" s="661" t="s">
        <v>7214</v>
      </c>
      <c r="E468" s="661" t="s">
        <v>1854</v>
      </c>
      <c r="F468" s="664">
        <v>0.29000000000000004</v>
      </c>
      <c r="G468" s="664">
        <v>93.490000000000009</v>
      </c>
      <c r="H468" s="661">
        <v>1</v>
      </c>
      <c r="I468" s="661">
        <v>322.37931034482756</v>
      </c>
      <c r="J468" s="664"/>
      <c r="K468" s="664"/>
      <c r="L468" s="661"/>
      <c r="M468" s="661"/>
      <c r="N468" s="664"/>
      <c r="O468" s="664"/>
      <c r="P468" s="677"/>
      <c r="Q468" s="665"/>
    </row>
    <row r="469" spans="1:17" ht="14.4" customHeight="1" x14ac:dyDescent="0.3">
      <c r="A469" s="660" t="s">
        <v>7170</v>
      </c>
      <c r="B469" s="661" t="s">
        <v>1686</v>
      </c>
      <c r="C469" s="661" t="s">
        <v>4373</v>
      </c>
      <c r="D469" s="661" t="s">
        <v>7216</v>
      </c>
      <c r="E469" s="661" t="s">
        <v>1854</v>
      </c>
      <c r="F469" s="664">
        <v>0.5</v>
      </c>
      <c r="G469" s="664">
        <v>149.93</v>
      </c>
      <c r="H469" s="661">
        <v>1</v>
      </c>
      <c r="I469" s="661">
        <v>299.86</v>
      </c>
      <c r="J469" s="664"/>
      <c r="K469" s="664"/>
      <c r="L469" s="661"/>
      <c r="M469" s="661"/>
      <c r="N469" s="664"/>
      <c r="O469" s="664"/>
      <c r="P469" s="677"/>
      <c r="Q469" s="665"/>
    </row>
    <row r="470" spans="1:17" ht="14.4" customHeight="1" x14ac:dyDescent="0.3">
      <c r="A470" s="660" t="s">
        <v>7170</v>
      </c>
      <c r="B470" s="661" t="s">
        <v>1686</v>
      </c>
      <c r="C470" s="661" t="s">
        <v>4373</v>
      </c>
      <c r="D470" s="661" t="s">
        <v>7274</v>
      </c>
      <c r="E470" s="661" t="s">
        <v>3383</v>
      </c>
      <c r="F470" s="664"/>
      <c r="G470" s="664"/>
      <c r="H470" s="661"/>
      <c r="I470" s="661"/>
      <c r="J470" s="664"/>
      <c r="K470" s="664"/>
      <c r="L470" s="661"/>
      <c r="M470" s="661"/>
      <c r="N470" s="664">
        <v>3.83</v>
      </c>
      <c r="O470" s="664">
        <v>4389.21</v>
      </c>
      <c r="P470" s="677"/>
      <c r="Q470" s="665">
        <v>1146.0078328981724</v>
      </c>
    </row>
    <row r="471" spans="1:17" ht="14.4" customHeight="1" x14ac:dyDescent="0.3">
      <c r="A471" s="660" t="s">
        <v>7170</v>
      </c>
      <c r="B471" s="661" t="s">
        <v>1686</v>
      </c>
      <c r="C471" s="661" t="s">
        <v>4373</v>
      </c>
      <c r="D471" s="661" t="s">
        <v>7275</v>
      </c>
      <c r="E471" s="661" t="s">
        <v>3383</v>
      </c>
      <c r="F471" s="664"/>
      <c r="G471" s="664"/>
      <c r="H471" s="661"/>
      <c r="I471" s="661"/>
      <c r="J471" s="664"/>
      <c r="K471" s="664"/>
      <c r="L471" s="661"/>
      <c r="M471" s="661"/>
      <c r="N471" s="664">
        <v>2.81</v>
      </c>
      <c r="O471" s="664">
        <v>12881.150000000001</v>
      </c>
      <c r="P471" s="677"/>
      <c r="Q471" s="665">
        <v>4584.0391459074735</v>
      </c>
    </row>
    <row r="472" spans="1:17" ht="14.4" customHeight="1" x14ac:dyDescent="0.3">
      <c r="A472" s="660" t="s">
        <v>7170</v>
      </c>
      <c r="B472" s="661" t="s">
        <v>1686</v>
      </c>
      <c r="C472" s="661" t="s">
        <v>4373</v>
      </c>
      <c r="D472" s="661" t="s">
        <v>7217</v>
      </c>
      <c r="E472" s="661" t="s">
        <v>7218</v>
      </c>
      <c r="F472" s="664">
        <v>3.52</v>
      </c>
      <c r="G472" s="664">
        <v>11739.25</v>
      </c>
      <c r="H472" s="661">
        <v>1</v>
      </c>
      <c r="I472" s="661">
        <v>3335.0142045454545</v>
      </c>
      <c r="J472" s="664"/>
      <c r="K472" s="664"/>
      <c r="L472" s="661"/>
      <c r="M472" s="661"/>
      <c r="N472" s="664"/>
      <c r="O472" s="664"/>
      <c r="P472" s="677"/>
      <c r="Q472" s="665"/>
    </row>
    <row r="473" spans="1:17" ht="14.4" customHeight="1" x14ac:dyDescent="0.3">
      <c r="A473" s="660" t="s">
        <v>7170</v>
      </c>
      <c r="B473" s="661" t="s">
        <v>1686</v>
      </c>
      <c r="C473" s="661" t="s">
        <v>4373</v>
      </c>
      <c r="D473" s="661" t="s">
        <v>7219</v>
      </c>
      <c r="E473" s="661" t="s">
        <v>7218</v>
      </c>
      <c r="F473" s="664">
        <v>14.969999999999999</v>
      </c>
      <c r="G473" s="664">
        <v>99850.34</v>
      </c>
      <c r="H473" s="661">
        <v>1</v>
      </c>
      <c r="I473" s="661">
        <v>6670.0293921175689</v>
      </c>
      <c r="J473" s="664"/>
      <c r="K473" s="664"/>
      <c r="L473" s="661"/>
      <c r="M473" s="661"/>
      <c r="N473" s="664"/>
      <c r="O473" s="664"/>
      <c r="P473" s="677"/>
      <c r="Q473" s="665"/>
    </row>
    <row r="474" spans="1:17" ht="14.4" customHeight="1" x14ac:dyDescent="0.3">
      <c r="A474" s="660" t="s">
        <v>7170</v>
      </c>
      <c r="B474" s="661" t="s">
        <v>1686</v>
      </c>
      <c r="C474" s="661" t="s">
        <v>4373</v>
      </c>
      <c r="D474" s="661" t="s">
        <v>7379</v>
      </c>
      <c r="E474" s="661" t="s">
        <v>7257</v>
      </c>
      <c r="F474" s="664">
        <v>1.03</v>
      </c>
      <c r="G474" s="664">
        <v>2020.75</v>
      </c>
      <c r="H474" s="661">
        <v>1</v>
      </c>
      <c r="I474" s="661">
        <v>1961.8932038834951</v>
      </c>
      <c r="J474" s="664"/>
      <c r="K474" s="664"/>
      <c r="L474" s="661"/>
      <c r="M474" s="661"/>
      <c r="N474" s="664"/>
      <c r="O474" s="664"/>
      <c r="P474" s="677"/>
      <c r="Q474" s="665"/>
    </row>
    <row r="475" spans="1:17" ht="14.4" customHeight="1" x14ac:dyDescent="0.3">
      <c r="A475" s="660" t="s">
        <v>7170</v>
      </c>
      <c r="B475" s="661" t="s">
        <v>1686</v>
      </c>
      <c r="C475" s="661" t="s">
        <v>4373</v>
      </c>
      <c r="D475" s="661" t="s">
        <v>7171</v>
      </c>
      <c r="E475" s="661" t="s">
        <v>1679</v>
      </c>
      <c r="F475" s="664">
        <v>1.4</v>
      </c>
      <c r="G475" s="664">
        <v>20437.900000000001</v>
      </c>
      <c r="H475" s="661">
        <v>1</v>
      </c>
      <c r="I475" s="661">
        <v>14598.500000000002</v>
      </c>
      <c r="J475" s="664"/>
      <c r="K475" s="664"/>
      <c r="L475" s="661"/>
      <c r="M475" s="661"/>
      <c r="N475" s="664"/>
      <c r="O475" s="664"/>
      <c r="P475" s="677"/>
      <c r="Q475" s="665"/>
    </row>
    <row r="476" spans="1:17" ht="14.4" customHeight="1" x14ac:dyDescent="0.3">
      <c r="A476" s="660" t="s">
        <v>7170</v>
      </c>
      <c r="B476" s="661" t="s">
        <v>1686</v>
      </c>
      <c r="C476" s="661" t="s">
        <v>4373</v>
      </c>
      <c r="D476" s="661" t="s">
        <v>7222</v>
      </c>
      <c r="E476" s="661" t="s">
        <v>1978</v>
      </c>
      <c r="F476" s="664">
        <v>0.86</v>
      </c>
      <c r="G476" s="664">
        <v>483.81</v>
      </c>
      <c r="H476" s="661">
        <v>1</v>
      </c>
      <c r="I476" s="661">
        <v>562.56976744186045</v>
      </c>
      <c r="J476" s="664"/>
      <c r="K476" s="664"/>
      <c r="L476" s="661"/>
      <c r="M476" s="661"/>
      <c r="N476" s="664"/>
      <c r="O476" s="664"/>
      <c r="P476" s="677"/>
      <c r="Q476" s="665"/>
    </row>
    <row r="477" spans="1:17" ht="14.4" customHeight="1" x14ac:dyDescent="0.3">
      <c r="A477" s="660" t="s">
        <v>7170</v>
      </c>
      <c r="B477" s="661" t="s">
        <v>1686</v>
      </c>
      <c r="C477" s="661" t="s">
        <v>4373</v>
      </c>
      <c r="D477" s="661" t="s">
        <v>7223</v>
      </c>
      <c r="E477" s="661" t="s">
        <v>1842</v>
      </c>
      <c r="F477" s="664">
        <v>2.48</v>
      </c>
      <c r="G477" s="664">
        <v>528.41</v>
      </c>
      <c r="H477" s="661">
        <v>1</v>
      </c>
      <c r="I477" s="661">
        <v>213.06854838709677</v>
      </c>
      <c r="J477" s="664"/>
      <c r="K477" s="664"/>
      <c r="L477" s="661"/>
      <c r="M477" s="661"/>
      <c r="N477" s="664"/>
      <c r="O477" s="664"/>
      <c r="P477" s="677"/>
      <c r="Q477" s="665"/>
    </row>
    <row r="478" spans="1:17" ht="14.4" customHeight="1" x14ac:dyDescent="0.3">
      <c r="A478" s="660" t="s">
        <v>7170</v>
      </c>
      <c r="B478" s="661" t="s">
        <v>1686</v>
      </c>
      <c r="C478" s="661" t="s">
        <v>4373</v>
      </c>
      <c r="D478" s="661" t="s">
        <v>7302</v>
      </c>
      <c r="E478" s="661" t="s">
        <v>1912</v>
      </c>
      <c r="F478" s="664">
        <v>17.32</v>
      </c>
      <c r="G478" s="664">
        <v>8495.0800000000017</v>
      </c>
      <c r="H478" s="661">
        <v>1</v>
      </c>
      <c r="I478" s="661">
        <v>490.47806004618946</v>
      </c>
      <c r="J478" s="664"/>
      <c r="K478" s="664"/>
      <c r="L478" s="661"/>
      <c r="M478" s="661"/>
      <c r="N478" s="664"/>
      <c r="O478" s="664"/>
      <c r="P478" s="677"/>
      <c r="Q478" s="665"/>
    </row>
    <row r="479" spans="1:17" ht="14.4" customHeight="1" x14ac:dyDescent="0.3">
      <c r="A479" s="660" t="s">
        <v>7170</v>
      </c>
      <c r="B479" s="661" t="s">
        <v>1686</v>
      </c>
      <c r="C479" s="661" t="s">
        <v>4373</v>
      </c>
      <c r="D479" s="661" t="s">
        <v>7306</v>
      </c>
      <c r="E479" s="661" t="s">
        <v>1899</v>
      </c>
      <c r="F479" s="664">
        <v>84.72999999999999</v>
      </c>
      <c r="G479" s="664">
        <v>122185.16999999998</v>
      </c>
      <c r="H479" s="661">
        <v>1</v>
      </c>
      <c r="I479" s="661">
        <v>1442.0532279003894</v>
      </c>
      <c r="J479" s="664"/>
      <c r="K479" s="664"/>
      <c r="L479" s="661"/>
      <c r="M479" s="661"/>
      <c r="N479" s="664"/>
      <c r="O479" s="664"/>
      <c r="P479" s="677"/>
      <c r="Q479" s="665"/>
    </row>
    <row r="480" spans="1:17" ht="14.4" customHeight="1" x14ac:dyDescent="0.3">
      <c r="A480" s="660" t="s">
        <v>7170</v>
      </c>
      <c r="B480" s="661" t="s">
        <v>1686</v>
      </c>
      <c r="C480" s="661" t="s">
        <v>4373</v>
      </c>
      <c r="D480" s="661" t="s">
        <v>7307</v>
      </c>
      <c r="E480" s="661" t="s">
        <v>1899</v>
      </c>
      <c r="F480" s="664">
        <v>103.2</v>
      </c>
      <c r="G480" s="664">
        <v>496174.31</v>
      </c>
      <c r="H480" s="661">
        <v>1</v>
      </c>
      <c r="I480" s="661">
        <v>4807.8906007751939</v>
      </c>
      <c r="J480" s="664"/>
      <c r="K480" s="664"/>
      <c r="L480" s="661"/>
      <c r="M480" s="661"/>
      <c r="N480" s="664"/>
      <c r="O480" s="664"/>
      <c r="P480" s="677"/>
      <c r="Q480" s="665"/>
    </row>
    <row r="481" spans="1:17" ht="14.4" customHeight="1" x14ac:dyDescent="0.3">
      <c r="A481" s="660" t="s">
        <v>7170</v>
      </c>
      <c r="B481" s="661" t="s">
        <v>1686</v>
      </c>
      <c r="C481" s="661" t="s">
        <v>4373</v>
      </c>
      <c r="D481" s="661" t="s">
        <v>7308</v>
      </c>
      <c r="E481" s="661" t="s">
        <v>1899</v>
      </c>
      <c r="F481" s="664">
        <v>50.679999999999993</v>
      </c>
      <c r="G481" s="664">
        <v>731818.36</v>
      </c>
      <c r="H481" s="661">
        <v>1</v>
      </c>
      <c r="I481" s="661">
        <v>14439.983425414366</v>
      </c>
      <c r="J481" s="664"/>
      <c r="K481" s="664"/>
      <c r="L481" s="661"/>
      <c r="M481" s="661"/>
      <c r="N481" s="664"/>
      <c r="O481" s="664"/>
      <c r="P481" s="677"/>
      <c r="Q481" s="665"/>
    </row>
    <row r="482" spans="1:17" ht="14.4" customHeight="1" x14ac:dyDescent="0.3">
      <c r="A482" s="660" t="s">
        <v>7170</v>
      </c>
      <c r="B482" s="661" t="s">
        <v>1686</v>
      </c>
      <c r="C482" s="661" t="s">
        <v>4373</v>
      </c>
      <c r="D482" s="661" t="s">
        <v>7412</v>
      </c>
      <c r="E482" s="661" t="s">
        <v>3381</v>
      </c>
      <c r="F482" s="664">
        <v>0.4</v>
      </c>
      <c r="G482" s="664">
        <v>3915.28</v>
      </c>
      <c r="H482" s="661">
        <v>1</v>
      </c>
      <c r="I482" s="661">
        <v>9788.2000000000007</v>
      </c>
      <c r="J482" s="664"/>
      <c r="K482" s="664"/>
      <c r="L482" s="661"/>
      <c r="M482" s="661"/>
      <c r="N482" s="664"/>
      <c r="O482" s="664"/>
      <c r="P482" s="677"/>
      <c r="Q482" s="665"/>
    </row>
    <row r="483" spans="1:17" ht="14.4" customHeight="1" x14ac:dyDescent="0.3">
      <c r="A483" s="660" t="s">
        <v>7170</v>
      </c>
      <c r="B483" s="661" t="s">
        <v>1686</v>
      </c>
      <c r="C483" s="661" t="s">
        <v>4373</v>
      </c>
      <c r="D483" s="661" t="s">
        <v>7413</v>
      </c>
      <c r="E483" s="661" t="s">
        <v>7161</v>
      </c>
      <c r="F483" s="664">
        <v>0.2</v>
      </c>
      <c r="G483" s="664">
        <v>474.16</v>
      </c>
      <c r="H483" s="661">
        <v>1</v>
      </c>
      <c r="I483" s="661">
        <v>2370.8000000000002</v>
      </c>
      <c r="J483" s="664"/>
      <c r="K483" s="664"/>
      <c r="L483" s="661"/>
      <c r="M483" s="661"/>
      <c r="N483" s="664"/>
      <c r="O483" s="664"/>
      <c r="P483" s="677"/>
      <c r="Q483" s="665"/>
    </row>
    <row r="484" spans="1:17" ht="14.4" customHeight="1" x14ac:dyDescent="0.3">
      <c r="A484" s="660" t="s">
        <v>7170</v>
      </c>
      <c r="B484" s="661" t="s">
        <v>1686</v>
      </c>
      <c r="C484" s="661" t="s">
        <v>4373</v>
      </c>
      <c r="D484" s="661" t="s">
        <v>7172</v>
      </c>
      <c r="E484" s="661" t="s">
        <v>3413</v>
      </c>
      <c r="F484" s="664">
        <v>0.2</v>
      </c>
      <c r="G484" s="664">
        <v>3013.33</v>
      </c>
      <c r="H484" s="661">
        <v>1</v>
      </c>
      <c r="I484" s="661">
        <v>15066.65</v>
      </c>
      <c r="J484" s="664"/>
      <c r="K484" s="664"/>
      <c r="L484" s="661"/>
      <c r="M484" s="661"/>
      <c r="N484" s="664"/>
      <c r="O484" s="664"/>
      <c r="P484" s="677"/>
      <c r="Q484" s="665"/>
    </row>
    <row r="485" spans="1:17" ht="14.4" customHeight="1" x14ac:dyDescent="0.3">
      <c r="A485" s="660" t="s">
        <v>7170</v>
      </c>
      <c r="B485" s="661" t="s">
        <v>1686</v>
      </c>
      <c r="C485" s="661" t="s">
        <v>4373</v>
      </c>
      <c r="D485" s="661" t="s">
        <v>7338</v>
      </c>
      <c r="E485" s="661" t="s">
        <v>7161</v>
      </c>
      <c r="F485" s="664">
        <v>1.74</v>
      </c>
      <c r="G485" s="664">
        <v>2333.09</v>
      </c>
      <c r="H485" s="661">
        <v>1</v>
      </c>
      <c r="I485" s="661">
        <v>1340.8563218390805</v>
      </c>
      <c r="J485" s="664"/>
      <c r="K485" s="664"/>
      <c r="L485" s="661"/>
      <c r="M485" s="661"/>
      <c r="N485" s="664"/>
      <c r="O485" s="664"/>
      <c r="P485" s="677"/>
      <c r="Q485" s="665"/>
    </row>
    <row r="486" spans="1:17" ht="14.4" customHeight="1" x14ac:dyDescent="0.3">
      <c r="A486" s="660" t="s">
        <v>7170</v>
      </c>
      <c r="B486" s="661" t="s">
        <v>1686</v>
      </c>
      <c r="C486" s="661" t="s">
        <v>4373</v>
      </c>
      <c r="D486" s="661" t="s">
        <v>7339</v>
      </c>
      <c r="E486" s="661" t="s">
        <v>3850</v>
      </c>
      <c r="F486" s="664"/>
      <c r="G486" s="664"/>
      <c r="H486" s="661"/>
      <c r="I486" s="661"/>
      <c r="J486" s="664"/>
      <c r="K486" s="664"/>
      <c r="L486" s="661"/>
      <c r="M486" s="661"/>
      <c r="N486" s="664">
        <v>3</v>
      </c>
      <c r="O486" s="664">
        <v>31257.119999999999</v>
      </c>
      <c r="P486" s="677"/>
      <c r="Q486" s="665">
        <v>10419.039999999999</v>
      </c>
    </row>
    <row r="487" spans="1:17" ht="14.4" customHeight="1" x14ac:dyDescent="0.3">
      <c r="A487" s="660" t="s">
        <v>7170</v>
      </c>
      <c r="B487" s="661" t="s">
        <v>1686</v>
      </c>
      <c r="C487" s="661" t="s">
        <v>4373</v>
      </c>
      <c r="D487" s="661" t="s">
        <v>7343</v>
      </c>
      <c r="E487" s="661" t="s">
        <v>3853</v>
      </c>
      <c r="F487" s="664"/>
      <c r="G487" s="664"/>
      <c r="H487" s="661"/>
      <c r="I487" s="661"/>
      <c r="J487" s="664"/>
      <c r="K487" s="664"/>
      <c r="L487" s="661"/>
      <c r="M487" s="661"/>
      <c r="N487" s="664">
        <v>3</v>
      </c>
      <c r="O487" s="664">
        <v>246769.77</v>
      </c>
      <c r="P487" s="677"/>
      <c r="Q487" s="665">
        <v>82256.59</v>
      </c>
    </row>
    <row r="488" spans="1:17" ht="14.4" customHeight="1" x14ac:dyDescent="0.3">
      <c r="A488" s="660" t="s">
        <v>7170</v>
      </c>
      <c r="B488" s="661" t="s">
        <v>1686</v>
      </c>
      <c r="C488" s="661" t="s">
        <v>4375</v>
      </c>
      <c r="D488" s="661" t="s">
        <v>7173</v>
      </c>
      <c r="E488" s="661" t="s">
        <v>7174</v>
      </c>
      <c r="F488" s="664">
        <v>3.2</v>
      </c>
      <c r="G488" s="664">
        <v>310.83999999999997</v>
      </c>
      <c r="H488" s="661">
        <v>1</v>
      </c>
      <c r="I488" s="661">
        <v>97.137499999999989</v>
      </c>
      <c r="J488" s="664">
        <v>16.8</v>
      </c>
      <c r="K488" s="664">
        <v>1531.32</v>
      </c>
      <c r="L488" s="661">
        <v>4.9263929996139497</v>
      </c>
      <c r="M488" s="661">
        <v>91.149999999999991</v>
      </c>
      <c r="N488" s="664">
        <v>26.999999999999996</v>
      </c>
      <c r="O488" s="664">
        <v>1526.9199999999998</v>
      </c>
      <c r="P488" s="677">
        <v>4.9122378072320165</v>
      </c>
      <c r="Q488" s="665">
        <v>56.552592592592596</v>
      </c>
    </row>
    <row r="489" spans="1:17" ht="14.4" customHeight="1" x14ac:dyDescent="0.3">
      <c r="A489" s="660" t="s">
        <v>7170</v>
      </c>
      <c r="B489" s="661" t="s">
        <v>1686</v>
      </c>
      <c r="C489" s="661" t="s">
        <v>4375</v>
      </c>
      <c r="D489" s="661" t="s">
        <v>7175</v>
      </c>
      <c r="E489" s="661" t="s">
        <v>7176</v>
      </c>
      <c r="F489" s="664">
        <v>0.4</v>
      </c>
      <c r="G489" s="664">
        <v>43.08</v>
      </c>
      <c r="H489" s="661">
        <v>1</v>
      </c>
      <c r="I489" s="661">
        <v>107.69999999999999</v>
      </c>
      <c r="J489" s="664">
        <v>3</v>
      </c>
      <c r="K489" s="664">
        <v>364.69</v>
      </c>
      <c r="L489" s="661">
        <v>8.4654131847725171</v>
      </c>
      <c r="M489" s="661">
        <v>121.56333333333333</v>
      </c>
      <c r="N489" s="664">
        <v>9.8000000000000007</v>
      </c>
      <c r="O489" s="664">
        <v>1109.3600000000001</v>
      </c>
      <c r="P489" s="677">
        <v>25.751160631383478</v>
      </c>
      <c r="Q489" s="665">
        <v>113.2</v>
      </c>
    </row>
    <row r="490" spans="1:17" ht="14.4" customHeight="1" x14ac:dyDescent="0.3">
      <c r="A490" s="660" t="s">
        <v>7170</v>
      </c>
      <c r="B490" s="661" t="s">
        <v>1686</v>
      </c>
      <c r="C490" s="661" t="s">
        <v>4375</v>
      </c>
      <c r="D490" s="661" t="s">
        <v>7357</v>
      </c>
      <c r="E490" s="661" t="s">
        <v>6522</v>
      </c>
      <c r="F490" s="664"/>
      <c r="G490" s="664"/>
      <c r="H490" s="661"/>
      <c r="I490" s="661"/>
      <c r="J490" s="664"/>
      <c r="K490" s="664"/>
      <c r="L490" s="661"/>
      <c r="M490" s="661"/>
      <c r="N490" s="664">
        <v>0.3</v>
      </c>
      <c r="O490" s="664">
        <v>47.37</v>
      </c>
      <c r="P490" s="677"/>
      <c r="Q490" s="665">
        <v>157.9</v>
      </c>
    </row>
    <row r="491" spans="1:17" ht="14.4" customHeight="1" x14ac:dyDescent="0.3">
      <c r="A491" s="660" t="s">
        <v>7170</v>
      </c>
      <c r="B491" s="661" t="s">
        <v>1686</v>
      </c>
      <c r="C491" s="661" t="s">
        <v>4375</v>
      </c>
      <c r="D491" s="661" t="s">
        <v>7177</v>
      </c>
      <c r="E491" s="661" t="s">
        <v>7178</v>
      </c>
      <c r="F491" s="664">
        <v>6</v>
      </c>
      <c r="G491" s="664">
        <v>237.92</v>
      </c>
      <c r="H491" s="661">
        <v>1</v>
      </c>
      <c r="I491" s="661">
        <v>39.653333333333329</v>
      </c>
      <c r="J491" s="664"/>
      <c r="K491" s="664"/>
      <c r="L491" s="661"/>
      <c r="M491" s="661"/>
      <c r="N491" s="664"/>
      <c r="O491" s="664"/>
      <c r="P491" s="677"/>
      <c r="Q491" s="665"/>
    </row>
    <row r="492" spans="1:17" ht="14.4" customHeight="1" x14ac:dyDescent="0.3">
      <c r="A492" s="660" t="s">
        <v>7170</v>
      </c>
      <c r="B492" s="661" t="s">
        <v>1686</v>
      </c>
      <c r="C492" s="661" t="s">
        <v>4375</v>
      </c>
      <c r="D492" s="661" t="s">
        <v>7227</v>
      </c>
      <c r="E492" s="661" t="s">
        <v>7228</v>
      </c>
      <c r="F492" s="664"/>
      <c r="G492" s="664"/>
      <c r="H492" s="661"/>
      <c r="I492" s="661"/>
      <c r="J492" s="664">
        <v>0.8</v>
      </c>
      <c r="K492" s="664">
        <v>9.36</v>
      </c>
      <c r="L492" s="661"/>
      <c r="M492" s="661">
        <v>11.7</v>
      </c>
      <c r="N492" s="664">
        <v>1</v>
      </c>
      <c r="O492" s="664">
        <v>11.7</v>
      </c>
      <c r="P492" s="677"/>
      <c r="Q492" s="665">
        <v>11.7</v>
      </c>
    </row>
    <row r="493" spans="1:17" ht="14.4" customHeight="1" x14ac:dyDescent="0.3">
      <c r="A493" s="660" t="s">
        <v>7170</v>
      </c>
      <c r="B493" s="661" t="s">
        <v>1686</v>
      </c>
      <c r="C493" s="661" t="s">
        <v>4375</v>
      </c>
      <c r="D493" s="661" t="s">
        <v>7179</v>
      </c>
      <c r="E493" s="661" t="s">
        <v>7180</v>
      </c>
      <c r="F493" s="664">
        <v>5</v>
      </c>
      <c r="G493" s="664">
        <v>977.99999999999989</v>
      </c>
      <c r="H493" s="661">
        <v>1</v>
      </c>
      <c r="I493" s="661">
        <v>195.59999999999997</v>
      </c>
      <c r="J493" s="664">
        <v>22.9</v>
      </c>
      <c r="K493" s="664">
        <v>4518.17</v>
      </c>
      <c r="L493" s="661">
        <v>4.6198057259713705</v>
      </c>
      <c r="M493" s="661">
        <v>197.3</v>
      </c>
      <c r="N493" s="664">
        <v>29.9</v>
      </c>
      <c r="O493" s="664">
        <v>5899.27</v>
      </c>
      <c r="P493" s="677">
        <v>6.0319734151329252</v>
      </c>
      <c r="Q493" s="665">
        <v>197.3</v>
      </c>
    </row>
    <row r="494" spans="1:17" ht="14.4" customHeight="1" x14ac:dyDescent="0.3">
      <c r="A494" s="660" t="s">
        <v>7170</v>
      </c>
      <c r="B494" s="661" t="s">
        <v>1686</v>
      </c>
      <c r="C494" s="661" t="s">
        <v>4375</v>
      </c>
      <c r="D494" s="661" t="s">
        <v>7414</v>
      </c>
      <c r="E494" s="661" t="s">
        <v>7415</v>
      </c>
      <c r="F494" s="664"/>
      <c r="G494" s="664"/>
      <c r="H494" s="661"/>
      <c r="I494" s="661"/>
      <c r="J494" s="664">
        <v>0.4</v>
      </c>
      <c r="K494" s="664">
        <v>14.38</v>
      </c>
      <c r="L494" s="661"/>
      <c r="M494" s="661">
        <v>35.950000000000003</v>
      </c>
      <c r="N494" s="664"/>
      <c r="O494" s="664"/>
      <c r="P494" s="677"/>
      <c r="Q494" s="665"/>
    </row>
    <row r="495" spans="1:17" ht="14.4" customHeight="1" x14ac:dyDescent="0.3">
      <c r="A495" s="660" t="s">
        <v>7170</v>
      </c>
      <c r="B495" s="661" t="s">
        <v>1686</v>
      </c>
      <c r="C495" s="661" t="s">
        <v>4375</v>
      </c>
      <c r="D495" s="661" t="s">
        <v>7416</v>
      </c>
      <c r="E495" s="661" t="s">
        <v>7359</v>
      </c>
      <c r="F495" s="664"/>
      <c r="G495" s="664"/>
      <c r="H495" s="661"/>
      <c r="I495" s="661"/>
      <c r="J495" s="664">
        <v>1</v>
      </c>
      <c r="K495" s="664">
        <v>140.09</v>
      </c>
      <c r="L495" s="661"/>
      <c r="M495" s="661">
        <v>140.09</v>
      </c>
      <c r="N495" s="664"/>
      <c r="O495" s="664"/>
      <c r="P495" s="677"/>
      <c r="Q495" s="665"/>
    </row>
    <row r="496" spans="1:17" ht="14.4" customHeight="1" x14ac:dyDescent="0.3">
      <c r="A496" s="660" t="s">
        <v>7170</v>
      </c>
      <c r="B496" s="661" t="s">
        <v>1686</v>
      </c>
      <c r="C496" s="661" t="s">
        <v>4375</v>
      </c>
      <c r="D496" s="661" t="s">
        <v>7358</v>
      </c>
      <c r="E496" s="661" t="s">
        <v>7359</v>
      </c>
      <c r="F496" s="664">
        <v>2</v>
      </c>
      <c r="G496" s="664">
        <v>555.48</v>
      </c>
      <c r="H496" s="661">
        <v>1</v>
      </c>
      <c r="I496" s="661">
        <v>277.74</v>
      </c>
      <c r="J496" s="664">
        <v>2.64</v>
      </c>
      <c r="K496" s="664">
        <v>739.65</v>
      </c>
      <c r="L496" s="661">
        <v>1.331551090948369</v>
      </c>
      <c r="M496" s="661">
        <v>280.1704545454545</v>
      </c>
      <c r="N496" s="664"/>
      <c r="O496" s="664"/>
      <c r="P496" s="677"/>
      <c r="Q496" s="665"/>
    </row>
    <row r="497" spans="1:17" ht="14.4" customHeight="1" x14ac:dyDescent="0.3">
      <c r="A497" s="660" t="s">
        <v>7170</v>
      </c>
      <c r="B497" s="661" t="s">
        <v>1686</v>
      </c>
      <c r="C497" s="661" t="s">
        <v>4375</v>
      </c>
      <c r="D497" s="661" t="s">
        <v>7230</v>
      </c>
      <c r="E497" s="661" t="s">
        <v>7231</v>
      </c>
      <c r="F497" s="664">
        <v>1</v>
      </c>
      <c r="G497" s="664">
        <v>11045.04</v>
      </c>
      <c r="H497" s="661">
        <v>1</v>
      </c>
      <c r="I497" s="661">
        <v>11045.04</v>
      </c>
      <c r="J497" s="664">
        <v>1</v>
      </c>
      <c r="K497" s="664">
        <v>7922.38</v>
      </c>
      <c r="L497" s="661">
        <v>0.71727943040496001</v>
      </c>
      <c r="M497" s="661">
        <v>7922.38</v>
      </c>
      <c r="N497" s="664">
        <v>1</v>
      </c>
      <c r="O497" s="664">
        <v>7922.38</v>
      </c>
      <c r="P497" s="677">
        <v>0.71727943040496001</v>
      </c>
      <c r="Q497" s="665">
        <v>7922.38</v>
      </c>
    </row>
    <row r="498" spans="1:17" ht="14.4" customHeight="1" x14ac:dyDescent="0.3">
      <c r="A498" s="660" t="s">
        <v>7170</v>
      </c>
      <c r="B498" s="661" t="s">
        <v>1686</v>
      </c>
      <c r="C498" s="661" t="s">
        <v>4375</v>
      </c>
      <c r="D498" s="661" t="s">
        <v>7181</v>
      </c>
      <c r="E498" s="661" t="s">
        <v>7182</v>
      </c>
      <c r="F498" s="664">
        <v>7.35</v>
      </c>
      <c r="G498" s="664">
        <v>497.73</v>
      </c>
      <c r="H498" s="661">
        <v>1</v>
      </c>
      <c r="I498" s="661">
        <v>67.718367346938777</v>
      </c>
      <c r="J498" s="664">
        <v>25.8</v>
      </c>
      <c r="K498" s="664">
        <v>1762.58</v>
      </c>
      <c r="L498" s="661">
        <v>3.5412372169650208</v>
      </c>
      <c r="M498" s="661">
        <v>68.317054263565893</v>
      </c>
      <c r="N498" s="664"/>
      <c r="O498" s="664"/>
      <c r="P498" s="677"/>
      <c r="Q498" s="665"/>
    </row>
    <row r="499" spans="1:17" ht="14.4" customHeight="1" x14ac:dyDescent="0.3">
      <c r="A499" s="660" t="s">
        <v>7170</v>
      </c>
      <c r="B499" s="661" t="s">
        <v>1686</v>
      </c>
      <c r="C499" s="661" t="s">
        <v>4375</v>
      </c>
      <c r="D499" s="661" t="s">
        <v>7183</v>
      </c>
      <c r="E499" s="661" t="s">
        <v>7182</v>
      </c>
      <c r="F499" s="664">
        <v>28.209999999999997</v>
      </c>
      <c r="G499" s="664">
        <v>3697.1499999999996</v>
      </c>
      <c r="H499" s="661">
        <v>1</v>
      </c>
      <c r="I499" s="661">
        <v>131.05813541297411</v>
      </c>
      <c r="J499" s="664">
        <v>3.11</v>
      </c>
      <c r="K499" s="664">
        <v>411.15999999999997</v>
      </c>
      <c r="L499" s="661">
        <v>0.11120998607035149</v>
      </c>
      <c r="M499" s="661">
        <v>132.20578778135047</v>
      </c>
      <c r="N499" s="664">
        <v>2.7800000000000002</v>
      </c>
      <c r="O499" s="664">
        <v>367.54</v>
      </c>
      <c r="P499" s="677">
        <v>9.9411709019109326E-2</v>
      </c>
      <c r="Q499" s="665">
        <v>132.20863309352518</v>
      </c>
    </row>
    <row r="500" spans="1:17" ht="14.4" customHeight="1" x14ac:dyDescent="0.3">
      <c r="A500" s="660" t="s">
        <v>7170</v>
      </c>
      <c r="B500" s="661" t="s">
        <v>1686</v>
      </c>
      <c r="C500" s="661" t="s">
        <v>4375</v>
      </c>
      <c r="D500" s="661" t="s">
        <v>7184</v>
      </c>
      <c r="E500" s="661" t="s">
        <v>7182</v>
      </c>
      <c r="F500" s="664">
        <v>7.7799999999999994</v>
      </c>
      <c r="G500" s="664">
        <v>6095.93</v>
      </c>
      <c r="H500" s="661">
        <v>1</v>
      </c>
      <c r="I500" s="661">
        <v>783.53856041131121</v>
      </c>
      <c r="J500" s="664">
        <v>55.45</v>
      </c>
      <c r="K500" s="664">
        <v>41175.479999999996</v>
      </c>
      <c r="L500" s="661">
        <v>6.7545854365125573</v>
      </c>
      <c r="M500" s="661">
        <v>742.56952209197459</v>
      </c>
      <c r="N500" s="664"/>
      <c r="O500" s="664"/>
      <c r="P500" s="677"/>
      <c r="Q500" s="665"/>
    </row>
    <row r="501" spans="1:17" ht="14.4" customHeight="1" x14ac:dyDescent="0.3">
      <c r="A501" s="660" t="s">
        <v>7170</v>
      </c>
      <c r="B501" s="661" t="s">
        <v>1686</v>
      </c>
      <c r="C501" s="661" t="s">
        <v>4375</v>
      </c>
      <c r="D501" s="661" t="s">
        <v>7233</v>
      </c>
      <c r="E501" s="661" t="s">
        <v>642</v>
      </c>
      <c r="F501" s="664"/>
      <c r="G501" s="664"/>
      <c r="H501" s="661"/>
      <c r="I501" s="661"/>
      <c r="J501" s="664">
        <v>4</v>
      </c>
      <c r="K501" s="664">
        <v>132694.16</v>
      </c>
      <c r="L501" s="661"/>
      <c r="M501" s="661">
        <v>33173.54</v>
      </c>
      <c r="N501" s="664">
        <v>10</v>
      </c>
      <c r="O501" s="664">
        <v>331735.40000000002</v>
      </c>
      <c r="P501" s="677"/>
      <c r="Q501" s="665">
        <v>33173.54</v>
      </c>
    </row>
    <row r="502" spans="1:17" ht="14.4" customHeight="1" x14ac:dyDescent="0.3">
      <c r="A502" s="660" t="s">
        <v>7170</v>
      </c>
      <c r="B502" s="661" t="s">
        <v>1686</v>
      </c>
      <c r="C502" s="661" t="s">
        <v>4375</v>
      </c>
      <c r="D502" s="661" t="s">
        <v>7360</v>
      </c>
      <c r="E502" s="661" t="s">
        <v>7236</v>
      </c>
      <c r="F502" s="664"/>
      <c r="G502" s="664"/>
      <c r="H502" s="661"/>
      <c r="I502" s="661"/>
      <c r="J502" s="664">
        <v>10.54</v>
      </c>
      <c r="K502" s="664">
        <v>15358.880000000001</v>
      </c>
      <c r="L502" s="661"/>
      <c r="M502" s="661">
        <v>1457.1992409867175</v>
      </c>
      <c r="N502" s="664"/>
      <c r="O502" s="664"/>
      <c r="P502" s="677"/>
      <c r="Q502" s="665"/>
    </row>
    <row r="503" spans="1:17" ht="14.4" customHeight="1" x14ac:dyDescent="0.3">
      <c r="A503" s="660" t="s">
        <v>7170</v>
      </c>
      <c r="B503" s="661" t="s">
        <v>1686</v>
      </c>
      <c r="C503" s="661" t="s">
        <v>4375</v>
      </c>
      <c r="D503" s="661" t="s">
        <v>7235</v>
      </c>
      <c r="E503" s="661" t="s">
        <v>7236</v>
      </c>
      <c r="F503" s="664">
        <v>19.32</v>
      </c>
      <c r="G503" s="664">
        <v>93028.87</v>
      </c>
      <c r="H503" s="661">
        <v>1</v>
      </c>
      <c r="I503" s="661">
        <v>4815.1589026915108</v>
      </c>
      <c r="J503" s="664"/>
      <c r="K503" s="664"/>
      <c r="L503" s="661"/>
      <c r="M503" s="661"/>
      <c r="N503" s="664"/>
      <c r="O503" s="664"/>
      <c r="P503" s="677"/>
      <c r="Q503" s="665"/>
    </row>
    <row r="504" spans="1:17" ht="14.4" customHeight="1" x14ac:dyDescent="0.3">
      <c r="A504" s="660" t="s">
        <v>7170</v>
      </c>
      <c r="B504" s="661" t="s">
        <v>1686</v>
      </c>
      <c r="C504" s="661" t="s">
        <v>4375</v>
      </c>
      <c r="D504" s="661" t="s">
        <v>7361</v>
      </c>
      <c r="E504" s="661" t="s">
        <v>7236</v>
      </c>
      <c r="F504" s="664"/>
      <c r="G504" s="664"/>
      <c r="H504" s="661"/>
      <c r="I504" s="661"/>
      <c r="J504" s="664">
        <v>2.7300000000000004</v>
      </c>
      <c r="K504" s="664">
        <v>39781.360000000001</v>
      </c>
      <c r="L504" s="661"/>
      <c r="M504" s="661">
        <v>14571.926739926737</v>
      </c>
      <c r="N504" s="664"/>
      <c r="O504" s="664"/>
      <c r="P504" s="677"/>
      <c r="Q504" s="665"/>
    </row>
    <row r="505" spans="1:17" ht="14.4" customHeight="1" x14ac:dyDescent="0.3">
      <c r="A505" s="660" t="s">
        <v>7170</v>
      </c>
      <c r="B505" s="661" t="s">
        <v>1686</v>
      </c>
      <c r="C505" s="661" t="s">
        <v>4375</v>
      </c>
      <c r="D505" s="661" t="s">
        <v>7185</v>
      </c>
      <c r="E505" s="661" t="s">
        <v>3927</v>
      </c>
      <c r="F505" s="664">
        <v>18.43</v>
      </c>
      <c r="G505" s="664">
        <v>275755.17000000004</v>
      </c>
      <c r="H505" s="661">
        <v>1</v>
      </c>
      <c r="I505" s="661">
        <v>14962.298969072168</v>
      </c>
      <c r="J505" s="664"/>
      <c r="K505" s="664"/>
      <c r="L505" s="661"/>
      <c r="M505" s="661"/>
      <c r="N505" s="664">
        <v>4.12</v>
      </c>
      <c r="O505" s="664">
        <v>62185.42</v>
      </c>
      <c r="P505" s="677">
        <v>0.22550953441779528</v>
      </c>
      <c r="Q505" s="665">
        <v>15093.54854368932</v>
      </c>
    </row>
    <row r="506" spans="1:17" ht="14.4" customHeight="1" x14ac:dyDescent="0.3">
      <c r="A506" s="660" t="s">
        <v>7170</v>
      </c>
      <c r="B506" s="661" t="s">
        <v>1686</v>
      </c>
      <c r="C506" s="661" t="s">
        <v>4375</v>
      </c>
      <c r="D506" s="661" t="s">
        <v>7186</v>
      </c>
      <c r="E506" s="661" t="s">
        <v>3931</v>
      </c>
      <c r="F506" s="664">
        <v>1</v>
      </c>
      <c r="G506" s="664">
        <v>33418.18</v>
      </c>
      <c r="H506" s="661">
        <v>1</v>
      </c>
      <c r="I506" s="661">
        <v>33418.18</v>
      </c>
      <c r="J506" s="664"/>
      <c r="K506" s="664"/>
      <c r="L506" s="661"/>
      <c r="M506" s="661"/>
      <c r="N506" s="664"/>
      <c r="O506" s="664"/>
      <c r="P506" s="677"/>
      <c r="Q506" s="665"/>
    </row>
    <row r="507" spans="1:17" ht="14.4" customHeight="1" x14ac:dyDescent="0.3">
      <c r="A507" s="660" t="s">
        <v>7170</v>
      </c>
      <c r="B507" s="661" t="s">
        <v>1686</v>
      </c>
      <c r="C507" s="661" t="s">
        <v>4375</v>
      </c>
      <c r="D507" s="661" t="s">
        <v>7187</v>
      </c>
      <c r="E507" s="661" t="s">
        <v>3935</v>
      </c>
      <c r="F507" s="664">
        <v>1</v>
      </c>
      <c r="G507" s="664">
        <v>66836.350000000006</v>
      </c>
      <c r="H507" s="661">
        <v>1</v>
      </c>
      <c r="I507" s="661">
        <v>66836.350000000006</v>
      </c>
      <c r="J507" s="664"/>
      <c r="K507" s="664"/>
      <c r="L507" s="661"/>
      <c r="M507" s="661"/>
      <c r="N507" s="664"/>
      <c r="O507" s="664"/>
      <c r="P507" s="677"/>
      <c r="Q507" s="665"/>
    </row>
    <row r="508" spans="1:17" ht="14.4" customHeight="1" x14ac:dyDescent="0.3">
      <c r="A508" s="660" t="s">
        <v>7170</v>
      </c>
      <c r="B508" s="661" t="s">
        <v>1686</v>
      </c>
      <c r="C508" s="661" t="s">
        <v>4375</v>
      </c>
      <c r="D508" s="661" t="s">
        <v>7240</v>
      </c>
      <c r="E508" s="661" t="s">
        <v>3943</v>
      </c>
      <c r="F508" s="664">
        <v>2</v>
      </c>
      <c r="G508" s="664">
        <v>189292.62</v>
      </c>
      <c r="H508" s="661">
        <v>1</v>
      </c>
      <c r="I508" s="661">
        <v>94646.31</v>
      </c>
      <c r="J508" s="664"/>
      <c r="K508" s="664"/>
      <c r="L508" s="661"/>
      <c r="M508" s="661"/>
      <c r="N508" s="664"/>
      <c r="O508" s="664"/>
      <c r="P508" s="677"/>
      <c r="Q508" s="665"/>
    </row>
    <row r="509" spans="1:17" ht="14.4" customHeight="1" x14ac:dyDescent="0.3">
      <c r="A509" s="660" t="s">
        <v>7170</v>
      </c>
      <c r="B509" s="661" t="s">
        <v>1686</v>
      </c>
      <c r="C509" s="661" t="s">
        <v>4375</v>
      </c>
      <c r="D509" s="661" t="s">
        <v>7189</v>
      </c>
      <c r="E509" s="661" t="s">
        <v>4221</v>
      </c>
      <c r="F509" s="664">
        <v>6</v>
      </c>
      <c r="G509" s="664">
        <v>38800.86</v>
      </c>
      <c r="H509" s="661">
        <v>1</v>
      </c>
      <c r="I509" s="661">
        <v>6466.81</v>
      </c>
      <c r="J509" s="664">
        <v>19</v>
      </c>
      <c r="K509" s="664">
        <v>132476.94</v>
      </c>
      <c r="L509" s="661">
        <v>3.4142784464055693</v>
      </c>
      <c r="M509" s="661">
        <v>6972.4705263157894</v>
      </c>
      <c r="N509" s="664">
        <v>23</v>
      </c>
      <c r="O509" s="664">
        <v>107329.06</v>
      </c>
      <c r="P509" s="677">
        <v>2.7661515749908636</v>
      </c>
      <c r="Q509" s="665">
        <v>4666.4808695652173</v>
      </c>
    </row>
    <row r="510" spans="1:17" ht="14.4" customHeight="1" x14ac:dyDescent="0.3">
      <c r="A510" s="660" t="s">
        <v>7170</v>
      </c>
      <c r="B510" s="661" t="s">
        <v>1686</v>
      </c>
      <c r="C510" s="661" t="s">
        <v>4375</v>
      </c>
      <c r="D510" s="661" t="s">
        <v>7244</v>
      </c>
      <c r="E510" s="661" t="s">
        <v>4342</v>
      </c>
      <c r="F510" s="664"/>
      <c r="G510" s="664"/>
      <c r="H510" s="661"/>
      <c r="I510" s="661"/>
      <c r="J510" s="664">
        <v>7</v>
      </c>
      <c r="K510" s="664">
        <v>84197.67</v>
      </c>
      <c r="L510" s="661"/>
      <c r="M510" s="661">
        <v>12028.238571428572</v>
      </c>
      <c r="N510" s="664">
        <v>12</v>
      </c>
      <c r="O510" s="664">
        <v>133433.04</v>
      </c>
      <c r="P510" s="677"/>
      <c r="Q510" s="665">
        <v>11119.42</v>
      </c>
    </row>
    <row r="511" spans="1:17" ht="14.4" customHeight="1" x14ac:dyDescent="0.3">
      <c r="A511" s="660" t="s">
        <v>7170</v>
      </c>
      <c r="B511" s="661" t="s">
        <v>1686</v>
      </c>
      <c r="C511" s="661" t="s">
        <v>4375</v>
      </c>
      <c r="D511" s="661" t="s">
        <v>7192</v>
      </c>
      <c r="E511" s="661" t="s">
        <v>7193</v>
      </c>
      <c r="F511" s="664">
        <v>2</v>
      </c>
      <c r="G511" s="664">
        <v>49002.9</v>
      </c>
      <c r="H511" s="661">
        <v>1</v>
      </c>
      <c r="I511" s="661">
        <v>24501.45</v>
      </c>
      <c r="J511" s="664">
        <v>3</v>
      </c>
      <c r="K511" s="664">
        <v>74149.14</v>
      </c>
      <c r="L511" s="661">
        <v>1.5131582008411746</v>
      </c>
      <c r="M511" s="661">
        <v>24716.38</v>
      </c>
      <c r="N511" s="664">
        <v>2</v>
      </c>
      <c r="O511" s="664">
        <v>49432.76</v>
      </c>
      <c r="P511" s="677">
        <v>1.0087721338941165</v>
      </c>
      <c r="Q511" s="665">
        <v>24716.38</v>
      </c>
    </row>
    <row r="512" spans="1:17" ht="14.4" customHeight="1" x14ac:dyDescent="0.3">
      <c r="A512" s="660" t="s">
        <v>7170</v>
      </c>
      <c r="B512" s="661" t="s">
        <v>1686</v>
      </c>
      <c r="C512" s="661" t="s">
        <v>4375</v>
      </c>
      <c r="D512" s="661" t="s">
        <v>7194</v>
      </c>
      <c r="E512" s="661" t="s">
        <v>3843</v>
      </c>
      <c r="F512" s="664">
        <v>5.84</v>
      </c>
      <c r="G512" s="664">
        <v>47229.81</v>
      </c>
      <c r="H512" s="661">
        <v>1</v>
      </c>
      <c r="I512" s="661">
        <v>8087.2962328767126</v>
      </c>
      <c r="J512" s="664"/>
      <c r="K512" s="664"/>
      <c r="L512" s="661"/>
      <c r="M512" s="661"/>
      <c r="N512" s="664"/>
      <c r="O512" s="664"/>
      <c r="P512" s="677"/>
      <c r="Q512" s="665"/>
    </row>
    <row r="513" spans="1:17" ht="14.4" customHeight="1" x14ac:dyDescent="0.3">
      <c r="A513" s="660" t="s">
        <v>7170</v>
      </c>
      <c r="B513" s="661" t="s">
        <v>1686</v>
      </c>
      <c r="C513" s="661" t="s">
        <v>4375</v>
      </c>
      <c r="D513" s="661" t="s">
        <v>7195</v>
      </c>
      <c r="E513" s="661" t="s">
        <v>3843</v>
      </c>
      <c r="F513" s="664">
        <v>9.61</v>
      </c>
      <c r="G513" s="664">
        <v>310875.8</v>
      </c>
      <c r="H513" s="661">
        <v>1</v>
      </c>
      <c r="I513" s="661">
        <v>32349.19875130073</v>
      </c>
      <c r="J513" s="664"/>
      <c r="K513" s="664"/>
      <c r="L513" s="661"/>
      <c r="M513" s="661"/>
      <c r="N513" s="664"/>
      <c r="O513" s="664"/>
      <c r="P513" s="677"/>
      <c r="Q513" s="665"/>
    </row>
    <row r="514" spans="1:17" ht="14.4" customHeight="1" x14ac:dyDescent="0.3">
      <c r="A514" s="660" t="s">
        <v>7170</v>
      </c>
      <c r="B514" s="661" t="s">
        <v>1686</v>
      </c>
      <c r="C514" s="661" t="s">
        <v>4375</v>
      </c>
      <c r="D514" s="661" t="s">
        <v>7196</v>
      </c>
      <c r="E514" s="661" t="s">
        <v>3947</v>
      </c>
      <c r="F514" s="664"/>
      <c r="G514" s="664"/>
      <c r="H514" s="661"/>
      <c r="I514" s="661"/>
      <c r="J514" s="664">
        <v>5</v>
      </c>
      <c r="K514" s="664">
        <v>30597.75</v>
      </c>
      <c r="L514" s="661"/>
      <c r="M514" s="661">
        <v>6119.55</v>
      </c>
      <c r="N514" s="664">
        <v>19.649999999999999</v>
      </c>
      <c r="O514" s="664">
        <v>120249.14</v>
      </c>
      <c r="P514" s="677"/>
      <c r="Q514" s="665">
        <v>6119.5491094147583</v>
      </c>
    </row>
    <row r="515" spans="1:17" ht="14.4" customHeight="1" x14ac:dyDescent="0.3">
      <c r="A515" s="660" t="s">
        <v>7170</v>
      </c>
      <c r="B515" s="661" t="s">
        <v>1686</v>
      </c>
      <c r="C515" s="661" t="s">
        <v>4375</v>
      </c>
      <c r="D515" s="661" t="s">
        <v>7199</v>
      </c>
      <c r="E515" s="661" t="s">
        <v>3955</v>
      </c>
      <c r="F515" s="664"/>
      <c r="G515" s="664"/>
      <c r="H515" s="661"/>
      <c r="I515" s="661"/>
      <c r="J515" s="664"/>
      <c r="K515" s="664"/>
      <c r="L515" s="661"/>
      <c r="M515" s="661"/>
      <c r="N515" s="664">
        <v>4</v>
      </c>
      <c r="O515" s="664">
        <v>48813.919999999998</v>
      </c>
      <c r="P515" s="677"/>
      <c r="Q515" s="665">
        <v>12203.48</v>
      </c>
    </row>
    <row r="516" spans="1:17" ht="14.4" customHeight="1" x14ac:dyDescent="0.3">
      <c r="A516" s="660" t="s">
        <v>7170</v>
      </c>
      <c r="B516" s="661" t="s">
        <v>1686</v>
      </c>
      <c r="C516" s="661" t="s">
        <v>4375</v>
      </c>
      <c r="D516" s="661" t="s">
        <v>7252</v>
      </c>
      <c r="E516" s="661" t="s">
        <v>7253</v>
      </c>
      <c r="F516" s="664">
        <v>1</v>
      </c>
      <c r="G516" s="664">
        <v>50.51</v>
      </c>
      <c r="H516" s="661">
        <v>1</v>
      </c>
      <c r="I516" s="661">
        <v>50.51</v>
      </c>
      <c r="J516" s="664">
        <v>3</v>
      </c>
      <c r="K516" s="664">
        <v>152.85000000000002</v>
      </c>
      <c r="L516" s="661">
        <v>3.0261334389229861</v>
      </c>
      <c r="M516" s="661">
        <v>50.95000000000001</v>
      </c>
      <c r="N516" s="664">
        <v>20</v>
      </c>
      <c r="O516" s="664">
        <v>1018.9999999999999</v>
      </c>
      <c r="P516" s="677">
        <v>20.174222926153234</v>
      </c>
      <c r="Q516" s="665">
        <v>50.949999999999996</v>
      </c>
    </row>
    <row r="517" spans="1:17" ht="14.4" customHeight="1" x14ac:dyDescent="0.3">
      <c r="A517" s="660" t="s">
        <v>7170</v>
      </c>
      <c r="B517" s="661" t="s">
        <v>1686</v>
      </c>
      <c r="C517" s="661" t="s">
        <v>4375</v>
      </c>
      <c r="D517" s="661" t="s">
        <v>7347</v>
      </c>
      <c r="E517" s="661" t="s">
        <v>1826</v>
      </c>
      <c r="F517" s="664"/>
      <c r="G517" s="664"/>
      <c r="H517" s="661"/>
      <c r="I517" s="661"/>
      <c r="J517" s="664">
        <v>1.18</v>
      </c>
      <c r="K517" s="664">
        <v>357.17</v>
      </c>
      <c r="L517" s="661"/>
      <c r="M517" s="661">
        <v>302.68644067796612</v>
      </c>
      <c r="N517" s="664">
        <v>37.65</v>
      </c>
      <c r="O517" s="664">
        <v>5514.41</v>
      </c>
      <c r="P517" s="677"/>
      <c r="Q517" s="665">
        <v>146.46507304116867</v>
      </c>
    </row>
    <row r="518" spans="1:17" ht="14.4" customHeight="1" x14ac:dyDescent="0.3">
      <c r="A518" s="660" t="s">
        <v>7170</v>
      </c>
      <c r="B518" s="661" t="s">
        <v>1686</v>
      </c>
      <c r="C518" s="661" t="s">
        <v>4375</v>
      </c>
      <c r="D518" s="661" t="s">
        <v>7348</v>
      </c>
      <c r="E518" s="661" t="s">
        <v>1826</v>
      </c>
      <c r="F518" s="664"/>
      <c r="G518" s="664"/>
      <c r="H518" s="661"/>
      <c r="I518" s="661"/>
      <c r="J518" s="664">
        <v>2</v>
      </c>
      <c r="K518" s="664">
        <v>3026.9</v>
      </c>
      <c r="L518" s="661"/>
      <c r="M518" s="661">
        <v>1513.45</v>
      </c>
      <c r="N518" s="664">
        <v>50.940000000000005</v>
      </c>
      <c r="O518" s="664">
        <v>34970.620000000003</v>
      </c>
      <c r="P518" s="677"/>
      <c r="Q518" s="665">
        <v>686.50608559089119</v>
      </c>
    </row>
    <row r="519" spans="1:17" ht="14.4" customHeight="1" x14ac:dyDescent="0.3">
      <c r="A519" s="660" t="s">
        <v>7170</v>
      </c>
      <c r="B519" s="661" t="s">
        <v>1686</v>
      </c>
      <c r="C519" s="661" t="s">
        <v>4375</v>
      </c>
      <c r="D519" s="661" t="s">
        <v>7200</v>
      </c>
      <c r="E519" s="661" t="s">
        <v>7161</v>
      </c>
      <c r="F519" s="664">
        <v>108.1</v>
      </c>
      <c r="G519" s="664">
        <v>1456.0300000000002</v>
      </c>
      <c r="H519" s="661">
        <v>1</v>
      </c>
      <c r="I519" s="661">
        <v>13.469287696577245</v>
      </c>
      <c r="J519" s="664"/>
      <c r="K519" s="664"/>
      <c r="L519" s="661"/>
      <c r="M519" s="661"/>
      <c r="N519" s="664"/>
      <c r="O519" s="664"/>
      <c r="P519" s="677"/>
      <c r="Q519" s="665"/>
    </row>
    <row r="520" spans="1:17" ht="14.4" customHeight="1" x14ac:dyDescent="0.3">
      <c r="A520" s="660" t="s">
        <v>7170</v>
      </c>
      <c r="B520" s="661" t="s">
        <v>1686</v>
      </c>
      <c r="C520" s="661" t="s">
        <v>4375</v>
      </c>
      <c r="D520" s="661" t="s">
        <v>7365</v>
      </c>
      <c r="E520" s="661" t="s">
        <v>7257</v>
      </c>
      <c r="F520" s="664">
        <v>2.42</v>
      </c>
      <c r="G520" s="664">
        <v>980.05000000000007</v>
      </c>
      <c r="H520" s="661">
        <v>1</v>
      </c>
      <c r="I520" s="661">
        <v>404.97933884297527</v>
      </c>
      <c r="J520" s="664"/>
      <c r="K520" s="664"/>
      <c r="L520" s="661"/>
      <c r="M520" s="661"/>
      <c r="N520" s="664"/>
      <c r="O520" s="664"/>
      <c r="P520" s="677"/>
      <c r="Q520" s="665"/>
    </row>
    <row r="521" spans="1:17" ht="14.4" customHeight="1" x14ac:dyDescent="0.3">
      <c r="A521" s="660" t="s">
        <v>7170</v>
      </c>
      <c r="B521" s="661" t="s">
        <v>1686</v>
      </c>
      <c r="C521" s="661" t="s">
        <v>4375</v>
      </c>
      <c r="D521" s="661" t="s">
        <v>7256</v>
      </c>
      <c r="E521" s="661" t="s">
        <v>7257</v>
      </c>
      <c r="F521" s="664">
        <v>12.110000000000001</v>
      </c>
      <c r="G521" s="664">
        <v>14016.100000000002</v>
      </c>
      <c r="H521" s="661">
        <v>1</v>
      </c>
      <c r="I521" s="661">
        <v>1157.3988439306358</v>
      </c>
      <c r="J521" s="664"/>
      <c r="K521" s="664"/>
      <c r="L521" s="661"/>
      <c r="M521" s="661"/>
      <c r="N521" s="664"/>
      <c r="O521" s="664"/>
      <c r="P521" s="677"/>
      <c r="Q521" s="665"/>
    </row>
    <row r="522" spans="1:17" ht="14.4" customHeight="1" x14ac:dyDescent="0.3">
      <c r="A522" s="660" t="s">
        <v>7170</v>
      </c>
      <c r="B522" s="661" t="s">
        <v>1686</v>
      </c>
      <c r="C522" s="661" t="s">
        <v>4375</v>
      </c>
      <c r="D522" s="661" t="s">
        <v>7258</v>
      </c>
      <c r="E522" s="661" t="s">
        <v>7161</v>
      </c>
      <c r="F522" s="664"/>
      <c r="G522" s="664"/>
      <c r="H522" s="661"/>
      <c r="I522" s="661"/>
      <c r="J522" s="664">
        <v>2.33</v>
      </c>
      <c r="K522" s="664">
        <v>2226.6799999999998</v>
      </c>
      <c r="L522" s="661"/>
      <c r="M522" s="661">
        <v>955.65665236051495</v>
      </c>
      <c r="N522" s="664"/>
      <c r="O522" s="664"/>
      <c r="P522" s="677"/>
      <c r="Q522" s="665"/>
    </row>
    <row r="523" spans="1:17" ht="14.4" customHeight="1" x14ac:dyDescent="0.3">
      <c r="A523" s="660" t="s">
        <v>7170</v>
      </c>
      <c r="B523" s="661" t="s">
        <v>1686</v>
      </c>
      <c r="C523" s="661" t="s">
        <v>4375</v>
      </c>
      <c r="D523" s="661" t="s">
        <v>7258</v>
      </c>
      <c r="E523" s="661" t="s">
        <v>4211</v>
      </c>
      <c r="F523" s="664"/>
      <c r="G523" s="664"/>
      <c r="H523" s="661"/>
      <c r="I523" s="661"/>
      <c r="J523" s="664">
        <v>33.18</v>
      </c>
      <c r="K523" s="664">
        <v>31708.739999999998</v>
      </c>
      <c r="L523" s="661"/>
      <c r="M523" s="661">
        <v>955.65822784810121</v>
      </c>
      <c r="N523" s="664">
        <v>10.82</v>
      </c>
      <c r="O523" s="664">
        <v>10340.24</v>
      </c>
      <c r="P523" s="677"/>
      <c r="Q523" s="665">
        <v>955.65988909426983</v>
      </c>
    </row>
    <row r="524" spans="1:17" ht="14.4" customHeight="1" x14ac:dyDescent="0.3">
      <c r="A524" s="660" t="s">
        <v>7170</v>
      </c>
      <c r="B524" s="661" t="s">
        <v>1686</v>
      </c>
      <c r="C524" s="661" t="s">
        <v>4375</v>
      </c>
      <c r="D524" s="661" t="s">
        <v>7201</v>
      </c>
      <c r="E524" s="661" t="s">
        <v>7161</v>
      </c>
      <c r="F524" s="664"/>
      <c r="G524" s="664"/>
      <c r="H524" s="661"/>
      <c r="I524" s="661"/>
      <c r="J524" s="664">
        <v>2.92</v>
      </c>
      <c r="K524" s="664">
        <v>6976.34</v>
      </c>
      <c r="L524" s="661"/>
      <c r="M524" s="661">
        <v>2389.1575342465753</v>
      </c>
      <c r="N524" s="664"/>
      <c r="O524" s="664"/>
      <c r="P524" s="677"/>
      <c r="Q524" s="665"/>
    </row>
    <row r="525" spans="1:17" ht="14.4" customHeight="1" x14ac:dyDescent="0.3">
      <c r="A525" s="660" t="s">
        <v>7170</v>
      </c>
      <c r="B525" s="661" t="s">
        <v>1686</v>
      </c>
      <c r="C525" s="661" t="s">
        <v>4375</v>
      </c>
      <c r="D525" s="661" t="s">
        <v>7201</v>
      </c>
      <c r="E525" s="661" t="s">
        <v>4211</v>
      </c>
      <c r="F525" s="664"/>
      <c r="G525" s="664"/>
      <c r="H525" s="661"/>
      <c r="I525" s="661"/>
      <c r="J525" s="664">
        <v>22.689999999999998</v>
      </c>
      <c r="K525" s="664">
        <v>54210.02</v>
      </c>
      <c r="L525" s="661"/>
      <c r="M525" s="661">
        <v>2389.159100925518</v>
      </c>
      <c r="N525" s="664">
        <v>7.1099999999999994</v>
      </c>
      <c r="O525" s="664">
        <v>16986.919999999998</v>
      </c>
      <c r="P525" s="677"/>
      <c r="Q525" s="665">
        <v>2389.1589310829818</v>
      </c>
    </row>
    <row r="526" spans="1:17" ht="14.4" customHeight="1" x14ac:dyDescent="0.3">
      <c r="A526" s="660" t="s">
        <v>7170</v>
      </c>
      <c r="B526" s="661" t="s">
        <v>1686</v>
      </c>
      <c r="C526" s="661" t="s">
        <v>4375</v>
      </c>
      <c r="D526" s="661" t="s">
        <v>7259</v>
      </c>
      <c r="E526" s="661" t="s">
        <v>7182</v>
      </c>
      <c r="F526" s="664"/>
      <c r="G526" s="664"/>
      <c r="H526" s="661"/>
      <c r="I526" s="661"/>
      <c r="J526" s="664">
        <v>7.91</v>
      </c>
      <c r="K526" s="664">
        <v>298.79000000000002</v>
      </c>
      <c r="L526" s="661"/>
      <c r="M526" s="661">
        <v>37.773704171934263</v>
      </c>
      <c r="N526" s="664"/>
      <c r="O526" s="664"/>
      <c r="P526" s="677"/>
      <c r="Q526" s="665"/>
    </row>
    <row r="527" spans="1:17" ht="14.4" customHeight="1" x14ac:dyDescent="0.3">
      <c r="A527" s="660" t="s">
        <v>7170</v>
      </c>
      <c r="B527" s="661" t="s">
        <v>1686</v>
      </c>
      <c r="C527" s="661" t="s">
        <v>4375</v>
      </c>
      <c r="D527" s="661" t="s">
        <v>7260</v>
      </c>
      <c r="E527" s="661" t="s">
        <v>7261</v>
      </c>
      <c r="F527" s="664">
        <v>6</v>
      </c>
      <c r="G527" s="664">
        <v>22378.190000000002</v>
      </c>
      <c r="H527" s="661">
        <v>1</v>
      </c>
      <c r="I527" s="661">
        <v>3729.6983333333337</v>
      </c>
      <c r="J527" s="664">
        <v>42</v>
      </c>
      <c r="K527" s="664">
        <v>106629.44</v>
      </c>
      <c r="L527" s="661">
        <v>4.7648822357840377</v>
      </c>
      <c r="M527" s="661">
        <v>2538.7961904761905</v>
      </c>
      <c r="N527" s="664">
        <v>41</v>
      </c>
      <c r="O527" s="664">
        <v>97803.86</v>
      </c>
      <c r="P527" s="677">
        <v>4.3704991333079208</v>
      </c>
      <c r="Q527" s="665">
        <v>2385.46</v>
      </c>
    </row>
    <row r="528" spans="1:17" ht="14.4" customHeight="1" x14ac:dyDescent="0.3">
      <c r="A528" s="660" t="s">
        <v>7170</v>
      </c>
      <c r="B528" s="661" t="s">
        <v>1686</v>
      </c>
      <c r="C528" s="661" t="s">
        <v>4375</v>
      </c>
      <c r="D528" s="661" t="s">
        <v>7263</v>
      </c>
      <c r="E528" s="661" t="s">
        <v>7161</v>
      </c>
      <c r="F528" s="664">
        <v>1.49</v>
      </c>
      <c r="G528" s="664">
        <v>2192.42</v>
      </c>
      <c r="H528" s="661">
        <v>1</v>
      </c>
      <c r="I528" s="661">
        <v>1471.4228187919464</v>
      </c>
      <c r="J528" s="664"/>
      <c r="K528" s="664"/>
      <c r="L528" s="661"/>
      <c r="M528" s="661"/>
      <c r="N528" s="664"/>
      <c r="O528" s="664"/>
      <c r="P528" s="677"/>
      <c r="Q528" s="665"/>
    </row>
    <row r="529" spans="1:17" ht="14.4" customHeight="1" x14ac:dyDescent="0.3">
      <c r="A529" s="660" t="s">
        <v>7170</v>
      </c>
      <c r="B529" s="661" t="s">
        <v>1686</v>
      </c>
      <c r="C529" s="661" t="s">
        <v>4375</v>
      </c>
      <c r="D529" s="661" t="s">
        <v>7417</v>
      </c>
      <c r="E529" s="661" t="s">
        <v>7418</v>
      </c>
      <c r="F529" s="664"/>
      <c r="G529" s="664"/>
      <c r="H529" s="661"/>
      <c r="I529" s="661"/>
      <c r="J529" s="664"/>
      <c r="K529" s="664"/>
      <c r="L529" s="661"/>
      <c r="M529" s="661"/>
      <c r="N529" s="664">
        <v>1</v>
      </c>
      <c r="O529" s="664">
        <v>15262.82</v>
      </c>
      <c r="P529" s="677"/>
      <c r="Q529" s="665">
        <v>15262.82</v>
      </c>
    </row>
    <row r="530" spans="1:17" ht="14.4" customHeight="1" x14ac:dyDescent="0.3">
      <c r="A530" s="660" t="s">
        <v>7170</v>
      </c>
      <c r="B530" s="661" t="s">
        <v>1686</v>
      </c>
      <c r="C530" s="661" t="s">
        <v>4375</v>
      </c>
      <c r="D530" s="661" t="s">
        <v>7264</v>
      </c>
      <c r="E530" s="661" t="s">
        <v>1013</v>
      </c>
      <c r="F530" s="664"/>
      <c r="G530" s="664"/>
      <c r="H530" s="661"/>
      <c r="I530" s="661"/>
      <c r="J530" s="664">
        <v>0.2</v>
      </c>
      <c r="K530" s="664">
        <v>26.06</v>
      </c>
      <c r="L530" s="661"/>
      <c r="M530" s="661">
        <v>130.29999999999998</v>
      </c>
      <c r="N530" s="664"/>
      <c r="O530" s="664"/>
      <c r="P530" s="677"/>
      <c r="Q530" s="665"/>
    </row>
    <row r="531" spans="1:17" ht="14.4" customHeight="1" x14ac:dyDescent="0.3">
      <c r="A531" s="660" t="s">
        <v>7170</v>
      </c>
      <c r="B531" s="661" t="s">
        <v>1686</v>
      </c>
      <c r="C531" s="661" t="s">
        <v>4375</v>
      </c>
      <c r="D531" s="661" t="s">
        <v>7202</v>
      </c>
      <c r="E531" s="661" t="s">
        <v>1021</v>
      </c>
      <c r="F531" s="664">
        <v>14.4</v>
      </c>
      <c r="G531" s="664">
        <v>1106.6399999999999</v>
      </c>
      <c r="H531" s="661">
        <v>1</v>
      </c>
      <c r="I531" s="661">
        <v>76.849999999999994</v>
      </c>
      <c r="J531" s="664">
        <v>67.3</v>
      </c>
      <c r="K531" s="664">
        <v>5219.09</v>
      </c>
      <c r="L531" s="661">
        <v>4.7161588231041716</v>
      </c>
      <c r="M531" s="661">
        <v>77.54962852897475</v>
      </c>
      <c r="N531" s="664">
        <v>103.9</v>
      </c>
      <c r="O531" s="664">
        <v>7728.0599999999995</v>
      </c>
      <c r="P531" s="677">
        <v>6.9833550206029065</v>
      </c>
      <c r="Q531" s="665">
        <v>74.379788257940319</v>
      </c>
    </row>
    <row r="532" spans="1:17" ht="14.4" customHeight="1" x14ac:dyDescent="0.3">
      <c r="A532" s="660" t="s">
        <v>7170</v>
      </c>
      <c r="B532" s="661" t="s">
        <v>1686</v>
      </c>
      <c r="C532" s="661" t="s">
        <v>4375</v>
      </c>
      <c r="D532" s="661" t="s">
        <v>7265</v>
      </c>
      <c r="E532" s="661" t="s">
        <v>1622</v>
      </c>
      <c r="F532" s="664">
        <v>0.83000000000000007</v>
      </c>
      <c r="G532" s="664">
        <v>279.81</v>
      </c>
      <c r="H532" s="661">
        <v>1</v>
      </c>
      <c r="I532" s="661">
        <v>337.12048192771084</v>
      </c>
      <c r="J532" s="664">
        <v>3.34</v>
      </c>
      <c r="K532" s="664">
        <v>1135.8900000000001</v>
      </c>
      <c r="L532" s="661">
        <v>4.0595046638790615</v>
      </c>
      <c r="M532" s="661">
        <v>340.08682634730542</v>
      </c>
      <c r="N532" s="664">
        <v>6.0200000000000005</v>
      </c>
      <c r="O532" s="664">
        <v>2726.2999999999997</v>
      </c>
      <c r="P532" s="677">
        <v>9.7433973053143195</v>
      </c>
      <c r="Q532" s="665">
        <v>452.87375415282384</v>
      </c>
    </row>
    <row r="533" spans="1:17" ht="14.4" customHeight="1" x14ac:dyDescent="0.3">
      <c r="A533" s="660" t="s">
        <v>7170</v>
      </c>
      <c r="B533" s="661" t="s">
        <v>1686</v>
      </c>
      <c r="C533" s="661" t="s">
        <v>4375</v>
      </c>
      <c r="D533" s="661" t="s">
        <v>7266</v>
      </c>
      <c r="E533" s="661" t="s">
        <v>1626</v>
      </c>
      <c r="F533" s="664">
        <v>2</v>
      </c>
      <c r="G533" s="664">
        <v>168.56</v>
      </c>
      <c r="H533" s="661">
        <v>1</v>
      </c>
      <c r="I533" s="661">
        <v>84.28</v>
      </c>
      <c r="J533" s="664">
        <v>7.1</v>
      </c>
      <c r="K533" s="664">
        <v>603.64</v>
      </c>
      <c r="L533" s="661">
        <v>3.5811580446131939</v>
      </c>
      <c r="M533" s="661">
        <v>85.019718309859158</v>
      </c>
      <c r="N533" s="664">
        <v>8.120000000000001</v>
      </c>
      <c r="O533" s="664">
        <v>864.29999999999984</v>
      </c>
      <c r="P533" s="677">
        <v>5.1275510204081627</v>
      </c>
      <c r="Q533" s="665">
        <v>106.44088669950736</v>
      </c>
    </row>
    <row r="534" spans="1:17" ht="14.4" customHeight="1" x14ac:dyDescent="0.3">
      <c r="A534" s="660" t="s">
        <v>7170</v>
      </c>
      <c r="B534" s="661" t="s">
        <v>1686</v>
      </c>
      <c r="C534" s="661" t="s">
        <v>4375</v>
      </c>
      <c r="D534" s="661" t="s">
        <v>7267</v>
      </c>
      <c r="E534" s="661" t="s">
        <v>1630</v>
      </c>
      <c r="F534" s="664">
        <v>6.85</v>
      </c>
      <c r="G534" s="664">
        <v>1154.7</v>
      </c>
      <c r="H534" s="661">
        <v>1</v>
      </c>
      <c r="I534" s="661">
        <v>168.56934306569346</v>
      </c>
      <c r="J534" s="664">
        <v>17.34</v>
      </c>
      <c r="K534" s="664">
        <v>2948.63</v>
      </c>
      <c r="L534" s="661">
        <v>2.5535896769723738</v>
      </c>
      <c r="M534" s="661">
        <v>170.04786620530567</v>
      </c>
      <c r="N534" s="664">
        <v>24</v>
      </c>
      <c r="O534" s="664">
        <v>5014.66</v>
      </c>
      <c r="P534" s="677">
        <v>4.3428249761842901</v>
      </c>
      <c r="Q534" s="665">
        <v>208.94416666666666</v>
      </c>
    </row>
    <row r="535" spans="1:17" ht="14.4" customHeight="1" x14ac:dyDescent="0.3">
      <c r="A535" s="660" t="s">
        <v>7170</v>
      </c>
      <c r="B535" s="661" t="s">
        <v>1686</v>
      </c>
      <c r="C535" s="661" t="s">
        <v>4375</v>
      </c>
      <c r="D535" s="661" t="s">
        <v>7268</v>
      </c>
      <c r="E535" s="661" t="s">
        <v>7161</v>
      </c>
      <c r="F535" s="664">
        <v>2</v>
      </c>
      <c r="G535" s="664">
        <v>39.840000000000003</v>
      </c>
      <c r="H535" s="661">
        <v>1</v>
      </c>
      <c r="I535" s="661">
        <v>19.920000000000002</v>
      </c>
      <c r="J535" s="664"/>
      <c r="K535" s="664"/>
      <c r="L535" s="661"/>
      <c r="M535" s="661"/>
      <c r="N535" s="664"/>
      <c r="O535" s="664"/>
      <c r="P535" s="677"/>
      <c r="Q535" s="665"/>
    </row>
    <row r="536" spans="1:17" ht="14.4" customHeight="1" x14ac:dyDescent="0.3">
      <c r="A536" s="660" t="s">
        <v>7170</v>
      </c>
      <c r="B536" s="661" t="s">
        <v>1686</v>
      </c>
      <c r="C536" s="661" t="s">
        <v>4375</v>
      </c>
      <c r="D536" s="661" t="s">
        <v>7269</v>
      </c>
      <c r="E536" s="661" t="s">
        <v>1059</v>
      </c>
      <c r="F536" s="664">
        <v>2.1</v>
      </c>
      <c r="G536" s="664">
        <v>118.9</v>
      </c>
      <c r="H536" s="661">
        <v>1</v>
      </c>
      <c r="I536" s="661">
        <v>56.61904761904762</v>
      </c>
      <c r="J536" s="664">
        <v>12</v>
      </c>
      <c r="K536" s="664">
        <v>752.4</v>
      </c>
      <c r="L536" s="661">
        <v>6.3280067283431451</v>
      </c>
      <c r="M536" s="661">
        <v>62.699999999999996</v>
      </c>
      <c r="N536" s="664">
        <v>7.8</v>
      </c>
      <c r="O536" s="664">
        <v>489.06</v>
      </c>
      <c r="P536" s="677">
        <v>4.1132043734230441</v>
      </c>
      <c r="Q536" s="665">
        <v>62.7</v>
      </c>
    </row>
    <row r="537" spans="1:17" ht="14.4" customHeight="1" x14ac:dyDescent="0.3">
      <c r="A537" s="660" t="s">
        <v>7170</v>
      </c>
      <c r="B537" s="661" t="s">
        <v>1686</v>
      </c>
      <c r="C537" s="661" t="s">
        <v>4375</v>
      </c>
      <c r="D537" s="661" t="s">
        <v>7419</v>
      </c>
      <c r="E537" s="661" t="s">
        <v>7368</v>
      </c>
      <c r="F537" s="664">
        <v>4</v>
      </c>
      <c r="G537" s="664">
        <v>267.52</v>
      </c>
      <c r="H537" s="661">
        <v>1</v>
      </c>
      <c r="I537" s="661">
        <v>66.88</v>
      </c>
      <c r="J537" s="664"/>
      <c r="K537" s="664"/>
      <c r="L537" s="661"/>
      <c r="M537" s="661"/>
      <c r="N537" s="664"/>
      <c r="O537" s="664"/>
      <c r="P537" s="677"/>
      <c r="Q537" s="665"/>
    </row>
    <row r="538" spans="1:17" ht="14.4" customHeight="1" x14ac:dyDescent="0.3">
      <c r="A538" s="660" t="s">
        <v>7170</v>
      </c>
      <c r="B538" s="661" t="s">
        <v>1686</v>
      </c>
      <c r="C538" s="661" t="s">
        <v>4375</v>
      </c>
      <c r="D538" s="661" t="s">
        <v>7349</v>
      </c>
      <c r="E538" s="661" t="s">
        <v>7350</v>
      </c>
      <c r="F538" s="664">
        <v>0.06</v>
      </c>
      <c r="G538" s="664">
        <v>22.93</v>
      </c>
      <c r="H538" s="661">
        <v>1</v>
      </c>
      <c r="I538" s="661">
        <v>382.16666666666669</v>
      </c>
      <c r="J538" s="664"/>
      <c r="K538" s="664"/>
      <c r="L538" s="661"/>
      <c r="M538" s="661"/>
      <c r="N538" s="664">
        <v>0.16</v>
      </c>
      <c r="O538" s="664">
        <v>42.8</v>
      </c>
      <c r="P538" s="677">
        <v>1.8665503706934146</v>
      </c>
      <c r="Q538" s="665">
        <v>267.5</v>
      </c>
    </row>
    <row r="539" spans="1:17" ht="14.4" customHeight="1" x14ac:dyDescent="0.3">
      <c r="A539" s="660" t="s">
        <v>7170</v>
      </c>
      <c r="B539" s="661" t="s">
        <v>1686</v>
      </c>
      <c r="C539" s="661" t="s">
        <v>4375</v>
      </c>
      <c r="D539" s="661" t="s">
        <v>7203</v>
      </c>
      <c r="E539" s="661" t="s">
        <v>7204</v>
      </c>
      <c r="F539" s="664">
        <v>1.9000000000000001</v>
      </c>
      <c r="G539" s="664">
        <v>230.93</v>
      </c>
      <c r="H539" s="661">
        <v>1</v>
      </c>
      <c r="I539" s="661">
        <v>121.54210526315789</v>
      </c>
      <c r="J539" s="664">
        <v>17.200000000000003</v>
      </c>
      <c r="K539" s="664">
        <v>2108.7199999999998</v>
      </c>
      <c r="L539" s="661">
        <v>9.1314251071753336</v>
      </c>
      <c r="M539" s="661">
        <v>122.59999999999997</v>
      </c>
      <c r="N539" s="664">
        <v>23</v>
      </c>
      <c r="O539" s="664">
        <v>3914.86</v>
      </c>
      <c r="P539" s="677">
        <v>16.952583033819771</v>
      </c>
      <c r="Q539" s="665">
        <v>170.21130434782609</v>
      </c>
    </row>
    <row r="540" spans="1:17" ht="14.4" customHeight="1" x14ac:dyDescent="0.3">
      <c r="A540" s="660" t="s">
        <v>7170</v>
      </c>
      <c r="B540" s="661" t="s">
        <v>1686</v>
      </c>
      <c r="C540" s="661" t="s">
        <v>4375</v>
      </c>
      <c r="D540" s="661" t="s">
        <v>7205</v>
      </c>
      <c r="E540" s="661" t="s">
        <v>4110</v>
      </c>
      <c r="F540" s="664">
        <v>4.1999999999999993</v>
      </c>
      <c r="G540" s="664">
        <v>271.24</v>
      </c>
      <c r="H540" s="661">
        <v>1</v>
      </c>
      <c r="I540" s="661">
        <v>64.580952380952397</v>
      </c>
      <c r="J540" s="664">
        <v>8.6999999999999993</v>
      </c>
      <c r="K540" s="664">
        <v>566.79999999999995</v>
      </c>
      <c r="L540" s="661">
        <v>2.0896622916973895</v>
      </c>
      <c r="M540" s="661">
        <v>65.149425287356323</v>
      </c>
      <c r="N540" s="664">
        <v>5.6</v>
      </c>
      <c r="O540" s="664">
        <v>496.72</v>
      </c>
      <c r="P540" s="677">
        <v>1.831293319569385</v>
      </c>
      <c r="Q540" s="665">
        <v>88.700000000000017</v>
      </c>
    </row>
    <row r="541" spans="1:17" ht="14.4" customHeight="1" x14ac:dyDescent="0.3">
      <c r="A541" s="660" t="s">
        <v>7170</v>
      </c>
      <c r="B541" s="661" t="s">
        <v>1686</v>
      </c>
      <c r="C541" s="661" t="s">
        <v>4375</v>
      </c>
      <c r="D541" s="661" t="s">
        <v>7206</v>
      </c>
      <c r="E541" s="661" t="s">
        <v>7161</v>
      </c>
      <c r="F541" s="664">
        <v>1</v>
      </c>
      <c r="G541" s="664">
        <v>15.81</v>
      </c>
      <c r="H541" s="661">
        <v>1</v>
      </c>
      <c r="I541" s="661">
        <v>15.81</v>
      </c>
      <c r="J541" s="664"/>
      <c r="K541" s="664"/>
      <c r="L541" s="661"/>
      <c r="M541" s="661"/>
      <c r="N541" s="664"/>
      <c r="O541" s="664"/>
      <c r="P541" s="677"/>
      <c r="Q541" s="665"/>
    </row>
    <row r="542" spans="1:17" ht="14.4" customHeight="1" x14ac:dyDescent="0.3">
      <c r="A542" s="660" t="s">
        <v>7170</v>
      </c>
      <c r="B542" s="661" t="s">
        <v>1686</v>
      </c>
      <c r="C542" s="661" t="s">
        <v>4375</v>
      </c>
      <c r="D542" s="661" t="s">
        <v>7270</v>
      </c>
      <c r="E542" s="661" t="s">
        <v>7161</v>
      </c>
      <c r="F542" s="664"/>
      <c r="G542" s="664"/>
      <c r="H542" s="661"/>
      <c r="I542" s="661"/>
      <c r="J542" s="664">
        <v>3</v>
      </c>
      <c r="K542" s="664">
        <v>113.43</v>
      </c>
      <c r="L542" s="661"/>
      <c r="M542" s="661">
        <v>37.81</v>
      </c>
      <c r="N542" s="664"/>
      <c r="O542" s="664"/>
      <c r="P542" s="677"/>
      <c r="Q542" s="665"/>
    </row>
    <row r="543" spans="1:17" ht="14.4" customHeight="1" x14ac:dyDescent="0.3">
      <c r="A543" s="660" t="s">
        <v>7170</v>
      </c>
      <c r="B543" s="661" t="s">
        <v>1686</v>
      </c>
      <c r="C543" s="661" t="s">
        <v>4375</v>
      </c>
      <c r="D543" s="661" t="s">
        <v>7207</v>
      </c>
      <c r="E543" s="661" t="s">
        <v>7161</v>
      </c>
      <c r="F543" s="664"/>
      <c r="G543" s="664"/>
      <c r="H543" s="661"/>
      <c r="I543" s="661"/>
      <c r="J543" s="664">
        <v>14</v>
      </c>
      <c r="K543" s="664">
        <v>132.30000000000001</v>
      </c>
      <c r="L543" s="661"/>
      <c r="M543" s="661">
        <v>9.4500000000000011</v>
      </c>
      <c r="N543" s="664">
        <v>8</v>
      </c>
      <c r="O543" s="664">
        <v>75.599999999999994</v>
      </c>
      <c r="P543" s="677"/>
      <c r="Q543" s="665">
        <v>9.4499999999999993</v>
      </c>
    </row>
    <row r="544" spans="1:17" ht="14.4" customHeight="1" x14ac:dyDescent="0.3">
      <c r="A544" s="660" t="s">
        <v>7170</v>
      </c>
      <c r="B544" s="661" t="s">
        <v>1686</v>
      </c>
      <c r="C544" s="661" t="s">
        <v>4375</v>
      </c>
      <c r="D544" s="661" t="s">
        <v>7351</v>
      </c>
      <c r="E544" s="661" t="s">
        <v>3772</v>
      </c>
      <c r="F544" s="664"/>
      <c r="G544" s="664"/>
      <c r="H544" s="661"/>
      <c r="I544" s="661"/>
      <c r="J544" s="664"/>
      <c r="K544" s="664"/>
      <c r="L544" s="661"/>
      <c r="M544" s="661"/>
      <c r="N544" s="664">
        <v>0.38</v>
      </c>
      <c r="O544" s="664">
        <v>2357.1999999999998</v>
      </c>
      <c r="P544" s="677"/>
      <c r="Q544" s="665">
        <v>6203.1578947368416</v>
      </c>
    </row>
    <row r="545" spans="1:17" ht="14.4" customHeight="1" x14ac:dyDescent="0.3">
      <c r="A545" s="660" t="s">
        <v>7170</v>
      </c>
      <c r="B545" s="661" t="s">
        <v>1686</v>
      </c>
      <c r="C545" s="661" t="s">
        <v>4375</v>
      </c>
      <c r="D545" s="661" t="s">
        <v>7370</v>
      </c>
      <c r="E545" s="661" t="s">
        <v>3772</v>
      </c>
      <c r="F545" s="664"/>
      <c r="G545" s="664"/>
      <c r="H545" s="661"/>
      <c r="I545" s="661"/>
      <c r="J545" s="664">
        <v>0.1</v>
      </c>
      <c r="K545" s="664">
        <v>3101.59</v>
      </c>
      <c r="L545" s="661"/>
      <c r="M545" s="661">
        <v>31015.9</v>
      </c>
      <c r="N545" s="664"/>
      <c r="O545" s="664"/>
      <c r="P545" s="677"/>
      <c r="Q545" s="665"/>
    </row>
    <row r="546" spans="1:17" ht="14.4" customHeight="1" x14ac:dyDescent="0.3">
      <c r="A546" s="660" t="s">
        <v>7170</v>
      </c>
      <c r="B546" s="661" t="s">
        <v>1686</v>
      </c>
      <c r="C546" s="661" t="s">
        <v>4375</v>
      </c>
      <c r="D546" s="661" t="s">
        <v>7373</v>
      </c>
      <c r="E546" s="661" t="s">
        <v>3505</v>
      </c>
      <c r="F546" s="664"/>
      <c r="G546" s="664"/>
      <c r="H546" s="661"/>
      <c r="I546" s="661"/>
      <c r="J546" s="664"/>
      <c r="K546" s="664"/>
      <c r="L546" s="661"/>
      <c r="M546" s="661"/>
      <c r="N546" s="664">
        <v>28.740000000000002</v>
      </c>
      <c r="O546" s="664">
        <v>211733.64</v>
      </c>
      <c r="P546" s="677"/>
      <c r="Q546" s="665">
        <v>7367.2108559498956</v>
      </c>
    </row>
    <row r="547" spans="1:17" ht="14.4" customHeight="1" x14ac:dyDescent="0.3">
      <c r="A547" s="660" t="s">
        <v>7170</v>
      </c>
      <c r="B547" s="661" t="s">
        <v>1686</v>
      </c>
      <c r="C547" s="661" t="s">
        <v>4375</v>
      </c>
      <c r="D547" s="661" t="s">
        <v>7271</v>
      </c>
      <c r="E547" s="661" t="s">
        <v>7272</v>
      </c>
      <c r="F547" s="664">
        <v>4.75</v>
      </c>
      <c r="G547" s="664">
        <v>6316.02</v>
      </c>
      <c r="H547" s="661">
        <v>1</v>
      </c>
      <c r="I547" s="661">
        <v>1329.6884210526316</v>
      </c>
      <c r="J547" s="664">
        <v>6.36</v>
      </c>
      <c r="K547" s="664">
        <v>9173.15</v>
      </c>
      <c r="L547" s="661">
        <v>1.452362405438868</v>
      </c>
      <c r="M547" s="661">
        <v>1442.3191823899369</v>
      </c>
      <c r="N547" s="664"/>
      <c r="O547" s="664"/>
      <c r="P547" s="677"/>
      <c r="Q547" s="665"/>
    </row>
    <row r="548" spans="1:17" ht="14.4" customHeight="1" x14ac:dyDescent="0.3">
      <c r="A548" s="660" t="s">
        <v>7170</v>
      </c>
      <c r="B548" s="661" t="s">
        <v>1686</v>
      </c>
      <c r="C548" s="661" t="s">
        <v>4375</v>
      </c>
      <c r="D548" s="661" t="s">
        <v>7273</v>
      </c>
      <c r="E548" s="661" t="s">
        <v>7272</v>
      </c>
      <c r="F548" s="664">
        <v>0.39</v>
      </c>
      <c r="G548" s="664">
        <v>108.83</v>
      </c>
      <c r="H548" s="661">
        <v>1</v>
      </c>
      <c r="I548" s="661">
        <v>279.05128205128204</v>
      </c>
      <c r="J548" s="664">
        <v>0.09</v>
      </c>
      <c r="K548" s="664">
        <v>27.24</v>
      </c>
      <c r="L548" s="661">
        <v>0.25029863089221721</v>
      </c>
      <c r="M548" s="661">
        <v>302.66666666666669</v>
      </c>
      <c r="N548" s="664"/>
      <c r="O548" s="664"/>
      <c r="P548" s="677"/>
      <c r="Q548" s="665"/>
    </row>
    <row r="549" spans="1:17" ht="14.4" customHeight="1" x14ac:dyDescent="0.3">
      <c r="A549" s="660" t="s">
        <v>7170</v>
      </c>
      <c r="B549" s="661" t="s">
        <v>1686</v>
      </c>
      <c r="C549" s="661" t="s">
        <v>4375</v>
      </c>
      <c r="D549" s="661" t="s">
        <v>7209</v>
      </c>
      <c r="E549" s="661" t="s">
        <v>7161</v>
      </c>
      <c r="F549" s="664">
        <v>4.0199999999999996</v>
      </c>
      <c r="G549" s="664">
        <v>26813.51</v>
      </c>
      <c r="H549" s="661">
        <v>1</v>
      </c>
      <c r="I549" s="661">
        <v>6670.0273631840801</v>
      </c>
      <c r="J549" s="664"/>
      <c r="K549" s="664"/>
      <c r="L549" s="661"/>
      <c r="M549" s="661"/>
      <c r="N549" s="664"/>
      <c r="O549" s="664"/>
      <c r="P549" s="677"/>
      <c r="Q549" s="665"/>
    </row>
    <row r="550" spans="1:17" ht="14.4" customHeight="1" x14ac:dyDescent="0.3">
      <c r="A550" s="660" t="s">
        <v>7170</v>
      </c>
      <c r="B550" s="661" t="s">
        <v>1686</v>
      </c>
      <c r="C550" s="661" t="s">
        <v>4375</v>
      </c>
      <c r="D550" s="661" t="s">
        <v>7210</v>
      </c>
      <c r="E550" s="661" t="s">
        <v>7211</v>
      </c>
      <c r="F550" s="664">
        <v>1</v>
      </c>
      <c r="G550" s="664">
        <v>947.35</v>
      </c>
      <c r="H550" s="661">
        <v>1</v>
      </c>
      <c r="I550" s="661">
        <v>947.35</v>
      </c>
      <c r="J550" s="664">
        <v>19.510000000000002</v>
      </c>
      <c r="K550" s="664">
        <v>18644.919999999998</v>
      </c>
      <c r="L550" s="661">
        <v>19.68113157755845</v>
      </c>
      <c r="M550" s="661">
        <v>955.65966171194248</v>
      </c>
      <c r="N550" s="664"/>
      <c r="O550" s="664"/>
      <c r="P550" s="677"/>
      <c r="Q550" s="665"/>
    </row>
    <row r="551" spans="1:17" ht="14.4" customHeight="1" x14ac:dyDescent="0.3">
      <c r="A551" s="660" t="s">
        <v>7170</v>
      </c>
      <c r="B551" s="661" t="s">
        <v>1686</v>
      </c>
      <c r="C551" s="661" t="s">
        <v>4375</v>
      </c>
      <c r="D551" s="661" t="s">
        <v>7212</v>
      </c>
      <c r="E551" s="661" t="s">
        <v>7211</v>
      </c>
      <c r="F551" s="664">
        <v>3</v>
      </c>
      <c r="G551" s="664">
        <v>7105.14</v>
      </c>
      <c r="H551" s="661">
        <v>1</v>
      </c>
      <c r="I551" s="661">
        <v>2368.38</v>
      </c>
      <c r="J551" s="664"/>
      <c r="K551" s="664"/>
      <c r="L551" s="661"/>
      <c r="M551" s="661"/>
      <c r="N551" s="664"/>
      <c r="O551" s="664"/>
      <c r="P551" s="677"/>
      <c r="Q551" s="665"/>
    </row>
    <row r="552" spans="1:17" ht="14.4" customHeight="1" x14ac:dyDescent="0.3">
      <c r="A552" s="660" t="s">
        <v>7170</v>
      </c>
      <c r="B552" s="661" t="s">
        <v>1686</v>
      </c>
      <c r="C552" s="661" t="s">
        <v>4375</v>
      </c>
      <c r="D552" s="661" t="s">
        <v>7213</v>
      </c>
      <c r="E552" s="661" t="s">
        <v>4211</v>
      </c>
      <c r="F552" s="664"/>
      <c r="G552" s="664"/>
      <c r="H552" s="661"/>
      <c r="I552" s="661"/>
      <c r="J552" s="664">
        <v>32.47</v>
      </c>
      <c r="K552" s="664">
        <v>232727.05</v>
      </c>
      <c r="L552" s="661"/>
      <c r="M552" s="661">
        <v>7167.4484139205415</v>
      </c>
      <c r="N552" s="664">
        <v>22.75</v>
      </c>
      <c r="O552" s="664">
        <v>163059.41</v>
      </c>
      <c r="P552" s="677"/>
      <c r="Q552" s="665">
        <v>7167.4465934065938</v>
      </c>
    </row>
    <row r="553" spans="1:17" ht="14.4" customHeight="1" x14ac:dyDescent="0.3">
      <c r="A553" s="660" t="s">
        <v>7170</v>
      </c>
      <c r="B553" s="661" t="s">
        <v>1686</v>
      </c>
      <c r="C553" s="661" t="s">
        <v>4375</v>
      </c>
      <c r="D553" s="661" t="s">
        <v>7374</v>
      </c>
      <c r="E553" s="661" t="s">
        <v>7272</v>
      </c>
      <c r="F553" s="664">
        <v>4.4000000000000004</v>
      </c>
      <c r="G553" s="664">
        <v>10742.02</v>
      </c>
      <c r="H553" s="661">
        <v>1</v>
      </c>
      <c r="I553" s="661">
        <v>2441.3681818181817</v>
      </c>
      <c r="J553" s="664"/>
      <c r="K553" s="664"/>
      <c r="L553" s="661"/>
      <c r="M553" s="661"/>
      <c r="N553" s="664"/>
      <c r="O553" s="664"/>
      <c r="P553" s="677"/>
      <c r="Q553" s="665"/>
    </row>
    <row r="554" spans="1:17" ht="14.4" customHeight="1" x14ac:dyDescent="0.3">
      <c r="A554" s="660" t="s">
        <v>7170</v>
      </c>
      <c r="B554" s="661" t="s">
        <v>1686</v>
      </c>
      <c r="C554" s="661" t="s">
        <v>4375</v>
      </c>
      <c r="D554" s="661" t="s">
        <v>7214</v>
      </c>
      <c r="E554" s="661" t="s">
        <v>1854</v>
      </c>
      <c r="F554" s="664">
        <v>0.98</v>
      </c>
      <c r="G554" s="664">
        <v>315.94</v>
      </c>
      <c r="H554" s="661">
        <v>1</v>
      </c>
      <c r="I554" s="661">
        <v>322.38775510204084</v>
      </c>
      <c r="J554" s="664"/>
      <c r="K554" s="664"/>
      <c r="L554" s="661"/>
      <c r="M554" s="661"/>
      <c r="N554" s="664"/>
      <c r="O554" s="664"/>
      <c r="P554" s="677"/>
      <c r="Q554" s="665"/>
    </row>
    <row r="555" spans="1:17" ht="14.4" customHeight="1" x14ac:dyDescent="0.3">
      <c r="A555" s="660" t="s">
        <v>7170</v>
      </c>
      <c r="B555" s="661" t="s">
        <v>1686</v>
      </c>
      <c r="C555" s="661" t="s">
        <v>4375</v>
      </c>
      <c r="D555" s="661" t="s">
        <v>7215</v>
      </c>
      <c r="E555" s="661" t="s">
        <v>1854</v>
      </c>
      <c r="F555" s="664">
        <v>0.26</v>
      </c>
      <c r="G555" s="664">
        <v>167.64</v>
      </c>
      <c r="H555" s="661">
        <v>1</v>
      </c>
      <c r="I555" s="661">
        <v>644.76923076923072</v>
      </c>
      <c r="J555" s="664"/>
      <c r="K555" s="664"/>
      <c r="L555" s="661"/>
      <c r="M555" s="661"/>
      <c r="N555" s="664"/>
      <c r="O555" s="664"/>
      <c r="P555" s="677"/>
      <c r="Q555" s="665"/>
    </row>
    <row r="556" spans="1:17" ht="14.4" customHeight="1" x14ac:dyDescent="0.3">
      <c r="A556" s="660" t="s">
        <v>7170</v>
      </c>
      <c r="B556" s="661" t="s">
        <v>1686</v>
      </c>
      <c r="C556" s="661" t="s">
        <v>4375</v>
      </c>
      <c r="D556" s="661" t="s">
        <v>7216</v>
      </c>
      <c r="E556" s="661" t="s">
        <v>1854</v>
      </c>
      <c r="F556" s="664">
        <v>3.98</v>
      </c>
      <c r="G556" s="664">
        <v>1109.8699999999999</v>
      </c>
      <c r="H556" s="661">
        <v>1</v>
      </c>
      <c r="I556" s="661">
        <v>278.8618090452261</v>
      </c>
      <c r="J556" s="664">
        <v>2</v>
      </c>
      <c r="K556" s="664">
        <v>496.8</v>
      </c>
      <c r="L556" s="661">
        <v>0.44761999153053966</v>
      </c>
      <c r="M556" s="661">
        <v>248.4</v>
      </c>
      <c r="N556" s="664">
        <v>8.44</v>
      </c>
      <c r="O556" s="664">
        <v>1944.7</v>
      </c>
      <c r="P556" s="677">
        <v>1.7521871930946871</v>
      </c>
      <c r="Q556" s="665">
        <v>230.41469194312799</v>
      </c>
    </row>
    <row r="557" spans="1:17" ht="14.4" customHeight="1" x14ac:dyDescent="0.3">
      <c r="A557" s="660" t="s">
        <v>7170</v>
      </c>
      <c r="B557" s="661" t="s">
        <v>1686</v>
      </c>
      <c r="C557" s="661" t="s">
        <v>4375</v>
      </c>
      <c r="D557" s="661" t="s">
        <v>7275</v>
      </c>
      <c r="E557" s="661" t="s">
        <v>3383</v>
      </c>
      <c r="F557" s="664"/>
      <c r="G557" s="664"/>
      <c r="H557" s="661"/>
      <c r="I557" s="661"/>
      <c r="J557" s="664">
        <v>1.23</v>
      </c>
      <c r="K557" s="664">
        <v>11127.46</v>
      </c>
      <c r="L557" s="661"/>
      <c r="M557" s="661">
        <v>9046.7154471544709</v>
      </c>
      <c r="N557" s="664"/>
      <c r="O557" s="664"/>
      <c r="P557" s="677"/>
      <c r="Q557" s="665"/>
    </row>
    <row r="558" spans="1:17" ht="14.4" customHeight="1" x14ac:dyDescent="0.3">
      <c r="A558" s="660" t="s">
        <v>7170</v>
      </c>
      <c r="B558" s="661" t="s">
        <v>1686</v>
      </c>
      <c r="C558" s="661" t="s">
        <v>4375</v>
      </c>
      <c r="D558" s="661" t="s">
        <v>7217</v>
      </c>
      <c r="E558" s="661" t="s">
        <v>7218</v>
      </c>
      <c r="F558" s="664">
        <v>6.39</v>
      </c>
      <c r="G558" s="664">
        <v>21310.74</v>
      </c>
      <c r="H558" s="661">
        <v>1</v>
      </c>
      <c r="I558" s="661">
        <v>3335.0140845070428</v>
      </c>
      <c r="J558" s="664">
        <v>56</v>
      </c>
      <c r="K558" s="664">
        <v>188398.89</v>
      </c>
      <c r="L558" s="661">
        <v>8.8405606750399102</v>
      </c>
      <c r="M558" s="661">
        <v>3364.2658928571432</v>
      </c>
      <c r="N558" s="664">
        <v>4.1099999999999994</v>
      </c>
      <c r="O558" s="664">
        <v>3075.12</v>
      </c>
      <c r="P558" s="677">
        <v>0.14429907173566003</v>
      </c>
      <c r="Q558" s="665">
        <v>748.20437956204387</v>
      </c>
    </row>
    <row r="559" spans="1:17" ht="14.4" customHeight="1" x14ac:dyDescent="0.3">
      <c r="A559" s="660" t="s">
        <v>7170</v>
      </c>
      <c r="B559" s="661" t="s">
        <v>1686</v>
      </c>
      <c r="C559" s="661" t="s">
        <v>4375</v>
      </c>
      <c r="D559" s="661" t="s">
        <v>7219</v>
      </c>
      <c r="E559" s="661" t="s">
        <v>7218</v>
      </c>
      <c r="F559" s="664">
        <v>25.540000000000003</v>
      </c>
      <c r="G559" s="664">
        <v>170352.54</v>
      </c>
      <c r="H559" s="661">
        <v>1</v>
      </c>
      <c r="I559" s="661">
        <v>6670.0289741581828</v>
      </c>
      <c r="J559" s="664">
        <v>110.30999999999999</v>
      </c>
      <c r="K559" s="664">
        <v>742225.11</v>
      </c>
      <c r="L559" s="661">
        <v>4.3569946770385695</v>
      </c>
      <c r="M559" s="661">
        <v>6728.5387544193645</v>
      </c>
      <c r="N559" s="664">
        <v>14.76</v>
      </c>
      <c r="O559" s="664">
        <v>22086.969999999998</v>
      </c>
      <c r="P559" s="677">
        <v>0.12965448005647581</v>
      </c>
      <c r="Q559" s="665">
        <v>1496.4071815718155</v>
      </c>
    </row>
    <row r="560" spans="1:17" ht="14.4" customHeight="1" x14ac:dyDescent="0.3">
      <c r="A560" s="660" t="s">
        <v>7170</v>
      </c>
      <c r="B560" s="661" t="s">
        <v>1686</v>
      </c>
      <c r="C560" s="661" t="s">
        <v>4375</v>
      </c>
      <c r="D560" s="661" t="s">
        <v>7377</v>
      </c>
      <c r="E560" s="661" t="s">
        <v>2593</v>
      </c>
      <c r="F560" s="664"/>
      <c r="G560" s="664"/>
      <c r="H560" s="661"/>
      <c r="I560" s="661"/>
      <c r="J560" s="664"/>
      <c r="K560" s="664"/>
      <c r="L560" s="661"/>
      <c r="M560" s="661"/>
      <c r="N560" s="664">
        <v>1.87</v>
      </c>
      <c r="O560" s="664">
        <v>3080.48</v>
      </c>
      <c r="P560" s="677"/>
      <c r="Q560" s="665">
        <v>1647.3155080213903</v>
      </c>
    </row>
    <row r="561" spans="1:17" ht="14.4" customHeight="1" x14ac:dyDescent="0.3">
      <c r="A561" s="660" t="s">
        <v>7170</v>
      </c>
      <c r="B561" s="661" t="s">
        <v>1686</v>
      </c>
      <c r="C561" s="661" t="s">
        <v>4375</v>
      </c>
      <c r="D561" s="661" t="s">
        <v>7276</v>
      </c>
      <c r="E561" s="661" t="s">
        <v>7277</v>
      </c>
      <c r="F561" s="664"/>
      <c r="G561" s="664"/>
      <c r="H561" s="661"/>
      <c r="I561" s="661"/>
      <c r="J561" s="664">
        <v>10</v>
      </c>
      <c r="K561" s="664">
        <v>2871.3999999999996</v>
      </c>
      <c r="L561" s="661"/>
      <c r="M561" s="661">
        <v>287.14</v>
      </c>
      <c r="N561" s="664">
        <v>10.600000000000001</v>
      </c>
      <c r="O561" s="664">
        <v>3043.65</v>
      </c>
      <c r="P561" s="677"/>
      <c r="Q561" s="665">
        <v>287.13679245283015</v>
      </c>
    </row>
    <row r="562" spans="1:17" ht="14.4" customHeight="1" x14ac:dyDescent="0.3">
      <c r="A562" s="660" t="s">
        <v>7170</v>
      </c>
      <c r="B562" s="661" t="s">
        <v>1686</v>
      </c>
      <c r="C562" s="661" t="s">
        <v>4375</v>
      </c>
      <c r="D562" s="661" t="s">
        <v>7278</v>
      </c>
      <c r="E562" s="661" t="s">
        <v>7277</v>
      </c>
      <c r="F562" s="664"/>
      <c r="G562" s="664"/>
      <c r="H562" s="661"/>
      <c r="I562" s="661"/>
      <c r="J562" s="664">
        <v>22.8</v>
      </c>
      <c r="K562" s="664">
        <v>32734.82</v>
      </c>
      <c r="L562" s="661"/>
      <c r="M562" s="661">
        <v>1435.7377192982456</v>
      </c>
      <c r="N562" s="664">
        <v>14.18</v>
      </c>
      <c r="O562" s="664">
        <v>20358.760000000002</v>
      </c>
      <c r="P562" s="677"/>
      <c r="Q562" s="665">
        <v>1435.7376586741891</v>
      </c>
    </row>
    <row r="563" spans="1:17" ht="14.4" customHeight="1" x14ac:dyDescent="0.3">
      <c r="A563" s="660" t="s">
        <v>7170</v>
      </c>
      <c r="B563" s="661" t="s">
        <v>1686</v>
      </c>
      <c r="C563" s="661" t="s">
        <v>4375</v>
      </c>
      <c r="D563" s="661" t="s">
        <v>7378</v>
      </c>
      <c r="E563" s="661" t="s">
        <v>7277</v>
      </c>
      <c r="F563" s="664"/>
      <c r="G563" s="664"/>
      <c r="H563" s="661"/>
      <c r="I563" s="661"/>
      <c r="J563" s="664">
        <v>4.59</v>
      </c>
      <c r="K563" s="664">
        <v>26360.11</v>
      </c>
      <c r="L563" s="661"/>
      <c r="M563" s="661">
        <v>5742.9433551198263</v>
      </c>
      <c r="N563" s="664"/>
      <c r="O563" s="664"/>
      <c r="P563" s="677"/>
      <c r="Q563" s="665"/>
    </row>
    <row r="564" spans="1:17" ht="14.4" customHeight="1" x14ac:dyDescent="0.3">
      <c r="A564" s="660" t="s">
        <v>7170</v>
      </c>
      <c r="B564" s="661" t="s">
        <v>1686</v>
      </c>
      <c r="C564" s="661" t="s">
        <v>4375</v>
      </c>
      <c r="D564" s="661" t="s">
        <v>7379</v>
      </c>
      <c r="E564" s="661" t="s">
        <v>7257</v>
      </c>
      <c r="F564" s="664">
        <v>2.6799999999999997</v>
      </c>
      <c r="G564" s="664">
        <v>5257.88</v>
      </c>
      <c r="H564" s="661">
        <v>1</v>
      </c>
      <c r="I564" s="661">
        <v>1961.89552238806</v>
      </c>
      <c r="J564" s="664"/>
      <c r="K564" s="664"/>
      <c r="L564" s="661"/>
      <c r="M564" s="661"/>
      <c r="N564" s="664"/>
      <c r="O564" s="664"/>
      <c r="P564" s="677"/>
      <c r="Q564" s="665"/>
    </row>
    <row r="565" spans="1:17" ht="14.4" customHeight="1" x14ac:dyDescent="0.3">
      <c r="A565" s="660" t="s">
        <v>7170</v>
      </c>
      <c r="B565" s="661" t="s">
        <v>1686</v>
      </c>
      <c r="C565" s="661" t="s">
        <v>4375</v>
      </c>
      <c r="D565" s="661" t="s">
        <v>7380</v>
      </c>
      <c r="E565" s="661" t="s">
        <v>7381</v>
      </c>
      <c r="F565" s="664">
        <v>1</v>
      </c>
      <c r="G565" s="664">
        <v>2245.4699999999998</v>
      </c>
      <c r="H565" s="661">
        <v>1</v>
      </c>
      <c r="I565" s="661">
        <v>2245.4699999999998</v>
      </c>
      <c r="J565" s="664"/>
      <c r="K565" s="664"/>
      <c r="L565" s="661"/>
      <c r="M565" s="661"/>
      <c r="N565" s="664"/>
      <c r="O565" s="664"/>
      <c r="P565" s="677"/>
      <c r="Q565" s="665"/>
    </row>
    <row r="566" spans="1:17" ht="14.4" customHeight="1" x14ac:dyDescent="0.3">
      <c r="A566" s="660" t="s">
        <v>7170</v>
      </c>
      <c r="B566" s="661" t="s">
        <v>1686</v>
      </c>
      <c r="C566" s="661" t="s">
        <v>4375</v>
      </c>
      <c r="D566" s="661" t="s">
        <v>7382</v>
      </c>
      <c r="E566" s="661" t="s">
        <v>7381</v>
      </c>
      <c r="F566" s="664">
        <v>4.91</v>
      </c>
      <c r="G566" s="664">
        <v>44101.130000000005</v>
      </c>
      <c r="H566" s="661">
        <v>1</v>
      </c>
      <c r="I566" s="661">
        <v>8981.9002036659876</v>
      </c>
      <c r="J566" s="664"/>
      <c r="K566" s="664"/>
      <c r="L566" s="661"/>
      <c r="M566" s="661"/>
      <c r="N566" s="664"/>
      <c r="O566" s="664"/>
      <c r="P566" s="677"/>
      <c r="Q566" s="665"/>
    </row>
    <row r="567" spans="1:17" ht="14.4" customHeight="1" x14ac:dyDescent="0.3">
      <c r="A567" s="660" t="s">
        <v>7170</v>
      </c>
      <c r="B567" s="661" t="s">
        <v>1686</v>
      </c>
      <c r="C567" s="661" t="s">
        <v>4375</v>
      </c>
      <c r="D567" s="661" t="s">
        <v>7279</v>
      </c>
      <c r="E567" s="661" t="s">
        <v>7161</v>
      </c>
      <c r="F567" s="664">
        <v>5.92</v>
      </c>
      <c r="G567" s="664">
        <v>15681.189999999999</v>
      </c>
      <c r="H567" s="661">
        <v>1</v>
      </c>
      <c r="I567" s="661">
        <v>2648.8496621621621</v>
      </c>
      <c r="J567" s="664"/>
      <c r="K567" s="664"/>
      <c r="L567" s="661"/>
      <c r="M567" s="661"/>
      <c r="N567" s="664"/>
      <c r="O567" s="664"/>
      <c r="P567" s="677"/>
      <c r="Q567" s="665"/>
    </row>
    <row r="568" spans="1:17" ht="14.4" customHeight="1" x14ac:dyDescent="0.3">
      <c r="A568" s="660" t="s">
        <v>7170</v>
      </c>
      <c r="B568" s="661" t="s">
        <v>1686</v>
      </c>
      <c r="C568" s="661" t="s">
        <v>4375</v>
      </c>
      <c r="D568" s="661" t="s">
        <v>7383</v>
      </c>
      <c r="E568" s="661" t="s">
        <v>7161</v>
      </c>
      <c r="F568" s="664">
        <v>162</v>
      </c>
      <c r="G568" s="664">
        <v>88293.239999999991</v>
      </c>
      <c r="H568" s="661">
        <v>1</v>
      </c>
      <c r="I568" s="661">
        <v>545.02</v>
      </c>
      <c r="J568" s="664"/>
      <c r="K568" s="664"/>
      <c r="L568" s="661"/>
      <c r="M568" s="661"/>
      <c r="N568" s="664"/>
      <c r="O568" s="664"/>
      <c r="P568" s="677"/>
      <c r="Q568" s="665"/>
    </row>
    <row r="569" spans="1:17" ht="14.4" customHeight="1" x14ac:dyDescent="0.3">
      <c r="A569" s="660" t="s">
        <v>7170</v>
      </c>
      <c r="B569" s="661" t="s">
        <v>1686</v>
      </c>
      <c r="C569" s="661" t="s">
        <v>4375</v>
      </c>
      <c r="D569" s="661" t="s">
        <v>7280</v>
      </c>
      <c r="E569" s="661" t="s">
        <v>2185</v>
      </c>
      <c r="F569" s="664"/>
      <c r="G569" s="664"/>
      <c r="H569" s="661"/>
      <c r="I569" s="661"/>
      <c r="J569" s="664"/>
      <c r="K569" s="664"/>
      <c r="L569" s="661"/>
      <c r="M569" s="661"/>
      <c r="N569" s="664">
        <v>11.95</v>
      </c>
      <c r="O569" s="664">
        <v>6570.1</v>
      </c>
      <c r="P569" s="677"/>
      <c r="Q569" s="665">
        <v>549.79916317991638</v>
      </c>
    </row>
    <row r="570" spans="1:17" ht="14.4" customHeight="1" x14ac:dyDescent="0.3">
      <c r="A570" s="660" t="s">
        <v>7170</v>
      </c>
      <c r="B570" s="661" t="s">
        <v>1686</v>
      </c>
      <c r="C570" s="661" t="s">
        <v>4375</v>
      </c>
      <c r="D570" s="661" t="s">
        <v>7281</v>
      </c>
      <c r="E570" s="661" t="s">
        <v>2185</v>
      </c>
      <c r="F570" s="664"/>
      <c r="G570" s="664"/>
      <c r="H570" s="661"/>
      <c r="I570" s="661"/>
      <c r="J570" s="664"/>
      <c r="K570" s="664"/>
      <c r="L570" s="661"/>
      <c r="M570" s="661"/>
      <c r="N570" s="664">
        <v>13.860000000000001</v>
      </c>
      <c r="O570" s="664">
        <v>37035.15</v>
      </c>
      <c r="P570" s="677"/>
      <c r="Q570" s="665">
        <v>2672.0887445887442</v>
      </c>
    </row>
    <row r="571" spans="1:17" ht="14.4" customHeight="1" x14ac:dyDescent="0.3">
      <c r="A571" s="660" t="s">
        <v>7170</v>
      </c>
      <c r="B571" s="661" t="s">
        <v>1686</v>
      </c>
      <c r="C571" s="661" t="s">
        <v>4375</v>
      </c>
      <c r="D571" s="661" t="s">
        <v>7171</v>
      </c>
      <c r="E571" s="661" t="s">
        <v>1679</v>
      </c>
      <c r="F571" s="664"/>
      <c r="G571" s="664"/>
      <c r="H571" s="661"/>
      <c r="I571" s="661"/>
      <c r="J571" s="664">
        <v>4</v>
      </c>
      <c r="K571" s="664">
        <v>45331.82</v>
      </c>
      <c r="L571" s="661"/>
      <c r="M571" s="661">
        <v>11332.955</v>
      </c>
      <c r="N571" s="664">
        <v>2.6</v>
      </c>
      <c r="O571" s="664">
        <v>24462.1</v>
      </c>
      <c r="P571" s="677"/>
      <c r="Q571" s="665">
        <v>9408.5</v>
      </c>
    </row>
    <row r="572" spans="1:17" ht="14.4" customHeight="1" x14ac:dyDescent="0.3">
      <c r="A572" s="660" t="s">
        <v>7170</v>
      </c>
      <c r="B572" s="661" t="s">
        <v>1686</v>
      </c>
      <c r="C572" s="661" t="s">
        <v>4375</v>
      </c>
      <c r="D572" s="661" t="s">
        <v>7288</v>
      </c>
      <c r="E572" s="661" t="s">
        <v>4197</v>
      </c>
      <c r="F572" s="664"/>
      <c r="G572" s="664"/>
      <c r="H572" s="661"/>
      <c r="I572" s="661"/>
      <c r="J572" s="664">
        <v>20.47</v>
      </c>
      <c r="K572" s="664">
        <v>15193.289999999997</v>
      </c>
      <c r="L572" s="661"/>
      <c r="M572" s="661">
        <v>742.22227650219827</v>
      </c>
      <c r="N572" s="664">
        <v>58.809999999999995</v>
      </c>
      <c r="O572" s="664">
        <v>43649.89</v>
      </c>
      <c r="P572" s="677"/>
      <c r="Q572" s="665">
        <v>742.21884033327672</v>
      </c>
    </row>
    <row r="573" spans="1:17" ht="14.4" customHeight="1" x14ac:dyDescent="0.3">
      <c r="A573" s="660" t="s">
        <v>7170</v>
      </c>
      <c r="B573" s="661" t="s">
        <v>1686</v>
      </c>
      <c r="C573" s="661" t="s">
        <v>4375</v>
      </c>
      <c r="D573" s="661" t="s">
        <v>7289</v>
      </c>
      <c r="E573" s="661" t="s">
        <v>2579</v>
      </c>
      <c r="F573" s="664"/>
      <c r="G573" s="664"/>
      <c r="H573" s="661"/>
      <c r="I573" s="661"/>
      <c r="J573" s="664"/>
      <c r="K573" s="664"/>
      <c r="L573" s="661"/>
      <c r="M573" s="661"/>
      <c r="N573" s="664">
        <v>4.74</v>
      </c>
      <c r="O573" s="664">
        <v>7786.76</v>
      </c>
      <c r="P573" s="677"/>
      <c r="Q573" s="665">
        <v>1642.7763713080169</v>
      </c>
    </row>
    <row r="574" spans="1:17" ht="14.4" customHeight="1" x14ac:dyDescent="0.3">
      <c r="A574" s="660" t="s">
        <v>7170</v>
      </c>
      <c r="B574" s="661" t="s">
        <v>1686</v>
      </c>
      <c r="C574" s="661" t="s">
        <v>4375</v>
      </c>
      <c r="D574" s="661" t="s">
        <v>7221</v>
      </c>
      <c r="E574" s="661" t="s">
        <v>1978</v>
      </c>
      <c r="F574" s="664"/>
      <c r="G574" s="664"/>
      <c r="H574" s="661"/>
      <c r="I574" s="661"/>
      <c r="J574" s="664">
        <v>29.549999999999997</v>
      </c>
      <c r="K574" s="664">
        <v>1930.94</v>
      </c>
      <c r="L574" s="661"/>
      <c r="M574" s="661">
        <v>65.344839255499167</v>
      </c>
      <c r="N574" s="664">
        <v>30.080000000000002</v>
      </c>
      <c r="O574" s="664">
        <v>1965.58</v>
      </c>
      <c r="P574" s="677"/>
      <c r="Q574" s="665">
        <v>65.345079787234042</v>
      </c>
    </row>
    <row r="575" spans="1:17" ht="14.4" customHeight="1" x14ac:dyDescent="0.3">
      <c r="A575" s="660" t="s">
        <v>7170</v>
      </c>
      <c r="B575" s="661" t="s">
        <v>1686</v>
      </c>
      <c r="C575" s="661" t="s">
        <v>4375</v>
      </c>
      <c r="D575" s="661" t="s">
        <v>7290</v>
      </c>
      <c r="E575" s="661" t="s">
        <v>1978</v>
      </c>
      <c r="F575" s="664"/>
      <c r="G575" s="664"/>
      <c r="H575" s="661"/>
      <c r="I575" s="661"/>
      <c r="J575" s="664">
        <v>36.629999999999995</v>
      </c>
      <c r="K575" s="664">
        <v>4125.08</v>
      </c>
      <c r="L575" s="661"/>
      <c r="M575" s="661">
        <v>112.61479661479663</v>
      </c>
      <c r="N575" s="664">
        <v>26.09</v>
      </c>
      <c r="O575" s="664">
        <v>2938.1</v>
      </c>
      <c r="P575" s="677"/>
      <c r="Q575" s="665">
        <v>112.6140283633576</v>
      </c>
    </row>
    <row r="576" spans="1:17" ht="14.4" customHeight="1" x14ac:dyDescent="0.3">
      <c r="A576" s="660" t="s">
        <v>7170</v>
      </c>
      <c r="B576" s="661" t="s">
        <v>1686</v>
      </c>
      <c r="C576" s="661" t="s">
        <v>4375</v>
      </c>
      <c r="D576" s="661" t="s">
        <v>7222</v>
      </c>
      <c r="E576" s="661" t="s">
        <v>1978</v>
      </c>
      <c r="F576" s="664"/>
      <c r="G576" s="664"/>
      <c r="H576" s="661"/>
      <c r="I576" s="661"/>
      <c r="J576" s="664">
        <v>45.64</v>
      </c>
      <c r="K576" s="664">
        <v>25900.86</v>
      </c>
      <c r="L576" s="661"/>
      <c r="M576" s="661">
        <v>567.5035056967572</v>
      </c>
      <c r="N576" s="664">
        <v>80.179999999999993</v>
      </c>
      <c r="O576" s="664">
        <v>45502.48</v>
      </c>
      <c r="P576" s="677"/>
      <c r="Q576" s="665">
        <v>567.50411573958604</v>
      </c>
    </row>
    <row r="577" spans="1:17" ht="14.4" customHeight="1" x14ac:dyDescent="0.3">
      <c r="A577" s="660" t="s">
        <v>7170</v>
      </c>
      <c r="B577" s="661" t="s">
        <v>1686</v>
      </c>
      <c r="C577" s="661" t="s">
        <v>4375</v>
      </c>
      <c r="D577" s="661" t="s">
        <v>7291</v>
      </c>
      <c r="E577" s="661" t="s">
        <v>2532</v>
      </c>
      <c r="F577" s="664"/>
      <c r="G577" s="664"/>
      <c r="H577" s="661"/>
      <c r="I577" s="661"/>
      <c r="J577" s="664">
        <v>1.25</v>
      </c>
      <c r="K577" s="664">
        <v>843.31</v>
      </c>
      <c r="L577" s="661"/>
      <c r="M577" s="661">
        <v>674.64799999999991</v>
      </c>
      <c r="N577" s="664">
        <v>2.75</v>
      </c>
      <c r="O577" s="664">
        <v>1976.08</v>
      </c>
      <c r="P577" s="677"/>
      <c r="Q577" s="665">
        <v>718.57454545454539</v>
      </c>
    </row>
    <row r="578" spans="1:17" ht="14.4" customHeight="1" x14ac:dyDescent="0.3">
      <c r="A578" s="660" t="s">
        <v>7170</v>
      </c>
      <c r="B578" s="661" t="s">
        <v>1686</v>
      </c>
      <c r="C578" s="661" t="s">
        <v>4375</v>
      </c>
      <c r="D578" s="661" t="s">
        <v>7352</v>
      </c>
      <c r="E578" s="661" t="s">
        <v>2564</v>
      </c>
      <c r="F578" s="664"/>
      <c r="G578" s="664"/>
      <c r="H578" s="661"/>
      <c r="I578" s="661"/>
      <c r="J578" s="664">
        <v>0.2</v>
      </c>
      <c r="K578" s="664">
        <v>168.66</v>
      </c>
      <c r="L578" s="661"/>
      <c r="M578" s="661">
        <v>843.3</v>
      </c>
      <c r="N578" s="664">
        <v>2.17</v>
      </c>
      <c r="O578" s="664">
        <v>1879</v>
      </c>
      <c r="P578" s="677"/>
      <c r="Q578" s="665">
        <v>865.8986175115208</v>
      </c>
    </row>
    <row r="579" spans="1:17" ht="14.4" customHeight="1" x14ac:dyDescent="0.3">
      <c r="A579" s="660" t="s">
        <v>7170</v>
      </c>
      <c r="B579" s="661" t="s">
        <v>1686</v>
      </c>
      <c r="C579" s="661" t="s">
        <v>4375</v>
      </c>
      <c r="D579" s="661" t="s">
        <v>7292</v>
      </c>
      <c r="E579" s="661" t="s">
        <v>2567</v>
      </c>
      <c r="F579" s="664"/>
      <c r="G579" s="664"/>
      <c r="H579" s="661"/>
      <c r="I579" s="661"/>
      <c r="J579" s="664">
        <v>3.17</v>
      </c>
      <c r="K579" s="664">
        <v>1069.3</v>
      </c>
      <c r="L579" s="661"/>
      <c r="M579" s="661">
        <v>337.3186119873817</v>
      </c>
      <c r="N579" s="664">
        <v>11.79</v>
      </c>
      <c r="O579" s="664">
        <v>4236.1400000000003</v>
      </c>
      <c r="P579" s="677"/>
      <c r="Q579" s="665">
        <v>359.29940627650558</v>
      </c>
    </row>
    <row r="580" spans="1:17" ht="14.4" customHeight="1" x14ac:dyDescent="0.3">
      <c r="A580" s="660" t="s">
        <v>7170</v>
      </c>
      <c r="B580" s="661" t="s">
        <v>1686</v>
      </c>
      <c r="C580" s="661" t="s">
        <v>4375</v>
      </c>
      <c r="D580" s="661" t="s">
        <v>7293</v>
      </c>
      <c r="E580" s="661" t="s">
        <v>7294</v>
      </c>
      <c r="F580" s="664"/>
      <c r="G580" s="664"/>
      <c r="H580" s="661"/>
      <c r="I580" s="661"/>
      <c r="J580" s="664">
        <v>18.86</v>
      </c>
      <c r="K580" s="664">
        <v>3110.51</v>
      </c>
      <c r="L580" s="661"/>
      <c r="M580" s="661">
        <v>164.92629904559917</v>
      </c>
      <c r="N580" s="664"/>
      <c r="O580" s="664"/>
      <c r="P580" s="677"/>
      <c r="Q580" s="665"/>
    </row>
    <row r="581" spans="1:17" ht="14.4" customHeight="1" x14ac:dyDescent="0.3">
      <c r="A581" s="660" t="s">
        <v>7170</v>
      </c>
      <c r="B581" s="661" t="s">
        <v>1686</v>
      </c>
      <c r="C581" s="661" t="s">
        <v>4375</v>
      </c>
      <c r="D581" s="661" t="s">
        <v>7295</v>
      </c>
      <c r="E581" s="661" t="s">
        <v>7294</v>
      </c>
      <c r="F581" s="664"/>
      <c r="G581" s="664"/>
      <c r="H581" s="661"/>
      <c r="I581" s="661"/>
      <c r="J581" s="664">
        <v>22.549999999999997</v>
      </c>
      <c r="K581" s="664">
        <v>11157.220000000001</v>
      </c>
      <c r="L581" s="661"/>
      <c r="M581" s="661">
        <v>494.77694013303778</v>
      </c>
      <c r="N581" s="664"/>
      <c r="O581" s="664"/>
      <c r="P581" s="677"/>
      <c r="Q581" s="665"/>
    </row>
    <row r="582" spans="1:17" ht="14.4" customHeight="1" x14ac:dyDescent="0.3">
      <c r="A582" s="660" t="s">
        <v>7170</v>
      </c>
      <c r="B582" s="661" t="s">
        <v>1686</v>
      </c>
      <c r="C582" s="661" t="s">
        <v>4375</v>
      </c>
      <c r="D582" s="661" t="s">
        <v>7296</v>
      </c>
      <c r="E582" s="661" t="s">
        <v>7294</v>
      </c>
      <c r="F582" s="664"/>
      <c r="G582" s="664"/>
      <c r="H582" s="661"/>
      <c r="I582" s="661"/>
      <c r="J582" s="664">
        <v>8.42</v>
      </c>
      <c r="K582" s="664">
        <v>12498.07</v>
      </c>
      <c r="L582" s="661"/>
      <c r="M582" s="661">
        <v>1484.33135391924</v>
      </c>
      <c r="N582" s="664"/>
      <c r="O582" s="664"/>
      <c r="P582" s="677"/>
      <c r="Q582" s="665"/>
    </row>
    <row r="583" spans="1:17" ht="14.4" customHeight="1" x14ac:dyDescent="0.3">
      <c r="A583" s="660" t="s">
        <v>7170</v>
      </c>
      <c r="B583" s="661" t="s">
        <v>1686</v>
      </c>
      <c r="C583" s="661" t="s">
        <v>4375</v>
      </c>
      <c r="D583" s="661" t="s">
        <v>7385</v>
      </c>
      <c r="E583" s="661" t="s">
        <v>7294</v>
      </c>
      <c r="F583" s="664"/>
      <c r="G583" s="664"/>
      <c r="H583" s="661"/>
      <c r="I583" s="661"/>
      <c r="J583" s="664">
        <v>3.83</v>
      </c>
      <c r="K583" s="664">
        <v>7579.9599999999991</v>
      </c>
      <c r="L583" s="661"/>
      <c r="M583" s="661">
        <v>1979.10182767624</v>
      </c>
      <c r="N583" s="664"/>
      <c r="O583" s="664"/>
      <c r="P583" s="677"/>
      <c r="Q583" s="665"/>
    </row>
    <row r="584" spans="1:17" ht="14.4" customHeight="1" x14ac:dyDescent="0.3">
      <c r="A584" s="660" t="s">
        <v>7170</v>
      </c>
      <c r="B584" s="661" t="s">
        <v>1686</v>
      </c>
      <c r="C584" s="661" t="s">
        <v>4375</v>
      </c>
      <c r="D584" s="661" t="s">
        <v>7223</v>
      </c>
      <c r="E584" s="661" t="s">
        <v>1842</v>
      </c>
      <c r="F584" s="664">
        <v>2.02</v>
      </c>
      <c r="G584" s="664">
        <v>430.42</v>
      </c>
      <c r="H584" s="661">
        <v>1</v>
      </c>
      <c r="I584" s="661">
        <v>213.07920792079207</v>
      </c>
      <c r="J584" s="664">
        <v>61.35</v>
      </c>
      <c r="K584" s="664">
        <v>14786.26</v>
      </c>
      <c r="L584" s="661">
        <v>34.353096975047627</v>
      </c>
      <c r="M584" s="661">
        <v>241.01483292583538</v>
      </c>
      <c r="N584" s="664">
        <v>63.129999999999995</v>
      </c>
      <c r="O584" s="664">
        <v>14546.09</v>
      </c>
      <c r="P584" s="677">
        <v>33.795107104688441</v>
      </c>
      <c r="Q584" s="665">
        <v>230.41485822905119</v>
      </c>
    </row>
    <row r="585" spans="1:17" ht="14.4" customHeight="1" x14ac:dyDescent="0.3">
      <c r="A585" s="660" t="s">
        <v>7170</v>
      </c>
      <c r="B585" s="661" t="s">
        <v>1686</v>
      </c>
      <c r="C585" s="661" t="s">
        <v>4375</v>
      </c>
      <c r="D585" s="661" t="s">
        <v>7297</v>
      </c>
      <c r="E585" s="661" t="s">
        <v>1842</v>
      </c>
      <c r="F585" s="664"/>
      <c r="G585" s="664"/>
      <c r="H585" s="661"/>
      <c r="I585" s="661"/>
      <c r="J585" s="664">
        <v>3.31</v>
      </c>
      <c r="K585" s="664">
        <v>2642.7599999999993</v>
      </c>
      <c r="L585" s="661"/>
      <c r="M585" s="661">
        <v>798.41691842900275</v>
      </c>
      <c r="N585" s="664">
        <v>2.0300000000000002</v>
      </c>
      <c r="O585" s="664">
        <v>1419.4299999999998</v>
      </c>
      <c r="P585" s="677"/>
      <c r="Q585" s="665">
        <v>699.22660098522147</v>
      </c>
    </row>
    <row r="586" spans="1:17" ht="14.4" customHeight="1" x14ac:dyDescent="0.3">
      <c r="A586" s="660" t="s">
        <v>7170</v>
      </c>
      <c r="B586" s="661" t="s">
        <v>1686</v>
      </c>
      <c r="C586" s="661" t="s">
        <v>4375</v>
      </c>
      <c r="D586" s="661" t="s">
        <v>7298</v>
      </c>
      <c r="E586" s="661" t="s">
        <v>7299</v>
      </c>
      <c r="F586" s="664"/>
      <c r="G586" s="664"/>
      <c r="H586" s="661"/>
      <c r="I586" s="661"/>
      <c r="J586" s="664">
        <v>9.84</v>
      </c>
      <c r="K586" s="664">
        <v>3319.21</v>
      </c>
      <c r="L586" s="661"/>
      <c r="M586" s="661">
        <v>337.3180894308943</v>
      </c>
      <c r="N586" s="664"/>
      <c r="O586" s="664"/>
      <c r="P586" s="677"/>
      <c r="Q586" s="665"/>
    </row>
    <row r="587" spans="1:17" ht="14.4" customHeight="1" x14ac:dyDescent="0.3">
      <c r="A587" s="660" t="s">
        <v>7170</v>
      </c>
      <c r="B587" s="661" t="s">
        <v>1686</v>
      </c>
      <c r="C587" s="661" t="s">
        <v>4375</v>
      </c>
      <c r="D587" s="661" t="s">
        <v>7300</v>
      </c>
      <c r="E587" s="661" t="s">
        <v>1893</v>
      </c>
      <c r="F587" s="664"/>
      <c r="G587" s="664"/>
      <c r="H587" s="661"/>
      <c r="I587" s="661"/>
      <c r="J587" s="664">
        <v>15.689999999999998</v>
      </c>
      <c r="K587" s="664">
        <v>2587.69</v>
      </c>
      <c r="L587" s="661"/>
      <c r="M587" s="661">
        <v>164.92606755895477</v>
      </c>
      <c r="N587" s="664">
        <v>1.6</v>
      </c>
      <c r="O587" s="664">
        <v>263.88</v>
      </c>
      <c r="P587" s="677"/>
      <c r="Q587" s="665">
        <v>164.92499999999998</v>
      </c>
    </row>
    <row r="588" spans="1:17" ht="14.4" customHeight="1" x14ac:dyDescent="0.3">
      <c r="A588" s="660" t="s">
        <v>7170</v>
      </c>
      <c r="B588" s="661" t="s">
        <v>1686</v>
      </c>
      <c r="C588" s="661" t="s">
        <v>4375</v>
      </c>
      <c r="D588" s="661" t="s">
        <v>7301</v>
      </c>
      <c r="E588" s="661" t="s">
        <v>1896</v>
      </c>
      <c r="F588" s="664"/>
      <c r="G588" s="664"/>
      <c r="H588" s="661"/>
      <c r="I588" s="661"/>
      <c r="J588" s="664">
        <v>2.4000000000000004</v>
      </c>
      <c r="K588" s="664">
        <v>3562.37</v>
      </c>
      <c r="L588" s="661"/>
      <c r="M588" s="661">
        <v>1484.320833333333</v>
      </c>
      <c r="N588" s="664">
        <v>1.32</v>
      </c>
      <c r="O588" s="664">
        <v>1959.32</v>
      </c>
      <c r="P588" s="677"/>
      <c r="Q588" s="665">
        <v>1484.3333333333333</v>
      </c>
    </row>
    <row r="589" spans="1:17" ht="14.4" customHeight="1" x14ac:dyDescent="0.3">
      <c r="A589" s="660" t="s">
        <v>7170</v>
      </c>
      <c r="B589" s="661" t="s">
        <v>1686</v>
      </c>
      <c r="C589" s="661" t="s">
        <v>4375</v>
      </c>
      <c r="D589" s="661" t="s">
        <v>7302</v>
      </c>
      <c r="E589" s="661" t="s">
        <v>1912</v>
      </c>
      <c r="F589" s="664">
        <v>3.3800000000000003</v>
      </c>
      <c r="G589" s="664">
        <v>1657.81</v>
      </c>
      <c r="H589" s="661">
        <v>1</v>
      </c>
      <c r="I589" s="661">
        <v>490.47633136094669</v>
      </c>
      <c r="J589" s="664">
        <v>15.030000000000001</v>
      </c>
      <c r="K589" s="664">
        <v>7436.52</v>
      </c>
      <c r="L589" s="661">
        <v>4.4857492716294391</v>
      </c>
      <c r="M589" s="661">
        <v>494.77844311377243</v>
      </c>
      <c r="N589" s="664">
        <v>5.35</v>
      </c>
      <c r="O589" s="664">
        <v>2647.0600000000004</v>
      </c>
      <c r="P589" s="677">
        <v>1.5967209752625455</v>
      </c>
      <c r="Q589" s="665">
        <v>494.77757009345805</v>
      </c>
    </row>
    <row r="590" spans="1:17" ht="14.4" customHeight="1" x14ac:dyDescent="0.3">
      <c r="A590" s="660" t="s">
        <v>7170</v>
      </c>
      <c r="B590" s="661" t="s">
        <v>1686</v>
      </c>
      <c r="C590" s="661" t="s">
        <v>4375</v>
      </c>
      <c r="D590" s="661" t="s">
        <v>7386</v>
      </c>
      <c r="E590" s="661" t="s">
        <v>7387</v>
      </c>
      <c r="F590" s="664">
        <v>1</v>
      </c>
      <c r="G590" s="664">
        <v>2245.4699999999998</v>
      </c>
      <c r="H590" s="661">
        <v>1</v>
      </c>
      <c r="I590" s="661">
        <v>2245.4699999999998</v>
      </c>
      <c r="J590" s="664">
        <v>1</v>
      </c>
      <c r="K590" s="664">
        <v>2265.17</v>
      </c>
      <c r="L590" s="661">
        <v>1.008773218969748</v>
      </c>
      <c r="M590" s="661">
        <v>2265.17</v>
      </c>
      <c r="N590" s="664"/>
      <c r="O590" s="664"/>
      <c r="P590" s="677"/>
      <c r="Q590" s="665"/>
    </row>
    <row r="591" spans="1:17" ht="14.4" customHeight="1" x14ac:dyDescent="0.3">
      <c r="A591" s="660" t="s">
        <v>7170</v>
      </c>
      <c r="B591" s="661" t="s">
        <v>1686</v>
      </c>
      <c r="C591" s="661" t="s">
        <v>4375</v>
      </c>
      <c r="D591" s="661" t="s">
        <v>7388</v>
      </c>
      <c r="E591" s="661" t="s">
        <v>7389</v>
      </c>
      <c r="F591" s="664">
        <v>3</v>
      </c>
      <c r="G591" s="664">
        <v>26945.699999999997</v>
      </c>
      <c r="H591" s="661">
        <v>1</v>
      </c>
      <c r="I591" s="661">
        <v>8981.9</v>
      </c>
      <c r="J591" s="664">
        <v>3</v>
      </c>
      <c r="K591" s="664">
        <v>27182.07</v>
      </c>
      <c r="L591" s="661">
        <v>1.0087720860842362</v>
      </c>
      <c r="M591" s="661">
        <v>9060.69</v>
      </c>
      <c r="N591" s="664"/>
      <c r="O591" s="664"/>
      <c r="P591" s="677"/>
      <c r="Q591" s="665"/>
    </row>
    <row r="592" spans="1:17" ht="14.4" customHeight="1" x14ac:dyDescent="0.3">
      <c r="A592" s="660" t="s">
        <v>7170</v>
      </c>
      <c r="B592" s="661" t="s">
        <v>1686</v>
      </c>
      <c r="C592" s="661" t="s">
        <v>4375</v>
      </c>
      <c r="D592" s="661" t="s">
        <v>7305</v>
      </c>
      <c r="E592" s="661" t="s">
        <v>3774</v>
      </c>
      <c r="F592" s="664"/>
      <c r="G592" s="664"/>
      <c r="H592" s="661"/>
      <c r="I592" s="661"/>
      <c r="J592" s="664">
        <v>1</v>
      </c>
      <c r="K592" s="664">
        <v>7016.69</v>
      </c>
      <c r="L592" s="661"/>
      <c r="M592" s="661">
        <v>7016.69</v>
      </c>
      <c r="N592" s="664">
        <v>2</v>
      </c>
      <c r="O592" s="664">
        <v>14033.38</v>
      </c>
      <c r="P592" s="677"/>
      <c r="Q592" s="665">
        <v>7016.69</v>
      </c>
    </row>
    <row r="593" spans="1:17" ht="14.4" customHeight="1" x14ac:dyDescent="0.3">
      <c r="A593" s="660" t="s">
        <v>7170</v>
      </c>
      <c r="B593" s="661" t="s">
        <v>1686</v>
      </c>
      <c r="C593" s="661" t="s">
        <v>4375</v>
      </c>
      <c r="D593" s="661" t="s">
        <v>7306</v>
      </c>
      <c r="E593" s="661" t="s">
        <v>1899</v>
      </c>
      <c r="F593" s="664">
        <v>18.09</v>
      </c>
      <c r="G593" s="664">
        <v>26138.53</v>
      </c>
      <c r="H593" s="661">
        <v>1</v>
      </c>
      <c r="I593" s="661">
        <v>1444.9159756771696</v>
      </c>
      <c r="J593" s="664">
        <v>35.270000000000003</v>
      </c>
      <c r="K593" s="664">
        <v>51399.22</v>
      </c>
      <c r="L593" s="661">
        <v>1.9664158619478602</v>
      </c>
      <c r="M593" s="661">
        <v>1457.3070598242132</v>
      </c>
      <c r="N593" s="664">
        <v>1.72</v>
      </c>
      <c r="O593" s="664">
        <v>2506.56</v>
      </c>
      <c r="P593" s="677">
        <v>9.589521675472952E-2</v>
      </c>
      <c r="Q593" s="665">
        <v>1457.3023255813953</v>
      </c>
    </row>
    <row r="594" spans="1:17" ht="14.4" customHeight="1" x14ac:dyDescent="0.3">
      <c r="A594" s="660" t="s">
        <v>7170</v>
      </c>
      <c r="B594" s="661" t="s">
        <v>1686</v>
      </c>
      <c r="C594" s="661" t="s">
        <v>4375</v>
      </c>
      <c r="D594" s="661" t="s">
        <v>7307</v>
      </c>
      <c r="E594" s="661" t="s">
        <v>1899</v>
      </c>
      <c r="F594" s="664">
        <v>27.96</v>
      </c>
      <c r="G594" s="664">
        <v>134663.01</v>
      </c>
      <c r="H594" s="661">
        <v>1</v>
      </c>
      <c r="I594" s="661">
        <v>4816.2736051502152</v>
      </c>
      <c r="J594" s="664">
        <v>29.990000000000002</v>
      </c>
      <c r="K594" s="664">
        <v>145682.03</v>
      </c>
      <c r="L594" s="661">
        <v>1.0818266278170969</v>
      </c>
      <c r="M594" s="661">
        <v>4857.6868956318767</v>
      </c>
      <c r="N594" s="664">
        <v>3.9</v>
      </c>
      <c r="O594" s="664">
        <v>18944.989999999998</v>
      </c>
      <c r="P594" s="677">
        <v>0.14068443888191715</v>
      </c>
      <c r="Q594" s="665">
        <v>4857.6897435897436</v>
      </c>
    </row>
    <row r="595" spans="1:17" ht="14.4" customHeight="1" x14ac:dyDescent="0.3">
      <c r="A595" s="660" t="s">
        <v>7170</v>
      </c>
      <c r="B595" s="661" t="s">
        <v>1686</v>
      </c>
      <c r="C595" s="661" t="s">
        <v>4375</v>
      </c>
      <c r="D595" s="661" t="s">
        <v>7308</v>
      </c>
      <c r="E595" s="661" t="s">
        <v>1899</v>
      </c>
      <c r="F595" s="664">
        <v>4.6199999999999992</v>
      </c>
      <c r="G595" s="664">
        <v>66746.52</v>
      </c>
      <c r="H595" s="661">
        <v>1</v>
      </c>
      <c r="I595" s="661">
        <v>14447.298701298705</v>
      </c>
      <c r="J595" s="664">
        <v>49.8</v>
      </c>
      <c r="K595" s="664">
        <v>725682.69000000006</v>
      </c>
      <c r="L595" s="661">
        <v>10.872217607749437</v>
      </c>
      <c r="M595" s="661">
        <v>14571.941566265063</v>
      </c>
      <c r="N595" s="664">
        <v>1.67</v>
      </c>
      <c r="O595" s="664">
        <v>24335.15</v>
      </c>
      <c r="P595" s="677">
        <v>0.3645905434470591</v>
      </c>
      <c r="Q595" s="665">
        <v>14571.946107784433</v>
      </c>
    </row>
    <row r="596" spans="1:17" ht="14.4" customHeight="1" x14ac:dyDescent="0.3">
      <c r="A596" s="660" t="s">
        <v>7170</v>
      </c>
      <c r="B596" s="661" t="s">
        <v>1686</v>
      </c>
      <c r="C596" s="661" t="s">
        <v>4375</v>
      </c>
      <c r="D596" s="661" t="s">
        <v>7309</v>
      </c>
      <c r="E596" s="661" t="s">
        <v>7310</v>
      </c>
      <c r="F596" s="664">
        <v>14.73</v>
      </c>
      <c r="G596" s="664">
        <v>14064.060000000001</v>
      </c>
      <c r="H596" s="661">
        <v>1</v>
      </c>
      <c r="I596" s="661">
        <v>954.79022403258659</v>
      </c>
      <c r="J596" s="664">
        <v>18.43</v>
      </c>
      <c r="K596" s="664">
        <v>8081.55</v>
      </c>
      <c r="L596" s="661">
        <v>0.5746242550159768</v>
      </c>
      <c r="M596" s="661">
        <v>438.4997287032013</v>
      </c>
      <c r="N596" s="664"/>
      <c r="O596" s="664"/>
      <c r="P596" s="677"/>
      <c r="Q596" s="665"/>
    </row>
    <row r="597" spans="1:17" ht="14.4" customHeight="1" x14ac:dyDescent="0.3">
      <c r="A597" s="660" t="s">
        <v>7170</v>
      </c>
      <c r="B597" s="661" t="s">
        <v>1686</v>
      </c>
      <c r="C597" s="661" t="s">
        <v>4375</v>
      </c>
      <c r="D597" s="661" t="s">
        <v>7311</v>
      </c>
      <c r="E597" s="661" t="s">
        <v>7312</v>
      </c>
      <c r="F597" s="664">
        <v>9</v>
      </c>
      <c r="G597" s="664">
        <v>42965.73</v>
      </c>
      <c r="H597" s="661">
        <v>1</v>
      </c>
      <c r="I597" s="661">
        <v>4773.97</v>
      </c>
      <c r="J597" s="664">
        <v>8.19</v>
      </c>
      <c r="K597" s="664">
        <v>17955.830000000002</v>
      </c>
      <c r="L597" s="661">
        <v>0.41791050681554814</v>
      </c>
      <c r="M597" s="661">
        <v>2192.4090354090358</v>
      </c>
      <c r="N597" s="664"/>
      <c r="O597" s="664"/>
      <c r="P597" s="677"/>
      <c r="Q597" s="665"/>
    </row>
    <row r="598" spans="1:17" ht="14.4" customHeight="1" x14ac:dyDescent="0.3">
      <c r="A598" s="660" t="s">
        <v>7170</v>
      </c>
      <c r="B598" s="661" t="s">
        <v>1686</v>
      </c>
      <c r="C598" s="661" t="s">
        <v>4375</v>
      </c>
      <c r="D598" s="661" t="s">
        <v>7313</v>
      </c>
      <c r="E598" s="661" t="s">
        <v>4197</v>
      </c>
      <c r="F598" s="664"/>
      <c r="G598" s="664"/>
      <c r="H598" s="661"/>
      <c r="I598" s="661"/>
      <c r="J598" s="664">
        <v>15.100000000000001</v>
      </c>
      <c r="K598" s="664">
        <v>112076.88</v>
      </c>
      <c r="L598" s="661"/>
      <c r="M598" s="661">
        <v>7422.3099337748345</v>
      </c>
      <c r="N598" s="664">
        <v>6.27</v>
      </c>
      <c r="O598" s="664">
        <v>46537.82</v>
      </c>
      <c r="P598" s="677"/>
      <c r="Q598" s="665">
        <v>7422.2998405103672</v>
      </c>
    </row>
    <row r="599" spans="1:17" ht="14.4" customHeight="1" x14ac:dyDescent="0.3">
      <c r="A599" s="660" t="s">
        <v>7170</v>
      </c>
      <c r="B599" s="661" t="s">
        <v>1686</v>
      </c>
      <c r="C599" s="661" t="s">
        <v>4375</v>
      </c>
      <c r="D599" s="661" t="s">
        <v>7353</v>
      </c>
      <c r="E599" s="661" t="s">
        <v>4197</v>
      </c>
      <c r="F599" s="664"/>
      <c r="G599" s="664"/>
      <c r="H599" s="661"/>
      <c r="I599" s="661"/>
      <c r="J599" s="664">
        <v>12.82</v>
      </c>
      <c r="K599" s="664">
        <v>47577.06</v>
      </c>
      <c r="L599" s="661"/>
      <c r="M599" s="661">
        <v>3711.1591263650544</v>
      </c>
      <c r="N599" s="664">
        <v>25.39</v>
      </c>
      <c r="O599" s="664">
        <v>94226.329999999987</v>
      </c>
      <c r="P599" s="677"/>
      <c r="Q599" s="665">
        <v>3711.1591177628984</v>
      </c>
    </row>
    <row r="600" spans="1:17" ht="14.4" customHeight="1" x14ac:dyDescent="0.3">
      <c r="A600" s="660" t="s">
        <v>7170</v>
      </c>
      <c r="B600" s="661" t="s">
        <v>1686</v>
      </c>
      <c r="C600" s="661" t="s">
        <v>4375</v>
      </c>
      <c r="D600" s="661" t="s">
        <v>7390</v>
      </c>
      <c r="E600" s="661" t="s">
        <v>7391</v>
      </c>
      <c r="F600" s="664"/>
      <c r="G600" s="664"/>
      <c r="H600" s="661"/>
      <c r="I600" s="661"/>
      <c r="J600" s="664">
        <v>5</v>
      </c>
      <c r="K600" s="664">
        <v>3249.45</v>
      </c>
      <c r="L600" s="661"/>
      <c r="M600" s="661">
        <v>649.89</v>
      </c>
      <c r="N600" s="664"/>
      <c r="O600" s="664"/>
      <c r="P600" s="677"/>
      <c r="Q600" s="665"/>
    </row>
    <row r="601" spans="1:17" ht="14.4" customHeight="1" x14ac:dyDescent="0.3">
      <c r="A601" s="660" t="s">
        <v>7170</v>
      </c>
      <c r="B601" s="661" t="s">
        <v>1686</v>
      </c>
      <c r="C601" s="661" t="s">
        <v>4375</v>
      </c>
      <c r="D601" s="661" t="s">
        <v>7392</v>
      </c>
      <c r="E601" s="661" t="s">
        <v>7391</v>
      </c>
      <c r="F601" s="664"/>
      <c r="G601" s="664"/>
      <c r="H601" s="661"/>
      <c r="I601" s="661"/>
      <c r="J601" s="664">
        <v>1</v>
      </c>
      <c r="K601" s="664">
        <v>3249.46</v>
      </c>
      <c r="L601" s="661"/>
      <c r="M601" s="661">
        <v>3249.46</v>
      </c>
      <c r="N601" s="664"/>
      <c r="O601" s="664"/>
      <c r="P601" s="677"/>
      <c r="Q601" s="665"/>
    </row>
    <row r="602" spans="1:17" ht="14.4" customHeight="1" x14ac:dyDescent="0.3">
      <c r="A602" s="660" t="s">
        <v>7170</v>
      </c>
      <c r="B602" s="661" t="s">
        <v>1686</v>
      </c>
      <c r="C602" s="661" t="s">
        <v>4375</v>
      </c>
      <c r="D602" s="661" t="s">
        <v>7393</v>
      </c>
      <c r="E602" s="661" t="s">
        <v>7391</v>
      </c>
      <c r="F602" s="664"/>
      <c r="G602" s="664"/>
      <c r="H602" s="661"/>
      <c r="I602" s="661"/>
      <c r="J602" s="664">
        <v>1</v>
      </c>
      <c r="K602" s="664">
        <v>6498.95</v>
      </c>
      <c r="L602" s="661"/>
      <c r="M602" s="661">
        <v>6498.95</v>
      </c>
      <c r="N602" s="664"/>
      <c r="O602" s="664"/>
      <c r="P602" s="677"/>
      <c r="Q602" s="665"/>
    </row>
    <row r="603" spans="1:17" ht="14.4" customHeight="1" x14ac:dyDescent="0.3">
      <c r="A603" s="660" t="s">
        <v>7170</v>
      </c>
      <c r="B603" s="661" t="s">
        <v>1686</v>
      </c>
      <c r="C603" s="661" t="s">
        <v>4375</v>
      </c>
      <c r="D603" s="661" t="s">
        <v>7412</v>
      </c>
      <c r="E603" s="661" t="s">
        <v>3381</v>
      </c>
      <c r="F603" s="664"/>
      <c r="G603" s="664"/>
      <c r="H603" s="661"/>
      <c r="I603" s="661"/>
      <c r="J603" s="664"/>
      <c r="K603" s="664"/>
      <c r="L603" s="661"/>
      <c r="M603" s="661"/>
      <c r="N603" s="664">
        <v>0.60000000000000009</v>
      </c>
      <c r="O603" s="664">
        <v>4201.0199999999995</v>
      </c>
      <c r="P603" s="677"/>
      <c r="Q603" s="665">
        <v>7001.699999999998</v>
      </c>
    </row>
    <row r="604" spans="1:17" ht="14.4" customHeight="1" x14ac:dyDescent="0.3">
      <c r="A604" s="660" t="s">
        <v>7170</v>
      </c>
      <c r="B604" s="661" t="s">
        <v>1686</v>
      </c>
      <c r="C604" s="661" t="s">
        <v>4375</v>
      </c>
      <c r="D604" s="661" t="s">
        <v>7172</v>
      </c>
      <c r="E604" s="661" t="s">
        <v>3413</v>
      </c>
      <c r="F604" s="664">
        <v>0.2</v>
      </c>
      <c r="G604" s="664">
        <v>3137.16</v>
      </c>
      <c r="H604" s="661">
        <v>1</v>
      </c>
      <c r="I604" s="661">
        <v>15685.8</v>
      </c>
      <c r="J604" s="664"/>
      <c r="K604" s="664"/>
      <c r="L604" s="661"/>
      <c r="M604" s="661"/>
      <c r="N604" s="664">
        <v>2.6</v>
      </c>
      <c r="O604" s="664">
        <v>23148.58</v>
      </c>
      <c r="P604" s="677">
        <v>7.3788330847008128</v>
      </c>
      <c r="Q604" s="665">
        <v>8903.3000000000011</v>
      </c>
    </row>
    <row r="605" spans="1:17" ht="14.4" customHeight="1" x14ac:dyDescent="0.3">
      <c r="A605" s="660" t="s">
        <v>7170</v>
      </c>
      <c r="B605" s="661" t="s">
        <v>1686</v>
      </c>
      <c r="C605" s="661" t="s">
        <v>4375</v>
      </c>
      <c r="D605" s="661" t="s">
        <v>7319</v>
      </c>
      <c r="E605" s="661" t="s">
        <v>7318</v>
      </c>
      <c r="F605" s="664"/>
      <c r="G605" s="664"/>
      <c r="H605" s="661"/>
      <c r="I605" s="661"/>
      <c r="J605" s="664"/>
      <c r="K605" s="664"/>
      <c r="L605" s="661"/>
      <c r="M605" s="661"/>
      <c r="N605" s="664">
        <v>2</v>
      </c>
      <c r="O605" s="664">
        <v>248986</v>
      </c>
      <c r="P605" s="677"/>
      <c r="Q605" s="665">
        <v>124493</v>
      </c>
    </row>
    <row r="606" spans="1:17" ht="14.4" customHeight="1" x14ac:dyDescent="0.3">
      <c r="A606" s="660" t="s">
        <v>7170</v>
      </c>
      <c r="B606" s="661" t="s">
        <v>1686</v>
      </c>
      <c r="C606" s="661" t="s">
        <v>4375</v>
      </c>
      <c r="D606" s="661" t="s">
        <v>7420</v>
      </c>
      <c r="E606" s="661" t="s">
        <v>3778</v>
      </c>
      <c r="F606" s="664"/>
      <c r="G606" s="664"/>
      <c r="H606" s="661"/>
      <c r="I606" s="661"/>
      <c r="J606" s="664"/>
      <c r="K606" s="664"/>
      <c r="L606" s="661"/>
      <c r="M606" s="661"/>
      <c r="N606" s="664">
        <v>5</v>
      </c>
      <c r="O606" s="664">
        <v>19863</v>
      </c>
      <c r="P606" s="677"/>
      <c r="Q606" s="665">
        <v>3972.6</v>
      </c>
    </row>
    <row r="607" spans="1:17" ht="14.4" customHeight="1" x14ac:dyDescent="0.3">
      <c r="A607" s="660" t="s">
        <v>7170</v>
      </c>
      <c r="B607" s="661" t="s">
        <v>1686</v>
      </c>
      <c r="C607" s="661" t="s">
        <v>4375</v>
      </c>
      <c r="D607" s="661" t="s">
        <v>7421</v>
      </c>
      <c r="E607" s="661" t="s">
        <v>7218</v>
      </c>
      <c r="F607" s="664"/>
      <c r="G607" s="664"/>
      <c r="H607" s="661"/>
      <c r="I607" s="661"/>
      <c r="J607" s="664">
        <v>7.4399999999999995</v>
      </c>
      <c r="K607" s="664">
        <v>100120.56</v>
      </c>
      <c r="L607" s="661"/>
      <c r="M607" s="661">
        <v>13457.064516129032</v>
      </c>
      <c r="N607" s="664"/>
      <c r="O607" s="664"/>
      <c r="P607" s="677"/>
      <c r="Q607" s="665"/>
    </row>
    <row r="608" spans="1:17" ht="14.4" customHeight="1" x14ac:dyDescent="0.3">
      <c r="A608" s="660" t="s">
        <v>7170</v>
      </c>
      <c r="B608" s="661" t="s">
        <v>1686</v>
      </c>
      <c r="C608" s="661" t="s">
        <v>4375</v>
      </c>
      <c r="D608" s="661" t="s">
        <v>7422</v>
      </c>
      <c r="E608" s="661" t="s">
        <v>3813</v>
      </c>
      <c r="F608" s="664"/>
      <c r="G608" s="664"/>
      <c r="H608" s="661"/>
      <c r="I608" s="661"/>
      <c r="J608" s="664"/>
      <c r="K608" s="664"/>
      <c r="L608" s="661"/>
      <c r="M608" s="661"/>
      <c r="N608" s="664">
        <v>1</v>
      </c>
      <c r="O608" s="664">
        <v>11917.8</v>
      </c>
      <c r="P608" s="677"/>
      <c r="Q608" s="665">
        <v>11917.8</v>
      </c>
    </row>
    <row r="609" spans="1:17" ht="14.4" customHeight="1" x14ac:dyDescent="0.3">
      <c r="A609" s="660" t="s">
        <v>7170</v>
      </c>
      <c r="B609" s="661" t="s">
        <v>1686</v>
      </c>
      <c r="C609" s="661" t="s">
        <v>4375</v>
      </c>
      <c r="D609" s="661" t="s">
        <v>7354</v>
      </c>
      <c r="E609" s="661" t="s">
        <v>7332</v>
      </c>
      <c r="F609" s="664"/>
      <c r="G609" s="664"/>
      <c r="H609" s="661"/>
      <c r="I609" s="661"/>
      <c r="J609" s="664"/>
      <c r="K609" s="664"/>
      <c r="L609" s="661"/>
      <c r="M609" s="661"/>
      <c r="N609" s="664">
        <v>87.259999999999991</v>
      </c>
      <c r="O609" s="664">
        <v>274987.17</v>
      </c>
      <c r="P609" s="677"/>
      <c r="Q609" s="665">
        <v>3151.3542287416917</v>
      </c>
    </row>
    <row r="610" spans="1:17" ht="14.4" customHeight="1" x14ac:dyDescent="0.3">
      <c r="A610" s="660" t="s">
        <v>7170</v>
      </c>
      <c r="B610" s="661" t="s">
        <v>1686</v>
      </c>
      <c r="C610" s="661" t="s">
        <v>4375</v>
      </c>
      <c r="D610" s="661" t="s">
        <v>7423</v>
      </c>
      <c r="E610" s="661" t="s">
        <v>632</v>
      </c>
      <c r="F610" s="664"/>
      <c r="G610" s="664"/>
      <c r="H610" s="661"/>
      <c r="I610" s="661"/>
      <c r="J610" s="664"/>
      <c r="K610" s="664"/>
      <c r="L610" s="661"/>
      <c r="M610" s="661"/>
      <c r="N610" s="664">
        <v>2</v>
      </c>
      <c r="O610" s="664">
        <v>4778.3</v>
      </c>
      <c r="P610" s="677"/>
      <c r="Q610" s="665">
        <v>2389.15</v>
      </c>
    </row>
    <row r="611" spans="1:17" ht="14.4" customHeight="1" x14ac:dyDescent="0.3">
      <c r="A611" s="660" t="s">
        <v>7170</v>
      </c>
      <c r="B611" s="661" t="s">
        <v>1686</v>
      </c>
      <c r="C611" s="661" t="s">
        <v>4375</v>
      </c>
      <c r="D611" s="661" t="s">
        <v>7424</v>
      </c>
      <c r="E611" s="661" t="s">
        <v>632</v>
      </c>
      <c r="F611" s="664"/>
      <c r="G611" s="664"/>
      <c r="H611" s="661"/>
      <c r="I611" s="661"/>
      <c r="J611" s="664"/>
      <c r="K611" s="664"/>
      <c r="L611" s="661"/>
      <c r="M611" s="661"/>
      <c r="N611" s="664">
        <v>1.55</v>
      </c>
      <c r="O611" s="664">
        <v>1066.18</v>
      </c>
      <c r="P611" s="677"/>
      <c r="Q611" s="665">
        <v>687.85806451612905</v>
      </c>
    </row>
    <row r="612" spans="1:17" ht="14.4" customHeight="1" x14ac:dyDescent="0.3">
      <c r="A612" s="660" t="s">
        <v>7170</v>
      </c>
      <c r="B612" s="661" t="s">
        <v>1686</v>
      </c>
      <c r="C612" s="661" t="s">
        <v>4375</v>
      </c>
      <c r="D612" s="661" t="s">
        <v>7331</v>
      </c>
      <c r="E612" s="661" t="s">
        <v>7332</v>
      </c>
      <c r="F612" s="664"/>
      <c r="G612" s="664"/>
      <c r="H612" s="661"/>
      <c r="I612" s="661"/>
      <c r="J612" s="664"/>
      <c r="K612" s="664"/>
      <c r="L612" s="661"/>
      <c r="M612" s="661"/>
      <c r="N612" s="664">
        <v>83.67</v>
      </c>
      <c r="O612" s="664">
        <v>960152.3600000001</v>
      </c>
      <c r="P612" s="677"/>
      <c r="Q612" s="665">
        <v>11475.467431576431</v>
      </c>
    </row>
    <row r="613" spans="1:17" ht="14.4" customHeight="1" x14ac:dyDescent="0.3">
      <c r="A613" s="660" t="s">
        <v>7170</v>
      </c>
      <c r="B613" s="661" t="s">
        <v>1686</v>
      </c>
      <c r="C613" s="661" t="s">
        <v>4375</v>
      </c>
      <c r="D613" s="661" t="s">
        <v>7355</v>
      </c>
      <c r="E613" s="661" t="s">
        <v>7332</v>
      </c>
      <c r="F613" s="664"/>
      <c r="G613" s="664"/>
      <c r="H613" s="661"/>
      <c r="I613" s="661"/>
      <c r="J613" s="664"/>
      <c r="K613" s="664"/>
      <c r="L613" s="661"/>
      <c r="M613" s="661"/>
      <c r="N613" s="664">
        <v>95.29</v>
      </c>
      <c r="O613" s="664">
        <v>93736.219999999987</v>
      </c>
      <c r="P613" s="677"/>
      <c r="Q613" s="665">
        <v>983.69419666281851</v>
      </c>
    </row>
    <row r="614" spans="1:17" ht="14.4" customHeight="1" x14ac:dyDescent="0.3">
      <c r="A614" s="660" t="s">
        <v>7170</v>
      </c>
      <c r="B614" s="661" t="s">
        <v>1686</v>
      </c>
      <c r="C614" s="661" t="s">
        <v>4375</v>
      </c>
      <c r="D614" s="661" t="s">
        <v>7356</v>
      </c>
      <c r="E614" s="661" t="s">
        <v>2127</v>
      </c>
      <c r="F614" s="664"/>
      <c r="G614" s="664"/>
      <c r="H614" s="661"/>
      <c r="I614" s="661"/>
      <c r="J614" s="664"/>
      <c r="K614" s="664"/>
      <c r="L614" s="661"/>
      <c r="M614" s="661"/>
      <c r="N614" s="664">
        <v>37.870000000000005</v>
      </c>
      <c r="O614" s="664">
        <v>55456.979999999996</v>
      </c>
      <c r="P614" s="677"/>
      <c r="Q614" s="665">
        <v>1464.4040137311854</v>
      </c>
    </row>
    <row r="615" spans="1:17" ht="14.4" customHeight="1" x14ac:dyDescent="0.3">
      <c r="A615" s="660" t="s">
        <v>7170</v>
      </c>
      <c r="B615" s="661" t="s">
        <v>1686</v>
      </c>
      <c r="C615" s="661" t="s">
        <v>4375</v>
      </c>
      <c r="D615" s="661" t="s">
        <v>7333</v>
      </c>
      <c r="E615" s="661" t="s">
        <v>2127</v>
      </c>
      <c r="F615" s="664"/>
      <c r="G615" s="664"/>
      <c r="H615" s="661"/>
      <c r="I615" s="661"/>
      <c r="J615" s="664"/>
      <c r="K615" s="664"/>
      <c r="L615" s="661"/>
      <c r="M615" s="661"/>
      <c r="N615" s="664">
        <v>124.07</v>
      </c>
      <c r="O615" s="664">
        <v>60563.17</v>
      </c>
      <c r="P615" s="677"/>
      <c r="Q615" s="665">
        <v>488.13710002417992</v>
      </c>
    </row>
    <row r="616" spans="1:17" ht="14.4" customHeight="1" x14ac:dyDescent="0.3">
      <c r="A616" s="660" t="s">
        <v>7170</v>
      </c>
      <c r="B616" s="661" t="s">
        <v>1686</v>
      </c>
      <c r="C616" s="661" t="s">
        <v>4375</v>
      </c>
      <c r="D616" s="661" t="s">
        <v>7334</v>
      </c>
      <c r="E616" s="661" t="s">
        <v>2127</v>
      </c>
      <c r="F616" s="664"/>
      <c r="G616" s="664"/>
      <c r="H616" s="661"/>
      <c r="I616" s="661"/>
      <c r="J616" s="664"/>
      <c r="K616" s="664"/>
      <c r="L616" s="661"/>
      <c r="M616" s="661"/>
      <c r="N616" s="664">
        <v>108.4</v>
      </c>
      <c r="O616" s="664">
        <v>17878.010000000002</v>
      </c>
      <c r="P616" s="677"/>
      <c r="Q616" s="665">
        <v>164.92629151291513</v>
      </c>
    </row>
    <row r="617" spans="1:17" ht="14.4" customHeight="1" x14ac:dyDescent="0.3">
      <c r="A617" s="660" t="s">
        <v>7170</v>
      </c>
      <c r="B617" s="661" t="s">
        <v>1686</v>
      </c>
      <c r="C617" s="661" t="s">
        <v>4375</v>
      </c>
      <c r="D617" s="661" t="s">
        <v>7395</v>
      </c>
      <c r="E617" s="661" t="s">
        <v>2127</v>
      </c>
      <c r="F617" s="664"/>
      <c r="G617" s="664"/>
      <c r="H617" s="661"/>
      <c r="I617" s="661"/>
      <c r="J617" s="664"/>
      <c r="K617" s="664"/>
      <c r="L617" s="661"/>
      <c r="M617" s="661"/>
      <c r="N617" s="664">
        <v>24.45</v>
      </c>
      <c r="O617" s="664">
        <v>48389.399999999994</v>
      </c>
      <c r="P617" s="677"/>
      <c r="Q617" s="665">
        <v>1979.1165644171776</v>
      </c>
    </row>
    <row r="618" spans="1:17" ht="14.4" customHeight="1" x14ac:dyDescent="0.3">
      <c r="A618" s="660" t="s">
        <v>7170</v>
      </c>
      <c r="B618" s="661" t="s">
        <v>1686</v>
      </c>
      <c r="C618" s="661" t="s">
        <v>4375</v>
      </c>
      <c r="D618" s="661" t="s">
        <v>7396</v>
      </c>
      <c r="E618" s="661" t="s">
        <v>2139</v>
      </c>
      <c r="F618" s="664"/>
      <c r="G618" s="664"/>
      <c r="H618" s="661"/>
      <c r="I618" s="661"/>
      <c r="J618" s="664"/>
      <c r="K618" s="664"/>
      <c r="L618" s="661"/>
      <c r="M618" s="661"/>
      <c r="N618" s="664">
        <v>49.6</v>
      </c>
      <c r="O618" s="664">
        <v>37110.97</v>
      </c>
      <c r="P618" s="677"/>
      <c r="Q618" s="665">
        <v>748.20504032258066</v>
      </c>
    </row>
    <row r="619" spans="1:17" ht="14.4" customHeight="1" x14ac:dyDescent="0.3">
      <c r="A619" s="660" t="s">
        <v>7170</v>
      </c>
      <c r="B619" s="661" t="s">
        <v>1686</v>
      </c>
      <c r="C619" s="661" t="s">
        <v>4375</v>
      </c>
      <c r="D619" s="661" t="s">
        <v>7336</v>
      </c>
      <c r="E619" s="661" t="s">
        <v>3819</v>
      </c>
      <c r="F619" s="664"/>
      <c r="G619" s="664"/>
      <c r="H619" s="661"/>
      <c r="I619" s="661"/>
      <c r="J619" s="664"/>
      <c r="K619" s="664"/>
      <c r="L619" s="661"/>
      <c r="M619" s="661"/>
      <c r="N619" s="664">
        <v>6</v>
      </c>
      <c r="O619" s="664">
        <v>12916.14</v>
      </c>
      <c r="P619" s="677"/>
      <c r="Q619" s="665">
        <v>2152.69</v>
      </c>
    </row>
    <row r="620" spans="1:17" ht="14.4" customHeight="1" x14ac:dyDescent="0.3">
      <c r="A620" s="660" t="s">
        <v>7170</v>
      </c>
      <c r="B620" s="661" t="s">
        <v>1686</v>
      </c>
      <c r="C620" s="661" t="s">
        <v>4375</v>
      </c>
      <c r="D620" s="661" t="s">
        <v>7337</v>
      </c>
      <c r="E620" s="661" t="s">
        <v>2139</v>
      </c>
      <c r="F620" s="664"/>
      <c r="G620" s="664"/>
      <c r="H620" s="661"/>
      <c r="I620" s="661"/>
      <c r="J620" s="664"/>
      <c r="K620" s="664"/>
      <c r="L620" s="661"/>
      <c r="M620" s="661"/>
      <c r="N620" s="664">
        <v>146.39999999999998</v>
      </c>
      <c r="O620" s="664">
        <v>219077.06</v>
      </c>
      <c r="P620" s="677"/>
      <c r="Q620" s="665">
        <v>1496.4280054644812</v>
      </c>
    </row>
    <row r="621" spans="1:17" ht="14.4" customHeight="1" x14ac:dyDescent="0.3">
      <c r="A621" s="660" t="s">
        <v>7170</v>
      </c>
      <c r="B621" s="661" t="s">
        <v>1686</v>
      </c>
      <c r="C621" s="661" t="s">
        <v>4375</v>
      </c>
      <c r="D621" s="661" t="s">
        <v>7338</v>
      </c>
      <c r="E621" s="661" t="s">
        <v>7161</v>
      </c>
      <c r="F621" s="664">
        <v>1.98</v>
      </c>
      <c r="G621" s="664">
        <v>2854.74</v>
      </c>
      <c r="H621" s="661">
        <v>1</v>
      </c>
      <c r="I621" s="661">
        <v>1441.7878787878788</v>
      </c>
      <c r="J621" s="664"/>
      <c r="K621" s="664"/>
      <c r="L621" s="661"/>
      <c r="M621" s="661"/>
      <c r="N621" s="664"/>
      <c r="O621" s="664"/>
      <c r="P621" s="677"/>
      <c r="Q621" s="665"/>
    </row>
    <row r="622" spans="1:17" ht="14.4" customHeight="1" x14ac:dyDescent="0.3">
      <c r="A622" s="660" t="s">
        <v>7170</v>
      </c>
      <c r="B622" s="661" t="s">
        <v>1686</v>
      </c>
      <c r="C622" s="661" t="s">
        <v>4375</v>
      </c>
      <c r="D622" s="661" t="s">
        <v>7398</v>
      </c>
      <c r="E622" s="661" t="s">
        <v>635</v>
      </c>
      <c r="F622" s="664"/>
      <c r="G622" s="664"/>
      <c r="H622" s="661"/>
      <c r="I622" s="661"/>
      <c r="J622" s="664"/>
      <c r="K622" s="664"/>
      <c r="L622" s="661"/>
      <c r="M622" s="661"/>
      <c r="N622" s="664">
        <v>0.7</v>
      </c>
      <c r="O622" s="664">
        <v>4612.47</v>
      </c>
      <c r="P622" s="677"/>
      <c r="Q622" s="665">
        <v>6589.2428571428582</v>
      </c>
    </row>
    <row r="623" spans="1:17" ht="14.4" customHeight="1" x14ac:dyDescent="0.3">
      <c r="A623" s="660" t="s">
        <v>7170</v>
      </c>
      <c r="B623" s="661" t="s">
        <v>1686</v>
      </c>
      <c r="C623" s="661" t="s">
        <v>4375</v>
      </c>
      <c r="D623" s="661" t="s">
        <v>7399</v>
      </c>
      <c r="E623" s="661" t="s">
        <v>3505</v>
      </c>
      <c r="F623" s="664"/>
      <c r="G623" s="664"/>
      <c r="H623" s="661"/>
      <c r="I623" s="661"/>
      <c r="J623" s="664"/>
      <c r="K623" s="664"/>
      <c r="L623" s="661"/>
      <c r="M623" s="661"/>
      <c r="N623" s="664">
        <v>19.169999999999998</v>
      </c>
      <c r="O623" s="664">
        <v>47076.47</v>
      </c>
      <c r="P623" s="677"/>
      <c r="Q623" s="665">
        <v>2455.7365675534693</v>
      </c>
    </row>
    <row r="624" spans="1:17" ht="14.4" customHeight="1" x14ac:dyDescent="0.3">
      <c r="A624" s="660" t="s">
        <v>7170</v>
      </c>
      <c r="B624" s="661" t="s">
        <v>1686</v>
      </c>
      <c r="C624" s="661" t="s">
        <v>4375</v>
      </c>
      <c r="D624" s="661" t="s">
        <v>7400</v>
      </c>
      <c r="E624" s="661" t="s">
        <v>635</v>
      </c>
      <c r="F624" s="664"/>
      <c r="G624" s="664"/>
      <c r="H624" s="661"/>
      <c r="I624" s="661"/>
      <c r="J624" s="664"/>
      <c r="K624" s="664"/>
      <c r="L624" s="661"/>
      <c r="M624" s="661"/>
      <c r="N624" s="664">
        <v>3</v>
      </c>
      <c r="O624" s="664">
        <v>988.38</v>
      </c>
      <c r="P624" s="677"/>
      <c r="Q624" s="665">
        <v>329.46</v>
      </c>
    </row>
    <row r="625" spans="1:17" ht="14.4" customHeight="1" x14ac:dyDescent="0.3">
      <c r="A625" s="660" t="s">
        <v>7170</v>
      </c>
      <c r="B625" s="661" t="s">
        <v>1686</v>
      </c>
      <c r="C625" s="661" t="s">
        <v>4375</v>
      </c>
      <c r="D625" s="661" t="s">
        <v>7401</v>
      </c>
      <c r="E625" s="661" t="s">
        <v>635</v>
      </c>
      <c r="F625" s="664"/>
      <c r="G625" s="664"/>
      <c r="H625" s="661"/>
      <c r="I625" s="661"/>
      <c r="J625" s="664"/>
      <c r="K625" s="664"/>
      <c r="L625" s="661"/>
      <c r="M625" s="661"/>
      <c r="N625" s="664">
        <v>4</v>
      </c>
      <c r="O625" s="664">
        <v>6589.28</v>
      </c>
      <c r="P625" s="677"/>
      <c r="Q625" s="665">
        <v>1647.32</v>
      </c>
    </row>
    <row r="626" spans="1:17" ht="14.4" customHeight="1" x14ac:dyDescent="0.3">
      <c r="A626" s="660" t="s">
        <v>7170</v>
      </c>
      <c r="B626" s="661" t="s">
        <v>1686</v>
      </c>
      <c r="C626" s="661" t="s">
        <v>4375</v>
      </c>
      <c r="D626" s="661" t="s">
        <v>7342</v>
      </c>
      <c r="E626" s="661" t="s">
        <v>2185</v>
      </c>
      <c r="F626" s="664"/>
      <c r="G626" s="664"/>
      <c r="H626" s="661"/>
      <c r="I626" s="661"/>
      <c r="J626" s="664"/>
      <c r="K626" s="664"/>
      <c r="L626" s="661"/>
      <c r="M626" s="661"/>
      <c r="N626" s="664">
        <v>9.76</v>
      </c>
      <c r="O626" s="664">
        <v>65838.64</v>
      </c>
      <c r="P626" s="677"/>
      <c r="Q626" s="665">
        <v>6745.7622950819677</v>
      </c>
    </row>
    <row r="627" spans="1:17" ht="14.4" customHeight="1" x14ac:dyDescent="0.3">
      <c r="A627" s="660" t="s">
        <v>7170</v>
      </c>
      <c r="B627" s="661" t="s">
        <v>1686</v>
      </c>
      <c r="C627" s="661" t="s">
        <v>4375</v>
      </c>
      <c r="D627" s="661" t="s">
        <v>7402</v>
      </c>
      <c r="E627" s="661" t="s">
        <v>4211</v>
      </c>
      <c r="F627" s="664"/>
      <c r="G627" s="664"/>
      <c r="H627" s="661"/>
      <c r="I627" s="661"/>
      <c r="J627" s="664"/>
      <c r="K627" s="664"/>
      <c r="L627" s="661"/>
      <c r="M627" s="661"/>
      <c r="N627" s="664">
        <v>13.02</v>
      </c>
      <c r="O627" s="664">
        <v>12442.66</v>
      </c>
      <c r="P627" s="677"/>
      <c r="Q627" s="665">
        <v>955.65745007680493</v>
      </c>
    </row>
    <row r="628" spans="1:17" ht="14.4" customHeight="1" x14ac:dyDescent="0.3">
      <c r="A628" s="660" t="s">
        <v>7170</v>
      </c>
      <c r="B628" s="661" t="s">
        <v>1686</v>
      </c>
      <c r="C628" s="661" t="s">
        <v>4375</v>
      </c>
      <c r="D628" s="661" t="s">
        <v>7403</v>
      </c>
      <c r="E628" s="661" t="s">
        <v>4211</v>
      </c>
      <c r="F628" s="664"/>
      <c r="G628" s="664"/>
      <c r="H628" s="661"/>
      <c r="I628" s="661"/>
      <c r="J628" s="664"/>
      <c r="K628" s="664"/>
      <c r="L628" s="661"/>
      <c r="M628" s="661"/>
      <c r="N628" s="664">
        <v>12.27</v>
      </c>
      <c r="O628" s="664">
        <v>29314.86</v>
      </c>
      <c r="P628" s="677"/>
      <c r="Q628" s="665">
        <v>2389.1491442542788</v>
      </c>
    </row>
    <row r="629" spans="1:17" ht="14.4" customHeight="1" x14ac:dyDescent="0.3">
      <c r="A629" s="660" t="s">
        <v>7170</v>
      </c>
      <c r="B629" s="661" t="s">
        <v>1686</v>
      </c>
      <c r="C629" s="661" t="s">
        <v>4375</v>
      </c>
      <c r="D629" s="661" t="s">
        <v>7345</v>
      </c>
      <c r="E629" s="661" t="s">
        <v>2192</v>
      </c>
      <c r="F629" s="664"/>
      <c r="G629" s="664"/>
      <c r="H629" s="661"/>
      <c r="I629" s="661"/>
      <c r="J629" s="664"/>
      <c r="K629" s="664"/>
      <c r="L629" s="661"/>
      <c r="M629" s="661"/>
      <c r="N629" s="664">
        <v>40.71</v>
      </c>
      <c r="O629" s="664">
        <v>32176.97</v>
      </c>
      <c r="P629" s="677"/>
      <c r="Q629" s="665">
        <v>790.39474330631299</v>
      </c>
    </row>
    <row r="630" spans="1:17" ht="14.4" customHeight="1" x14ac:dyDescent="0.3">
      <c r="A630" s="660" t="s">
        <v>7170</v>
      </c>
      <c r="B630" s="661" t="s">
        <v>1686</v>
      </c>
      <c r="C630" s="661" t="s">
        <v>4375</v>
      </c>
      <c r="D630" s="661" t="s">
        <v>7404</v>
      </c>
      <c r="E630" s="661" t="s">
        <v>2192</v>
      </c>
      <c r="F630" s="664"/>
      <c r="G630" s="664"/>
      <c r="H630" s="661"/>
      <c r="I630" s="661"/>
      <c r="J630" s="664"/>
      <c r="K630" s="664"/>
      <c r="L630" s="661"/>
      <c r="M630" s="661"/>
      <c r="N630" s="664">
        <v>6.53</v>
      </c>
      <c r="O630" s="664">
        <v>1032.23</v>
      </c>
      <c r="P630" s="677"/>
      <c r="Q630" s="665">
        <v>158.0750382848392</v>
      </c>
    </row>
    <row r="631" spans="1:17" ht="14.4" customHeight="1" x14ac:dyDescent="0.3">
      <c r="A631" s="660" t="s">
        <v>7170</v>
      </c>
      <c r="B631" s="661" t="s">
        <v>1686</v>
      </c>
      <c r="C631" s="661" t="s">
        <v>4375</v>
      </c>
      <c r="D631" s="661" t="s">
        <v>7405</v>
      </c>
      <c r="E631" s="661" t="s">
        <v>2192</v>
      </c>
      <c r="F631" s="664"/>
      <c r="G631" s="664"/>
      <c r="H631" s="661"/>
      <c r="I631" s="661"/>
      <c r="J631" s="664"/>
      <c r="K631" s="664"/>
      <c r="L631" s="661"/>
      <c r="M631" s="661"/>
      <c r="N631" s="664">
        <v>4.1400000000000006</v>
      </c>
      <c r="O631" s="664">
        <v>163.62</v>
      </c>
      <c r="P631" s="677"/>
      <c r="Q631" s="665">
        <v>39.521739130434781</v>
      </c>
    </row>
    <row r="632" spans="1:17" ht="14.4" customHeight="1" x14ac:dyDescent="0.3">
      <c r="A632" s="660" t="s">
        <v>7170</v>
      </c>
      <c r="B632" s="661" t="s">
        <v>1686</v>
      </c>
      <c r="C632" s="661" t="s">
        <v>4375</v>
      </c>
      <c r="D632" s="661" t="s">
        <v>7406</v>
      </c>
      <c r="E632" s="661" t="s">
        <v>2192</v>
      </c>
      <c r="F632" s="664"/>
      <c r="G632" s="664"/>
      <c r="H632" s="661"/>
      <c r="I632" s="661"/>
      <c r="J632" s="664"/>
      <c r="K632" s="664"/>
      <c r="L632" s="661"/>
      <c r="M632" s="661"/>
      <c r="N632" s="664">
        <v>11.93</v>
      </c>
      <c r="O632" s="664">
        <v>942.91000000000008</v>
      </c>
      <c r="P632" s="677"/>
      <c r="Q632" s="665">
        <v>79.036881810561624</v>
      </c>
    </row>
    <row r="633" spans="1:17" ht="14.4" customHeight="1" x14ac:dyDescent="0.3">
      <c r="A633" s="660" t="s">
        <v>7170</v>
      </c>
      <c r="B633" s="661" t="s">
        <v>1686</v>
      </c>
      <c r="C633" s="661" t="s">
        <v>4375</v>
      </c>
      <c r="D633" s="661" t="s">
        <v>7408</v>
      </c>
      <c r="E633" s="661" t="s">
        <v>2214</v>
      </c>
      <c r="F633" s="664"/>
      <c r="G633" s="664"/>
      <c r="H633" s="661"/>
      <c r="I633" s="661"/>
      <c r="J633" s="664"/>
      <c r="K633" s="664"/>
      <c r="L633" s="661"/>
      <c r="M633" s="661"/>
      <c r="N633" s="664">
        <v>5.2</v>
      </c>
      <c r="O633" s="664">
        <v>11193.98</v>
      </c>
      <c r="P633" s="677"/>
      <c r="Q633" s="665">
        <v>2152.6884615384615</v>
      </c>
    </row>
    <row r="634" spans="1:17" ht="14.4" customHeight="1" x14ac:dyDescent="0.3">
      <c r="A634" s="660" t="s">
        <v>7170</v>
      </c>
      <c r="B634" s="661" t="s">
        <v>1686</v>
      </c>
      <c r="C634" s="661" t="s">
        <v>4375</v>
      </c>
      <c r="D634" s="661" t="s">
        <v>7425</v>
      </c>
      <c r="E634" s="661" t="s">
        <v>2223</v>
      </c>
      <c r="F634" s="664"/>
      <c r="G634" s="664"/>
      <c r="H634" s="661"/>
      <c r="I634" s="661"/>
      <c r="J634" s="664"/>
      <c r="K634" s="664"/>
      <c r="L634" s="661"/>
      <c r="M634" s="661"/>
      <c r="N634" s="664">
        <v>7.54</v>
      </c>
      <c r="O634" s="664">
        <v>5641.47</v>
      </c>
      <c r="P634" s="677"/>
      <c r="Q634" s="665">
        <v>748.20557029177724</v>
      </c>
    </row>
    <row r="635" spans="1:17" ht="14.4" customHeight="1" x14ac:dyDescent="0.3">
      <c r="A635" s="660" t="s">
        <v>7170</v>
      </c>
      <c r="B635" s="661" t="s">
        <v>1686</v>
      </c>
      <c r="C635" s="661" t="s">
        <v>4375</v>
      </c>
      <c r="D635" s="661" t="s">
        <v>7409</v>
      </c>
      <c r="E635" s="661" t="s">
        <v>3505</v>
      </c>
      <c r="F635" s="664"/>
      <c r="G635" s="664"/>
      <c r="H635" s="661"/>
      <c r="I635" s="661"/>
      <c r="J635" s="664"/>
      <c r="K635" s="664"/>
      <c r="L635" s="661"/>
      <c r="M635" s="661"/>
      <c r="N635" s="664">
        <v>19.61</v>
      </c>
      <c r="O635" s="664">
        <v>14447</v>
      </c>
      <c r="P635" s="677"/>
      <c r="Q635" s="665">
        <v>736.7159612442631</v>
      </c>
    </row>
    <row r="636" spans="1:17" ht="14.4" customHeight="1" x14ac:dyDescent="0.3">
      <c r="A636" s="660" t="s">
        <v>7170</v>
      </c>
      <c r="B636" s="661" t="s">
        <v>1686</v>
      </c>
      <c r="C636" s="661" t="s">
        <v>4375</v>
      </c>
      <c r="D636" s="661" t="s">
        <v>7426</v>
      </c>
      <c r="E636" s="661" t="s">
        <v>2223</v>
      </c>
      <c r="F636" s="664"/>
      <c r="G636" s="664"/>
      <c r="H636" s="661"/>
      <c r="I636" s="661"/>
      <c r="J636" s="664"/>
      <c r="K636" s="664"/>
      <c r="L636" s="661"/>
      <c r="M636" s="661"/>
      <c r="N636" s="664">
        <v>17.03</v>
      </c>
      <c r="O636" s="664">
        <v>25483.809999999998</v>
      </c>
      <c r="P636" s="677"/>
      <c r="Q636" s="665">
        <v>1496.4069289489134</v>
      </c>
    </row>
    <row r="637" spans="1:17" ht="14.4" customHeight="1" x14ac:dyDescent="0.3">
      <c r="A637" s="660" t="s">
        <v>7170</v>
      </c>
      <c r="B637" s="661" t="s">
        <v>1686</v>
      </c>
      <c r="C637" s="661" t="s">
        <v>4375</v>
      </c>
      <c r="D637" s="661" t="s">
        <v>7410</v>
      </c>
      <c r="E637" s="661" t="s">
        <v>3505</v>
      </c>
      <c r="F637" s="664"/>
      <c r="G637" s="664"/>
      <c r="H637" s="661"/>
      <c r="I637" s="661"/>
      <c r="J637" s="664"/>
      <c r="K637" s="664"/>
      <c r="L637" s="661"/>
      <c r="M637" s="661"/>
      <c r="N637" s="664">
        <v>3.95</v>
      </c>
      <c r="O637" s="664">
        <v>14550.23</v>
      </c>
      <c r="P637" s="677"/>
      <c r="Q637" s="665">
        <v>3683.6025316455693</v>
      </c>
    </row>
    <row r="638" spans="1:17" ht="14.4" customHeight="1" x14ac:dyDescent="0.3">
      <c r="A638" s="660" t="s">
        <v>7170</v>
      </c>
      <c r="B638" s="661" t="s">
        <v>1686</v>
      </c>
      <c r="C638" s="661" t="s">
        <v>4376</v>
      </c>
      <c r="D638" s="661" t="s">
        <v>7192</v>
      </c>
      <c r="E638" s="661" t="s">
        <v>7193</v>
      </c>
      <c r="F638" s="664">
        <v>4</v>
      </c>
      <c r="G638" s="664">
        <v>98005.8</v>
      </c>
      <c r="H638" s="661">
        <v>1</v>
      </c>
      <c r="I638" s="661">
        <v>24501.45</v>
      </c>
      <c r="J638" s="664">
        <v>9</v>
      </c>
      <c r="K638" s="664">
        <v>222447.42</v>
      </c>
      <c r="L638" s="661">
        <v>2.2697373012617623</v>
      </c>
      <c r="M638" s="661">
        <v>24716.38</v>
      </c>
      <c r="N638" s="664">
        <v>1</v>
      </c>
      <c r="O638" s="664">
        <v>24716.38</v>
      </c>
      <c r="P638" s="677">
        <v>0.25219303347352912</v>
      </c>
      <c r="Q638" s="665">
        <v>24716.38</v>
      </c>
    </row>
    <row r="639" spans="1:17" ht="14.4" customHeight="1" x14ac:dyDescent="0.3">
      <c r="A639" s="660" t="s">
        <v>7170</v>
      </c>
      <c r="B639" s="661" t="s">
        <v>1686</v>
      </c>
      <c r="C639" s="661" t="s">
        <v>4376</v>
      </c>
      <c r="D639" s="661" t="s">
        <v>7200</v>
      </c>
      <c r="E639" s="661" t="s">
        <v>7161</v>
      </c>
      <c r="F639" s="664">
        <v>0.1</v>
      </c>
      <c r="G639" s="664">
        <v>0.37</v>
      </c>
      <c r="H639" s="661">
        <v>1</v>
      </c>
      <c r="I639" s="661">
        <v>3.6999999999999997</v>
      </c>
      <c r="J639" s="664"/>
      <c r="K639" s="664"/>
      <c r="L639" s="661"/>
      <c r="M639" s="661"/>
      <c r="N639" s="664"/>
      <c r="O639" s="664"/>
      <c r="P639" s="677"/>
      <c r="Q639" s="665"/>
    </row>
    <row r="640" spans="1:17" ht="14.4" customHeight="1" x14ac:dyDescent="0.3">
      <c r="A640" s="660" t="s">
        <v>7170</v>
      </c>
      <c r="B640" s="661" t="s">
        <v>1686</v>
      </c>
      <c r="C640" s="661" t="s">
        <v>4376</v>
      </c>
      <c r="D640" s="661" t="s">
        <v>7203</v>
      </c>
      <c r="E640" s="661" t="s">
        <v>7204</v>
      </c>
      <c r="F640" s="664">
        <v>0.1</v>
      </c>
      <c r="G640" s="664">
        <v>12.15</v>
      </c>
      <c r="H640" s="661">
        <v>1</v>
      </c>
      <c r="I640" s="661">
        <v>121.5</v>
      </c>
      <c r="J640" s="664"/>
      <c r="K640" s="664"/>
      <c r="L640" s="661"/>
      <c r="M640" s="661"/>
      <c r="N640" s="664">
        <v>0.4</v>
      </c>
      <c r="O640" s="664">
        <v>92.84</v>
      </c>
      <c r="P640" s="677">
        <v>7.6411522633744857</v>
      </c>
      <c r="Q640" s="665">
        <v>232.1</v>
      </c>
    </row>
    <row r="641" spans="1:17" ht="14.4" customHeight="1" x14ac:dyDescent="0.3">
      <c r="A641" s="660" t="s">
        <v>7170</v>
      </c>
      <c r="B641" s="661" t="s">
        <v>1686</v>
      </c>
      <c r="C641" s="661" t="s">
        <v>4376</v>
      </c>
      <c r="D641" s="661" t="s">
        <v>7216</v>
      </c>
      <c r="E641" s="661" t="s">
        <v>1854</v>
      </c>
      <c r="F641" s="664"/>
      <c r="G641" s="664"/>
      <c r="H641" s="661"/>
      <c r="I641" s="661"/>
      <c r="J641" s="664"/>
      <c r="K641" s="664"/>
      <c r="L641" s="661"/>
      <c r="M641" s="661"/>
      <c r="N641" s="664">
        <v>0.49</v>
      </c>
      <c r="O641" s="664">
        <v>112.9</v>
      </c>
      <c r="P641" s="677"/>
      <c r="Q641" s="665">
        <v>230.40816326530614</v>
      </c>
    </row>
    <row r="642" spans="1:17" ht="14.4" customHeight="1" x14ac:dyDescent="0.3">
      <c r="A642" s="660" t="s">
        <v>7170</v>
      </c>
      <c r="B642" s="661" t="s">
        <v>1686</v>
      </c>
      <c r="C642" s="661" t="s">
        <v>4376</v>
      </c>
      <c r="D642" s="661" t="s">
        <v>7171</v>
      </c>
      <c r="E642" s="661" t="s">
        <v>1679</v>
      </c>
      <c r="F642" s="664"/>
      <c r="G642" s="664"/>
      <c r="H642" s="661"/>
      <c r="I642" s="661"/>
      <c r="J642" s="664">
        <v>0.2</v>
      </c>
      <c r="K642" s="664">
        <v>3164.67</v>
      </c>
      <c r="L642" s="661"/>
      <c r="M642" s="661">
        <v>15823.35</v>
      </c>
      <c r="N642" s="664">
        <v>0.2</v>
      </c>
      <c r="O642" s="664">
        <v>1881.7</v>
      </c>
      <c r="P642" s="677"/>
      <c r="Q642" s="665">
        <v>9408.5</v>
      </c>
    </row>
    <row r="643" spans="1:17" ht="14.4" customHeight="1" x14ac:dyDescent="0.3">
      <c r="A643" s="660" t="s">
        <v>7170</v>
      </c>
      <c r="B643" s="661" t="s">
        <v>1686</v>
      </c>
      <c r="C643" s="661" t="s">
        <v>4376</v>
      </c>
      <c r="D643" s="661" t="s">
        <v>7290</v>
      </c>
      <c r="E643" s="661" t="s">
        <v>1978</v>
      </c>
      <c r="F643" s="664"/>
      <c r="G643" s="664"/>
      <c r="H643" s="661"/>
      <c r="I643" s="661"/>
      <c r="J643" s="664"/>
      <c r="K643" s="664"/>
      <c r="L643" s="661"/>
      <c r="M643" s="661"/>
      <c r="N643" s="664">
        <v>0.51</v>
      </c>
      <c r="O643" s="664">
        <v>57.43</v>
      </c>
      <c r="P643" s="677"/>
      <c r="Q643" s="665">
        <v>112.6078431372549</v>
      </c>
    </row>
    <row r="644" spans="1:17" ht="14.4" customHeight="1" x14ac:dyDescent="0.3">
      <c r="A644" s="660" t="s">
        <v>7170</v>
      </c>
      <c r="B644" s="661" t="s">
        <v>1686</v>
      </c>
      <c r="C644" s="661" t="s">
        <v>4376</v>
      </c>
      <c r="D644" s="661" t="s">
        <v>7223</v>
      </c>
      <c r="E644" s="661" t="s">
        <v>1842</v>
      </c>
      <c r="F644" s="664"/>
      <c r="G644" s="664"/>
      <c r="H644" s="661"/>
      <c r="I644" s="661"/>
      <c r="J644" s="664"/>
      <c r="K644" s="664"/>
      <c r="L644" s="661"/>
      <c r="M644" s="661"/>
      <c r="N644" s="664">
        <v>0.5</v>
      </c>
      <c r="O644" s="664">
        <v>115.21</v>
      </c>
      <c r="P644" s="677"/>
      <c r="Q644" s="665">
        <v>230.42</v>
      </c>
    </row>
    <row r="645" spans="1:17" ht="14.4" customHeight="1" x14ac:dyDescent="0.3">
      <c r="A645" s="660" t="s">
        <v>7170</v>
      </c>
      <c r="B645" s="661" t="s">
        <v>1686</v>
      </c>
      <c r="C645" s="661" t="s">
        <v>4376</v>
      </c>
      <c r="D645" s="661" t="s">
        <v>7172</v>
      </c>
      <c r="E645" s="661" t="s">
        <v>3413</v>
      </c>
      <c r="F645" s="664"/>
      <c r="G645" s="664"/>
      <c r="H645" s="661"/>
      <c r="I645" s="661"/>
      <c r="J645" s="664">
        <v>0.2</v>
      </c>
      <c r="K645" s="664">
        <v>1780.66</v>
      </c>
      <c r="L645" s="661"/>
      <c r="M645" s="661">
        <v>8903.2999999999993</v>
      </c>
      <c r="N645" s="664"/>
      <c r="O645" s="664"/>
      <c r="P645" s="677"/>
      <c r="Q645" s="665"/>
    </row>
    <row r="646" spans="1:17" ht="14.4" customHeight="1" x14ac:dyDescent="0.3">
      <c r="A646" s="660" t="s">
        <v>7170</v>
      </c>
      <c r="B646" s="661" t="s">
        <v>1686</v>
      </c>
      <c r="C646" s="661" t="s">
        <v>4376</v>
      </c>
      <c r="D646" s="661" t="s">
        <v>7404</v>
      </c>
      <c r="E646" s="661" t="s">
        <v>2192</v>
      </c>
      <c r="F646" s="664"/>
      <c r="G646" s="664"/>
      <c r="H646" s="661"/>
      <c r="I646" s="661"/>
      <c r="J646" s="664"/>
      <c r="K646" s="664"/>
      <c r="L646" s="661"/>
      <c r="M646" s="661"/>
      <c r="N646" s="664">
        <v>0.5</v>
      </c>
      <c r="O646" s="664">
        <v>79.040000000000006</v>
      </c>
      <c r="P646" s="677"/>
      <c r="Q646" s="665">
        <v>158.08000000000001</v>
      </c>
    </row>
    <row r="647" spans="1:17" ht="14.4" customHeight="1" x14ac:dyDescent="0.3">
      <c r="A647" s="660" t="s">
        <v>7170</v>
      </c>
      <c r="B647" s="661" t="s">
        <v>1686</v>
      </c>
      <c r="C647" s="661" t="s">
        <v>4377</v>
      </c>
      <c r="D647" s="661" t="s">
        <v>7179</v>
      </c>
      <c r="E647" s="661" t="s">
        <v>7180</v>
      </c>
      <c r="F647" s="664"/>
      <c r="G647" s="664"/>
      <c r="H647" s="661"/>
      <c r="I647" s="661"/>
      <c r="J647" s="664">
        <v>0.1</v>
      </c>
      <c r="K647" s="664">
        <v>19.73</v>
      </c>
      <c r="L647" s="661"/>
      <c r="M647" s="661">
        <v>197.29999999999998</v>
      </c>
      <c r="N647" s="664"/>
      <c r="O647" s="664"/>
      <c r="P647" s="677"/>
      <c r="Q647" s="665"/>
    </row>
    <row r="648" spans="1:17" ht="14.4" customHeight="1" x14ac:dyDescent="0.3">
      <c r="A648" s="660" t="s">
        <v>7170</v>
      </c>
      <c r="B648" s="661" t="s">
        <v>1686</v>
      </c>
      <c r="C648" s="661" t="s">
        <v>4377</v>
      </c>
      <c r="D648" s="661" t="s">
        <v>7230</v>
      </c>
      <c r="E648" s="661" t="s">
        <v>7231</v>
      </c>
      <c r="F648" s="664">
        <v>1</v>
      </c>
      <c r="G648" s="664">
        <v>10316.41</v>
      </c>
      <c r="H648" s="661">
        <v>1</v>
      </c>
      <c r="I648" s="661">
        <v>10316.41</v>
      </c>
      <c r="J648" s="664"/>
      <c r="K648" s="664"/>
      <c r="L648" s="661"/>
      <c r="M648" s="661"/>
      <c r="N648" s="664"/>
      <c r="O648" s="664"/>
      <c r="P648" s="677"/>
      <c r="Q648" s="665"/>
    </row>
    <row r="649" spans="1:17" ht="14.4" customHeight="1" x14ac:dyDescent="0.3">
      <c r="A649" s="660" t="s">
        <v>7170</v>
      </c>
      <c r="B649" s="661" t="s">
        <v>1686</v>
      </c>
      <c r="C649" s="661" t="s">
        <v>4377</v>
      </c>
      <c r="D649" s="661" t="s">
        <v>7361</v>
      </c>
      <c r="E649" s="661" t="s">
        <v>7236</v>
      </c>
      <c r="F649" s="664"/>
      <c r="G649" s="664"/>
      <c r="H649" s="661"/>
      <c r="I649" s="661"/>
      <c r="J649" s="664">
        <v>1</v>
      </c>
      <c r="K649" s="664">
        <v>14571.94</v>
      </c>
      <c r="L649" s="661"/>
      <c r="M649" s="661">
        <v>14571.94</v>
      </c>
      <c r="N649" s="664"/>
      <c r="O649" s="664"/>
      <c r="P649" s="677"/>
      <c r="Q649" s="665"/>
    </row>
    <row r="650" spans="1:17" ht="14.4" customHeight="1" x14ac:dyDescent="0.3">
      <c r="A650" s="660" t="s">
        <v>7170</v>
      </c>
      <c r="B650" s="661" t="s">
        <v>1686</v>
      </c>
      <c r="C650" s="661" t="s">
        <v>4377</v>
      </c>
      <c r="D650" s="661" t="s">
        <v>7202</v>
      </c>
      <c r="E650" s="661" t="s">
        <v>1021</v>
      </c>
      <c r="F650" s="664"/>
      <c r="G650" s="664"/>
      <c r="H650" s="661"/>
      <c r="I650" s="661"/>
      <c r="J650" s="664">
        <v>0.2</v>
      </c>
      <c r="K650" s="664">
        <v>15.51</v>
      </c>
      <c r="L650" s="661"/>
      <c r="M650" s="661">
        <v>77.55</v>
      </c>
      <c r="N650" s="664"/>
      <c r="O650" s="664"/>
      <c r="P650" s="677"/>
      <c r="Q650" s="665"/>
    </row>
    <row r="651" spans="1:17" ht="14.4" customHeight="1" x14ac:dyDescent="0.3">
      <c r="A651" s="660" t="s">
        <v>7170</v>
      </c>
      <c r="B651" s="661" t="s">
        <v>1686</v>
      </c>
      <c r="C651" s="661" t="s">
        <v>4377</v>
      </c>
      <c r="D651" s="661" t="s">
        <v>7293</v>
      </c>
      <c r="E651" s="661" t="s">
        <v>7294</v>
      </c>
      <c r="F651" s="664"/>
      <c r="G651" s="664"/>
      <c r="H651" s="661"/>
      <c r="I651" s="661"/>
      <c r="J651" s="664">
        <v>1</v>
      </c>
      <c r="K651" s="664">
        <v>164.93</v>
      </c>
      <c r="L651" s="661"/>
      <c r="M651" s="661">
        <v>164.93</v>
      </c>
      <c r="N651" s="664"/>
      <c r="O651" s="664"/>
      <c r="P651" s="677"/>
      <c r="Q651" s="665"/>
    </row>
    <row r="652" spans="1:17" ht="14.4" customHeight="1" x14ac:dyDescent="0.3">
      <c r="A652" s="660" t="s">
        <v>7170</v>
      </c>
      <c r="B652" s="661" t="s">
        <v>1686</v>
      </c>
      <c r="C652" s="661" t="s">
        <v>4377</v>
      </c>
      <c r="D652" s="661" t="s">
        <v>7296</v>
      </c>
      <c r="E652" s="661" t="s">
        <v>7294</v>
      </c>
      <c r="F652" s="664"/>
      <c r="G652" s="664"/>
      <c r="H652" s="661"/>
      <c r="I652" s="661"/>
      <c r="J652" s="664">
        <v>1</v>
      </c>
      <c r="K652" s="664">
        <v>1484.34</v>
      </c>
      <c r="L652" s="661"/>
      <c r="M652" s="661">
        <v>1484.34</v>
      </c>
      <c r="N652" s="664"/>
      <c r="O652" s="664"/>
      <c r="P652" s="677"/>
      <c r="Q652" s="665"/>
    </row>
    <row r="653" spans="1:17" ht="14.4" customHeight="1" x14ac:dyDescent="0.3">
      <c r="A653" s="660" t="s">
        <v>7170</v>
      </c>
      <c r="B653" s="661" t="s">
        <v>1686</v>
      </c>
      <c r="C653" s="661" t="s">
        <v>4378</v>
      </c>
      <c r="D653" s="661" t="s">
        <v>7173</v>
      </c>
      <c r="E653" s="661" t="s">
        <v>7174</v>
      </c>
      <c r="F653" s="664">
        <v>14.700000000000001</v>
      </c>
      <c r="G653" s="664">
        <v>1343.58</v>
      </c>
      <c r="H653" s="661">
        <v>1</v>
      </c>
      <c r="I653" s="661">
        <v>91.399999999999991</v>
      </c>
      <c r="J653" s="664">
        <v>14.200000000000001</v>
      </c>
      <c r="K653" s="664">
        <v>1294.8000000000002</v>
      </c>
      <c r="L653" s="661">
        <v>0.96369401152145784</v>
      </c>
      <c r="M653" s="661">
        <v>91.183098591549296</v>
      </c>
      <c r="N653" s="664">
        <v>4.8000000000000007</v>
      </c>
      <c r="O653" s="664">
        <v>271.51</v>
      </c>
      <c r="P653" s="677">
        <v>0.20207951889727446</v>
      </c>
      <c r="Q653" s="665">
        <v>56.564583333333324</v>
      </c>
    </row>
    <row r="654" spans="1:17" ht="14.4" customHeight="1" x14ac:dyDescent="0.3">
      <c r="A654" s="660" t="s">
        <v>7170</v>
      </c>
      <c r="B654" s="661" t="s">
        <v>1686</v>
      </c>
      <c r="C654" s="661" t="s">
        <v>4378</v>
      </c>
      <c r="D654" s="661" t="s">
        <v>7175</v>
      </c>
      <c r="E654" s="661" t="s">
        <v>7176</v>
      </c>
      <c r="F654" s="664">
        <v>0.6</v>
      </c>
      <c r="G654" s="664">
        <v>72.31</v>
      </c>
      <c r="H654" s="661">
        <v>1</v>
      </c>
      <c r="I654" s="661">
        <v>120.51666666666668</v>
      </c>
      <c r="J654" s="664">
        <v>1.4</v>
      </c>
      <c r="K654" s="664">
        <v>170.2</v>
      </c>
      <c r="L654" s="661">
        <v>2.3537546674042313</v>
      </c>
      <c r="M654" s="661">
        <v>121.57142857142857</v>
      </c>
      <c r="N654" s="664">
        <v>1.4</v>
      </c>
      <c r="O654" s="664">
        <v>158.48000000000002</v>
      </c>
      <c r="P654" s="677">
        <v>2.1916747337850921</v>
      </c>
      <c r="Q654" s="665">
        <v>113.20000000000002</v>
      </c>
    </row>
    <row r="655" spans="1:17" ht="14.4" customHeight="1" x14ac:dyDescent="0.3">
      <c r="A655" s="660" t="s">
        <v>7170</v>
      </c>
      <c r="B655" s="661" t="s">
        <v>1686</v>
      </c>
      <c r="C655" s="661" t="s">
        <v>4378</v>
      </c>
      <c r="D655" s="661" t="s">
        <v>7357</v>
      </c>
      <c r="E655" s="661" t="s">
        <v>6522</v>
      </c>
      <c r="F655" s="664"/>
      <c r="G655" s="664"/>
      <c r="H655" s="661"/>
      <c r="I655" s="661"/>
      <c r="J655" s="664"/>
      <c r="K655" s="664"/>
      <c r="L655" s="661"/>
      <c r="M655" s="661"/>
      <c r="N655" s="664">
        <v>0.4</v>
      </c>
      <c r="O655" s="664">
        <v>63.16</v>
      </c>
      <c r="P655" s="677"/>
      <c r="Q655" s="665">
        <v>157.89999999999998</v>
      </c>
    </row>
    <row r="656" spans="1:17" ht="14.4" customHeight="1" x14ac:dyDescent="0.3">
      <c r="A656" s="660" t="s">
        <v>7170</v>
      </c>
      <c r="B656" s="661" t="s">
        <v>1686</v>
      </c>
      <c r="C656" s="661" t="s">
        <v>4378</v>
      </c>
      <c r="D656" s="661" t="s">
        <v>7177</v>
      </c>
      <c r="E656" s="661" t="s">
        <v>7178</v>
      </c>
      <c r="F656" s="664">
        <v>0.5</v>
      </c>
      <c r="G656" s="664">
        <v>19.829999999999998</v>
      </c>
      <c r="H656" s="661">
        <v>1</v>
      </c>
      <c r="I656" s="661">
        <v>39.659999999999997</v>
      </c>
      <c r="J656" s="664"/>
      <c r="K656" s="664"/>
      <c r="L656" s="661"/>
      <c r="M656" s="661"/>
      <c r="N656" s="664"/>
      <c r="O656" s="664"/>
      <c r="P656" s="677"/>
      <c r="Q656" s="665"/>
    </row>
    <row r="657" spans="1:17" ht="14.4" customHeight="1" x14ac:dyDescent="0.3">
      <c r="A657" s="660" t="s">
        <v>7170</v>
      </c>
      <c r="B657" s="661" t="s">
        <v>1686</v>
      </c>
      <c r="C657" s="661" t="s">
        <v>4378</v>
      </c>
      <c r="D657" s="661" t="s">
        <v>7227</v>
      </c>
      <c r="E657" s="661" t="s">
        <v>7228</v>
      </c>
      <c r="F657" s="664">
        <v>1.7999999999999998</v>
      </c>
      <c r="G657" s="664">
        <v>58.54</v>
      </c>
      <c r="H657" s="661">
        <v>1</v>
      </c>
      <c r="I657" s="661">
        <v>32.522222222222226</v>
      </c>
      <c r="J657" s="664">
        <v>4</v>
      </c>
      <c r="K657" s="664">
        <v>46.8</v>
      </c>
      <c r="L657" s="661">
        <v>0.79945336522036214</v>
      </c>
      <c r="M657" s="661">
        <v>11.7</v>
      </c>
      <c r="N657" s="664">
        <v>2.4</v>
      </c>
      <c r="O657" s="664">
        <v>28.11</v>
      </c>
      <c r="P657" s="677">
        <v>0.48018448923812779</v>
      </c>
      <c r="Q657" s="665">
        <v>11.7125</v>
      </c>
    </row>
    <row r="658" spans="1:17" ht="14.4" customHeight="1" x14ac:dyDescent="0.3">
      <c r="A658" s="660" t="s">
        <v>7170</v>
      </c>
      <c r="B658" s="661" t="s">
        <v>1686</v>
      </c>
      <c r="C658" s="661" t="s">
        <v>4378</v>
      </c>
      <c r="D658" s="661" t="s">
        <v>7179</v>
      </c>
      <c r="E658" s="661" t="s">
        <v>7180</v>
      </c>
      <c r="F658" s="664">
        <v>32</v>
      </c>
      <c r="G658" s="664">
        <v>6259.2</v>
      </c>
      <c r="H658" s="661">
        <v>1</v>
      </c>
      <c r="I658" s="661">
        <v>195.6</v>
      </c>
      <c r="J658" s="664">
        <v>28.4</v>
      </c>
      <c r="K658" s="664">
        <v>5603.32</v>
      </c>
      <c r="L658" s="661">
        <v>0.89521344580777096</v>
      </c>
      <c r="M658" s="661">
        <v>197.3</v>
      </c>
      <c r="N658" s="664">
        <v>22.5</v>
      </c>
      <c r="O658" s="664">
        <v>4439.25</v>
      </c>
      <c r="P658" s="677">
        <v>0.70923600460122704</v>
      </c>
      <c r="Q658" s="665">
        <v>197.3</v>
      </c>
    </row>
    <row r="659" spans="1:17" ht="14.4" customHeight="1" x14ac:dyDescent="0.3">
      <c r="A659" s="660" t="s">
        <v>7170</v>
      </c>
      <c r="B659" s="661" t="s">
        <v>1686</v>
      </c>
      <c r="C659" s="661" t="s">
        <v>4378</v>
      </c>
      <c r="D659" s="661" t="s">
        <v>7230</v>
      </c>
      <c r="E659" s="661" t="s">
        <v>7231</v>
      </c>
      <c r="F659" s="664">
        <v>1</v>
      </c>
      <c r="G659" s="664">
        <v>11045.04</v>
      </c>
      <c r="H659" s="661">
        <v>1</v>
      </c>
      <c r="I659" s="661">
        <v>11045.04</v>
      </c>
      <c r="J659" s="664">
        <v>4</v>
      </c>
      <c r="K659" s="664">
        <v>34909.06</v>
      </c>
      <c r="L659" s="661">
        <v>3.1606096492181099</v>
      </c>
      <c r="M659" s="661">
        <v>8727.2649999999994</v>
      </c>
      <c r="N659" s="664">
        <v>6</v>
      </c>
      <c r="O659" s="664">
        <v>47534.28</v>
      </c>
      <c r="P659" s="677">
        <v>4.3036765824297598</v>
      </c>
      <c r="Q659" s="665">
        <v>7922.38</v>
      </c>
    </row>
    <row r="660" spans="1:17" ht="14.4" customHeight="1" x14ac:dyDescent="0.3">
      <c r="A660" s="660" t="s">
        <v>7170</v>
      </c>
      <c r="B660" s="661" t="s">
        <v>1686</v>
      </c>
      <c r="C660" s="661" t="s">
        <v>4378</v>
      </c>
      <c r="D660" s="661" t="s">
        <v>7181</v>
      </c>
      <c r="E660" s="661" t="s">
        <v>7182</v>
      </c>
      <c r="F660" s="664">
        <v>16.36</v>
      </c>
      <c r="G660" s="664">
        <v>1107.8700000000001</v>
      </c>
      <c r="H660" s="661">
        <v>1</v>
      </c>
      <c r="I660" s="661">
        <v>67.71821515892421</v>
      </c>
      <c r="J660" s="664">
        <v>6.34</v>
      </c>
      <c r="K660" s="664">
        <v>433.12</v>
      </c>
      <c r="L660" s="661">
        <v>0.39094839647251028</v>
      </c>
      <c r="M660" s="661">
        <v>68.31545741324922</v>
      </c>
      <c r="N660" s="664"/>
      <c r="O660" s="664"/>
      <c r="P660" s="677"/>
      <c r="Q660" s="665"/>
    </row>
    <row r="661" spans="1:17" ht="14.4" customHeight="1" x14ac:dyDescent="0.3">
      <c r="A661" s="660" t="s">
        <v>7170</v>
      </c>
      <c r="B661" s="661" t="s">
        <v>1686</v>
      </c>
      <c r="C661" s="661" t="s">
        <v>4378</v>
      </c>
      <c r="D661" s="661" t="s">
        <v>7183</v>
      </c>
      <c r="E661" s="661" t="s">
        <v>7182</v>
      </c>
      <c r="F661" s="664">
        <v>9.8099999999999987</v>
      </c>
      <c r="G661" s="664">
        <v>1285.6399999999999</v>
      </c>
      <c r="H661" s="661">
        <v>1</v>
      </c>
      <c r="I661" s="661">
        <v>131.0540265035678</v>
      </c>
      <c r="J661" s="664">
        <v>1.4900000000000002</v>
      </c>
      <c r="K661" s="664">
        <v>196.99</v>
      </c>
      <c r="L661" s="661">
        <v>0.1532232973460689</v>
      </c>
      <c r="M661" s="661">
        <v>132.20805369127515</v>
      </c>
      <c r="N661" s="664"/>
      <c r="O661" s="664"/>
      <c r="P661" s="677"/>
      <c r="Q661" s="665"/>
    </row>
    <row r="662" spans="1:17" ht="14.4" customHeight="1" x14ac:dyDescent="0.3">
      <c r="A662" s="660" t="s">
        <v>7170</v>
      </c>
      <c r="B662" s="661" t="s">
        <v>1686</v>
      </c>
      <c r="C662" s="661" t="s">
        <v>4378</v>
      </c>
      <c r="D662" s="661" t="s">
        <v>7184</v>
      </c>
      <c r="E662" s="661" t="s">
        <v>7182</v>
      </c>
      <c r="F662" s="664">
        <v>14.610000000000003</v>
      </c>
      <c r="G662" s="664">
        <v>11447.720000000001</v>
      </c>
      <c r="H662" s="661">
        <v>1</v>
      </c>
      <c r="I662" s="661">
        <v>783.55373032169734</v>
      </c>
      <c r="J662" s="664">
        <v>17.21</v>
      </c>
      <c r="K662" s="664">
        <v>12441.029999999999</v>
      </c>
      <c r="L662" s="661">
        <v>1.0867692431331302</v>
      </c>
      <c r="M662" s="661">
        <v>722.89540964555476</v>
      </c>
      <c r="N662" s="664"/>
      <c r="O662" s="664"/>
      <c r="P662" s="677"/>
      <c r="Q662" s="665"/>
    </row>
    <row r="663" spans="1:17" ht="14.4" customHeight="1" x14ac:dyDescent="0.3">
      <c r="A663" s="660" t="s">
        <v>7170</v>
      </c>
      <c r="B663" s="661" t="s">
        <v>1686</v>
      </c>
      <c r="C663" s="661" t="s">
        <v>4378</v>
      </c>
      <c r="D663" s="661" t="s">
        <v>7360</v>
      </c>
      <c r="E663" s="661" t="s">
        <v>7236</v>
      </c>
      <c r="F663" s="664"/>
      <c r="G663" s="664"/>
      <c r="H663" s="661"/>
      <c r="I663" s="661"/>
      <c r="J663" s="664">
        <v>16.14</v>
      </c>
      <c r="K663" s="664">
        <v>23519.18</v>
      </c>
      <c r="L663" s="661"/>
      <c r="M663" s="661">
        <v>1457.1982651796777</v>
      </c>
      <c r="N663" s="664"/>
      <c r="O663" s="664"/>
      <c r="P663" s="677"/>
      <c r="Q663" s="665"/>
    </row>
    <row r="664" spans="1:17" ht="14.4" customHeight="1" x14ac:dyDescent="0.3">
      <c r="A664" s="660" t="s">
        <v>7170</v>
      </c>
      <c r="B664" s="661" t="s">
        <v>1686</v>
      </c>
      <c r="C664" s="661" t="s">
        <v>4378</v>
      </c>
      <c r="D664" s="661" t="s">
        <v>7235</v>
      </c>
      <c r="E664" s="661" t="s">
        <v>7236</v>
      </c>
      <c r="F664" s="664">
        <v>26.189999999999998</v>
      </c>
      <c r="G664" s="664">
        <v>126108.98</v>
      </c>
      <c r="H664" s="661">
        <v>1</v>
      </c>
      <c r="I664" s="661">
        <v>4815.1576937762511</v>
      </c>
      <c r="J664" s="664">
        <v>1.95</v>
      </c>
      <c r="K664" s="664">
        <v>9471.93</v>
      </c>
      <c r="L664" s="661">
        <v>7.5109084222233821E-2</v>
      </c>
      <c r="M664" s="661">
        <v>4857.4000000000005</v>
      </c>
      <c r="N664" s="664"/>
      <c r="O664" s="664"/>
      <c r="P664" s="677"/>
      <c r="Q664" s="665"/>
    </row>
    <row r="665" spans="1:17" ht="14.4" customHeight="1" x14ac:dyDescent="0.3">
      <c r="A665" s="660" t="s">
        <v>7170</v>
      </c>
      <c r="B665" s="661" t="s">
        <v>1686</v>
      </c>
      <c r="C665" s="661" t="s">
        <v>4378</v>
      </c>
      <c r="D665" s="661" t="s">
        <v>7361</v>
      </c>
      <c r="E665" s="661" t="s">
        <v>7236</v>
      </c>
      <c r="F665" s="664"/>
      <c r="G665" s="664"/>
      <c r="H665" s="661"/>
      <c r="I665" s="661"/>
      <c r="J665" s="664">
        <v>28.83</v>
      </c>
      <c r="K665" s="664">
        <v>420108.82</v>
      </c>
      <c r="L665" s="661"/>
      <c r="M665" s="661">
        <v>14571.932708983699</v>
      </c>
      <c r="N665" s="664"/>
      <c r="O665" s="664"/>
      <c r="P665" s="677"/>
      <c r="Q665" s="665"/>
    </row>
    <row r="666" spans="1:17" ht="14.4" customHeight="1" x14ac:dyDescent="0.3">
      <c r="A666" s="660" t="s">
        <v>7170</v>
      </c>
      <c r="B666" s="661" t="s">
        <v>1686</v>
      </c>
      <c r="C666" s="661" t="s">
        <v>4378</v>
      </c>
      <c r="D666" s="661" t="s">
        <v>7185</v>
      </c>
      <c r="E666" s="661" t="s">
        <v>3927</v>
      </c>
      <c r="F666" s="664">
        <v>33.019999999999996</v>
      </c>
      <c r="G666" s="664">
        <v>494055.12</v>
      </c>
      <c r="H666" s="661">
        <v>1</v>
      </c>
      <c r="I666" s="661">
        <v>14962.299212598427</v>
      </c>
      <c r="J666" s="664"/>
      <c r="K666" s="664"/>
      <c r="L666" s="661"/>
      <c r="M666" s="661"/>
      <c r="N666" s="664">
        <v>1.03</v>
      </c>
      <c r="O666" s="664">
        <v>15546.36</v>
      </c>
      <c r="P666" s="677">
        <v>3.1466853334097621E-2</v>
      </c>
      <c r="Q666" s="665">
        <v>15093.553398058253</v>
      </c>
    </row>
    <row r="667" spans="1:17" ht="14.4" customHeight="1" x14ac:dyDescent="0.3">
      <c r="A667" s="660" t="s">
        <v>7170</v>
      </c>
      <c r="B667" s="661" t="s">
        <v>1686</v>
      </c>
      <c r="C667" s="661" t="s">
        <v>4378</v>
      </c>
      <c r="D667" s="661" t="s">
        <v>7188</v>
      </c>
      <c r="E667" s="661" t="s">
        <v>3939</v>
      </c>
      <c r="F667" s="664">
        <v>6</v>
      </c>
      <c r="G667" s="664">
        <v>802035.18</v>
      </c>
      <c r="H667" s="661">
        <v>1</v>
      </c>
      <c r="I667" s="661">
        <v>133672.53</v>
      </c>
      <c r="J667" s="664"/>
      <c r="K667" s="664"/>
      <c r="L667" s="661"/>
      <c r="M667" s="661"/>
      <c r="N667" s="664"/>
      <c r="O667" s="664"/>
      <c r="P667" s="677"/>
      <c r="Q667" s="665"/>
    </row>
    <row r="668" spans="1:17" ht="14.4" customHeight="1" x14ac:dyDescent="0.3">
      <c r="A668" s="660" t="s">
        <v>7170</v>
      </c>
      <c r="B668" s="661" t="s">
        <v>1686</v>
      </c>
      <c r="C668" s="661" t="s">
        <v>4378</v>
      </c>
      <c r="D668" s="661" t="s">
        <v>7240</v>
      </c>
      <c r="E668" s="661" t="s">
        <v>3943</v>
      </c>
      <c r="F668" s="664">
        <v>5</v>
      </c>
      <c r="G668" s="664">
        <v>473231.55</v>
      </c>
      <c r="H668" s="661">
        <v>1</v>
      </c>
      <c r="I668" s="661">
        <v>94646.31</v>
      </c>
      <c r="J668" s="664"/>
      <c r="K668" s="664"/>
      <c r="L668" s="661"/>
      <c r="M668" s="661"/>
      <c r="N668" s="664"/>
      <c r="O668" s="664"/>
      <c r="P668" s="677"/>
      <c r="Q668" s="665"/>
    </row>
    <row r="669" spans="1:17" ht="14.4" customHeight="1" x14ac:dyDescent="0.3">
      <c r="A669" s="660" t="s">
        <v>7170</v>
      </c>
      <c r="B669" s="661" t="s">
        <v>1686</v>
      </c>
      <c r="C669" s="661" t="s">
        <v>4378</v>
      </c>
      <c r="D669" s="661" t="s">
        <v>7189</v>
      </c>
      <c r="E669" s="661" t="s">
        <v>4221</v>
      </c>
      <c r="F669" s="664">
        <v>26</v>
      </c>
      <c r="G669" s="664">
        <v>176898.56</v>
      </c>
      <c r="H669" s="661">
        <v>1</v>
      </c>
      <c r="I669" s="661">
        <v>6803.790769230769</v>
      </c>
      <c r="J669" s="664">
        <v>26</v>
      </c>
      <c r="K669" s="664">
        <v>181484.73</v>
      </c>
      <c r="L669" s="661">
        <v>1.0259254230220982</v>
      </c>
      <c r="M669" s="661">
        <v>6980.1819230769233</v>
      </c>
      <c r="N669" s="664">
        <v>14</v>
      </c>
      <c r="O669" s="664">
        <v>65790.94</v>
      </c>
      <c r="P669" s="677">
        <v>0.37191337227391791</v>
      </c>
      <c r="Q669" s="665">
        <v>4699.3528571428569</v>
      </c>
    </row>
    <row r="670" spans="1:17" ht="14.4" customHeight="1" x14ac:dyDescent="0.3">
      <c r="A670" s="660" t="s">
        <v>7170</v>
      </c>
      <c r="B670" s="661" t="s">
        <v>1686</v>
      </c>
      <c r="C670" s="661" t="s">
        <v>4378</v>
      </c>
      <c r="D670" s="661" t="s">
        <v>7244</v>
      </c>
      <c r="E670" s="661" t="s">
        <v>4342</v>
      </c>
      <c r="F670" s="664">
        <v>12</v>
      </c>
      <c r="G670" s="664">
        <v>143725.56</v>
      </c>
      <c r="H670" s="661">
        <v>1</v>
      </c>
      <c r="I670" s="661">
        <v>11977.13</v>
      </c>
      <c r="J670" s="664"/>
      <c r="K670" s="664"/>
      <c r="L670" s="661"/>
      <c r="M670" s="661"/>
      <c r="N670" s="664"/>
      <c r="O670" s="664"/>
      <c r="P670" s="677"/>
      <c r="Q670" s="665"/>
    </row>
    <row r="671" spans="1:17" ht="14.4" customHeight="1" x14ac:dyDescent="0.3">
      <c r="A671" s="660" t="s">
        <v>7170</v>
      </c>
      <c r="B671" s="661" t="s">
        <v>1686</v>
      </c>
      <c r="C671" s="661" t="s">
        <v>4378</v>
      </c>
      <c r="D671" s="661" t="s">
        <v>7192</v>
      </c>
      <c r="E671" s="661" t="s">
        <v>7193</v>
      </c>
      <c r="F671" s="664"/>
      <c r="G671" s="664"/>
      <c r="H671" s="661"/>
      <c r="I671" s="661"/>
      <c r="J671" s="664"/>
      <c r="K671" s="664"/>
      <c r="L671" s="661"/>
      <c r="M671" s="661"/>
      <c r="N671" s="664">
        <v>2</v>
      </c>
      <c r="O671" s="664">
        <v>49432.76</v>
      </c>
      <c r="P671" s="677"/>
      <c r="Q671" s="665">
        <v>24716.38</v>
      </c>
    </row>
    <row r="672" spans="1:17" ht="14.4" customHeight="1" x14ac:dyDescent="0.3">
      <c r="A672" s="660" t="s">
        <v>7170</v>
      </c>
      <c r="B672" s="661" t="s">
        <v>1686</v>
      </c>
      <c r="C672" s="661" t="s">
        <v>4378</v>
      </c>
      <c r="D672" s="661" t="s">
        <v>7199</v>
      </c>
      <c r="E672" s="661" t="s">
        <v>3955</v>
      </c>
      <c r="F672" s="664"/>
      <c r="G672" s="664"/>
      <c r="H672" s="661"/>
      <c r="I672" s="661"/>
      <c r="J672" s="664">
        <v>5</v>
      </c>
      <c r="K672" s="664">
        <v>61017.4</v>
      </c>
      <c r="L672" s="661"/>
      <c r="M672" s="661">
        <v>12203.48</v>
      </c>
      <c r="N672" s="664"/>
      <c r="O672" s="664"/>
      <c r="P672" s="677"/>
      <c r="Q672" s="665"/>
    </row>
    <row r="673" spans="1:17" ht="14.4" customHeight="1" x14ac:dyDescent="0.3">
      <c r="A673" s="660" t="s">
        <v>7170</v>
      </c>
      <c r="B673" s="661" t="s">
        <v>1686</v>
      </c>
      <c r="C673" s="661" t="s">
        <v>4378</v>
      </c>
      <c r="D673" s="661" t="s">
        <v>7252</v>
      </c>
      <c r="E673" s="661" t="s">
        <v>7253</v>
      </c>
      <c r="F673" s="664"/>
      <c r="G673" s="664"/>
      <c r="H673" s="661"/>
      <c r="I673" s="661"/>
      <c r="J673" s="664">
        <v>1</v>
      </c>
      <c r="K673" s="664">
        <v>50.95</v>
      </c>
      <c r="L673" s="661"/>
      <c r="M673" s="661">
        <v>50.95</v>
      </c>
      <c r="N673" s="664"/>
      <c r="O673" s="664"/>
      <c r="P673" s="677"/>
      <c r="Q673" s="665"/>
    </row>
    <row r="674" spans="1:17" ht="14.4" customHeight="1" x14ac:dyDescent="0.3">
      <c r="A674" s="660" t="s">
        <v>7170</v>
      </c>
      <c r="B674" s="661" t="s">
        <v>1686</v>
      </c>
      <c r="C674" s="661" t="s">
        <v>4378</v>
      </c>
      <c r="D674" s="661" t="s">
        <v>7347</v>
      </c>
      <c r="E674" s="661" t="s">
        <v>1826</v>
      </c>
      <c r="F674" s="664">
        <v>0.44</v>
      </c>
      <c r="G674" s="664">
        <v>132.02000000000001</v>
      </c>
      <c r="H674" s="661">
        <v>1</v>
      </c>
      <c r="I674" s="661">
        <v>300.04545454545456</v>
      </c>
      <c r="J674" s="664"/>
      <c r="K674" s="664"/>
      <c r="L674" s="661"/>
      <c r="M674" s="661"/>
      <c r="N674" s="664">
        <v>34.47</v>
      </c>
      <c r="O674" s="664">
        <v>4482.72</v>
      </c>
      <c r="P674" s="677">
        <v>33.954855324950763</v>
      </c>
      <c r="Q674" s="665">
        <v>130.04699738903395</v>
      </c>
    </row>
    <row r="675" spans="1:17" ht="14.4" customHeight="1" x14ac:dyDescent="0.3">
      <c r="A675" s="660" t="s">
        <v>7170</v>
      </c>
      <c r="B675" s="661" t="s">
        <v>1686</v>
      </c>
      <c r="C675" s="661" t="s">
        <v>4378</v>
      </c>
      <c r="D675" s="661" t="s">
        <v>7348</v>
      </c>
      <c r="E675" s="661" t="s">
        <v>1826</v>
      </c>
      <c r="F675" s="664">
        <v>1.99</v>
      </c>
      <c r="G675" s="664">
        <v>2985.57</v>
      </c>
      <c r="H675" s="661">
        <v>1</v>
      </c>
      <c r="I675" s="661">
        <v>1500.286432160804</v>
      </c>
      <c r="J675" s="664">
        <v>5.1400000000000006</v>
      </c>
      <c r="K675" s="664">
        <v>7779.1200000000008</v>
      </c>
      <c r="L675" s="661">
        <v>2.6055728051929785</v>
      </c>
      <c r="M675" s="661">
        <v>1513.4474708171206</v>
      </c>
      <c r="N675" s="664">
        <v>22.23</v>
      </c>
      <c r="O675" s="664">
        <v>12975.47</v>
      </c>
      <c r="P675" s="677">
        <v>4.3460612211403511</v>
      </c>
      <c r="Q675" s="665">
        <v>583.69185784975252</v>
      </c>
    </row>
    <row r="676" spans="1:17" ht="14.4" customHeight="1" x14ac:dyDescent="0.3">
      <c r="A676" s="660" t="s">
        <v>7170</v>
      </c>
      <c r="B676" s="661" t="s">
        <v>1686</v>
      </c>
      <c r="C676" s="661" t="s">
        <v>4378</v>
      </c>
      <c r="D676" s="661" t="s">
        <v>7200</v>
      </c>
      <c r="E676" s="661" t="s">
        <v>7161</v>
      </c>
      <c r="F676" s="664">
        <v>439.90000000000003</v>
      </c>
      <c r="G676" s="664">
        <v>3831.81</v>
      </c>
      <c r="H676" s="661">
        <v>1</v>
      </c>
      <c r="I676" s="661">
        <v>8.7106387815412578</v>
      </c>
      <c r="J676" s="664"/>
      <c r="K676" s="664"/>
      <c r="L676" s="661"/>
      <c r="M676" s="661"/>
      <c r="N676" s="664"/>
      <c r="O676" s="664"/>
      <c r="P676" s="677"/>
      <c r="Q676" s="665"/>
    </row>
    <row r="677" spans="1:17" ht="14.4" customHeight="1" x14ac:dyDescent="0.3">
      <c r="A677" s="660" t="s">
        <v>7170</v>
      </c>
      <c r="B677" s="661" t="s">
        <v>1686</v>
      </c>
      <c r="C677" s="661" t="s">
        <v>4378</v>
      </c>
      <c r="D677" s="661" t="s">
        <v>7365</v>
      </c>
      <c r="E677" s="661" t="s">
        <v>7257</v>
      </c>
      <c r="F677" s="664">
        <v>13.32</v>
      </c>
      <c r="G677" s="664">
        <v>5394.3099999999995</v>
      </c>
      <c r="H677" s="661">
        <v>1</v>
      </c>
      <c r="I677" s="661">
        <v>404.9782282282282</v>
      </c>
      <c r="J677" s="664"/>
      <c r="K677" s="664"/>
      <c r="L677" s="661"/>
      <c r="M677" s="661"/>
      <c r="N677" s="664"/>
      <c r="O677" s="664"/>
      <c r="P677" s="677"/>
      <c r="Q677" s="665"/>
    </row>
    <row r="678" spans="1:17" ht="14.4" customHeight="1" x14ac:dyDescent="0.3">
      <c r="A678" s="660" t="s">
        <v>7170</v>
      </c>
      <c r="B678" s="661" t="s">
        <v>1686</v>
      </c>
      <c r="C678" s="661" t="s">
        <v>4378</v>
      </c>
      <c r="D678" s="661" t="s">
        <v>7256</v>
      </c>
      <c r="E678" s="661" t="s">
        <v>7257</v>
      </c>
      <c r="F678" s="664">
        <v>11.86</v>
      </c>
      <c r="G678" s="664">
        <v>13726.720000000001</v>
      </c>
      <c r="H678" s="661">
        <v>1</v>
      </c>
      <c r="I678" s="661">
        <v>1157.3962900505903</v>
      </c>
      <c r="J678" s="664"/>
      <c r="K678" s="664"/>
      <c r="L678" s="661"/>
      <c r="M678" s="661"/>
      <c r="N678" s="664"/>
      <c r="O678" s="664"/>
      <c r="P678" s="677"/>
      <c r="Q678" s="665"/>
    </row>
    <row r="679" spans="1:17" ht="14.4" customHeight="1" x14ac:dyDescent="0.3">
      <c r="A679" s="660" t="s">
        <v>7170</v>
      </c>
      <c r="B679" s="661" t="s">
        <v>1686</v>
      </c>
      <c r="C679" s="661" t="s">
        <v>4378</v>
      </c>
      <c r="D679" s="661" t="s">
        <v>7258</v>
      </c>
      <c r="E679" s="661" t="s">
        <v>7161</v>
      </c>
      <c r="F679" s="664"/>
      <c r="G679" s="664"/>
      <c r="H679" s="661"/>
      <c r="I679" s="661"/>
      <c r="J679" s="664">
        <v>2.99</v>
      </c>
      <c r="K679" s="664">
        <v>2857.42</v>
      </c>
      <c r="L679" s="661"/>
      <c r="M679" s="661">
        <v>955.65886287625415</v>
      </c>
      <c r="N679" s="664"/>
      <c r="O679" s="664"/>
      <c r="P679" s="677"/>
      <c r="Q679" s="665"/>
    </row>
    <row r="680" spans="1:17" ht="14.4" customHeight="1" x14ac:dyDescent="0.3">
      <c r="A680" s="660" t="s">
        <v>7170</v>
      </c>
      <c r="B680" s="661" t="s">
        <v>1686</v>
      </c>
      <c r="C680" s="661" t="s">
        <v>4378</v>
      </c>
      <c r="D680" s="661" t="s">
        <v>7258</v>
      </c>
      <c r="E680" s="661" t="s">
        <v>4211</v>
      </c>
      <c r="F680" s="664"/>
      <c r="G680" s="664"/>
      <c r="H680" s="661"/>
      <c r="I680" s="661"/>
      <c r="J680" s="664">
        <v>5.55</v>
      </c>
      <c r="K680" s="664">
        <v>5303.89</v>
      </c>
      <c r="L680" s="661"/>
      <c r="M680" s="661">
        <v>955.65585585585598</v>
      </c>
      <c r="N680" s="664">
        <v>8.59</v>
      </c>
      <c r="O680" s="664">
        <v>8209.1</v>
      </c>
      <c r="P680" s="677"/>
      <c r="Q680" s="665">
        <v>955.65774155995348</v>
      </c>
    </row>
    <row r="681" spans="1:17" ht="14.4" customHeight="1" x14ac:dyDescent="0.3">
      <c r="A681" s="660" t="s">
        <v>7170</v>
      </c>
      <c r="B681" s="661" t="s">
        <v>1686</v>
      </c>
      <c r="C681" s="661" t="s">
        <v>4378</v>
      </c>
      <c r="D681" s="661" t="s">
        <v>7201</v>
      </c>
      <c r="E681" s="661" t="s">
        <v>7161</v>
      </c>
      <c r="F681" s="664"/>
      <c r="G681" s="664"/>
      <c r="H681" s="661"/>
      <c r="I681" s="661"/>
      <c r="J681" s="664">
        <v>1.43</v>
      </c>
      <c r="K681" s="664">
        <v>3416.49</v>
      </c>
      <c r="L681" s="661"/>
      <c r="M681" s="661">
        <v>2389.1538461538462</v>
      </c>
      <c r="N681" s="664"/>
      <c r="O681" s="664"/>
      <c r="P681" s="677"/>
      <c r="Q681" s="665"/>
    </row>
    <row r="682" spans="1:17" ht="14.4" customHeight="1" x14ac:dyDescent="0.3">
      <c r="A682" s="660" t="s">
        <v>7170</v>
      </c>
      <c r="B682" s="661" t="s">
        <v>1686</v>
      </c>
      <c r="C682" s="661" t="s">
        <v>4378</v>
      </c>
      <c r="D682" s="661" t="s">
        <v>7201</v>
      </c>
      <c r="E682" s="661" t="s">
        <v>4211</v>
      </c>
      <c r="F682" s="664"/>
      <c r="G682" s="664"/>
      <c r="H682" s="661"/>
      <c r="I682" s="661"/>
      <c r="J682" s="664">
        <v>3.9</v>
      </c>
      <c r="K682" s="664">
        <v>9317.7200000000012</v>
      </c>
      <c r="L682" s="661"/>
      <c r="M682" s="661">
        <v>2389.1589743589748</v>
      </c>
      <c r="N682" s="664">
        <v>2.98</v>
      </c>
      <c r="O682" s="664">
        <v>7119.68</v>
      </c>
      <c r="P682" s="677"/>
      <c r="Q682" s="665">
        <v>2389.1543624161077</v>
      </c>
    </row>
    <row r="683" spans="1:17" ht="14.4" customHeight="1" x14ac:dyDescent="0.3">
      <c r="A683" s="660" t="s">
        <v>7170</v>
      </c>
      <c r="B683" s="661" t="s">
        <v>1686</v>
      </c>
      <c r="C683" s="661" t="s">
        <v>4378</v>
      </c>
      <c r="D683" s="661" t="s">
        <v>7259</v>
      </c>
      <c r="E683" s="661" t="s">
        <v>7182</v>
      </c>
      <c r="F683" s="664"/>
      <c r="G683" s="664"/>
      <c r="H683" s="661"/>
      <c r="I683" s="661"/>
      <c r="J683" s="664">
        <v>6.0500000000000007</v>
      </c>
      <c r="K683" s="664">
        <v>228.73</v>
      </c>
      <c r="L683" s="661"/>
      <c r="M683" s="661">
        <v>37.806611570247931</v>
      </c>
      <c r="N683" s="664"/>
      <c r="O683" s="664"/>
      <c r="P683" s="677"/>
      <c r="Q683" s="665"/>
    </row>
    <row r="684" spans="1:17" ht="14.4" customHeight="1" x14ac:dyDescent="0.3">
      <c r="A684" s="660" t="s">
        <v>7170</v>
      </c>
      <c r="B684" s="661" t="s">
        <v>1686</v>
      </c>
      <c r="C684" s="661" t="s">
        <v>4378</v>
      </c>
      <c r="D684" s="661" t="s">
        <v>7260</v>
      </c>
      <c r="E684" s="661" t="s">
        <v>7261</v>
      </c>
      <c r="F684" s="664">
        <v>39</v>
      </c>
      <c r="G684" s="664">
        <v>151696.35999999999</v>
      </c>
      <c r="H684" s="661">
        <v>1</v>
      </c>
      <c r="I684" s="661">
        <v>3889.6502564102561</v>
      </c>
      <c r="J684" s="664">
        <v>48</v>
      </c>
      <c r="K684" s="664">
        <v>124162.26000000001</v>
      </c>
      <c r="L684" s="661">
        <v>0.81849201918885872</v>
      </c>
      <c r="M684" s="661">
        <v>2586.7137500000003</v>
      </c>
      <c r="N684" s="664">
        <v>27</v>
      </c>
      <c r="O684" s="664">
        <v>64407.42</v>
      </c>
      <c r="P684" s="677">
        <v>0.42458118309496684</v>
      </c>
      <c r="Q684" s="665">
        <v>2385.46</v>
      </c>
    </row>
    <row r="685" spans="1:17" ht="14.4" customHeight="1" x14ac:dyDescent="0.3">
      <c r="A685" s="660" t="s">
        <v>7170</v>
      </c>
      <c r="B685" s="661" t="s">
        <v>1686</v>
      </c>
      <c r="C685" s="661" t="s">
        <v>4378</v>
      </c>
      <c r="D685" s="661" t="s">
        <v>7262</v>
      </c>
      <c r="E685" s="661" t="s">
        <v>7161</v>
      </c>
      <c r="F685" s="664">
        <v>94.740000000000009</v>
      </c>
      <c r="G685" s="664">
        <v>15488.67</v>
      </c>
      <c r="H685" s="661">
        <v>1</v>
      </c>
      <c r="I685" s="661">
        <v>163.48606713109561</v>
      </c>
      <c r="J685" s="664"/>
      <c r="K685" s="664"/>
      <c r="L685" s="661"/>
      <c r="M685" s="661"/>
      <c r="N685" s="664"/>
      <c r="O685" s="664"/>
      <c r="P685" s="677"/>
      <c r="Q685" s="665"/>
    </row>
    <row r="686" spans="1:17" ht="14.4" customHeight="1" x14ac:dyDescent="0.3">
      <c r="A686" s="660" t="s">
        <v>7170</v>
      </c>
      <c r="B686" s="661" t="s">
        <v>1686</v>
      </c>
      <c r="C686" s="661" t="s">
        <v>4378</v>
      </c>
      <c r="D686" s="661" t="s">
        <v>7263</v>
      </c>
      <c r="E686" s="661" t="s">
        <v>7161</v>
      </c>
      <c r="F686" s="664">
        <v>86.75</v>
      </c>
      <c r="G686" s="664">
        <v>127646.77000000002</v>
      </c>
      <c r="H686" s="661">
        <v>1</v>
      </c>
      <c r="I686" s="661">
        <v>1471.4325072046111</v>
      </c>
      <c r="J686" s="664"/>
      <c r="K686" s="664"/>
      <c r="L686" s="661"/>
      <c r="M686" s="661"/>
      <c r="N686" s="664"/>
      <c r="O686" s="664"/>
      <c r="P686" s="677"/>
      <c r="Q686" s="665"/>
    </row>
    <row r="687" spans="1:17" ht="14.4" customHeight="1" x14ac:dyDescent="0.3">
      <c r="A687" s="660" t="s">
        <v>7170</v>
      </c>
      <c r="B687" s="661" t="s">
        <v>1686</v>
      </c>
      <c r="C687" s="661" t="s">
        <v>4378</v>
      </c>
      <c r="D687" s="661" t="s">
        <v>7427</v>
      </c>
      <c r="E687" s="661" t="s">
        <v>7428</v>
      </c>
      <c r="F687" s="664"/>
      <c r="G687" s="664"/>
      <c r="H687" s="661"/>
      <c r="I687" s="661"/>
      <c r="J687" s="664">
        <v>4</v>
      </c>
      <c r="K687" s="664">
        <v>5829.24</v>
      </c>
      <c r="L687" s="661"/>
      <c r="M687" s="661">
        <v>1457.31</v>
      </c>
      <c r="N687" s="664"/>
      <c r="O687" s="664"/>
      <c r="P687" s="677"/>
      <c r="Q687" s="665"/>
    </row>
    <row r="688" spans="1:17" ht="14.4" customHeight="1" x14ac:dyDescent="0.3">
      <c r="A688" s="660" t="s">
        <v>7170</v>
      </c>
      <c r="B688" s="661" t="s">
        <v>1686</v>
      </c>
      <c r="C688" s="661" t="s">
        <v>4378</v>
      </c>
      <c r="D688" s="661" t="s">
        <v>7264</v>
      </c>
      <c r="E688" s="661" t="s">
        <v>1013</v>
      </c>
      <c r="F688" s="664">
        <v>0.2</v>
      </c>
      <c r="G688" s="664">
        <v>25.83</v>
      </c>
      <c r="H688" s="661">
        <v>1</v>
      </c>
      <c r="I688" s="661">
        <v>129.14999999999998</v>
      </c>
      <c r="J688" s="664"/>
      <c r="K688" s="664"/>
      <c r="L688" s="661"/>
      <c r="M688" s="661"/>
      <c r="N688" s="664"/>
      <c r="O688" s="664"/>
      <c r="P688" s="677"/>
      <c r="Q688" s="665"/>
    </row>
    <row r="689" spans="1:17" ht="14.4" customHeight="1" x14ac:dyDescent="0.3">
      <c r="A689" s="660" t="s">
        <v>7170</v>
      </c>
      <c r="B689" s="661" t="s">
        <v>1686</v>
      </c>
      <c r="C689" s="661" t="s">
        <v>4378</v>
      </c>
      <c r="D689" s="661" t="s">
        <v>7202</v>
      </c>
      <c r="E689" s="661" t="s">
        <v>1021</v>
      </c>
      <c r="F689" s="664">
        <v>91.11</v>
      </c>
      <c r="G689" s="664">
        <v>7001.86</v>
      </c>
      <c r="H689" s="661">
        <v>1</v>
      </c>
      <c r="I689" s="661">
        <v>76.850620129513771</v>
      </c>
      <c r="J689" s="664">
        <v>76.3</v>
      </c>
      <c r="K689" s="664">
        <v>5917.0199999999995</v>
      </c>
      <c r="L689" s="661">
        <v>0.84506402584456131</v>
      </c>
      <c r="M689" s="661">
        <v>77.54941022280471</v>
      </c>
      <c r="N689" s="664">
        <v>61.3</v>
      </c>
      <c r="O689" s="664">
        <v>4577.0600000000004</v>
      </c>
      <c r="P689" s="677">
        <v>0.65369201897781459</v>
      </c>
      <c r="Q689" s="665">
        <v>74.666557911908654</v>
      </c>
    </row>
    <row r="690" spans="1:17" ht="14.4" customHeight="1" x14ac:dyDescent="0.3">
      <c r="A690" s="660" t="s">
        <v>7170</v>
      </c>
      <c r="B690" s="661" t="s">
        <v>1686</v>
      </c>
      <c r="C690" s="661" t="s">
        <v>4378</v>
      </c>
      <c r="D690" s="661" t="s">
        <v>7265</v>
      </c>
      <c r="E690" s="661" t="s">
        <v>1622</v>
      </c>
      <c r="F690" s="664">
        <v>6.76</v>
      </c>
      <c r="G690" s="664">
        <v>2278.94</v>
      </c>
      <c r="H690" s="661">
        <v>1</v>
      </c>
      <c r="I690" s="661">
        <v>337.12130177514797</v>
      </c>
      <c r="J690" s="664">
        <v>7.1899999999999995</v>
      </c>
      <c r="K690" s="664">
        <v>2445.2399999999998</v>
      </c>
      <c r="L690" s="661">
        <v>1.0729725223130051</v>
      </c>
      <c r="M690" s="661">
        <v>340.08901251738524</v>
      </c>
      <c r="N690" s="664">
        <v>2.48</v>
      </c>
      <c r="O690" s="664">
        <v>998.41000000000008</v>
      </c>
      <c r="P690" s="677">
        <v>0.43810280217996089</v>
      </c>
      <c r="Q690" s="665">
        <v>402.58467741935488</v>
      </c>
    </row>
    <row r="691" spans="1:17" ht="14.4" customHeight="1" x14ac:dyDescent="0.3">
      <c r="A691" s="660" t="s">
        <v>7170</v>
      </c>
      <c r="B691" s="661" t="s">
        <v>1686</v>
      </c>
      <c r="C691" s="661" t="s">
        <v>4378</v>
      </c>
      <c r="D691" s="661" t="s">
        <v>7266</v>
      </c>
      <c r="E691" s="661" t="s">
        <v>1626</v>
      </c>
      <c r="F691" s="664">
        <v>17.02</v>
      </c>
      <c r="G691" s="664">
        <v>1434.43</v>
      </c>
      <c r="H691" s="661">
        <v>1</v>
      </c>
      <c r="I691" s="661">
        <v>84.279083431257348</v>
      </c>
      <c r="J691" s="664">
        <v>11.54</v>
      </c>
      <c r="K691" s="664">
        <v>981.11999999999989</v>
      </c>
      <c r="L691" s="661">
        <v>0.6839790021123372</v>
      </c>
      <c r="M691" s="661">
        <v>85.019064124783355</v>
      </c>
      <c r="N691" s="664">
        <v>7.12</v>
      </c>
      <c r="O691" s="664">
        <v>731.69999999999993</v>
      </c>
      <c r="P691" s="677">
        <v>0.51009808774216925</v>
      </c>
      <c r="Q691" s="665">
        <v>102.76685393258425</v>
      </c>
    </row>
    <row r="692" spans="1:17" ht="14.4" customHeight="1" x14ac:dyDescent="0.3">
      <c r="A692" s="660" t="s">
        <v>7170</v>
      </c>
      <c r="B692" s="661" t="s">
        <v>1686</v>
      </c>
      <c r="C692" s="661" t="s">
        <v>4378</v>
      </c>
      <c r="D692" s="661" t="s">
        <v>7267</v>
      </c>
      <c r="E692" s="661" t="s">
        <v>1630</v>
      </c>
      <c r="F692" s="664">
        <v>22.84</v>
      </c>
      <c r="G692" s="664">
        <v>3850.07</v>
      </c>
      <c r="H692" s="661">
        <v>1</v>
      </c>
      <c r="I692" s="661">
        <v>168.56698774080562</v>
      </c>
      <c r="J692" s="664">
        <v>29.4</v>
      </c>
      <c r="K692" s="664">
        <v>4999.42</v>
      </c>
      <c r="L692" s="661">
        <v>1.2985270397681081</v>
      </c>
      <c r="M692" s="661">
        <v>170.0482993197279</v>
      </c>
      <c r="N692" s="664">
        <v>12.73</v>
      </c>
      <c r="O692" s="664">
        <v>2662.62</v>
      </c>
      <c r="P692" s="677">
        <v>0.69157703626167832</v>
      </c>
      <c r="Q692" s="665">
        <v>209.16103692065985</v>
      </c>
    </row>
    <row r="693" spans="1:17" ht="14.4" customHeight="1" x14ac:dyDescent="0.3">
      <c r="A693" s="660" t="s">
        <v>7170</v>
      </c>
      <c r="B693" s="661" t="s">
        <v>1686</v>
      </c>
      <c r="C693" s="661" t="s">
        <v>4378</v>
      </c>
      <c r="D693" s="661" t="s">
        <v>7268</v>
      </c>
      <c r="E693" s="661" t="s">
        <v>7161</v>
      </c>
      <c r="F693" s="664">
        <v>1</v>
      </c>
      <c r="G693" s="664">
        <v>19.920000000000002</v>
      </c>
      <c r="H693" s="661">
        <v>1</v>
      </c>
      <c r="I693" s="661">
        <v>19.920000000000002</v>
      </c>
      <c r="J693" s="664"/>
      <c r="K693" s="664"/>
      <c r="L693" s="661"/>
      <c r="M693" s="661"/>
      <c r="N693" s="664"/>
      <c r="O693" s="664"/>
      <c r="P693" s="677"/>
      <c r="Q693" s="665"/>
    </row>
    <row r="694" spans="1:17" ht="14.4" customHeight="1" x14ac:dyDescent="0.3">
      <c r="A694" s="660" t="s">
        <v>7170</v>
      </c>
      <c r="B694" s="661" t="s">
        <v>1686</v>
      </c>
      <c r="C694" s="661" t="s">
        <v>4378</v>
      </c>
      <c r="D694" s="661" t="s">
        <v>7429</v>
      </c>
      <c r="E694" s="661" t="s">
        <v>7161</v>
      </c>
      <c r="F694" s="664">
        <v>2.82</v>
      </c>
      <c r="G694" s="664">
        <v>4592.33</v>
      </c>
      <c r="H694" s="661">
        <v>1</v>
      </c>
      <c r="I694" s="661">
        <v>1628.485815602837</v>
      </c>
      <c r="J694" s="664"/>
      <c r="K694" s="664"/>
      <c r="L694" s="661"/>
      <c r="M694" s="661"/>
      <c r="N694" s="664"/>
      <c r="O694" s="664"/>
      <c r="P694" s="677"/>
      <c r="Q694" s="665"/>
    </row>
    <row r="695" spans="1:17" ht="14.4" customHeight="1" x14ac:dyDescent="0.3">
      <c r="A695" s="660" t="s">
        <v>7170</v>
      </c>
      <c r="B695" s="661" t="s">
        <v>1686</v>
      </c>
      <c r="C695" s="661" t="s">
        <v>4378</v>
      </c>
      <c r="D695" s="661" t="s">
        <v>7269</v>
      </c>
      <c r="E695" s="661" t="s">
        <v>1059</v>
      </c>
      <c r="F695" s="664">
        <v>0.2</v>
      </c>
      <c r="G695" s="664">
        <v>12.17</v>
      </c>
      <c r="H695" s="661">
        <v>1</v>
      </c>
      <c r="I695" s="661">
        <v>60.849999999999994</v>
      </c>
      <c r="J695" s="664">
        <v>2.4</v>
      </c>
      <c r="K695" s="664">
        <v>150.48000000000002</v>
      </c>
      <c r="L695" s="661">
        <v>12.364831552999179</v>
      </c>
      <c r="M695" s="661">
        <v>62.70000000000001</v>
      </c>
      <c r="N695" s="664"/>
      <c r="O695" s="664"/>
      <c r="P695" s="677"/>
      <c r="Q695" s="665"/>
    </row>
    <row r="696" spans="1:17" ht="14.4" customHeight="1" x14ac:dyDescent="0.3">
      <c r="A696" s="660" t="s">
        <v>7170</v>
      </c>
      <c r="B696" s="661" t="s">
        <v>1686</v>
      </c>
      <c r="C696" s="661" t="s">
        <v>4378</v>
      </c>
      <c r="D696" s="661" t="s">
        <v>7349</v>
      </c>
      <c r="E696" s="661" t="s">
        <v>7350</v>
      </c>
      <c r="F696" s="664">
        <v>0.02</v>
      </c>
      <c r="G696" s="664">
        <v>7.64</v>
      </c>
      <c r="H696" s="661">
        <v>1</v>
      </c>
      <c r="I696" s="661">
        <v>382</v>
      </c>
      <c r="J696" s="664">
        <v>0.02</v>
      </c>
      <c r="K696" s="664">
        <v>7.71</v>
      </c>
      <c r="L696" s="661">
        <v>1.0091623036649215</v>
      </c>
      <c r="M696" s="661">
        <v>385.5</v>
      </c>
      <c r="N696" s="664">
        <v>0.02</v>
      </c>
      <c r="O696" s="664">
        <v>7.71</v>
      </c>
      <c r="P696" s="677">
        <v>1.0091623036649215</v>
      </c>
      <c r="Q696" s="665">
        <v>385.5</v>
      </c>
    </row>
    <row r="697" spans="1:17" ht="14.4" customHeight="1" x14ac:dyDescent="0.3">
      <c r="A697" s="660" t="s">
        <v>7170</v>
      </c>
      <c r="B697" s="661" t="s">
        <v>1686</v>
      </c>
      <c r="C697" s="661" t="s">
        <v>4378</v>
      </c>
      <c r="D697" s="661" t="s">
        <v>7203</v>
      </c>
      <c r="E697" s="661" t="s">
        <v>7204</v>
      </c>
      <c r="F697" s="664">
        <v>3.5</v>
      </c>
      <c r="G697" s="664">
        <v>425.32000000000005</v>
      </c>
      <c r="H697" s="661">
        <v>1</v>
      </c>
      <c r="I697" s="661">
        <v>121.52000000000001</v>
      </c>
      <c r="J697" s="664">
        <v>4.5999999999999996</v>
      </c>
      <c r="K697" s="664">
        <v>563.98</v>
      </c>
      <c r="L697" s="661">
        <v>1.3260133546506159</v>
      </c>
      <c r="M697" s="661">
        <v>122.60434782608696</v>
      </c>
      <c r="N697" s="664">
        <v>4.3</v>
      </c>
      <c r="O697" s="664">
        <v>804.57999999999993</v>
      </c>
      <c r="P697" s="677">
        <v>1.8917050691244235</v>
      </c>
      <c r="Q697" s="665">
        <v>187.11162790697674</v>
      </c>
    </row>
    <row r="698" spans="1:17" ht="14.4" customHeight="1" x14ac:dyDescent="0.3">
      <c r="A698" s="660" t="s">
        <v>7170</v>
      </c>
      <c r="B698" s="661" t="s">
        <v>1686</v>
      </c>
      <c r="C698" s="661" t="s">
        <v>4378</v>
      </c>
      <c r="D698" s="661" t="s">
        <v>7205</v>
      </c>
      <c r="E698" s="661" t="s">
        <v>4110</v>
      </c>
      <c r="F698" s="664">
        <v>0.60000000000000009</v>
      </c>
      <c r="G698" s="664">
        <v>38.739999999999995</v>
      </c>
      <c r="H698" s="661">
        <v>1</v>
      </c>
      <c r="I698" s="661">
        <v>64.566666666666649</v>
      </c>
      <c r="J698" s="664">
        <v>2.2000000000000002</v>
      </c>
      <c r="K698" s="664">
        <v>143.32999999999998</v>
      </c>
      <c r="L698" s="661">
        <v>3.6997934950955087</v>
      </c>
      <c r="M698" s="661">
        <v>65.149999999999991</v>
      </c>
      <c r="N698" s="664">
        <v>1.4</v>
      </c>
      <c r="O698" s="664">
        <v>124.17999999999999</v>
      </c>
      <c r="P698" s="677">
        <v>3.2054723799690246</v>
      </c>
      <c r="Q698" s="665">
        <v>88.7</v>
      </c>
    </row>
    <row r="699" spans="1:17" ht="14.4" customHeight="1" x14ac:dyDescent="0.3">
      <c r="A699" s="660" t="s">
        <v>7170</v>
      </c>
      <c r="B699" s="661" t="s">
        <v>1686</v>
      </c>
      <c r="C699" s="661" t="s">
        <v>4378</v>
      </c>
      <c r="D699" s="661" t="s">
        <v>7206</v>
      </c>
      <c r="E699" s="661" t="s">
        <v>7161</v>
      </c>
      <c r="F699" s="664">
        <v>5</v>
      </c>
      <c r="G699" s="664">
        <v>84.36</v>
      </c>
      <c r="H699" s="661">
        <v>1</v>
      </c>
      <c r="I699" s="661">
        <v>16.872</v>
      </c>
      <c r="J699" s="664"/>
      <c r="K699" s="664"/>
      <c r="L699" s="661"/>
      <c r="M699" s="661"/>
      <c r="N699" s="664"/>
      <c r="O699" s="664"/>
      <c r="P699" s="677"/>
      <c r="Q699" s="665"/>
    </row>
    <row r="700" spans="1:17" ht="14.4" customHeight="1" x14ac:dyDescent="0.3">
      <c r="A700" s="660" t="s">
        <v>7170</v>
      </c>
      <c r="B700" s="661" t="s">
        <v>1686</v>
      </c>
      <c r="C700" s="661" t="s">
        <v>4378</v>
      </c>
      <c r="D700" s="661" t="s">
        <v>7270</v>
      </c>
      <c r="E700" s="661" t="s">
        <v>7161</v>
      </c>
      <c r="F700" s="664">
        <v>35</v>
      </c>
      <c r="G700" s="664">
        <v>1224.44</v>
      </c>
      <c r="H700" s="661">
        <v>1</v>
      </c>
      <c r="I700" s="661">
        <v>34.984000000000002</v>
      </c>
      <c r="J700" s="664">
        <v>42</v>
      </c>
      <c r="K700" s="664">
        <v>1588.02</v>
      </c>
      <c r="L700" s="661">
        <v>1.2969357420535101</v>
      </c>
      <c r="M700" s="661">
        <v>37.81</v>
      </c>
      <c r="N700" s="664"/>
      <c r="O700" s="664"/>
      <c r="P700" s="677"/>
      <c r="Q700" s="665"/>
    </row>
    <row r="701" spans="1:17" ht="14.4" customHeight="1" x14ac:dyDescent="0.3">
      <c r="A701" s="660" t="s">
        <v>7170</v>
      </c>
      <c r="B701" s="661" t="s">
        <v>1686</v>
      </c>
      <c r="C701" s="661" t="s">
        <v>4378</v>
      </c>
      <c r="D701" s="661" t="s">
        <v>7207</v>
      </c>
      <c r="E701" s="661" t="s">
        <v>7161</v>
      </c>
      <c r="F701" s="664">
        <v>59</v>
      </c>
      <c r="G701" s="664">
        <v>759.83</v>
      </c>
      <c r="H701" s="661">
        <v>1</v>
      </c>
      <c r="I701" s="661">
        <v>12.878474576271188</v>
      </c>
      <c r="J701" s="664">
        <v>62</v>
      </c>
      <c r="K701" s="664">
        <v>585.9</v>
      </c>
      <c r="L701" s="661">
        <v>0.77109353407999148</v>
      </c>
      <c r="M701" s="661">
        <v>9.4499999999999993</v>
      </c>
      <c r="N701" s="664">
        <v>5</v>
      </c>
      <c r="O701" s="664">
        <v>47.25</v>
      </c>
      <c r="P701" s="677">
        <v>6.2184962425805769E-2</v>
      </c>
      <c r="Q701" s="665">
        <v>9.4499999999999993</v>
      </c>
    </row>
    <row r="702" spans="1:17" ht="14.4" customHeight="1" x14ac:dyDescent="0.3">
      <c r="A702" s="660" t="s">
        <v>7170</v>
      </c>
      <c r="B702" s="661" t="s">
        <v>1686</v>
      </c>
      <c r="C702" s="661" t="s">
        <v>4378</v>
      </c>
      <c r="D702" s="661" t="s">
        <v>7373</v>
      </c>
      <c r="E702" s="661" t="s">
        <v>3505</v>
      </c>
      <c r="F702" s="664"/>
      <c r="G702" s="664"/>
      <c r="H702" s="661"/>
      <c r="I702" s="661"/>
      <c r="J702" s="664"/>
      <c r="K702" s="664"/>
      <c r="L702" s="661"/>
      <c r="M702" s="661"/>
      <c r="N702" s="664">
        <v>11.1</v>
      </c>
      <c r="O702" s="664">
        <v>81776.040000000008</v>
      </c>
      <c r="P702" s="677"/>
      <c r="Q702" s="665">
        <v>7367.2108108108114</v>
      </c>
    </row>
    <row r="703" spans="1:17" ht="14.4" customHeight="1" x14ac:dyDescent="0.3">
      <c r="A703" s="660" t="s">
        <v>7170</v>
      </c>
      <c r="B703" s="661" t="s">
        <v>1686</v>
      </c>
      <c r="C703" s="661" t="s">
        <v>4378</v>
      </c>
      <c r="D703" s="661" t="s">
        <v>7271</v>
      </c>
      <c r="E703" s="661" t="s">
        <v>7272</v>
      </c>
      <c r="F703" s="664">
        <v>7.9399999999999995</v>
      </c>
      <c r="G703" s="664">
        <v>10792.93</v>
      </c>
      <c r="H703" s="661">
        <v>1</v>
      </c>
      <c r="I703" s="661">
        <v>1359.3110831234258</v>
      </c>
      <c r="J703" s="664">
        <v>4.41</v>
      </c>
      <c r="K703" s="664">
        <v>6360.6299999999992</v>
      </c>
      <c r="L703" s="661">
        <v>0.58933301707691976</v>
      </c>
      <c r="M703" s="661">
        <v>1442.3197278911562</v>
      </c>
      <c r="N703" s="664"/>
      <c r="O703" s="664"/>
      <c r="P703" s="677"/>
      <c r="Q703" s="665"/>
    </row>
    <row r="704" spans="1:17" ht="14.4" customHeight="1" x14ac:dyDescent="0.3">
      <c r="A704" s="660" t="s">
        <v>7170</v>
      </c>
      <c r="B704" s="661" t="s">
        <v>1686</v>
      </c>
      <c r="C704" s="661" t="s">
        <v>4378</v>
      </c>
      <c r="D704" s="661" t="s">
        <v>7273</v>
      </c>
      <c r="E704" s="661" t="s">
        <v>7272</v>
      </c>
      <c r="F704" s="664"/>
      <c r="G704" s="664"/>
      <c r="H704" s="661"/>
      <c r="I704" s="661"/>
      <c r="J704" s="664">
        <v>8.74</v>
      </c>
      <c r="K704" s="664">
        <v>2645.51</v>
      </c>
      <c r="L704" s="661"/>
      <c r="M704" s="661">
        <v>302.68993135011442</v>
      </c>
      <c r="N704" s="664"/>
      <c r="O704" s="664"/>
      <c r="P704" s="677"/>
      <c r="Q704" s="665"/>
    </row>
    <row r="705" spans="1:17" ht="14.4" customHeight="1" x14ac:dyDescent="0.3">
      <c r="A705" s="660" t="s">
        <v>7170</v>
      </c>
      <c r="B705" s="661" t="s">
        <v>1686</v>
      </c>
      <c r="C705" s="661" t="s">
        <v>4378</v>
      </c>
      <c r="D705" s="661" t="s">
        <v>7208</v>
      </c>
      <c r="E705" s="661" t="s">
        <v>7161</v>
      </c>
      <c r="F705" s="664">
        <v>5</v>
      </c>
      <c r="G705" s="664">
        <v>16675.099999999999</v>
      </c>
      <c r="H705" s="661">
        <v>1</v>
      </c>
      <c r="I705" s="661">
        <v>3335.0199999999995</v>
      </c>
      <c r="J705" s="664"/>
      <c r="K705" s="664"/>
      <c r="L705" s="661"/>
      <c r="M705" s="661"/>
      <c r="N705" s="664"/>
      <c r="O705" s="664"/>
      <c r="P705" s="677"/>
      <c r="Q705" s="665"/>
    </row>
    <row r="706" spans="1:17" ht="14.4" customHeight="1" x14ac:dyDescent="0.3">
      <c r="A706" s="660" t="s">
        <v>7170</v>
      </c>
      <c r="B706" s="661" t="s">
        <v>1686</v>
      </c>
      <c r="C706" s="661" t="s">
        <v>4378</v>
      </c>
      <c r="D706" s="661" t="s">
        <v>7209</v>
      </c>
      <c r="E706" s="661" t="s">
        <v>7161</v>
      </c>
      <c r="F706" s="664">
        <v>1.5699999999999998</v>
      </c>
      <c r="G706" s="664">
        <v>10471.950000000001</v>
      </c>
      <c r="H706" s="661">
        <v>1</v>
      </c>
      <c r="I706" s="661">
        <v>6670.0318471337587</v>
      </c>
      <c r="J706" s="664"/>
      <c r="K706" s="664"/>
      <c r="L706" s="661"/>
      <c r="M706" s="661"/>
      <c r="N706" s="664"/>
      <c r="O706" s="664"/>
      <c r="P706" s="677"/>
      <c r="Q706" s="665"/>
    </row>
    <row r="707" spans="1:17" ht="14.4" customHeight="1" x14ac:dyDescent="0.3">
      <c r="A707" s="660" t="s">
        <v>7170</v>
      </c>
      <c r="B707" s="661" t="s">
        <v>1686</v>
      </c>
      <c r="C707" s="661" t="s">
        <v>4378</v>
      </c>
      <c r="D707" s="661" t="s">
        <v>7210</v>
      </c>
      <c r="E707" s="661" t="s">
        <v>7211</v>
      </c>
      <c r="F707" s="664">
        <v>1.41</v>
      </c>
      <c r="G707" s="664">
        <v>1335.76</v>
      </c>
      <c r="H707" s="661">
        <v>1</v>
      </c>
      <c r="I707" s="661">
        <v>947.34751773049652</v>
      </c>
      <c r="J707" s="664"/>
      <c r="K707" s="664"/>
      <c r="L707" s="661"/>
      <c r="M707" s="661"/>
      <c r="N707" s="664"/>
      <c r="O707" s="664"/>
      <c r="P707" s="677"/>
      <c r="Q707" s="665"/>
    </row>
    <row r="708" spans="1:17" ht="14.4" customHeight="1" x14ac:dyDescent="0.3">
      <c r="A708" s="660" t="s">
        <v>7170</v>
      </c>
      <c r="B708" s="661" t="s">
        <v>1686</v>
      </c>
      <c r="C708" s="661" t="s">
        <v>4378</v>
      </c>
      <c r="D708" s="661" t="s">
        <v>7212</v>
      </c>
      <c r="E708" s="661" t="s">
        <v>7211</v>
      </c>
      <c r="F708" s="664">
        <v>4.71</v>
      </c>
      <c r="G708" s="664">
        <v>11155.06</v>
      </c>
      <c r="H708" s="661">
        <v>1</v>
      </c>
      <c r="I708" s="661">
        <v>2368.3779193205942</v>
      </c>
      <c r="J708" s="664"/>
      <c r="K708" s="664"/>
      <c r="L708" s="661"/>
      <c r="M708" s="661"/>
      <c r="N708" s="664"/>
      <c r="O708" s="664"/>
      <c r="P708" s="677"/>
      <c r="Q708" s="665"/>
    </row>
    <row r="709" spans="1:17" ht="14.4" customHeight="1" x14ac:dyDescent="0.3">
      <c r="A709" s="660" t="s">
        <v>7170</v>
      </c>
      <c r="B709" s="661" t="s">
        <v>1686</v>
      </c>
      <c r="C709" s="661" t="s">
        <v>4378</v>
      </c>
      <c r="D709" s="661" t="s">
        <v>7213</v>
      </c>
      <c r="E709" s="661" t="s">
        <v>4211</v>
      </c>
      <c r="F709" s="664"/>
      <c r="G709" s="664"/>
      <c r="H709" s="661"/>
      <c r="I709" s="661"/>
      <c r="J709" s="664">
        <v>15.64</v>
      </c>
      <c r="K709" s="664">
        <v>112098.9</v>
      </c>
      <c r="L709" s="661"/>
      <c r="M709" s="661">
        <v>7167.4488491048587</v>
      </c>
      <c r="N709" s="664">
        <v>16.54</v>
      </c>
      <c r="O709" s="664">
        <v>118549.6</v>
      </c>
      <c r="P709" s="677"/>
      <c r="Q709" s="665">
        <v>7167.4486094316817</v>
      </c>
    </row>
    <row r="710" spans="1:17" ht="14.4" customHeight="1" x14ac:dyDescent="0.3">
      <c r="A710" s="660" t="s">
        <v>7170</v>
      </c>
      <c r="B710" s="661" t="s">
        <v>1686</v>
      </c>
      <c r="C710" s="661" t="s">
        <v>4378</v>
      </c>
      <c r="D710" s="661" t="s">
        <v>7374</v>
      </c>
      <c r="E710" s="661" t="s">
        <v>7272</v>
      </c>
      <c r="F710" s="664">
        <v>0.94</v>
      </c>
      <c r="G710" s="664">
        <v>2294.88</v>
      </c>
      <c r="H710" s="661">
        <v>1</v>
      </c>
      <c r="I710" s="661">
        <v>2441.36170212766</v>
      </c>
      <c r="J710" s="664"/>
      <c r="K710" s="664"/>
      <c r="L710" s="661"/>
      <c r="M710" s="661"/>
      <c r="N710" s="664"/>
      <c r="O710" s="664"/>
      <c r="P710" s="677"/>
      <c r="Q710" s="665"/>
    </row>
    <row r="711" spans="1:17" ht="14.4" customHeight="1" x14ac:dyDescent="0.3">
      <c r="A711" s="660" t="s">
        <v>7170</v>
      </c>
      <c r="B711" s="661" t="s">
        <v>1686</v>
      </c>
      <c r="C711" s="661" t="s">
        <v>4378</v>
      </c>
      <c r="D711" s="661" t="s">
        <v>7214</v>
      </c>
      <c r="E711" s="661" t="s">
        <v>1854</v>
      </c>
      <c r="F711" s="664">
        <v>0.33</v>
      </c>
      <c r="G711" s="664">
        <v>106.39</v>
      </c>
      <c r="H711" s="661">
        <v>1</v>
      </c>
      <c r="I711" s="661">
        <v>322.39393939393938</v>
      </c>
      <c r="J711" s="664"/>
      <c r="K711" s="664"/>
      <c r="L711" s="661"/>
      <c r="M711" s="661"/>
      <c r="N711" s="664"/>
      <c r="O711" s="664"/>
      <c r="P711" s="677"/>
      <c r="Q711" s="665"/>
    </row>
    <row r="712" spans="1:17" ht="14.4" customHeight="1" x14ac:dyDescent="0.3">
      <c r="A712" s="660" t="s">
        <v>7170</v>
      </c>
      <c r="B712" s="661" t="s">
        <v>1686</v>
      </c>
      <c r="C712" s="661" t="s">
        <v>4378</v>
      </c>
      <c r="D712" s="661" t="s">
        <v>7216</v>
      </c>
      <c r="E712" s="661" t="s">
        <v>1854</v>
      </c>
      <c r="F712" s="664">
        <v>5.5</v>
      </c>
      <c r="G712" s="664">
        <v>1607.05</v>
      </c>
      <c r="H712" s="661">
        <v>1</v>
      </c>
      <c r="I712" s="661">
        <v>292.19090909090909</v>
      </c>
      <c r="J712" s="664">
        <v>1.91</v>
      </c>
      <c r="K712" s="664">
        <v>474.44000000000005</v>
      </c>
      <c r="L712" s="661">
        <v>0.29522416850751382</v>
      </c>
      <c r="M712" s="661">
        <v>248.39790575916234</v>
      </c>
      <c r="N712" s="664">
        <v>3.49</v>
      </c>
      <c r="O712" s="664">
        <v>804.15000000000009</v>
      </c>
      <c r="P712" s="677">
        <v>0.50038891135932306</v>
      </c>
      <c r="Q712" s="665">
        <v>230.41547277936965</v>
      </c>
    </row>
    <row r="713" spans="1:17" ht="14.4" customHeight="1" x14ac:dyDescent="0.3">
      <c r="A713" s="660" t="s">
        <v>7170</v>
      </c>
      <c r="B713" s="661" t="s">
        <v>1686</v>
      </c>
      <c r="C713" s="661" t="s">
        <v>4378</v>
      </c>
      <c r="D713" s="661" t="s">
        <v>7274</v>
      </c>
      <c r="E713" s="661" t="s">
        <v>3383</v>
      </c>
      <c r="F713" s="664"/>
      <c r="G713" s="664"/>
      <c r="H713" s="661"/>
      <c r="I713" s="661"/>
      <c r="J713" s="664">
        <v>8.64</v>
      </c>
      <c r="K713" s="664">
        <v>19540.91</v>
      </c>
      <c r="L713" s="661"/>
      <c r="M713" s="661">
        <v>2261.6793981481478</v>
      </c>
      <c r="N713" s="664">
        <v>20.259999999999998</v>
      </c>
      <c r="O713" s="664">
        <v>38257.360000000001</v>
      </c>
      <c r="P713" s="677"/>
      <c r="Q713" s="665">
        <v>1888.3198420533072</v>
      </c>
    </row>
    <row r="714" spans="1:17" ht="14.4" customHeight="1" x14ac:dyDescent="0.3">
      <c r="A714" s="660" t="s">
        <v>7170</v>
      </c>
      <c r="B714" s="661" t="s">
        <v>1686</v>
      </c>
      <c r="C714" s="661" t="s">
        <v>4378</v>
      </c>
      <c r="D714" s="661" t="s">
        <v>7275</v>
      </c>
      <c r="E714" s="661" t="s">
        <v>3383</v>
      </c>
      <c r="F714" s="664">
        <v>2</v>
      </c>
      <c r="G714" s="664">
        <v>17936.12</v>
      </c>
      <c r="H714" s="661">
        <v>1</v>
      </c>
      <c r="I714" s="661">
        <v>8968.06</v>
      </c>
      <c r="J714" s="664">
        <v>5.28</v>
      </c>
      <c r="K714" s="664">
        <v>47766.67</v>
      </c>
      <c r="L714" s="661">
        <v>2.6631551305410537</v>
      </c>
      <c r="M714" s="661">
        <v>9046.7178030303021</v>
      </c>
      <c r="N714" s="664">
        <v>10.629999999999999</v>
      </c>
      <c r="O714" s="664">
        <v>82778.59</v>
      </c>
      <c r="P714" s="677">
        <v>4.6151893497590342</v>
      </c>
      <c r="Q714" s="665">
        <v>7787.2615239887118</v>
      </c>
    </row>
    <row r="715" spans="1:17" ht="14.4" customHeight="1" x14ac:dyDescent="0.3">
      <c r="A715" s="660" t="s">
        <v>7170</v>
      </c>
      <c r="B715" s="661" t="s">
        <v>1686</v>
      </c>
      <c r="C715" s="661" t="s">
        <v>4378</v>
      </c>
      <c r="D715" s="661" t="s">
        <v>7217</v>
      </c>
      <c r="E715" s="661" t="s">
        <v>7218</v>
      </c>
      <c r="F715" s="664">
        <v>16.060000000000002</v>
      </c>
      <c r="G715" s="664">
        <v>53560.37000000001</v>
      </c>
      <c r="H715" s="661">
        <v>1</v>
      </c>
      <c r="I715" s="661">
        <v>3335.0168119551681</v>
      </c>
      <c r="J715" s="664">
        <v>7.17</v>
      </c>
      <c r="K715" s="664">
        <v>24121.77</v>
      </c>
      <c r="L715" s="661">
        <v>0.45036600755371919</v>
      </c>
      <c r="M715" s="661">
        <v>3364.2635983263599</v>
      </c>
      <c r="N715" s="664"/>
      <c r="O715" s="664"/>
      <c r="P715" s="677"/>
      <c r="Q715" s="665"/>
    </row>
    <row r="716" spans="1:17" ht="14.4" customHeight="1" x14ac:dyDescent="0.3">
      <c r="A716" s="660" t="s">
        <v>7170</v>
      </c>
      <c r="B716" s="661" t="s">
        <v>1686</v>
      </c>
      <c r="C716" s="661" t="s">
        <v>4378</v>
      </c>
      <c r="D716" s="661" t="s">
        <v>7219</v>
      </c>
      <c r="E716" s="661" t="s">
        <v>7218</v>
      </c>
      <c r="F716" s="664">
        <v>57.89</v>
      </c>
      <c r="G716" s="664">
        <v>386127.96</v>
      </c>
      <c r="H716" s="661">
        <v>1</v>
      </c>
      <c r="I716" s="661">
        <v>6670.0286750734158</v>
      </c>
      <c r="J716" s="664">
        <v>20.61</v>
      </c>
      <c r="K716" s="664">
        <v>138675.17000000001</v>
      </c>
      <c r="L716" s="661">
        <v>0.35914304159688409</v>
      </c>
      <c r="M716" s="661">
        <v>6728.5380883066482</v>
      </c>
      <c r="N716" s="664">
        <v>1.96</v>
      </c>
      <c r="O716" s="664">
        <v>2932.96</v>
      </c>
      <c r="P716" s="677">
        <v>7.595823933599628E-3</v>
      </c>
      <c r="Q716" s="665">
        <v>1496.4081632653063</v>
      </c>
    </row>
    <row r="717" spans="1:17" ht="14.4" customHeight="1" x14ac:dyDescent="0.3">
      <c r="A717" s="660" t="s">
        <v>7170</v>
      </c>
      <c r="B717" s="661" t="s">
        <v>1686</v>
      </c>
      <c r="C717" s="661" t="s">
        <v>4378</v>
      </c>
      <c r="D717" s="661" t="s">
        <v>7276</v>
      </c>
      <c r="E717" s="661" t="s">
        <v>7277</v>
      </c>
      <c r="F717" s="664"/>
      <c r="G717" s="664"/>
      <c r="H717" s="661"/>
      <c r="I717" s="661"/>
      <c r="J717" s="664">
        <v>22.93</v>
      </c>
      <c r="K717" s="664">
        <v>6584.07</v>
      </c>
      <c r="L717" s="661"/>
      <c r="M717" s="661">
        <v>287.13781072830352</v>
      </c>
      <c r="N717" s="664">
        <v>2.27</v>
      </c>
      <c r="O717" s="664">
        <v>651.79999999999995</v>
      </c>
      <c r="P717" s="677"/>
      <c r="Q717" s="665">
        <v>287.13656387665196</v>
      </c>
    </row>
    <row r="718" spans="1:17" ht="14.4" customHeight="1" x14ac:dyDescent="0.3">
      <c r="A718" s="660" t="s">
        <v>7170</v>
      </c>
      <c r="B718" s="661" t="s">
        <v>1686</v>
      </c>
      <c r="C718" s="661" t="s">
        <v>4378</v>
      </c>
      <c r="D718" s="661" t="s">
        <v>7278</v>
      </c>
      <c r="E718" s="661" t="s">
        <v>7277</v>
      </c>
      <c r="F718" s="664"/>
      <c r="G718" s="664"/>
      <c r="H718" s="661"/>
      <c r="I718" s="661"/>
      <c r="J718" s="664">
        <v>62.370000000000005</v>
      </c>
      <c r="K718" s="664">
        <v>89546.999999999985</v>
      </c>
      <c r="L718" s="661"/>
      <c r="M718" s="661">
        <v>1435.7383357383353</v>
      </c>
      <c r="N718" s="664">
        <v>23.17</v>
      </c>
      <c r="O718" s="664">
        <v>33266.07</v>
      </c>
      <c r="P718" s="677"/>
      <c r="Q718" s="665">
        <v>1435.7388864911522</v>
      </c>
    </row>
    <row r="719" spans="1:17" ht="14.4" customHeight="1" x14ac:dyDescent="0.3">
      <c r="A719" s="660" t="s">
        <v>7170</v>
      </c>
      <c r="B719" s="661" t="s">
        <v>1686</v>
      </c>
      <c r="C719" s="661" t="s">
        <v>4378</v>
      </c>
      <c r="D719" s="661" t="s">
        <v>7378</v>
      </c>
      <c r="E719" s="661" t="s">
        <v>7277</v>
      </c>
      <c r="F719" s="664"/>
      <c r="G719" s="664"/>
      <c r="H719" s="661"/>
      <c r="I719" s="661"/>
      <c r="J719" s="664">
        <v>2.9000000000000004</v>
      </c>
      <c r="K719" s="664">
        <v>16654.52</v>
      </c>
      <c r="L719" s="661"/>
      <c r="M719" s="661">
        <v>5742.9379310344821</v>
      </c>
      <c r="N719" s="664"/>
      <c r="O719" s="664"/>
      <c r="P719" s="677"/>
      <c r="Q719" s="665"/>
    </row>
    <row r="720" spans="1:17" ht="14.4" customHeight="1" x14ac:dyDescent="0.3">
      <c r="A720" s="660" t="s">
        <v>7170</v>
      </c>
      <c r="B720" s="661" t="s">
        <v>1686</v>
      </c>
      <c r="C720" s="661" t="s">
        <v>4378</v>
      </c>
      <c r="D720" s="661" t="s">
        <v>7379</v>
      </c>
      <c r="E720" s="661" t="s">
        <v>7257</v>
      </c>
      <c r="F720" s="664">
        <v>10.52</v>
      </c>
      <c r="G720" s="664">
        <v>20639.25</v>
      </c>
      <c r="H720" s="661">
        <v>1</v>
      </c>
      <c r="I720" s="661">
        <v>1961.9058935361218</v>
      </c>
      <c r="J720" s="664"/>
      <c r="K720" s="664"/>
      <c r="L720" s="661"/>
      <c r="M720" s="661"/>
      <c r="N720" s="664"/>
      <c r="O720" s="664"/>
      <c r="P720" s="677"/>
      <c r="Q720" s="665"/>
    </row>
    <row r="721" spans="1:17" ht="14.4" customHeight="1" x14ac:dyDescent="0.3">
      <c r="A721" s="660" t="s">
        <v>7170</v>
      </c>
      <c r="B721" s="661" t="s">
        <v>1686</v>
      </c>
      <c r="C721" s="661" t="s">
        <v>4378</v>
      </c>
      <c r="D721" s="661" t="s">
        <v>7279</v>
      </c>
      <c r="E721" s="661" t="s">
        <v>7161</v>
      </c>
      <c r="F721" s="664">
        <v>8</v>
      </c>
      <c r="G721" s="664">
        <v>21190.799999999999</v>
      </c>
      <c r="H721" s="661">
        <v>1</v>
      </c>
      <c r="I721" s="661">
        <v>2648.85</v>
      </c>
      <c r="J721" s="664"/>
      <c r="K721" s="664"/>
      <c r="L721" s="661"/>
      <c r="M721" s="661"/>
      <c r="N721" s="664"/>
      <c r="O721" s="664"/>
      <c r="P721" s="677"/>
      <c r="Q721" s="665"/>
    </row>
    <row r="722" spans="1:17" ht="14.4" customHeight="1" x14ac:dyDescent="0.3">
      <c r="A722" s="660" t="s">
        <v>7170</v>
      </c>
      <c r="B722" s="661" t="s">
        <v>1686</v>
      </c>
      <c r="C722" s="661" t="s">
        <v>4378</v>
      </c>
      <c r="D722" s="661" t="s">
        <v>7220</v>
      </c>
      <c r="E722" s="661" t="s">
        <v>3958</v>
      </c>
      <c r="F722" s="664">
        <v>7</v>
      </c>
      <c r="G722" s="664">
        <v>673328.11</v>
      </c>
      <c r="H722" s="661">
        <v>1</v>
      </c>
      <c r="I722" s="661">
        <v>96189.73</v>
      </c>
      <c r="J722" s="664"/>
      <c r="K722" s="664"/>
      <c r="L722" s="661"/>
      <c r="M722" s="661"/>
      <c r="N722" s="664">
        <v>1</v>
      </c>
      <c r="O722" s="664">
        <v>93865.88</v>
      </c>
      <c r="P722" s="677">
        <v>0.13940585370778594</v>
      </c>
      <c r="Q722" s="665">
        <v>93865.88</v>
      </c>
    </row>
    <row r="723" spans="1:17" ht="14.4" customHeight="1" x14ac:dyDescent="0.3">
      <c r="A723" s="660" t="s">
        <v>7170</v>
      </c>
      <c r="B723" s="661" t="s">
        <v>1686</v>
      </c>
      <c r="C723" s="661" t="s">
        <v>4378</v>
      </c>
      <c r="D723" s="661" t="s">
        <v>7287</v>
      </c>
      <c r="E723" s="661" t="s">
        <v>1676</v>
      </c>
      <c r="F723" s="664"/>
      <c r="G723" s="664"/>
      <c r="H723" s="661"/>
      <c r="I723" s="661"/>
      <c r="J723" s="664">
        <v>0.2</v>
      </c>
      <c r="K723" s="664">
        <v>1977.92</v>
      </c>
      <c r="L723" s="661"/>
      <c r="M723" s="661">
        <v>9889.6</v>
      </c>
      <c r="N723" s="664"/>
      <c r="O723" s="664"/>
      <c r="P723" s="677"/>
      <c r="Q723" s="665"/>
    </row>
    <row r="724" spans="1:17" ht="14.4" customHeight="1" x14ac:dyDescent="0.3">
      <c r="A724" s="660" t="s">
        <v>7170</v>
      </c>
      <c r="B724" s="661" t="s">
        <v>1686</v>
      </c>
      <c r="C724" s="661" t="s">
        <v>4378</v>
      </c>
      <c r="D724" s="661" t="s">
        <v>7171</v>
      </c>
      <c r="E724" s="661" t="s">
        <v>1679</v>
      </c>
      <c r="F724" s="664">
        <v>9.8000000000000007</v>
      </c>
      <c r="G724" s="664">
        <v>140373.38</v>
      </c>
      <c r="H724" s="661">
        <v>1</v>
      </c>
      <c r="I724" s="661">
        <v>14323.814285714285</v>
      </c>
      <c r="J724" s="664">
        <v>12</v>
      </c>
      <c r="K724" s="664">
        <v>119316.89000000001</v>
      </c>
      <c r="L724" s="661">
        <v>0.84999655917667583</v>
      </c>
      <c r="M724" s="661">
        <v>9943.0741666666672</v>
      </c>
      <c r="N724" s="664">
        <v>3</v>
      </c>
      <c r="O724" s="664">
        <v>28225.5</v>
      </c>
      <c r="P724" s="677">
        <v>0.20107444873094885</v>
      </c>
      <c r="Q724" s="665">
        <v>9408.5</v>
      </c>
    </row>
    <row r="725" spans="1:17" ht="14.4" customHeight="1" x14ac:dyDescent="0.3">
      <c r="A725" s="660" t="s">
        <v>7170</v>
      </c>
      <c r="B725" s="661" t="s">
        <v>1686</v>
      </c>
      <c r="C725" s="661" t="s">
        <v>4378</v>
      </c>
      <c r="D725" s="661" t="s">
        <v>7288</v>
      </c>
      <c r="E725" s="661" t="s">
        <v>4197</v>
      </c>
      <c r="F725" s="664"/>
      <c r="G725" s="664"/>
      <c r="H725" s="661"/>
      <c r="I725" s="661"/>
      <c r="J725" s="664"/>
      <c r="K725" s="664"/>
      <c r="L725" s="661"/>
      <c r="M725" s="661"/>
      <c r="N725" s="664">
        <v>2.2400000000000002</v>
      </c>
      <c r="O725" s="664">
        <v>1662.57</v>
      </c>
      <c r="P725" s="677"/>
      <c r="Q725" s="665">
        <v>742.21874999999989</v>
      </c>
    </row>
    <row r="726" spans="1:17" ht="14.4" customHeight="1" x14ac:dyDescent="0.3">
      <c r="A726" s="660" t="s">
        <v>7170</v>
      </c>
      <c r="B726" s="661" t="s">
        <v>1686</v>
      </c>
      <c r="C726" s="661" t="s">
        <v>4378</v>
      </c>
      <c r="D726" s="661" t="s">
        <v>7221</v>
      </c>
      <c r="E726" s="661" t="s">
        <v>1978</v>
      </c>
      <c r="F726" s="664">
        <v>0.5</v>
      </c>
      <c r="G726" s="664">
        <v>32.39</v>
      </c>
      <c r="H726" s="661">
        <v>1</v>
      </c>
      <c r="I726" s="661">
        <v>64.78</v>
      </c>
      <c r="J726" s="664">
        <v>2.57</v>
      </c>
      <c r="K726" s="664">
        <v>167.93</v>
      </c>
      <c r="L726" s="661">
        <v>5.1846248842235259</v>
      </c>
      <c r="M726" s="661">
        <v>65.342412451361881</v>
      </c>
      <c r="N726" s="664">
        <v>3.9499999999999997</v>
      </c>
      <c r="O726" s="664">
        <v>258.09999999999997</v>
      </c>
      <c r="P726" s="677">
        <v>7.9685087990120396</v>
      </c>
      <c r="Q726" s="665">
        <v>65.341772151898724</v>
      </c>
    </row>
    <row r="727" spans="1:17" ht="14.4" customHeight="1" x14ac:dyDescent="0.3">
      <c r="A727" s="660" t="s">
        <v>7170</v>
      </c>
      <c r="B727" s="661" t="s">
        <v>1686</v>
      </c>
      <c r="C727" s="661" t="s">
        <v>4378</v>
      </c>
      <c r="D727" s="661" t="s">
        <v>7290</v>
      </c>
      <c r="E727" s="661" t="s">
        <v>1978</v>
      </c>
      <c r="F727" s="664"/>
      <c r="G727" s="664"/>
      <c r="H727" s="661"/>
      <c r="I727" s="661"/>
      <c r="J727" s="664">
        <v>3.2</v>
      </c>
      <c r="K727" s="664">
        <v>360.36</v>
      </c>
      <c r="L727" s="661"/>
      <c r="M727" s="661">
        <v>112.6125</v>
      </c>
      <c r="N727" s="664">
        <v>12.110000000000001</v>
      </c>
      <c r="O727" s="664">
        <v>1363.7299999999998</v>
      </c>
      <c r="P727" s="677"/>
      <c r="Q727" s="665">
        <v>112.61189099917421</v>
      </c>
    </row>
    <row r="728" spans="1:17" ht="14.4" customHeight="1" x14ac:dyDescent="0.3">
      <c r="A728" s="660" t="s">
        <v>7170</v>
      </c>
      <c r="B728" s="661" t="s">
        <v>1686</v>
      </c>
      <c r="C728" s="661" t="s">
        <v>4378</v>
      </c>
      <c r="D728" s="661" t="s">
        <v>7222</v>
      </c>
      <c r="E728" s="661" t="s">
        <v>1978</v>
      </c>
      <c r="F728" s="664">
        <v>7.8599999999999994</v>
      </c>
      <c r="G728" s="664">
        <v>4421.82</v>
      </c>
      <c r="H728" s="661">
        <v>1</v>
      </c>
      <c r="I728" s="661">
        <v>562.5725190839695</v>
      </c>
      <c r="J728" s="664">
        <v>5.9</v>
      </c>
      <c r="K728" s="664">
        <v>3348.29</v>
      </c>
      <c r="L728" s="661">
        <v>0.75721987778787925</v>
      </c>
      <c r="M728" s="661">
        <v>567.50677966101694</v>
      </c>
      <c r="N728" s="664">
        <v>25.209999999999997</v>
      </c>
      <c r="O728" s="664">
        <v>14306.8</v>
      </c>
      <c r="P728" s="677">
        <v>3.2355003143501997</v>
      </c>
      <c r="Q728" s="665">
        <v>567.50495834986123</v>
      </c>
    </row>
    <row r="729" spans="1:17" ht="14.4" customHeight="1" x14ac:dyDescent="0.3">
      <c r="A729" s="660" t="s">
        <v>7170</v>
      </c>
      <c r="B729" s="661" t="s">
        <v>1686</v>
      </c>
      <c r="C729" s="661" t="s">
        <v>4378</v>
      </c>
      <c r="D729" s="661" t="s">
        <v>7291</v>
      </c>
      <c r="E729" s="661" t="s">
        <v>2532</v>
      </c>
      <c r="F729" s="664"/>
      <c r="G729" s="664"/>
      <c r="H729" s="661"/>
      <c r="I729" s="661"/>
      <c r="J729" s="664"/>
      <c r="K729" s="664"/>
      <c r="L729" s="661"/>
      <c r="M729" s="661"/>
      <c r="N729" s="664">
        <v>0.11</v>
      </c>
      <c r="O729" s="664">
        <v>79.040000000000006</v>
      </c>
      <c r="P729" s="677"/>
      <c r="Q729" s="665">
        <v>718.54545454545462</v>
      </c>
    </row>
    <row r="730" spans="1:17" ht="14.4" customHeight="1" x14ac:dyDescent="0.3">
      <c r="A730" s="660" t="s">
        <v>7170</v>
      </c>
      <c r="B730" s="661" t="s">
        <v>1686</v>
      </c>
      <c r="C730" s="661" t="s">
        <v>4378</v>
      </c>
      <c r="D730" s="661" t="s">
        <v>7352</v>
      </c>
      <c r="E730" s="661" t="s">
        <v>2564</v>
      </c>
      <c r="F730" s="664"/>
      <c r="G730" s="664"/>
      <c r="H730" s="661"/>
      <c r="I730" s="661"/>
      <c r="J730" s="664"/>
      <c r="K730" s="664"/>
      <c r="L730" s="661"/>
      <c r="M730" s="661"/>
      <c r="N730" s="664">
        <v>0.2</v>
      </c>
      <c r="O730" s="664">
        <v>173.18</v>
      </c>
      <c r="P730" s="677"/>
      <c r="Q730" s="665">
        <v>865.9</v>
      </c>
    </row>
    <row r="731" spans="1:17" ht="14.4" customHeight="1" x14ac:dyDescent="0.3">
      <c r="A731" s="660" t="s">
        <v>7170</v>
      </c>
      <c r="B731" s="661" t="s">
        <v>1686</v>
      </c>
      <c r="C731" s="661" t="s">
        <v>4378</v>
      </c>
      <c r="D731" s="661" t="s">
        <v>7293</v>
      </c>
      <c r="E731" s="661" t="s">
        <v>7294</v>
      </c>
      <c r="F731" s="664"/>
      <c r="G731" s="664"/>
      <c r="H731" s="661"/>
      <c r="I731" s="661"/>
      <c r="J731" s="664">
        <v>36</v>
      </c>
      <c r="K731" s="664">
        <v>5937.3099999999995</v>
      </c>
      <c r="L731" s="661"/>
      <c r="M731" s="661">
        <v>164.92527777777775</v>
      </c>
      <c r="N731" s="664"/>
      <c r="O731" s="664"/>
      <c r="P731" s="677"/>
      <c r="Q731" s="665"/>
    </row>
    <row r="732" spans="1:17" ht="14.4" customHeight="1" x14ac:dyDescent="0.3">
      <c r="A732" s="660" t="s">
        <v>7170</v>
      </c>
      <c r="B732" s="661" t="s">
        <v>1686</v>
      </c>
      <c r="C732" s="661" t="s">
        <v>4378</v>
      </c>
      <c r="D732" s="661" t="s">
        <v>7295</v>
      </c>
      <c r="E732" s="661" t="s">
        <v>7294</v>
      </c>
      <c r="F732" s="664"/>
      <c r="G732" s="664"/>
      <c r="H732" s="661"/>
      <c r="I732" s="661"/>
      <c r="J732" s="664">
        <v>53.78</v>
      </c>
      <c r="K732" s="664">
        <v>26608.99</v>
      </c>
      <c r="L732" s="661"/>
      <c r="M732" s="661">
        <v>494.77482335440686</v>
      </c>
      <c r="N732" s="664"/>
      <c r="O732" s="664"/>
      <c r="P732" s="677"/>
      <c r="Q732" s="665"/>
    </row>
    <row r="733" spans="1:17" ht="14.4" customHeight="1" x14ac:dyDescent="0.3">
      <c r="A733" s="660" t="s">
        <v>7170</v>
      </c>
      <c r="B733" s="661" t="s">
        <v>1686</v>
      </c>
      <c r="C733" s="661" t="s">
        <v>4378</v>
      </c>
      <c r="D733" s="661" t="s">
        <v>7296</v>
      </c>
      <c r="E733" s="661" t="s">
        <v>7294</v>
      </c>
      <c r="F733" s="664"/>
      <c r="G733" s="664"/>
      <c r="H733" s="661"/>
      <c r="I733" s="661"/>
      <c r="J733" s="664">
        <v>36.510000000000005</v>
      </c>
      <c r="K733" s="664">
        <v>54192.88</v>
      </c>
      <c r="L733" s="661"/>
      <c r="M733" s="661">
        <v>1484.329772665023</v>
      </c>
      <c r="N733" s="664"/>
      <c r="O733" s="664"/>
      <c r="P733" s="677"/>
      <c r="Q733" s="665"/>
    </row>
    <row r="734" spans="1:17" ht="14.4" customHeight="1" x14ac:dyDescent="0.3">
      <c r="A734" s="660" t="s">
        <v>7170</v>
      </c>
      <c r="B734" s="661" t="s">
        <v>1686</v>
      </c>
      <c r="C734" s="661" t="s">
        <v>4378</v>
      </c>
      <c r="D734" s="661" t="s">
        <v>7385</v>
      </c>
      <c r="E734" s="661" t="s">
        <v>7294</v>
      </c>
      <c r="F734" s="664"/>
      <c r="G734" s="664"/>
      <c r="H734" s="661"/>
      <c r="I734" s="661"/>
      <c r="J734" s="664">
        <v>24.64</v>
      </c>
      <c r="K734" s="664">
        <v>48765.38</v>
      </c>
      <c r="L734" s="661"/>
      <c r="M734" s="661">
        <v>1979.1144480519479</v>
      </c>
      <c r="N734" s="664"/>
      <c r="O734" s="664"/>
      <c r="P734" s="677"/>
      <c r="Q734" s="665"/>
    </row>
    <row r="735" spans="1:17" ht="14.4" customHeight="1" x14ac:dyDescent="0.3">
      <c r="A735" s="660" t="s">
        <v>7170</v>
      </c>
      <c r="B735" s="661" t="s">
        <v>1686</v>
      </c>
      <c r="C735" s="661" t="s">
        <v>4378</v>
      </c>
      <c r="D735" s="661" t="s">
        <v>7223</v>
      </c>
      <c r="E735" s="661" t="s">
        <v>1842</v>
      </c>
      <c r="F735" s="664">
        <v>10.7</v>
      </c>
      <c r="G735" s="664">
        <v>2385.9499999999998</v>
      </c>
      <c r="H735" s="661">
        <v>1</v>
      </c>
      <c r="I735" s="661">
        <v>222.98598130841123</v>
      </c>
      <c r="J735" s="664">
        <v>11.059999999999999</v>
      </c>
      <c r="K735" s="664">
        <v>2607.9299999999998</v>
      </c>
      <c r="L735" s="661">
        <v>1.0930363167710975</v>
      </c>
      <c r="M735" s="661">
        <v>235.79837251356241</v>
      </c>
      <c r="N735" s="664">
        <v>13.84</v>
      </c>
      <c r="O735" s="664">
        <v>3188.92</v>
      </c>
      <c r="P735" s="677">
        <v>1.3365410004400764</v>
      </c>
      <c r="Q735" s="665">
        <v>230.41329479768788</v>
      </c>
    </row>
    <row r="736" spans="1:17" ht="14.4" customHeight="1" x14ac:dyDescent="0.3">
      <c r="A736" s="660" t="s">
        <v>7170</v>
      </c>
      <c r="B736" s="661" t="s">
        <v>1686</v>
      </c>
      <c r="C736" s="661" t="s">
        <v>4378</v>
      </c>
      <c r="D736" s="661" t="s">
        <v>7297</v>
      </c>
      <c r="E736" s="661" t="s">
        <v>1842</v>
      </c>
      <c r="F736" s="664"/>
      <c r="G736" s="664"/>
      <c r="H736" s="661"/>
      <c r="I736" s="661"/>
      <c r="J736" s="664">
        <v>0.32</v>
      </c>
      <c r="K736" s="664">
        <v>251.70999999999998</v>
      </c>
      <c r="L736" s="661"/>
      <c r="M736" s="661">
        <v>786.59374999999989</v>
      </c>
      <c r="N736" s="664">
        <v>0.34</v>
      </c>
      <c r="O736" s="664">
        <v>251.23000000000002</v>
      </c>
      <c r="P736" s="677"/>
      <c r="Q736" s="665">
        <v>738.91176470588232</v>
      </c>
    </row>
    <row r="737" spans="1:17" ht="14.4" customHeight="1" x14ac:dyDescent="0.3">
      <c r="A737" s="660" t="s">
        <v>7170</v>
      </c>
      <c r="B737" s="661" t="s">
        <v>1686</v>
      </c>
      <c r="C737" s="661" t="s">
        <v>4378</v>
      </c>
      <c r="D737" s="661" t="s">
        <v>7300</v>
      </c>
      <c r="E737" s="661" t="s">
        <v>1893</v>
      </c>
      <c r="F737" s="664"/>
      <c r="G737" s="664"/>
      <c r="H737" s="661"/>
      <c r="I737" s="661"/>
      <c r="J737" s="664">
        <v>83.98</v>
      </c>
      <c r="K737" s="664">
        <v>13850.66</v>
      </c>
      <c r="L737" s="661"/>
      <c r="M737" s="661">
        <v>164.92807811383662</v>
      </c>
      <c r="N737" s="664">
        <v>7.46</v>
      </c>
      <c r="O737" s="664">
        <v>1230.3499999999999</v>
      </c>
      <c r="P737" s="677"/>
      <c r="Q737" s="665">
        <v>164.92627345844502</v>
      </c>
    </row>
    <row r="738" spans="1:17" ht="14.4" customHeight="1" x14ac:dyDescent="0.3">
      <c r="A738" s="660" t="s">
        <v>7170</v>
      </c>
      <c r="B738" s="661" t="s">
        <v>1686</v>
      </c>
      <c r="C738" s="661" t="s">
        <v>4378</v>
      </c>
      <c r="D738" s="661" t="s">
        <v>7301</v>
      </c>
      <c r="E738" s="661" t="s">
        <v>1896</v>
      </c>
      <c r="F738" s="664"/>
      <c r="G738" s="664"/>
      <c r="H738" s="661"/>
      <c r="I738" s="661"/>
      <c r="J738" s="664">
        <v>28.12</v>
      </c>
      <c r="K738" s="664">
        <v>41739.47</v>
      </c>
      <c r="L738" s="661"/>
      <c r="M738" s="661">
        <v>1484.3339260312944</v>
      </c>
      <c r="N738" s="664">
        <v>3.1400000000000006</v>
      </c>
      <c r="O738" s="664">
        <v>4660.8099999999995</v>
      </c>
      <c r="P738" s="677"/>
      <c r="Q738" s="665">
        <v>1484.3343949044581</v>
      </c>
    </row>
    <row r="739" spans="1:17" ht="14.4" customHeight="1" x14ac:dyDescent="0.3">
      <c r="A739" s="660" t="s">
        <v>7170</v>
      </c>
      <c r="B739" s="661" t="s">
        <v>1686</v>
      </c>
      <c r="C739" s="661" t="s">
        <v>4378</v>
      </c>
      <c r="D739" s="661" t="s">
        <v>7302</v>
      </c>
      <c r="E739" s="661" t="s">
        <v>1912</v>
      </c>
      <c r="F739" s="664">
        <v>124.30000000000001</v>
      </c>
      <c r="G739" s="664">
        <v>60966.31</v>
      </c>
      <c r="H739" s="661">
        <v>1</v>
      </c>
      <c r="I739" s="661">
        <v>490.47715205148825</v>
      </c>
      <c r="J739" s="664">
        <v>51.629999999999995</v>
      </c>
      <c r="K739" s="664">
        <v>25545.340000000004</v>
      </c>
      <c r="L739" s="661">
        <v>0.41900748134502491</v>
      </c>
      <c r="M739" s="661">
        <v>494.77706759635885</v>
      </c>
      <c r="N739" s="664">
        <v>7.91</v>
      </c>
      <c r="O739" s="664">
        <v>3913.69</v>
      </c>
      <c r="P739" s="677">
        <v>6.4194306658874392E-2</v>
      </c>
      <c r="Q739" s="665">
        <v>494.77749683944376</v>
      </c>
    </row>
    <row r="740" spans="1:17" ht="14.4" customHeight="1" x14ac:dyDescent="0.3">
      <c r="A740" s="660" t="s">
        <v>7170</v>
      </c>
      <c r="B740" s="661" t="s">
        <v>1686</v>
      </c>
      <c r="C740" s="661" t="s">
        <v>4378</v>
      </c>
      <c r="D740" s="661" t="s">
        <v>7224</v>
      </c>
      <c r="E740" s="661" t="s">
        <v>7225</v>
      </c>
      <c r="F740" s="664">
        <v>20</v>
      </c>
      <c r="G740" s="664">
        <v>372238.51999999996</v>
      </c>
      <c r="H740" s="661">
        <v>1</v>
      </c>
      <c r="I740" s="661">
        <v>18611.925999999999</v>
      </c>
      <c r="J740" s="664"/>
      <c r="K740" s="664"/>
      <c r="L740" s="661"/>
      <c r="M740" s="661"/>
      <c r="N740" s="664"/>
      <c r="O740" s="664"/>
      <c r="P740" s="677"/>
      <c r="Q740" s="665"/>
    </row>
    <row r="741" spans="1:17" ht="14.4" customHeight="1" x14ac:dyDescent="0.3">
      <c r="A741" s="660" t="s">
        <v>7170</v>
      </c>
      <c r="B741" s="661" t="s">
        <v>1686</v>
      </c>
      <c r="C741" s="661" t="s">
        <v>4378</v>
      </c>
      <c r="D741" s="661" t="s">
        <v>7304</v>
      </c>
      <c r="E741" s="661" t="s">
        <v>3919</v>
      </c>
      <c r="F741" s="664"/>
      <c r="G741" s="664"/>
      <c r="H741" s="661"/>
      <c r="I741" s="661"/>
      <c r="J741" s="664">
        <v>1</v>
      </c>
      <c r="K741" s="664">
        <v>78052.070000000007</v>
      </c>
      <c r="L741" s="661"/>
      <c r="M741" s="661">
        <v>78052.070000000007</v>
      </c>
      <c r="N741" s="664"/>
      <c r="O741" s="664"/>
      <c r="P741" s="677"/>
      <c r="Q741" s="665"/>
    </row>
    <row r="742" spans="1:17" ht="14.4" customHeight="1" x14ac:dyDescent="0.3">
      <c r="A742" s="660" t="s">
        <v>7170</v>
      </c>
      <c r="B742" s="661" t="s">
        <v>1686</v>
      </c>
      <c r="C742" s="661" t="s">
        <v>4378</v>
      </c>
      <c r="D742" s="661" t="s">
        <v>7306</v>
      </c>
      <c r="E742" s="661" t="s">
        <v>1899</v>
      </c>
      <c r="F742" s="664">
        <v>107.12</v>
      </c>
      <c r="G742" s="664">
        <v>154754.84</v>
      </c>
      <c r="H742" s="661">
        <v>1</v>
      </c>
      <c r="I742" s="661">
        <v>1444.686706497386</v>
      </c>
      <c r="J742" s="664">
        <v>32.97</v>
      </c>
      <c r="K742" s="664">
        <v>48047.359999999993</v>
      </c>
      <c r="L742" s="661">
        <v>0.31047403751637104</v>
      </c>
      <c r="M742" s="661">
        <v>1457.3054291780404</v>
      </c>
      <c r="N742" s="664">
        <v>1</v>
      </c>
      <c r="O742" s="664">
        <v>1457.31</v>
      </c>
      <c r="P742" s="677">
        <v>9.4168944893742897E-3</v>
      </c>
      <c r="Q742" s="665">
        <v>1457.31</v>
      </c>
    </row>
    <row r="743" spans="1:17" ht="14.4" customHeight="1" x14ac:dyDescent="0.3">
      <c r="A743" s="660" t="s">
        <v>7170</v>
      </c>
      <c r="B743" s="661" t="s">
        <v>1686</v>
      </c>
      <c r="C743" s="661" t="s">
        <v>4378</v>
      </c>
      <c r="D743" s="661" t="s">
        <v>7307</v>
      </c>
      <c r="E743" s="661" t="s">
        <v>1899</v>
      </c>
      <c r="F743" s="664">
        <v>128.11000000000001</v>
      </c>
      <c r="G743" s="664">
        <v>616945.76</v>
      </c>
      <c r="H743" s="661">
        <v>1</v>
      </c>
      <c r="I743" s="661">
        <v>4815.7502146592769</v>
      </c>
      <c r="J743" s="664">
        <v>57.18</v>
      </c>
      <c r="K743" s="664">
        <v>277762.52</v>
      </c>
      <c r="L743" s="661">
        <v>0.45022194495671713</v>
      </c>
      <c r="M743" s="661">
        <v>4857.6866037075906</v>
      </c>
      <c r="N743" s="664">
        <v>4.5</v>
      </c>
      <c r="O743" s="664">
        <v>21859.58</v>
      </c>
      <c r="P743" s="677">
        <v>3.5431931649874703E-2</v>
      </c>
      <c r="Q743" s="665">
        <v>4857.684444444445</v>
      </c>
    </row>
    <row r="744" spans="1:17" ht="14.4" customHeight="1" x14ac:dyDescent="0.3">
      <c r="A744" s="660" t="s">
        <v>7170</v>
      </c>
      <c r="B744" s="661" t="s">
        <v>1686</v>
      </c>
      <c r="C744" s="661" t="s">
        <v>4378</v>
      </c>
      <c r="D744" s="661" t="s">
        <v>7308</v>
      </c>
      <c r="E744" s="661" t="s">
        <v>1899</v>
      </c>
      <c r="F744" s="664">
        <v>110.81</v>
      </c>
      <c r="G744" s="664">
        <v>1600699.58</v>
      </c>
      <c r="H744" s="661">
        <v>1</v>
      </c>
      <c r="I744" s="661">
        <v>14445.443371536865</v>
      </c>
      <c r="J744" s="664">
        <v>77.919999999999987</v>
      </c>
      <c r="K744" s="664">
        <v>1135445.79</v>
      </c>
      <c r="L744" s="661">
        <v>0.70934346718576635</v>
      </c>
      <c r="M744" s="661">
        <v>14571.94289014374</v>
      </c>
      <c r="N744" s="664">
        <v>3.71</v>
      </c>
      <c r="O744" s="664">
        <v>54061.91</v>
      </c>
      <c r="P744" s="677">
        <v>3.3773926522801985E-2</v>
      </c>
      <c r="Q744" s="665">
        <v>14571.943396226416</v>
      </c>
    </row>
    <row r="745" spans="1:17" ht="14.4" customHeight="1" x14ac:dyDescent="0.3">
      <c r="A745" s="660" t="s">
        <v>7170</v>
      </c>
      <c r="B745" s="661" t="s">
        <v>1686</v>
      </c>
      <c r="C745" s="661" t="s">
        <v>4378</v>
      </c>
      <c r="D745" s="661" t="s">
        <v>7309</v>
      </c>
      <c r="E745" s="661" t="s">
        <v>7310</v>
      </c>
      <c r="F745" s="664">
        <v>64.41</v>
      </c>
      <c r="G745" s="664">
        <v>52578.229999999996</v>
      </c>
      <c r="H745" s="661">
        <v>1</v>
      </c>
      <c r="I745" s="661">
        <v>816.30538736221081</v>
      </c>
      <c r="J745" s="664">
        <v>52.41</v>
      </c>
      <c r="K745" s="664">
        <v>22981.78</v>
      </c>
      <c r="L745" s="661">
        <v>0.43709687450490442</v>
      </c>
      <c r="M745" s="661">
        <v>438.49990459835908</v>
      </c>
      <c r="N745" s="664"/>
      <c r="O745" s="664"/>
      <c r="P745" s="677"/>
      <c r="Q745" s="665"/>
    </row>
    <row r="746" spans="1:17" ht="14.4" customHeight="1" x14ac:dyDescent="0.3">
      <c r="A746" s="660" t="s">
        <v>7170</v>
      </c>
      <c r="B746" s="661" t="s">
        <v>1686</v>
      </c>
      <c r="C746" s="661" t="s">
        <v>4378</v>
      </c>
      <c r="D746" s="661" t="s">
        <v>7311</v>
      </c>
      <c r="E746" s="661" t="s">
        <v>7312</v>
      </c>
      <c r="F746" s="664">
        <v>32.61</v>
      </c>
      <c r="G746" s="664">
        <v>124055.56999999999</v>
      </c>
      <c r="H746" s="661">
        <v>1</v>
      </c>
      <c r="I746" s="661">
        <v>3804.2186445875495</v>
      </c>
      <c r="J746" s="664">
        <v>27.43</v>
      </c>
      <c r="K746" s="664">
        <v>60137.760000000002</v>
      </c>
      <c r="L746" s="661">
        <v>0.48476469053344406</v>
      </c>
      <c r="M746" s="661">
        <v>2192.4083120670798</v>
      </c>
      <c r="N746" s="664"/>
      <c r="O746" s="664"/>
      <c r="P746" s="677"/>
      <c r="Q746" s="665"/>
    </row>
    <row r="747" spans="1:17" ht="14.4" customHeight="1" x14ac:dyDescent="0.3">
      <c r="A747" s="660" t="s">
        <v>7170</v>
      </c>
      <c r="B747" s="661" t="s">
        <v>1686</v>
      </c>
      <c r="C747" s="661" t="s">
        <v>4378</v>
      </c>
      <c r="D747" s="661" t="s">
        <v>7353</v>
      </c>
      <c r="E747" s="661" t="s">
        <v>4197</v>
      </c>
      <c r="F747" s="664"/>
      <c r="G747" s="664"/>
      <c r="H747" s="661"/>
      <c r="I747" s="661"/>
      <c r="J747" s="664">
        <v>1.85</v>
      </c>
      <c r="K747" s="664">
        <v>6865.64</v>
      </c>
      <c r="L747" s="661"/>
      <c r="M747" s="661">
        <v>3711.1567567567567</v>
      </c>
      <c r="N747" s="664">
        <v>1</v>
      </c>
      <c r="O747" s="664">
        <v>3711.16</v>
      </c>
      <c r="P747" s="677"/>
      <c r="Q747" s="665">
        <v>3711.16</v>
      </c>
    </row>
    <row r="748" spans="1:17" ht="14.4" customHeight="1" x14ac:dyDescent="0.3">
      <c r="A748" s="660" t="s">
        <v>7170</v>
      </c>
      <c r="B748" s="661" t="s">
        <v>1686</v>
      </c>
      <c r="C748" s="661" t="s">
        <v>4378</v>
      </c>
      <c r="D748" s="661" t="s">
        <v>7392</v>
      </c>
      <c r="E748" s="661" t="s">
        <v>7391</v>
      </c>
      <c r="F748" s="664"/>
      <c r="G748" s="664"/>
      <c r="H748" s="661"/>
      <c r="I748" s="661"/>
      <c r="J748" s="664">
        <v>1.6800000000000002</v>
      </c>
      <c r="K748" s="664">
        <v>5459.09</v>
      </c>
      <c r="L748" s="661"/>
      <c r="M748" s="661">
        <v>3249.458333333333</v>
      </c>
      <c r="N748" s="664"/>
      <c r="O748" s="664"/>
      <c r="P748" s="677"/>
      <c r="Q748" s="665"/>
    </row>
    <row r="749" spans="1:17" ht="14.4" customHeight="1" x14ac:dyDescent="0.3">
      <c r="A749" s="660" t="s">
        <v>7170</v>
      </c>
      <c r="B749" s="661" t="s">
        <v>1686</v>
      </c>
      <c r="C749" s="661" t="s">
        <v>4378</v>
      </c>
      <c r="D749" s="661" t="s">
        <v>7393</v>
      </c>
      <c r="E749" s="661" t="s">
        <v>7391</v>
      </c>
      <c r="F749" s="664"/>
      <c r="G749" s="664"/>
      <c r="H749" s="661"/>
      <c r="I749" s="661"/>
      <c r="J749" s="664">
        <v>1.07</v>
      </c>
      <c r="K749" s="664">
        <v>6953.87</v>
      </c>
      <c r="L749" s="661"/>
      <c r="M749" s="661">
        <v>6498.9439252336442</v>
      </c>
      <c r="N749" s="664"/>
      <c r="O749" s="664"/>
      <c r="P749" s="677"/>
      <c r="Q749" s="665"/>
    </row>
    <row r="750" spans="1:17" ht="14.4" customHeight="1" x14ac:dyDescent="0.3">
      <c r="A750" s="660" t="s">
        <v>7170</v>
      </c>
      <c r="B750" s="661" t="s">
        <v>1686</v>
      </c>
      <c r="C750" s="661" t="s">
        <v>4378</v>
      </c>
      <c r="D750" s="661" t="s">
        <v>7172</v>
      </c>
      <c r="E750" s="661" t="s">
        <v>3413</v>
      </c>
      <c r="F750" s="664">
        <v>3.4</v>
      </c>
      <c r="G750" s="664">
        <v>53001.54</v>
      </c>
      <c r="H750" s="661">
        <v>1</v>
      </c>
      <c r="I750" s="661">
        <v>15588.688235294117</v>
      </c>
      <c r="J750" s="664"/>
      <c r="K750" s="664"/>
      <c r="L750" s="661"/>
      <c r="M750" s="661"/>
      <c r="N750" s="664">
        <v>0.2</v>
      </c>
      <c r="O750" s="664">
        <v>1780.66</v>
      </c>
      <c r="P750" s="677">
        <v>3.3596382293797501E-2</v>
      </c>
      <c r="Q750" s="665">
        <v>8903.2999999999993</v>
      </c>
    </row>
    <row r="751" spans="1:17" ht="14.4" customHeight="1" x14ac:dyDescent="0.3">
      <c r="A751" s="660" t="s">
        <v>7170</v>
      </c>
      <c r="B751" s="661" t="s">
        <v>1686</v>
      </c>
      <c r="C751" s="661" t="s">
        <v>4378</v>
      </c>
      <c r="D751" s="661" t="s">
        <v>7354</v>
      </c>
      <c r="E751" s="661" t="s">
        <v>7332</v>
      </c>
      <c r="F751" s="664"/>
      <c r="G751" s="664"/>
      <c r="H751" s="661"/>
      <c r="I751" s="661"/>
      <c r="J751" s="664"/>
      <c r="K751" s="664"/>
      <c r="L751" s="661"/>
      <c r="M751" s="661"/>
      <c r="N751" s="664">
        <v>37.24</v>
      </c>
      <c r="O751" s="664">
        <v>163632.97</v>
      </c>
      <c r="P751" s="677"/>
      <c r="Q751" s="665">
        <v>4394.0110096670242</v>
      </c>
    </row>
    <row r="752" spans="1:17" ht="14.4" customHeight="1" x14ac:dyDescent="0.3">
      <c r="A752" s="660" t="s">
        <v>7170</v>
      </c>
      <c r="B752" s="661" t="s">
        <v>1686</v>
      </c>
      <c r="C752" s="661" t="s">
        <v>4378</v>
      </c>
      <c r="D752" s="661" t="s">
        <v>7423</v>
      </c>
      <c r="E752" s="661" t="s">
        <v>632</v>
      </c>
      <c r="F752" s="664"/>
      <c r="G752" s="664"/>
      <c r="H752" s="661"/>
      <c r="I752" s="661"/>
      <c r="J752" s="664"/>
      <c r="K752" s="664"/>
      <c r="L752" s="661"/>
      <c r="M752" s="661"/>
      <c r="N752" s="664">
        <v>4</v>
      </c>
      <c r="O752" s="664">
        <v>9556.6</v>
      </c>
      <c r="P752" s="677"/>
      <c r="Q752" s="665">
        <v>2389.15</v>
      </c>
    </row>
    <row r="753" spans="1:17" ht="14.4" customHeight="1" x14ac:dyDescent="0.3">
      <c r="A753" s="660" t="s">
        <v>7170</v>
      </c>
      <c r="B753" s="661" t="s">
        <v>1686</v>
      </c>
      <c r="C753" s="661" t="s">
        <v>4378</v>
      </c>
      <c r="D753" s="661" t="s">
        <v>7424</v>
      </c>
      <c r="E753" s="661" t="s">
        <v>632</v>
      </c>
      <c r="F753" s="664"/>
      <c r="G753" s="664"/>
      <c r="H753" s="661"/>
      <c r="I753" s="661"/>
      <c r="J753" s="664"/>
      <c r="K753" s="664"/>
      <c r="L753" s="661"/>
      <c r="M753" s="661"/>
      <c r="N753" s="664">
        <v>10</v>
      </c>
      <c r="O753" s="664">
        <v>6878.6</v>
      </c>
      <c r="P753" s="677"/>
      <c r="Q753" s="665">
        <v>687.86</v>
      </c>
    </row>
    <row r="754" spans="1:17" ht="14.4" customHeight="1" x14ac:dyDescent="0.3">
      <c r="A754" s="660" t="s">
        <v>7170</v>
      </c>
      <c r="B754" s="661" t="s">
        <v>1686</v>
      </c>
      <c r="C754" s="661" t="s">
        <v>4378</v>
      </c>
      <c r="D754" s="661" t="s">
        <v>7331</v>
      </c>
      <c r="E754" s="661" t="s">
        <v>7332</v>
      </c>
      <c r="F754" s="664"/>
      <c r="G754" s="664"/>
      <c r="H754" s="661"/>
      <c r="I754" s="661"/>
      <c r="J754" s="664"/>
      <c r="K754" s="664"/>
      <c r="L754" s="661"/>
      <c r="M754" s="661"/>
      <c r="N754" s="664">
        <v>75.19</v>
      </c>
      <c r="O754" s="664">
        <v>960863.76</v>
      </c>
      <c r="P754" s="677"/>
      <c r="Q754" s="665">
        <v>12779.14297113978</v>
      </c>
    </row>
    <row r="755" spans="1:17" ht="14.4" customHeight="1" x14ac:dyDescent="0.3">
      <c r="A755" s="660" t="s">
        <v>7170</v>
      </c>
      <c r="B755" s="661" t="s">
        <v>1686</v>
      </c>
      <c r="C755" s="661" t="s">
        <v>4378</v>
      </c>
      <c r="D755" s="661" t="s">
        <v>7355</v>
      </c>
      <c r="E755" s="661" t="s">
        <v>7332</v>
      </c>
      <c r="F755" s="664"/>
      <c r="G755" s="664"/>
      <c r="H755" s="661"/>
      <c r="I755" s="661"/>
      <c r="J755" s="664"/>
      <c r="K755" s="664"/>
      <c r="L755" s="661"/>
      <c r="M755" s="661"/>
      <c r="N755" s="664">
        <v>49.66</v>
      </c>
      <c r="O755" s="664">
        <v>68968.639999999999</v>
      </c>
      <c r="P755" s="677"/>
      <c r="Q755" s="665">
        <v>1388.8167539267017</v>
      </c>
    </row>
    <row r="756" spans="1:17" ht="14.4" customHeight="1" x14ac:dyDescent="0.3">
      <c r="A756" s="660" t="s">
        <v>7170</v>
      </c>
      <c r="B756" s="661" t="s">
        <v>1686</v>
      </c>
      <c r="C756" s="661" t="s">
        <v>4378</v>
      </c>
      <c r="D756" s="661" t="s">
        <v>7356</v>
      </c>
      <c r="E756" s="661" t="s">
        <v>2127</v>
      </c>
      <c r="F756" s="664"/>
      <c r="G756" s="664"/>
      <c r="H756" s="661"/>
      <c r="I756" s="661"/>
      <c r="J756" s="664"/>
      <c r="K756" s="664"/>
      <c r="L756" s="661"/>
      <c r="M756" s="661"/>
      <c r="N756" s="664">
        <v>23.580000000000002</v>
      </c>
      <c r="O756" s="664">
        <v>34530.560000000005</v>
      </c>
      <c r="P756" s="677"/>
      <c r="Q756" s="665">
        <v>1464.4003392705683</v>
      </c>
    </row>
    <row r="757" spans="1:17" ht="14.4" customHeight="1" x14ac:dyDescent="0.3">
      <c r="A757" s="660" t="s">
        <v>7170</v>
      </c>
      <c r="B757" s="661" t="s">
        <v>1686</v>
      </c>
      <c r="C757" s="661" t="s">
        <v>4378</v>
      </c>
      <c r="D757" s="661" t="s">
        <v>7333</v>
      </c>
      <c r="E757" s="661" t="s">
        <v>2127</v>
      </c>
      <c r="F757" s="664"/>
      <c r="G757" s="664"/>
      <c r="H757" s="661"/>
      <c r="I757" s="661"/>
      <c r="J757" s="664"/>
      <c r="K757" s="664"/>
      <c r="L757" s="661"/>
      <c r="M757" s="661"/>
      <c r="N757" s="664">
        <v>78.740000000000009</v>
      </c>
      <c r="O757" s="664">
        <v>38435.86</v>
      </c>
      <c r="P757" s="677"/>
      <c r="Q757" s="665">
        <v>488.1363982727965</v>
      </c>
    </row>
    <row r="758" spans="1:17" ht="14.4" customHeight="1" x14ac:dyDescent="0.3">
      <c r="A758" s="660" t="s">
        <v>7170</v>
      </c>
      <c r="B758" s="661" t="s">
        <v>1686</v>
      </c>
      <c r="C758" s="661" t="s">
        <v>4378</v>
      </c>
      <c r="D758" s="661" t="s">
        <v>7334</v>
      </c>
      <c r="E758" s="661" t="s">
        <v>2127</v>
      </c>
      <c r="F758" s="664"/>
      <c r="G758" s="664"/>
      <c r="H758" s="661"/>
      <c r="I758" s="661"/>
      <c r="J758" s="664"/>
      <c r="K758" s="664"/>
      <c r="L758" s="661"/>
      <c r="M758" s="661"/>
      <c r="N758" s="664">
        <v>59.370000000000005</v>
      </c>
      <c r="O758" s="664">
        <v>9791.69</v>
      </c>
      <c r="P758" s="677"/>
      <c r="Q758" s="665">
        <v>164.92656223681993</v>
      </c>
    </row>
    <row r="759" spans="1:17" ht="14.4" customHeight="1" x14ac:dyDescent="0.3">
      <c r="A759" s="660" t="s">
        <v>7170</v>
      </c>
      <c r="B759" s="661" t="s">
        <v>1686</v>
      </c>
      <c r="C759" s="661" t="s">
        <v>4378</v>
      </c>
      <c r="D759" s="661" t="s">
        <v>7335</v>
      </c>
      <c r="E759" s="661" t="s">
        <v>7161</v>
      </c>
      <c r="F759" s="664">
        <v>19.630000000000003</v>
      </c>
      <c r="G759" s="664">
        <v>5862.81</v>
      </c>
      <c r="H759" s="661">
        <v>1</v>
      </c>
      <c r="I759" s="661">
        <v>298.66581762608251</v>
      </c>
      <c r="J759" s="664"/>
      <c r="K759" s="664"/>
      <c r="L759" s="661"/>
      <c r="M759" s="661"/>
      <c r="N759" s="664"/>
      <c r="O759" s="664"/>
      <c r="P759" s="677"/>
      <c r="Q759" s="665"/>
    </row>
    <row r="760" spans="1:17" ht="14.4" customHeight="1" x14ac:dyDescent="0.3">
      <c r="A760" s="660" t="s">
        <v>7170</v>
      </c>
      <c r="B760" s="661" t="s">
        <v>1686</v>
      </c>
      <c r="C760" s="661" t="s">
        <v>4378</v>
      </c>
      <c r="D760" s="661" t="s">
        <v>7395</v>
      </c>
      <c r="E760" s="661" t="s">
        <v>2127</v>
      </c>
      <c r="F760" s="664"/>
      <c r="G760" s="664"/>
      <c r="H760" s="661"/>
      <c r="I760" s="661"/>
      <c r="J760" s="664"/>
      <c r="K760" s="664"/>
      <c r="L760" s="661"/>
      <c r="M760" s="661"/>
      <c r="N760" s="664">
        <v>10.55</v>
      </c>
      <c r="O760" s="664">
        <v>20879.66</v>
      </c>
      <c r="P760" s="677"/>
      <c r="Q760" s="665">
        <v>1979.1146919431278</v>
      </c>
    </row>
    <row r="761" spans="1:17" ht="14.4" customHeight="1" x14ac:dyDescent="0.3">
      <c r="A761" s="660" t="s">
        <v>7170</v>
      </c>
      <c r="B761" s="661" t="s">
        <v>1686</v>
      </c>
      <c r="C761" s="661" t="s">
        <v>4378</v>
      </c>
      <c r="D761" s="661" t="s">
        <v>7396</v>
      </c>
      <c r="E761" s="661" t="s">
        <v>2139</v>
      </c>
      <c r="F761" s="664"/>
      <c r="G761" s="664"/>
      <c r="H761" s="661"/>
      <c r="I761" s="661"/>
      <c r="J761" s="664"/>
      <c r="K761" s="664"/>
      <c r="L761" s="661"/>
      <c r="M761" s="661"/>
      <c r="N761" s="664">
        <v>3.47</v>
      </c>
      <c r="O761" s="664">
        <v>2596.2600000000002</v>
      </c>
      <c r="P761" s="677"/>
      <c r="Q761" s="665">
        <v>748.20172910662825</v>
      </c>
    </row>
    <row r="762" spans="1:17" ht="14.4" customHeight="1" x14ac:dyDescent="0.3">
      <c r="A762" s="660" t="s">
        <v>7170</v>
      </c>
      <c r="B762" s="661" t="s">
        <v>1686</v>
      </c>
      <c r="C762" s="661" t="s">
        <v>4378</v>
      </c>
      <c r="D762" s="661" t="s">
        <v>7336</v>
      </c>
      <c r="E762" s="661" t="s">
        <v>3819</v>
      </c>
      <c r="F762" s="664"/>
      <c r="G762" s="664"/>
      <c r="H762" s="661"/>
      <c r="I762" s="661"/>
      <c r="J762" s="664"/>
      <c r="K762" s="664"/>
      <c r="L762" s="661"/>
      <c r="M762" s="661"/>
      <c r="N762" s="664">
        <v>12</v>
      </c>
      <c r="O762" s="664">
        <v>25832.28</v>
      </c>
      <c r="P762" s="677"/>
      <c r="Q762" s="665">
        <v>2152.69</v>
      </c>
    </row>
    <row r="763" spans="1:17" ht="14.4" customHeight="1" x14ac:dyDescent="0.3">
      <c r="A763" s="660" t="s">
        <v>7170</v>
      </c>
      <c r="B763" s="661" t="s">
        <v>1686</v>
      </c>
      <c r="C763" s="661" t="s">
        <v>4378</v>
      </c>
      <c r="D763" s="661" t="s">
        <v>7337</v>
      </c>
      <c r="E763" s="661" t="s">
        <v>2139</v>
      </c>
      <c r="F763" s="664"/>
      <c r="G763" s="664"/>
      <c r="H763" s="661"/>
      <c r="I763" s="661"/>
      <c r="J763" s="664"/>
      <c r="K763" s="664"/>
      <c r="L763" s="661"/>
      <c r="M763" s="661"/>
      <c r="N763" s="664">
        <v>23.18</v>
      </c>
      <c r="O763" s="664">
        <v>34686.730000000003</v>
      </c>
      <c r="P763" s="677"/>
      <c r="Q763" s="665">
        <v>1496.4076790336499</v>
      </c>
    </row>
    <row r="764" spans="1:17" ht="14.4" customHeight="1" x14ac:dyDescent="0.3">
      <c r="A764" s="660" t="s">
        <v>7170</v>
      </c>
      <c r="B764" s="661" t="s">
        <v>1686</v>
      </c>
      <c r="C764" s="661" t="s">
        <v>4378</v>
      </c>
      <c r="D764" s="661" t="s">
        <v>7338</v>
      </c>
      <c r="E764" s="661" t="s">
        <v>7161</v>
      </c>
      <c r="F764" s="664">
        <v>68.460000000000008</v>
      </c>
      <c r="G764" s="664">
        <v>97844.91</v>
      </c>
      <c r="H764" s="661">
        <v>1</v>
      </c>
      <c r="I764" s="661">
        <v>1429.2274320771253</v>
      </c>
      <c r="J764" s="664"/>
      <c r="K764" s="664"/>
      <c r="L764" s="661"/>
      <c r="M764" s="661"/>
      <c r="N764" s="664"/>
      <c r="O764" s="664"/>
      <c r="P764" s="677"/>
      <c r="Q764" s="665"/>
    </row>
    <row r="765" spans="1:17" ht="14.4" customHeight="1" x14ac:dyDescent="0.3">
      <c r="A765" s="660" t="s">
        <v>7170</v>
      </c>
      <c r="B765" s="661" t="s">
        <v>1686</v>
      </c>
      <c r="C765" s="661" t="s">
        <v>4378</v>
      </c>
      <c r="D765" s="661" t="s">
        <v>7226</v>
      </c>
      <c r="E765" s="661" t="s">
        <v>1978</v>
      </c>
      <c r="F765" s="664">
        <v>5.27</v>
      </c>
      <c r="G765" s="664">
        <v>172.47</v>
      </c>
      <c r="H765" s="661">
        <v>1</v>
      </c>
      <c r="I765" s="661">
        <v>32.726755218216319</v>
      </c>
      <c r="J765" s="664"/>
      <c r="K765" s="664"/>
      <c r="L765" s="661"/>
      <c r="M765" s="661"/>
      <c r="N765" s="664"/>
      <c r="O765" s="664"/>
      <c r="P765" s="677"/>
      <c r="Q765" s="665"/>
    </row>
    <row r="766" spans="1:17" ht="14.4" customHeight="1" x14ac:dyDescent="0.3">
      <c r="A766" s="660" t="s">
        <v>7170</v>
      </c>
      <c r="B766" s="661" t="s">
        <v>1686</v>
      </c>
      <c r="C766" s="661" t="s">
        <v>4378</v>
      </c>
      <c r="D766" s="661" t="s">
        <v>7399</v>
      </c>
      <c r="E766" s="661" t="s">
        <v>3505</v>
      </c>
      <c r="F766" s="664"/>
      <c r="G766" s="664"/>
      <c r="H766" s="661"/>
      <c r="I766" s="661"/>
      <c r="J766" s="664"/>
      <c r="K766" s="664"/>
      <c r="L766" s="661"/>
      <c r="M766" s="661"/>
      <c r="N766" s="664">
        <v>1.28</v>
      </c>
      <c r="O766" s="664">
        <v>3143.33</v>
      </c>
      <c r="P766" s="677"/>
      <c r="Q766" s="665">
        <v>2455.7265625</v>
      </c>
    </row>
    <row r="767" spans="1:17" ht="14.4" customHeight="1" x14ac:dyDescent="0.3">
      <c r="A767" s="660" t="s">
        <v>7170</v>
      </c>
      <c r="B767" s="661" t="s">
        <v>1686</v>
      </c>
      <c r="C767" s="661" t="s">
        <v>4378</v>
      </c>
      <c r="D767" s="661" t="s">
        <v>7402</v>
      </c>
      <c r="E767" s="661" t="s">
        <v>4211</v>
      </c>
      <c r="F767" s="664"/>
      <c r="G767" s="664"/>
      <c r="H767" s="661"/>
      <c r="I767" s="661"/>
      <c r="J767" s="664"/>
      <c r="K767" s="664"/>
      <c r="L767" s="661"/>
      <c r="M767" s="661"/>
      <c r="N767" s="664">
        <v>5.12</v>
      </c>
      <c r="O767" s="664">
        <v>4892.96</v>
      </c>
      <c r="P767" s="677"/>
      <c r="Q767" s="665">
        <v>955.65625</v>
      </c>
    </row>
    <row r="768" spans="1:17" ht="14.4" customHeight="1" x14ac:dyDescent="0.3">
      <c r="A768" s="660" t="s">
        <v>7170</v>
      </c>
      <c r="B768" s="661" t="s">
        <v>1686</v>
      </c>
      <c r="C768" s="661" t="s">
        <v>4378</v>
      </c>
      <c r="D768" s="661" t="s">
        <v>7403</v>
      </c>
      <c r="E768" s="661" t="s">
        <v>4211</v>
      </c>
      <c r="F768" s="664"/>
      <c r="G768" s="664"/>
      <c r="H768" s="661"/>
      <c r="I768" s="661"/>
      <c r="J768" s="664"/>
      <c r="K768" s="664"/>
      <c r="L768" s="661"/>
      <c r="M768" s="661"/>
      <c r="N768" s="664">
        <v>1.6800000000000002</v>
      </c>
      <c r="O768" s="664">
        <v>4013.76</v>
      </c>
      <c r="P768" s="677"/>
      <c r="Q768" s="665">
        <v>2389.1428571428569</v>
      </c>
    </row>
    <row r="769" spans="1:17" ht="14.4" customHeight="1" x14ac:dyDescent="0.3">
      <c r="A769" s="660" t="s">
        <v>7170</v>
      </c>
      <c r="B769" s="661" t="s">
        <v>1686</v>
      </c>
      <c r="C769" s="661" t="s">
        <v>4378</v>
      </c>
      <c r="D769" s="661" t="s">
        <v>7343</v>
      </c>
      <c r="E769" s="661" t="s">
        <v>3853</v>
      </c>
      <c r="F769" s="664"/>
      <c r="G769" s="664"/>
      <c r="H769" s="661"/>
      <c r="I769" s="661"/>
      <c r="J769" s="664"/>
      <c r="K769" s="664"/>
      <c r="L769" s="661"/>
      <c r="M769" s="661"/>
      <c r="N769" s="664">
        <v>2</v>
      </c>
      <c r="O769" s="664">
        <v>164513.18</v>
      </c>
      <c r="P769" s="677"/>
      <c r="Q769" s="665">
        <v>82256.59</v>
      </c>
    </row>
    <row r="770" spans="1:17" ht="14.4" customHeight="1" x14ac:dyDescent="0.3">
      <c r="A770" s="660" t="s">
        <v>7170</v>
      </c>
      <c r="B770" s="661" t="s">
        <v>1686</v>
      </c>
      <c r="C770" s="661" t="s">
        <v>4378</v>
      </c>
      <c r="D770" s="661" t="s">
        <v>7345</v>
      </c>
      <c r="E770" s="661" t="s">
        <v>2192</v>
      </c>
      <c r="F770" s="664"/>
      <c r="G770" s="664"/>
      <c r="H770" s="661"/>
      <c r="I770" s="661"/>
      <c r="J770" s="664"/>
      <c r="K770" s="664"/>
      <c r="L770" s="661"/>
      <c r="M770" s="661"/>
      <c r="N770" s="664">
        <v>6.7</v>
      </c>
      <c r="O770" s="664">
        <v>5295.65</v>
      </c>
      <c r="P770" s="677"/>
      <c r="Q770" s="665">
        <v>790.39552238805959</v>
      </c>
    </row>
    <row r="771" spans="1:17" ht="14.4" customHeight="1" x14ac:dyDescent="0.3">
      <c r="A771" s="660" t="s">
        <v>7170</v>
      </c>
      <c r="B771" s="661" t="s">
        <v>1686</v>
      </c>
      <c r="C771" s="661" t="s">
        <v>4378</v>
      </c>
      <c r="D771" s="661" t="s">
        <v>7404</v>
      </c>
      <c r="E771" s="661" t="s">
        <v>2192</v>
      </c>
      <c r="F771" s="664"/>
      <c r="G771" s="664"/>
      <c r="H771" s="661"/>
      <c r="I771" s="661"/>
      <c r="J771" s="664"/>
      <c r="K771" s="664"/>
      <c r="L771" s="661"/>
      <c r="M771" s="661"/>
      <c r="N771" s="664">
        <v>1.26</v>
      </c>
      <c r="O771" s="664">
        <v>199.17</v>
      </c>
      <c r="P771" s="677"/>
      <c r="Q771" s="665">
        <v>158.07142857142856</v>
      </c>
    </row>
    <row r="772" spans="1:17" ht="14.4" customHeight="1" x14ac:dyDescent="0.3">
      <c r="A772" s="660" t="s">
        <v>7170</v>
      </c>
      <c r="B772" s="661" t="s">
        <v>1686</v>
      </c>
      <c r="C772" s="661" t="s">
        <v>4378</v>
      </c>
      <c r="D772" s="661" t="s">
        <v>7346</v>
      </c>
      <c r="E772" s="661" t="s">
        <v>3856</v>
      </c>
      <c r="F772" s="664"/>
      <c r="G772" s="664"/>
      <c r="H772" s="661"/>
      <c r="I772" s="661"/>
      <c r="J772" s="664"/>
      <c r="K772" s="664"/>
      <c r="L772" s="661"/>
      <c r="M772" s="661"/>
      <c r="N772" s="664">
        <v>3</v>
      </c>
      <c r="O772" s="664">
        <v>133879.53</v>
      </c>
      <c r="P772" s="677"/>
      <c r="Q772" s="665">
        <v>44626.51</v>
      </c>
    </row>
    <row r="773" spans="1:17" ht="14.4" customHeight="1" x14ac:dyDescent="0.3">
      <c r="A773" s="660" t="s">
        <v>7170</v>
      </c>
      <c r="B773" s="661" t="s">
        <v>1686</v>
      </c>
      <c r="C773" s="661" t="s">
        <v>4378</v>
      </c>
      <c r="D773" s="661" t="s">
        <v>7406</v>
      </c>
      <c r="E773" s="661" t="s">
        <v>2192</v>
      </c>
      <c r="F773" s="664"/>
      <c r="G773" s="664"/>
      <c r="H773" s="661"/>
      <c r="I773" s="661"/>
      <c r="J773" s="664"/>
      <c r="K773" s="664"/>
      <c r="L773" s="661"/>
      <c r="M773" s="661"/>
      <c r="N773" s="664">
        <v>0.73</v>
      </c>
      <c r="O773" s="664">
        <v>57.69</v>
      </c>
      <c r="P773" s="677"/>
      <c r="Q773" s="665">
        <v>79.027397260273972</v>
      </c>
    </row>
    <row r="774" spans="1:17" ht="14.4" customHeight="1" x14ac:dyDescent="0.3">
      <c r="A774" s="660" t="s">
        <v>7170</v>
      </c>
      <c r="B774" s="661" t="s">
        <v>1686</v>
      </c>
      <c r="C774" s="661" t="s">
        <v>4378</v>
      </c>
      <c r="D774" s="661" t="s">
        <v>7408</v>
      </c>
      <c r="E774" s="661" t="s">
        <v>2214</v>
      </c>
      <c r="F774" s="664"/>
      <c r="G774" s="664"/>
      <c r="H774" s="661"/>
      <c r="I774" s="661"/>
      <c r="J774" s="664"/>
      <c r="K774" s="664"/>
      <c r="L774" s="661"/>
      <c r="M774" s="661"/>
      <c r="N774" s="664">
        <v>6</v>
      </c>
      <c r="O774" s="664">
        <v>12916.14</v>
      </c>
      <c r="P774" s="677"/>
      <c r="Q774" s="665">
        <v>2152.69</v>
      </c>
    </row>
    <row r="775" spans="1:17" ht="14.4" customHeight="1" x14ac:dyDescent="0.3">
      <c r="A775" s="660" t="s">
        <v>7170</v>
      </c>
      <c r="B775" s="661" t="s">
        <v>1686</v>
      </c>
      <c r="C775" s="661" t="s">
        <v>4378</v>
      </c>
      <c r="D775" s="661" t="s">
        <v>7425</v>
      </c>
      <c r="E775" s="661" t="s">
        <v>2223</v>
      </c>
      <c r="F775" s="664"/>
      <c r="G775" s="664"/>
      <c r="H775" s="661"/>
      <c r="I775" s="661"/>
      <c r="J775" s="664"/>
      <c r="K775" s="664"/>
      <c r="L775" s="661"/>
      <c r="M775" s="661"/>
      <c r="N775" s="664">
        <v>0.77</v>
      </c>
      <c r="O775" s="664">
        <v>576.11</v>
      </c>
      <c r="P775" s="677"/>
      <c r="Q775" s="665">
        <v>748.19480519480521</v>
      </c>
    </row>
    <row r="776" spans="1:17" ht="14.4" customHeight="1" x14ac:dyDescent="0.3">
      <c r="A776" s="660" t="s">
        <v>7170</v>
      </c>
      <c r="B776" s="661" t="s">
        <v>1686</v>
      </c>
      <c r="C776" s="661" t="s">
        <v>4378</v>
      </c>
      <c r="D776" s="661" t="s">
        <v>7409</v>
      </c>
      <c r="E776" s="661" t="s">
        <v>3505</v>
      </c>
      <c r="F776" s="664"/>
      <c r="G776" s="664"/>
      <c r="H776" s="661"/>
      <c r="I776" s="661"/>
      <c r="J776" s="664"/>
      <c r="K776" s="664"/>
      <c r="L776" s="661"/>
      <c r="M776" s="661"/>
      <c r="N776" s="664">
        <v>1.79</v>
      </c>
      <c r="O776" s="664">
        <v>1318.71</v>
      </c>
      <c r="P776" s="677"/>
      <c r="Q776" s="665">
        <v>736.70949720670387</v>
      </c>
    </row>
    <row r="777" spans="1:17" ht="14.4" customHeight="1" x14ac:dyDescent="0.3">
      <c r="A777" s="660" t="s">
        <v>7170</v>
      </c>
      <c r="B777" s="661" t="s">
        <v>1686</v>
      </c>
      <c r="C777" s="661" t="s">
        <v>4378</v>
      </c>
      <c r="D777" s="661" t="s">
        <v>7426</v>
      </c>
      <c r="E777" s="661" t="s">
        <v>2223</v>
      </c>
      <c r="F777" s="664"/>
      <c r="G777" s="664"/>
      <c r="H777" s="661"/>
      <c r="I777" s="661"/>
      <c r="J777" s="664"/>
      <c r="K777" s="664"/>
      <c r="L777" s="661"/>
      <c r="M777" s="661"/>
      <c r="N777" s="664">
        <v>4.54</v>
      </c>
      <c r="O777" s="664">
        <v>6793.68</v>
      </c>
      <c r="P777" s="677"/>
      <c r="Q777" s="665">
        <v>1496.4052863436125</v>
      </c>
    </row>
    <row r="778" spans="1:17" ht="14.4" customHeight="1" x14ac:dyDescent="0.3">
      <c r="A778" s="660" t="s">
        <v>7170</v>
      </c>
      <c r="B778" s="661" t="s">
        <v>1686</v>
      </c>
      <c r="C778" s="661" t="s">
        <v>4378</v>
      </c>
      <c r="D778" s="661" t="s">
        <v>7410</v>
      </c>
      <c r="E778" s="661" t="s">
        <v>3505</v>
      </c>
      <c r="F778" s="664"/>
      <c r="G778" s="664"/>
      <c r="H778" s="661"/>
      <c r="I778" s="661"/>
      <c r="J778" s="664"/>
      <c r="K778" s="664"/>
      <c r="L778" s="661"/>
      <c r="M778" s="661"/>
      <c r="N778" s="664">
        <v>0.97</v>
      </c>
      <c r="O778" s="664">
        <v>3573.1</v>
      </c>
      <c r="P778" s="677"/>
      <c r="Q778" s="665">
        <v>3683.6082474226805</v>
      </c>
    </row>
    <row r="779" spans="1:17" ht="14.4" customHeight="1" x14ac:dyDescent="0.3">
      <c r="A779" s="660" t="s">
        <v>7170</v>
      </c>
      <c r="B779" s="661" t="s">
        <v>1686</v>
      </c>
      <c r="C779" s="661" t="s">
        <v>4379</v>
      </c>
      <c r="D779" s="661" t="s">
        <v>7200</v>
      </c>
      <c r="E779" s="661" t="s">
        <v>7161</v>
      </c>
      <c r="F779" s="664">
        <v>0.3</v>
      </c>
      <c r="G779" s="664">
        <v>4.05</v>
      </c>
      <c r="H779" s="661">
        <v>1</v>
      </c>
      <c r="I779" s="661">
        <v>13.5</v>
      </c>
      <c r="J779" s="664"/>
      <c r="K779" s="664"/>
      <c r="L779" s="661"/>
      <c r="M779" s="661"/>
      <c r="N779" s="664"/>
      <c r="O779" s="664"/>
      <c r="P779" s="677"/>
      <c r="Q779" s="665"/>
    </row>
    <row r="780" spans="1:17" ht="14.4" customHeight="1" x14ac:dyDescent="0.3">
      <c r="A780" s="660" t="s">
        <v>7170</v>
      </c>
      <c r="B780" s="661" t="s">
        <v>1686</v>
      </c>
      <c r="C780" s="661" t="s">
        <v>4379</v>
      </c>
      <c r="D780" s="661" t="s">
        <v>7203</v>
      </c>
      <c r="E780" s="661" t="s">
        <v>7204</v>
      </c>
      <c r="F780" s="664">
        <v>0.3</v>
      </c>
      <c r="G780" s="664">
        <v>36.450000000000003</v>
      </c>
      <c r="H780" s="661">
        <v>1</v>
      </c>
      <c r="I780" s="661">
        <v>121.50000000000001</v>
      </c>
      <c r="J780" s="664"/>
      <c r="K780" s="664"/>
      <c r="L780" s="661"/>
      <c r="M780" s="661"/>
      <c r="N780" s="664"/>
      <c r="O780" s="664"/>
      <c r="P780" s="677"/>
      <c r="Q780" s="665"/>
    </row>
    <row r="781" spans="1:17" ht="14.4" customHeight="1" x14ac:dyDescent="0.3">
      <c r="A781" s="660" t="s">
        <v>7170</v>
      </c>
      <c r="B781" s="661" t="s">
        <v>1686</v>
      </c>
      <c r="C781" s="661" t="s">
        <v>7167</v>
      </c>
      <c r="D781" s="661" t="s">
        <v>7173</v>
      </c>
      <c r="E781" s="661" t="s">
        <v>7174</v>
      </c>
      <c r="F781" s="664"/>
      <c r="G781" s="664"/>
      <c r="H781" s="661"/>
      <c r="I781" s="661"/>
      <c r="J781" s="664"/>
      <c r="K781" s="664"/>
      <c r="L781" s="661"/>
      <c r="M781" s="661"/>
      <c r="N781" s="664">
        <v>0.4</v>
      </c>
      <c r="O781" s="664">
        <v>22.62</v>
      </c>
      <c r="P781" s="677"/>
      <c r="Q781" s="665">
        <v>56.55</v>
      </c>
    </row>
    <row r="782" spans="1:17" ht="14.4" customHeight="1" x14ac:dyDescent="0.3">
      <c r="A782" s="660" t="s">
        <v>7170</v>
      </c>
      <c r="B782" s="661" t="s">
        <v>1686</v>
      </c>
      <c r="C782" s="661" t="s">
        <v>7167</v>
      </c>
      <c r="D782" s="661" t="s">
        <v>7179</v>
      </c>
      <c r="E782" s="661" t="s">
        <v>7180</v>
      </c>
      <c r="F782" s="664"/>
      <c r="G782" s="664"/>
      <c r="H782" s="661"/>
      <c r="I782" s="661"/>
      <c r="J782" s="664"/>
      <c r="K782" s="664"/>
      <c r="L782" s="661"/>
      <c r="M782" s="661"/>
      <c r="N782" s="664">
        <v>3.4000000000000004</v>
      </c>
      <c r="O782" s="664">
        <v>670.85</v>
      </c>
      <c r="P782" s="677"/>
      <c r="Q782" s="665">
        <v>197.30882352941174</v>
      </c>
    </row>
    <row r="783" spans="1:17" ht="14.4" customHeight="1" x14ac:dyDescent="0.3">
      <c r="A783" s="660" t="s">
        <v>7170</v>
      </c>
      <c r="B783" s="661" t="s">
        <v>1686</v>
      </c>
      <c r="C783" s="661" t="s">
        <v>7167</v>
      </c>
      <c r="D783" s="661" t="s">
        <v>7192</v>
      </c>
      <c r="E783" s="661" t="s">
        <v>7193</v>
      </c>
      <c r="F783" s="664"/>
      <c r="G783" s="664"/>
      <c r="H783" s="661"/>
      <c r="I783" s="661"/>
      <c r="J783" s="664"/>
      <c r="K783" s="664"/>
      <c r="L783" s="661"/>
      <c r="M783" s="661"/>
      <c r="N783" s="664">
        <v>1</v>
      </c>
      <c r="O783" s="664">
        <v>24716.38</v>
      </c>
      <c r="P783" s="677"/>
      <c r="Q783" s="665">
        <v>24716.38</v>
      </c>
    </row>
    <row r="784" spans="1:17" ht="14.4" customHeight="1" x14ac:dyDescent="0.3">
      <c r="A784" s="660" t="s">
        <v>7170</v>
      </c>
      <c r="B784" s="661" t="s">
        <v>1686</v>
      </c>
      <c r="C784" s="661" t="s">
        <v>7167</v>
      </c>
      <c r="D784" s="661" t="s">
        <v>7194</v>
      </c>
      <c r="E784" s="661" t="s">
        <v>7248</v>
      </c>
      <c r="F784" s="664"/>
      <c r="G784" s="664"/>
      <c r="H784" s="661"/>
      <c r="I784" s="661"/>
      <c r="J784" s="664"/>
      <c r="K784" s="664"/>
      <c r="L784" s="661"/>
      <c r="M784" s="661"/>
      <c r="N784" s="664">
        <v>0.38</v>
      </c>
      <c r="O784" s="664">
        <v>3089.03</v>
      </c>
      <c r="P784" s="677"/>
      <c r="Q784" s="665">
        <v>8129.0263157894742</v>
      </c>
    </row>
    <row r="785" spans="1:17" ht="14.4" customHeight="1" x14ac:dyDescent="0.3">
      <c r="A785" s="660" t="s">
        <v>7170</v>
      </c>
      <c r="B785" s="661" t="s">
        <v>1686</v>
      </c>
      <c r="C785" s="661" t="s">
        <v>7167</v>
      </c>
      <c r="D785" s="661" t="s">
        <v>7195</v>
      </c>
      <c r="E785" s="661" t="s">
        <v>7248</v>
      </c>
      <c r="F785" s="664"/>
      <c r="G785" s="664"/>
      <c r="H785" s="661"/>
      <c r="I785" s="661"/>
      <c r="J785" s="664"/>
      <c r="K785" s="664"/>
      <c r="L785" s="661"/>
      <c r="M785" s="661"/>
      <c r="N785" s="664">
        <v>1</v>
      </c>
      <c r="O785" s="664">
        <v>32516.17</v>
      </c>
      <c r="P785" s="677"/>
      <c r="Q785" s="665">
        <v>32516.17</v>
      </c>
    </row>
    <row r="786" spans="1:17" ht="14.4" customHeight="1" x14ac:dyDescent="0.3">
      <c r="A786" s="660" t="s">
        <v>7170</v>
      </c>
      <c r="B786" s="661" t="s">
        <v>1686</v>
      </c>
      <c r="C786" s="661" t="s">
        <v>7167</v>
      </c>
      <c r="D786" s="661" t="s">
        <v>7252</v>
      </c>
      <c r="E786" s="661" t="s">
        <v>7253</v>
      </c>
      <c r="F786" s="664"/>
      <c r="G786" s="664"/>
      <c r="H786" s="661"/>
      <c r="I786" s="661"/>
      <c r="J786" s="664"/>
      <c r="K786" s="664"/>
      <c r="L786" s="661"/>
      <c r="M786" s="661"/>
      <c r="N786" s="664">
        <v>4</v>
      </c>
      <c r="O786" s="664">
        <v>203.8</v>
      </c>
      <c r="P786" s="677"/>
      <c r="Q786" s="665">
        <v>50.95</v>
      </c>
    </row>
    <row r="787" spans="1:17" ht="14.4" customHeight="1" x14ac:dyDescent="0.3">
      <c r="A787" s="660" t="s">
        <v>7170</v>
      </c>
      <c r="B787" s="661" t="s">
        <v>1686</v>
      </c>
      <c r="C787" s="661" t="s">
        <v>7167</v>
      </c>
      <c r="D787" s="661" t="s">
        <v>7430</v>
      </c>
      <c r="E787" s="661" t="s">
        <v>4949</v>
      </c>
      <c r="F787" s="664"/>
      <c r="G787" s="664"/>
      <c r="H787" s="661"/>
      <c r="I787" s="661"/>
      <c r="J787" s="664"/>
      <c r="K787" s="664"/>
      <c r="L787" s="661"/>
      <c r="M787" s="661"/>
      <c r="N787" s="664">
        <v>0.2</v>
      </c>
      <c r="O787" s="664">
        <v>6.48</v>
      </c>
      <c r="P787" s="677"/>
      <c r="Q787" s="665">
        <v>32.4</v>
      </c>
    </row>
    <row r="788" spans="1:17" ht="14.4" customHeight="1" x14ac:dyDescent="0.3">
      <c r="A788" s="660" t="s">
        <v>7170</v>
      </c>
      <c r="B788" s="661" t="s">
        <v>1686</v>
      </c>
      <c r="C788" s="661" t="s">
        <v>7167</v>
      </c>
      <c r="D788" s="661" t="s">
        <v>7201</v>
      </c>
      <c r="E788" s="661" t="s">
        <v>4211</v>
      </c>
      <c r="F788" s="664"/>
      <c r="G788" s="664"/>
      <c r="H788" s="661"/>
      <c r="I788" s="661"/>
      <c r="J788" s="664"/>
      <c r="K788" s="664"/>
      <c r="L788" s="661"/>
      <c r="M788" s="661"/>
      <c r="N788" s="664">
        <v>0.48</v>
      </c>
      <c r="O788" s="664">
        <v>1146.79</v>
      </c>
      <c r="P788" s="677"/>
      <c r="Q788" s="665">
        <v>2389.1458333333335</v>
      </c>
    </row>
    <row r="789" spans="1:17" ht="14.4" customHeight="1" x14ac:dyDescent="0.3">
      <c r="A789" s="660" t="s">
        <v>7170</v>
      </c>
      <c r="B789" s="661" t="s">
        <v>1686</v>
      </c>
      <c r="C789" s="661" t="s">
        <v>7167</v>
      </c>
      <c r="D789" s="661" t="s">
        <v>7202</v>
      </c>
      <c r="E789" s="661" t="s">
        <v>1021</v>
      </c>
      <c r="F789" s="664"/>
      <c r="G789" s="664"/>
      <c r="H789" s="661"/>
      <c r="I789" s="661"/>
      <c r="J789" s="664"/>
      <c r="K789" s="664"/>
      <c r="L789" s="661"/>
      <c r="M789" s="661"/>
      <c r="N789" s="664">
        <v>5.9</v>
      </c>
      <c r="O789" s="664">
        <v>436.32</v>
      </c>
      <c r="P789" s="677"/>
      <c r="Q789" s="665">
        <v>73.952542372881354</v>
      </c>
    </row>
    <row r="790" spans="1:17" ht="14.4" customHeight="1" x14ac:dyDescent="0.3">
      <c r="A790" s="660" t="s">
        <v>7170</v>
      </c>
      <c r="B790" s="661" t="s">
        <v>1686</v>
      </c>
      <c r="C790" s="661" t="s">
        <v>7167</v>
      </c>
      <c r="D790" s="661" t="s">
        <v>7349</v>
      </c>
      <c r="E790" s="661" t="s">
        <v>7350</v>
      </c>
      <c r="F790" s="664"/>
      <c r="G790" s="664"/>
      <c r="H790" s="661"/>
      <c r="I790" s="661"/>
      <c r="J790" s="664"/>
      <c r="K790" s="664"/>
      <c r="L790" s="661"/>
      <c r="M790" s="661"/>
      <c r="N790" s="664">
        <v>0.04</v>
      </c>
      <c r="O790" s="664">
        <v>10.7</v>
      </c>
      <c r="P790" s="677"/>
      <c r="Q790" s="665">
        <v>267.5</v>
      </c>
    </row>
    <row r="791" spans="1:17" ht="14.4" customHeight="1" x14ac:dyDescent="0.3">
      <c r="A791" s="660" t="s">
        <v>7170</v>
      </c>
      <c r="B791" s="661" t="s">
        <v>1686</v>
      </c>
      <c r="C791" s="661" t="s">
        <v>7167</v>
      </c>
      <c r="D791" s="661" t="s">
        <v>7203</v>
      </c>
      <c r="E791" s="661" t="s">
        <v>7204</v>
      </c>
      <c r="F791" s="664"/>
      <c r="G791" s="664"/>
      <c r="H791" s="661"/>
      <c r="I791" s="661"/>
      <c r="J791" s="664">
        <v>0.2</v>
      </c>
      <c r="K791" s="664">
        <v>24.52</v>
      </c>
      <c r="L791" s="661"/>
      <c r="M791" s="661">
        <v>122.6</v>
      </c>
      <c r="N791" s="664">
        <v>0.1</v>
      </c>
      <c r="O791" s="664">
        <v>12.26</v>
      </c>
      <c r="P791" s="677"/>
      <c r="Q791" s="665">
        <v>122.6</v>
      </c>
    </row>
    <row r="792" spans="1:17" ht="14.4" customHeight="1" x14ac:dyDescent="0.3">
      <c r="A792" s="660" t="s">
        <v>7170</v>
      </c>
      <c r="B792" s="661" t="s">
        <v>1686</v>
      </c>
      <c r="C792" s="661" t="s">
        <v>7167</v>
      </c>
      <c r="D792" s="661" t="s">
        <v>7373</v>
      </c>
      <c r="E792" s="661" t="s">
        <v>3505</v>
      </c>
      <c r="F792" s="664"/>
      <c r="G792" s="664"/>
      <c r="H792" s="661"/>
      <c r="I792" s="661"/>
      <c r="J792" s="664"/>
      <c r="K792" s="664"/>
      <c r="L792" s="661"/>
      <c r="M792" s="661"/>
      <c r="N792" s="664">
        <v>4.25</v>
      </c>
      <c r="O792" s="664">
        <v>31310.66</v>
      </c>
      <c r="P792" s="677"/>
      <c r="Q792" s="665">
        <v>7367.2141176470586</v>
      </c>
    </row>
    <row r="793" spans="1:17" ht="14.4" customHeight="1" x14ac:dyDescent="0.3">
      <c r="A793" s="660" t="s">
        <v>7170</v>
      </c>
      <c r="B793" s="661" t="s">
        <v>1686</v>
      </c>
      <c r="C793" s="661" t="s">
        <v>7167</v>
      </c>
      <c r="D793" s="661" t="s">
        <v>7213</v>
      </c>
      <c r="E793" s="661" t="s">
        <v>4211</v>
      </c>
      <c r="F793" s="664"/>
      <c r="G793" s="664"/>
      <c r="H793" s="661"/>
      <c r="I793" s="661"/>
      <c r="J793" s="664"/>
      <c r="K793" s="664"/>
      <c r="L793" s="661"/>
      <c r="M793" s="661"/>
      <c r="N793" s="664">
        <v>1.07</v>
      </c>
      <c r="O793" s="664">
        <v>7669.17</v>
      </c>
      <c r="P793" s="677"/>
      <c r="Q793" s="665">
        <v>7167.4485981308408</v>
      </c>
    </row>
    <row r="794" spans="1:17" ht="14.4" customHeight="1" x14ac:dyDescent="0.3">
      <c r="A794" s="660" t="s">
        <v>7170</v>
      </c>
      <c r="B794" s="661" t="s">
        <v>1686</v>
      </c>
      <c r="C794" s="661" t="s">
        <v>7167</v>
      </c>
      <c r="D794" s="661" t="s">
        <v>7274</v>
      </c>
      <c r="E794" s="661" t="s">
        <v>3383</v>
      </c>
      <c r="F794" s="664"/>
      <c r="G794" s="664"/>
      <c r="H794" s="661"/>
      <c r="I794" s="661"/>
      <c r="J794" s="664"/>
      <c r="K794" s="664"/>
      <c r="L794" s="661"/>
      <c r="M794" s="661"/>
      <c r="N794" s="664">
        <v>4.84</v>
      </c>
      <c r="O794" s="664">
        <v>8257.76</v>
      </c>
      <c r="P794" s="677"/>
      <c r="Q794" s="665">
        <v>1706.1487603305786</v>
      </c>
    </row>
    <row r="795" spans="1:17" ht="14.4" customHeight="1" x14ac:dyDescent="0.3">
      <c r="A795" s="660" t="s">
        <v>7170</v>
      </c>
      <c r="B795" s="661" t="s">
        <v>1686</v>
      </c>
      <c r="C795" s="661" t="s">
        <v>7167</v>
      </c>
      <c r="D795" s="661" t="s">
        <v>7275</v>
      </c>
      <c r="E795" s="661" t="s">
        <v>3383</v>
      </c>
      <c r="F795" s="664"/>
      <c r="G795" s="664"/>
      <c r="H795" s="661"/>
      <c r="I795" s="661"/>
      <c r="J795" s="664"/>
      <c r="K795" s="664"/>
      <c r="L795" s="661"/>
      <c r="M795" s="661"/>
      <c r="N795" s="664">
        <v>2</v>
      </c>
      <c r="O795" s="664">
        <v>13630.76</v>
      </c>
      <c r="P795" s="677"/>
      <c r="Q795" s="665">
        <v>6815.38</v>
      </c>
    </row>
    <row r="796" spans="1:17" ht="14.4" customHeight="1" x14ac:dyDescent="0.3">
      <c r="A796" s="660" t="s">
        <v>7170</v>
      </c>
      <c r="B796" s="661" t="s">
        <v>1686</v>
      </c>
      <c r="C796" s="661" t="s">
        <v>7167</v>
      </c>
      <c r="D796" s="661" t="s">
        <v>7222</v>
      </c>
      <c r="E796" s="661" t="s">
        <v>1978</v>
      </c>
      <c r="F796" s="664"/>
      <c r="G796" s="664"/>
      <c r="H796" s="661"/>
      <c r="I796" s="661"/>
      <c r="J796" s="664"/>
      <c r="K796" s="664"/>
      <c r="L796" s="661"/>
      <c r="M796" s="661"/>
      <c r="N796" s="664">
        <v>2.2800000000000002</v>
      </c>
      <c r="O796" s="664">
        <v>1293.9099999999999</v>
      </c>
      <c r="P796" s="677"/>
      <c r="Q796" s="665">
        <v>567.5043859649121</v>
      </c>
    </row>
    <row r="797" spans="1:17" ht="14.4" customHeight="1" x14ac:dyDescent="0.3">
      <c r="A797" s="660" t="s">
        <v>7170</v>
      </c>
      <c r="B797" s="661" t="s">
        <v>1686</v>
      </c>
      <c r="C797" s="661" t="s">
        <v>7167</v>
      </c>
      <c r="D797" s="661" t="s">
        <v>7223</v>
      </c>
      <c r="E797" s="661" t="s">
        <v>1842</v>
      </c>
      <c r="F797" s="664"/>
      <c r="G797" s="664"/>
      <c r="H797" s="661"/>
      <c r="I797" s="661"/>
      <c r="J797" s="664"/>
      <c r="K797" s="664"/>
      <c r="L797" s="661"/>
      <c r="M797" s="661"/>
      <c r="N797" s="664">
        <v>1.01</v>
      </c>
      <c r="O797" s="664">
        <v>232.72</v>
      </c>
      <c r="P797" s="677"/>
      <c r="Q797" s="665">
        <v>230.41584158415841</v>
      </c>
    </row>
    <row r="798" spans="1:17" ht="14.4" customHeight="1" x14ac:dyDescent="0.3">
      <c r="A798" s="660" t="s">
        <v>7170</v>
      </c>
      <c r="B798" s="661" t="s">
        <v>1686</v>
      </c>
      <c r="C798" s="661" t="s">
        <v>7167</v>
      </c>
      <c r="D798" s="661" t="s">
        <v>7354</v>
      </c>
      <c r="E798" s="661" t="s">
        <v>7332</v>
      </c>
      <c r="F798" s="664"/>
      <c r="G798" s="664"/>
      <c r="H798" s="661"/>
      <c r="I798" s="661"/>
      <c r="J798" s="664"/>
      <c r="K798" s="664"/>
      <c r="L798" s="661"/>
      <c r="M798" s="661"/>
      <c r="N798" s="664">
        <v>4.74</v>
      </c>
      <c r="O798" s="664">
        <v>17741.38</v>
      </c>
      <c r="P798" s="677"/>
      <c r="Q798" s="665">
        <v>3742.9071729957805</v>
      </c>
    </row>
    <row r="799" spans="1:17" ht="14.4" customHeight="1" x14ac:dyDescent="0.3">
      <c r="A799" s="660" t="s">
        <v>7170</v>
      </c>
      <c r="B799" s="661" t="s">
        <v>1686</v>
      </c>
      <c r="C799" s="661" t="s">
        <v>7167</v>
      </c>
      <c r="D799" s="661" t="s">
        <v>7331</v>
      </c>
      <c r="E799" s="661" t="s">
        <v>7332</v>
      </c>
      <c r="F799" s="664"/>
      <c r="G799" s="664"/>
      <c r="H799" s="661"/>
      <c r="I799" s="661"/>
      <c r="J799" s="664"/>
      <c r="K799" s="664"/>
      <c r="L799" s="661"/>
      <c r="M799" s="661"/>
      <c r="N799" s="664">
        <v>9.7899999999999991</v>
      </c>
      <c r="O799" s="664">
        <v>79041.570000000007</v>
      </c>
      <c r="P799" s="677"/>
      <c r="Q799" s="665">
        <v>8073.7048008171614</v>
      </c>
    </row>
    <row r="800" spans="1:17" ht="14.4" customHeight="1" x14ac:dyDescent="0.3">
      <c r="A800" s="660" t="s">
        <v>7170</v>
      </c>
      <c r="B800" s="661" t="s">
        <v>1686</v>
      </c>
      <c r="C800" s="661" t="s">
        <v>7167</v>
      </c>
      <c r="D800" s="661" t="s">
        <v>7355</v>
      </c>
      <c r="E800" s="661" t="s">
        <v>7332</v>
      </c>
      <c r="F800" s="664"/>
      <c r="G800" s="664"/>
      <c r="H800" s="661"/>
      <c r="I800" s="661"/>
      <c r="J800" s="664"/>
      <c r="K800" s="664"/>
      <c r="L800" s="661"/>
      <c r="M800" s="661"/>
      <c r="N800" s="664">
        <v>6.71</v>
      </c>
      <c r="O800" s="664">
        <v>6384.5400000000009</v>
      </c>
      <c r="P800" s="677"/>
      <c r="Q800" s="665">
        <v>951.49627421758578</v>
      </c>
    </row>
    <row r="801" spans="1:17" ht="14.4" customHeight="1" x14ac:dyDescent="0.3">
      <c r="A801" s="660" t="s">
        <v>7170</v>
      </c>
      <c r="B801" s="661" t="s">
        <v>1686</v>
      </c>
      <c r="C801" s="661" t="s">
        <v>7167</v>
      </c>
      <c r="D801" s="661" t="s">
        <v>7356</v>
      </c>
      <c r="E801" s="661" t="s">
        <v>2127</v>
      </c>
      <c r="F801" s="664"/>
      <c r="G801" s="664"/>
      <c r="H801" s="661"/>
      <c r="I801" s="661"/>
      <c r="J801" s="664"/>
      <c r="K801" s="664"/>
      <c r="L801" s="661"/>
      <c r="M801" s="661"/>
      <c r="N801" s="664">
        <v>6.3000000000000007</v>
      </c>
      <c r="O801" s="664">
        <v>9225.74</v>
      </c>
      <c r="P801" s="677"/>
      <c r="Q801" s="665">
        <v>1464.4031746031744</v>
      </c>
    </row>
    <row r="802" spans="1:17" ht="14.4" customHeight="1" x14ac:dyDescent="0.3">
      <c r="A802" s="660" t="s">
        <v>7170</v>
      </c>
      <c r="B802" s="661" t="s">
        <v>1686</v>
      </c>
      <c r="C802" s="661" t="s">
        <v>7167</v>
      </c>
      <c r="D802" s="661" t="s">
        <v>7333</v>
      </c>
      <c r="E802" s="661" t="s">
        <v>2127</v>
      </c>
      <c r="F802" s="664"/>
      <c r="G802" s="664"/>
      <c r="H802" s="661"/>
      <c r="I802" s="661"/>
      <c r="J802" s="664"/>
      <c r="K802" s="664"/>
      <c r="L802" s="661"/>
      <c r="M802" s="661"/>
      <c r="N802" s="664">
        <v>15.05</v>
      </c>
      <c r="O802" s="664">
        <v>7346.4800000000005</v>
      </c>
      <c r="P802" s="677"/>
      <c r="Q802" s="665">
        <v>488.13820598006646</v>
      </c>
    </row>
    <row r="803" spans="1:17" ht="14.4" customHeight="1" x14ac:dyDescent="0.3">
      <c r="A803" s="660" t="s">
        <v>7170</v>
      </c>
      <c r="B803" s="661" t="s">
        <v>1686</v>
      </c>
      <c r="C803" s="661" t="s">
        <v>7167</v>
      </c>
      <c r="D803" s="661" t="s">
        <v>7334</v>
      </c>
      <c r="E803" s="661" t="s">
        <v>2127</v>
      </c>
      <c r="F803" s="664"/>
      <c r="G803" s="664"/>
      <c r="H803" s="661"/>
      <c r="I803" s="661"/>
      <c r="J803" s="664"/>
      <c r="K803" s="664"/>
      <c r="L803" s="661"/>
      <c r="M803" s="661"/>
      <c r="N803" s="664">
        <v>12.76</v>
      </c>
      <c r="O803" s="664">
        <v>2104.4700000000003</v>
      </c>
      <c r="P803" s="677"/>
      <c r="Q803" s="665">
        <v>164.92711598746084</v>
      </c>
    </row>
    <row r="804" spans="1:17" ht="14.4" customHeight="1" x14ac:dyDescent="0.3">
      <c r="A804" s="660" t="s">
        <v>7170</v>
      </c>
      <c r="B804" s="661" t="s">
        <v>1686</v>
      </c>
      <c r="C804" s="661" t="s">
        <v>7167</v>
      </c>
      <c r="D804" s="661" t="s">
        <v>7395</v>
      </c>
      <c r="E804" s="661" t="s">
        <v>2127</v>
      </c>
      <c r="F804" s="664"/>
      <c r="G804" s="664"/>
      <c r="H804" s="661"/>
      <c r="I804" s="661"/>
      <c r="J804" s="664"/>
      <c r="K804" s="664"/>
      <c r="L804" s="661"/>
      <c r="M804" s="661"/>
      <c r="N804" s="664">
        <v>1</v>
      </c>
      <c r="O804" s="664">
        <v>1979.12</v>
      </c>
      <c r="P804" s="677"/>
      <c r="Q804" s="665">
        <v>1979.12</v>
      </c>
    </row>
    <row r="805" spans="1:17" ht="14.4" customHeight="1" x14ac:dyDescent="0.3">
      <c r="A805" s="660" t="s">
        <v>7170</v>
      </c>
      <c r="B805" s="661" t="s">
        <v>1686</v>
      </c>
      <c r="C805" s="661" t="s">
        <v>7167</v>
      </c>
      <c r="D805" s="661" t="s">
        <v>7396</v>
      </c>
      <c r="E805" s="661" t="s">
        <v>2139</v>
      </c>
      <c r="F805" s="664"/>
      <c r="G805" s="664"/>
      <c r="H805" s="661"/>
      <c r="I805" s="661"/>
      <c r="J805" s="664"/>
      <c r="K805" s="664"/>
      <c r="L805" s="661"/>
      <c r="M805" s="661"/>
      <c r="N805" s="664">
        <v>0.84</v>
      </c>
      <c r="O805" s="664">
        <v>628.49</v>
      </c>
      <c r="P805" s="677"/>
      <c r="Q805" s="665">
        <v>748.20238095238096</v>
      </c>
    </row>
    <row r="806" spans="1:17" ht="14.4" customHeight="1" x14ac:dyDescent="0.3">
      <c r="A806" s="660" t="s">
        <v>7170</v>
      </c>
      <c r="B806" s="661" t="s">
        <v>1686</v>
      </c>
      <c r="C806" s="661" t="s">
        <v>7167</v>
      </c>
      <c r="D806" s="661" t="s">
        <v>7336</v>
      </c>
      <c r="E806" s="661" t="s">
        <v>3819</v>
      </c>
      <c r="F806" s="664"/>
      <c r="G806" s="664"/>
      <c r="H806" s="661"/>
      <c r="I806" s="661"/>
      <c r="J806" s="664"/>
      <c r="K806" s="664"/>
      <c r="L806" s="661"/>
      <c r="M806" s="661"/>
      <c r="N806" s="664">
        <v>1</v>
      </c>
      <c r="O806" s="664">
        <v>2152.69</v>
      </c>
      <c r="P806" s="677"/>
      <c r="Q806" s="665">
        <v>2152.69</v>
      </c>
    </row>
    <row r="807" spans="1:17" ht="14.4" customHeight="1" x14ac:dyDescent="0.3">
      <c r="A807" s="660" t="s">
        <v>7170</v>
      </c>
      <c r="B807" s="661" t="s">
        <v>1686</v>
      </c>
      <c r="C807" s="661" t="s">
        <v>7167</v>
      </c>
      <c r="D807" s="661" t="s">
        <v>7337</v>
      </c>
      <c r="E807" s="661" t="s">
        <v>2139</v>
      </c>
      <c r="F807" s="664"/>
      <c r="G807" s="664"/>
      <c r="H807" s="661"/>
      <c r="I807" s="661"/>
      <c r="J807" s="664"/>
      <c r="K807" s="664"/>
      <c r="L807" s="661"/>
      <c r="M807" s="661"/>
      <c r="N807" s="664">
        <v>2</v>
      </c>
      <c r="O807" s="664">
        <v>2992.82</v>
      </c>
      <c r="P807" s="677"/>
      <c r="Q807" s="665">
        <v>1496.41</v>
      </c>
    </row>
    <row r="808" spans="1:17" ht="14.4" customHeight="1" x14ac:dyDescent="0.3">
      <c r="A808" s="660" t="s">
        <v>7170</v>
      </c>
      <c r="B808" s="661" t="s">
        <v>1686</v>
      </c>
      <c r="C808" s="661" t="s">
        <v>7167</v>
      </c>
      <c r="D808" s="661" t="s">
        <v>7409</v>
      </c>
      <c r="E808" s="661" t="s">
        <v>3505</v>
      </c>
      <c r="F808" s="664"/>
      <c r="G808" s="664"/>
      <c r="H808" s="661"/>
      <c r="I808" s="661"/>
      <c r="J808" s="664"/>
      <c r="K808" s="664"/>
      <c r="L808" s="661"/>
      <c r="M808" s="661"/>
      <c r="N808" s="664">
        <v>1</v>
      </c>
      <c r="O808" s="664">
        <v>736.72</v>
      </c>
      <c r="P808" s="677"/>
      <c r="Q808" s="665">
        <v>736.72</v>
      </c>
    </row>
    <row r="809" spans="1:17" ht="14.4" customHeight="1" x14ac:dyDescent="0.3">
      <c r="A809" s="660" t="s">
        <v>7170</v>
      </c>
      <c r="B809" s="661" t="s">
        <v>1686</v>
      </c>
      <c r="C809" s="661" t="s">
        <v>4381</v>
      </c>
      <c r="D809" s="661" t="s">
        <v>7175</v>
      </c>
      <c r="E809" s="661" t="s">
        <v>7176</v>
      </c>
      <c r="F809" s="664"/>
      <c r="G809" s="664"/>
      <c r="H809" s="661"/>
      <c r="I809" s="661"/>
      <c r="J809" s="664">
        <v>2</v>
      </c>
      <c r="K809" s="664">
        <v>243.13</v>
      </c>
      <c r="L809" s="661"/>
      <c r="M809" s="661">
        <v>121.565</v>
      </c>
      <c r="N809" s="664"/>
      <c r="O809" s="664"/>
      <c r="P809" s="677"/>
      <c r="Q809" s="665"/>
    </row>
    <row r="810" spans="1:17" ht="14.4" customHeight="1" x14ac:dyDescent="0.3">
      <c r="A810" s="660" t="s">
        <v>7170</v>
      </c>
      <c r="B810" s="661" t="s">
        <v>1686</v>
      </c>
      <c r="C810" s="661" t="s">
        <v>4381</v>
      </c>
      <c r="D810" s="661" t="s">
        <v>7357</v>
      </c>
      <c r="E810" s="661" t="s">
        <v>6522</v>
      </c>
      <c r="F810" s="664"/>
      <c r="G810" s="664"/>
      <c r="H810" s="661"/>
      <c r="I810" s="661"/>
      <c r="J810" s="664"/>
      <c r="K810" s="664"/>
      <c r="L810" s="661"/>
      <c r="M810" s="661"/>
      <c r="N810" s="664">
        <v>0.1</v>
      </c>
      <c r="O810" s="664">
        <v>15.79</v>
      </c>
      <c r="P810" s="677"/>
      <c r="Q810" s="665">
        <v>157.89999999999998</v>
      </c>
    </row>
    <row r="811" spans="1:17" ht="14.4" customHeight="1" x14ac:dyDescent="0.3">
      <c r="A811" s="660" t="s">
        <v>7170</v>
      </c>
      <c r="B811" s="661" t="s">
        <v>1686</v>
      </c>
      <c r="C811" s="661" t="s">
        <v>4381</v>
      </c>
      <c r="D811" s="661" t="s">
        <v>7177</v>
      </c>
      <c r="E811" s="661" t="s">
        <v>7178</v>
      </c>
      <c r="F811" s="664">
        <v>0.2</v>
      </c>
      <c r="G811" s="664">
        <v>0.75</v>
      </c>
      <c r="H811" s="661">
        <v>1</v>
      </c>
      <c r="I811" s="661">
        <v>3.75</v>
      </c>
      <c r="J811" s="664"/>
      <c r="K811" s="664"/>
      <c r="L811" s="661"/>
      <c r="M811" s="661"/>
      <c r="N811" s="664"/>
      <c r="O811" s="664"/>
      <c r="P811" s="677"/>
      <c r="Q811" s="665"/>
    </row>
    <row r="812" spans="1:17" ht="14.4" customHeight="1" x14ac:dyDescent="0.3">
      <c r="A812" s="660" t="s">
        <v>7170</v>
      </c>
      <c r="B812" s="661" t="s">
        <v>1686</v>
      </c>
      <c r="C812" s="661" t="s">
        <v>4381</v>
      </c>
      <c r="D812" s="661" t="s">
        <v>7179</v>
      </c>
      <c r="E812" s="661" t="s">
        <v>7180</v>
      </c>
      <c r="F812" s="664">
        <v>0.4</v>
      </c>
      <c r="G812" s="664">
        <v>78.239999999999995</v>
      </c>
      <c r="H812" s="661">
        <v>1</v>
      </c>
      <c r="I812" s="661">
        <v>195.59999999999997</v>
      </c>
      <c r="J812" s="664">
        <v>1.7000000000000002</v>
      </c>
      <c r="K812" s="664">
        <v>335.41</v>
      </c>
      <c r="L812" s="661">
        <v>4.2869376278118612</v>
      </c>
      <c r="M812" s="661">
        <v>197.29999999999998</v>
      </c>
      <c r="N812" s="664">
        <v>0.1</v>
      </c>
      <c r="O812" s="664">
        <v>19.73</v>
      </c>
      <c r="P812" s="677">
        <v>0.25217280163599182</v>
      </c>
      <c r="Q812" s="665">
        <v>197.29999999999998</v>
      </c>
    </row>
    <row r="813" spans="1:17" ht="14.4" customHeight="1" x14ac:dyDescent="0.3">
      <c r="A813" s="660" t="s">
        <v>7170</v>
      </c>
      <c r="B813" s="661" t="s">
        <v>1686</v>
      </c>
      <c r="C813" s="661" t="s">
        <v>4381</v>
      </c>
      <c r="D813" s="661" t="s">
        <v>7189</v>
      </c>
      <c r="E813" s="661" t="s">
        <v>4221</v>
      </c>
      <c r="F813" s="664">
        <v>2</v>
      </c>
      <c r="G813" s="664">
        <v>13907.12</v>
      </c>
      <c r="H813" s="661">
        <v>1</v>
      </c>
      <c r="I813" s="661">
        <v>6953.56</v>
      </c>
      <c r="J813" s="664"/>
      <c r="K813" s="664"/>
      <c r="L813" s="661"/>
      <c r="M813" s="661"/>
      <c r="N813" s="664"/>
      <c r="O813" s="664"/>
      <c r="P813" s="677"/>
      <c r="Q813" s="665"/>
    </row>
    <row r="814" spans="1:17" ht="14.4" customHeight="1" x14ac:dyDescent="0.3">
      <c r="A814" s="660" t="s">
        <v>7170</v>
      </c>
      <c r="B814" s="661" t="s">
        <v>1686</v>
      </c>
      <c r="C814" s="661" t="s">
        <v>4381</v>
      </c>
      <c r="D814" s="661" t="s">
        <v>7192</v>
      </c>
      <c r="E814" s="661" t="s">
        <v>7193</v>
      </c>
      <c r="F814" s="664"/>
      <c r="G814" s="664"/>
      <c r="H814" s="661"/>
      <c r="I814" s="661"/>
      <c r="J814" s="664"/>
      <c r="K814" s="664"/>
      <c r="L814" s="661"/>
      <c r="M814" s="661"/>
      <c r="N814" s="664">
        <v>1</v>
      </c>
      <c r="O814" s="664">
        <v>24716.38</v>
      </c>
      <c r="P814" s="677"/>
      <c r="Q814" s="665">
        <v>24716.38</v>
      </c>
    </row>
    <row r="815" spans="1:17" ht="14.4" customHeight="1" x14ac:dyDescent="0.3">
      <c r="A815" s="660" t="s">
        <v>7170</v>
      </c>
      <c r="B815" s="661" t="s">
        <v>1686</v>
      </c>
      <c r="C815" s="661" t="s">
        <v>4381</v>
      </c>
      <c r="D815" s="661" t="s">
        <v>7252</v>
      </c>
      <c r="E815" s="661" t="s">
        <v>7253</v>
      </c>
      <c r="F815" s="664"/>
      <c r="G815" s="664"/>
      <c r="H815" s="661"/>
      <c r="I815" s="661"/>
      <c r="J815" s="664"/>
      <c r="K815" s="664"/>
      <c r="L815" s="661"/>
      <c r="M815" s="661"/>
      <c r="N815" s="664">
        <v>3</v>
      </c>
      <c r="O815" s="664">
        <v>152.85</v>
      </c>
      <c r="P815" s="677"/>
      <c r="Q815" s="665">
        <v>50.949999999999996</v>
      </c>
    </row>
    <row r="816" spans="1:17" ht="14.4" customHeight="1" x14ac:dyDescent="0.3">
      <c r="A816" s="660" t="s">
        <v>7170</v>
      </c>
      <c r="B816" s="661" t="s">
        <v>1686</v>
      </c>
      <c r="C816" s="661" t="s">
        <v>4381</v>
      </c>
      <c r="D816" s="661" t="s">
        <v>7200</v>
      </c>
      <c r="E816" s="661" t="s">
        <v>7161</v>
      </c>
      <c r="F816" s="664">
        <v>8</v>
      </c>
      <c r="G816" s="664">
        <v>30</v>
      </c>
      <c r="H816" s="661">
        <v>1</v>
      </c>
      <c r="I816" s="661">
        <v>3.75</v>
      </c>
      <c r="J816" s="664"/>
      <c r="K816" s="664"/>
      <c r="L816" s="661"/>
      <c r="M816" s="661"/>
      <c r="N816" s="664"/>
      <c r="O816" s="664"/>
      <c r="P816" s="677"/>
      <c r="Q816" s="665"/>
    </row>
    <row r="817" spans="1:17" ht="14.4" customHeight="1" x14ac:dyDescent="0.3">
      <c r="A817" s="660" t="s">
        <v>7170</v>
      </c>
      <c r="B817" s="661" t="s">
        <v>1686</v>
      </c>
      <c r="C817" s="661" t="s">
        <v>4381</v>
      </c>
      <c r="D817" s="661" t="s">
        <v>7262</v>
      </c>
      <c r="E817" s="661" t="s">
        <v>7161</v>
      </c>
      <c r="F817" s="664">
        <v>3.41</v>
      </c>
      <c r="G817" s="664">
        <v>557.48</v>
      </c>
      <c r="H817" s="661">
        <v>1</v>
      </c>
      <c r="I817" s="661">
        <v>163.48387096774192</v>
      </c>
      <c r="J817" s="664"/>
      <c r="K817" s="664"/>
      <c r="L817" s="661"/>
      <c r="M817" s="661"/>
      <c r="N817" s="664"/>
      <c r="O817" s="664"/>
      <c r="P817" s="677"/>
      <c r="Q817" s="665"/>
    </row>
    <row r="818" spans="1:17" ht="14.4" customHeight="1" x14ac:dyDescent="0.3">
      <c r="A818" s="660" t="s">
        <v>7170</v>
      </c>
      <c r="B818" s="661" t="s">
        <v>1686</v>
      </c>
      <c r="C818" s="661" t="s">
        <v>4381</v>
      </c>
      <c r="D818" s="661" t="s">
        <v>7263</v>
      </c>
      <c r="E818" s="661" t="s">
        <v>7161</v>
      </c>
      <c r="F818" s="664">
        <v>0.16</v>
      </c>
      <c r="G818" s="664">
        <v>235.43</v>
      </c>
      <c r="H818" s="661">
        <v>1</v>
      </c>
      <c r="I818" s="661">
        <v>1471.4375</v>
      </c>
      <c r="J818" s="664"/>
      <c r="K818" s="664"/>
      <c r="L818" s="661"/>
      <c r="M818" s="661"/>
      <c r="N818" s="664"/>
      <c r="O818" s="664"/>
      <c r="P818" s="677"/>
      <c r="Q818" s="665"/>
    </row>
    <row r="819" spans="1:17" ht="14.4" customHeight="1" x14ac:dyDescent="0.3">
      <c r="A819" s="660" t="s">
        <v>7170</v>
      </c>
      <c r="B819" s="661" t="s">
        <v>1686</v>
      </c>
      <c r="C819" s="661" t="s">
        <v>4381</v>
      </c>
      <c r="D819" s="661" t="s">
        <v>7202</v>
      </c>
      <c r="E819" s="661" t="s">
        <v>1021</v>
      </c>
      <c r="F819" s="664">
        <v>1.6</v>
      </c>
      <c r="G819" s="664">
        <v>122.96</v>
      </c>
      <c r="H819" s="661">
        <v>1</v>
      </c>
      <c r="I819" s="661">
        <v>76.849999999999994</v>
      </c>
      <c r="J819" s="664">
        <v>3.8000000000000003</v>
      </c>
      <c r="K819" s="664">
        <v>294.68</v>
      </c>
      <c r="L819" s="661">
        <v>2.396551724137931</v>
      </c>
      <c r="M819" s="661">
        <v>77.547368421052624</v>
      </c>
      <c r="N819" s="664">
        <v>0.8</v>
      </c>
      <c r="O819" s="664">
        <v>59.16</v>
      </c>
      <c r="P819" s="677">
        <v>0.48113207547169812</v>
      </c>
      <c r="Q819" s="665">
        <v>73.949999999999989</v>
      </c>
    </row>
    <row r="820" spans="1:17" ht="14.4" customHeight="1" x14ac:dyDescent="0.3">
      <c r="A820" s="660" t="s">
        <v>7170</v>
      </c>
      <c r="B820" s="661" t="s">
        <v>1686</v>
      </c>
      <c r="C820" s="661" t="s">
        <v>4381</v>
      </c>
      <c r="D820" s="661" t="s">
        <v>7265</v>
      </c>
      <c r="E820" s="661" t="s">
        <v>1622</v>
      </c>
      <c r="F820" s="664">
        <v>0.19999999999999998</v>
      </c>
      <c r="G820" s="664">
        <v>67.42</v>
      </c>
      <c r="H820" s="661">
        <v>1</v>
      </c>
      <c r="I820" s="661">
        <v>337.1</v>
      </c>
      <c r="J820" s="664">
        <v>0.91</v>
      </c>
      <c r="K820" s="664">
        <v>309.49</v>
      </c>
      <c r="L820" s="661">
        <v>4.5904776030851382</v>
      </c>
      <c r="M820" s="661">
        <v>340.09890109890108</v>
      </c>
      <c r="N820" s="664"/>
      <c r="O820" s="664"/>
      <c r="P820" s="677"/>
      <c r="Q820" s="665"/>
    </row>
    <row r="821" spans="1:17" ht="14.4" customHeight="1" x14ac:dyDescent="0.3">
      <c r="A821" s="660" t="s">
        <v>7170</v>
      </c>
      <c r="B821" s="661" t="s">
        <v>1686</v>
      </c>
      <c r="C821" s="661" t="s">
        <v>4381</v>
      </c>
      <c r="D821" s="661" t="s">
        <v>7266</v>
      </c>
      <c r="E821" s="661" t="s">
        <v>1626</v>
      </c>
      <c r="F821" s="664">
        <v>1</v>
      </c>
      <c r="G821" s="664">
        <v>84.28</v>
      </c>
      <c r="H821" s="661">
        <v>1</v>
      </c>
      <c r="I821" s="661">
        <v>84.28</v>
      </c>
      <c r="J821" s="664">
        <v>3</v>
      </c>
      <c r="K821" s="664">
        <v>255.06</v>
      </c>
      <c r="L821" s="661">
        <v>3.0263407688656856</v>
      </c>
      <c r="M821" s="661">
        <v>85.02</v>
      </c>
      <c r="N821" s="664"/>
      <c r="O821" s="664"/>
      <c r="P821" s="677"/>
      <c r="Q821" s="665"/>
    </row>
    <row r="822" spans="1:17" ht="14.4" customHeight="1" x14ac:dyDescent="0.3">
      <c r="A822" s="660" t="s">
        <v>7170</v>
      </c>
      <c r="B822" s="661" t="s">
        <v>1686</v>
      </c>
      <c r="C822" s="661" t="s">
        <v>4381</v>
      </c>
      <c r="D822" s="661" t="s">
        <v>7267</v>
      </c>
      <c r="E822" s="661" t="s">
        <v>1630</v>
      </c>
      <c r="F822" s="664">
        <v>1</v>
      </c>
      <c r="G822" s="664">
        <v>168.57</v>
      </c>
      <c r="H822" s="661">
        <v>1</v>
      </c>
      <c r="I822" s="661">
        <v>168.57</v>
      </c>
      <c r="J822" s="664"/>
      <c r="K822" s="664"/>
      <c r="L822" s="661"/>
      <c r="M822" s="661"/>
      <c r="N822" s="664"/>
      <c r="O822" s="664"/>
      <c r="P822" s="677"/>
      <c r="Q822" s="665"/>
    </row>
    <row r="823" spans="1:17" ht="14.4" customHeight="1" x14ac:dyDescent="0.3">
      <c r="A823" s="660" t="s">
        <v>7170</v>
      </c>
      <c r="B823" s="661" t="s">
        <v>1686</v>
      </c>
      <c r="C823" s="661" t="s">
        <v>4381</v>
      </c>
      <c r="D823" s="661" t="s">
        <v>7203</v>
      </c>
      <c r="E823" s="661" t="s">
        <v>7204</v>
      </c>
      <c r="F823" s="664"/>
      <c r="G823" s="664"/>
      <c r="H823" s="661"/>
      <c r="I823" s="661"/>
      <c r="J823" s="664">
        <v>0.30000000000000004</v>
      </c>
      <c r="K823" s="664">
        <v>36.78</v>
      </c>
      <c r="L823" s="661"/>
      <c r="M823" s="661">
        <v>122.59999999999998</v>
      </c>
      <c r="N823" s="664">
        <v>0.1</v>
      </c>
      <c r="O823" s="664">
        <v>26.86</v>
      </c>
      <c r="P823" s="677"/>
      <c r="Q823" s="665">
        <v>268.59999999999997</v>
      </c>
    </row>
    <row r="824" spans="1:17" ht="14.4" customHeight="1" x14ac:dyDescent="0.3">
      <c r="A824" s="660" t="s">
        <v>7170</v>
      </c>
      <c r="B824" s="661" t="s">
        <v>1686</v>
      </c>
      <c r="C824" s="661" t="s">
        <v>4381</v>
      </c>
      <c r="D824" s="661" t="s">
        <v>7205</v>
      </c>
      <c r="E824" s="661" t="s">
        <v>4110</v>
      </c>
      <c r="F824" s="664"/>
      <c r="G824" s="664"/>
      <c r="H824" s="661"/>
      <c r="I824" s="661"/>
      <c r="J824" s="664">
        <v>0.2</v>
      </c>
      <c r="K824" s="664">
        <v>13.03</v>
      </c>
      <c r="L824" s="661"/>
      <c r="M824" s="661">
        <v>65.149999999999991</v>
      </c>
      <c r="N824" s="664"/>
      <c r="O824" s="664"/>
      <c r="P824" s="677"/>
      <c r="Q824" s="665"/>
    </row>
    <row r="825" spans="1:17" ht="14.4" customHeight="1" x14ac:dyDescent="0.3">
      <c r="A825" s="660" t="s">
        <v>7170</v>
      </c>
      <c r="B825" s="661" t="s">
        <v>1686</v>
      </c>
      <c r="C825" s="661" t="s">
        <v>4381</v>
      </c>
      <c r="D825" s="661" t="s">
        <v>7207</v>
      </c>
      <c r="E825" s="661" t="s">
        <v>7161</v>
      </c>
      <c r="F825" s="664">
        <v>1</v>
      </c>
      <c r="G825" s="664">
        <v>9.3699999999999992</v>
      </c>
      <c r="H825" s="661">
        <v>1</v>
      </c>
      <c r="I825" s="661">
        <v>9.3699999999999992</v>
      </c>
      <c r="J825" s="664">
        <v>2</v>
      </c>
      <c r="K825" s="664">
        <v>18.899999999999999</v>
      </c>
      <c r="L825" s="661">
        <v>2.0170757737459977</v>
      </c>
      <c r="M825" s="661">
        <v>9.4499999999999993</v>
      </c>
      <c r="N825" s="664"/>
      <c r="O825" s="664"/>
      <c r="P825" s="677"/>
      <c r="Q825" s="665"/>
    </row>
    <row r="826" spans="1:17" ht="14.4" customHeight="1" x14ac:dyDescent="0.3">
      <c r="A826" s="660" t="s">
        <v>7170</v>
      </c>
      <c r="B826" s="661" t="s">
        <v>1686</v>
      </c>
      <c r="C826" s="661" t="s">
        <v>4381</v>
      </c>
      <c r="D826" s="661" t="s">
        <v>7431</v>
      </c>
      <c r="E826" s="661" t="s">
        <v>2218</v>
      </c>
      <c r="F826" s="664">
        <v>1</v>
      </c>
      <c r="G826" s="664">
        <v>3.75</v>
      </c>
      <c r="H826" s="661">
        <v>1</v>
      </c>
      <c r="I826" s="661">
        <v>3.75</v>
      </c>
      <c r="J826" s="664"/>
      <c r="K826" s="664"/>
      <c r="L826" s="661"/>
      <c r="M826" s="661"/>
      <c r="N826" s="664"/>
      <c r="O826" s="664"/>
      <c r="P826" s="677"/>
      <c r="Q826" s="665"/>
    </row>
    <row r="827" spans="1:17" ht="14.4" customHeight="1" x14ac:dyDescent="0.3">
      <c r="A827" s="660" t="s">
        <v>7170</v>
      </c>
      <c r="B827" s="661" t="s">
        <v>1686</v>
      </c>
      <c r="C827" s="661" t="s">
        <v>4381</v>
      </c>
      <c r="D827" s="661" t="s">
        <v>7276</v>
      </c>
      <c r="E827" s="661" t="s">
        <v>7277</v>
      </c>
      <c r="F827" s="664"/>
      <c r="G827" s="664"/>
      <c r="H827" s="661"/>
      <c r="I827" s="661"/>
      <c r="J827" s="664">
        <v>2.69</v>
      </c>
      <c r="K827" s="664">
        <v>772.4</v>
      </c>
      <c r="L827" s="661"/>
      <c r="M827" s="661">
        <v>287.13754646840147</v>
      </c>
      <c r="N827" s="664"/>
      <c r="O827" s="664"/>
      <c r="P827" s="677"/>
      <c r="Q827" s="665"/>
    </row>
    <row r="828" spans="1:17" ht="14.4" customHeight="1" x14ac:dyDescent="0.3">
      <c r="A828" s="660" t="s">
        <v>7170</v>
      </c>
      <c r="B828" s="661" t="s">
        <v>1686</v>
      </c>
      <c r="C828" s="661" t="s">
        <v>4381</v>
      </c>
      <c r="D828" s="661" t="s">
        <v>7278</v>
      </c>
      <c r="E828" s="661" t="s">
        <v>7277</v>
      </c>
      <c r="F828" s="664"/>
      <c r="G828" s="664"/>
      <c r="H828" s="661"/>
      <c r="I828" s="661"/>
      <c r="J828" s="664">
        <v>6</v>
      </c>
      <c r="K828" s="664">
        <v>8614.44</v>
      </c>
      <c r="L828" s="661"/>
      <c r="M828" s="661">
        <v>1435.74</v>
      </c>
      <c r="N828" s="664"/>
      <c r="O828" s="664"/>
      <c r="P828" s="677"/>
      <c r="Q828" s="665"/>
    </row>
    <row r="829" spans="1:17" ht="14.4" customHeight="1" x14ac:dyDescent="0.3">
      <c r="A829" s="660" t="s">
        <v>7170</v>
      </c>
      <c r="B829" s="661" t="s">
        <v>1686</v>
      </c>
      <c r="C829" s="661" t="s">
        <v>4381</v>
      </c>
      <c r="D829" s="661" t="s">
        <v>7171</v>
      </c>
      <c r="E829" s="661" t="s">
        <v>1679</v>
      </c>
      <c r="F829" s="664"/>
      <c r="G829" s="664"/>
      <c r="H829" s="661"/>
      <c r="I829" s="661"/>
      <c r="J829" s="664"/>
      <c r="K829" s="664"/>
      <c r="L829" s="661"/>
      <c r="M829" s="661"/>
      <c r="N829" s="664">
        <v>2</v>
      </c>
      <c r="O829" s="664">
        <v>18817.03</v>
      </c>
      <c r="P829" s="677"/>
      <c r="Q829" s="665">
        <v>9408.5149999999994</v>
      </c>
    </row>
    <row r="830" spans="1:17" ht="14.4" customHeight="1" x14ac:dyDescent="0.3">
      <c r="A830" s="660" t="s">
        <v>7170</v>
      </c>
      <c r="B830" s="661" t="s">
        <v>1686</v>
      </c>
      <c r="C830" s="661" t="s">
        <v>4381</v>
      </c>
      <c r="D830" s="661" t="s">
        <v>7288</v>
      </c>
      <c r="E830" s="661" t="s">
        <v>4197</v>
      </c>
      <c r="F830" s="664"/>
      <c r="G830" s="664"/>
      <c r="H830" s="661"/>
      <c r="I830" s="661"/>
      <c r="J830" s="664">
        <v>12.03</v>
      </c>
      <c r="K830" s="664">
        <v>8928.92</v>
      </c>
      <c r="L830" s="661"/>
      <c r="M830" s="661">
        <v>742.22111388196186</v>
      </c>
      <c r="N830" s="664">
        <v>2.34</v>
      </c>
      <c r="O830" s="664">
        <v>1736.79</v>
      </c>
      <c r="P830" s="677"/>
      <c r="Q830" s="665">
        <v>742.21794871794873</v>
      </c>
    </row>
    <row r="831" spans="1:17" ht="14.4" customHeight="1" x14ac:dyDescent="0.3">
      <c r="A831" s="660" t="s">
        <v>7170</v>
      </c>
      <c r="B831" s="661" t="s">
        <v>1686</v>
      </c>
      <c r="C831" s="661" t="s">
        <v>4381</v>
      </c>
      <c r="D831" s="661" t="s">
        <v>7290</v>
      </c>
      <c r="E831" s="661" t="s">
        <v>1978</v>
      </c>
      <c r="F831" s="664"/>
      <c r="G831" s="664"/>
      <c r="H831" s="661"/>
      <c r="I831" s="661"/>
      <c r="J831" s="664"/>
      <c r="K831" s="664"/>
      <c r="L831" s="661"/>
      <c r="M831" s="661"/>
      <c r="N831" s="664">
        <v>2.7800000000000002</v>
      </c>
      <c r="O831" s="664">
        <v>313.08</v>
      </c>
      <c r="P831" s="677"/>
      <c r="Q831" s="665">
        <v>112.6187050359712</v>
      </c>
    </row>
    <row r="832" spans="1:17" ht="14.4" customHeight="1" x14ac:dyDescent="0.3">
      <c r="A832" s="660" t="s">
        <v>7170</v>
      </c>
      <c r="B832" s="661" t="s">
        <v>1686</v>
      </c>
      <c r="C832" s="661" t="s">
        <v>4381</v>
      </c>
      <c r="D832" s="661" t="s">
        <v>7222</v>
      </c>
      <c r="E832" s="661" t="s">
        <v>1978</v>
      </c>
      <c r="F832" s="664"/>
      <c r="G832" s="664"/>
      <c r="H832" s="661"/>
      <c r="I832" s="661"/>
      <c r="J832" s="664"/>
      <c r="K832" s="664"/>
      <c r="L832" s="661"/>
      <c r="M832" s="661"/>
      <c r="N832" s="664">
        <v>4.1100000000000003</v>
      </c>
      <c r="O832" s="664">
        <v>2332.46</v>
      </c>
      <c r="P832" s="677"/>
      <c r="Q832" s="665">
        <v>567.50851581508516</v>
      </c>
    </row>
    <row r="833" spans="1:17" ht="14.4" customHeight="1" x14ac:dyDescent="0.3">
      <c r="A833" s="660" t="s">
        <v>7170</v>
      </c>
      <c r="B833" s="661" t="s">
        <v>1686</v>
      </c>
      <c r="C833" s="661" t="s">
        <v>4381</v>
      </c>
      <c r="D833" s="661" t="s">
        <v>7300</v>
      </c>
      <c r="E833" s="661" t="s">
        <v>1893</v>
      </c>
      <c r="F833" s="664"/>
      <c r="G833" s="664"/>
      <c r="H833" s="661"/>
      <c r="I833" s="661"/>
      <c r="J833" s="664">
        <v>7.48</v>
      </c>
      <c r="K833" s="664">
        <v>1233.67</v>
      </c>
      <c r="L833" s="661"/>
      <c r="M833" s="661">
        <v>164.92914438502675</v>
      </c>
      <c r="N833" s="664"/>
      <c r="O833" s="664"/>
      <c r="P833" s="677"/>
      <c r="Q833" s="665"/>
    </row>
    <row r="834" spans="1:17" ht="14.4" customHeight="1" x14ac:dyDescent="0.3">
      <c r="A834" s="660" t="s">
        <v>7170</v>
      </c>
      <c r="B834" s="661" t="s">
        <v>1686</v>
      </c>
      <c r="C834" s="661" t="s">
        <v>4381</v>
      </c>
      <c r="D834" s="661" t="s">
        <v>7301</v>
      </c>
      <c r="E834" s="661" t="s">
        <v>1896</v>
      </c>
      <c r="F834" s="664"/>
      <c r="G834" s="664"/>
      <c r="H834" s="661"/>
      <c r="I834" s="661"/>
      <c r="J834" s="664">
        <v>0.1</v>
      </c>
      <c r="K834" s="664">
        <v>148.43</v>
      </c>
      <c r="L834" s="661"/>
      <c r="M834" s="661">
        <v>1484.3</v>
      </c>
      <c r="N834" s="664"/>
      <c r="O834" s="664"/>
      <c r="P834" s="677"/>
      <c r="Q834" s="665"/>
    </row>
    <row r="835" spans="1:17" ht="14.4" customHeight="1" x14ac:dyDescent="0.3">
      <c r="A835" s="660" t="s">
        <v>7170</v>
      </c>
      <c r="B835" s="661" t="s">
        <v>1686</v>
      </c>
      <c r="C835" s="661" t="s">
        <v>4381</v>
      </c>
      <c r="D835" s="661" t="s">
        <v>7302</v>
      </c>
      <c r="E835" s="661" t="s">
        <v>1912</v>
      </c>
      <c r="F835" s="664">
        <v>4.6500000000000004</v>
      </c>
      <c r="G835" s="664">
        <v>2280.73</v>
      </c>
      <c r="H835" s="661">
        <v>1</v>
      </c>
      <c r="I835" s="661">
        <v>490.47956989247308</v>
      </c>
      <c r="J835" s="664">
        <v>1.85</v>
      </c>
      <c r="K835" s="664">
        <v>915.34</v>
      </c>
      <c r="L835" s="661">
        <v>0.40133641421825467</v>
      </c>
      <c r="M835" s="661">
        <v>494.77837837837836</v>
      </c>
      <c r="N835" s="664"/>
      <c r="O835" s="664"/>
      <c r="P835" s="677"/>
      <c r="Q835" s="665"/>
    </row>
    <row r="836" spans="1:17" ht="14.4" customHeight="1" x14ac:dyDescent="0.3">
      <c r="A836" s="660" t="s">
        <v>7170</v>
      </c>
      <c r="B836" s="661" t="s">
        <v>1686</v>
      </c>
      <c r="C836" s="661" t="s">
        <v>4381</v>
      </c>
      <c r="D836" s="661" t="s">
        <v>7306</v>
      </c>
      <c r="E836" s="661" t="s">
        <v>1899</v>
      </c>
      <c r="F836" s="664">
        <v>1.75</v>
      </c>
      <c r="G836" s="664">
        <v>2528.11</v>
      </c>
      <c r="H836" s="661">
        <v>1</v>
      </c>
      <c r="I836" s="661">
        <v>1444.6342857142859</v>
      </c>
      <c r="J836" s="664">
        <v>1.8599999999999999</v>
      </c>
      <c r="K836" s="664">
        <v>2710.59</v>
      </c>
      <c r="L836" s="661">
        <v>1.0721804035425673</v>
      </c>
      <c r="M836" s="661">
        <v>1457.3064516129034</v>
      </c>
      <c r="N836" s="664"/>
      <c r="O836" s="664"/>
      <c r="P836" s="677"/>
      <c r="Q836" s="665"/>
    </row>
    <row r="837" spans="1:17" ht="14.4" customHeight="1" x14ac:dyDescent="0.3">
      <c r="A837" s="660" t="s">
        <v>7170</v>
      </c>
      <c r="B837" s="661" t="s">
        <v>1686</v>
      </c>
      <c r="C837" s="661" t="s">
        <v>4381</v>
      </c>
      <c r="D837" s="661" t="s">
        <v>7307</v>
      </c>
      <c r="E837" s="661" t="s">
        <v>1899</v>
      </c>
      <c r="F837" s="664">
        <v>1.88</v>
      </c>
      <c r="G837" s="664">
        <v>9053.0400000000009</v>
      </c>
      <c r="H837" s="661">
        <v>1</v>
      </c>
      <c r="I837" s="661">
        <v>4815.4468085106391</v>
      </c>
      <c r="J837" s="664">
        <v>4.91</v>
      </c>
      <c r="K837" s="664">
        <v>23851.25</v>
      </c>
      <c r="L837" s="661">
        <v>2.6346122407500681</v>
      </c>
      <c r="M837" s="661">
        <v>4857.688391038696</v>
      </c>
      <c r="N837" s="664"/>
      <c r="O837" s="664"/>
      <c r="P837" s="677"/>
      <c r="Q837" s="665"/>
    </row>
    <row r="838" spans="1:17" ht="14.4" customHeight="1" x14ac:dyDescent="0.3">
      <c r="A838" s="660" t="s">
        <v>7170</v>
      </c>
      <c r="B838" s="661" t="s">
        <v>1686</v>
      </c>
      <c r="C838" s="661" t="s">
        <v>4381</v>
      </c>
      <c r="D838" s="661" t="s">
        <v>7308</v>
      </c>
      <c r="E838" s="661" t="s">
        <v>1899</v>
      </c>
      <c r="F838" s="664">
        <v>1.23</v>
      </c>
      <c r="G838" s="664">
        <v>17767.64</v>
      </c>
      <c r="H838" s="661">
        <v>1</v>
      </c>
      <c r="I838" s="661">
        <v>14445.235772357722</v>
      </c>
      <c r="J838" s="664">
        <v>4.93</v>
      </c>
      <c r="K838" s="664">
        <v>71839.66</v>
      </c>
      <c r="L838" s="661">
        <v>4.0432865591603617</v>
      </c>
      <c r="M838" s="661">
        <v>14571.939148073025</v>
      </c>
      <c r="N838" s="664"/>
      <c r="O838" s="664"/>
      <c r="P838" s="677"/>
      <c r="Q838" s="665"/>
    </row>
    <row r="839" spans="1:17" ht="14.4" customHeight="1" x14ac:dyDescent="0.3">
      <c r="A839" s="660" t="s">
        <v>7170</v>
      </c>
      <c r="B839" s="661" t="s">
        <v>1686</v>
      </c>
      <c r="C839" s="661" t="s">
        <v>4381</v>
      </c>
      <c r="D839" s="661" t="s">
        <v>7309</v>
      </c>
      <c r="E839" s="661" t="s">
        <v>7310</v>
      </c>
      <c r="F839" s="664">
        <v>0.13</v>
      </c>
      <c r="G839" s="664">
        <v>124.12</v>
      </c>
      <c r="H839" s="661">
        <v>1</v>
      </c>
      <c r="I839" s="661">
        <v>954.76923076923072</v>
      </c>
      <c r="J839" s="664">
        <v>0.54</v>
      </c>
      <c r="K839" s="664">
        <v>236.79</v>
      </c>
      <c r="L839" s="661">
        <v>1.9077505639703511</v>
      </c>
      <c r="M839" s="661">
        <v>438.49999999999994</v>
      </c>
      <c r="N839" s="664"/>
      <c r="O839" s="664"/>
      <c r="P839" s="677"/>
      <c r="Q839" s="665"/>
    </row>
    <row r="840" spans="1:17" ht="14.4" customHeight="1" x14ac:dyDescent="0.3">
      <c r="A840" s="660" t="s">
        <v>7170</v>
      </c>
      <c r="B840" s="661" t="s">
        <v>1686</v>
      </c>
      <c r="C840" s="661" t="s">
        <v>4381</v>
      </c>
      <c r="D840" s="661" t="s">
        <v>7311</v>
      </c>
      <c r="E840" s="661" t="s">
        <v>7312</v>
      </c>
      <c r="F840" s="664">
        <v>3.66</v>
      </c>
      <c r="G840" s="664">
        <v>12583.55</v>
      </c>
      <c r="H840" s="661">
        <v>1</v>
      </c>
      <c r="I840" s="661">
        <v>3438.1284153005463</v>
      </c>
      <c r="J840" s="664">
        <v>7.83</v>
      </c>
      <c r="K840" s="664">
        <v>17166.55</v>
      </c>
      <c r="L840" s="661">
        <v>1.3642056494391488</v>
      </c>
      <c r="M840" s="661">
        <v>2192.4074074074074</v>
      </c>
      <c r="N840" s="664"/>
      <c r="O840" s="664"/>
      <c r="P840" s="677"/>
      <c r="Q840" s="665"/>
    </row>
    <row r="841" spans="1:17" ht="14.4" customHeight="1" x14ac:dyDescent="0.3">
      <c r="A841" s="660" t="s">
        <v>7170</v>
      </c>
      <c r="B841" s="661" t="s">
        <v>1686</v>
      </c>
      <c r="C841" s="661" t="s">
        <v>4381</v>
      </c>
      <c r="D841" s="661" t="s">
        <v>7313</v>
      </c>
      <c r="E841" s="661" t="s">
        <v>4197</v>
      </c>
      <c r="F841" s="664"/>
      <c r="G841" s="664"/>
      <c r="H841" s="661"/>
      <c r="I841" s="661"/>
      <c r="J841" s="664">
        <v>1.0900000000000001</v>
      </c>
      <c r="K841" s="664">
        <v>8090.3</v>
      </c>
      <c r="L841" s="661"/>
      <c r="M841" s="661">
        <v>7422.2935779816507</v>
      </c>
      <c r="N841" s="664">
        <v>7.0000000000000007E-2</v>
      </c>
      <c r="O841" s="664">
        <v>519.55999999999995</v>
      </c>
      <c r="P841" s="677"/>
      <c r="Q841" s="665">
        <v>7422.2857142857129</v>
      </c>
    </row>
    <row r="842" spans="1:17" ht="14.4" customHeight="1" x14ac:dyDescent="0.3">
      <c r="A842" s="660" t="s">
        <v>7170</v>
      </c>
      <c r="B842" s="661" t="s">
        <v>1686</v>
      </c>
      <c r="C842" s="661" t="s">
        <v>4381</v>
      </c>
      <c r="D842" s="661" t="s">
        <v>7353</v>
      </c>
      <c r="E842" s="661" t="s">
        <v>4197</v>
      </c>
      <c r="F842" s="664"/>
      <c r="G842" s="664"/>
      <c r="H842" s="661"/>
      <c r="I842" s="661"/>
      <c r="J842" s="664">
        <v>5</v>
      </c>
      <c r="K842" s="664">
        <v>18555.8</v>
      </c>
      <c r="L842" s="661"/>
      <c r="M842" s="661">
        <v>3711.16</v>
      </c>
      <c r="N842" s="664">
        <v>1</v>
      </c>
      <c r="O842" s="664">
        <v>3711.16</v>
      </c>
      <c r="P842" s="677"/>
      <c r="Q842" s="665">
        <v>3711.16</v>
      </c>
    </row>
    <row r="843" spans="1:17" ht="14.4" customHeight="1" x14ac:dyDescent="0.3">
      <c r="A843" s="660" t="s">
        <v>7170</v>
      </c>
      <c r="B843" s="661" t="s">
        <v>1686</v>
      </c>
      <c r="C843" s="661" t="s">
        <v>4381</v>
      </c>
      <c r="D843" s="661" t="s">
        <v>7314</v>
      </c>
      <c r="E843" s="661" t="s">
        <v>2021</v>
      </c>
      <c r="F843" s="664"/>
      <c r="G843" s="664"/>
      <c r="H843" s="661"/>
      <c r="I843" s="661"/>
      <c r="J843" s="664"/>
      <c r="K843" s="664"/>
      <c r="L843" s="661"/>
      <c r="M843" s="661"/>
      <c r="N843" s="664">
        <v>6</v>
      </c>
      <c r="O843" s="664">
        <v>3468.78</v>
      </c>
      <c r="P843" s="677"/>
      <c r="Q843" s="665">
        <v>578.13</v>
      </c>
    </row>
    <row r="844" spans="1:17" ht="14.4" customHeight="1" x14ac:dyDescent="0.3">
      <c r="A844" s="660" t="s">
        <v>7170</v>
      </c>
      <c r="B844" s="661" t="s">
        <v>1686</v>
      </c>
      <c r="C844" s="661" t="s">
        <v>4381</v>
      </c>
      <c r="D844" s="661" t="s">
        <v>7356</v>
      </c>
      <c r="E844" s="661" t="s">
        <v>2127</v>
      </c>
      <c r="F844" s="664"/>
      <c r="G844" s="664"/>
      <c r="H844" s="661"/>
      <c r="I844" s="661"/>
      <c r="J844" s="664"/>
      <c r="K844" s="664"/>
      <c r="L844" s="661"/>
      <c r="M844" s="661"/>
      <c r="N844" s="664">
        <v>1.05</v>
      </c>
      <c r="O844" s="664">
        <v>1537.62</v>
      </c>
      <c r="P844" s="677"/>
      <c r="Q844" s="665">
        <v>1464.3999999999999</v>
      </c>
    </row>
    <row r="845" spans="1:17" ht="14.4" customHeight="1" x14ac:dyDescent="0.3">
      <c r="A845" s="660" t="s">
        <v>7170</v>
      </c>
      <c r="B845" s="661" t="s">
        <v>1686</v>
      </c>
      <c r="C845" s="661" t="s">
        <v>4381</v>
      </c>
      <c r="D845" s="661" t="s">
        <v>7333</v>
      </c>
      <c r="E845" s="661" t="s">
        <v>2127</v>
      </c>
      <c r="F845" s="664"/>
      <c r="G845" s="664"/>
      <c r="H845" s="661"/>
      <c r="I845" s="661"/>
      <c r="J845" s="664"/>
      <c r="K845" s="664"/>
      <c r="L845" s="661"/>
      <c r="M845" s="661"/>
      <c r="N845" s="664">
        <v>4.4000000000000004</v>
      </c>
      <c r="O845" s="664">
        <v>2147.81</v>
      </c>
      <c r="P845" s="677"/>
      <c r="Q845" s="665">
        <v>488.13863636363629</v>
      </c>
    </row>
    <row r="846" spans="1:17" ht="14.4" customHeight="1" x14ac:dyDescent="0.3">
      <c r="A846" s="660" t="s">
        <v>7170</v>
      </c>
      <c r="B846" s="661" t="s">
        <v>1686</v>
      </c>
      <c r="C846" s="661" t="s">
        <v>4381</v>
      </c>
      <c r="D846" s="661" t="s">
        <v>7334</v>
      </c>
      <c r="E846" s="661" t="s">
        <v>2127</v>
      </c>
      <c r="F846" s="664"/>
      <c r="G846" s="664"/>
      <c r="H846" s="661"/>
      <c r="I846" s="661"/>
      <c r="J846" s="664"/>
      <c r="K846" s="664"/>
      <c r="L846" s="661"/>
      <c r="M846" s="661"/>
      <c r="N846" s="664">
        <v>4.0599999999999996</v>
      </c>
      <c r="O846" s="664">
        <v>669.59</v>
      </c>
      <c r="P846" s="677"/>
      <c r="Q846" s="665">
        <v>164.92364532019707</v>
      </c>
    </row>
    <row r="847" spans="1:17" ht="14.4" customHeight="1" x14ac:dyDescent="0.3">
      <c r="A847" s="660" t="s">
        <v>7170</v>
      </c>
      <c r="B847" s="661" t="s">
        <v>1686</v>
      </c>
      <c r="C847" s="661" t="s">
        <v>4381</v>
      </c>
      <c r="D847" s="661" t="s">
        <v>7335</v>
      </c>
      <c r="E847" s="661" t="s">
        <v>7161</v>
      </c>
      <c r="F847" s="664">
        <v>1</v>
      </c>
      <c r="G847" s="664">
        <v>300.05</v>
      </c>
      <c r="H847" s="661">
        <v>1</v>
      </c>
      <c r="I847" s="661">
        <v>300.05</v>
      </c>
      <c r="J847" s="664"/>
      <c r="K847" s="664"/>
      <c r="L847" s="661"/>
      <c r="M847" s="661"/>
      <c r="N847" s="664"/>
      <c r="O847" s="664"/>
      <c r="P847" s="677"/>
      <c r="Q847" s="665"/>
    </row>
    <row r="848" spans="1:17" ht="14.4" customHeight="1" x14ac:dyDescent="0.3">
      <c r="A848" s="660" t="s">
        <v>7170</v>
      </c>
      <c r="B848" s="661" t="s">
        <v>1686</v>
      </c>
      <c r="C848" s="661" t="s">
        <v>4381</v>
      </c>
      <c r="D848" s="661" t="s">
        <v>7338</v>
      </c>
      <c r="E848" s="661" t="s">
        <v>7161</v>
      </c>
      <c r="F848" s="664">
        <v>3.54</v>
      </c>
      <c r="G848" s="664">
        <v>5103.93</v>
      </c>
      <c r="H848" s="661">
        <v>1</v>
      </c>
      <c r="I848" s="661">
        <v>1441.7881355932204</v>
      </c>
      <c r="J848" s="664"/>
      <c r="K848" s="664"/>
      <c r="L848" s="661"/>
      <c r="M848" s="661"/>
      <c r="N848" s="664"/>
      <c r="O848" s="664"/>
      <c r="P848" s="677"/>
      <c r="Q848" s="665"/>
    </row>
    <row r="849" spans="1:17" ht="14.4" customHeight="1" x14ac:dyDescent="0.3">
      <c r="A849" s="660" t="s">
        <v>7170</v>
      </c>
      <c r="B849" s="661" t="s">
        <v>1686</v>
      </c>
      <c r="C849" s="661" t="s">
        <v>4381</v>
      </c>
      <c r="D849" s="661" t="s">
        <v>7345</v>
      </c>
      <c r="E849" s="661" t="s">
        <v>2192</v>
      </c>
      <c r="F849" s="664"/>
      <c r="G849" s="664"/>
      <c r="H849" s="661"/>
      <c r="I849" s="661"/>
      <c r="J849" s="664"/>
      <c r="K849" s="664"/>
      <c r="L849" s="661"/>
      <c r="M849" s="661"/>
      <c r="N849" s="664">
        <v>3.1</v>
      </c>
      <c r="O849" s="664">
        <v>2450.23</v>
      </c>
      <c r="P849" s="677"/>
      <c r="Q849" s="665">
        <v>790.39677419354837</v>
      </c>
    </row>
    <row r="850" spans="1:17" ht="14.4" customHeight="1" x14ac:dyDescent="0.3">
      <c r="A850" s="660" t="s">
        <v>7170</v>
      </c>
      <c r="B850" s="661" t="s">
        <v>1686</v>
      </c>
      <c r="C850" s="661" t="s">
        <v>4383</v>
      </c>
      <c r="D850" s="661" t="s">
        <v>7173</v>
      </c>
      <c r="E850" s="661" t="s">
        <v>7174</v>
      </c>
      <c r="F850" s="664">
        <v>6.3000000000000007</v>
      </c>
      <c r="G850" s="664">
        <v>593.04</v>
      </c>
      <c r="H850" s="661">
        <v>1</v>
      </c>
      <c r="I850" s="661">
        <v>94.133333333333312</v>
      </c>
      <c r="J850" s="664"/>
      <c r="K850" s="664"/>
      <c r="L850" s="661"/>
      <c r="M850" s="661"/>
      <c r="N850" s="664">
        <v>1</v>
      </c>
      <c r="O850" s="664">
        <v>56.550000000000004</v>
      </c>
      <c r="P850" s="677">
        <v>9.5356131121003662E-2</v>
      </c>
      <c r="Q850" s="665">
        <v>56.550000000000004</v>
      </c>
    </row>
    <row r="851" spans="1:17" ht="14.4" customHeight="1" x14ac:dyDescent="0.3">
      <c r="A851" s="660" t="s">
        <v>7170</v>
      </c>
      <c r="B851" s="661" t="s">
        <v>1686</v>
      </c>
      <c r="C851" s="661" t="s">
        <v>4383</v>
      </c>
      <c r="D851" s="661" t="s">
        <v>7175</v>
      </c>
      <c r="E851" s="661" t="s">
        <v>7176</v>
      </c>
      <c r="F851" s="664">
        <v>2.8000000000000003</v>
      </c>
      <c r="G851" s="664">
        <v>301.56</v>
      </c>
      <c r="H851" s="661">
        <v>1</v>
      </c>
      <c r="I851" s="661">
        <v>107.69999999999999</v>
      </c>
      <c r="J851" s="664"/>
      <c r="K851" s="664"/>
      <c r="L851" s="661"/>
      <c r="M851" s="661"/>
      <c r="N851" s="664">
        <v>0.8</v>
      </c>
      <c r="O851" s="664">
        <v>90.56</v>
      </c>
      <c r="P851" s="677">
        <v>0.30030508024936997</v>
      </c>
      <c r="Q851" s="665">
        <v>113.2</v>
      </c>
    </row>
    <row r="852" spans="1:17" ht="14.4" customHeight="1" x14ac:dyDescent="0.3">
      <c r="A852" s="660" t="s">
        <v>7170</v>
      </c>
      <c r="B852" s="661" t="s">
        <v>1686</v>
      </c>
      <c r="C852" s="661" t="s">
        <v>4383</v>
      </c>
      <c r="D852" s="661" t="s">
        <v>7177</v>
      </c>
      <c r="E852" s="661" t="s">
        <v>7178</v>
      </c>
      <c r="F852" s="664">
        <v>7.3</v>
      </c>
      <c r="G852" s="664">
        <v>288.41999999999996</v>
      </c>
      <c r="H852" s="661">
        <v>1</v>
      </c>
      <c r="I852" s="661">
        <v>39.509589041095886</v>
      </c>
      <c r="J852" s="664"/>
      <c r="K852" s="664"/>
      <c r="L852" s="661"/>
      <c r="M852" s="661"/>
      <c r="N852" s="664"/>
      <c r="O852" s="664"/>
      <c r="P852" s="677"/>
      <c r="Q852" s="665"/>
    </row>
    <row r="853" spans="1:17" ht="14.4" customHeight="1" x14ac:dyDescent="0.3">
      <c r="A853" s="660" t="s">
        <v>7170</v>
      </c>
      <c r="B853" s="661" t="s">
        <v>1686</v>
      </c>
      <c r="C853" s="661" t="s">
        <v>4383</v>
      </c>
      <c r="D853" s="661" t="s">
        <v>7179</v>
      </c>
      <c r="E853" s="661" t="s">
        <v>7180</v>
      </c>
      <c r="F853" s="664">
        <v>10.6</v>
      </c>
      <c r="G853" s="664">
        <v>2073.36</v>
      </c>
      <c r="H853" s="661">
        <v>1</v>
      </c>
      <c r="I853" s="661">
        <v>195.60000000000002</v>
      </c>
      <c r="J853" s="664">
        <v>0.1</v>
      </c>
      <c r="K853" s="664">
        <v>19.73</v>
      </c>
      <c r="L853" s="661">
        <v>9.5159547787166728E-3</v>
      </c>
      <c r="M853" s="661">
        <v>197.29999999999998</v>
      </c>
      <c r="N853" s="664">
        <v>0.30000000000000004</v>
      </c>
      <c r="O853" s="664">
        <v>59.19</v>
      </c>
      <c r="P853" s="677">
        <v>2.8547864336150013E-2</v>
      </c>
      <c r="Q853" s="665">
        <v>197.29999999999995</v>
      </c>
    </row>
    <row r="854" spans="1:17" ht="14.4" customHeight="1" x14ac:dyDescent="0.3">
      <c r="A854" s="660" t="s">
        <v>7170</v>
      </c>
      <c r="B854" s="661" t="s">
        <v>1686</v>
      </c>
      <c r="C854" s="661" t="s">
        <v>4383</v>
      </c>
      <c r="D854" s="661" t="s">
        <v>7181</v>
      </c>
      <c r="E854" s="661" t="s">
        <v>7182</v>
      </c>
      <c r="F854" s="664">
        <v>36.19</v>
      </c>
      <c r="G854" s="664">
        <v>2450.6600000000003</v>
      </c>
      <c r="H854" s="661">
        <v>1</v>
      </c>
      <c r="I854" s="661">
        <v>67.716496269687767</v>
      </c>
      <c r="J854" s="664"/>
      <c r="K854" s="664"/>
      <c r="L854" s="661"/>
      <c r="M854" s="661"/>
      <c r="N854" s="664"/>
      <c r="O854" s="664"/>
      <c r="P854" s="677"/>
      <c r="Q854" s="665"/>
    </row>
    <row r="855" spans="1:17" ht="14.4" customHeight="1" x14ac:dyDescent="0.3">
      <c r="A855" s="660" t="s">
        <v>7170</v>
      </c>
      <c r="B855" s="661" t="s">
        <v>1686</v>
      </c>
      <c r="C855" s="661" t="s">
        <v>4383</v>
      </c>
      <c r="D855" s="661" t="s">
        <v>7183</v>
      </c>
      <c r="E855" s="661" t="s">
        <v>7182</v>
      </c>
      <c r="F855" s="664">
        <v>58.67</v>
      </c>
      <c r="G855" s="664">
        <v>7689.1399999999994</v>
      </c>
      <c r="H855" s="661">
        <v>1</v>
      </c>
      <c r="I855" s="661">
        <v>131.05743991818645</v>
      </c>
      <c r="J855" s="664"/>
      <c r="K855" s="664"/>
      <c r="L855" s="661"/>
      <c r="M855" s="661"/>
      <c r="N855" s="664"/>
      <c r="O855" s="664"/>
      <c r="P855" s="677"/>
      <c r="Q855" s="665"/>
    </row>
    <row r="856" spans="1:17" ht="14.4" customHeight="1" x14ac:dyDescent="0.3">
      <c r="A856" s="660" t="s">
        <v>7170</v>
      </c>
      <c r="B856" s="661" t="s">
        <v>1686</v>
      </c>
      <c r="C856" s="661" t="s">
        <v>4383</v>
      </c>
      <c r="D856" s="661" t="s">
        <v>7184</v>
      </c>
      <c r="E856" s="661" t="s">
        <v>7182</v>
      </c>
      <c r="F856" s="664">
        <v>46.35</v>
      </c>
      <c r="G856" s="664">
        <v>36317.94</v>
      </c>
      <c r="H856" s="661">
        <v>1</v>
      </c>
      <c r="I856" s="661">
        <v>783.55857605177994</v>
      </c>
      <c r="J856" s="664">
        <v>0.96</v>
      </c>
      <c r="K856" s="664">
        <v>692.4</v>
      </c>
      <c r="L856" s="661">
        <v>1.9064957979444866E-2</v>
      </c>
      <c r="M856" s="661">
        <v>721.25</v>
      </c>
      <c r="N856" s="664"/>
      <c r="O856" s="664"/>
      <c r="P856" s="677"/>
      <c r="Q856" s="665"/>
    </row>
    <row r="857" spans="1:17" ht="14.4" customHeight="1" x14ac:dyDescent="0.3">
      <c r="A857" s="660" t="s">
        <v>7170</v>
      </c>
      <c r="B857" s="661" t="s">
        <v>1686</v>
      </c>
      <c r="C857" s="661" t="s">
        <v>4383</v>
      </c>
      <c r="D857" s="661" t="s">
        <v>7185</v>
      </c>
      <c r="E857" s="661" t="s">
        <v>3927</v>
      </c>
      <c r="F857" s="664">
        <v>22.990000000000002</v>
      </c>
      <c r="G857" s="664">
        <v>343983.23</v>
      </c>
      <c r="H857" s="661">
        <v>1</v>
      </c>
      <c r="I857" s="661">
        <v>14962.297955632881</v>
      </c>
      <c r="J857" s="664"/>
      <c r="K857" s="664"/>
      <c r="L857" s="661"/>
      <c r="M857" s="661"/>
      <c r="N857" s="664"/>
      <c r="O857" s="664"/>
      <c r="P857" s="677"/>
      <c r="Q857" s="665"/>
    </row>
    <row r="858" spans="1:17" ht="14.4" customHeight="1" x14ac:dyDescent="0.3">
      <c r="A858" s="660" t="s">
        <v>7170</v>
      </c>
      <c r="B858" s="661" t="s">
        <v>1686</v>
      </c>
      <c r="C858" s="661" t="s">
        <v>4383</v>
      </c>
      <c r="D858" s="661" t="s">
        <v>7186</v>
      </c>
      <c r="E858" s="661" t="s">
        <v>3931</v>
      </c>
      <c r="F858" s="664">
        <v>1</v>
      </c>
      <c r="G858" s="664">
        <v>33418.18</v>
      </c>
      <c r="H858" s="661">
        <v>1</v>
      </c>
      <c r="I858" s="661">
        <v>33418.18</v>
      </c>
      <c r="J858" s="664"/>
      <c r="K858" s="664"/>
      <c r="L858" s="661"/>
      <c r="M858" s="661"/>
      <c r="N858" s="664"/>
      <c r="O858" s="664"/>
      <c r="P858" s="677"/>
      <c r="Q858" s="665"/>
    </row>
    <row r="859" spans="1:17" ht="14.4" customHeight="1" x14ac:dyDescent="0.3">
      <c r="A859" s="660" t="s">
        <v>7170</v>
      </c>
      <c r="B859" s="661" t="s">
        <v>1686</v>
      </c>
      <c r="C859" s="661" t="s">
        <v>4383</v>
      </c>
      <c r="D859" s="661" t="s">
        <v>7187</v>
      </c>
      <c r="E859" s="661" t="s">
        <v>3935</v>
      </c>
      <c r="F859" s="664">
        <v>2</v>
      </c>
      <c r="G859" s="664">
        <v>133672.70000000001</v>
      </c>
      <c r="H859" s="661">
        <v>1</v>
      </c>
      <c r="I859" s="661">
        <v>66836.350000000006</v>
      </c>
      <c r="J859" s="664"/>
      <c r="K859" s="664"/>
      <c r="L859" s="661"/>
      <c r="M859" s="661"/>
      <c r="N859" s="664"/>
      <c r="O859" s="664"/>
      <c r="P859" s="677"/>
      <c r="Q859" s="665"/>
    </row>
    <row r="860" spans="1:17" ht="14.4" customHeight="1" x14ac:dyDescent="0.3">
      <c r="A860" s="660" t="s">
        <v>7170</v>
      </c>
      <c r="B860" s="661" t="s">
        <v>1686</v>
      </c>
      <c r="C860" s="661" t="s">
        <v>4383</v>
      </c>
      <c r="D860" s="661" t="s">
        <v>7188</v>
      </c>
      <c r="E860" s="661" t="s">
        <v>3939</v>
      </c>
      <c r="F860" s="664">
        <v>24</v>
      </c>
      <c r="G860" s="664">
        <v>3208140.7199999997</v>
      </c>
      <c r="H860" s="661">
        <v>1</v>
      </c>
      <c r="I860" s="661">
        <v>133672.53</v>
      </c>
      <c r="J860" s="664"/>
      <c r="K860" s="664"/>
      <c r="L860" s="661"/>
      <c r="M860" s="661"/>
      <c r="N860" s="664"/>
      <c r="O860" s="664"/>
      <c r="P860" s="677"/>
      <c r="Q860" s="665"/>
    </row>
    <row r="861" spans="1:17" ht="14.4" customHeight="1" x14ac:dyDescent="0.3">
      <c r="A861" s="660" t="s">
        <v>7170</v>
      </c>
      <c r="B861" s="661" t="s">
        <v>1686</v>
      </c>
      <c r="C861" s="661" t="s">
        <v>4383</v>
      </c>
      <c r="D861" s="661" t="s">
        <v>7240</v>
      </c>
      <c r="E861" s="661" t="s">
        <v>3943</v>
      </c>
      <c r="F861" s="664">
        <v>3</v>
      </c>
      <c r="G861" s="664">
        <v>283938.93</v>
      </c>
      <c r="H861" s="661">
        <v>1</v>
      </c>
      <c r="I861" s="661">
        <v>94646.31</v>
      </c>
      <c r="J861" s="664"/>
      <c r="K861" s="664"/>
      <c r="L861" s="661"/>
      <c r="M861" s="661"/>
      <c r="N861" s="664"/>
      <c r="O861" s="664"/>
      <c r="P861" s="677"/>
      <c r="Q861" s="665"/>
    </row>
    <row r="862" spans="1:17" ht="14.4" customHeight="1" x14ac:dyDescent="0.3">
      <c r="A862" s="660" t="s">
        <v>7170</v>
      </c>
      <c r="B862" s="661" t="s">
        <v>1686</v>
      </c>
      <c r="C862" s="661" t="s">
        <v>4383</v>
      </c>
      <c r="D862" s="661" t="s">
        <v>7189</v>
      </c>
      <c r="E862" s="661" t="s">
        <v>4221</v>
      </c>
      <c r="F862" s="664">
        <v>11</v>
      </c>
      <c r="G862" s="664">
        <v>72853.47</v>
      </c>
      <c r="H862" s="661">
        <v>1</v>
      </c>
      <c r="I862" s="661">
        <v>6623.0427272727275</v>
      </c>
      <c r="J862" s="664"/>
      <c r="K862" s="664"/>
      <c r="L862" s="661"/>
      <c r="M862" s="661"/>
      <c r="N862" s="664"/>
      <c r="O862" s="664"/>
      <c r="P862" s="677"/>
      <c r="Q862" s="665"/>
    </row>
    <row r="863" spans="1:17" ht="14.4" customHeight="1" x14ac:dyDescent="0.3">
      <c r="A863" s="660" t="s">
        <v>7170</v>
      </c>
      <c r="B863" s="661" t="s">
        <v>1686</v>
      </c>
      <c r="C863" s="661" t="s">
        <v>4383</v>
      </c>
      <c r="D863" s="661" t="s">
        <v>7192</v>
      </c>
      <c r="E863" s="661" t="s">
        <v>7193</v>
      </c>
      <c r="F863" s="664">
        <v>4</v>
      </c>
      <c r="G863" s="664">
        <v>98005.8</v>
      </c>
      <c r="H863" s="661">
        <v>1</v>
      </c>
      <c r="I863" s="661">
        <v>24501.45</v>
      </c>
      <c r="J863" s="664"/>
      <c r="K863" s="664"/>
      <c r="L863" s="661"/>
      <c r="M863" s="661"/>
      <c r="N863" s="664"/>
      <c r="O863" s="664"/>
      <c r="P863" s="677"/>
      <c r="Q863" s="665"/>
    </row>
    <row r="864" spans="1:17" ht="14.4" customHeight="1" x14ac:dyDescent="0.3">
      <c r="A864" s="660" t="s">
        <v>7170</v>
      </c>
      <c r="B864" s="661" t="s">
        <v>1686</v>
      </c>
      <c r="C864" s="661" t="s">
        <v>4383</v>
      </c>
      <c r="D864" s="661" t="s">
        <v>7194</v>
      </c>
      <c r="E864" s="661" t="s">
        <v>3843</v>
      </c>
      <c r="F864" s="664">
        <v>112.24</v>
      </c>
      <c r="G864" s="664">
        <v>907718.41</v>
      </c>
      <c r="H864" s="661">
        <v>1</v>
      </c>
      <c r="I864" s="661">
        <v>8087.2987348538854</v>
      </c>
      <c r="J864" s="664"/>
      <c r="K864" s="664"/>
      <c r="L864" s="661"/>
      <c r="M864" s="661"/>
      <c r="N864" s="664"/>
      <c r="O864" s="664"/>
      <c r="P864" s="677"/>
      <c r="Q864" s="665"/>
    </row>
    <row r="865" spans="1:17" ht="14.4" customHeight="1" x14ac:dyDescent="0.3">
      <c r="A865" s="660" t="s">
        <v>7170</v>
      </c>
      <c r="B865" s="661" t="s">
        <v>1686</v>
      </c>
      <c r="C865" s="661" t="s">
        <v>4383</v>
      </c>
      <c r="D865" s="661" t="s">
        <v>7194</v>
      </c>
      <c r="E865" s="661" t="s">
        <v>7248</v>
      </c>
      <c r="F865" s="664"/>
      <c r="G865" s="664"/>
      <c r="H865" s="661"/>
      <c r="I865" s="661"/>
      <c r="J865" s="664"/>
      <c r="K865" s="664"/>
      <c r="L865" s="661"/>
      <c r="M865" s="661"/>
      <c r="N865" s="664">
        <v>3.32</v>
      </c>
      <c r="O865" s="664">
        <v>26988.44</v>
      </c>
      <c r="P865" s="677"/>
      <c r="Q865" s="665">
        <v>8129.0481927710844</v>
      </c>
    </row>
    <row r="866" spans="1:17" ht="14.4" customHeight="1" x14ac:dyDescent="0.3">
      <c r="A866" s="660" t="s">
        <v>7170</v>
      </c>
      <c r="B866" s="661" t="s">
        <v>1686</v>
      </c>
      <c r="C866" s="661" t="s">
        <v>4383</v>
      </c>
      <c r="D866" s="661" t="s">
        <v>7195</v>
      </c>
      <c r="E866" s="661" t="s">
        <v>3843</v>
      </c>
      <c r="F866" s="664">
        <v>61.04</v>
      </c>
      <c r="G866" s="664">
        <v>1974595.03</v>
      </c>
      <c r="H866" s="661">
        <v>1</v>
      </c>
      <c r="I866" s="661">
        <v>32349.197739187421</v>
      </c>
      <c r="J866" s="664"/>
      <c r="K866" s="664"/>
      <c r="L866" s="661"/>
      <c r="M866" s="661"/>
      <c r="N866" s="664"/>
      <c r="O866" s="664"/>
      <c r="P866" s="677"/>
      <c r="Q866" s="665"/>
    </row>
    <row r="867" spans="1:17" ht="14.4" customHeight="1" x14ac:dyDescent="0.3">
      <c r="A867" s="660" t="s">
        <v>7170</v>
      </c>
      <c r="B867" s="661" t="s">
        <v>1686</v>
      </c>
      <c r="C867" s="661" t="s">
        <v>4383</v>
      </c>
      <c r="D867" s="661" t="s">
        <v>7196</v>
      </c>
      <c r="E867" s="661" t="s">
        <v>3947</v>
      </c>
      <c r="F867" s="664">
        <v>539.24</v>
      </c>
      <c r="G867" s="664">
        <v>3271207.5500000003</v>
      </c>
      <c r="H867" s="661">
        <v>1</v>
      </c>
      <c r="I867" s="661">
        <v>6066.3295564127293</v>
      </c>
      <c r="J867" s="664"/>
      <c r="K867" s="664"/>
      <c r="L867" s="661"/>
      <c r="M867" s="661"/>
      <c r="N867" s="664">
        <v>5.75</v>
      </c>
      <c r="O867" s="664">
        <v>35187.410000000003</v>
      </c>
      <c r="P867" s="677">
        <v>1.0756703591002656E-2</v>
      </c>
      <c r="Q867" s="665">
        <v>6119.5495652173922</v>
      </c>
    </row>
    <row r="868" spans="1:17" ht="14.4" customHeight="1" x14ac:dyDescent="0.3">
      <c r="A868" s="660" t="s">
        <v>7170</v>
      </c>
      <c r="B868" s="661" t="s">
        <v>1686</v>
      </c>
      <c r="C868" s="661" t="s">
        <v>4383</v>
      </c>
      <c r="D868" s="661" t="s">
        <v>7199</v>
      </c>
      <c r="E868" s="661" t="s">
        <v>3955</v>
      </c>
      <c r="F868" s="664">
        <v>66.709999999999994</v>
      </c>
      <c r="G868" s="664">
        <v>844718</v>
      </c>
      <c r="H868" s="661">
        <v>1</v>
      </c>
      <c r="I868" s="661">
        <v>12662.539349422876</v>
      </c>
      <c r="J868" s="664"/>
      <c r="K868" s="664"/>
      <c r="L868" s="661"/>
      <c r="M868" s="661"/>
      <c r="N868" s="664"/>
      <c r="O868" s="664"/>
      <c r="P868" s="677"/>
      <c r="Q868" s="665"/>
    </row>
    <row r="869" spans="1:17" ht="14.4" customHeight="1" x14ac:dyDescent="0.3">
      <c r="A869" s="660" t="s">
        <v>7170</v>
      </c>
      <c r="B869" s="661" t="s">
        <v>1686</v>
      </c>
      <c r="C869" s="661" t="s">
        <v>4383</v>
      </c>
      <c r="D869" s="661" t="s">
        <v>7252</v>
      </c>
      <c r="E869" s="661" t="s">
        <v>7253</v>
      </c>
      <c r="F869" s="664">
        <v>1</v>
      </c>
      <c r="G869" s="664">
        <v>50.51</v>
      </c>
      <c r="H869" s="661">
        <v>1</v>
      </c>
      <c r="I869" s="661">
        <v>50.51</v>
      </c>
      <c r="J869" s="664"/>
      <c r="K869" s="664"/>
      <c r="L869" s="661"/>
      <c r="M869" s="661"/>
      <c r="N869" s="664"/>
      <c r="O869" s="664"/>
      <c r="P869" s="677"/>
      <c r="Q869" s="665"/>
    </row>
    <row r="870" spans="1:17" ht="14.4" customHeight="1" x14ac:dyDescent="0.3">
      <c r="A870" s="660" t="s">
        <v>7170</v>
      </c>
      <c r="B870" s="661" t="s">
        <v>1686</v>
      </c>
      <c r="C870" s="661" t="s">
        <v>4383</v>
      </c>
      <c r="D870" s="661" t="s">
        <v>7347</v>
      </c>
      <c r="E870" s="661" t="s">
        <v>1826</v>
      </c>
      <c r="F870" s="664"/>
      <c r="G870" s="664"/>
      <c r="H870" s="661"/>
      <c r="I870" s="661"/>
      <c r="J870" s="664"/>
      <c r="K870" s="664"/>
      <c r="L870" s="661"/>
      <c r="M870" s="661"/>
      <c r="N870" s="664">
        <v>0.4</v>
      </c>
      <c r="O870" s="664">
        <v>44.24</v>
      </c>
      <c r="P870" s="677"/>
      <c r="Q870" s="665">
        <v>110.6</v>
      </c>
    </row>
    <row r="871" spans="1:17" ht="14.4" customHeight="1" x14ac:dyDescent="0.3">
      <c r="A871" s="660" t="s">
        <v>7170</v>
      </c>
      <c r="B871" s="661" t="s">
        <v>1686</v>
      </c>
      <c r="C871" s="661" t="s">
        <v>4383</v>
      </c>
      <c r="D871" s="661" t="s">
        <v>7348</v>
      </c>
      <c r="E871" s="661" t="s">
        <v>1826</v>
      </c>
      <c r="F871" s="664"/>
      <c r="G871" s="664"/>
      <c r="H871" s="661"/>
      <c r="I871" s="661"/>
      <c r="J871" s="664"/>
      <c r="K871" s="664"/>
      <c r="L871" s="661"/>
      <c r="M871" s="661"/>
      <c r="N871" s="664">
        <v>1.7</v>
      </c>
      <c r="O871" s="664">
        <v>940.13</v>
      </c>
      <c r="P871" s="677"/>
      <c r="Q871" s="665">
        <v>553.01764705882351</v>
      </c>
    </row>
    <row r="872" spans="1:17" ht="14.4" customHeight="1" x14ac:dyDescent="0.3">
      <c r="A872" s="660" t="s">
        <v>7170</v>
      </c>
      <c r="B872" s="661" t="s">
        <v>1686</v>
      </c>
      <c r="C872" s="661" t="s">
        <v>4383</v>
      </c>
      <c r="D872" s="661" t="s">
        <v>7200</v>
      </c>
      <c r="E872" s="661" t="s">
        <v>7161</v>
      </c>
      <c r="F872" s="664">
        <v>243.5</v>
      </c>
      <c r="G872" s="664">
        <v>3069.83</v>
      </c>
      <c r="H872" s="661">
        <v>1</v>
      </c>
      <c r="I872" s="661">
        <v>12.607104722792608</v>
      </c>
      <c r="J872" s="664"/>
      <c r="K872" s="664"/>
      <c r="L872" s="661"/>
      <c r="M872" s="661"/>
      <c r="N872" s="664"/>
      <c r="O872" s="664"/>
      <c r="P872" s="677"/>
      <c r="Q872" s="665"/>
    </row>
    <row r="873" spans="1:17" ht="14.4" customHeight="1" x14ac:dyDescent="0.3">
      <c r="A873" s="660" t="s">
        <v>7170</v>
      </c>
      <c r="B873" s="661" t="s">
        <v>1686</v>
      </c>
      <c r="C873" s="661" t="s">
        <v>4383</v>
      </c>
      <c r="D873" s="661" t="s">
        <v>7256</v>
      </c>
      <c r="E873" s="661" t="s">
        <v>7257</v>
      </c>
      <c r="F873" s="664">
        <v>1.45</v>
      </c>
      <c r="G873" s="664">
        <v>1678.23</v>
      </c>
      <c r="H873" s="661">
        <v>1</v>
      </c>
      <c r="I873" s="661">
        <v>1157.4000000000001</v>
      </c>
      <c r="J873" s="664"/>
      <c r="K873" s="664"/>
      <c r="L873" s="661"/>
      <c r="M873" s="661"/>
      <c r="N873" s="664"/>
      <c r="O873" s="664"/>
      <c r="P873" s="677"/>
      <c r="Q873" s="665"/>
    </row>
    <row r="874" spans="1:17" ht="14.4" customHeight="1" x14ac:dyDescent="0.3">
      <c r="A874" s="660" t="s">
        <v>7170</v>
      </c>
      <c r="B874" s="661" t="s">
        <v>1686</v>
      </c>
      <c r="C874" s="661" t="s">
        <v>4383</v>
      </c>
      <c r="D874" s="661" t="s">
        <v>7258</v>
      </c>
      <c r="E874" s="661" t="s">
        <v>4211</v>
      </c>
      <c r="F874" s="664">
        <v>2.0300000000000002</v>
      </c>
      <c r="G874" s="664">
        <v>1923.11</v>
      </c>
      <c r="H874" s="661">
        <v>1</v>
      </c>
      <c r="I874" s="661">
        <v>947.34482758620675</v>
      </c>
      <c r="J874" s="664">
        <v>1.07</v>
      </c>
      <c r="K874" s="664">
        <v>1022.55</v>
      </c>
      <c r="L874" s="661">
        <v>0.53171685447010308</v>
      </c>
      <c r="M874" s="661">
        <v>955.65420560747657</v>
      </c>
      <c r="N874" s="664"/>
      <c r="O874" s="664"/>
      <c r="P874" s="677"/>
      <c r="Q874" s="665"/>
    </row>
    <row r="875" spans="1:17" ht="14.4" customHeight="1" x14ac:dyDescent="0.3">
      <c r="A875" s="660" t="s">
        <v>7170</v>
      </c>
      <c r="B875" s="661" t="s">
        <v>1686</v>
      </c>
      <c r="C875" s="661" t="s">
        <v>4383</v>
      </c>
      <c r="D875" s="661" t="s">
        <v>7201</v>
      </c>
      <c r="E875" s="661" t="s">
        <v>4211</v>
      </c>
      <c r="F875" s="664">
        <v>9.2899999999999991</v>
      </c>
      <c r="G875" s="664">
        <v>22002.25</v>
      </c>
      <c r="H875" s="661">
        <v>1</v>
      </c>
      <c r="I875" s="661">
        <v>2368.3799784714747</v>
      </c>
      <c r="J875" s="664"/>
      <c r="K875" s="664"/>
      <c r="L875" s="661"/>
      <c r="M875" s="661"/>
      <c r="N875" s="664"/>
      <c r="O875" s="664"/>
      <c r="P875" s="677"/>
      <c r="Q875" s="665"/>
    </row>
    <row r="876" spans="1:17" ht="14.4" customHeight="1" x14ac:dyDescent="0.3">
      <c r="A876" s="660" t="s">
        <v>7170</v>
      </c>
      <c r="B876" s="661" t="s">
        <v>1686</v>
      </c>
      <c r="C876" s="661" t="s">
        <v>4383</v>
      </c>
      <c r="D876" s="661" t="s">
        <v>7260</v>
      </c>
      <c r="E876" s="661" t="s">
        <v>7261</v>
      </c>
      <c r="F876" s="664">
        <v>4</v>
      </c>
      <c r="G876" s="664">
        <v>14733.96</v>
      </c>
      <c r="H876" s="661">
        <v>1</v>
      </c>
      <c r="I876" s="661">
        <v>3683.49</v>
      </c>
      <c r="J876" s="664"/>
      <c r="K876" s="664"/>
      <c r="L876" s="661"/>
      <c r="M876" s="661"/>
      <c r="N876" s="664"/>
      <c r="O876" s="664"/>
      <c r="P876" s="677"/>
      <c r="Q876" s="665"/>
    </row>
    <row r="877" spans="1:17" ht="14.4" customHeight="1" x14ac:dyDescent="0.3">
      <c r="A877" s="660" t="s">
        <v>7170</v>
      </c>
      <c r="B877" s="661" t="s">
        <v>1686</v>
      </c>
      <c r="C877" s="661" t="s">
        <v>4383</v>
      </c>
      <c r="D877" s="661" t="s">
        <v>7202</v>
      </c>
      <c r="E877" s="661" t="s">
        <v>1021</v>
      </c>
      <c r="F877" s="664">
        <v>30.5</v>
      </c>
      <c r="G877" s="664">
        <v>2343.8999999999996</v>
      </c>
      <c r="H877" s="661">
        <v>1</v>
      </c>
      <c r="I877" s="661">
        <v>76.849180327868837</v>
      </c>
      <c r="J877" s="664">
        <v>0.2</v>
      </c>
      <c r="K877" s="664">
        <v>15.51</v>
      </c>
      <c r="L877" s="661">
        <v>6.6171765007039555E-3</v>
      </c>
      <c r="M877" s="661">
        <v>77.55</v>
      </c>
      <c r="N877" s="664">
        <v>3</v>
      </c>
      <c r="O877" s="664">
        <v>221.85</v>
      </c>
      <c r="P877" s="677">
        <v>9.4649942403686183E-2</v>
      </c>
      <c r="Q877" s="665">
        <v>73.95</v>
      </c>
    </row>
    <row r="878" spans="1:17" ht="14.4" customHeight="1" x14ac:dyDescent="0.3">
      <c r="A878" s="660" t="s">
        <v>7170</v>
      </c>
      <c r="B878" s="661" t="s">
        <v>1686</v>
      </c>
      <c r="C878" s="661" t="s">
        <v>4383</v>
      </c>
      <c r="D878" s="661" t="s">
        <v>7265</v>
      </c>
      <c r="E878" s="661" t="s">
        <v>1622</v>
      </c>
      <c r="F878" s="664"/>
      <c r="G878" s="664"/>
      <c r="H878" s="661"/>
      <c r="I878" s="661"/>
      <c r="J878" s="664"/>
      <c r="K878" s="664"/>
      <c r="L878" s="661"/>
      <c r="M878" s="661"/>
      <c r="N878" s="664">
        <v>0.2</v>
      </c>
      <c r="O878" s="664">
        <v>101.71</v>
      </c>
      <c r="P878" s="677"/>
      <c r="Q878" s="665">
        <v>508.54999999999995</v>
      </c>
    </row>
    <row r="879" spans="1:17" ht="14.4" customHeight="1" x14ac:dyDescent="0.3">
      <c r="A879" s="660" t="s">
        <v>7170</v>
      </c>
      <c r="B879" s="661" t="s">
        <v>1686</v>
      </c>
      <c r="C879" s="661" t="s">
        <v>4383</v>
      </c>
      <c r="D879" s="661" t="s">
        <v>7266</v>
      </c>
      <c r="E879" s="661" t="s">
        <v>1626</v>
      </c>
      <c r="F879" s="664"/>
      <c r="G879" s="664"/>
      <c r="H879" s="661"/>
      <c r="I879" s="661"/>
      <c r="J879" s="664"/>
      <c r="K879" s="664"/>
      <c r="L879" s="661"/>
      <c r="M879" s="661"/>
      <c r="N879" s="664">
        <v>1</v>
      </c>
      <c r="O879" s="664">
        <v>127.14</v>
      </c>
      <c r="P879" s="677"/>
      <c r="Q879" s="665">
        <v>127.14</v>
      </c>
    </row>
    <row r="880" spans="1:17" ht="14.4" customHeight="1" x14ac:dyDescent="0.3">
      <c r="A880" s="660" t="s">
        <v>7170</v>
      </c>
      <c r="B880" s="661" t="s">
        <v>1686</v>
      </c>
      <c r="C880" s="661" t="s">
        <v>4383</v>
      </c>
      <c r="D880" s="661" t="s">
        <v>7268</v>
      </c>
      <c r="E880" s="661" t="s">
        <v>7161</v>
      </c>
      <c r="F880" s="664">
        <v>2</v>
      </c>
      <c r="G880" s="664">
        <v>39.840000000000003</v>
      </c>
      <c r="H880" s="661">
        <v>1</v>
      </c>
      <c r="I880" s="661">
        <v>19.920000000000002</v>
      </c>
      <c r="J880" s="664"/>
      <c r="K880" s="664"/>
      <c r="L880" s="661"/>
      <c r="M880" s="661"/>
      <c r="N880" s="664"/>
      <c r="O880" s="664"/>
      <c r="P880" s="677"/>
      <c r="Q880" s="665"/>
    </row>
    <row r="881" spans="1:17" ht="14.4" customHeight="1" x14ac:dyDescent="0.3">
      <c r="A881" s="660" t="s">
        <v>7170</v>
      </c>
      <c r="B881" s="661" t="s">
        <v>1686</v>
      </c>
      <c r="C881" s="661" t="s">
        <v>4383</v>
      </c>
      <c r="D881" s="661" t="s">
        <v>7269</v>
      </c>
      <c r="E881" s="661" t="s">
        <v>1059</v>
      </c>
      <c r="F881" s="664">
        <v>0.2</v>
      </c>
      <c r="G881" s="664">
        <v>12.17</v>
      </c>
      <c r="H881" s="661">
        <v>1</v>
      </c>
      <c r="I881" s="661">
        <v>60.849999999999994</v>
      </c>
      <c r="J881" s="664"/>
      <c r="K881" s="664"/>
      <c r="L881" s="661"/>
      <c r="M881" s="661"/>
      <c r="N881" s="664"/>
      <c r="O881" s="664"/>
      <c r="P881" s="677"/>
      <c r="Q881" s="665"/>
    </row>
    <row r="882" spans="1:17" ht="14.4" customHeight="1" x14ac:dyDescent="0.3">
      <c r="A882" s="660" t="s">
        <v>7170</v>
      </c>
      <c r="B882" s="661" t="s">
        <v>1686</v>
      </c>
      <c r="C882" s="661" t="s">
        <v>4383</v>
      </c>
      <c r="D882" s="661" t="s">
        <v>7203</v>
      </c>
      <c r="E882" s="661" t="s">
        <v>7204</v>
      </c>
      <c r="F882" s="664">
        <v>9.6999999999999993</v>
      </c>
      <c r="G882" s="664">
        <v>1178.79</v>
      </c>
      <c r="H882" s="661">
        <v>1</v>
      </c>
      <c r="I882" s="661">
        <v>121.52474226804124</v>
      </c>
      <c r="J882" s="664"/>
      <c r="K882" s="664"/>
      <c r="L882" s="661"/>
      <c r="M882" s="661"/>
      <c r="N882" s="664">
        <v>0.89999999999999991</v>
      </c>
      <c r="O882" s="664">
        <v>110.33999999999999</v>
      </c>
      <c r="P882" s="677">
        <v>9.3604458809457156E-2</v>
      </c>
      <c r="Q882" s="665">
        <v>122.6</v>
      </c>
    </row>
    <row r="883" spans="1:17" ht="14.4" customHeight="1" x14ac:dyDescent="0.3">
      <c r="A883" s="660" t="s">
        <v>7170</v>
      </c>
      <c r="B883" s="661" t="s">
        <v>1686</v>
      </c>
      <c r="C883" s="661" t="s">
        <v>4383</v>
      </c>
      <c r="D883" s="661" t="s">
        <v>7205</v>
      </c>
      <c r="E883" s="661" t="s">
        <v>4110</v>
      </c>
      <c r="F883" s="664">
        <v>7</v>
      </c>
      <c r="G883" s="664">
        <v>451.90999999999997</v>
      </c>
      <c r="H883" s="661">
        <v>1</v>
      </c>
      <c r="I883" s="661">
        <v>64.558571428571426</v>
      </c>
      <c r="J883" s="664"/>
      <c r="K883" s="664"/>
      <c r="L883" s="661"/>
      <c r="M883" s="661"/>
      <c r="N883" s="664"/>
      <c r="O883" s="664"/>
      <c r="P883" s="677"/>
      <c r="Q883" s="665"/>
    </row>
    <row r="884" spans="1:17" ht="14.4" customHeight="1" x14ac:dyDescent="0.3">
      <c r="A884" s="660" t="s">
        <v>7170</v>
      </c>
      <c r="B884" s="661" t="s">
        <v>1686</v>
      </c>
      <c r="C884" s="661" t="s">
        <v>4383</v>
      </c>
      <c r="D884" s="661" t="s">
        <v>7206</v>
      </c>
      <c r="E884" s="661" t="s">
        <v>7161</v>
      </c>
      <c r="F884" s="664">
        <v>29</v>
      </c>
      <c r="G884" s="664">
        <v>482.20000000000005</v>
      </c>
      <c r="H884" s="661">
        <v>1</v>
      </c>
      <c r="I884" s="661">
        <v>16.627586206896552</v>
      </c>
      <c r="J884" s="664"/>
      <c r="K884" s="664"/>
      <c r="L884" s="661"/>
      <c r="M884" s="661"/>
      <c r="N884" s="664"/>
      <c r="O884" s="664"/>
      <c r="P884" s="677"/>
      <c r="Q884" s="665"/>
    </row>
    <row r="885" spans="1:17" ht="14.4" customHeight="1" x14ac:dyDescent="0.3">
      <c r="A885" s="660" t="s">
        <v>7170</v>
      </c>
      <c r="B885" s="661" t="s">
        <v>1686</v>
      </c>
      <c r="C885" s="661" t="s">
        <v>4383</v>
      </c>
      <c r="D885" s="661" t="s">
        <v>7207</v>
      </c>
      <c r="E885" s="661" t="s">
        <v>7161</v>
      </c>
      <c r="F885" s="664">
        <v>11</v>
      </c>
      <c r="G885" s="664">
        <v>176.01999999999998</v>
      </c>
      <c r="H885" s="661">
        <v>1</v>
      </c>
      <c r="I885" s="661">
        <v>16.00181818181818</v>
      </c>
      <c r="J885" s="664"/>
      <c r="K885" s="664"/>
      <c r="L885" s="661"/>
      <c r="M885" s="661"/>
      <c r="N885" s="664"/>
      <c r="O885" s="664"/>
      <c r="P885" s="677"/>
      <c r="Q885" s="665"/>
    </row>
    <row r="886" spans="1:17" ht="14.4" customHeight="1" x14ac:dyDescent="0.3">
      <c r="A886" s="660" t="s">
        <v>7170</v>
      </c>
      <c r="B886" s="661" t="s">
        <v>1686</v>
      </c>
      <c r="C886" s="661" t="s">
        <v>4383</v>
      </c>
      <c r="D886" s="661" t="s">
        <v>7373</v>
      </c>
      <c r="E886" s="661" t="s">
        <v>3505</v>
      </c>
      <c r="F886" s="664"/>
      <c r="G886" s="664"/>
      <c r="H886" s="661"/>
      <c r="I886" s="661"/>
      <c r="J886" s="664"/>
      <c r="K886" s="664"/>
      <c r="L886" s="661"/>
      <c r="M886" s="661"/>
      <c r="N886" s="664">
        <v>1.35</v>
      </c>
      <c r="O886" s="664">
        <v>9945.739999999998</v>
      </c>
      <c r="P886" s="677"/>
      <c r="Q886" s="665">
        <v>7367.2148148148126</v>
      </c>
    </row>
    <row r="887" spans="1:17" ht="14.4" customHeight="1" x14ac:dyDescent="0.3">
      <c r="A887" s="660" t="s">
        <v>7170</v>
      </c>
      <c r="B887" s="661" t="s">
        <v>1686</v>
      </c>
      <c r="C887" s="661" t="s">
        <v>4383</v>
      </c>
      <c r="D887" s="661" t="s">
        <v>7208</v>
      </c>
      <c r="E887" s="661" t="s">
        <v>7161</v>
      </c>
      <c r="F887" s="664">
        <v>26.42</v>
      </c>
      <c r="G887" s="664">
        <v>88111.23000000001</v>
      </c>
      <c r="H887" s="661">
        <v>1</v>
      </c>
      <c r="I887" s="661">
        <v>3335.0200605601817</v>
      </c>
      <c r="J887" s="664"/>
      <c r="K887" s="664"/>
      <c r="L887" s="661"/>
      <c r="M887" s="661"/>
      <c r="N887" s="664"/>
      <c r="O887" s="664"/>
      <c r="P887" s="677"/>
      <c r="Q887" s="665"/>
    </row>
    <row r="888" spans="1:17" ht="14.4" customHeight="1" x14ac:dyDescent="0.3">
      <c r="A888" s="660" t="s">
        <v>7170</v>
      </c>
      <c r="B888" s="661" t="s">
        <v>1686</v>
      </c>
      <c r="C888" s="661" t="s">
        <v>4383</v>
      </c>
      <c r="D888" s="661" t="s">
        <v>7209</v>
      </c>
      <c r="E888" s="661" t="s">
        <v>7161</v>
      </c>
      <c r="F888" s="664">
        <v>4.1899999999999995</v>
      </c>
      <c r="G888" s="664">
        <v>27947.42</v>
      </c>
      <c r="H888" s="661">
        <v>1</v>
      </c>
      <c r="I888" s="661">
        <v>6670.0286396181391</v>
      </c>
      <c r="J888" s="664"/>
      <c r="K888" s="664"/>
      <c r="L888" s="661"/>
      <c r="M888" s="661"/>
      <c r="N888" s="664"/>
      <c r="O888" s="664"/>
      <c r="P888" s="677"/>
      <c r="Q888" s="665"/>
    </row>
    <row r="889" spans="1:17" ht="14.4" customHeight="1" x14ac:dyDescent="0.3">
      <c r="A889" s="660" t="s">
        <v>7170</v>
      </c>
      <c r="B889" s="661" t="s">
        <v>1686</v>
      </c>
      <c r="C889" s="661" t="s">
        <v>4383</v>
      </c>
      <c r="D889" s="661" t="s">
        <v>7210</v>
      </c>
      <c r="E889" s="661" t="s">
        <v>7211</v>
      </c>
      <c r="F889" s="664">
        <v>34.450000000000003</v>
      </c>
      <c r="G889" s="664">
        <v>32636.170000000002</v>
      </c>
      <c r="H889" s="661">
        <v>1</v>
      </c>
      <c r="I889" s="661">
        <v>947.34891146589257</v>
      </c>
      <c r="J889" s="664"/>
      <c r="K889" s="664"/>
      <c r="L889" s="661"/>
      <c r="M889" s="661"/>
      <c r="N889" s="664"/>
      <c r="O889" s="664"/>
      <c r="P889" s="677"/>
      <c r="Q889" s="665"/>
    </row>
    <row r="890" spans="1:17" ht="14.4" customHeight="1" x14ac:dyDescent="0.3">
      <c r="A890" s="660" t="s">
        <v>7170</v>
      </c>
      <c r="B890" s="661" t="s">
        <v>1686</v>
      </c>
      <c r="C890" s="661" t="s">
        <v>4383</v>
      </c>
      <c r="D890" s="661" t="s">
        <v>7212</v>
      </c>
      <c r="E890" s="661" t="s">
        <v>7211</v>
      </c>
      <c r="F890" s="664">
        <v>97.22</v>
      </c>
      <c r="G890" s="664">
        <v>230253.87</v>
      </c>
      <c r="H890" s="661">
        <v>1</v>
      </c>
      <c r="I890" s="661">
        <v>2368.3796543921003</v>
      </c>
      <c r="J890" s="664"/>
      <c r="K890" s="664"/>
      <c r="L890" s="661"/>
      <c r="M890" s="661"/>
      <c r="N890" s="664"/>
      <c r="O890" s="664"/>
      <c r="P890" s="677"/>
      <c r="Q890" s="665"/>
    </row>
    <row r="891" spans="1:17" ht="14.4" customHeight="1" x14ac:dyDescent="0.3">
      <c r="A891" s="660" t="s">
        <v>7170</v>
      </c>
      <c r="B891" s="661" t="s">
        <v>1686</v>
      </c>
      <c r="C891" s="661" t="s">
        <v>4383</v>
      </c>
      <c r="D891" s="661" t="s">
        <v>7213</v>
      </c>
      <c r="E891" s="661" t="s">
        <v>4211</v>
      </c>
      <c r="F891" s="664">
        <v>9.68</v>
      </c>
      <c r="G891" s="664">
        <v>95261.13</v>
      </c>
      <c r="H891" s="661">
        <v>1</v>
      </c>
      <c r="I891" s="661">
        <v>9841.0258264462809</v>
      </c>
      <c r="J891" s="664">
        <v>1</v>
      </c>
      <c r="K891" s="664">
        <v>7167.45</v>
      </c>
      <c r="L891" s="661">
        <v>7.5240027070852505E-2</v>
      </c>
      <c r="M891" s="661">
        <v>7167.45</v>
      </c>
      <c r="N891" s="664"/>
      <c r="O891" s="664"/>
      <c r="P891" s="677"/>
      <c r="Q891" s="665"/>
    </row>
    <row r="892" spans="1:17" ht="14.4" customHeight="1" x14ac:dyDescent="0.3">
      <c r="A892" s="660" t="s">
        <v>7170</v>
      </c>
      <c r="B892" s="661" t="s">
        <v>1686</v>
      </c>
      <c r="C892" s="661" t="s">
        <v>4383</v>
      </c>
      <c r="D892" s="661" t="s">
        <v>7214</v>
      </c>
      <c r="E892" s="661" t="s">
        <v>1854</v>
      </c>
      <c r="F892" s="664">
        <v>3.38</v>
      </c>
      <c r="G892" s="664">
        <v>1089.6600000000001</v>
      </c>
      <c r="H892" s="661">
        <v>1</v>
      </c>
      <c r="I892" s="661">
        <v>322.38461538461542</v>
      </c>
      <c r="J892" s="664"/>
      <c r="K892" s="664"/>
      <c r="L892" s="661"/>
      <c r="M892" s="661"/>
      <c r="N892" s="664"/>
      <c r="O892" s="664"/>
      <c r="P892" s="677"/>
      <c r="Q892" s="665"/>
    </row>
    <row r="893" spans="1:17" ht="14.4" customHeight="1" x14ac:dyDescent="0.3">
      <c r="A893" s="660" t="s">
        <v>7170</v>
      </c>
      <c r="B893" s="661" t="s">
        <v>1686</v>
      </c>
      <c r="C893" s="661" t="s">
        <v>4383</v>
      </c>
      <c r="D893" s="661" t="s">
        <v>7215</v>
      </c>
      <c r="E893" s="661" t="s">
        <v>1854</v>
      </c>
      <c r="F893" s="664">
        <v>0.49</v>
      </c>
      <c r="G893" s="664">
        <v>315.93</v>
      </c>
      <c r="H893" s="661">
        <v>1</v>
      </c>
      <c r="I893" s="661">
        <v>644.75510204081638</v>
      </c>
      <c r="J893" s="664"/>
      <c r="K893" s="664"/>
      <c r="L893" s="661"/>
      <c r="M893" s="661"/>
      <c r="N893" s="664"/>
      <c r="O893" s="664"/>
      <c r="P893" s="677"/>
      <c r="Q893" s="665"/>
    </row>
    <row r="894" spans="1:17" ht="14.4" customHeight="1" x14ac:dyDescent="0.3">
      <c r="A894" s="660" t="s">
        <v>7170</v>
      </c>
      <c r="B894" s="661" t="s">
        <v>1686</v>
      </c>
      <c r="C894" s="661" t="s">
        <v>4383</v>
      </c>
      <c r="D894" s="661" t="s">
        <v>7216</v>
      </c>
      <c r="E894" s="661" t="s">
        <v>1854</v>
      </c>
      <c r="F894" s="664">
        <v>15.709999999999999</v>
      </c>
      <c r="G894" s="664">
        <v>4559.46</v>
      </c>
      <c r="H894" s="661">
        <v>1</v>
      </c>
      <c r="I894" s="661">
        <v>290.22660725652452</v>
      </c>
      <c r="J894" s="664"/>
      <c r="K894" s="664"/>
      <c r="L894" s="661"/>
      <c r="M894" s="661"/>
      <c r="N894" s="664">
        <v>3.5200000000000005</v>
      </c>
      <c r="O894" s="664">
        <v>811.05000000000007</v>
      </c>
      <c r="P894" s="677">
        <v>0.17788290718637734</v>
      </c>
      <c r="Q894" s="665">
        <v>230.41193181818181</v>
      </c>
    </row>
    <row r="895" spans="1:17" ht="14.4" customHeight="1" x14ac:dyDescent="0.3">
      <c r="A895" s="660" t="s">
        <v>7170</v>
      </c>
      <c r="B895" s="661" t="s">
        <v>1686</v>
      </c>
      <c r="C895" s="661" t="s">
        <v>4383</v>
      </c>
      <c r="D895" s="661" t="s">
        <v>7217</v>
      </c>
      <c r="E895" s="661" t="s">
        <v>7218</v>
      </c>
      <c r="F895" s="664">
        <v>10.77</v>
      </c>
      <c r="G895" s="664">
        <v>35918.119999999995</v>
      </c>
      <c r="H895" s="661">
        <v>1</v>
      </c>
      <c r="I895" s="661">
        <v>3335.0157845868148</v>
      </c>
      <c r="J895" s="664"/>
      <c r="K895" s="664"/>
      <c r="L895" s="661"/>
      <c r="M895" s="661"/>
      <c r="N895" s="664"/>
      <c r="O895" s="664"/>
      <c r="P895" s="677"/>
      <c r="Q895" s="665"/>
    </row>
    <row r="896" spans="1:17" ht="14.4" customHeight="1" x14ac:dyDescent="0.3">
      <c r="A896" s="660" t="s">
        <v>7170</v>
      </c>
      <c r="B896" s="661" t="s">
        <v>1686</v>
      </c>
      <c r="C896" s="661" t="s">
        <v>4383</v>
      </c>
      <c r="D896" s="661" t="s">
        <v>7219</v>
      </c>
      <c r="E896" s="661" t="s">
        <v>7218</v>
      </c>
      <c r="F896" s="664">
        <v>66.83</v>
      </c>
      <c r="G896" s="664">
        <v>445758.01</v>
      </c>
      <c r="H896" s="661">
        <v>1</v>
      </c>
      <c r="I896" s="661">
        <v>6670.0285799790518</v>
      </c>
      <c r="J896" s="664"/>
      <c r="K896" s="664"/>
      <c r="L896" s="661"/>
      <c r="M896" s="661"/>
      <c r="N896" s="664"/>
      <c r="O896" s="664"/>
      <c r="P896" s="677"/>
      <c r="Q896" s="665"/>
    </row>
    <row r="897" spans="1:17" ht="14.4" customHeight="1" x14ac:dyDescent="0.3">
      <c r="A897" s="660" t="s">
        <v>7170</v>
      </c>
      <c r="B897" s="661" t="s">
        <v>1686</v>
      </c>
      <c r="C897" s="661" t="s">
        <v>4383</v>
      </c>
      <c r="D897" s="661" t="s">
        <v>7220</v>
      </c>
      <c r="E897" s="661" t="s">
        <v>3958</v>
      </c>
      <c r="F897" s="664">
        <v>3</v>
      </c>
      <c r="G897" s="664">
        <v>288569.19</v>
      </c>
      <c r="H897" s="661">
        <v>1</v>
      </c>
      <c r="I897" s="661">
        <v>96189.73</v>
      </c>
      <c r="J897" s="664"/>
      <c r="K897" s="664"/>
      <c r="L897" s="661"/>
      <c r="M897" s="661"/>
      <c r="N897" s="664"/>
      <c r="O897" s="664"/>
      <c r="P897" s="677"/>
      <c r="Q897" s="665"/>
    </row>
    <row r="898" spans="1:17" ht="14.4" customHeight="1" x14ac:dyDescent="0.3">
      <c r="A898" s="660" t="s">
        <v>7170</v>
      </c>
      <c r="B898" s="661" t="s">
        <v>1686</v>
      </c>
      <c r="C898" s="661" t="s">
        <v>4383</v>
      </c>
      <c r="D898" s="661" t="s">
        <v>7288</v>
      </c>
      <c r="E898" s="661" t="s">
        <v>4197</v>
      </c>
      <c r="F898" s="664"/>
      <c r="G898" s="664"/>
      <c r="H898" s="661"/>
      <c r="I898" s="661"/>
      <c r="J898" s="664"/>
      <c r="K898" s="664"/>
      <c r="L898" s="661"/>
      <c r="M898" s="661"/>
      <c r="N898" s="664">
        <v>7.39</v>
      </c>
      <c r="O898" s="664">
        <v>5484.99</v>
      </c>
      <c r="P898" s="677"/>
      <c r="Q898" s="665">
        <v>742.21786197564279</v>
      </c>
    </row>
    <row r="899" spans="1:17" ht="14.4" customHeight="1" x14ac:dyDescent="0.3">
      <c r="A899" s="660" t="s">
        <v>7170</v>
      </c>
      <c r="B899" s="661" t="s">
        <v>1686</v>
      </c>
      <c r="C899" s="661" t="s">
        <v>4383</v>
      </c>
      <c r="D899" s="661" t="s">
        <v>7221</v>
      </c>
      <c r="E899" s="661" t="s">
        <v>1978</v>
      </c>
      <c r="F899" s="664">
        <v>5.35</v>
      </c>
      <c r="G899" s="664">
        <v>346.55</v>
      </c>
      <c r="H899" s="661">
        <v>1</v>
      </c>
      <c r="I899" s="661">
        <v>64.775700934579447</v>
      </c>
      <c r="J899" s="664"/>
      <c r="K899" s="664"/>
      <c r="L899" s="661"/>
      <c r="M899" s="661"/>
      <c r="N899" s="664"/>
      <c r="O899" s="664"/>
      <c r="P899" s="677"/>
      <c r="Q899" s="665"/>
    </row>
    <row r="900" spans="1:17" ht="14.4" customHeight="1" x14ac:dyDescent="0.3">
      <c r="A900" s="660" t="s">
        <v>7170</v>
      </c>
      <c r="B900" s="661" t="s">
        <v>1686</v>
      </c>
      <c r="C900" s="661" t="s">
        <v>4383</v>
      </c>
      <c r="D900" s="661" t="s">
        <v>7290</v>
      </c>
      <c r="E900" s="661" t="s">
        <v>1978</v>
      </c>
      <c r="F900" s="664">
        <v>4</v>
      </c>
      <c r="G900" s="664">
        <v>446.56</v>
      </c>
      <c r="H900" s="661">
        <v>1</v>
      </c>
      <c r="I900" s="661">
        <v>111.64</v>
      </c>
      <c r="J900" s="664"/>
      <c r="K900" s="664"/>
      <c r="L900" s="661"/>
      <c r="M900" s="661"/>
      <c r="N900" s="664"/>
      <c r="O900" s="664"/>
      <c r="P900" s="677"/>
      <c r="Q900" s="665"/>
    </row>
    <row r="901" spans="1:17" ht="14.4" customHeight="1" x14ac:dyDescent="0.3">
      <c r="A901" s="660" t="s">
        <v>7170</v>
      </c>
      <c r="B901" s="661" t="s">
        <v>1686</v>
      </c>
      <c r="C901" s="661" t="s">
        <v>4383</v>
      </c>
      <c r="D901" s="661" t="s">
        <v>7222</v>
      </c>
      <c r="E901" s="661" t="s">
        <v>1978</v>
      </c>
      <c r="F901" s="664">
        <v>14.02</v>
      </c>
      <c r="G901" s="664">
        <v>7887.28</v>
      </c>
      <c r="H901" s="661">
        <v>1</v>
      </c>
      <c r="I901" s="661">
        <v>562.57346647646216</v>
      </c>
      <c r="J901" s="664"/>
      <c r="K901" s="664"/>
      <c r="L901" s="661"/>
      <c r="M901" s="661"/>
      <c r="N901" s="664">
        <v>0</v>
      </c>
      <c r="O901" s="664">
        <v>0</v>
      </c>
      <c r="P901" s="677">
        <v>0</v>
      </c>
      <c r="Q901" s="665"/>
    </row>
    <row r="902" spans="1:17" ht="14.4" customHeight="1" x14ac:dyDescent="0.3">
      <c r="A902" s="660" t="s">
        <v>7170</v>
      </c>
      <c r="B902" s="661" t="s">
        <v>1686</v>
      </c>
      <c r="C902" s="661" t="s">
        <v>4383</v>
      </c>
      <c r="D902" s="661" t="s">
        <v>7352</v>
      </c>
      <c r="E902" s="661" t="s">
        <v>2564</v>
      </c>
      <c r="F902" s="664">
        <v>0.4</v>
      </c>
      <c r="G902" s="664">
        <v>334.39</v>
      </c>
      <c r="H902" s="661">
        <v>1</v>
      </c>
      <c r="I902" s="661">
        <v>835.97499999999991</v>
      </c>
      <c r="J902" s="664"/>
      <c r="K902" s="664"/>
      <c r="L902" s="661"/>
      <c r="M902" s="661"/>
      <c r="N902" s="664">
        <v>1</v>
      </c>
      <c r="O902" s="664">
        <v>865.9</v>
      </c>
      <c r="P902" s="677">
        <v>2.5894913125392507</v>
      </c>
      <c r="Q902" s="665">
        <v>865.9</v>
      </c>
    </row>
    <row r="903" spans="1:17" ht="14.4" customHeight="1" x14ac:dyDescent="0.3">
      <c r="A903" s="660" t="s">
        <v>7170</v>
      </c>
      <c r="B903" s="661" t="s">
        <v>1686</v>
      </c>
      <c r="C903" s="661" t="s">
        <v>4383</v>
      </c>
      <c r="D903" s="661" t="s">
        <v>7223</v>
      </c>
      <c r="E903" s="661" t="s">
        <v>1842</v>
      </c>
      <c r="F903" s="664">
        <v>17.97</v>
      </c>
      <c r="G903" s="664">
        <v>3972.66</v>
      </c>
      <c r="H903" s="661">
        <v>1</v>
      </c>
      <c r="I903" s="661">
        <v>221.07178631051752</v>
      </c>
      <c r="J903" s="664">
        <v>0.5</v>
      </c>
      <c r="K903" s="664">
        <v>115.21</v>
      </c>
      <c r="L903" s="661">
        <v>2.9000719920657694E-2</v>
      </c>
      <c r="M903" s="661">
        <v>230.42</v>
      </c>
      <c r="N903" s="664">
        <v>0</v>
      </c>
      <c r="O903" s="664">
        <v>0</v>
      </c>
      <c r="P903" s="677">
        <v>0</v>
      </c>
      <c r="Q903" s="665"/>
    </row>
    <row r="904" spans="1:17" ht="14.4" customHeight="1" x14ac:dyDescent="0.3">
      <c r="A904" s="660" t="s">
        <v>7170</v>
      </c>
      <c r="B904" s="661" t="s">
        <v>1686</v>
      </c>
      <c r="C904" s="661" t="s">
        <v>4383</v>
      </c>
      <c r="D904" s="661" t="s">
        <v>7306</v>
      </c>
      <c r="E904" s="661" t="s">
        <v>1899</v>
      </c>
      <c r="F904" s="664">
        <v>5.4</v>
      </c>
      <c r="G904" s="664">
        <v>7801.98</v>
      </c>
      <c r="H904" s="661">
        <v>1</v>
      </c>
      <c r="I904" s="661">
        <v>1444.8111111111109</v>
      </c>
      <c r="J904" s="664"/>
      <c r="K904" s="664"/>
      <c r="L904" s="661"/>
      <c r="M904" s="661"/>
      <c r="N904" s="664"/>
      <c r="O904" s="664"/>
      <c r="P904" s="677"/>
      <c r="Q904" s="665"/>
    </row>
    <row r="905" spans="1:17" ht="14.4" customHeight="1" x14ac:dyDescent="0.3">
      <c r="A905" s="660" t="s">
        <v>7170</v>
      </c>
      <c r="B905" s="661" t="s">
        <v>1686</v>
      </c>
      <c r="C905" s="661" t="s">
        <v>4383</v>
      </c>
      <c r="D905" s="661" t="s">
        <v>7307</v>
      </c>
      <c r="E905" s="661" t="s">
        <v>1899</v>
      </c>
      <c r="F905" s="664">
        <v>7.4499999999999993</v>
      </c>
      <c r="G905" s="664">
        <v>35876.379999999997</v>
      </c>
      <c r="H905" s="661">
        <v>1</v>
      </c>
      <c r="I905" s="661">
        <v>4815.6214765100676</v>
      </c>
      <c r="J905" s="664"/>
      <c r="K905" s="664"/>
      <c r="L905" s="661"/>
      <c r="M905" s="661"/>
      <c r="N905" s="664"/>
      <c r="O905" s="664"/>
      <c r="P905" s="677"/>
      <c r="Q905" s="665"/>
    </row>
    <row r="906" spans="1:17" ht="14.4" customHeight="1" x14ac:dyDescent="0.3">
      <c r="A906" s="660" t="s">
        <v>7170</v>
      </c>
      <c r="B906" s="661" t="s">
        <v>1686</v>
      </c>
      <c r="C906" s="661" t="s">
        <v>4383</v>
      </c>
      <c r="D906" s="661" t="s">
        <v>7309</v>
      </c>
      <c r="E906" s="661" t="s">
        <v>7310</v>
      </c>
      <c r="F906" s="664">
        <v>2</v>
      </c>
      <c r="G906" s="664">
        <v>1909.58</v>
      </c>
      <c r="H906" s="661">
        <v>1</v>
      </c>
      <c r="I906" s="661">
        <v>954.79</v>
      </c>
      <c r="J906" s="664"/>
      <c r="K906" s="664"/>
      <c r="L906" s="661"/>
      <c r="M906" s="661"/>
      <c r="N906" s="664"/>
      <c r="O906" s="664"/>
      <c r="P906" s="677"/>
      <c r="Q906" s="665"/>
    </row>
    <row r="907" spans="1:17" ht="14.4" customHeight="1" x14ac:dyDescent="0.3">
      <c r="A907" s="660" t="s">
        <v>7170</v>
      </c>
      <c r="B907" s="661" t="s">
        <v>1686</v>
      </c>
      <c r="C907" s="661" t="s">
        <v>4383</v>
      </c>
      <c r="D907" s="661" t="s">
        <v>7311</v>
      </c>
      <c r="E907" s="661" t="s">
        <v>7312</v>
      </c>
      <c r="F907" s="664">
        <v>1</v>
      </c>
      <c r="G907" s="664">
        <v>4773.97</v>
      </c>
      <c r="H907" s="661">
        <v>1</v>
      </c>
      <c r="I907" s="661">
        <v>4773.97</v>
      </c>
      <c r="J907" s="664"/>
      <c r="K907" s="664"/>
      <c r="L907" s="661"/>
      <c r="M907" s="661"/>
      <c r="N907" s="664"/>
      <c r="O907" s="664"/>
      <c r="P907" s="677"/>
      <c r="Q907" s="665"/>
    </row>
    <row r="908" spans="1:17" ht="14.4" customHeight="1" x14ac:dyDescent="0.3">
      <c r="A908" s="660" t="s">
        <v>7170</v>
      </c>
      <c r="B908" s="661" t="s">
        <v>1686</v>
      </c>
      <c r="C908" s="661" t="s">
        <v>4383</v>
      </c>
      <c r="D908" s="661" t="s">
        <v>7313</v>
      </c>
      <c r="E908" s="661" t="s">
        <v>4197</v>
      </c>
      <c r="F908" s="664"/>
      <c r="G908" s="664"/>
      <c r="H908" s="661"/>
      <c r="I908" s="661"/>
      <c r="J908" s="664"/>
      <c r="K908" s="664"/>
      <c r="L908" s="661"/>
      <c r="M908" s="661"/>
      <c r="N908" s="664">
        <v>0.94</v>
      </c>
      <c r="O908" s="664">
        <v>6976.97</v>
      </c>
      <c r="P908" s="677"/>
      <c r="Q908" s="665">
        <v>7422.3085106382987</v>
      </c>
    </row>
    <row r="909" spans="1:17" ht="14.4" customHeight="1" x14ac:dyDescent="0.3">
      <c r="A909" s="660" t="s">
        <v>7170</v>
      </c>
      <c r="B909" s="661" t="s">
        <v>1686</v>
      </c>
      <c r="C909" s="661" t="s">
        <v>4383</v>
      </c>
      <c r="D909" s="661" t="s">
        <v>7353</v>
      </c>
      <c r="E909" s="661" t="s">
        <v>4197</v>
      </c>
      <c r="F909" s="664"/>
      <c r="G909" s="664"/>
      <c r="H909" s="661"/>
      <c r="I909" s="661"/>
      <c r="J909" s="664"/>
      <c r="K909" s="664"/>
      <c r="L909" s="661"/>
      <c r="M909" s="661"/>
      <c r="N909" s="664">
        <v>2</v>
      </c>
      <c r="O909" s="664">
        <v>7422.32</v>
      </c>
      <c r="P909" s="677"/>
      <c r="Q909" s="665">
        <v>3711.16</v>
      </c>
    </row>
    <row r="910" spans="1:17" ht="14.4" customHeight="1" x14ac:dyDescent="0.3">
      <c r="A910" s="660" t="s">
        <v>7170</v>
      </c>
      <c r="B910" s="661" t="s">
        <v>1686</v>
      </c>
      <c r="C910" s="661" t="s">
        <v>4383</v>
      </c>
      <c r="D910" s="661" t="s">
        <v>7319</v>
      </c>
      <c r="E910" s="661" t="s">
        <v>7318</v>
      </c>
      <c r="F910" s="664">
        <v>0.66</v>
      </c>
      <c r="G910" s="664">
        <v>74923.199999999997</v>
      </c>
      <c r="H910" s="661">
        <v>1</v>
      </c>
      <c r="I910" s="661">
        <v>113519.99999999999</v>
      </c>
      <c r="J910" s="664"/>
      <c r="K910" s="664"/>
      <c r="L910" s="661"/>
      <c r="M910" s="661"/>
      <c r="N910" s="664"/>
      <c r="O910" s="664"/>
      <c r="P910" s="677"/>
      <c r="Q910" s="665"/>
    </row>
    <row r="911" spans="1:17" ht="14.4" customHeight="1" x14ac:dyDescent="0.3">
      <c r="A911" s="660" t="s">
        <v>7170</v>
      </c>
      <c r="B911" s="661" t="s">
        <v>1686</v>
      </c>
      <c r="C911" s="661" t="s">
        <v>4383</v>
      </c>
      <c r="D911" s="661" t="s">
        <v>7356</v>
      </c>
      <c r="E911" s="661" t="s">
        <v>2127</v>
      </c>
      <c r="F911" s="664"/>
      <c r="G911" s="664"/>
      <c r="H911" s="661"/>
      <c r="I911" s="661"/>
      <c r="J911" s="664"/>
      <c r="K911" s="664"/>
      <c r="L911" s="661"/>
      <c r="M911" s="661"/>
      <c r="N911" s="664">
        <v>0.54</v>
      </c>
      <c r="O911" s="664">
        <v>790.77</v>
      </c>
      <c r="P911" s="677"/>
      <c r="Q911" s="665">
        <v>1464.3888888888887</v>
      </c>
    </row>
    <row r="912" spans="1:17" ht="14.4" customHeight="1" x14ac:dyDescent="0.3">
      <c r="A912" s="660" t="s">
        <v>7170</v>
      </c>
      <c r="B912" s="661" t="s">
        <v>1686</v>
      </c>
      <c r="C912" s="661" t="s">
        <v>4383</v>
      </c>
      <c r="D912" s="661" t="s">
        <v>7333</v>
      </c>
      <c r="E912" s="661" t="s">
        <v>2127</v>
      </c>
      <c r="F912" s="664"/>
      <c r="G912" s="664"/>
      <c r="H912" s="661"/>
      <c r="I912" s="661"/>
      <c r="J912" s="664"/>
      <c r="K912" s="664"/>
      <c r="L912" s="661"/>
      <c r="M912" s="661"/>
      <c r="N912" s="664">
        <v>1.79</v>
      </c>
      <c r="O912" s="664">
        <v>873.77</v>
      </c>
      <c r="P912" s="677"/>
      <c r="Q912" s="665">
        <v>488.13966480446925</v>
      </c>
    </row>
    <row r="913" spans="1:17" ht="14.4" customHeight="1" x14ac:dyDescent="0.3">
      <c r="A913" s="660" t="s">
        <v>7170</v>
      </c>
      <c r="B913" s="661" t="s">
        <v>1686</v>
      </c>
      <c r="C913" s="661" t="s">
        <v>4383</v>
      </c>
      <c r="D913" s="661" t="s">
        <v>7334</v>
      </c>
      <c r="E913" s="661" t="s">
        <v>2127</v>
      </c>
      <c r="F913" s="664"/>
      <c r="G913" s="664"/>
      <c r="H913" s="661"/>
      <c r="I913" s="661"/>
      <c r="J913" s="664"/>
      <c r="K913" s="664"/>
      <c r="L913" s="661"/>
      <c r="M913" s="661"/>
      <c r="N913" s="664">
        <v>1.55</v>
      </c>
      <c r="O913" s="664">
        <v>255.64</v>
      </c>
      <c r="P913" s="677"/>
      <c r="Q913" s="665">
        <v>164.9290322580645</v>
      </c>
    </row>
    <row r="914" spans="1:17" ht="14.4" customHeight="1" x14ac:dyDescent="0.3">
      <c r="A914" s="660" t="s">
        <v>7170</v>
      </c>
      <c r="B914" s="661" t="s">
        <v>1686</v>
      </c>
      <c r="C914" s="661" t="s">
        <v>4383</v>
      </c>
      <c r="D914" s="661" t="s">
        <v>7337</v>
      </c>
      <c r="E914" s="661" t="s">
        <v>2139</v>
      </c>
      <c r="F914" s="664"/>
      <c r="G914" s="664"/>
      <c r="H914" s="661"/>
      <c r="I914" s="661"/>
      <c r="J914" s="664"/>
      <c r="K914" s="664"/>
      <c r="L914" s="661"/>
      <c r="M914" s="661"/>
      <c r="N914" s="664">
        <v>0</v>
      </c>
      <c r="O914" s="664">
        <v>0</v>
      </c>
      <c r="P914" s="677"/>
      <c r="Q914" s="665"/>
    </row>
    <row r="915" spans="1:17" ht="14.4" customHeight="1" x14ac:dyDescent="0.3">
      <c r="A915" s="660" t="s">
        <v>7170</v>
      </c>
      <c r="B915" s="661" t="s">
        <v>1686</v>
      </c>
      <c r="C915" s="661" t="s">
        <v>4383</v>
      </c>
      <c r="D915" s="661" t="s">
        <v>7226</v>
      </c>
      <c r="E915" s="661" t="s">
        <v>1978</v>
      </c>
      <c r="F915" s="664">
        <v>10.370000000000001</v>
      </c>
      <c r="G915" s="664">
        <v>339.38</v>
      </c>
      <c r="H915" s="661">
        <v>1</v>
      </c>
      <c r="I915" s="661">
        <v>32.72709739633558</v>
      </c>
      <c r="J915" s="664"/>
      <c r="K915" s="664"/>
      <c r="L915" s="661"/>
      <c r="M915" s="661"/>
      <c r="N915" s="664"/>
      <c r="O915" s="664"/>
      <c r="P915" s="677"/>
      <c r="Q915" s="665"/>
    </row>
    <row r="916" spans="1:17" ht="14.4" customHeight="1" x14ac:dyDescent="0.3">
      <c r="A916" s="660" t="s">
        <v>7170</v>
      </c>
      <c r="B916" s="661" t="s">
        <v>1686</v>
      </c>
      <c r="C916" s="661" t="s">
        <v>4383</v>
      </c>
      <c r="D916" s="661" t="s">
        <v>7345</v>
      </c>
      <c r="E916" s="661" t="s">
        <v>2192</v>
      </c>
      <c r="F916" s="664"/>
      <c r="G916" s="664"/>
      <c r="H916" s="661"/>
      <c r="I916" s="661"/>
      <c r="J916" s="664"/>
      <c r="K916" s="664"/>
      <c r="L916" s="661"/>
      <c r="M916" s="661"/>
      <c r="N916" s="664">
        <v>2.4499999999999997</v>
      </c>
      <c r="O916" s="664">
        <v>1936.47</v>
      </c>
      <c r="P916" s="677"/>
      <c r="Q916" s="665">
        <v>790.39591836734701</v>
      </c>
    </row>
    <row r="917" spans="1:17" ht="14.4" customHeight="1" x14ac:dyDescent="0.3">
      <c r="A917" s="660" t="s">
        <v>7170</v>
      </c>
      <c r="B917" s="661" t="s">
        <v>1686</v>
      </c>
      <c r="C917" s="661" t="s">
        <v>4383</v>
      </c>
      <c r="D917" s="661" t="s">
        <v>7408</v>
      </c>
      <c r="E917" s="661" t="s">
        <v>2214</v>
      </c>
      <c r="F917" s="664"/>
      <c r="G917" s="664"/>
      <c r="H917" s="661"/>
      <c r="I917" s="661"/>
      <c r="J917" s="664"/>
      <c r="K917" s="664"/>
      <c r="L917" s="661"/>
      <c r="M917" s="661"/>
      <c r="N917" s="664">
        <v>1</v>
      </c>
      <c r="O917" s="664">
        <v>2152.69</v>
      </c>
      <c r="P917" s="677"/>
      <c r="Q917" s="665">
        <v>2152.69</v>
      </c>
    </row>
    <row r="918" spans="1:17" ht="14.4" customHeight="1" x14ac:dyDescent="0.3">
      <c r="A918" s="660" t="s">
        <v>7170</v>
      </c>
      <c r="B918" s="661" t="s">
        <v>1686</v>
      </c>
      <c r="C918" s="661" t="s">
        <v>4383</v>
      </c>
      <c r="D918" s="661" t="s">
        <v>7425</v>
      </c>
      <c r="E918" s="661" t="s">
        <v>2223</v>
      </c>
      <c r="F918" s="664"/>
      <c r="G918" s="664"/>
      <c r="H918" s="661"/>
      <c r="I918" s="661"/>
      <c r="J918" s="664"/>
      <c r="K918" s="664"/>
      <c r="L918" s="661"/>
      <c r="M918" s="661"/>
      <c r="N918" s="664">
        <v>3.8</v>
      </c>
      <c r="O918" s="664">
        <v>2843.18</v>
      </c>
      <c r="P918" s="677"/>
      <c r="Q918" s="665">
        <v>748.20526315789471</v>
      </c>
    </row>
    <row r="919" spans="1:17" ht="14.4" customHeight="1" x14ac:dyDescent="0.3">
      <c r="A919" s="660" t="s">
        <v>7170</v>
      </c>
      <c r="B919" s="661" t="s">
        <v>1686</v>
      </c>
      <c r="C919" s="661" t="s">
        <v>4383</v>
      </c>
      <c r="D919" s="661" t="s">
        <v>7426</v>
      </c>
      <c r="E919" s="661" t="s">
        <v>2223</v>
      </c>
      <c r="F919" s="664"/>
      <c r="G919" s="664"/>
      <c r="H919" s="661"/>
      <c r="I919" s="661"/>
      <c r="J919" s="664"/>
      <c r="K919" s="664"/>
      <c r="L919" s="661"/>
      <c r="M919" s="661"/>
      <c r="N919" s="664">
        <v>6.84</v>
      </c>
      <c r="O919" s="664">
        <v>10235.44</v>
      </c>
      <c r="P919" s="677"/>
      <c r="Q919" s="665">
        <v>1496.4093567251464</v>
      </c>
    </row>
    <row r="920" spans="1:17" ht="14.4" customHeight="1" x14ac:dyDescent="0.3">
      <c r="A920" s="660" t="s">
        <v>7170</v>
      </c>
      <c r="B920" s="661" t="s">
        <v>1686</v>
      </c>
      <c r="C920" s="661" t="s">
        <v>4383</v>
      </c>
      <c r="D920" s="661" t="s">
        <v>7410</v>
      </c>
      <c r="E920" s="661" t="s">
        <v>3505</v>
      </c>
      <c r="F920" s="664"/>
      <c r="G920" s="664"/>
      <c r="H920" s="661"/>
      <c r="I920" s="661"/>
      <c r="J920" s="664"/>
      <c r="K920" s="664"/>
      <c r="L920" s="661"/>
      <c r="M920" s="661"/>
      <c r="N920" s="664">
        <v>0.89</v>
      </c>
      <c r="O920" s="664">
        <v>3278.4</v>
      </c>
      <c r="P920" s="677"/>
      <c r="Q920" s="665">
        <v>3683.5955056179778</v>
      </c>
    </row>
    <row r="921" spans="1:17" ht="14.4" customHeight="1" x14ac:dyDescent="0.3">
      <c r="A921" s="660" t="s">
        <v>7170</v>
      </c>
      <c r="B921" s="661" t="s">
        <v>1686</v>
      </c>
      <c r="C921" s="661" t="s">
        <v>7168</v>
      </c>
      <c r="D921" s="661" t="s">
        <v>7432</v>
      </c>
      <c r="E921" s="661" t="s">
        <v>1464</v>
      </c>
      <c r="F921" s="664"/>
      <c r="G921" s="664"/>
      <c r="H921" s="661"/>
      <c r="I921" s="661"/>
      <c r="J921" s="664"/>
      <c r="K921" s="664"/>
      <c r="L921" s="661"/>
      <c r="M921" s="661"/>
      <c r="N921" s="664">
        <v>0.1</v>
      </c>
      <c r="O921" s="664">
        <v>22.48</v>
      </c>
      <c r="P921" s="677"/>
      <c r="Q921" s="665">
        <v>224.79999999999998</v>
      </c>
    </row>
    <row r="922" spans="1:17" ht="14.4" customHeight="1" x14ac:dyDescent="0.3">
      <c r="A922" s="660" t="s">
        <v>7170</v>
      </c>
      <c r="B922" s="661" t="s">
        <v>1686</v>
      </c>
      <c r="C922" s="661" t="s">
        <v>7168</v>
      </c>
      <c r="D922" s="661" t="s">
        <v>7173</v>
      </c>
      <c r="E922" s="661" t="s">
        <v>7174</v>
      </c>
      <c r="F922" s="664">
        <v>1</v>
      </c>
      <c r="G922" s="664">
        <v>90.399999999999991</v>
      </c>
      <c r="H922" s="661">
        <v>1</v>
      </c>
      <c r="I922" s="661">
        <v>90.399999999999991</v>
      </c>
      <c r="J922" s="664">
        <v>1.2</v>
      </c>
      <c r="K922" s="664">
        <v>95.56</v>
      </c>
      <c r="L922" s="661">
        <v>1.0570796460176992</v>
      </c>
      <c r="M922" s="661">
        <v>79.63333333333334</v>
      </c>
      <c r="N922" s="664">
        <v>1</v>
      </c>
      <c r="O922" s="664">
        <v>56.56</v>
      </c>
      <c r="P922" s="677">
        <v>0.62566371681415933</v>
      </c>
      <c r="Q922" s="665">
        <v>56.56</v>
      </c>
    </row>
    <row r="923" spans="1:17" ht="14.4" customHeight="1" x14ac:dyDescent="0.3">
      <c r="A923" s="660" t="s">
        <v>7170</v>
      </c>
      <c r="B923" s="661" t="s">
        <v>1686</v>
      </c>
      <c r="C923" s="661" t="s">
        <v>7168</v>
      </c>
      <c r="D923" s="661" t="s">
        <v>7175</v>
      </c>
      <c r="E923" s="661" t="s">
        <v>7176</v>
      </c>
      <c r="F923" s="664">
        <v>38.6</v>
      </c>
      <c r="G923" s="664">
        <v>4579.5599999999995</v>
      </c>
      <c r="H923" s="661">
        <v>1</v>
      </c>
      <c r="I923" s="661">
        <v>118.64145077720205</v>
      </c>
      <c r="J923" s="664">
        <v>48.199999999999996</v>
      </c>
      <c r="K923" s="664">
        <v>5836.45</v>
      </c>
      <c r="L923" s="661">
        <v>1.2744564980041753</v>
      </c>
      <c r="M923" s="661">
        <v>121.08817427385893</v>
      </c>
      <c r="N923" s="664">
        <v>37.599999999999994</v>
      </c>
      <c r="O923" s="664">
        <v>4256.32</v>
      </c>
      <c r="P923" s="677">
        <v>0.92941679986723624</v>
      </c>
      <c r="Q923" s="665">
        <v>113.2</v>
      </c>
    </row>
    <row r="924" spans="1:17" ht="14.4" customHeight="1" x14ac:dyDescent="0.3">
      <c r="A924" s="660" t="s">
        <v>7170</v>
      </c>
      <c r="B924" s="661" t="s">
        <v>1686</v>
      </c>
      <c r="C924" s="661" t="s">
        <v>7168</v>
      </c>
      <c r="D924" s="661" t="s">
        <v>7357</v>
      </c>
      <c r="E924" s="661" t="s">
        <v>6522</v>
      </c>
      <c r="F924" s="664">
        <v>0.5</v>
      </c>
      <c r="G924" s="664">
        <v>78.260000000000005</v>
      </c>
      <c r="H924" s="661">
        <v>1</v>
      </c>
      <c r="I924" s="661">
        <v>156.52000000000001</v>
      </c>
      <c r="J924" s="664">
        <v>0.9</v>
      </c>
      <c r="K924" s="664">
        <v>142.11000000000001</v>
      </c>
      <c r="L924" s="661">
        <v>1.8158701763352927</v>
      </c>
      <c r="M924" s="661">
        <v>157.9</v>
      </c>
      <c r="N924" s="664">
        <v>0.4</v>
      </c>
      <c r="O924" s="664">
        <v>63.16</v>
      </c>
      <c r="P924" s="677">
        <v>0.80705341170457445</v>
      </c>
      <c r="Q924" s="665">
        <v>157.89999999999998</v>
      </c>
    </row>
    <row r="925" spans="1:17" ht="14.4" customHeight="1" x14ac:dyDescent="0.3">
      <c r="A925" s="660" t="s">
        <v>7170</v>
      </c>
      <c r="B925" s="661" t="s">
        <v>1686</v>
      </c>
      <c r="C925" s="661" t="s">
        <v>7168</v>
      </c>
      <c r="D925" s="661" t="s">
        <v>7177</v>
      </c>
      <c r="E925" s="661" t="s">
        <v>7178</v>
      </c>
      <c r="F925" s="664">
        <v>16.399999999999999</v>
      </c>
      <c r="G925" s="664">
        <v>638.87</v>
      </c>
      <c r="H925" s="661">
        <v>1</v>
      </c>
      <c r="I925" s="661">
        <v>38.955487804878054</v>
      </c>
      <c r="J925" s="664"/>
      <c r="K925" s="664"/>
      <c r="L925" s="661"/>
      <c r="M925" s="661"/>
      <c r="N925" s="664"/>
      <c r="O925" s="664"/>
      <c r="P925" s="677"/>
      <c r="Q925" s="665"/>
    </row>
    <row r="926" spans="1:17" ht="14.4" customHeight="1" x14ac:dyDescent="0.3">
      <c r="A926" s="660" t="s">
        <v>7170</v>
      </c>
      <c r="B926" s="661" t="s">
        <v>1686</v>
      </c>
      <c r="C926" s="661" t="s">
        <v>7168</v>
      </c>
      <c r="D926" s="661" t="s">
        <v>7433</v>
      </c>
      <c r="E926" s="661" t="s">
        <v>715</v>
      </c>
      <c r="F926" s="664"/>
      <c r="G926" s="664"/>
      <c r="H926" s="661"/>
      <c r="I926" s="661"/>
      <c r="J926" s="664"/>
      <c r="K926" s="664"/>
      <c r="L926" s="661"/>
      <c r="M926" s="661"/>
      <c r="N926" s="664">
        <v>0.4</v>
      </c>
      <c r="O926" s="664">
        <v>22.240000000000002</v>
      </c>
      <c r="P926" s="677"/>
      <c r="Q926" s="665">
        <v>55.6</v>
      </c>
    </row>
    <row r="927" spans="1:17" ht="14.4" customHeight="1" x14ac:dyDescent="0.3">
      <c r="A927" s="660" t="s">
        <v>7170</v>
      </c>
      <c r="B927" s="661" t="s">
        <v>1686</v>
      </c>
      <c r="C927" s="661" t="s">
        <v>7168</v>
      </c>
      <c r="D927" s="661" t="s">
        <v>7434</v>
      </c>
      <c r="E927" s="661" t="s">
        <v>731</v>
      </c>
      <c r="F927" s="664"/>
      <c r="G927" s="664"/>
      <c r="H927" s="661"/>
      <c r="I927" s="661"/>
      <c r="J927" s="664"/>
      <c r="K927" s="664"/>
      <c r="L927" s="661"/>
      <c r="M927" s="661"/>
      <c r="N927" s="664">
        <v>0.2</v>
      </c>
      <c r="O927" s="664">
        <v>4.2300000000000004</v>
      </c>
      <c r="P927" s="677"/>
      <c r="Q927" s="665">
        <v>21.150000000000002</v>
      </c>
    </row>
    <row r="928" spans="1:17" ht="14.4" customHeight="1" x14ac:dyDescent="0.3">
      <c r="A928" s="660" t="s">
        <v>7170</v>
      </c>
      <c r="B928" s="661" t="s">
        <v>1686</v>
      </c>
      <c r="C928" s="661" t="s">
        <v>7168</v>
      </c>
      <c r="D928" s="661" t="s">
        <v>7227</v>
      </c>
      <c r="E928" s="661" t="s">
        <v>7228</v>
      </c>
      <c r="F928" s="664">
        <v>17.900000000000002</v>
      </c>
      <c r="G928" s="664">
        <v>1130.49</v>
      </c>
      <c r="H928" s="661">
        <v>1</v>
      </c>
      <c r="I928" s="661">
        <v>63.155865921787701</v>
      </c>
      <c r="J928" s="664">
        <v>7.9999999999999991</v>
      </c>
      <c r="K928" s="664">
        <v>93.72</v>
      </c>
      <c r="L928" s="661">
        <v>8.2902104397208284E-2</v>
      </c>
      <c r="M928" s="661">
        <v>11.715000000000002</v>
      </c>
      <c r="N928" s="664">
        <v>32</v>
      </c>
      <c r="O928" s="664">
        <v>374.91</v>
      </c>
      <c r="P928" s="677">
        <v>0.33163495475413318</v>
      </c>
      <c r="Q928" s="665">
        <v>11.715937500000001</v>
      </c>
    </row>
    <row r="929" spans="1:17" ht="14.4" customHeight="1" x14ac:dyDescent="0.3">
      <c r="A929" s="660" t="s">
        <v>7170</v>
      </c>
      <c r="B929" s="661" t="s">
        <v>1686</v>
      </c>
      <c r="C929" s="661" t="s">
        <v>7168</v>
      </c>
      <c r="D929" s="661" t="s">
        <v>7179</v>
      </c>
      <c r="E929" s="661" t="s">
        <v>7180</v>
      </c>
      <c r="F929" s="664">
        <v>80.8</v>
      </c>
      <c r="G929" s="664">
        <v>15802.3</v>
      </c>
      <c r="H929" s="661">
        <v>1</v>
      </c>
      <c r="I929" s="661">
        <v>195.57301980198019</v>
      </c>
      <c r="J929" s="664">
        <v>29.300000000000004</v>
      </c>
      <c r="K929" s="664">
        <v>5780.8899999999994</v>
      </c>
      <c r="L929" s="661">
        <v>0.36582586079241625</v>
      </c>
      <c r="M929" s="661">
        <v>197.29999999999995</v>
      </c>
      <c r="N929" s="664">
        <v>17.200000000000003</v>
      </c>
      <c r="O929" s="664">
        <v>3393.56</v>
      </c>
      <c r="P929" s="677">
        <v>0.21475101725698159</v>
      </c>
      <c r="Q929" s="665">
        <v>197.29999999999995</v>
      </c>
    </row>
    <row r="930" spans="1:17" ht="14.4" customHeight="1" x14ac:dyDescent="0.3">
      <c r="A930" s="660" t="s">
        <v>7170</v>
      </c>
      <c r="B930" s="661" t="s">
        <v>1686</v>
      </c>
      <c r="C930" s="661" t="s">
        <v>7168</v>
      </c>
      <c r="D930" s="661" t="s">
        <v>7229</v>
      </c>
      <c r="E930" s="661" t="s">
        <v>5650</v>
      </c>
      <c r="F930" s="664"/>
      <c r="G930" s="664"/>
      <c r="H930" s="661"/>
      <c r="I930" s="661"/>
      <c r="J930" s="664"/>
      <c r="K930" s="664"/>
      <c r="L930" s="661"/>
      <c r="M930" s="661"/>
      <c r="N930" s="664">
        <v>1.7</v>
      </c>
      <c r="O930" s="664">
        <v>179.19</v>
      </c>
      <c r="P930" s="677"/>
      <c r="Q930" s="665">
        <v>105.40588235294118</v>
      </c>
    </row>
    <row r="931" spans="1:17" ht="14.4" customHeight="1" x14ac:dyDescent="0.3">
      <c r="A931" s="660" t="s">
        <v>7170</v>
      </c>
      <c r="B931" s="661" t="s">
        <v>1686</v>
      </c>
      <c r="C931" s="661" t="s">
        <v>7168</v>
      </c>
      <c r="D931" s="661" t="s">
        <v>7358</v>
      </c>
      <c r="E931" s="661" t="s">
        <v>7359</v>
      </c>
      <c r="F931" s="664"/>
      <c r="G931" s="664"/>
      <c r="H931" s="661"/>
      <c r="I931" s="661"/>
      <c r="J931" s="664"/>
      <c r="K931" s="664"/>
      <c r="L931" s="661"/>
      <c r="M931" s="661"/>
      <c r="N931" s="664">
        <v>12.95</v>
      </c>
      <c r="O931" s="664">
        <v>3645.09</v>
      </c>
      <c r="P931" s="677"/>
      <c r="Q931" s="665">
        <v>281.47413127413131</v>
      </c>
    </row>
    <row r="932" spans="1:17" ht="14.4" customHeight="1" x14ac:dyDescent="0.3">
      <c r="A932" s="660" t="s">
        <v>7170</v>
      </c>
      <c r="B932" s="661" t="s">
        <v>1686</v>
      </c>
      <c r="C932" s="661" t="s">
        <v>7168</v>
      </c>
      <c r="D932" s="661" t="s">
        <v>7230</v>
      </c>
      <c r="E932" s="661" t="s">
        <v>7231</v>
      </c>
      <c r="F932" s="664">
        <v>4</v>
      </c>
      <c r="G932" s="664">
        <v>43220.03</v>
      </c>
      <c r="H932" s="661">
        <v>1</v>
      </c>
      <c r="I932" s="661">
        <v>10805.0075</v>
      </c>
      <c r="J932" s="664">
        <v>10</v>
      </c>
      <c r="K932" s="664">
        <v>89469.95</v>
      </c>
      <c r="L932" s="661">
        <v>2.0701038384286177</v>
      </c>
      <c r="M932" s="661">
        <v>8946.994999999999</v>
      </c>
      <c r="N932" s="664">
        <v>8</v>
      </c>
      <c r="O932" s="664">
        <v>63379.040000000001</v>
      </c>
      <c r="P932" s="677">
        <v>1.4664274874404299</v>
      </c>
      <c r="Q932" s="665">
        <v>7922.38</v>
      </c>
    </row>
    <row r="933" spans="1:17" ht="14.4" customHeight="1" x14ac:dyDescent="0.3">
      <c r="A933" s="660" t="s">
        <v>7170</v>
      </c>
      <c r="B933" s="661" t="s">
        <v>1686</v>
      </c>
      <c r="C933" s="661" t="s">
        <v>7168</v>
      </c>
      <c r="D933" s="661" t="s">
        <v>7181</v>
      </c>
      <c r="E933" s="661" t="s">
        <v>7182</v>
      </c>
      <c r="F933" s="664">
        <v>31.639999999999997</v>
      </c>
      <c r="G933" s="664">
        <v>2142.5899999999997</v>
      </c>
      <c r="H933" s="661">
        <v>1</v>
      </c>
      <c r="I933" s="661">
        <v>67.717762326169407</v>
      </c>
      <c r="J933" s="664">
        <v>25.48</v>
      </c>
      <c r="K933" s="664">
        <v>1740.7</v>
      </c>
      <c r="L933" s="661">
        <v>0.81242794935101925</v>
      </c>
      <c r="M933" s="661">
        <v>68.316326530612244</v>
      </c>
      <c r="N933" s="664"/>
      <c r="O933" s="664"/>
      <c r="P933" s="677"/>
      <c r="Q933" s="665"/>
    </row>
    <row r="934" spans="1:17" ht="14.4" customHeight="1" x14ac:dyDescent="0.3">
      <c r="A934" s="660" t="s">
        <v>7170</v>
      </c>
      <c r="B934" s="661" t="s">
        <v>1686</v>
      </c>
      <c r="C934" s="661" t="s">
        <v>7168</v>
      </c>
      <c r="D934" s="661" t="s">
        <v>7183</v>
      </c>
      <c r="E934" s="661" t="s">
        <v>7182</v>
      </c>
      <c r="F934" s="664">
        <v>65.069999999999993</v>
      </c>
      <c r="G934" s="664">
        <v>8527.84</v>
      </c>
      <c r="H934" s="661">
        <v>1</v>
      </c>
      <c r="I934" s="661">
        <v>131.0564007991394</v>
      </c>
      <c r="J934" s="664">
        <v>3.0700000000000003</v>
      </c>
      <c r="K934" s="664">
        <v>405.87</v>
      </c>
      <c r="L934" s="661">
        <v>4.759352895926753E-2</v>
      </c>
      <c r="M934" s="661">
        <v>132.20521172638436</v>
      </c>
      <c r="N934" s="664"/>
      <c r="O934" s="664"/>
      <c r="P934" s="677"/>
      <c r="Q934" s="665"/>
    </row>
    <row r="935" spans="1:17" ht="14.4" customHeight="1" x14ac:dyDescent="0.3">
      <c r="A935" s="660" t="s">
        <v>7170</v>
      </c>
      <c r="B935" s="661" t="s">
        <v>1686</v>
      </c>
      <c r="C935" s="661" t="s">
        <v>7168</v>
      </c>
      <c r="D935" s="661" t="s">
        <v>7184</v>
      </c>
      <c r="E935" s="661" t="s">
        <v>7182</v>
      </c>
      <c r="F935" s="664">
        <v>61.649999999999991</v>
      </c>
      <c r="G935" s="664">
        <v>48304.929999999993</v>
      </c>
      <c r="H935" s="661">
        <v>1</v>
      </c>
      <c r="I935" s="661">
        <v>783.53495539334961</v>
      </c>
      <c r="J935" s="664">
        <v>63.230000000000004</v>
      </c>
      <c r="K935" s="664">
        <v>46906.73</v>
      </c>
      <c r="L935" s="661">
        <v>0.97105471429106738</v>
      </c>
      <c r="M935" s="661">
        <v>741.84295429384781</v>
      </c>
      <c r="N935" s="664"/>
      <c r="O935" s="664"/>
      <c r="P935" s="677"/>
      <c r="Q935" s="665"/>
    </row>
    <row r="936" spans="1:17" ht="14.4" customHeight="1" x14ac:dyDescent="0.3">
      <c r="A936" s="660" t="s">
        <v>7170</v>
      </c>
      <c r="B936" s="661" t="s">
        <v>1686</v>
      </c>
      <c r="C936" s="661" t="s">
        <v>7168</v>
      </c>
      <c r="D936" s="661" t="s">
        <v>7435</v>
      </c>
      <c r="E936" s="661" t="s">
        <v>7436</v>
      </c>
      <c r="F936" s="664">
        <v>0.4</v>
      </c>
      <c r="G936" s="664">
        <v>8.3800000000000008</v>
      </c>
      <c r="H936" s="661">
        <v>1</v>
      </c>
      <c r="I936" s="661">
        <v>20.95</v>
      </c>
      <c r="J936" s="664"/>
      <c r="K936" s="664"/>
      <c r="L936" s="661"/>
      <c r="M936" s="661"/>
      <c r="N936" s="664"/>
      <c r="O936" s="664"/>
      <c r="P936" s="677"/>
      <c r="Q936" s="665"/>
    </row>
    <row r="937" spans="1:17" ht="14.4" customHeight="1" x14ac:dyDescent="0.3">
      <c r="A937" s="660" t="s">
        <v>7170</v>
      </c>
      <c r="B937" s="661" t="s">
        <v>1686</v>
      </c>
      <c r="C937" s="661" t="s">
        <v>7168</v>
      </c>
      <c r="D937" s="661" t="s">
        <v>7360</v>
      </c>
      <c r="E937" s="661" t="s">
        <v>7236</v>
      </c>
      <c r="F937" s="664"/>
      <c r="G937" s="664"/>
      <c r="H937" s="661"/>
      <c r="I937" s="661"/>
      <c r="J937" s="664">
        <v>14.36</v>
      </c>
      <c r="K937" s="664">
        <v>20925.379999999997</v>
      </c>
      <c r="L937" s="661"/>
      <c r="M937" s="661">
        <v>1457.1991643454037</v>
      </c>
      <c r="N937" s="664"/>
      <c r="O937" s="664"/>
      <c r="P937" s="677"/>
      <c r="Q937" s="665"/>
    </row>
    <row r="938" spans="1:17" ht="14.4" customHeight="1" x14ac:dyDescent="0.3">
      <c r="A938" s="660" t="s">
        <v>7170</v>
      </c>
      <c r="B938" s="661" t="s">
        <v>1686</v>
      </c>
      <c r="C938" s="661" t="s">
        <v>7168</v>
      </c>
      <c r="D938" s="661" t="s">
        <v>7235</v>
      </c>
      <c r="E938" s="661" t="s">
        <v>7236</v>
      </c>
      <c r="F938" s="664">
        <v>51.150000000000006</v>
      </c>
      <c r="G938" s="664">
        <v>246295.3</v>
      </c>
      <c r="H938" s="661">
        <v>1</v>
      </c>
      <c r="I938" s="661">
        <v>4815.1573802541534</v>
      </c>
      <c r="J938" s="664"/>
      <c r="K938" s="664"/>
      <c r="L938" s="661"/>
      <c r="M938" s="661"/>
      <c r="N938" s="664"/>
      <c r="O938" s="664"/>
      <c r="P938" s="677"/>
      <c r="Q938" s="665"/>
    </row>
    <row r="939" spans="1:17" ht="14.4" customHeight="1" x14ac:dyDescent="0.3">
      <c r="A939" s="660" t="s">
        <v>7170</v>
      </c>
      <c r="B939" s="661" t="s">
        <v>1686</v>
      </c>
      <c r="C939" s="661" t="s">
        <v>7168</v>
      </c>
      <c r="D939" s="661" t="s">
        <v>7361</v>
      </c>
      <c r="E939" s="661" t="s">
        <v>7236</v>
      </c>
      <c r="F939" s="664"/>
      <c r="G939" s="664"/>
      <c r="H939" s="661"/>
      <c r="I939" s="661"/>
      <c r="J939" s="664">
        <v>4.66</v>
      </c>
      <c r="K939" s="664">
        <v>67905.200000000012</v>
      </c>
      <c r="L939" s="661"/>
      <c r="M939" s="661">
        <v>14571.931330472105</v>
      </c>
      <c r="N939" s="664"/>
      <c r="O939" s="664"/>
      <c r="P939" s="677"/>
      <c r="Q939" s="665"/>
    </row>
    <row r="940" spans="1:17" ht="14.4" customHeight="1" x14ac:dyDescent="0.3">
      <c r="A940" s="660" t="s">
        <v>7170</v>
      </c>
      <c r="B940" s="661" t="s">
        <v>1686</v>
      </c>
      <c r="C940" s="661" t="s">
        <v>7168</v>
      </c>
      <c r="D940" s="661" t="s">
        <v>7237</v>
      </c>
      <c r="E940" s="661" t="s">
        <v>3883</v>
      </c>
      <c r="F940" s="664"/>
      <c r="G940" s="664"/>
      <c r="H940" s="661"/>
      <c r="I940" s="661"/>
      <c r="J940" s="664">
        <v>3</v>
      </c>
      <c r="K940" s="664">
        <v>31336.6</v>
      </c>
      <c r="L940" s="661"/>
      <c r="M940" s="661">
        <v>10445.533333333333</v>
      </c>
      <c r="N940" s="664">
        <v>2</v>
      </c>
      <c r="O940" s="664">
        <v>15755.4</v>
      </c>
      <c r="P940" s="677"/>
      <c r="Q940" s="665">
        <v>7877.7</v>
      </c>
    </row>
    <row r="941" spans="1:17" ht="14.4" customHeight="1" x14ac:dyDescent="0.3">
      <c r="A941" s="660" t="s">
        <v>7170</v>
      </c>
      <c r="B941" s="661" t="s">
        <v>1686</v>
      </c>
      <c r="C941" s="661" t="s">
        <v>7168</v>
      </c>
      <c r="D941" s="661" t="s">
        <v>7362</v>
      </c>
      <c r="E941" s="661" t="s">
        <v>7363</v>
      </c>
      <c r="F941" s="664"/>
      <c r="G941" s="664"/>
      <c r="H941" s="661"/>
      <c r="I941" s="661"/>
      <c r="J941" s="664">
        <v>8.0299999999999994</v>
      </c>
      <c r="K941" s="664">
        <v>360009.98</v>
      </c>
      <c r="L941" s="661"/>
      <c r="M941" s="661">
        <v>44833.123287671231</v>
      </c>
      <c r="N941" s="664"/>
      <c r="O941" s="664"/>
      <c r="P941" s="677"/>
      <c r="Q941" s="665"/>
    </row>
    <row r="942" spans="1:17" ht="14.4" customHeight="1" x14ac:dyDescent="0.3">
      <c r="A942" s="660" t="s">
        <v>7170</v>
      </c>
      <c r="B942" s="661" t="s">
        <v>1686</v>
      </c>
      <c r="C942" s="661" t="s">
        <v>7168</v>
      </c>
      <c r="D942" s="661" t="s">
        <v>7185</v>
      </c>
      <c r="E942" s="661" t="s">
        <v>3927</v>
      </c>
      <c r="F942" s="664">
        <v>168.89</v>
      </c>
      <c r="G942" s="664">
        <v>2526982.5300000003</v>
      </c>
      <c r="H942" s="661">
        <v>1</v>
      </c>
      <c r="I942" s="661">
        <v>14962.298123038667</v>
      </c>
      <c r="J942" s="664">
        <v>5.98</v>
      </c>
      <c r="K942" s="664">
        <v>90259.42</v>
      </c>
      <c r="L942" s="661">
        <v>3.5718260387023727E-2</v>
      </c>
      <c r="M942" s="661">
        <v>15093.548494983277</v>
      </c>
      <c r="N942" s="664"/>
      <c r="O942" s="664"/>
      <c r="P942" s="677"/>
      <c r="Q942" s="665"/>
    </row>
    <row r="943" spans="1:17" ht="14.4" customHeight="1" x14ac:dyDescent="0.3">
      <c r="A943" s="660" t="s">
        <v>7170</v>
      </c>
      <c r="B943" s="661" t="s">
        <v>1686</v>
      </c>
      <c r="C943" s="661" t="s">
        <v>7168</v>
      </c>
      <c r="D943" s="661" t="s">
        <v>7186</v>
      </c>
      <c r="E943" s="661" t="s">
        <v>3931</v>
      </c>
      <c r="F943" s="664">
        <v>9</v>
      </c>
      <c r="G943" s="664">
        <v>300763.62</v>
      </c>
      <c r="H943" s="661">
        <v>1</v>
      </c>
      <c r="I943" s="661">
        <v>33418.18</v>
      </c>
      <c r="J943" s="664"/>
      <c r="K943" s="664"/>
      <c r="L943" s="661"/>
      <c r="M943" s="661"/>
      <c r="N943" s="664"/>
      <c r="O943" s="664"/>
      <c r="P943" s="677"/>
      <c r="Q943" s="665"/>
    </row>
    <row r="944" spans="1:17" ht="14.4" customHeight="1" x14ac:dyDescent="0.3">
      <c r="A944" s="660" t="s">
        <v>7170</v>
      </c>
      <c r="B944" s="661" t="s">
        <v>1686</v>
      </c>
      <c r="C944" s="661" t="s">
        <v>7168</v>
      </c>
      <c r="D944" s="661" t="s">
        <v>7187</v>
      </c>
      <c r="E944" s="661" t="s">
        <v>3935</v>
      </c>
      <c r="F944" s="664">
        <v>9</v>
      </c>
      <c r="G944" s="664">
        <v>601527.15</v>
      </c>
      <c r="H944" s="661">
        <v>1</v>
      </c>
      <c r="I944" s="661">
        <v>66836.350000000006</v>
      </c>
      <c r="J944" s="664"/>
      <c r="K944" s="664"/>
      <c r="L944" s="661"/>
      <c r="M944" s="661"/>
      <c r="N944" s="664"/>
      <c r="O944" s="664"/>
      <c r="P944" s="677"/>
      <c r="Q944" s="665"/>
    </row>
    <row r="945" spans="1:17" ht="14.4" customHeight="1" x14ac:dyDescent="0.3">
      <c r="A945" s="660" t="s">
        <v>7170</v>
      </c>
      <c r="B945" s="661" t="s">
        <v>1686</v>
      </c>
      <c r="C945" s="661" t="s">
        <v>7168</v>
      </c>
      <c r="D945" s="661" t="s">
        <v>7188</v>
      </c>
      <c r="E945" s="661" t="s">
        <v>3939</v>
      </c>
      <c r="F945" s="664">
        <v>7</v>
      </c>
      <c r="G945" s="664">
        <v>935707.71</v>
      </c>
      <c r="H945" s="661">
        <v>1</v>
      </c>
      <c r="I945" s="661">
        <v>133672.53</v>
      </c>
      <c r="J945" s="664"/>
      <c r="K945" s="664"/>
      <c r="L945" s="661"/>
      <c r="M945" s="661"/>
      <c r="N945" s="664"/>
      <c r="O945" s="664"/>
      <c r="P945" s="677"/>
      <c r="Q945" s="665"/>
    </row>
    <row r="946" spans="1:17" ht="14.4" customHeight="1" x14ac:dyDescent="0.3">
      <c r="A946" s="660" t="s">
        <v>7170</v>
      </c>
      <c r="B946" s="661" t="s">
        <v>1686</v>
      </c>
      <c r="C946" s="661" t="s">
        <v>7168</v>
      </c>
      <c r="D946" s="661" t="s">
        <v>7240</v>
      </c>
      <c r="E946" s="661" t="s">
        <v>3943</v>
      </c>
      <c r="F946" s="664">
        <v>2</v>
      </c>
      <c r="G946" s="664">
        <v>189292.62</v>
      </c>
      <c r="H946" s="661">
        <v>1</v>
      </c>
      <c r="I946" s="661">
        <v>94646.31</v>
      </c>
      <c r="J946" s="664"/>
      <c r="K946" s="664"/>
      <c r="L946" s="661"/>
      <c r="M946" s="661"/>
      <c r="N946" s="664"/>
      <c r="O946" s="664"/>
      <c r="P946" s="677"/>
      <c r="Q946" s="665"/>
    </row>
    <row r="947" spans="1:17" ht="14.4" customHeight="1" x14ac:dyDescent="0.3">
      <c r="A947" s="660" t="s">
        <v>7170</v>
      </c>
      <c r="B947" s="661" t="s">
        <v>1686</v>
      </c>
      <c r="C947" s="661" t="s">
        <v>7168</v>
      </c>
      <c r="D947" s="661" t="s">
        <v>7189</v>
      </c>
      <c r="E947" s="661" t="s">
        <v>4221</v>
      </c>
      <c r="F947" s="664">
        <v>102</v>
      </c>
      <c r="G947" s="664">
        <v>686157.42999999993</v>
      </c>
      <c r="H947" s="661">
        <v>1</v>
      </c>
      <c r="I947" s="661">
        <v>6727.03362745098</v>
      </c>
      <c r="J947" s="664">
        <v>77</v>
      </c>
      <c r="K947" s="664">
        <v>536781.22</v>
      </c>
      <c r="L947" s="661">
        <v>0.78230038258129775</v>
      </c>
      <c r="M947" s="661">
        <v>6971.1846753246746</v>
      </c>
      <c r="N947" s="664">
        <v>36</v>
      </c>
      <c r="O947" s="664">
        <v>113228.57999999999</v>
      </c>
      <c r="P947" s="677">
        <v>0.16501836903522271</v>
      </c>
      <c r="Q947" s="665">
        <v>3145.2383333333328</v>
      </c>
    </row>
    <row r="948" spans="1:17" ht="14.4" customHeight="1" x14ac:dyDescent="0.3">
      <c r="A948" s="660" t="s">
        <v>7170</v>
      </c>
      <c r="B948" s="661" t="s">
        <v>1686</v>
      </c>
      <c r="C948" s="661" t="s">
        <v>7168</v>
      </c>
      <c r="D948" s="661" t="s">
        <v>7244</v>
      </c>
      <c r="E948" s="661" t="s">
        <v>4342</v>
      </c>
      <c r="F948" s="664">
        <v>50</v>
      </c>
      <c r="G948" s="664">
        <v>628649.16</v>
      </c>
      <c r="H948" s="661">
        <v>1</v>
      </c>
      <c r="I948" s="661">
        <v>12572.983200000001</v>
      </c>
      <c r="J948" s="664">
        <v>33</v>
      </c>
      <c r="K948" s="664">
        <v>368193.21</v>
      </c>
      <c r="L948" s="661">
        <v>0.58568949650708191</v>
      </c>
      <c r="M948" s="661">
        <v>11157.37</v>
      </c>
      <c r="N948" s="664">
        <v>30</v>
      </c>
      <c r="O948" s="664">
        <v>333582.59999999998</v>
      </c>
      <c r="P948" s="677">
        <v>0.53063397078268582</v>
      </c>
      <c r="Q948" s="665">
        <v>11119.42</v>
      </c>
    </row>
    <row r="949" spans="1:17" ht="14.4" customHeight="1" x14ac:dyDescent="0.3">
      <c r="A949" s="660" t="s">
        <v>7170</v>
      </c>
      <c r="B949" s="661" t="s">
        <v>1686</v>
      </c>
      <c r="C949" s="661" t="s">
        <v>7168</v>
      </c>
      <c r="D949" s="661" t="s">
        <v>7192</v>
      </c>
      <c r="E949" s="661" t="s">
        <v>7193</v>
      </c>
      <c r="F949" s="664">
        <v>5</v>
      </c>
      <c r="G949" s="664">
        <v>122507.25</v>
      </c>
      <c r="H949" s="661">
        <v>1</v>
      </c>
      <c r="I949" s="661">
        <v>24501.45</v>
      </c>
      <c r="J949" s="664">
        <v>4</v>
      </c>
      <c r="K949" s="664">
        <v>98865.52</v>
      </c>
      <c r="L949" s="661">
        <v>0.80701770711529319</v>
      </c>
      <c r="M949" s="661">
        <v>24716.38</v>
      </c>
      <c r="N949" s="664">
        <v>10</v>
      </c>
      <c r="O949" s="664">
        <v>247163.8</v>
      </c>
      <c r="P949" s="677">
        <v>2.0175442677882329</v>
      </c>
      <c r="Q949" s="665">
        <v>24716.379999999997</v>
      </c>
    </row>
    <row r="950" spans="1:17" ht="14.4" customHeight="1" x14ac:dyDescent="0.3">
      <c r="A950" s="660" t="s">
        <v>7170</v>
      </c>
      <c r="B950" s="661" t="s">
        <v>1686</v>
      </c>
      <c r="C950" s="661" t="s">
        <v>7168</v>
      </c>
      <c r="D950" s="661" t="s">
        <v>7245</v>
      </c>
      <c r="E950" s="661" t="s">
        <v>3847</v>
      </c>
      <c r="F950" s="664"/>
      <c r="G950" s="664"/>
      <c r="H950" s="661"/>
      <c r="I950" s="661"/>
      <c r="J950" s="664"/>
      <c r="K950" s="664"/>
      <c r="L950" s="661"/>
      <c r="M950" s="661"/>
      <c r="N950" s="664">
        <v>11.7</v>
      </c>
      <c r="O950" s="664">
        <v>318324.92</v>
      </c>
      <c r="P950" s="677"/>
      <c r="Q950" s="665">
        <v>27207.25811965812</v>
      </c>
    </row>
    <row r="951" spans="1:17" ht="14.4" customHeight="1" x14ac:dyDescent="0.3">
      <c r="A951" s="660" t="s">
        <v>7170</v>
      </c>
      <c r="B951" s="661" t="s">
        <v>1686</v>
      </c>
      <c r="C951" s="661" t="s">
        <v>7168</v>
      </c>
      <c r="D951" s="661" t="s">
        <v>7194</v>
      </c>
      <c r="E951" s="661" t="s">
        <v>3843</v>
      </c>
      <c r="F951" s="664">
        <v>27.75</v>
      </c>
      <c r="G951" s="664">
        <v>224422.52000000002</v>
      </c>
      <c r="H951" s="661">
        <v>1</v>
      </c>
      <c r="I951" s="661">
        <v>8087.2980180180184</v>
      </c>
      <c r="J951" s="664"/>
      <c r="K951" s="664"/>
      <c r="L951" s="661"/>
      <c r="M951" s="661"/>
      <c r="N951" s="664"/>
      <c r="O951" s="664"/>
      <c r="P951" s="677"/>
      <c r="Q951" s="665"/>
    </row>
    <row r="952" spans="1:17" ht="14.4" customHeight="1" x14ac:dyDescent="0.3">
      <c r="A952" s="660" t="s">
        <v>7170</v>
      </c>
      <c r="B952" s="661" t="s">
        <v>1686</v>
      </c>
      <c r="C952" s="661" t="s">
        <v>7168</v>
      </c>
      <c r="D952" s="661" t="s">
        <v>7195</v>
      </c>
      <c r="E952" s="661" t="s">
        <v>3843</v>
      </c>
      <c r="F952" s="664">
        <v>25.01</v>
      </c>
      <c r="G952" s="664">
        <v>809053.45</v>
      </c>
      <c r="H952" s="661">
        <v>1</v>
      </c>
      <c r="I952" s="661">
        <v>32349.198320671727</v>
      </c>
      <c r="J952" s="664"/>
      <c r="K952" s="664"/>
      <c r="L952" s="661"/>
      <c r="M952" s="661"/>
      <c r="N952" s="664"/>
      <c r="O952" s="664"/>
      <c r="P952" s="677"/>
      <c r="Q952" s="665"/>
    </row>
    <row r="953" spans="1:17" ht="14.4" customHeight="1" x14ac:dyDescent="0.3">
      <c r="A953" s="660" t="s">
        <v>7170</v>
      </c>
      <c r="B953" s="661" t="s">
        <v>1686</v>
      </c>
      <c r="C953" s="661" t="s">
        <v>7168</v>
      </c>
      <c r="D953" s="661" t="s">
        <v>7196</v>
      </c>
      <c r="E953" s="661" t="s">
        <v>3947</v>
      </c>
      <c r="F953" s="664">
        <v>20.190000000000001</v>
      </c>
      <c r="G953" s="664">
        <v>122479.19</v>
      </c>
      <c r="H953" s="661">
        <v>1</v>
      </c>
      <c r="I953" s="661">
        <v>6066.3293709757299</v>
      </c>
      <c r="J953" s="664"/>
      <c r="K953" s="664"/>
      <c r="L953" s="661"/>
      <c r="M953" s="661"/>
      <c r="N953" s="664"/>
      <c r="O953" s="664"/>
      <c r="P953" s="677"/>
      <c r="Q953" s="665"/>
    </row>
    <row r="954" spans="1:17" ht="14.4" customHeight="1" x14ac:dyDescent="0.3">
      <c r="A954" s="660" t="s">
        <v>7170</v>
      </c>
      <c r="B954" s="661" t="s">
        <v>1686</v>
      </c>
      <c r="C954" s="661" t="s">
        <v>7168</v>
      </c>
      <c r="D954" s="661" t="s">
        <v>7199</v>
      </c>
      <c r="E954" s="661" t="s">
        <v>3955</v>
      </c>
      <c r="F954" s="664"/>
      <c r="G954" s="664"/>
      <c r="H954" s="661"/>
      <c r="I954" s="661"/>
      <c r="J954" s="664">
        <v>4.83</v>
      </c>
      <c r="K954" s="664">
        <v>59098.09</v>
      </c>
      <c r="L954" s="661"/>
      <c r="M954" s="661">
        <v>12235.62939958592</v>
      </c>
      <c r="N954" s="664"/>
      <c r="O954" s="664"/>
      <c r="P954" s="677"/>
      <c r="Q954" s="665"/>
    </row>
    <row r="955" spans="1:17" ht="14.4" customHeight="1" x14ac:dyDescent="0.3">
      <c r="A955" s="660" t="s">
        <v>7170</v>
      </c>
      <c r="B955" s="661" t="s">
        <v>1686</v>
      </c>
      <c r="C955" s="661" t="s">
        <v>7168</v>
      </c>
      <c r="D955" s="661" t="s">
        <v>7437</v>
      </c>
      <c r="E955" s="661" t="s">
        <v>7438</v>
      </c>
      <c r="F955" s="664">
        <v>2</v>
      </c>
      <c r="G955" s="664">
        <v>245.88</v>
      </c>
      <c r="H955" s="661">
        <v>1</v>
      </c>
      <c r="I955" s="661">
        <v>122.94</v>
      </c>
      <c r="J955" s="664"/>
      <c r="K955" s="664"/>
      <c r="L955" s="661"/>
      <c r="M955" s="661"/>
      <c r="N955" s="664"/>
      <c r="O955" s="664"/>
      <c r="P955" s="677"/>
      <c r="Q955" s="665"/>
    </row>
    <row r="956" spans="1:17" ht="14.4" customHeight="1" x14ac:dyDescent="0.3">
      <c r="A956" s="660" t="s">
        <v>7170</v>
      </c>
      <c r="B956" s="661" t="s">
        <v>1686</v>
      </c>
      <c r="C956" s="661" t="s">
        <v>7168</v>
      </c>
      <c r="D956" s="661" t="s">
        <v>7364</v>
      </c>
      <c r="E956" s="661" t="s">
        <v>7161</v>
      </c>
      <c r="F956" s="664">
        <v>0.06</v>
      </c>
      <c r="G956" s="664">
        <v>311.91000000000003</v>
      </c>
      <c r="H956" s="661">
        <v>1</v>
      </c>
      <c r="I956" s="661">
        <v>5198.5000000000009</v>
      </c>
      <c r="J956" s="664"/>
      <c r="K956" s="664"/>
      <c r="L956" s="661"/>
      <c r="M956" s="661"/>
      <c r="N956" s="664"/>
      <c r="O956" s="664"/>
      <c r="P956" s="677"/>
      <c r="Q956" s="665"/>
    </row>
    <row r="957" spans="1:17" ht="14.4" customHeight="1" x14ac:dyDescent="0.3">
      <c r="A957" s="660" t="s">
        <v>7170</v>
      </c>
      <c r="B957" s="661" t="s">
        <v>1686</v>
      </c>
      <c r="C957" s="661" t="s">
        <v>7168</v>
      </c>
      <c r="D957" s="661" t="s">
        <v>7252</v>
      </c>
      <c r="E957" s="661" t="s">
        <v>7253</v>
      </c>
      <c r="F957" s="664">
        <v>13</v>
      </c>
      <c r="G957" s="664">
        <v>656.63</v>
      </c>
      <c r="H957" s="661">
        <v>1</v>
      </c>
      <c r="I957" s="661">
        <v>50.51</v>
      </c>
      <c r="J957" s="664">
        <v>11</v>
      </c>
      <c r="K957" s="664">
        <v>560.44999999999993</v>
      </c>
      <c r="L957" s="661">
        <v>0.85352481610648301</v>
      </c>
      <c r="M957" s="661">
        <v>50.949999999999996</v>
      </c>
      <c r="N957" s="664">
        <v>93</v>
      </c>
      <c r="O957" s="664">
        <v>4738.3500000000004</v>
      </c>
      <c r="P957" s="677">
        <v>7.2161643543548122</v>
      </c>
      <c r="Q957" s="665">
        <v>50.95</v>
      </c>
    </row>
    <row r="958" spans="1:17" ht="14.4" customHeight="1" x14ac:dyDescent="0.3">
      <c r="A958" s="660" t="s">
        <v>7170</v>
      </c>
      <c r="B958" s="661" t="s">
        <v>1686</v>
      </c>
      <c r="C958" s="661" t="s">
        <v>7168</v>
      </c>
      <c r="D958" s="661" t="s">
        <v>7347</v>
      </c>
      <c r="E958" s="661" t="s">
        <v>1826</v>
      </c>
      <c r="F958" s="664">
        <v>16.05</v>
      </c>
      <c r="G958" s="664">
        <v>4516.5600000000004</v>
      </c>
      <c r="H958" s="661">
        <v>1</v>
      </c>
      <c r="I958" s="661">
        <v>281.40560747663551</v>
      </c>
      <c r="J958" s="664">
        <v>3.7</v>
      </c>
      <c r="K958" s="664">
        <v>1119.94</v>
      </c>
      <c r="L958" s="661">
        <v>0.24796305152594009</v>
      </c>
      <c r="M958" s="661">
        <v>302.6864864864865</v>
      </c>
      <c r="N958" s="664">
        <v>17.670000000000002</v>
      </c>
      <c r="O958" s="664">
        <v>1954.26</v>
      </c>
      <c r="P958" s="677">
        <v>0.43268770923003341</v>
      </c>
      <c r="Q958" s="665">
        <v>110.59762308998302</v>
      </c>
    </row>
    <row r="959" spans="1:17" ht="14.4" customHeight="1" x14ac:dyDescent="0.3">
      <c r="A959" s="660" t="s">
        <v>7170</v>
      </c>
      <c r="B959" s="661" t="s">
        <v>1686</v>
      </c>
      <c r="C959" s="661" t="s">
        <v>7168</v>
      </c>
      <c r="D959" s="661" t="s">
        <v>7348</v>
      </c>
      <c r="E959" s="661" t="s">
        <v>1826</v>
      </c>
      <c r="F959" s="664">
        <v>6</v>
      </c>
      <c r="G959" s="664">
        <v>8791.7000000000007</v>
      </c>
      <c r="H959" s="661">
        <v>1</v>
      </c>
      <c r="I959" s="661">
        <v>1465.2833333333335</v>
      </c>
      <c r="J959" s="664">
        <v>6.55</v>
      </c>
      <c r="K959" s="664">
        <v>9913.08</v>
      </c>
      <c r="L959" s="661">
        <v>1.1275498481522344</v>
      </c>
      <c r="M959" s="661">
        <v>1513.4473282442748</v>
      </c>
      <c r="N959" s="664">
        <v>7.5500000000000007</v>
      </c>
      <c r="O959" s="664">
        <v>5836.81</v>
      </c>
      <c r="P959" s="677">
        <v>0.66390004208514852</v>
      </c>
      <c r="Q959" s="665">
        <v>773.08741721854301</v>
      </c>
    </row>
    <row r="960" spans="1:17" ht="14.4" customHeight="1" x14ac:dyDescent="0.3">
      <c r="A960" s="660" t="s">
        <v>7170</v>
      </c>
      <c r="B960" s="661" t="s">
        <v>1686</v>
      </c>
      <c r="C960" s="661" t="s">
        <v>7168</v>
      </c>
      <c r="D960" s="661" t="s">
        <v>7200</v>
      </c>
      <c r="E960" s="661" t="s">
        <v>7161</v>
      </c>
      <c r="F960" s="664">
        <v>826.4</v>
      </c>
      <c r="G960" s="664">
        <v>8002.7</v>
      </c>
      <c r="H960" s="661">
        <v>1</v>
      </c>
      <c r="I960" s="661">
        <v>9.6838092933204258</v>
      </c>
      <c r="J960" s="664"/>
      <c r="K960" s="664"/>
      <c r="L960" s="661"/>
      <c r="M960" s="661"/>
      <c r="N960" s="664"/>
      <c r="O960" s="664"/>
      <c r="P960" s="677"/>
      <c r="Q960" s="665"/>
    </row>
    <row r="961" spans="1:17" ht="14.4" customHeight="1" x14ac:dyDescent="0.3">
      <c r="A961" s="660" t="s">
        <v>7170</v>
      </c>
      <c r="B961" s="661" t="s">
        <v>1686</v>
      </c>
      <c r="C961" s="661" t="s">
        <v>7168</v>
      </c>
      <c r="D961" s="661" t="s">
        <v>7254</v>
      </c>
      <c r="E961" s="661" t="s">
        <v>7255</v>
      </c>
      <c r="F961" s="664"/>
      <c r="G961" s="664"/>
      <c r="H961" s="661"/>
      <c r="I961" s="661"/>
      <c r="J961" s="664">
        <v>6.05</v>
      </c>
      <c r="K961" s="664">
        <v>28116.69</v>
      </c>
      <c r="L961" s="661"/>
      <c r="M961" s="661">
        <v>4647.3867768595037</v>
      </c>
      <c r="N961" s="664">
        <v>2</v>
      </c>
      <c r="O961" s="664">
        <v>8896.3799999999992</v>
      </c>
      <c r="P961" s="677"/>
      <c r="Q961" s="665">
        <v>4448.1899999999996</v>
      </c>
    </row>
    <row r="962" spans="1:17" ht="14.4" customHeight="1" x14ac:dyDescent="0.3">
      <c r="A962" s="660" t="s">
        <v>7170</v>
      </c>
      <c r="B962" s="661" t="s">
        <v>1686</v>
      </c>
      <c r="C962" s="661" t="s">
        <v>7168</v>
      </c>
      <c r="D962" s="661" t="s">
        <v>7430</v>
      </c>
      <c r="E962" s="661" t="s">
        <v>4949</v>
      </c>
      <c r="F962" s="664">
        <v>1.5999999999999999</v>
      </c>
      <c r="G962" s="664">
        <v>62</v>
      </c>
      <c r="H962" s="661">
        <v>1</v>
      </c>
      <c r="I962" s="661">
        <v>38.75</v>
      </c>
      <c r="J962" s="664">
        <v>1</v>
      </c>
      <c r="K962" s="664">
        <v>32.400000000000006</v>
      </c>
      <c r="L962" s="661">
        <v>0.52258064516129044</v>
      </c>
      <c r="M962" s="661">
        <v>32.400000000000006</v>
      </c>
      <c r="N962" s="664">
        <v>0.4</v>
      </c>
      <c r="O962" s="664">
        <v>12.96</v>
      </c>
      <c r="P962" s="677">
        <v>0.20903225806451614</v>
      </c>
      <c r="Q962" s="665">
        <v>32.4</v>
      </c>
    </row>
    <row r="963" spans="1:17" ht="14.4" customHeight="1" x14ac:dyDescent="0.3">
      <c r="A963" s="660" t="s">
        <v>7170</v>
      </c>
      <c r="B963" s="661" t="s">
        <v>1686</v>
      </c>
      <c r="C963" s="661" t="s">
        <v>7168</v>
      </c>
      <c r="D963" s="661" t="s">
        <v>7365</v>
      </c>
      <c r="E963" s="661" t="s">
        <v>7257</v>
      </c>
      <c r="F963" s="664">
        <v>0.48</v>
      </c>
      <c r="G963" s="664">
        <v>187.37</v>
      </c>
      <c r="H963" s="661">
        <v>1</v>
      </c>
      <c r="I963" s="661">
        <v>390.35416666666669</v>
      </c>
      <c r="J963" s="664"/>
      <c r="K963" s="664"/>
      <c r="L963" s="661"/>
      <c r="M963" s="661"/>
      <c r="N963" s="664"/>
      <c r="O963" s="664"/>
      <c r="P963" s="677"/>
      <c r="Q963" s="665"/>
    </row>
    <row r="964" spans="1:17" ht="14.4" customHeight="1" x14ac:dyDescent="0.3">
      <c r="A964" s="660" t="s">
        <v>7170</v>
      </c>
      <c r="B964" s="661" t="s">
        <v>1686</v>
      </c>
      <c r="C964" s="661" t="s">
        <v>7168</v>
      </c>
      <c r="D964" s="661" t="s">
        <v>7256</v>
      </c>
      <c r="E964" s="661" t="s">
        <v>7257</v>
      </c>
      <c r="F964" s="664">
        <v>8.77</v>
      </c>
      <c r="G964" s="664">
        <v>10140.710000000001</v>
      </c>
      <c r="H964" s="661">
        <v>1</v>
      </c>
      <c r="I964" s="661">
        <v>1156.295324971494</v>
      </c>
      <c r="J964" s="664"/>
      <c r="K964" s="664"/>
      <c r="L964" s="661"/>
      <c r="M964" s="661"/>
      <c r="N964" s="664"/>
      <c r="O964" s="664"/>
      <c r="P964" s="677"/>
      <c r="Q964" s="665"/>
    </row>
    <row r="965" spans="1:17" ht="14.4" customHeight="1" x14ac:dyDescent="0.3">
      <c r="A965" s="660" t="s">
        <v>7170</v>
      </c>
      <c r="B965" s="661" t="s">
        <v>1686</v>
      </c>
      <c r="C965" s="661" t="s">
        <v>7168</v>
      </c>
      <c r="D965" s="661" t="s">
        <v>7258</v>
      </c>
      <c r="E965" s="661" t="s">
        <v>7161</v>
      </c>
      <c r="F965" s="664"/>
      <c r="G965" s="664"/>
      <c r="H965" s="661"/>
      <c r="I965" s="661"/>
      <c r="J965" s="664">
        <v>9.9500000000000011</v>
      </c>
      <c r="K965" s="664">
        <v>9508.7900000000009</v>
      </c>
      <c r="L965" s="661"/>
      <c r="M965" s="661">
        <v>955.65728643216084</v>
      </c>
      <c r="N965" s="664"/>
      <c r="O965" s="664"/>
      <c r="P965" s="677"/>
      <c r="Q965" s="665"/>
    </row>
    <row r="966" spans="1:17" ht="14.4" customHeight="1" x14ac:dyDescent="0.3">
      <c r="A966" s="660" t="s">
        <v>7170</v>
      </c>
      <c r="B966" s="661" t="s">
        <v>1686</v>
      </c>
      <c r="C966" s="661" t="s">
        <v>7168</v>
      </c>
      <c r="D966" s="661" t="s">
        <v>7258</v>
      </c>
      <c r="E966" s="661" t="s">
        <v>4211</v>
      </c>
      <c r="F966" s="664">
        <v>3.51</v>
      </c>
      <c r="G966" s="664">
        <v>3325.19</v>
      </c>
      <c r="H966" s="661">
        <v>1</v>
      </c>
      <c r="I966" s="661">
        <v>947.34757834757841</v>
      </c>
      <c r="J966" s="664">
        <v>20.94</v>
      </c>
      <c r="K966" s="664">
        <v>20011.47</v>
      </c>
      <c r="L966" s="661">
        <v>6.0181433241408762</v>
      </c>
      <c r="M966" s="661">
        <v>955.65759312320915</v>
      </c>
      <c r="N966" s="664">
        <v>16.740000000000002</v>
      </c>
      <c r="O966" s="664">
        <v>15997.7</v>
      </c>
      <c r="P966" s="677">
        <v>4.811063427954493</v>
      </c>
      <c r="Q966" s="665">
        <v>955.65710872162481</v>
      </c>
    </row>
    <row r="967" spans="1:17" ht="14.4" customHeight="1" x14ac:dyDescent="0.3">
      <c r="A967" s="660" t="s">
        <v>7170</v>
      </c>
      <c r="B967" s="661" t="s">
        <v>1686</v>
      </c>
      <c r="C967" s="661" t="s">
        <v>7168</v>
      </c>
      <c r="D967" s="661" t="s">
        <v>7201</v>
      </c>
      <c r="E967" s="661" t="s">
        <v>7161</v>
      </c>
      <c r="F967" s="664"/>
      <c r="G967" s="664"/>
      <c r="H967" s="661"/>
      <c r="I967" s="661"/>
      <c r="J967" s="664">
        <v>6.08</v>
      </c>
      <c r="K967" s="664">
        <v>14526.09</v>
      </c>
      <c r="L967" s="661"/>
      <c r="M967" s="661">
        <v>2389.1595394736842</v>
      </c>
      <c r="N967" s="664"/>
      <c r="O967" s="664"/>
      <c r="P967" s="677"/>
      <c r="Q967" s="665"/>
    </row>
    <row r="968" spans="1:17" ht="14.4" customHeight="1" x14ac:dyDescent="0.3">
      <c r="A968" s="660" t="s">
        <v>7170</v>
      </c>
      <c r="B968" s="661" t="s">
        <v>1686</v>
      </c>
      <c r="C968" s="661" t="s">
        <v>7168</v>
      </c>
      <c r="D968" s="661" t="s">
        <v>7201</v>
      </c>
      <c r="E968" s="661" t="s">
        <v>4211</v>
      </c>
      <c r="F968" s="664">
        <v>7</v>
      </c>
      <c r="G968" s="664">
        <v>16578.66</v>
      </c>
      <c r="H968" s="661">
        <v>1</v>
      </c>
      <c r="I968" s="661">
        <v>2368.38</v>
      </c>
      <c r="J968" s="664">
        <v>23.59</v>
      </c>
      <c r="K968" s="664">
        <v>56360.270000000004</v>
      </c>
      <c r="L968" s="661">
        <v>3.399567275039117</v>
      </c>
      <c r="M968" s="661">
        <v>2389.1593895718524</v>
      </c>
      <c r="N968" s="664">
        <v>15.97</v>
      </c>
      <c r="O968" s="664">
        <v>38154.869999999995</v>
      </c>
      <c r="P968" s="677">
        <v>2.301444748851837</v>
      </c>
      <c r="Q968" s="665">
        <v>2389.1590482154033</v>
      </c>
    </row>
    <row r="969" spans="1:17" ht="14.4" customHeight="1" x14ac:dyDescent="0.3">
      <c r="A969" s="660" t="s">
        <v>7170</v>
      </c>
      <c r="B969" s="661" t="s">
        <v>1686</v>
      </c>
      <c r="C969" s="661" t="s">
        <v>7168</v>
      </c>
      <c r="D969" s="661" t="s">
        <v>7259</v>
      </c>
      <c r="E969" s="661" t="s">
        <v>7182</v>
      </c>
      <c r="F969" s="664">
        <v>4.1500000000000004</v>
      </c>
      <c r="G969" s="664">
        <v>155.44</v>
      </c>
      <c r="H969" s="661">
        <v>1</v>
      </c>
      <c r="I969" s="661">
        <v>37.455421686746988</v>
      </c>
      <c r="J969" s="664">
        <v>7.1800000000000006</v>
      </c>
      <c r="K969" s="664">
        <v>271.27999999999997</v>
      </c>
      <c r="L969" s="661">
        <v>1.7452393206381882</v>
      </c>
      <c r="M969" s="661">
        <v>37.782729805013922</v>
      </c>
      <c r="N969" s="664"/>
      <c r="O969" s="664"/>
      <c r="P969" s="677"/>
      <c r="Q969" s="665"/>
    </row>
    <row r="970" spans="1:17" ht="14.4" customHeight="1" x14ac:dyDescent="0.3">
      <c r="A970" s="660" t="s">
        <v>7170</v>
      </c>
      <c r="B970" s="661" t="s">
        <v>1686</v>
      </c>
      <c r="C970" s="661" t="s">
        <v>7168</v>
      </c>
      <c r="D970" s="661" t="s">
        <v>7439</v>
      </c>
      <c r="E970" s="661" t="s">
        <v>7440</v>
      </c>
      <c r="F970" s="664">
        <v>2</v>
      </c>
      <c r="G970" s="664">
        <v>514.96</v>
      </c>
      <c r="H970" s="661">
        <v>1</v>
      </c>
      <c r="I970" s="661">
        <v>257.48</v>
      </c>
      <c r="J970" s="664"/>
      <c r="K970" s="664"/>
      <c r="L970" s="661"/>
      <c r="M970" s="661"/>
      <c r="N970" s="664"/>
      <c r="O970" s="664"/>
      <c r="P970" s="677"/>
      <c r="Q970" s="665"/>
    </row>
    <row r="971" spans="1:17" ht="14.4" customHeight="1" x14ac:dyDescent="0.3">
      <c r="A971" s="660" t="s">
        <v>7170</v>
      </c>
      <c r="B971" s="661" t="s">
        <v>1686</v>
      </c>
      <c r="C971" s="661" t="s">
        <v>7168</v>
      </c>
      <c r="D971" s="661" t="s">
        <v>7441</v>
      </c>
      <c r="E971" s="661" t="s">
        <v>7440</v>
      </c>
      <c r="F971" s="664">
        <v>10.199999999999999</v>
      </c>
      <c r="G971" s="664">
        <v>11928.68</v>
      </c>
      <c r="H971" s="661">
        <v>1</v>
      </c>
      <c r="I971" s="661">
        <v>1169.478431372549</v>
      </c>
      <c r="J971" s="664"/>
      <c r="K971" s="664"/>
      <c r="L971" s="661"/>
      <c r="M971" s="661"/>
      <c r="N971" s="664"/>
      <c r="O971" s="664"/>
      <c r="P971" s="677"/>
      <c r="Q971" s="665"/>
    </row>
    <row r="972" spans="1:17" ht="14.4" customHeight="1" x14ac:dyDescent="0.3">
      <c r="A972" s="660" t="s">
        <v>7170</v>
      </c>
      <c r="B972" s="661" t="s">
        <v>1686</v>
      </c>
      <c r="C972" s="661" t="s">
        <v>7168</v>
      </c>
      <c r="D972" s="661" t="s">
        <v>7260</v>
      </c>
      <c r="E972" s="661" t="s">
        <v>7261</v>
      </c>
      <c r="F972" s="664">
        <v>22</v>
      </c>
      <c r="G972" s="664">
        <v>85195.53</v>
      </c>
      <c r="H972" s="661">
        <v>1</v>
      </c>
      <c r="I972" s="661">
        <v>3872.5240909090908</v>
      </c>
      <c r="J972" s="664">
        <v>19</v>
      </c>
      <c r="K972" s="664">
        <v>50153.83</v>
      </c>
      <c r="L972" s="661">
        <v>0.58869086206752874</v>
      </c>
      <c r="M972" s="661">
        <v>2639.6752631578947</v>
      </c>
      <c r="N972" s="664">
        <v>16</v>
      </c>
      <c r="O972" s="664">
        <v>38167.360000000001</v>
      </c>
      <c r="P972" s="677">
        <v>0.44799721299932049</v>
      </c>
      <c r="Q972" s="665">
        <v>2385.46</v>
      </c>
    </row>
    <row r="973" spans="1:17" ht="14.4" customHeight="1" x14ac:dyDescent="0.3">
      <c r="A973" s="660" t="s">
        <v>7170</v>
      </c>
      <c r="B973" s="661" t="s">
        <v>1686</v>
      </c>
      <c r="C973" s="661" t="s">
        <v>7168</v>
      </c>
      <c r="D973" s="661" t="s">
        <v>7442</v>
      </c>
      <c r="E973" s="661" t="s">
        <v>7443</v>
      </c>
      <c r="F973" s="664">
        <v>1</v>
      </c>
      <c r="G973" s="664">
        <v>281.63</v>
      </c>
      <c r="H973" s="661">
        <v>1</v>
      </c>
      <c r="I973" s="661">
        <v>281.63</v>
      </c>
      <c r="J973" s="664"/>
      <c r="K973" s="664"/>
      <c r="L973" s="661"/>
      <c r="M973" s="661"/>
      <c r="N973" s="664"/>
      <c r="O973" s="664"/>
      <c r="P973" s="677"/>
      <c r="Q973" s="665"/>
    </row>
    <row r="974" spans="1:17" ht="14.4" customHeight="1" x14ac:dyDescent="0.3">
      <c r="A974" s="660" t="s">
        <v>7170</v>
      </c>
      <c r="B974" s="661" t="s">
        <v>1686</v>
      </c>
      <c r="C974" s="661" t="s">
        <v>7168</v>
      </c>
      <c r="D974" s="661" t="s">
        <v>7262</v>
      </c>
      <c r="E974" s="661" t="s">
        <v>7161</v>
      </c>
      <c r="F974" s="664">
        <v>86.27000000000001</v>
      </c>
      <c r="G974" s="664">
        <v>14103.96</v>
      </c>
      <c r="H974" s="661">
        <v>1</v>
      </c>
      <c r="I974" s="661">
        <v>163.48626405471191</v>
      </c>
      <c r="J974" s="664"/>
      <c r="K974" s="664"/>
      <c r="L974" s="661"/>
      <c r="M974" s="661"/>
      <c r="N974" s="664"/>
      <c r="O974" s="664"/>
      <c r="P974" s="677"/>
      <c r="Q974" s="665"/>
    </row>
    <row r="975" spans="1:17" ht="14.4" customHeight="1" x14ac:dyDescent="0.3">
      <c r="A975" s="660" t="s">
        <v>7170</v>
      </c>
      <c r="B975" s="661" t="s">
        <v>1686</v>
      </c>
      <c r="C975" s="661" t="s">
        <v>7168</v>
      </c>
      <c r="D975" s="661" t="s">
        <v>7263</v>
      </c>
      <c r="E975" s="661" t="s">
        <v>7161</v>
      </c>
      <c r="F975" s="664">
        <v>43.07</v>
      </c>
      <c r="G975" s="664">
        <v>63374.569999999992</v>
      </c>
      <c r="H975" s="661">
        <v>1</v>
      </c>
      <c r="I975" s="661">
        <v>1471.4318551195727</v>
      </c>
      <c r="J975" s="664"/>
      <c r="K975" s="664"/>
      <c r="L975" s="661"/>
      <c r="M975" s="661"/>
      <c r="N975" s="664"/>
      <c r="O975" s="664"/>
      <c r="P975" s="677"/>
      <c r="Q975" s="665"/>
    </row>
    <row r="976" spans="1:17" ht="14.4" customHeight="1" x14ac:dyDescent="0.3">
      <c r="A976" s="660" t="s">
        <v>7170</v>
      </c>
      <c r="B976" s="661" t="s">
        <v>1686</v>
      </c>
      <c r="C976" s="661" t="s">
        <v>7168</v>
      </c>
      <c r="D976" s="661" t="s">
        <v>7264</v>
      </c>
      <c r="E976" s="661" t="s">
        <v>1013</v>
      </c>
      <c r="F976" s="664">
        <v>49.699999999999989</v>
      </c>
      <c r="G976" s="664">
        <v>6415.48</v>
      </c>
      <c r="H976" s="661">
        <v>1</v>
      </c>
      <c r="I976" s="661">
        <v>129.08410462776661</v>
      </c>
      <c r="J976" s="664">
        <v>34.9</v>
      </c>
      <c r="K976" s="664">
        <v>4660.51</v>
      </c>
      <c r="L976" s="661">
        <v>0.72644759238591661</v>
      </c>
      <c r="M976" s="661">
        <v>133.53896848137538</v>
      </c>
      <c r="N976" s="664">
        <v>23.2</v>
      </c>
      <c r="O976" s="664">
        <v>4115.68</v>
      </c>
      <c r="P976" s="677">
        <v>0.6415233154806812</v>
      </c>
      <c r="Q976" s="665">
        <v>177.4</v>
      </c>
    </row>
    <row r="977" spans="1:17" ht="14.4" customHeight="1" x14ac:dyDescent="0.3">
      <c r="A977" s="660" t="s">
        <v>7170</v>
      </c>
      <c r="B977" s="661" t="s">
        <v>1686</v>
      </c>
      <c r="C977" s="661" t="s">
        <v>7168</v>
      </c>
      <c r="D977" s="661" t="s">
        <v>7202</v>
      </c>
      <c r="E977" s="661" t="s">
        <v>1021</v>
      </c>
      <c r="F977" s="664">
        <v>133.72</v>
      </c>
      <c r="G977" s="664">
        <v>10274.640000000001</v>
      </c>
      <c r="H977" s="661">
        <v>1</v>
      </c>
      <c r="I977" s="661">
        <v>76.836972778941075</v>
      </c>
      <c r="J977" s="664">
        <v>87.199999999999989</v>
      </c>
      <c r="K977" s="664">
        <v>6762.31</v>
      </c>
      <c r="L977" s="661">
        <v>0.65815541955727885</v>
      </c>
      <c r="M977" s="661">
        <v>77.549426605504607</v>
      </c>
      <c r="N977" s="664">
        <v>83.2</v>
      </c>
      <c r="O977" s="664">
        <v>6212.6999999999989</v>
      </c>
      <c r="P977" s="677">
        <v>0.60466352105767196</v>
      </c>
      <c r="Q977" s="665">
        <v>74.671874999999986</v>
      </c>
    </row>
    <row r="978" spans="1:17" ht="14.4" customHeight="1" x14ac:dyDescent="0.3">
      <c r="A978" s="660" t="s">
        <v>7170</v>
      </c>
      <c r="B978" s="661" t="s">
        <v>1686</v>
      </c>
      <c r="C978" s="661" t="s">
        <v>7168</v>
      </c>
      <c r="D978" s="661" t="s">
        <v>7265</v>
      </c>
      <c r="E978" s="661" t="s">
        <v>1622</v>
      </c>
      <c r="F978" s="664">
        <v>7.76</v>
      </c>
      <c r="G978" s="664">
        <v>2615.9700000000003</v>
      </c>
      <c r="H978" s="661">
        <v>1</v>
      </c>
      <c r="I978" s="661">
        <v>337.10953608247428</v>
      </c>
      <c r="J978" s="664">
        <v>2.62</v>
      </c>
      <c r="K978" s="664">
        <v>891.02</v>
      </c>
      <c r="L978" s="661">
        <v>0.34060788158885608</v>
      </c>
      <c r="M978" s="661">
        <v>340.08396946564881</v>
      </c>
      <c r="N978" s="664">
        <v>0.5</v>
      </c>
      <c r="O978" s="664">
        <v>170.05</v>
      </c>
      <c r="P978" s="677">
        <v>6.5004568095199861E-2</v>
      </c>
      <c r="Q978" s="665">
        <v>340.1</v>
      </c>
    </row>
    <row r="979" spans="1:17" ht="14.4" customHeight="1" x14ac:dyDescent="0.3">
      <c r="A979" s="660" t="s">
        <v>7170</v>
      </c>
      <c r="B979" s="661" t="s">
        <v>1686</v>
      </c>
      <c r="C979" s="661" t="s">
        <v>7168</v>
      </c>
      <c r="D979" s="661" t="s">
        <v>7266</v>
      </c>
      <c r="E979" s="661" t="s">
        <v>1626</v>
      </c>
      <c r="F979" s="664">
        <v>18.71</v>
      </c>
      <c r="G979" s="664">
        <v>1576.8500000000001</v>
      </c>
      <c r="H979" s="661">
        <v>1</v>
      </c>
      <c r="I979" s="661">
        <v>84.278460716194559</v>
      </c>
      <c r="J979" s="664">
        <v>5.66</v>
      </c>
      <c r="K979" s="664">
        <v>481.21000000000004</v>
      </c>
      <c r="L979" s="661">
        <v>0.30517170307892316</v>
      </c>
      <c r="M979" s="661">
        <v>85.019434628975276</v>
      </c>
      <c r="N979" s="664">
        <v>2</v>
      </c>
      <c r="O979" s="664">
        <v>170.04</v>
      </c>
      <c r="P979" s="677">
        <v>0.10783524114532135</v>
      </c>
      <c r="Q979" s="665">
        <v>85.02</v>
      </c>
    </row>
    <row r="980" spans="1:17" ht="14.4" customHeight="1" x14ac:dyDescent="0.3">
      <c r="A980" s="660" t="s">
        <v>7170</v>
      </c>
      <c r="B980" s="661" t="s">
        <v>1686</v>
      </c>
      <c r="C980" s="661" t="s">
        <v>7168</v>
      </c>
      <c r="D980" s="661" t="s">
        <v>7267</v>
      </c>
      <c r="E980" s="661" t="s">
        <v>1630</v>
      </c>
      <c r="F980" s="664">
        <v>37.21</v>
      </c>
      <c r="G980" s="664">
        <v>6272.43</v>
      </c>
      <c r="H980" s="661">
        <v>1</v>
      </c>
      <c r="I980" s="661">
        <v>168.56839559258265</v>
      </c>
      <c r="J980" s="664">
        <v>18.61</v>
      </c>
      <c r="K980" s="664">
        <v>3164.5499999999997</v>
      </c>
      <c r="L980" s="661">
        <v>0.50451738799795287</v>
      </c>
      <c r="M980" s="661">
        <v>170.04567436861902</v>
      </c>
      <c r="N980" s="664"/>
      <c r="O980" s="664"/>
      <c r="P980" s="677"/>
      <c r="Q980" s="665"/>
    </row>
    <row r="981" spans="1:17" ht="14.4" customHeight="1" x14ac:dyDescent="0.3">
      <c r="A981" s="660" t="s">
        <v>7170</v>
      </c>
      <c r="B981" s="661" t="s">
        <v>1686</v>
      </c>
      <c r="C981" s="661" t="s">
        <v>7168</v>
      </c>
      <c r="D981" s="661" t="s">
        <v>7268</v>
      </c>
      <c r="E981" s="661" t="s">
        <v>7161</v>
      </c>
      <c r="F981" s="664">
        <v>7</v>
      </c>
      <c r="G981" s="664">
        <v>142.44</v>
      </c>
      <c r="H981" s="661">
        <v>1</v>
      </c>
      <c r="I981" s="661">
        <v>20.348571428571429</v>
      </c>
      <c r="J981" s="664"/>
      <c r="K981" s="664"/>
      <c r="L981" s="661"/>
      <c r="M981" s="661"/>
      <c r="N981" s="664"/>
      <c r="O981" s="664"/>
      <c r="P981" s="677"/>
      <c r="Q981" s="665"/>
    </row>
    <row r="982" spans="1:17" ht="14.4" customHeight="1" x14ac:dyDescent="0.3">
      <c r="A982" s="660" t="s">
        <v>7170</v>
      </c>
      <c r="B982" s="661" t="s">
        <v>1686</v>
      </c>
      <c r="C982" s="661" t="s">
        <v>7168</v>
      </c>
      <c r="D982" s="661" t="s">
        <v>7269</v>
      </c>
      <c r="E982" s="661" t="s">
        <v>1059</v>
      </c>
      <c r="F982" s="664">
        <v>5.0999999999999996</v>
      </c>
      <c r="G982" s="664">
        <v>296.22000000000003</v>
      </c>
      <c r="H982" s="661">
        <v>1</v>
      </c>
      <c r="I982" s="661">
        <v>58.082352941176481</v>
      </c>
      <c r="J982" s="664">
        <v>1</v>
      </c>
      <c r="K982" s="664">
        <v>62.7</v>
      </c>
      <c r="L982" s="661">
        <v>0.2116670042535953</v>
      </c>
      <c r="M982" s="661">
        <v>62.7</v>
      </c>
      <c r="N982" s="664">
        <v>4.3</v>
      </c>
      <c r="O982" s="664">
        <v>269.61</v>
      </c>
      <c r="P982" s="677">
        <v>0.91016811829045974</v>
      </c>
      <c r="Q982" s="665">
        <v>62.7</v>
      </c>
    </row>
    <row r="983" spans="1:17" ht="14.4" customHeight="1" x14ac:dyDescent="0.3">
      <c r="A983" s="660" t="s">
        <v>7170</v>
      </c>
      <c r="B983" s="661" t="s">
        <v>1686</v>
      </c>
      <c r="C983" s="661" t="s">
        <v>7168</v>
      </c>
      <c r="D983" s="661" t="s">
        <v>7349</v>
      </c>
      <c r="E983" s="661" t="s">
        <v>7350</v>
      </c>
      <c r="F983" s="664">
        <v>0.5</v>
      </c>
      <c r="G983" s="664">
        <v>191.10000000000002</v>
      </c>
      <c r="H983" s="661">
        <v>1</v>
      </c>
      <c r="I983" s="661">
        <v>382.20000000000005</v>
      </c>
      <c r="J983" s="664">
        <v>0.06</v>
      </c>
      <c r="K983" s="664">
        <v>23.13</v>
      </c>
      <c r="L983" s="661">
        <v>0.12103610675039245</v>
      </c>
      <c r="M983" s="661">
        <v>385.5</v>
      </c>
      <c r="N983" s="664">
        <v>0.52</v>
      </c>
      <c r="O983" s="664">
        <v>158.01000000000002</v>
      </c>
      <c r="P983" s="677">
        <v>0.8268445839874411</v>
      </c>
      <c r="Q983" s="665">
        <v>303.86538461538464</v>
      </c>
    </row>
    <row r="984" spans="1:17" ht="14.4" customHeight="1" x14ac:dyDescent="0.3">
      <c r="A984" s="660" t="s">
        <v>7170</v>
      </c>
      <c r="B984" s="661" t="s">
        <v>1686</v>
      </c>
      <c r="C984" s="661" t="s">
        <v>7168</v>
      </c>
      <c r="D984" s="661" t="s">
        <v>7203</v>
      </c>
      <c r="E984" s="661" t="s">
        <v>7204</v>
      </c>
      <c r="F984" s="664">
        <v>27.799999999999997</v>
      </c>
      <c r="G984" s="664">
        <v>3377.05</v>
      </c>
      <c r="H984" s="661">
        <v>1</v>
      </c>
      <c r="I984" s="661">
        <v>121.47661870503599</v>
      </c>
      <c r="J984" s="664">
        <v>29.4</v>
      </c>
      <c r="K984" s="664">
        <v>3604.4399999999996</v>
      </c>
      <c r="L984" s="661">
        <v>1.0673339156956514</v>
      </c>
      <c r="M984" s="661">
        <v>122.6</v>
      </c>
      <c r="N984" s="664">
        <v>15.9</v>
      </c>
      <c r="O984" s="664">
        <v>2942.14</v>
      </c>
      <c r="P984" s="677">
        <v>0.8712160021320382</v>
      </c>
      <c r="Q984" s="665">
        <v>185.04025157232704</v>
      </c>
    </row>
    <row r="985" spans="1:17" ht="14.4" customHeight="1" x14ac:dyDescent="0.3">
      <c r="A985" s="660" t="s">
        <v>7170</v>
      </c>
      <c r="B985" s="661" t="s">
        <v>1686</v>
      </c>
      <c r="C985" s="661" t="s">
        <v>7168</v>
      </c>
      <c r="D985" s="661" t="s">
        <v>7205</v>
      </c>
      <c r="E985" s="661" t="s">
        <v>4110</v>
      </c>
      <c r="F985" s="664">
        <v>16.100000000000001</v>
      </c>
      <c r="G985" s="664">
        <v>1039.31</v>
      </c>
      <c r="H985" s="661">
        <v>1</v>
      </c>
      <c r="I985" s="661">
        <v>64.553416149068312</v>
      </c>
      <c r="J985" s="664">
        <v>15.200000000000001</v>
      </c>
      <c r="K985" s="664">
        <v>999.7</v>
      </c>
      <c r="L985" s="661">
        <v>0.96188817580895025</v>
      </c>
      <c r="M985" s="661">
        <v>65.76973684210526</v>
      </c>
      <c r="N985" s="664">
        <v>23</v>
      </c>
      <c r="O985" s="664">
        <v>2040.1</v>
      </c>
      <c r="P985" s="677">
        <v>1.9629369485524051</v>
      </c>
      <c r="Q985" s="665">
        <v>88.7</v>
      </c>
    </row>
    <row r="986" spans="1:17" ht="14.4" customHeight="1" x14ac:dyDescent="0.3">
      <c r="A986" s="660" t="s">
        <v>7170</v>
      </c>
      <c r="B986" s="661" t="s">
        <v>1686</v>
      </c>
      <c r="C986" s="661" t="s">
        <v>7168</v>
      </c>
      <c r="D986" s="661" t="s">
        <v>7206</v>
      </c>
      <c r="E986" s="661" t="s">
        <v>7161</v>
      </c>
      <c r="F986" s="664">
        <v>58</v>
      </c>
      <c r="G986" s="664">
        <v>1031.6099999999999</v>
      </c>
      <c r="H986" s="661">
        <v>1</v>
      </c>
      <c r="I986" s="661">
        <v>17.786379310344827</v>
      </c>
      <c r="J986" s="664"/>
      <c r="K986" s="664"/>
      <c r="L986" s="661"/>
      <c r="M986" s="661"/>
      <c r="N986" s="664"/>
      <c r="O986" s="664"/>
      <c r="P986" s="677"/>
      <c r="Q986" s="665"/>
    </row>
    <row r="987" spans="1:17" ht="14.4" customHeight="1" x14ac:dyDescent="0.3">
      <c r="A987" s="660" t="s">
        <v>7170</v>
      </c>
      <c r="B987" s="661" t="s">
        <v>1686</v>
      </c>
      <c r="C987" s="661" t="s">
        <v>7168</v>
      </c>
      <c r="D987" s="661" t="s">
        <v>7270</v>
      </c>
      <c r="E987" s="661" t="s">
        <v>7161</v>
      </c>
      <c r="F987" s="664">
        <v>10</v>
      </c>
      <c r="G987" s="664">
        <v>358.49999999999994</v>
      </c>
      <c r="H987" s="661">
        <v>1</v>
      </c>
      <c r="I987" s="661">
        <v>35.849999999999994</v>
      </c>
      <c r="J987" s="664">
        <v>19</v>
      </c>
      <c r="K987" s="664">
        <v>718.39</v>
      </c>
      <c r="L987" s="661">
        <v>2.0038772663877271</v>
      </c>
      <c r="M987" s="661">
        <v>37.81</v>
      </c>
      <c r="N987" s="664">
        <v>20</v>
      </c>
      <c r="O987" s="664">
        <v>756.2</v>
      </c>
      <c r="P987" s="677">
        <v>2.1093444909344496</v>
      </c>
      <c r="Q987" s="665">
        <v>37.81</v>
      </c>
    </row>
    <row r="988" spans="1:17" ht="14.4" customHeight="1" x14ac:dyDescent="0.3">
      <c r="A988" s="660" t="s">
        <v>7170</v>
      </c>
      <c r="B988" s="661" t="s">
        <v>1686</v>
      </c>
      <c r="C988" s="661" t="s">
        <v>7168</v>
      </c>
      <c r="D988" s="661" t="s">
        <v>7207</v>
      </c>
      <c r="E988" s="661" t="s">
        <v>7161</v>
      </c>
      <c r="F988" s="664">
        <v>234.4</v>
      </c>
      <c r="G988" s="664">
        <v>3097.8500000000004</v>
      </c>
      <c r="H988" s="661">
        <v>1</v>
      </c>
      <c r="I988" s="661">
        <v>13.216083617747442</v>
      </c>
      <c r="J988" s="664">
        <v>191</v>
      </c>
      <c r="K988" s="664">
        <v>1804.9499999999998</v>
      </c>
      <c r="L988" s="661">
        <v>0.58264602869732218</v>
      </c>
      <c r="M988" s="661">
        <v>9.4499999999999993</v>
      </c>
      <c r="N988" s="664">
        <v>23</v>
      </c>
      <c r="O988" s="664">
        <v>217.35000000000002</v>
      </c>
      <c r="P988" s="677">
        <v>7.0161563665122578E-2</v>
      </c>
      <c r="Q988" s="665">
        <v>9.4500000000000011</v>
      </c>
    </row>
    <row r="989" spans="1:17" ht="14.4" customHeight="1" x14ac:dyDescent="0.3">
      <c r="A989" s="660" t="s">
        <v>7170</v>
      </c>
      <c r="B989" s="661" t="s">
        <v>1686</v>
      </c>
      <c r="C989" s="661" t="s">
        <v>7168</v>
      </c>
      <c r="D989" s="661" t="s">
        <v>7351</v>
      </c>
      <c r="E989" s="661" t="s">
        <v>3772</v>
      </c>
      <c r="F989" s="664">
        <v>1.1000000000000001</v>
      </c>
      <c r="G989" s="664">
        <v>9152.7099999999991</v>
      </c>
      <c r="H989" s="661">
        <v>1</v>
      </c>
      <c r="I989" s="661">
        <v>8320.6454545454526</v>
      </c>
      <c r="J989" s="664">
        <v>3.2800000000000002</v>
      </c>
      <c r="K989" s="664">
        <v>20346.39</v>
      </c>
      <c r="L989" s="661">
        <v>2.2229907863354135</v>
      </c>
      <c r="M989" s="661">
        <v>6203.167682926829</v>
      </c>
      <c r="N989" s="664">
        <v>3.45</v>
      </c>
      <c r="O989" s="664">
        <v>21400.9</v>
      </c>
      <c r="P989" s="677">
        <v>2.3382036577144913</v>
      </c>
      <c r="Q989" s="665">
        <v>6203.159420289855</v>
      </c>
    </row>
    <row r="990" spans="1:17" ht="14.4" customHeight="1" x14ac:dyDescent="0.3">
      <c r="A990" s="660" t="s">
        <v>7170</v>
      </c>
      <c r="B990" s="661" t="s">
        <v>1686</v>
      </c>
      <c r="C990" s="661" t="s">
        <v>7168</v>
      </c>
      <c r="D990" s="661" t="s">
        <v>7370</v>
      </c>
      <c r="E990" s="661" t="s">
        <v>3772</v>
      </c>
      <c r="F990" s="664"/>
      <c r="G990" s="664"/>
      <c r="H990" s="661"/>
      <c r="I990" s="661"/>
      <c r="J990" s="664">
        <v>0.28000000000000003</v>
      </c>
      <c r="K990" s="664">
        <v>8684.4500000000007</v>
      </c>
      <c r="L990" s="661"/>
      <c r="M990" s="661">
        <v>31015.892857142855</v>
      </c>
      <c r="N990" s="664">
        <v>1.21</v>
      </c>
      <c r="O990" s="664">
        <v>37529.230000000003</v>
      </c>
      <c r="P990" s="677"/>
      <c r="Q990" s="665">
        <v>31015.892561983474</v>
      </c>
    </row>
    <row r="991" spans="1:17" ht="14.4" customHeight="1" x14ac:dyDescent="0.3">
      <c r="A991" s="660" t="s">
        <v>7170</v>
      </c>
      <c r="B991" s="661" t="s">
        <v>1686</v>
      </c>
      <c r="C991" s="661" t="s">
        <v>7168</v>
      </c>
      <c r="D991" s="661" t="s">
        <v>7411</v>
      </c>
      <c r="E991" s="661" t="s">
        <v>7372</v>
      </c>
      <c r="F991" s="664">
        <v>7</v>
      </c>
      <c r="G991" s="664">
        <v>5416.74</v>
      </c>
      <c r="H991" s="661">
        <v>1</v>
      </c>
      <c r="I991" s="661">
        <v>773.81999999999994</v>
      </c>
      <c r="J991" s="664"/>
      <c r="K991" s="664"/>
      <c r="L991" s="661"/>
      <c r="M991" s="661"/>
      <c r="N991" s="664"/>
      <c r="O991" s="664"/>
      <c r="P991" s="677"/>
      <c r="Q991" s="665"/>
    </row>
    <row r="992" spans="1:17" ht="14.4" customHeight="1" x14ac:dyDescent="0.3">
      <c r="A992" s="660" t="s">
        <v>7170</v>
      </c>
      <c r="B992" s="661" t="s">
        <v>1686</v>
      </c>
      <c r="C992" s="661" t="s">
        <v>7168</v>
      </c>
      <c r="D992" s="661" t="s">
        <v>7371</v>
      </c>
      <c r="E992" s="661" t="s">
        <v>7372</v>
      </c>
      <c r="F992" s="664">
        <v>9.06</v>
      </c>
      <c r="G992" s="664">
        <v>35345.269999999997</v>
      </c>
      <c r="H992" s="661">
        <v>1</v>
      </c>
      <c r="I992" s="661">
        <v>3901.2439293598227</v>
      </c>
      <c r="J992" s="664"/>
      <c r="K992" s="664"/>
      <c r="L992" s="661"/>
      <c r="M992" s="661"/>
      <c r="N992" s="664"/>
      <c r="O992" s="664"/>
      <c r="P992" s="677"/>
      <c r="Q992" s="665"/>
    </row>
    <row r="993" spans="1:17" ht="14.4" customHeight="1" x14ac:dyDescent="0.3">
      <c r="A993" s="660" t="s">
        <v>7170</v>
      </c>
      <c r="B993" s="661" t="s">
        <v>1686</v>
      </c>
      <c r="C993" s="661" t="s">
        <v>7168</v>
      </c>
      <c r="D993" s="661" t="s">
        <v>7373</v>
      </c>
      <c r="E993" s="661" t="s">
        <v>3505</v>
      </c>
      <c r="F993" s="664"/>
      <c r="G993" s="664"/>
      <c r="H993" s="661"/>
      <c r="I993" s="661"/>
      <c r="J993" s="664"/>
      <c r="K993" s="664"/>
      <c r="L993" s="661"/>
      <c r="M993" s="661"/>
      <c r="N993" s="664">
        <v>9.92</v>
      </c>
      <c r="O993" s="664">
        <v>73082.759999999995</v>
      </c>
      <c r="P993" s="677"/>
      <c r="Q993" s="665">
        <v>7367.2137096774186</v>
      </c>
    </row>
    <row r="994" spans="1:17" ht="14.4" customHeight="1" x14ac:dyDescent="0.3">
      <c r="A994" s="660" t="s">
        <v>7170</v>
      </c>
      <c r="B994" s="661" t="s">
        <v>1686</v>
      </c>
      <c r="C994" s="661" t="s">
        <v>7168</v>
      </c>
      <c r="D994" s="661" t="s">
        <v>7271</v>
      </c>
      <c r="E994" s="661" t="s">
        <v>7272</v>
      </c>
      <c r="F994" s="664">
        <v>26.059999999999995</v>
      </c>
      <c r="G994" s="664">
        <v>35024.990000000005</v>
      </c>
      <c r="H994" s="661">
        <v>1</v>
      </c>
      <c r="I994" s="661">
        <v>1344.0134305448969</v>
      </c>
      <c r="J994" s="664">
        <v>8</v>
      </c>
      <c r="K994" s="664">
        <v>11538.53</v>
      </c>
      <c r="L994" s="661">
        <v>0.32943706764798503</v>
      </c>
      <c r="M994" s="661">
        <v>1442.3162500000001</v>
      </c>
      <c r="N994" s="664"/>
      <c r="O994" s="664"/>
      <c r="P994" s="677"/>
      <c r="Q994" s="665"/>
    </row>
    <row r="995" spans="1:17" ht="14.4" customHeight="1" x14ac:dyDescent="0.3">
      <c r="A995" s="660" t="s">
        <v>7170</v>
      </c>
      <c r="B995" s="661" t="s">
        <v>1686</v>
      </c>
      <c r="C995" s="661" t="s">
        <v>7168</v>
      </c>
      <c r="D995" s="661" t="s">
        <v>7273</v>
      </c>
      <c r="E995" s="661" t="s">
        <v>7272</v>
      </c>
      <c r="F995" s="664">
        <v>14.46</v>
      </c>
      <c r="G995" s="664">
        <v>4035.05</v>
      </c>
      <c r="H995" s="661">
        <v>1</v>
      </c>
      <c r="I995" s="661">
        <v>279.0491009681881</v>
      </c>
      <c r="J995" s="664">
        <v>7.89</v>
      </c>
      <c r="K995" s="664">
        <v>2388.21</v>
      </c>
      <c r="L995" s="661">
        <v>0.59186627179341023</v>
      </c>
      <c r="M995" s="661">
        <v>302.68821292775669</v>
      </c>
      <c r="N995" s="664"/>
      <c r="O995" s="664"/>
      <c r="P995" s="677"/>
      <c r="Q995" s="665"/>
    </row>
    <row r="996" spans="1:17" ht="14.4" customHeight="1" x14ac:dyDescent="0.3">
      <c r="A996" s="660" t="s">
        <v>7170</v>
      </c>
      <c r="B996" s="661" t="s">
        <v>1686</v>
      </c>
      <c r="C996" s="661" t="s">
        <v>7168</v>
      </c>
      <c r="D996" s="661" t="s">
        <v>7209</v>
      </c>
      <c r="E996" s="661" t="s">
        <v>7161</v>
      </c>
      <c r="F996" s="664">
        <v>2.63</v>
      </c>
      <c r="G996" s="664">
        <v>17542.169999999998</v>
      </c>
      <c r="H996" s="661">
        <v>1</v>
      </c>
      <c r="I996" s="661">
        <v>6670.0266159695811</v>
      </c>
      <c r="J996" s="664"/>
      <c r="K996" s="664"/>
      <c r="L996" s="661"/>
      <c r="M996" s="661"/>
      <c r="N996" s="664"/>
      <c r="O996" s="664"/>
      <c r="P996" s="677"/>
      <c r="Q996" s="665"/>
    </row>
    <row r="997" spans="1:17" ht="14.4" customHeight="1" x14ac:dyDescent="0.3">
      <c r="A997" s="660" t="s">
        <v>7170</v>
      </c>
      <c r="B997" s="661" t="s">
        <v>1686</v>
      </c>
      <c r="C997" s="661" t="s">
        <v>7168</v>
      </c>
      <c r="D997" s="661" t="s">
        <v>7210</v>
      </c>
      <c r="E997" s="661" t="s">
        <v>7211</v>
      </c>
      <c r="F997" s="664">
        <v>43.16</v>
      </c>
      <c r="G997" s="664">
        <v>40887.56</v>
      </c>
      <c r="H997" s="661">
        <v>1</v>
      </c>
      <c r="I997" s="661">
        <v>947.3484708063022</v>
      </c>
      <c r="J997" s="664">
        <v>34.549999999999997</v>
      </c>
      <c r="K997" s="664">
        <v>33018.04</v>
      </c>
      <c r="L997" s="661">
        <v>0.80753265785485862</v>
      </c>
      <c r="M997" s="661">
        <v>955.6596237337194</v>
      </c>
      <c r="N997" s="664"/>
      <c r="O997" s="664"/>
      <c r="P997" s="677"/>
      <c r="Q997" s="665"/>
    </row>
    <row r="998" spans="1:17" ht="14.4" customHeight="1" x14ac:dyDescent="0.3">
      <c r="A998" s="660" t="s">
        <v>7170</v>
      </c>
      <c r="B998" s="661" t="s">
        <v>1686</v>
      </c>
      <c r="C998" s="661" t="s">
        <v>7168</v>
      </c>
      <c r="D998" s="661" t="s">
        <v>7212</v>
      </c>
      <c r="E998" s="661" t="s">
        <v>7211</v>
      </c>
      <c r="F998" s="664">
        <v>128.4</v>
      </c>
      <c r="G998" s="664">
        <v>304099.96999999997</v>
      </c>
      <c r="H998" s="661">
        <v>1</v>
      </c>
      <c r="I998" s="661">
        <v>2368.379828660436</v>
      </c>
      <c r="J998" s="664"/>
      <c r="K998" s="664"/>
      <c r="L998" s="661"/>
      <c r="M998" s="661"/>
      <c r="N998" s="664"/>
      <c r="O998" s="664"/>
      <c r="P998" s="677"/>
      <c r="Q998" s="665"/>
    </row>
    <row r="999" spans="1:17" ht="14.4" customHeight="1" x14ac:dyDescent="0.3">
      <c r="A999" s="660" t="s">
        <v>7170</v>
      </c>
      <c r="B999" s="661" t="s">
        <v>1686</v>
      </c>
      <c r="C999" s="661" t="s">
        <v>7168</v>
      </c>
      <c r="D999" s="661" t="s">
        <v>7213</v>
      </c>
      <c r="E999" s="661" t="s">
        <v>4211</v>
      </c>
      <c r="F999" s="664">
        <v>4</v>
      </c>
      <c r="G999" s="664">
        <v>39387.72</v>
      </c>
      <c r="H999" s="661">
        <v>1</v>
      </c>
      <c r="I999" s="661">
        <v>9846.93</v>
      </c>
      <c r="J999" s="664">
        <v>31.53</v>
      </c>
      <c r="K999" s="664">
        <v>225989.64</v>
      </c>
      <c r="L999" s="661">
        <v>5.7375659215613393</v>
      </c>
      <c r="M999" s="661">
        <v>7167.448144624168</v>
      </c>
      <c r="N999" s="664">
        <v>29.54</v>
      </c>
      <c r="O999" s="664">
        <v>211726.4</v>
      </c>
      <c r="P999" s="677">
        <v>5.3754418889948434</v>
      </c>
      <c r="Q999" s="665">
        <v>7167.4475287745427</v>
      </c>
    </row>
    <row r="1000" spans="1:17" ht="14.4" customHeight="1" x14ac:dyDescent="0.3">
      <c r="A1000" s="660" t="s">
        <v>7170</v>
      </c>
      <c r="B1000" s="661" t="s">
        <v>1686</v>
      </c>
      <c r="C1000" s="661" t="s">
        <v>7168</v>
      </c>
      <c r="D1000" s="661" t="s">
        <v>7374</v>
      </c>
      <c r="E1000" s="661" t="s">
        <v>7272</v>
      </c>
      <c r="F1000" s="664">
        <v>3.04</v>
      </c>
      <c r="G1000" s="664">
        <v>7421.75</v>
      </c>
      <c r="H1000" s="661">
        <v>1</v>
      </c>
      <c r="I1000" s="661">
        <v>2441.3651315789475</v>
      </c>
      <c r="J1000" s="664"/>
      <c r="K1000" s="664"/>
      <c r="L1000" s="661"/>
      <c r="M1000" s="661"/>
      <c r="N1000" s="664"/>
      <c r="O1000" s="664"/>
      <c r="P1000" s="677"/>
      <c r="Q1000" s="665"/>
    </row>
    <row r="1001" spans="1:17" ht="14.4" customHeight="1" x14ac:dyDescent="0.3">
      <c r="A1001" s="660" t="s">
        <v>7170</v>
      </c>
      <c r="B1001" s="661" t="s">
        <v>1686</v>
      </c>
      <c r="C1001" s="661" t="s">
        <v>7168</v>
      </c>
      <c r="D1001" s="661" t="s">
        <v>7214</v>
      </c>
      <c r="E1001" s="661" t="s">
        <v>1854</v>
      </c>
      <c r="F1001" s="664">
        <v>1.35</v>
      </c>
      <c r="G1001" s="664">
        <v>731.22</v>
      </c>
      <c r="H1001" s="661">
        <v>1</v>
      </c>
      <c r="I1001" s="661">
        <v>541.64444444444439</v>
      </c>
      <c r="J1001" s="664"/>
      <c r="K1001" s="664"/>
      <c r="L1001" s="661"/>
      <c r="M1001" s="661"/>
      <c r="N1001" s="664">
        <v>6.17</v>
      </c>
      <c r="O1001" s="664">
        <v>4265.01</v>
      </c>
      <c r="P1001" s="677">
        <v>5.832731599245097</v>
      </c>
      <c r="Q1001" s="665">
        <v>691.24959481361429</v>
      </c>
    </row>
    <row r="1002" spans="1:17" ht="14.4" customHeight="1" x14ac:dyDescent="0.3">
      <c r="A1002" s="660" t="s">
        <v>7170</v>
      </c>
      <c r="B1002" s="661" t="s">
        <v>1686</v>
      </c>
      <c r="C1002" s="661" t="s">
        <v>7168</v>
      </c>
      <c r="D1002" s="661" t="s">
        <v>7215</v>
      </c>
      <c r="E1002" s="661" t="s">
        <v>1854</v>
      </c>
      <c r="F1002" s="664">
        <v>0.26</v>
      </c>
      <c r="G1002" s="664">
        <v>167.64</v>
      </c>
      <c r="H1002" s="661">
        <v>1</v>
      </c>
      <c r="I1002" s="661">
        <v>644.76923076923072</v>
      </c>
      <c r="J1002" s="664"/>
      <c r="K1002" s="664"/>
      <c r="L1002" s="661"/>
      <c r="M1002" s="661"/>
      <c r="N1002" s="664"/>
      <c r="O1002" s="664"/>
      <c r="P1002" s="677"/>
      <c r="Q1002" s="665"/>
    </row>
    <row r="1003" spans="1:17" ht="14.4" customHeight="1" x14ac:dyDescent="0.3">
      <c r="A1003" s="660" t="s">
        <v>7170</v>
      </c>
      <c r="B1003" s="661" t="s">
        <v>1686</v>
      </c>
      <c r="C1003" s="661" t="s">
        <v>7168</v>
      </c>
      <c r="D1003" s="661" t="s">
        <v>7216</v>
      </c>
      <c r="E1003" s="661" t="s">
        <v>1854</v>
      </c>
      <c r="F1003" s="664">
        <v>13.1</v>
      </c>
      <c r="G1003" s="664">
        <v>3801.2799999999997</v>
      </c>
      <c r="H1003" s="661">
        <v>1</v>
      </c>
      <c r="I1003" s="661">
        <v>290.17404580152669</v>
      </c>
      <c r="J1003" s="664">
        <v>4.9899999999999993</v>
      </c>
      <c r="K1003" s="664">
        <v>1239.52</v>
      </c>
      <c r="L1003" s="661">
        <v>0.32607963633302467</v>
      </c>
      <c r="M1003" s="661">
        <v>248.40080160320645</v>
      </c>
      <c r="N1003" s="664">
        <v>7.3000000000000007</v>
      </c>
      <c r="O1003" s="664">
        <v>1682.02</v>
      </c>
      <c r="P1003" s="677">
        <v>0.44248779358531865</v>
      </c>
      <c r="Q1003" s="665">
        <v>230.41369863013696</v>
      </c>
    </row>
    <row r="1004" spans="1:17" ht="14.4" customHeight="1" x14ac:dyDescent="0.3">
      <c r="A1004" s="660" t="s">
        <v>7170</v>
      </c>
      <c r="B1004" s="661" t="s">
        <v>1686</v>
      </c>
      <c r="C1004" s="661" t="s">
        <v>7168</v>
      </c>
      <c r="D1004" s="661" t="s">
        <v>7375</v>
      </c>
      <c r="E1004" s="661" t="s">
        <v>3883</v>
      </c>
      <c r="F1004" s="664"/>
      <c r="G1004" s="664"/>
      <c r="H1004" s="661"/>
      <c r="I1004" s="661"/>
      <c r="J1004" s="664">
        <v>1</v>
      </c>
      <c r="K1004" s="664">
        <v>7877.7</v>
      </c>
      <c r="L1004" s="661"/>
      <c r="M1004" s="661">
        <v>7877.7</v>
      </c>
      <c r="N1004" s="664"/>
      <c r="O1004" s="664"/>
      <c r="P1004" s="677"/>
      <c r="Q1004" s="665"/>
    </row>
    <row r="1005" spans="1:17" ht="14.4" customHeight="1" x14ac:dyDescent="0.3">
      <c r="A1005" s="660" t="s">
        <v>7170</v>
      </c>
      <c r="B1005" s="661" t="s">
        <v>1686</v>
      </c>
      <c r="C1005" s="661" t="s">
        <v>7168</v>
      </c>
      <c r="D1005" s="661" t="s">
        <v>7274</v>
      </c>
      <c r="E1005" s="661" t="s">
        <v>3383</v>
      </c>
      <c r="F1005" s="664"/>
      <c r="G1005" s="664"/>
      <c r="H1005" s="661"/>
      <c r="I1005" s="661"/>
      <c r="J1005" s="664">
        <v>30.22</v>
      </c>
      <c r="K1005" s="664">
        <v>68347.95</v>
      </c>
      <c r="L1005" s="661"/>
      <c r="M1005" s="661">
        <v>2261.6793514228989</v>
      </c>
      <c r="N1005" s="664">
        <v>81.55</v>
      </c>
      <c r="O1005" s="664">
        <v>144342.64000000001</v>
      </c>
      <c r="P1005" s="677"/>
      <c r="Q1005" s="665">
        <v>1769.9894543225018</v>
      </c>
    </row>
    <row r="1006" spans="1:17" ht="14.4" customHeight="1" x14ac:dyDescent="0.3">
      <c r="A1006" s="660" t="s">
        <v>7170</v>
      </c>
      <c r="B1006" s="661" t="s">
        <v>1686</v>
      </c>
      <c r="C1006" s="661" t="s">
        <v>7168</v>
      </c>
      <c r="D1006" s="661" t="s">
        <v>7275</v>
      </c>
      <c r="E1006" s="661" t="s">
        <v>3383</v>
      </c>
      <c r="F1006" s="664">
        <v>3</v>
      </c>
      <c r="G1006" s="664">
        <v>26904.17</v>
      </c>
      <c r="H1006" s="661">
        <v>1</v>
      </c>
      <c r="I1006" s="661">
        <v>8968.0566666666655</v>
      </c>
      <c r="J1006" s="664">
        <v>25.5</v>
      </c>
      <c r="K1006" s="664">
        <v>230691.34</v>
      </c>
      <c r="L1006" s="661">
        <v>8.5745570296351836</v>
      </c>
      <c r="M1006" s="661">
        <v>9046.7192156862748</v>
      </c>
      <c r="N1006" s="664">
        <v>92.750000000000014</v>
      </c>
      <c r="O1006" s="664">
        <v>608094.8600000001</v>
      </c>
      <c r="P1006" s="677">
        <v>22.602253107975461</v>
      </c>
      <c r="Q1006" s="665">
        <v>6556.2788140161729</v>
      </c>
    </row>
    <row r="1007" spans="1:17" ht="14.4" customHeight="1" x14ac:dyDescent="0.3">
      <c r="A1007" s="660" t="s">
        <v>7170</v>
      </c>
      <c r="B1007" s="661" t="s">
        <v>1686</v>
      </c>
      <c r="C1007" s="661" t="s">
        <v>7168</v>
      </c>
      <c r="D1007" s="661" t="s">
        <v>7217</v>
      </c>
      <c r="E1007" s="661" t="s">
        <v>7218</v>
      </c>
      <c r="F1007" s="664">
        <v>18.32</v>
      </c>
      <c r="G1007" s="664">
        <v>61097.490000000005</v>
      </c>
      <c r="H1007" s="661">
        <v>1</v>
      </c>
      <c r="I1007" s="661">
        <v>3335.0158296943232</v>
      </c>
      <c r="J1007" s="664">
        <v>11.52</v>
      </c>
      <c r="K1007" s="664">
        <v>38756.35</v>
      </c>
      <c r="L1007" s="661">
        <v>0.63433620595543283</v>
      </c>
      <c r="M1007" s="661">
        <v>3364.2664930555557</v>
      </c>
      <c r="N1007" s="664"/>
      <c r="O1007" s="664"/>
      <c r="P1007" s="677"/>
      <c r="Q1007" s="665"/>
    </row>
    <row r="1008" spans="1:17" ht="14.4" customHeight="1" x14ac:dyDescent="0.3">
      <c r="A1008" s="660" t="s">
        <v>7170</v>
      </c>
      <c r="B1008" s="661" t="s">
        <v>1686</v>
      </c>
      <c r="C1008" s="661" t="s">
        <v>7168</v>
      </c>
      <c r="D1008" s="661" t="s">
        <v>7219</v>
      </c>
      <c r="E1008" s="661" t="s">
        <v>7218</v>
      </c>
      <c r="F1008" s="664">
        <v>69.429999999999993</v>
      </c>
      <c r="G1008" s="664">
        <v>463100.10000000003</v>
      </c>
      <c r="H1008" s="661">
        <v>1</v>
      </c>
      <c r="I1008" s="661">
        <v>6670.0288059916475</v>
      </c>
      <c r="J1008" s="664">
        <v>29.74</v>
      </c>
      <c r="K1008" s="664">
        <v>200106.74</v>
      </c>
      <c r="L1008" s="661">
        <v>0.43210256270728503</v>
      </c>
      <c r="M1008" s="661">
        <v>6728.5386684599862</v>
      </c>
      <c r="N1008" s="664"/>
      <c r="O1008" s="664"/>
      <c r="P1008" s="677"/>
      <c r="Q1008" s="665"/>
    </row>
    <row r="1009" spans="1:17" ht="14.4" customHeight="1" x14ac:dyDescent="0.3">
      <c r="A1009" s="660" t="s">
        <v>7170</v>
      </c>
      <c r="B1009" s="661" t="s">
        <v>1686</v>
      </c>
      <c r="C1009" s="661" t="s">
        <v>7168</v>
      </c>
      <c r="D1009" s="661" t="s">
        <v>7376</v>
      </c>
      <c r="E1009" s="661" t="s">
        <v>2029</v>
      </c>
      <c r="F1009" s="664">
        <v>1.53</v>
      </c>
      <c r="G1009" s="664">
        <v>397.49</v>
      </c>
      <c r="H1009" s="661">
        <v>1</v>
      </c>
      <c r="I1009" s="661">
        <v>259.79738562091501</v>
      </c>
      <c r="J1009" s="664">
        <v>3.65</v>
      </c>
      <c r="K1009" s="664">
        <v>956.56</v>
      </c>
      <c r="L1009" s="661">
        <v>2.4065007924727664</v>
      </c>
      <c r="M1009" s="661">
        <v>262.07123287671232</v>
      </c>
      <c r="N1009" s="664">
        <v>10.16</v>
      </c>
      <c r="O1009" s="664">
        <v>2662.6800000000003</v>
      </c>
      <c r="P1009" s="677">
        <v>6.6987345593599841</v>
      </c>
      <c r="Q1009" s="665">
        <v>262.07480314960634</v>
      </c>
    </row>
    <row r="1010" spans="1:17" ht="14.4" customHeight="1" x14ac:dyDescent="0.3">
      <c r="A1010" s="660" t="s">
        <v>7170</v>
      </c>
      <c r="B1010" s="661" t="s">
        <v>1686</v>
      </c>
      <c r="C1010" s="661" t="s">
        <v>7168</v>
      </c>
      <c r="D1010" s="661" t="s">
        <v>7444</v>
      </c>
      <c r="E1010" s="661" t="s">
        <v>7161</v>
      </c>
      <c r="F1010" s="664"/>
      <c r="G1010" s="664"/>
      <c r="H1010" s="661"/>
      <c r="I1010" s="661"/>
      <c r="J1010" s="664">
        <v>3</v>
      </c>
      <c r="K1010" s="664">
        <v>988.38</v>
      </c>
      <c r="L1010" s="661"/>
      <c r="M1010" s="661">
        <v>329.46</v>
      </c>
      <c r="N1010" s="664"/>
      <c r="O1010" s="664"/>
      <c r="P1010" s="677"/>
      <c r="Q1010" s="665"/>
    </row>
    <row r="1011" spans="1:17" ht="14.4" customHeight="1" x14ac:dyDescent="0.3">
      <c r="A1011" s="660" t="s">
        <v>7170</v>
      </c>
      <c r="B1011" s="661" t="s">
        <v>1686</v>
      </c>
      <c r="C1011" s="661" t="s">
        <v>7168</v>
      </c>
      <c r="D1011" s="661" t="s">
        <v>7444</v>
      </c>
      <c r="E1011" s="661" t="s">
        <v>2593</v>
      </c>
      <c r="F1011" s="664">
        <v>6</v>
      </c>
      <c r="G1011" s="664">
        <v>1959.6</v>
      </c>
      <c r="H1011" s="661">
        <v>1</v>
      </c>
      <c r="I1011" s="661">
        <v>326.59999999999997</v>
      </c>
      <c r="J1011" s="664"/>
      <c r="K1011" s="664"/>
      <c r="L1011" s="661"/>
      <c r="M1011" s="661"/>
      <c r="N1011" s="664"/>
      <c r="O1011" s="664"/>
      <c r="P1011" s="677"/>
      <c r="Q1011" s="665"/>
    </row>
    <row r="1012" spans="1:17" ht="14.4" customHeight="1" x14ac:dyDescent="0.3">
      <c r="A1012" s="660" t="s">
        <v>7170</v>
      </c>
      <c r="B1012" s="661" t="s">
        <v>1686</v>
      </c>
      <c r="C1012" s="661" t="s">
        <v>7168</v>
      </c>
      <c r="D1012" s="661" t="s">
        <v>7377</v>
      </c>
      <c r="E1012" s="661" t="s">
        <v>7161</v>
      </c>
      <c r="F1012" s="664"/>
      <c r="G1012" s="664"/>
      <c r="H1012" s="661"/>
      <c r="I1012" s="661"/>
      <c r="J1012" s="664">
        <v>1</v>
      </c>
      <c r="K1012" s="664">
        <v>1647.32</v>
      </c>
      <c r="L1012" s="661"/>
      <c r="M1012" s="661">
        <v>1647.32</v>
      </c>
      <c r="N1012" s="664"/>
      <c r="O1012" s="664"/>
      <c r="P1012" s="677"/>
      <c r="Q1012" s="665"/>
    </row>
    <row r="1013" spans="1:17" ht="14.4" customHeight="1" x14ac:dyDescent="0.3">
      <c r="A1013" s="660" t="s">
        <v>7170</v>
      </c>
      <c r="B1013" s="661" t="s">
        <v>1686</v>
      </c>
      <c r="C1013" s="661" t="s">
        <v>7168</v>
      </c>
      <c r="D1013" s="661" t="s">
        <v>7377</v>
      </c>
      <c r="E1013" s="661" t="s">
        <v>2593</v>
      </c>
      <c r="F1013" s="664">
        <v>6.84</v>
      </c>
      <c r="G1013" s="664">
        <v>11169.72</v>
      </c>
      <c r="H1013" s="661">
        <v>1</v>
      </c>
      <c r="I1013" s="661">
        <v>1633</v>
      </c>
      <c r="J1013" s="664"/>
      <c r="K1013" s="664"/>
      <c r="L1013" s="661"/>
      <c r="M1013" s="661"/>
      <c r="N1013" s="664"/>
      <c r="O1013" s="664"/>
      <c r="P1013" s="677"/>
      <c r="Q1013" s="665"/>
    </row>
    <row r="1014" spans="1:17" ht="14.4" customHeight="1" x14ac:dyDescent="0.3">
      <c r="A1014" s="660" t="s">
        <v>7170</v>
      </c>
      <c r="B1014" s="661" t="s">
        <v>1686</v>
      </c>
      <c r="C1014" s="661" t="s">
        <v>7168</v>
      </c>
      <c r="D1014" s="661" t="s">
        <v>7276</v>
      </c>
      <c r="E1014" s="661" t="s">
        <v>7277</v>
      </c>
      <c r="F1014" s="664"/>
      <c r="G1014" s="664"/>
      <c r="H1014" s="661"/>
      <c r="I1014" s="661"/>
      <c r="J1014" s="664">
        <v>10.86</v>
      </c>
      <c r="K1014" s="664">
        <v>3118.31</v>
      </c>
      <c r="L1014" s="661"/>
      <c r="M1014" s="661">
        <v>287.13720073664825</v>
      </c>
      <c r="N1014" s="664">
        <v>32.07</v>
      </c>
      <c r="O1014" s="664">
        <v>9208.52</v>
      </c>
      <c r="P1014" s="677"/>
      <c r="Q1014" s="665">
        <v>287.13813532896791</v>
      </c>
    </row>
    <row r="1015" spans="1:17" ht="14.4" customHeight="1" x14ac:dyDescent="0.3">
      <c r="A1015" s="660" t="s">
        <v>7170</v>
      </c>
      <c r="B1015" s="661" t="s">
        <v>1686</v>
      </c>
      <c r="C1015" s="661" t="s">
        <v>7168</v>
      </c>
      <c r="D1015" s="661" t="s">
        <v>7278</v>
      </c>
      <c r="E1015" s="661" t="s">
        <v>7277</v>
      </c>
      <c r="F1015" s="664"/>
      <c r="G1015" s="664"/>
      <c r="H1015" s="661"/>
      <c r="I1015" s="661"/>
      <c r="J1015" s="664">
        <v>45.69</v>
      </c>
      <c r="K1015" s="664">
        <v>65598.789999999994</v>
      </c>
      <c r="L1015" s="661"/>
      <c r="M1015" s="661">
        <v>1435.7362661413874</v>
      </c>
      <c r="N1015" s="664">
        <v>20.329999999999998</v>
      </c>
      <c r="O1015" s="664">
        <v>29188.48</v>
      </c>
      <c r="P1015" s="677"/>
      <c r="Q1015" s="665">
        <v>1435.7343826856863</v>
      </c>
    </row>
    <row r="1016" spans="1:17" ht="14.4" customHeight="1" x14ac:dyDescent="0.3">
      <c r="A1016" s="660" t="s">
        <v>7170</v>
      </c>
      <c r="B1016" s="661" t="s">
        <v>1686</v>
      </c>
      <c r="C1016" s="661" t="s">
        <v>7168</v>
      </c>
      <c r="D1016" s="661" t="s">
        <v>7378</v>
      </c>
      <c r="E1016" s="661" t="s">
        <v>7277</v>
      </c>
      <c r="F1016" s="664"/>
      <c r="G1016" s="664"/>
      <c r="H1016" s="661"/>
      <c r="I1016" s="661"/>
      <c r="J1016" s="664">
        <v>2.0700000000000003</v>
      </c>
      <c r="K1016" s="664">
        <v>11887.869999999999</v>
      </c>
      <c r="L1016" s="661"/>
      <c r="M1016" s="661">
        <v>5742.9323671497568</v>
      </c>
      <c r="N1016" s="664"/>
      <c r="O1016" s="664"/>
      <c r="P1016" s="677"/>
      <c r="Q1016" s="665"/>
    </row>
    <row r="1017" spans="1:17" ht="14.4" customHeight="1" x14ac:dyDescent="0.3">
      <c r="A1017" s="660" t="s">
        <v>7170</v>
      </c>
      <c r="B1017" s="661" t="s">
        <v>1686</v>
      </c>
      <c r="C1017" s="661" t="s">
        <v>7168</v>
      </c>
      <c r="D1017" s="661" t="s">
        <v>7379</v>
      </c>
      <c r="E1017" s="661" t="s">
        <v>7257</v>
      </c>
      <c r="F1017" s="664">
        <v>3.2</v>
      </c>
      <c r="G1017" s="664">
        <v>6278.07</v>
      </c>
      <c r="H1017" s="661">
        <v>1</v>
      </c>
      <c r="I1017" s="661">
        <v>1961.8968749999999</v>
      </c>
      <c r="J1017" s="664"/>
      <c r="K1017" s="664"/>
      <c r="L1017" s="661"/>
      <c r="M1017" s="661"/>
      <c r="N1017" s="664"/>
      <c r="O1017" s="664"/>
      <c r="P1017" s="677"/>
      <c r="Q1017" s="665"/>
    </row>
    <row r="1018" spans="1:17" ht="14.4" customHeight="1" x14ac:dyDescent="0.3">
      <c r="A1018" s="660" t="s">
        <v>7170</v>
      </c>
      <c r="B1018" s="661" t="s">
        <v>1686</v>
      </c>
      <c r="C1018" s="661" t="s">
        <v>7168</v>
      </c>
      <c r="D1018" s="661" t="s">
        <v>7380</v>
      </c>
      <c r="E1018" s="661" t="s">
        <v>7381</v>
      </c>
      <c r="F1018" s="664">
        <v>5.75</v>
      </c>
      <c r="G1018" s="664">
        <v>12911.45</v>
      </c>
      <c r="H1018" s="661">
        <v>1</v>
      </c>
      <c r="I1018" s="661">
        <v>2245.4695652173914</v>
      </c>
      <c r="J1018" s="664"/>
      <c r="K1018" s="664"/>
      <c r="L1018" s="661"/>
      <c r="M1018" s="661"/>
      <c r="N1018" s="664"/>
      <c r="O1018" s="664"/>
      <c r="P1018" s="677"/>
      <c r="Q1018" s="665"/>
    </row>
    <row r="1019" spans="1:17" ht="14.4" customHeight="1" x14ac:dyDescent="0.3">
      <c r="A1019" s="660" t="s">
        <v>7170</v>
      </c>
      <c r="B1019" s="661" t="s">
        <v>1686</v>
      </c>
      <c r="C1019" s="661" t="s">
        <v>7168</v>
      </c>
      <c r="D1019" s="661" t="s">
        <v>7382</v>
      </c>
      <c r="E1019" s="661" t="s">
        <v>7381</v>
      </c>
      <c r="F1019" s="664">
        <v>4.0999999999999996</v>
      </c>
      <c r="G1019" s="664">
        <v>36825.79</v>
      </c>
      <c r="H1019" s="661">
        <v>1</v>
      </c>
      <c r="I1019" s="661">
        <v>8981.9000000000015</v>
      </c>
      <c r="J1019" s="664"/>
      <c r="K1019" s="664"/>
      <c r="L1019" s="661"/>
      <c r="M1019" s="661"/>
      <c r="N1019" s="664"/>
      <c r="O1019" s="664"/>
      <c r="P1019" s="677"/>
      <c r="Q1019" s="665"/>
    </row>
    <row r="1020" spans="1:17" ht="14.4" customHeight="1" x14ac:dyDescent="0.3">
      <c r="A1020" s="660" t="s">
        <v>7170</v>
      </c>
      <c r="B1020" s="661" t="s">
        <v>1686</v>
      </c>
      <c r="C1020" s="661" t="s">
        <v>7168</v>
      </c>
      <c r="D1020" s="661" t="s">
        <v>7279</v>
      </c>
      <c r="E1020" s="661" t="s">
        <v>7161</v>
      </c>
      <c r="F1020" s="664">
        <v>83</v>
      </c>
      <c r="G1020" s="664">
        <v>219854.55</v>
      </c>
      <c r="H1020" s="661">
        <v>1</v>
      </c>
      <c r="I1020" s="661">
        <v>2648.85</v>
      </c>
      <c r="J1020" s="664"/>
      <c r="K1020" s="664"/>
      <c r="L1020" s="661"/>
      <c r="M1020" s="661"/>
      <c r="N1020" s="664"/>
      <c r="O1020" s="664"/>
      <c r="P1020" s="677"/>
      <c r="Q1020" s="665"/>
    </row>
    <row r="1021" spans="1:17" ht="14.4" customHeight="1" x14ac:dyDescent="0.3">
      <c r="A1021" s="660" t="s">
        <v>7170</v>
      </c>
      <c r="B1021" s="661" t="s">
        <v>1686</v>
      </c>
      <c r="C1021" s="661" t="s">
        <v>7168</v>
      </c>
      <c r="D1021" s="661" t="s">
        <v>7383</v>
      </c>
      <c r="E1021" s="661" t="s">
        <v>7161</v>
      </c>
      <c r="F1021" s="664">
        <v>40</v>
      </c>
      <c r="G1021" s="664">
        <v>21800.799999999999</v>
      </c>
      <c r="H1021" s="661">
        <v>1</v>
      </c>
      <c r="I1021" s="661">
        <v>545.02</v>
      </c>
      <c r="J1021" s="664"/>
      <c r="K1021" s="664"/>
      <c r="L1021" s="661"/>
      <c r="M1021" s="661"/>
      <c r="N1021" s="664"/>
      <c r="O1021" s="664"/>
      <c r="P1021" s="677"/>
      <c r="Q1021" s="665"/>
    </row>
    <row r="1022" spans="1:17" ht="14.4" customHeight="1" x14ac:dyDescent="0.3">
      <c r="A1022" s="660" t="s">
        <v>7170</v>
      </c>
      <c r="B1022" s="661" t="s">
        <v>1686</v>
      </c>
      <c r="C1022" s="661" t="s">
        <v>7168</v>
      </c>
      <c r="D1022" s="661" t="s">
        <v>7280</v>
      </c>
      <c r="E1022" s="661" t="s">
        <v>2185</v>
      </c>
      <c r="F1022" s="664">
        <v>10</v>
      </c>
      <c r="G1022" s="664">
        <v>5450.2000000000007</v>
      </c>
      <c r="H1022" s="661">
        <v>1</v>
      </c>
      <c r="I1022" s="661">
        <v>545.0200000000001</v>
      </c>
      <c r="J1022" s="664"/>
      <c r="K1022" s="664"/>
      <c r="L1022" s="661"/>
      <c r="M1022" s="661"/>
      <c r="N1022" s="664">
        <v>7.05</v>
      </c>
      <c r="O1022" s="664">
        <v>3876.08</v>
      </c>
      <c r="P1022" s="677">
        <v>0.71118124105537406</v>
      </c>
      <c r="Q1022" s="665">
        <v>549.79858156028365</v>
      </c>
    </row>
    <row r="1023" spans="1:17" ht="14.4" customHeight="1" x14ac:dyDescent="0.3">
      <c r="A1023" s="660" t="s">
        <v>7170</v>
      </c>
      <c r="B1023" s="661" t="s">
        <v>1686</v>
      </c>
      <c r="C1023" s="661" t="s">
        <v>7168</v>
      </c>
      <c r="D1023" s="661" t="s">
        <v>7281</v>
      </c>
      <c r="E1023" s="661" t="s">
        <v>2185</v>
      </c>
      <c r="F1023" s="664">
        <v>6</v>
      </c>
      <c r="G1023" s="664">
        <v>15893.099999999999</v>
      </c>
      <c r="H1023" s="661">
        <v>1</v>
      </c>
      <c r="I1023" s="661">
        <v>2648.85</v>
      </c>
      <c r="J1023" s="664"/>
      <c r="K1023" s="664"/>
      <c r="L1023" s="661"/>
      <c r="M1023" s="661"/>
      <c r="N1023" s="664">
        <v>6.45</v>
      </c>
      <c r="O1023" s="664">
        <v>17234.96</v>
      </c>
      <c r="P1023" s="677">
        <v>1.0844303502777934</v>
      </c>
      <c r="Q1023" s="665">
        <v>2672.0868217054262</v>
      </c>
    </row>
    <row r="1024" spans="1:17" ht="14.4" customHeight="1" x14ac:dyDescent="0.3">
      <c r="A1024" s="660" t="s">
        <v>7170</v>
      </c>
      <c r="B1024" s="661" t="s">
        <v>1686</v>
      </c>
      <c r="C1024" s="661" t="s">
        <v>7168</v>
      </c>
      <c r="D1024" s="661" t="s">
        <v>7220</v>
      </c>
      <c r="E1024" s="661" t="s">
        <v>3958</v>
      </c>
      <c r="F1024" s="664">
        <v>7</v>
      </c>
      <c r="G1024" s="664">
        <v>670725.80999999994</v>
      </c>
      <c r="H1024" s="661">
        <v>1</v>
      </c>
      <c r="I1024" s="661">
        <v>95817.972857142842</v>
      </c>
      <c r="J1024" s="664"/>
      <c r="K1024" s="664"/>
      <c r="L1024" s="661"/>
      <c r="M1024" s="661"/>
      <c r="N1024" s="664"/>
      <c r="O1024" s="664"/>
      <c r="P1024" s="677"/>
      <c r="Q1024" s="665"/>
    </row>
    <row r="1025" spans="1:17" ht="14.4" customHeight="1" x14ac:dyDescent="0.3">
      <c r="A1025" s="660" t="s">
        <v>7170</v>
      </c>
      <c r="B1025" s="661" t="s">
        <v>1686</v>
      </c>
      <c r="C1025" s="661" t="s">
        <v>7168</v>
      </c>
      <c r="D1025" s="661" t="s">
        <v>7284</v>
      </c>
      <c r="E1025" s="661" t="s">
        <v>3915</v>
      </c>
      <c r="F1025" s="664">
        <v>2</v>
      </c>
      <c r="G1025" s="664">
        <v>10279.74</v>
      </c>
      <c r="H1025" s="661">
        <v>1</v>
      </c>
      <c r="I1025" s="661">
        <v>5139.87</v>
      </c>
      <c r="J1025" s="664">
        <v>2</v>
      </c>
      <c r="K1025" s="664">
        <v>10369.92</v>
      </c>
      <c r="L1025" s="661">
        <v>1.0087725954158373</v>
      </c>
      <c r="M1025" s="661">
        <v>5184.96</v>
      </c>
      <c r="N1025" s="664"/>
      <c r="O1025" s="664"/>
      <c r="P1025" s="677"/>
      <c r="Q1025" s="665"/>
    </row>
    <row r="1026" spans="1:17" ht="14.4" customHeight="1" x14ac:dyDescent="0.3">
      <c r="A1026" s="660" t="s">
        <v>7170</v>
      </c>
      <c r="B1026" s="661" t="s">
        <v>1686</v>
      </c>
      <c r="C1026" s="661" t="s">
        <v>7168</v>
      </c>
      <c r="D1026" s="661" t="s">
        <v>7286</v>
      </c>
      <c r="E1026" s="661" t="s">
        <v>3915</v>
      </c>
      <c r="F1026" s="664">
        <v>2</v>
      </c>
      <c r="G1026" s="664">
        <v>49805.3</v>
      </c>
      <c r="H1026" s="661">
        <v>1</v>
      </c>
      <c r="I1026" s="661">
        <v>24902.65</v>
      </c>
      <c r="J1026" s="664">
        <v>4</v>
      </c>
      <c r="K1026" s="664">
        <v>100484.36</v>
      </c>
      <c r="L1026" s="661">
        <v>2.0175435144452498</v>
      </c>
      <c r="M1026" s="661">
        <v>25121.09</v>
      </c>
      <c r="N1026" s="664">
        <v>2</v>
      </c>
      <c r="O1026" s="664">
        <v>52912.02</v>
      </c>
      <c r="P1026" s="677">
        <v>1.0623772971952783</v>
      </c>
      <c r="Q1026" s="665">
        <v>26456.01</v>
      </c>
    </row>
    <row r="1027" spans="1:17" ht="14.4" customHeight="1" x14ac:dyDescent="0.3">
      <c r="A1027" s="660" t="s">
        <v>7170</v>
      </c>
      <c r="B1027" s="661" t="s">
        <v>1686</v>
      </c>
      <c r="C1027" s="661" t="s">
        <v>7168</v>
      </c>
      <c r="D1027" s="661" t="s">
        <v>7171</v>
      </c>
      <c r="E1027" s="661" t="s">
        <v>1679</v>
      </c>
      <c r="F1027" s="664">
        <v>6.1999999999999993</v>
      </c>
      <c r="G1027" s="664">
        <v>88203.34</v>
      </c>
      <c r="H1027" s="661">
        <v>1</v>
      </c>
      <c r="I1027" s="661">
        <v>14226.345161290325</v>
      </c>
      <c r="J1027" s="664">
        <v>5</v>
      </c>
      <c r="K1027" s="664">
        <v>56023.29</v>
      </c>
      <c r="L1027" s="661">
        <v>0.63516064130904792</v>
      </c>
      <c r="M1027" s="661">
        <v>11204.657999999999</v>
      </c>
      <c r="N1027" s="664">
        <v>12.2</v>
      </c>
      <c r="O1027" s="664">
        <v>114783.7</v>
      </c>
      <c r="P1027" s="677">
        <v>1.3013532140619619</v>
      </c>
      <c r="Q1027" s="665">
        <v>9408.5</v>
      </c>
    </row>
    <row r="1028" spans="1:17" ht="14.4" customHeight="1" x14ac:dyDescent="0.3">
      <c r="A1028" s="660" t="s">
        <v>7170</v>
      </c>
      <c r="B1028" s="661" t="s">
        <v>1686</v>
      </c>
      <c r="C1028" s="661" t="s">
        <v>7168</v>
      </c>
      <c r="D1028" s="661" t="s">
        <v>7288</v>
      </c>
      <c r="E1028" s="661" t="s">
        <v>4197</v>
      </c>
      <c r="F1028" s="664"/>
      <c r="G1028" s="664"/>
      <c r="H1028" s="661"/>
      <c r="I1028" s="661"/>
      <c r="J1028" s="664">
        <v>27.07</v>
      </c>
      <c r="K1028" s="664">
        <v>20091.93</v>
      </c>
      <c r="L1028" s="661"/>
      <c r="M1028" s="661">
        <v>742.22127816771331</v>
      </c>
      <c r="N1028" s="664">
        <v>34.81</v>
      </c>
      <c r="O1028" s="664">
        <v>25836.6</v>
      </c>
      <c r="P1028" s="677"/>
      <c r="Q1028" s="665">
        <v>742.21775351910367</v>
      </c>
    </row>
    <row r="1029" spans="1:17" ht="14.4" customHeight="1" x14ac:dyDescent="0.3">
      <c r="A1029" s="660" t="s">
        <v>7170</v>
      </c>
      <c r="B1029" s="661" t="s">
        <v>1686</v>
      </c>
      <c r="C1029" s="661" t="s">
        <v>7168</v>
      </c>
      <c r="D1029" s="661" t="s">
        <v>7289</v>
      </c>
      <c r="E1029" s="661" t="s">
        <v>2579</v>
      </c>
      <c r="F1029" s="664">
        <v>3.68</v>
      </c>
      <c r="G1029" s="664">
        <v>5992.82</v>
      </c>
      <c r="H1029" s="661">
        <v>1</v>
      </c>
      <c r="I1029" s="661">
        <v>1628.4836956521738</v>
      </c>
      <c r="J1029" s="664">
        <v>3</v>
      </c>
      <c r="K1029" s="664">
        <v>4928.33</v>
      </c>
      <c r="L1029" s="661">
        <v>0.82237243901869239</v>
      </c>
      <c r="M1029" s="661">
        <v>1642.7766666666666</v>
      </c>
      <c r="N1029" s="664">
        <v>1.18</v>
      </c>
      <c r="O1029" s="664">
        <v>1938.48</v>
      </c>
      <c r="P1029" s="677">
        <v>0.32346708227512261</v>
      </c>
      <c r="Q1029" s="665">
        <v>1642.7796610169491</v>
      </c>
    </row>
    <row r="1030" spans="1:17" ht="14.4" customHeight="1" x14ac:dyDescent="0.3">
      <c r="A1030" s="660" t="s">
        <v>7170</v>
      </c>
      <c r="B1030" s="661" t="s">
        <v>1686</v>
      </c>
      <c r="C1030" s="661" t="s">
        <v>7168</v>
      </c>
      <c r="D1030" s="661" t="s">
        <v>7221</v>
      </c>
      <c r="E1030" s="661" t="s">
        <v>1978</v>
      </c>
      <c r="F1030" s="664"/>
      <c r="G1030" s="664"/>
      <c r="H1030" s="661"/>
      <c r="I1030" s="661"/>
      <c r="J1030" s="664">
        <v>10.719999999999999</v>
      </c>
      <c r="K1030" s="664">
        <v>700.52</v>
      </c>
      <c r="L1030" s="661"/>
      <c r="M1030" s="661">
        <v>65.347014925373145</v>
      </c>
      <c r="N1030" s="664">
        <v>14.54</v>
      </c>
      <c r="O1030" s="664">
        <v>950.1099999999999</v>
      </c>
      <c r="P1030" s="677"/>
      <c r="Q1030" s="665">
        <v>65.344566712517192</v>
      </c>
    </row>
    <row r="1031" spans="1:17" ht="14.4" customHeight="1" x14ac:dyDescent="0.3">
      <c r="A1031" s="660" t="s">
        <v>7170</v>
      </c>
      <c r="B1031" s="661" t="s">
        <v>1686</v>
      </c>
      <c r="C1031" s="661" t="s">
        <v>7168</v>
      </c>
      <c r="D1031" s="661" t="s">
        <v>7290</v>
      </c>
      <c r="E1031" s="661" t="s">
        <v>1978</v>
      </c>
      <c r="F1031" s="664"/>
      <c r="G1031" s="664"/>
      <c r="H1031" s="661"/>
      <c r="I1031" s="661"/>
      <c r="J1031" s="664">
        <v>3.89</v>
      </c>
      <c r="K1031" s="664">
        <v>438.06</v>
      </c>
      <c r="L1031" s="661"/>
      <c r="M1031" s="661">
        <v>112.61182519280206</v>
      </c>
      <c r="N1031" s="664">
        <v>8.51</v>
      </c>
      <c r="O1031" s="664">
        <v>958.35000000000014</v>
      </c>
      <c r="P1031" s="677"/>
      <c r="Q1031" s="665">
        <v>112.61457109283198</v>
      </c>
    </row>
    <row r="1032" spans="1:17" ht="14.4" customHeight="1" x14ac:dyDescent="0.3">
      <c r="A1032" s="660" t="s">
        <v>7170</v>
      </c>
      <c r="B1032" s="661" t="s">
        <v>1686</v>
      </c>
      <c r="C1032" s="661" t="s">
        <v>7168</v>
      </c>
      <c r="D1032" s="661" t="s">
        <v>7222</v>
      </c>
      <c r="E1032" s="661" t="s">
        <v>1978</v>
      </c>
      <c r="F1032" s="664">
        <v>21.67</v>
      </c>
      <c r="G1032" s="664">
        <v>12190.979999999998</v>
      </c>
      <c r="H1032" s="661">
        <v>1</v>
      </c>
      <c r="I1032" s="661">
        <v>562.57406552838006</v>
      </c>
      <c r="J1032" s="664">
        <v>13.66</v>
      </c>
      <c r="K1032" s="664">
        <v>7752.09</v>
      </c>
      <c r="L1032" s="661">
        <v>0.63588735278049846</v>
      </c>
      <c r="M1032" s="661">
        <v>567.50292825768668</v>
      </c>
      <c r="N1032" s="664">
        <v>58.67</v>
      </c>
      <c r="O1032" s="664">
        <v>33295.42</v>
      </c>
      <c r="P1032" s="677">
        <v>2.7311520484817469</v>
      </c>
      <c r="Q1032" s="665">
        <v>567.5033236747912</v>
      </c>
    </row>
    <row r="1033" spans="1:17" ht="14.4" customHeight="1" x14ac:dyDescent="0.3">
      <c r="A1033" s="660" t="s">
        <v>7170</v>
      </c>
      <c r="B1033" s="661" t="s">
        <v>1686</v>
      </c>
      <c r="C1033" s="661" t="s">
        <v>7168</v>
      </c>
      <c r="D1033" s="661" t="s">
        <v>7384</v>
      </c>
      <c r="E1033" s="661" t="s">
        <v>1857</v>
      </c>
      <c r="F1033" s="664"/>
      <c r="G1033" s="664"/>
      <c r="H1033" s="661"/>
      <c r="I1033" s="661"/>
      <c r="J1033" s="664">
        <v>9.3000000000000007</v>
      </c>
      <c r="K1033" s="664">
        <v>1489.76</v>
      </c>
      <c r="L1033" s="661"/>
      <c r="M1033" s="661">
        <v>160.18924731182796</v>
      </c>
      <c r="N1033" s="664">
        <v>32.28</v>
      </c>
      <c r="O1033" s="664">
        <v>5170.88</v>
      </c>
      <c r="P1033" s="677"/>
      <c r="Q1033" s="665">
        <v>160.18835192069392</v>
      </c>
    </row>
    <row r="1034" spans="1:17" ht="14.4" customHeight="1" x14ac:dyDescent="0.3">
      <c r="A1034" s="660" t="s">
        <v>7170</v>
      </c>
      <c r="B1034" s="661" t="s">
        <v>1686</v>
      </c>
      <c r="C1034" s="661" t="s">
        <v>7168</v>
      </c>
      <c r="D1034" s="661" t="s">
        <v>7445</v>
      </c>
      <c r="E1034" s="661" t="s">
        <v>3768</v>
      </c>
      <c r="F1034" s="664"/>
      <c r="G1034" s="664"/>
      <c r="H1034" s="661"/>
      <c r="I1034" s="661"/>
      <c r="J1034" s="664"/>
      <c r="K1034" s="664"/>
      <c r="L1034" s="661"/>
      <c r="M1034" s="661"/>
      <c r="N1034" s="664">
        <v>7.0000000000000007E-2</v>
      </c>
      <c r="O1034" s="664">
        <v>36.159999999999997</v>
      </c>
      <c r="P1034" s="677"/>
      <c r="Q1034" s="665">
        <v>516.57142857142844</v>
      </c>
    </row>
    <row r="1035" spans="1:17" ht="14.4" customHeight="1" x14ac:dyDescent="0.3">
      <c r="A1035" s="660" t="s">
        <v>7170</v>
      </c>
      <c r="B1035" s="661" t="s">
        <v>1686</v>
      </c>
      <c r="C1035" s="661" t="s">
        <v>7168</v>
      </c>
      <c r="D1035" s="661" t="s">
        <v>7291</v>
      </c>
      <c r="E1035" s="661" t="s">
        <v>2532</v>
      </c>
      <c r="F1035" s="664">
        <v>18.149999999999999</v>
      </c>
      <c r="G1035" s="664">
        <v>12138.24</v>
      </c>
      <c r="H1035" s="661">
        <v>1</v>
      </c>
      <c r="I1035" s="661">
        <v>668.77355371900831</v>
      </c>
      <c r="J1035" s="664">
        <v>3.4</v>
      </c>
      <c r="K1035" s="664">
        <v>2293.79</v>
      </c>
      <c r="L1035" s="661">
        <v>0.18897220684382579</v>
      </c>
      <c r="M1035" s="661">
        <v>674.64411764705881</v>
      </c>
      <c r="N1035" s="664">
        <v>14.58</v>
      </c>
      <c r="O1035" s="664">
        <v>10476.91</v>
      </c>
      <c r="P1035" s="677">
        <v>0.86313254639881898</v>
      </c>
      <c r="Q1035" s="665">
        <v>718.5809327846365</v>
      </c>
    </row>
    <row r="1036" spans="1:17" ht="14.4" customHeight="1" x14ac:dyDescent="0.3">
      <c r="A1036" s="660" t="s">
        <v>7170</v>
      </c>
      <c r="B1036" s="661" t="s">
        <v>1686</v>
      </c>
      <c r="C1036" s="661" t="s">
        <v>7168</v>
      </c>
      <c r="D1036" s="661" t="s">
        <v>7352</v>
      </c>
      <c r="E1036" s="661" t="s">
        <v>2564</v>
      </c>
      <c r="F1036" s="664">
        <v>8.0900000000000016</v>
      </c>
      <c r="G1036" s="664">
        <v>6763.04</v>
      </c>
      <c r="H1036" s="661">
        <v>1</v>
      </c>
      <c r="I1036" s="661">
        <v>835.97527812113708</v>
      </c>
      <c r="J1036" s="664"/>
      <c r="K1036" s="664"/>
      <c r="L1036" s="661"/>
      <c r="M1036" s="661"/>
      <c r="N1036" s="664">
        <v>6.12</v>
      </c>
      <c r="O1036" s="664">
        <v>5299.33</v>
      </c>
      <c r="P1036" s="677">
        <v>0.7835721805578556</v>
      </c>
      <c r="Q1036" s="665">
        <v>865.90359477124184</v>
      </c>
    </row>
    <row r="1037" spans="1:17" ht="14.4" customHeight="1" x14ac:dyDescent="0.3">
      <c r="A1037" s="660" t="s">
        <v>7170</v>
      </c>
      <c r="B1037" s="661" t="s">
        <v>1686</v>
      </c>
      <c r="C1037" s="661" t="s">
        <v>7168</v>
      </c>
      <c r="D1037" s="661" t="s">
        <v>7292</v>
      </c>
      <c r="E1037" s="661" t="s">
        <v>2567</v>
      </c>
      <c r="F1037" s="664">
        <v>22.939999999999998</v>
      </c>
      <c r="G1037" s="664">
        <v>7670.8799999999992</v>
      </c>
      <c r="H1037" s="661">
        <v>1</v>
      </c>
      <c r="I1037" s="661">
        <v>334.38884045335658</v>
      </c>
      <c r="J1037" s="664">
        <v>12.54</v>
      </c>
      <c r="K1037" s="664">
        <v>4229.9400000000005</v>
      </c>
      <c r="L1037" s="661">
        <v>0.55142825855703659</v>
      </c>
      <c r="M1037" s="661">
        <v>337.31578947368428</v>
      </c>
      <c r="N1037" s="664">
        <v>68.39</v>
      </c>
      <c r="O1037" s="664">
        <v>24572.479999999996</v>
      </c>
      <c r="P1037" s="677">
        <v>3.2033456396137079</v>
      </c>
      <c r="Q1037" s="665">
        <v>359.29931276502407</v>
      </c>
    </row>
    <row r="1038" spans="1:17" ht="14.4" customHeight="1" x14ac:dyDescent="0.3">
      <c r="A1038" s="660" t="s">
        <v>7170</v>
      </c>
      <c r="B1038" s="661" t="s">
        <v>1686</v>
      </c>
      <c r="C1038" s="661" t="s">
        <v>7168</v>
      </c>
      <c r="D1038" s="661" t="s">
        <v>7293</v>
      </c>
      <c r="E1038" s="661" t="s">
        <v>7294</v>
      </c>
      <c r="F1038" s="664">
        <v>8</v>
      </c>
      <c r="G1038" s="664">
        <v>1307.92</v>
      </c>
      <c r="H1038" s="661">
        <v>1</v>
      </c>
      <c r="I1038" s="661">
        <v>163.49</v>
      </c>
      <c r="J1038" s="664">
        <v>26.509999999999998</v>
      </c>
      <c r="K1038" s="664">
        <v>4372.2</v>
      </c>
      <c r="L1038" s="661">
        <v>3.3428650070340691</v>
      </c>
      <c r="M1038" s="661">
        <v>164.92644285175405</v>
      </c>
      <c r="N1038" s="664"/>
      <c r="O1038" s="664"/>
      <c r="P1038" s="677"/>
      <c r="Q1038" s="665"/>
    </row>
    <row r="1039" spans="1:17" ht="14.4" customHeight="1" x14ac:dyDescent="0.3">
      <c r="A1039" s="660" t="s">
        <v>7170</v>
      </c>
      <c r="B1039" s="661" t="s">
        <v>1686</v>
      </c>
      <c r="C1039" s="661" t="s">
        <v>7168</v>
      </c>
      <c r="D1039" s="661" t="s">
        <v>7295</v>
      </c>
      <c r="E1039" s="661" t="s">
        <v>7294</v>
      </c>
      <c r="F1039" s="664"/>
      <c r="G1039" s="664"/>
      <c r="H1039" s="661"/>
      <c r="I1039" s="661"/>
      <c r="J1039" s="664">
        <v>20.270000000000003</v>
      </c>
      <c r="K1039" s="664">
        <v>10029.110000000002</v>
      </c>
      <c r="L1039" s="661"/>
      <c r="M1039" s="661">
        <v>494.7760236803158</v>
      </c>
      <c r="N1039" s="664"/>
      <c r="O1039" s="664"/>
      <c r="P1039" s="677"/>
      <c r="Q1039" s="665"/>
    </row>
    <row r="1040" spans="1:17" ht="14.4" customHeight="1" x14ac:dyDescent="0.3">
      <c r="A1040" s="660" t="s">
        <v>7170</v>
      </c>
      <c r="B1040" s="661" t="s">
        <v>1686</v>
      </c>
      <c r="C1040" s="661" t="s">
        <v>7168</v>
      </c>
      <c r="D1040" s="661" t="s">
        <v>7296</v>
      </c>
      <c r="E1040" s="661" t="s">
        <v>7294</v>
      </c>
      <c r="F1040" s="664"/>
      <c r="G1040" s="664"/>
      <c r="H1040" s="661"/>
      <c r="I1040" s="661"/>
      <c r="J1040" s="664">
        <v>5.09</v>
      </c>
      <c r="K1040" s="664">
        <v>7555.24</v>
      </c>
      <c r="L1040" s="661"/>
      <c r="M1040" s="661">
        <v>1484.3300589390963</v>
      </c>
      <c r="N1040" s="664"/>
      <c r="O1040" s="664"/>
      <c r="P1040" s="677"/>
      <c r="Q1040" s="665"/>
    </row>
    <row r="1041" spans="1:17" ht="14.4" customHeight="1" x14ac:dyDescent="0.3">
      <c r="A1041" s="660" t="s">
        <v>7170</v>
      </c>
      <c r="B1041" s="661" t="s">
        <v>1686</v>
      </c>
      <c r="C1041" s="661" t="s">
        <v>7168</v>
      </c>
      <c r="D1041" s="661" t="s">
        <v>7385</v>
      </c>
      <c r="E1041" s="661" t="s">
        <v>7294</v>
      </c>
      <c r="F1041" s="664"/>
      <c r="G1041" s="664"/>
      <c r="H1041" s="661"/>
      <c r="I1041" s="661"/>
      <c r="J1041" s="664">
        <v>5.58</v>
      </c>
      <c r="K1041" s="664">
        <v>11043.46</v>
      </c>
      <c r="L1041" s="661"/>
      <c r="M1041" s="661">
        <v>1979.1146953405016</v>
      </c>
      <c r="N1041" s="664"/>
      <c r="O1041" s="664"/>
      <c r="P1041" s="677"/>
      <c r="Q1041" s="665"/>
    </row>
    <row r="1042" spans="1:17" ht="14.4" customHeight="1" x14ac:dyDescent="0.3">
      <c r="A1042" s="660" t="s">
        <v>7170</v>
      </c>
      <c r="B1042" s="661" t="s">
        <v>1686</v>
      </c>
      <c r="C1042" s="661" t="s">
        <v>7168</v>
      </c>
      <c r="D1042" s="661" t="s">
        <v>7223</v>
      </c>
      <c r="E1042" s="661" t="s">
        <v>1842</v>
      </c>
      <c r="F1042" s="664">
        <v>23.06</v>
      </c>
      <c r="G1042" s="664">
        <v>5219.3</v>
      </c>
      <c r="H1042" s="661">
        <v>1</v>
      </c>
      <c r="I1042" s="661">
        <v>226.33564614050306</v>
      </c>
      <c r="J1042" s="664">
        <v>30.08</v>
      </c>
      <c r="K1042" s="664">
        <v>7374.2599999999993</v>
      </c>
      <c r="L1042" s="661">
        <v>1.4128829536527885</v>
      </c>
      <c r="M1042" s="661">
        <v>245.15492021276594</v>
      </c>
      <c r="N1042" s="664">
        <v>38.379999999999995</v>
      </c>
      <c r="O1042" s="664">
        <v>8843.34</v>
      </c>
      <c r="P1042" s="677">
        <v>1.6943536489567566</v>
      </c>
      <c r="Q1042" s="665">
        <v>230.41532047941638</v>
      </c>
    </row>
    <row r="1043" spans="1:17" ht="14.4" customHeight="1" x14ac:dyDescent="0.3">
      <c r="A1043" s="660" t="s">
        <v>7170</v>
      </c>
      <c r="B1043" s="661" t="s">
        <v>1686</v>
      </c>
      <c r="C1043" s="661" t="s">
        <v>7168</v>
      </c>
      <c r="D1043" s="661" t="s">
        <v>7297</v>
      </c>
      <c r="E1043" s="661" t="s">
        <v>1842</v>
      </c>
      <c r="F1043" s="664">
        <v>1.19</v>
      </c>
      <c r="G1043" s="664">
        <v>1024.0999999999999</v>
      </c>
      <c r="H1043" s="661">
        <v>1</v>
      </c>
      <c r="I1043" s="661">
        <v>860.58823529411757</v>
      </c>
      <c r="J1043" s="664">
        <v>2.1800000000000002</v>
      </c>
      <c r="K1043" s="664">
        <v>1784.05</v>
      </c>
      <c r="L1043" s="661">
        <v>1.7420662044722197</v>
      </c>
      <c r="M1043" s="661">
        <v>818.37155963302746</v>
      </c>
      <c r="N1043" s="664">
        <v>37.06</v>
      </c>
      <c r="O1043" s="664">
        <v>27501.05</v>
      </c>
      <c r="P1043" s="677">
        <v>26.85387169221756</v>
      </c>
      <c r="Q1043" s="665">
        <v>742.06826767404198</v>
      </c>
    </row>
    <row r="1044" spans="1:17" ht="14.4" customHeight="1" x14ac:dyDescent="0.3">
      <c r="A1044" s="660" t="s">
        <v>7170</v>
      </c>
      <c r="B1044" s="661" t="s">
        <v>1686</v>
      </c>
      <c r="C1044" s="661" t="s">
        <v>7168</v>
      </c>
      <c r="D1044" s="661" t="s">
        <v>7298</v>
      </c>
      <c r="E1044" s="661" t="s">
        <v>7299</v>
      </c>
      <c r="F1044" s="664"/>
      <c r="G1044" s="664"/>
      <c r="H1044" s="661"/>
      <c r="I1044" s="661"/>
      <c r="J1044" s="664">
        <v>9.4600000000000009</v>
      </c>
      <c r="K1044" s="664">
        <v>3191.03</v>
      </c>
      <c r="L1044" s="661"/>
      <c r="M1044" s="661">
        <v>337.31818181818181</v>
      </c>
      <c r="N1044" s="664"/>
      <c r="O1044" s="664"/>
      <c r="P1044" s="677"/>
      <c r="Q1044" s="665"/>
    </row>
    <row r="1045" spans="1:17" ht="14.4" customHeight="1" x14ac:dyDescent="0.3">
      <c r="A1045" s="660" t="s">
        <v>7170</v>
      </c>
      <c r="B1045" s="661" t="s">
        <v>1686</v>
      </c>
      <c r="C1045" s="661" t="s">
        <v>7168</v>
      </c>
      <c r="D1045" s="661" t="s">
        <v>7300</v>
      </c>
      <c r="E1045" s="661" t="s">
        <v>1893</v>
      </c>
      <c r="F1045" s="664"/>
      <c r="G1045" s="664"/>
      <c r="H1045" s="661"/>
      <c r="I1045" s="661"/>
      <c r="J1045" s="664">
        <v>59.750000000000007</v>
      </c>
      <c r="K1045" s="664">
        <v>9854.42</v>
      </c>
      <c r="L1045" s="661"/>
      <c r="M1045" s="661">
        <v>164.92753138075312</v>
      </c>
      <c r="N1045" s="664">
        <v>3.8100000000000005</v>
      </c>
      <c r="O1045" s="664">
        <v>628.37</v>
      </c>
      <c r="P1045" s="677"/>
      <c r="Q1045" s="665">
        <v>164.92650918635169</v>
      </c>
    </row>
    <row r="1046" spans="1:17" ht="14.4" customHeight="1" x14ac:dyDescent="0.3">
      <c r="A1046" s="660" t="s">
        <v>7170</v>
      </c>
      <c r="B1046" s="661" t="s">
        <v>1686</v>
      </c>
      <c r="C1046" s="661" t="s">
        <v>7168</v>
      </c>
      <c r="D1046" s="661" t="s">
        <v>7301</v>
      </c>
      <c r="E1046" s="661" t="s">
        <v>1896</v>
      </c>
      <c r="F1046" s="664"/>
      <c r="G1046" s="664"/>
      <c r="H1046" s="661"/>
      <c r="I1046" s="661"/>
      <c r="J1046" s="664">
        <v>9.31</v>
      </c>
      <c r="K1046" s="664">
        <v>13819.14</v>
      </c>
      <c r="L1046" s="661"/>
      <c r="M1046" s="661">
        <v>1484.3329752953812</v>
      </c>
      <c r="N1046" s="664">
        <v>4.25</v>
      </c>
      <c r="O1046" s="664">
        <v>6308.4199999999992</v>
      </c>
      <c r="P1046" s="677"/>
      <c r="Q1046" s="665">
        <v>1484.3341176470585</v>
      </c>
    </row>
    <row r="1047" spans="1:17" ht="14.4" customHeight="1" x14ac:dyDescent="0.3">
      <c r="A1047" s="660" t="s">
        <v>7170</v>
      </c>
      <c r="B1047" s="661" t="s">
        <v>1686</v>
      </c>
      <c r="C1047" s="661" t="s">
        <v>7168</v>
      </c>
      <c r="D1047" s="661" t="s">
        <v>7302</v>
      </c>
      <c r="E1047" s="661" t="s">
        <v>1912</v>
      </c>
      <c r="F1047" s="664">
        <v>119.53999999999999</v>
      </c>
      <c r="G1047" s="664">
        <v>58631.649999999994</v>
      </c>
      <c r="H1047" s="661">
        <v>1</v>
      </c>
      <c r="I1047" s="661">
        <v>490.47724611008863</v>
      </c>
      <c r="J1047" s="664">
        <v>46.89</v>
      </c>
      <c r="K1047" s="664">
        <v>23200.11</v>
      </c>
      <c r="L1047" s="661">
        <v>0.39569259947485708</v>
      </c>
      <c r="M1047" s="661">
        <v>494.77735124760079</v>
      </c>
      <c r="N1047" s="664">
        <v>10.79</v>
      </c>
      <c r="O1047" s="664">
        <v>5338.6399999999994</v>
      </c>
      <c r="P1047" s="677">
        <v>9.10538932470773E-2</v>
      </c>
      <c r="Q1047" s="665">
        <v>494.77664504170525</v>
      </c>
    </row>
    <row r="1048" spans="1:17" ht="14.4" customHeight="1" x14ac:dyDescent="0.3">
      <c r="A1048" s="660" t="s">
        <v>7170</v>
      </c>
      <c r="B1048" s="661" t="s">
        <v>1686</v>
      </c>
      <c r="C1048" s="661" t="s">
        <v>7168</v>
      </c>
      <c r="D1048" s="661" t="s">
        <v>7386</v>
      </c>
      <c r="E1048" s="661" t="s">
        <v>7387</v>
      </c>
      <c r="F1048" s="664">
        <v>18.130000000000003</v>
      </c>
      <c r="G1048" s="664">
        <v>40710.35</v>
      </c>
      <c r="H1048" s="661">
        <v>1</v>
      </c>
      <c r="I1048" s="661">
        <v>2245.4688361831213</v>
      </c>
      <c r="J1048" s="664"/>
      <c r="K1048" s="664"/>
      <c r="L1048" s="661"/>
      <c r="M1048" s="661"/>
      <c r="N1048" s="664">
        <v>6.6899999999999995</v>
      </c>
      <c r="O1048" s="664">
        <v>15153.98</v>
      </c>
      <c r="P1048" s="677">
        <v>0.37223900064725557</v>
      </c>
      <c r="Q1048" s="665">
        <v>2265.1689088191333</v>
      </c>
    </row>
    <row r="1049" spans="1:17" ht="14.4" customHeight="1" x14ac:dyDescent="0.3">
      <c r="A1049" s="660" t="s">
        <v>7170</v>
      </c>
      <c r="B1049" s="661" t="s">
        <v>1686</v>
      </c>
      <c r="C1049" s="661" t="s">
        <v>7168</v>
      </c>
      <c r="D1049" s="661" t="s">
        <v>7386</v>
      </c>
      <c r="E1049" s="661" t="s">
        <v>4337</v>
      </c>
      <c r="F1049" s="664">
        <v>2</v>
      </c>
      <c r="G1049" s="664">
        <v>4490.9399999999996</v>
      </c>
      <c r="H1049" s="661">
        <v>1</v>
      </c>
      <c r="I1049" s="661">
        <v>2245.4699999999998</v>
      </c>
      <c r="J1049" s="664"/>
      <c r="K1049" s="664"/>
      <c r="L1049" s="661"/>
      <c r="M1049" s="661"/>
      <c r="N1049" s="664"/>
      <c r="O1049" s="664"/>
      <c r="P1049" s="677"/>
      <c r="Q1049" s="665"/>
    </row>
    <row r="1050" spans="1:17" ht="14.4" customHeight="1" x14ac:dyDescent="0.3">
      <c r="A1050" s="660" t="s">
        <v>7170</v>
      </c>
      <c r="B1050" s="661" t="s">
        <v>1686</v>
      </c>
      <c r="C1050" s="661" t="s">
        <v>7168</v>
      </c>
      <c r="D1050" s="661" t="s">
        <v>7388</v>
      </c>
      <c r="E1050" s="661" t="s">
        <v>7389</v>
      </c>
      <c r="F1050" s="664">
        <v>19</v>
      </c>
      <c r="G1050" s="664">
        <v>170656.09999999998</v>
      </c>
      <c r="H1050" s="661">
        <v>1</v>
      </c>
      <c r="I1050" s="661">
        <v>8981.9</v>
      </c>
      <c r="J1050" s="664">
        <v>23.77</v>
      </c>
      <c r="K1050" s="664">
        <v>215372.59000000003</v>
      </c>
      <c r="L1050" s="661">
        <v>1.2620269067440311</v>
      </c>
      <c r="M1050" s="661">
        <v>9060.6895246108561</v>
      </c>
      <c r="N1050" s="664">
        <v>14</v>
      </c>
      <c r="O1050" s="664">
        <v>126849.66</v>
      </c>
      <c r="P1050" s="677">
        <v>0.7433057476410162</v>
      </c>
      <c r="Q1050" s="665">
        <v>9060.69</v>
      </c>
    </row>
    <row r="1051" spans="1:17" ht="14.4" customHeight="1" x14ac:dyDescent="0.3">
      <c r="A1051" s="660" t="s">
        <v>7170</v>
      </c>
      <c r="B1051" s="661" t="s">
        <v>1686</v>
      </c>
      <c r="C1051" s="661" t="s">
        <v>7168</v>
      </c>
      <c r="D1051" s="661" t="s">
        <v>7388</v>
      </c>
      <c r="E1051" s="661" t="s">
        <v>4339</v>
      </c>
      <c r="F1051" s="664">
        <v>4</v>
      </c>
      <c r="G1051" s="664">
        <v>35927.599999999999</v>
      </c>
      <c r="H1051" s="661">
        <v>1</v>
      </c>
      <c r="I1051" s="661">
        <v>8981.9</v>
      </c>
      <c r="J1051" s="664">
        <v>11.89</v>
      </c>
      <c r="K1051" s="664">
        <v>107731.6</v>
      </c>
      <c r="L1051" s="661">
        <v>2.9985749117669984</v>
      </c>
      <c r="M1051" s="661">
        <v>9060.689655172413</v>
      </c>
      <c r="N1051" s="664"/>
      <c r="O1051" s="664"/>
      <c r="P1051" s="677"/>
      <c r="Q1051" s="665"/>
    </row>
    <row r="1052" spans="1:17" ht="14.4" customHeight="1" x14ac:dyDescent="0.3">
      <c r="A1052" s="660" t="s">
        <v>7170</v>
      </c>
      <c r="B1052" s="661" t="s">
        <v>1686</v>
      </c>
      <c r="C1052" s="661" t="s">
        <v>7168</v>
      </c>
      <c r="D1052" s="661" t="s">
        <v>7224</v>
      </c>
      <c r="E1052" s="661" t="s">
        <v>7225</v>
      </c>
      <c r="F1052" s="664">
        <v>72</v>
      </c>
      <c r="G1052" s="664">
        <v>1315020.55</v>
      </c>
      <c r="H1052" s="661">
        <v>1</v>
      </c>
      <c r="I1052" s="661">
        <v>18264.174305555556</v>
      </c>
      <c r="J1052" s="664"/>
      <c r="K1052" s="664"/>
      <c r="L1052" s="661"/>
      <c r="M1052" s="661"/>
      <c r="N1052" s="664"/>
      <c r="O1052" s="664"/>
      <c r="P1052" s="677"/>
      <c r="Q1052" s="665"/>
    </row>
    <row r="1053" spans="1:17" ht="14.4" customHeight="1" x14ac:dyDescent="0.3">
      <c r="A1053" s="660" t="s">
        <v>7170</v>
      </c>
      <c r="B1053" s="661" t="s">
        <v>1686</v>
      </c>
      <c r="C1053" s="661" t="s">
        <v>7168</v>
      </c>
      <c r="D1053" s="661" t="s">
        <v>7305</v>
      </c>
      <c r="E1053" s="661" t="s">
        <v>3774</v>
      </c>
      <c r="F1053" s="664"/>
      <c r="G1053" s="664"/>
      <c r="H1053" s="661"/>
      <c r="I1053" s="661"/>
      <c r="J1053" s="664">
        <v>15</v>
      </c>
      <c r="K1053" s="664">
        <v>105250.35</v>
      </c>
      <c r="L1053" s="661"/>
      <c r="M1053" s="661">
        <v>7016.6900000000005</v>
      </c>
      <c r="N1053" s="664">
        <v>52</v>
      </c>
      <c r="O1053" s="664">
        <v>364867.88</v>
      </c>
      <c r="P1053" s="677"/>
      <c r="Q1053" s="665">
        <v>7016.6900000000005</v>
      </c>
    </row>
    <row r="1054" spans="1:17" ht="14.4" customHeight="1" x14ac:dyDescent="0.3">
      <c r="A1054" s="660" t="s">
        <v>7170</v>
      </c>
      <c r="B1054" s="661" t="s">
        <v>1686</v>
      </c>
      <c r="C1054" s="661" t="s">
        <v>7168</v>
      </c>
      <c r="D1054" s="661" t="s">
        <v>7306</v>
      </c>
      <c r="E1054" s="661" t="s">
        <v>1899</v>
      </c>
      <c r="F1054" s="664">
        <v>108.87</v>
      </c>
      <c r="G1054" s="664">
        <v>157282.41</v>
      </c>
      <c r="H1054" s="661">
        <v>1</v>
      </c>
      <c r="I1054" s="661">
        <v>1444.6809038302563</v>
      </c>
      <c r="J1054" s="664">
        <v>40.400000000000006</v>
      </c>
      <c r="K1054" s="664">
        <v>58875.16</v>
      </c>
      <c r="L1054" s="661">
        <v>0.37432768228818469</v>
      </c>
      <c r="M1054" s="661">
        <v>1457.3059405940594</v>
      </c>
      <c r="N1054" s="664">
        <v>0.25</v>
      </c>
      <c r="O1054" s="664">
        <v>364.32</v>
      </c>
      <c r="P1054" s="677">
        <v>2.3163429400655799E-3</v>
      </c>
      <c r="Q1054" s="665">
        <v>1457.28</v>
      </c>
    </row>
    <row r="1055" spans="1:17" ht="14.4" customHeight="1" x14ac:dyDescent="0.3">
      <c r="A1055" s="660" t="s">
        <v>7170</v>
      </c>
      <c r="B1055" s="661" t="s">
        <v>1686</v>
      </c>
      <c r="C1055" s="661" t="s">
        <v>7168</v>
      </c>
      <c r="D1055" s="661" t="s">
        <v>7307</v>
      </c>
      <c r="E1055" s="661" t="s">
        <v>1899</v>
      </c>
      <c r="F1055" s="664">
        <v>134.97999999999999</v>
      </c>
      <c r="G1055" s="664">
        <v>649657.48</v>
      </c>
      <c r="H1055" s="661">
        <v>1</v>
      </c>
      <c r="I1055" s="661">
        <v>4812.9906652837462</v>
      </c>
      <c r="J1055" s="664">
        <v>82</v>
      </c>
      <c r="K1055" s="664">
        <v>398330.30000000005</v>
      </c>
      <c r="L1055" s="661">
        <v>0.61313894207760078</v>
      </c>
      <c r="M1055" s="661">
        <v>4857.6865853658546</v>
      </c>
      <c r="N1055" s="664">
        <v>1.3900000000000001</v>
      </c>
      <c r="O1055" s="664">
        <v>6752.1799999999994</v>
      </c>
      <c r="P1055" s="677">
        <v>1.0393446097164924E-2</v>
      </c>
      <c r="Q1055" s="665">
        <v>4857.6834532374096</v>
      </c>
    </row>
    <row r="1056" spans="1:17" ht="14.4" customHeight="1" x14ac:dyDescent="0.3">
      <c r="A1056" s="660" t="s">
        <v>7170</v>
      </c>
      <c r="B1056" s="661" t="s">
        <v>1686</v>
      </c>
      <c r="C1056" s="661" t="s">
        <v>7168</v>
      </c>
      <c r="D1056" s="661" t="s">
        <v>7308</v>
      </c>
      <c r="E1056" s="661" t="s">
        <v>1899</v>
      </c>
      <c r="F1056" s="664">
        <v>98.520000000000024</v>
      </c>
      <c r="G1056" s="664">
        <v>1422846.45</v>
      </c>
      <c r="H1056" s="661">
        <v>1</v>
      </c>
      <c r="I1056" s="661">
        <v>14442.209196102311</v>
      </c>
      <c r="J1056" s="664">
        <v>70.859999999999985</v>
      </c>
      <c r="K1056" s="664">
        <v>1032567.77</v>
      </c>
      <c r="L1056" s="661">
        <v>0.72570569368184468</v>
      </c>
      <c r="M1056" s="661">
        <v>14571.941433813156</v>
      </c>
      <c r="N1056" s="664">
        <v>3.7800000000000002</v>
      </c>
      <c r="O1056" s="664">
        <v>55081.939999999995</v>
      </c>
      <c r="P1056" s="677">
        <v>3.8712497754061936E-2</v>
      </c>
      <c r="Q1056" s="665">
        <v>14571.941798941796</v>
      </c>
    </row>
    <row r="1057" spans="1:17" ht="14.4" customHeight="1" x14ac:dyDescent="0.3">
      <c r="A1057" s="660" t="s">
        <v>7170</v>
      </c>
      <c r="B1057" s="661" t="s">
        <v>1686</v>
      </c>
      <c r="C1057" s="661" t="s">
        <v>7168</v>
      </c>
      <c r="D1057" s="661" t="s">
        <v>7309</v>
      </c>
      <c r="E1057" s="661" t="s">
        <v>7310</v>
      </c>
      <c r="F1057" s="664">
        <v>152.88</v>
      </c>
      <c r="G1057" s="664">
        <v>130521.22</v>
      </c>
      <c r="H1057" s="661">
        <v>1</v>
      </c>
      <c r="I1057" s="661">
        <v>853.74947671376242</v>
      </c>
      <c r="J1057" s="664">
        <v>54.44</v>
      </c>
      <c r="K1057" s="664">
        <v>23871.919999999998</v>
      </c>
      <c r="L1057" s="661">
        <v>0.18289685002944348</v>
      </c>
      <c r="M1057" s="661">
        <v>438.49963262307125</v>
      </c>
      <c r="N1057" s="664"/>
      <c r="O1057" s="664"/>
      <c r="P1057" s="677"/>
      <c r="Q1057" s="665"/>
    </row>
    <row r="1058" spans="1:17" ht="14.4" customHeight="1" x14ac:dyDescent="0.3">
      <c r="A1058" s="660" t="s">
        <v>7170</v>
      </c>
      <c r="B1058" s="661" t="s">
        <v>1686</v>
      </c>
      <c r="C1058" s="661" t="s">
        <v>7168</v>
      </c>
      <c r="D1058" s="661" t="s">
        <v>7311</v>
      </c>
      <c r="E1058" s="661" t="s">
        <v>7312</v>
      </c>
      <c r="F1058" s="664">
        <v>96.05</v>
      </c>
      <c r="G1058" s="664">
        <v>392900.08</v>
      </c>
      <c r="H1058" s="661">
        <v>1</v>
      </c>
      <c r="I1058" s="661">
        <v>4090.5786569495058</v>
      </c>
      <c r="J1058" s="664">
        <v>23.44</v>
      </c>
      <c r="K1058" s="664">
        <v>51390.05</v>
      </c>
      <c r="L1058" s="661">
        <v>0.13079674099328256</v>
      </c>
      <c r="M1058" s="661">
        <v>2192.4082764505119</v>
      </c>
      <c r="N1058" s="664"/>
      <c r="O1058" s="664"/>
      <c r="P1058" s="677"/>
      <c r="Q1058" s="665"/>
    </row>
    <row r="1059" spans="1:17" ht="14.4" customHeight="1" x14ac:dyDescent="0.3">
      <c r="A1059" s="660" t="s">
        <v>7170</v>
      </c>
      <c r="B1059" s="661" t="s">
        <v>1686</v>
      </c>
      <c r="C1059" s="661" t="s">
        <v>7168</v>
      </c>
      <c r="D1059" s="661" t="s">
        <v>7313</v>
      </c>
      <c r="E1059" s="661" t="s">
        <v>4197</v>
      </c>
      <c r="F1059" s="664"/>
      <c r="G1059" s="664"/>
      <c r="H1059" s="661"/>
      <c r="I1059" s="661"/>
      <c r="J1059" s="664">
        <v>18.729999999999997</v>
      </c>
      <c r="K1059" s="664">
        <v>139019.87</v>
      </c>
      <c r="L1059" s="661"/>
      <c r="M1059" s="661">
        <v>7422.3101975440477</v>
      </c>
      <c r="N1059" s="664">
        <v>23.9</v>
      </c>
      <c r="O1059" s="664">
        <v>177393.11</v>
      </c>
      <c r="P1059" s="677"/>
      <c r="Q1059" s="665">
        <v>7422.3058577405855</v>
      </c>
    </row>
    <row r="1060" spans="1:17" ht="14.4" customHeight="1" x14ac:dyDescent="0.3">
      <c r="A1060" s="660" t="s">
        <v>7170</v>
      </c>
      <c r="B1060" s="661" t="s">
        <v>1686</v>
      </c>
      <c r="C1060" s="661" t="s">
        <v>7168</v>
      </c>
      <c r="D1060" s="661" t="s">
        <v>7353</v>
      </c>
      <c r="E1060" s="661" t="s">
        <v>4197</v>
      </c>
      <c r="F1060" s="664"/>
      <c r="G1060" s="664"/>
      <c r="H1060" s="661"/>
      <c r="I1060" s="661"/>
      <c r="J1060" s="664">
        <v>23.82</v>
      </c>
      <c r="K1060" s="664">
        <v>83092.5</v>
      </c>
      <c r="L1060" s="661"/>
      <c r="M1060" s="661">
        <v>3488.3501259445843</v>
      </c>
      <c r="N1060" s="664">
        <v>18.149999999999999</v>
      </c>
      <c r="O1060" s="664">
        <v>67357.52</v>
      </c>
      <c r="P1060" s="677"/>
      <c r="Q1060" s="665">
        <v>3711.1581267217634</v>
      </c>
    </row>
    <row r="1061" spans="1:17" ht="14.4" customHeight="1" x14ac:dyDescent="0.3">
      <c r="A1061" s="660" t="s">
        <v>7170</v>
      </c>
      <c r="B1061" s="661" t="s">
        <v>1686</v>
      </c>
      <c r="C1061" s="661" t="s">
        <v>7168</v>
      </c>
      <c r="D1061" s="661" t="s">
        <v>7390</v>
      </c>
      <c r="E1061" s="661" t="s">
        <v>7391</v>
      </c>
      <c r="F1061" s="664"/>
      <c r="G1061" s="664"/>
      <c r="H1061" s="661"/>
      <c r="I1061" s="661"/>
      <c r="J1061" s="664">
        <v>21.69</v>
      </c>
      <c r="K1061" s="664">
        <v>14096.08</v>
      </c>
      <c r="L1061" s="661"/>
      <c r="M1061" s="661">
        <v>649.88842784693406</v>
      </c>
      <c r="N1061" s="664"/>
      <c r="O1061" s="664"/>
      <c r="P1061" s="677"/>
      <c r="Q1061" s="665"/>
    </row>
    <row r="1062" spans="1:17" ht="14.4" customHeight="1" x14ac:dyDescent="0.3">
      <c r="A1062" s="660" t="s">
        <v>7170</v>
      </c>
      <c r="B1062" s="661" t="s">
        <v>1686</v>
      </c>
      <c r="C1062" s="661" t="s">
        <v>7168</v>
      </c>
      <c r="D1062" s="661" t="s">
        <v>7392</v>
      </c>
      <c r="E1062" s="661" t="s">
        <v>7391</v>
      </c>
      <c r="F1062" s="664"/>
      <c r="G1062" s="664"/>
      <c r="H1062" s="661"/>
      <c r="I1062" s="661"/>
      <c r="J1062" s="664">
        <v>14.219999999999999</v>
      </c>
      <c r="K1062" s="664">
        <v>46207.3</v>
      </c>
      <c r="L1062" s="661"/>
      <c r="M1062" s="661">
        <v>3249.458509142054</v>
      </c>
      <c r="N1062" s="664"/>
      <c r="O1062" s="664"/>
      <c r="P1062" s="677"/>
      <c r="Q1062" s="665"/>
    </row>
    <row r="1063" spans="1:17" ht="14.4" customHeight="1" x14ac:dyDescent="0.3">
      <c r="A1063" s="660" t="s">
        <v>7170</v>
      </c>
      <c r="B1063" s="661" t="s">
        <v>1686</v>
      </c>
      <c r="C1063" s="661" t="s">
        <v>7168</v>
      </c>
      <c r="D1063" s="661" t="s">
        <v>7393</v>
      </c>
      <c r="E1063" s="661" t="s">
        <v>7391</v>
      </c>
      <c r="F1063" s="664"/>
      <c r="G1063" s="664"/>
      <c r="H1063" s="661"/>
      <c r="I1063" s="661"/>
      <c r="J1063" s="664">
        <v>8.17</v>
      </c>
      <c r="K1063" s="664">
        <v>53096.38</v>
      </c>
      <c r="L1063" s="661"/>
      <c r="M1063" s="661">
        <v>6498.9449204406365</v>
      </c>
      <c r="N1063" s="664"/>
      <c r="O1063" s="664"/>
      <c r="P1063" s="677"/>
      <c r="Q1063" s="665"/>
    </row>
    <row r="1064" spans="1:17" ht="14.4" customHeight="1" x14ac:dyDescent="0.3">
      <c r="A1064" s="660" t="s">
        <v>7170</v>
      </c>
      <c r="B1064" s="661" t="s">
        <v>1686</v>
      </c>
      <c r="C1064" s="661" t="s">
        <v>7168</v>
      </c>
      <c r="D1064" s="661" t="s">
        <v>7314</v>
      </c>
      <c r="E1064" s="661" t="s">
        <v>2021</v>
      </c>
      <c r="F1064" s="664"/>
      <c r="G1064" s="664"/>
      <c r="H1064" s="661"/>
      <c r="I1064" s="661"/>
      <c r="J1064" s="664"/>
      <c r="K1064" s="664"/>
      <c r="L1064" s="661"/>
      <c r="M1064" s="661"/>
      <c r="N1064" s="664">
        <v>164.49</v>
      </c>
      <c r="O1064" s="664">
        <v>95096.56</v>
      </c>
      <c r="P1064" s="677"/>
      <c r="Q1064" s="665">
        <v>578.12973433035438</v>
      </c>
    </row>
    <row r="1065" spans="1:17" ht="14.4" customHeight="1" x14ac:dyDescent="0.3">
      <c r="A1065" s="660" t="s">
        <v>7170</v>
      </c>
      <c r="B1065" s="661" t="s">
        <v>1686</v>
      </c>
      <c r="C1065" s="661" t="s">
        <v>7168</v>
      </c>
      <c r="D1065" s="661" t="s">
        <v>7315</v>
      </c>
      <c r="E1065" s="661" t="s">
        <v>3960</v>
      </c>
      <c r="F1065" s="664">
        <v>18</v>
      </c>
      <c r="G1065" s="664">
        <v>494827.37999999995</v>
      </c>
      <c r="H1065" s="661">
        <v>1</v>
      </c>
      <c r="I1065" s="661">
        <v>27490.409999999996</v>
      </c>
      <c r="J1065" s="664"/>
      <c r="K1065" s="664"/>
      <c r="L1065" s="661"/>
      <c r="M1065" s="661"/>
      <c r="N1065" s="664"/>
      <c r="O1065" s="664"/>
      <c r="P1065" s="677"/>
      <c r="Q1065" s="665"/>
    </row>
    <row r="1066" spans="1:17" ht="14.4" customHeight="1" x14ac:dyDescent="0.3">
      <c r="A1066" s="660" t="s">
        <v>7170</v>
      </c>
      <c r="B1066" s="661" t="s">
        <v>1686</v>
      </c>
      <c r="C1066" s="661" t="s">
        <v>7168</v>
      </c>
      <c r="D1066" s="661" t="s">
        <v>7172</v>
      </c>
      <c r="E1066" s="661" t="s">
        <v>3413</v>
      </c>
      <c r="F1066" s="664">
        <v>1.7999999999999998</v>
      </c>
      <c r="G1066" s="664">
        <v>28117.86</v>
      </c>
      <c r="H1066" s="661">
        <v>1</v>
      </c>
      <c r="I1066" s="661">
        <v>15621.033333333335</v>
      </c>
      <c r="J1066" s="664"/>
      <c r="K1066" s="664"/>
      <c r="L1066" s="661"/>
      <c r="M1066" s="661"/>
      <c r="N1066" s="664"/>
      <c r="O1066" s="664"/>
      <c r="P1066" s="677"/>
      <c r="Q1066" s="665"/>
    </row>
    <row r="1067" spans="1:17" ht="14.4" customHeight="1" x14ac:dyDescent="0.3">
      <c r="A1067" s="660" t="s">
        <v>7170</v>
      </c>
      <c r="B1067" s="661" t="s">
        <v>1686</v>
      </c>
      <c r="C1067" s="661" t="s">
        <v>7168</v>
      </c>
      <c r="D1067" s="661" t="s">
        <v>7317</v>
      </c>
      <c r="E1067" s="661" t="s">
        <v>7318</v>
      </c>
      <c r="F1067" s="664"/>
      <c r="G1067" s="664"/>
      <c r="H1067" s="661"/>
      <c r="I1067" s="661"/>
      <c r="J1067" s="664"/>
      <c r="K1067" s="664"/>
      <c r="L1067" s="661"/>
      <c r="M1067" s="661"/>
      <c r="N1067" s="664">
        <v>8</v>
      </c>
      <c r="O1067" s="664">
        <v>3887.76</v>
      </c>
      <c r="P1067" s="677"/>
      <c r="Q1067" s="665">
        <v>485.97</v>
      </c>
    </row>
    <row r="1068" spans="1:17" ht="14.4" customHeight="1" x14ac:dyDescent="0.3">
      <c r="A1068" s="660" t="s">
        <v>7170</v>
      </c>
      <c r="B1068" s="661" t="s">
        <v>1686</v>
      </c>
      <c r="C1068" s="661" t="s">
        <v>7168</v>
      </c>
      <c r="D1068" s="661" t="s">
        <v>7319</v>
      </c>
      <c r="E1068" s="661" t="s">
        <v>7318</v>
      </c>
      <c r="F1068" s="664">
        <v>4.5999999999999996</v>
      </c>
      <c r="G1068" s="664">
        <v>226112</v>
      </c>
      <c r="H1068" s="661">
        <v>1</v>
      </c>
      <c r="I1068" s="661">
        <v>49154.782608695656</v>
      </c>
      <c r="J1068" s="664">
        <v>12</v>
      </c>
      <c r="K1068" s="664">
        <v>493937</v>
      </c>
      <c r="L1068" s="661">
        <v>2.1844793730540619</v>
      </c>
      <c r="M1068" s="661">
        <v>41161.416666666664</v>
      </c>
      <c r="N1068" s="664">
        <v>25</v>
      </c>
      <c r="O1068" s="664">
        <v>1768309.4300000002</v>
      </c>
      <c r="P1068" s="677">
        <v>7.8205023616614779</v>
      </c>
      <c r="Q1068" s="665">
        <v>70732.377200000003</v>
      </c>
    </row>
    <row r="1069" spans="1:17" ht="14.4" customHeight="1" x14ac:dyDescent="0.3">
      <c r="A1069" s="660" t="s">
        <v>7170</v>
      </c>
      <c r="B1069" s="661" t="s">
        <v>1686</v>
      </c>
      <c r="C1069" s="661" t="s">
        <v>7168</v>
      </c>
      <c r="D1069" s="661" t="s">
        <v>7321</v>
      </c>
      <c r="E1069" s="661" t="s">
        <v>3971</v>
      </c>
      <c r="F1069" s="664"/>
      <c r="G1069" s="664"/>
      <c r="H1069" s="661"/>
      <c r="I1069" s="661"/>
      <c r="J1069" s="664">
        <v>1</v>
      </c>
      <c r="K1069" s="664">
        <v>92785.3</v>
      </c>
      <c r="L1069" s="661"/>
      <c r="M1069" s="661">
        <v>92785.3</v>
      </c>
      <c r="N1069" s="664">
        <v>1</v>
      </c>
      <c r="O1069" s="664">
        <v>92785.3</v>
      </c>
      <c r="P1069" s="677"/>
      <c r="Q1069" s="665">
        <v>92785.3</v>
      </c>
    </row>
    <row r="1070" spans="1:17" ht="14.4" customHeight="1" x14ac:dyDescent="0.3">
      <c r="A1070" s="660" t="s">
        <v>7170</v>
      </c>
      <c r="B1070" s="661" t="s">
        <v>1686</v>
      </c>
      <c r="C1070" s="661" t="s">
        <v>7168</v>
      </c>
      <c r="D1070" s="661" t="s">
        <v>7326</v>
      </c>
      <c r="E1070" s="661" t="s">
        <v>3963</v>
      </c>
      <c r="F1070" s="664"/>
      <c r="G1070" s="664"/>
      <c r="H1070" s="661"/>
      <c r="I1070" s="661"/>
      <c r="J1070" s="664"/>
      <c r="K1070" s="664"/>
      <c r="L1070" s="661"/>
      <c r="M1070" s="661"/>
      <c r="N1070" s="664">
        <v>1</v>
      </c>
      <c r="O1070" s="664">
        <v>83895.53</v>
      </c>
      <c r="P1070" s="677"/>
      <c r="Q1070" s="665">
        <v>83895.53</v>
      </c>
    </row>
    <row r="1071" spans="1:17" ht="14.4" customHeight="1" x14ac:dyDescent="0.3">
      <c r="A1071" s="660" t="s">
        <v>7170</v>
      </c>
      <c r="B1071" s="661" t="s">
        <v>1686</v>
      </c>
      <c r="C1071" s="661" t="s">
        <v>7168</v>
      </c>
      <c r="D1071" s="661" t="s">
        <v>7354</v>
      </c>
      <c r="E1071" s="661" t="s">
        <v>7332</v>
      </c>
      <c r="F1071" s="664"/>
      <c r="G1071" s="664"/>
      <c r="H1071" s="661"/>
      <c r="I1071" s="661"/>
      <c r="J1071" s="664"/>
      <c r="K1071" s="664"/>
      <c r="L1071" s="661"/>
      <c r="M1071" s="661"/>
      <c r="N1071" s="664">
        <v>19.66</v>
      </c>
      <c r="O1071" s="664">
        <v>70979.05</v>
      </c>
      <c r="P1071" s="677"/>
      <c r="Q1071" s="665">
        <v>3610.3280773143438</v>
      </c>
    </row>
    <row r="1072" spans="1:17" ht="14.4" customHeight="1" x14ac:dyDescent="0.3">
      <c r="A1072" s="660" t="s">
        <v>7170</v>
      </c>
      <c r="B1072" s="661" t="s">
        <v>1686</v>
      </c>
      <c r="C1072" s="661" t="s">
        <v>7168</v>
      </c>
      <c r="D1072" s="661" t="s">
        <v>7423</v>
      </c>
      <c r="E1072" s="661" t="s">
        <v>632</v>
      </c>
      <c r="F1072" s="664"/>
      <c r="G1072" s="664"/>
      <c r="H1072" s="661"/>
      <c r="I1072" s="661"/>
      <c r="J1072" s="664"/>
      <c r="K1072" s="664"/>
      <c r="L1072" s="661"/>
      <c r="M1072" s="661"/>
      <c r="N1072" s="664">
        <v>6.93</v>
      </c>
      <c r="O1072" s="664">
        <v>16556.8</v>
      </c>
      <c r="P1072" s="677"/>
      <c r="Q1072" s="665">
        <v>2389.148629148629</v>
      </c>
    </row>
    <row r="1073" spans="1:17" ht="14.4" customHeight="1" x14ac:dyDescent="0.3">
      <c r="A1073" s="660" t="s">
        <v>7170</v>
      </c>
      <c r="B1073" s="661" t="s">
        <v>1686</v>
      </c>
      <c r="C1073" s="661" t="s">
        <v>7168</v>
      </c>
      <c r="D1073" s="661" t="s">
        <v>7424</v>
      </c>
      <c r="E1073" s="661" t="s">
        <v>632</v>
      </c>
      <c r="F1073" s="664"/>
      <c r="G1073" s="664"/>
      <c r="H1073" s="661"/>
      <c r="I1073" s="661"/>
      <c r="J1073" s="664"/>
      <c r="K1073" s="664"/>
      <c r="L1073" s="661"/>
      <c r="M1073" s="661"/>
      <c r="N1073" s="664">
        <v>20</v>
      </c>
      <c r="O1073" s="664">
        <v>13757.2</v>
      </c>
      <c r="P1073" s="677"/>
      <c r="Q1073" s="665">
        <v>687.86</v>
      </c>
    </row>
    <row r="1074" spans="1:17" ht="14.4" customHeight="1" x14ac:dyDescent="0.3">
      <c r="A1074" s="660" t="s">
        <v>7170</v>
      </c>
      <c r="B1074" s="661" t="s">
        <v>1686</v>
      </c>
      <c r="C1074" s="661" t="s">
        <v>7168</v>
      </c>
      <c r="D1074" s="661" t="s">
        <v>7331</v>
      </c>
      <c r="E1074" s="661" t="s">
        <v>7332</v>
      </c>
      <c r="F1074" s="664"/>
      <c r="G1074" s="664"/>
      <c r="H1074" s="661"/>
      <c r="I1074" s="661"/>
      <c r="J1074" s="664"/>
      <c r="K1074" s="664"/>
      <c r="L1074" s="661"/>
      <c r="M1074" s="661"/>
      <c r="N1074" s="664">
        <v>44.08</v>
      </c>
      <c r="O1074" s="664">
        <v>511205.13</v>
      </c>
      <c r="P1074" s="677"/>
      <c r="Q1074" s="665">
        <v>11597.212568058078</v>
      </c>
    </row>
    <row r="1075" spans="1:17" ht="14.4" customHeight="1" x14ac:dyDescent="0.3">
      <c r="A1075" s="660" t="s">
        <v>7170</v>
      </c>
      <c r="B1075" s="661" t="s">
        <v>1686</v>
      </c>
      <c r="C1075" s="661" t="s">
        <v>7168</v>
      </c>
      <c r="D1075" s="661" t="s">
        <v>7355</v>
      </c>
      <c r="E1075" s="661" t="s">
        <v>7332</v>
      </c>
      <c r="F1075" s="664"/>
      <c r="G1075" s="664"/>
      <c r="H1075" s="661"/>
      <c r="I1075" s="661"/>
      <c r="J1075" s="664"/>
      <c r="K1075" s="664"/>
      <c r="L1075" s="661"/>
      <c r="M1075" s="661"/>
      <c r="N1075" s="664">
        <v>25.630000000000003</v>
      </c>
      <c r="O1075" s="664">
        <v>29640.429999999997</v>
      </c>
      <c r="P1075" s="677"/>
      <c r="Q1075" s="665">
        <v>1156.4740538431522</v>
      </c>
    </row>
    <row r="1076" spans="1:17" ht="14.4" customHeight="1" x14ac:dyDescent="0.3">
      <c r="A1076" s="660" t="s">
        <v>7170</v>
      </c>
      <c r="B1076" s="661" t="s">
        <v>1686</v>
      </c>
      <c r="C1076" s="661" t="s">
        <v>7168</v>
      </c>
      <c r="D1076" s="661" t="s">
        <v>7356</v>
      </c>
      <c r="E1076" s="661" t="s">
        <v>2127</v>
      </c>
      <c r="F1076" s="664"/>
      <c r="G1076" s="664"/>
      <c r="H1076" s="661"/>
      <c r="I1076" s="661"/>
      <c r="J1076" s="664"/>
      <c r="K1076" s="664"/>
      <c r="L1076" s="661"/>
      <c r="M1076" s="661"/>
      <c r="N1076" s="664">
        <v>26.830000000000005</v>
      </c>
      <c r="O1076" s="664">
        <v>39289.980000000003</v>
      </c>
      <c r="P1076" s="677"/>
      <c r="Q1076" s="665">
        <v>1464.4047707789787</v>
      </c>
    </row>
    <row r="1077" spans="1:17" ht="14.4" customHeight="1" x14ac:dyDescent="0.3">
      <c r="A1077" s="660" t="s">
        <v>7170</v>
      </c>
      <c r="B1077" s="661" t="s">
        <v>1686</v>
      </c>
      <c r="C1077" s="661" t="s">
        <v>7168</v>
      </c>
      <c r="D1077" s="661" t="s">
        <v>7333</v>
      </c>
      <c r="E1077" s="661" t="s">
        <v>2127</v>
      </c>
      <c r="F1077" s="664"/>
      <c r="G1077" s="664"/>
      <c r="H1077" s="661"/>
      <c r="I1077" s="661"/>
      <c r="J1077" s="664"/>
      <c r="K1077" s="664"/>
      <c r="L1077" s="661"/>
      <c r="M1077" s="661"/>
      <c r="N1077" s="664">
        <v>59.800000000000004</v>
      </c>
      <c r="O1077" s="664">
        <v>29190.6</v>
      </c>
      <c r="P1077" s="677"/>
      <c r="Q1077" s="665">
        <v>488.13712374581934</v>
      </c>
    </row>
    <row r="1078" spans="1:17" ht="14.4" customHeight="1" x14ac:dyDescent="0.3">
      <c r="A1078" s="660" t="s">
        <v>7170</v>
      </c>
      <c r="B1078" s="661" t="s">
        <v>1686</v>
      </c>
      <c r="C1078" s="661" t="s">
        <v>7168</v>
      </c>
      <c r="D1078" s="661" t="s">
        <v>7334</v>
      </c>
      <c r="E1078" s="661" t="s">
        <v>2127</v>
      </c>
      <c r="F1078" s="664"/>
      <c r="G1078" s="664"/>
      <c r="H1078" s="661"/>
      <c r="I1078" s="661"/>
      <c r="J1078" s="664"/>
      <c r="K1078" s="664"/>
      <c r="L1078" s="661"/>
      <c r="M1078" s="661"/>
      <c r="N1078" s="664">
        <v>53.550000000000004</v>
      </c>
      <c r="O1078" s="664">
        <v>8831.77</v>
      </c>
      <c r="P1078" s="677"/>
      <c r="Q1078" s="665">
        <v>164.92567693744164</v>
      </c>
    </row>
    <row r="1079" spans="1:17" ht="14.4" customHeight="1" x14ac:dyDescent="0.3">
      <c r="A1079" s="660" t="s">
        <v>7170</v>
      </c>
      <c r="B1079" s="661" t="s">
        <v>1686</v>
      </c>
      <c r="C1079" s="661" t="s">
        <v>7168</v>
      </c>
      <c r="D1079" s="661" t="s">
        <v>7335</v>
      </c>
      <c r="E1079" s="661" t="s">
        <v>7161</v>
      </c>
      <c r="F1079" s="664">
        <v>58.81</v>
      </c>
      <c r="G1079" s="664">
        <v>17536.310000000001</v>
      </c>
      <c r="H1079" s="661">
        <v>1</v>
      </c>
      <c r="I1079" s="661">
        <v>298.18585274613162</v>
      </c>
      <c r="J1079" s="664"/>
      <c r="K1079" s="664"/>
      <c r="L1079" s="661"/>
      <c r="M1079" s="661"/>
      <c r="N1079" s="664"/>
      <c r="O1079" s="664"/>
      <c r="P1079" s="677"/>
      <c r="Q1079" s="665"/>
    </row>
    <row r="1080" spans="1:17" ht="14.4" customHeight="1" x14ac:dyDescent="0.3">
      <c r="A1080" s="660" t="s">
        <v>7170</v>
      </c>
      <c r="B1080" s="661" t="s">
        <v>1686</v>
      </c>
      <c r="C1080" s="661" t="s">
        <v>7168</v>
      </c>
      <c r="D1080" s="661" t="s">
        <v>7395</v>
      </c>
      <c r="E1080" s="661" t="s">
        <v>2127</v>
      </c>
      <c r="F1080" s="664"/>
      <c r="G1080" s="664"/>
      <c r="H1080" s="661"/>
      <c r="I1080" s="661"/>
      <c r="J1080" s="664"/>
      <c r="K1080" s="664"/>
      <c r="L1080" s="661"/>
      <c r="M1080" s="661"/>
      <c r="N1080" s="664">
        <v>15.739999999999998</v>
      </c>
      <c r="O1080" s="664">
        <v>31151.300000000003</v>
      </c>
      <c r="P1080" s="677"/>
      <c r="Q1080" s="665">
        <v>1979.116899618806</v>
      </c>
    </row>
    <row r="1081" spans="1:17" ht="14.4" customHeight="1" x14ac:dyDescent="0.3">
      <c r="A1081" s="660" t="s">
        <v>7170</v>
      </c>
      <c r="B1081" s="661" t="s">
        <v>1686</v>
      </c>
      <c r="C1081" s="661" t="s">
        <v>7168</v>
      </c>
      <c r="D1081" s="661" t="s">
        <v>7396</v>
      </c>
      <c r="E1081" s="661" t="s">
        <v>2139</v>
      </c>
      <c r="F1081" s="664"/>
      <c r="G1081" s="664"/>
      <c r="H1081" s="661"/>
      <c r="I1081" s="661"/>
      <c r="J1081" s="664"/>
      <c r="K1081" s="664"/>
      <c r="L1081" s="661"/>
      <c r="M1081" s="661"/>
      <c r="N1081" s="664">
        <v>17.91</v>
      </c>
      <c r="O1081" s="664">
        <v>13400.400000000001</v>
      </c>
      <c r="P1081" s="677"/>
      <c r="Q1081" s="665">
        <v>748.20770519262987</v>
      </c>
    </row>
    <row r="1082" spans="1:17" ht="14.4" customHeight="1" x14ac:dyDescent="0.3">
      <c r="A1082" s="660" t="s">
        <v>7170</v>
      </c>
      <c r="B1082" s="661" t="s">
        <v>1686</v>
      </c>
      <c r="C1082" s="661" t="s">
        <v>7168</v>
      </c>
      <c r="D1082" s="661" t="s">
        <v>7336</v>
      </c>
      <c r="E1082" s="661" t="s">
        <v>3819</v>
      </c>
      <c r="F1082" s="664"/>
      <c r="G1082" s="664"/>
      <c r="H1082" s="661"/>
      <c r="I1082" s="661"/>
      <c r="J1082" s="664"/>
      <c r="K1082" s="664"/>
      <c r="L1082" s="661"/>
      <c r="M1082" s="661"/>
      <c r="N1082" s="664">
        <v>31</v>
      </c>
      <c r="O1082" s="664">
        <v>66733.39</v>
      </c>
      <c r="P1082" s="677"/>
      <c r="Q1082" s="665">
        <v>2152.69</v>
      </c>
    </row>
    <row r="1083" spans="1:17" ht="14.4" customHeight="1" x14ac:dyDescent="0.3">
      <c r="A1083" s="660" t="s">
        <v>7170</v>
      </c>
      <c r="B1083" s="661" t="s">
        <v>1686</v>
      </c>
      <c r="C1083" s="661" t="s">
        <v>7168</v>
      </c>
      <c r="D1083" s="661" t="s">
        <v>7337</v>
      </c>
      <c r="E1083" s="661" t="s">
        <v>2139</v>
      </c>
      <c r="F1083" s="664"/>
      <c r="G1083" s="664"/>
      <c r="H1083" s="661"/>
      <c r="I1083" s="661"/>
      <c r="J1083" s="664"/>
      <c r="K1083" s="664"/>
      <c r="L1083" s="661"/>
      <c r="M1083" s="661"/>
      <c r="N1083" s="664">
        <v>26.56</v>
      </c>
      <c r="O1083" s="664">
        <v>39744.589999999997</v>
      </c>
      <c r="P1083" s="677"/>
      <c r="Q1083" s="665">
        <v>1496.4077560240962</v>
      </c>
    </row>
    <row r="1084" spans="1:17" ht="14.4" customHeight="1" x14ac:dyDescent="0.3">
      <c r="A1084" s="660" t="s">
        <v>7170</v>
      </c>
      <c r="B1084" s="661" t="s">
        <v>1686</v>
      </c>
      <c r="C1084" s="661" t="s">
        <v>7168</v>
      </c>
      <c r="D1084" s="661" t="s">
        <v>7397</v>
      </c>
      <c r="E1084" s="661" t="s">
        <v>2146</v>
      </c>
      <c r="F1084" s="664"/>
      <c r="G1084" s="664"/>
      <c r="H1084" s="661"/>
      <c r="I1084" s="661"/>
      <c r="J1084" s="664"/>
      <c r="K1084" s="664"/>
      <c r="L1084" s="661"/>
      <c r="M1084" s="661"/>
      <c r="N1084" s="664">
        <v>2</v>
      </c>
      <c r="O1084" s="664">
        <v>23649.88</v>
      </c>
      <c r="P1084" s="677"/>
      <c r="Q1084" s="665">
        <v>11824.94</v>
      </c>
    </row>
    <row r="1085" spans="1:17" ht="14.4" customHeight="1" x14ac:dyDescent="0.3">
      <c r="A1085" s="660" t="s">
        <v>7170</v>
      </c>
      <c r="B1085" s="661" t="s">
        <v>1686</v>
      </c>
      <c r="C1085" s="661" t="s">
        <v>7168</v>
      </c>
      <c r="D1085" s="661" t="s">
        <v>7338</v>
      </c>
      <c r="E1085" s="661" t="s">
        <v>7161</v>
      </c>
      <c r="F1085" s="664">
        <v>83.309999999999988</v>
      </c>
      <c r="G1085" s="664">
        <v>117823.21000000002</v>
      </c>
      <c r="H1085" s="661">
        <v>1</v>
      </c>
      <c r="I1085" s="661">
        <v>1414.2745168647225</v>
      </c>
      <c r="J1085" s="664"/>
      <c r="K1085" s="664"/>
      <c r="L1085" s="661"/>
      <c r="M1085" s="661"/>
      <c r="N1085" s="664"/>
      <c r="O1085" s="664"/>
      <c r="P1085" s="677"/>
      <c r="Q1085" s="665"/>
    </row>
    <row r="1086" spans="1:17" ht="14.4" customHeight="1" x14ac:dyDescent="0.3">
      <c r="A1086" s="660" t="s">
        <v>7170</v>
      </c>
      <c r="B1086" s="661" t="s">
        <v>1686</v>
      </c>
      <c r="C1086" s="661" t="s">
        <v>7168</v>
      </c>
      <c r="D1086" s="661" t="s">
        <v>7339</v>
      </c>
      <c r="E1086" s="661" t="s">
        <v>3850</v>
      </c>
      <c r="F1086" s="664"/>
      <c r="G1086" s="664"/>
      <c r="H1086" s="661"/>
      <c r="I1086" s="661"/>
      <c r="J1086" s="664"/>
      <c r="K1086" s="664"/>
      <c r="L1086" s="661"/>
      <c r="M1086" s="661"/>
      <c r="N1086" s="664">
        <v>2.11</v>
      </c>
      <c r="O1086" s="664">
        <v>21984.17</v>
      </c>
      <c r="P1086" s="677"/>
      <c r="Q1086" s="665">
        <v>10419.037914691942</v>
      </c>
    </row>
    <row r="1087" spans="1:17" ht="14.4" customHeight="1" x14ac:dyDescent="0.3">
      <c r="A1087" s="660" t="s">
        <v>7170</v>
      </c>
      <c r="B1087" s="661" t="s">
        <v>1686</v>
      </c>
      <c r="C1087" s="661" t="s">
        <v>7168</v>
      </c>
      <c r="D1087" s="661" t="s">
        <v>7339</v>
      </c>
      <c r="E1087" s="661" t="s">
        <v>7341</v>
      </c>
      <c r="F1087" s="664"/>
      <c r="G1087" s="664"/>
      <c r="H1087" s="661"/>
      <c r="I1087" s="661"/>
      <c r="J1087" s="664"/>
      <c r="K1087" s="664"/>
      <c r="L1087" s="661"/>
      <c r="M1087" s="661"/>
      <c r="N1087" s="664">
        <v>11.11</v>
      </c>
      <c r="O1087" s="664">
        <v>115755.53</v>
      </c>
      <c r="P1087" s="677"/>
      <c r="Q1087" s="665">
        <v>10419.039603960397</v>
      </c>
    </row>
    <row r="1088" spans="1:17" ht="14.4" customHeight="1" x14ac:dyDescent="0.3">
      <c r="A1088" s="660" t="s">
        <v>7170</v>
      </c>
      <c r="B1088" s="661" t="s">
        <v>1686</v>
      </c>
      <c r="C1088" s="661" t="s">
        <v>7168</v>
      </c>
      <c r="D1088" s="661" t="s">
        <v>7226</v>
      </c>
      <c r="E1088" s="661" t="s">
        <v>1978</v>
      </c>
      <c r="F1088" s="664">
        <v>14.080000000000002</v>
      </c>
      <c r="G1088" s="664">
        <v>460.8</v>
      </c>
      <c r="H1088" s="661">
        <v>1</v>
      </c>
      <c r="I1088" s="661">
        <v>32.727272727272727</v>
      </c>
      <c r="J1088" s="664"/>
      <c r="K1088" s="664"/>
      <c r="L1088" s="661"/>
      <c r="M1088" s="661"/>
      <c r="N1088" s="664"/>
      <c r="O1088" s="664"/>
      <c r="P1088" s="677"/>
      <c r="Q1088" s="665"/>
    </row>
    <row r="1089" spans="1:17" ht="14.4" customHeight="1" x14ac:dyDescent="0.3">
      <c r="A1089" s="660" t="s">
        <v>7170</v>
      </c>
      <c r="B1089" s="661" t="s">
        <v>1686</v>
      </c>
      <c r="C1089" s="661" t="s">
        <v>7168</v>
      </c>
      <c r="D1089" s="661" t="s">
        <v>7399</v>
      </c>
      <c r="E1089" s="661" t="s">
        <v>3505</v>
      </c>
      <c r="F1089" s="664"/>
      <c r="G1089" s="664"/>
      <c r="H1089" s="661"/>
      <c r="I1089" s="661"/>
      <c r="J1089" s="664">
        <v>4.47</v>
      </c>
      <c r="K1089" s="664">
        <v>21713.87</v>
      </c>
      <c r="L1089" s="661"/>
      <c r="M1089" s="661">
        <v>4857.6890380313198</v>
      </c>
      <c r="N1089" s="664">
        <v>2.9299999999999997</v>
      </c>
      <c r="O1089" s="664">
        <v>7195.3</v>
      </c>
      <c r="P1089" s="677"/>
      <c r="Q1089" s="665">
        <v>2455.7337883959049</v>
      </c>
    </row>
    <row r="1090" spans="1:17" ht="14.4" customHeight="1" x14ac:dyDescent="0.3">
      <c r="A1090" s="660" t="s">
        <v>7170</v>
      </c>
      <c r="B1090" s="661" t="s">
        <v>1686</v>
      </c>
      <c r="C1090" s="661" t="s">
        <v>7168</v>
      </c>
      <c r="D1090" s="661" t="s">
        <v>7342</v>
      </c>
      <c r="E1090" s="661" t="s">
        <v>2185</v>
      </c>
      <c r="F1090" s="664"/>
      <c r="G1090" s="664"/>
      <c r="H1090" s="661"/>
      <c r="I1090" s="661"/>
      <c r="J1090" s="664"/>
      <c r="K1090" s="664"/>
      <c r="L1090" s="661"/>
      <c r="M1090" s="661"/>
      <c r="N1090" s="664">
        <v>6.37</v>
      </c>
      <c r="O1090" s="664">
        <v>42970.54</v>
      </c>
      <c r="P1090" s="677"/>
      <c r="Q1090" s="665">
        <v>6745.7676609105183</v>
      </c>
    </row>
    <row r="1091" spans="1:17" ht="14.4" customHeight="1" x14ac:dyDescent="0.3">
      <c r="A1091" s="660" t="s">
        <v>7170</v>
      </c>
      <c r="B1091" s="661" t="s">
        <v>1686</v>
      </c>
      <c r="C1091" s="661" t="s">
        <v>7168</v>
      </c>
      <c r="D1091" s="661" t="s">
        <v>7402</v>
      </c>
      <c r="E1091" s="661" t="s">
        <v>4211</v>
      </c>
      <c r="F1091" s="664"/>
      <c r="G1091" s="664"/>
      <c r="H1091" s="661"/>
      <c r="I1091" s="661"/>
      <c r="J1091" s="664"/>
      <c r="K1091" s="664"/>
      <c r="L1091" s="661"/>
      <c r="M1091" s="661"/>
      <c r="N1091" s="664">
        <v>10.83</v>
      </c>
      <c r="O1091" s="664">
        <v>10349.75</v>
      </c>
      <c r="P1091" s="677"/>
      <c r="Q1091" s="665">
        <v>955.65558633425667</v>
      </c>
    </row>
    <row r="1092" spans="1:17" ht="14.4" customHeight="1" x14ac:dyDescent="0.3">
      <c r="A1092" s="660" t="s">
        <v>7170</v>
      </c>
      <c r="B1092" s="661" t="s">
        <v>1686</v>
      </c>
      <c r="C1092" s="661" t="s">
        <v>7168</v>
      </c>
      <c r="D1092" s="661" t="s">
        <v>7403</v>
      </c>
      <c r="E1092" s="661" t="s">
        <v>4211</v>
      </c>
      <c r="F1092" s="664"/>
      <c r="G1092" s="664"/>
      <c r="H1092" s="661"/>
      <c r="I1092" s="661"/>
      <c r="J1092" s="664"/>
      <c r="K1092" s="664"/>
      <c r="L1092" s="661"/>
      <c r="M1092" s="661"/>
      <c r="N1092" s="664">
        <v>10.69</v>
      </c>
      <c r="O1092" s="664">
        <v>25540.01</v>
      </c>
      <c r="P1092" s="677"/>
      <c r="Q1092" s="665">
        <v>2389.1496725912066</v>
      </c>
    </row>
    <row r="1093" spans="1:17" ht="14.4" customHeight="1" x14ac:dyDescent="0.3">
      <c r="A1093" s="660" t="s">
        <v>7170</v>
      </c>
      <c r="B1093" s="661" t="s">
        <v>1686</v>
      </c>
      <c r="C1093" s="661" t="s">
        <v>7168</v>
      </c>
      <c r="D1093" s="661" t="s">
        <v>7345</v>
      </c>
      <c r="E1093" s="661" t="s">
        <v>2192</v>
      </c>
      <c r="F1093" s="664"/>
      <c r="G1093" s="664"/>
      <c r="H1093" s="661"/>
      <c r="I1093" s="661"/>
      <c r="J1093" s="664"/>
      <c r="K1093" s="664"/>
      <c r="L1093" s="661"/>
      <c r="M1093" s="661"/>
      <c r="N1093" s="664">
        <v>29.060000000000002</v>
      </c>
      <c r="O1093" s="664">
        <v>22968.9</v>
      </c>
      <c r="P1093" s="677"/>
      <c r="Q1093" s="665">
        <v>790.39573296627668</v>
      </c>
    </row>
    <row r="1094" spans="1:17" ht="14.4" customHeight="1" x14ac:dyDescent="0.3">
      <c r="A1094" s="660" t="s">
        <v>7170</v>
      </c>
      <c r="B1094" s="661" t="s">
        <v>1686</v>
      </c>
      <c r="C1094" s="661" t="s">
        <v>7168</v>
      </c>
      <c r="D1094" s="661" t="s">
        <v>7404</v>
      </c>
      <c r="E1094" s="661" t="s">
        <v>2192</v>
      </c>
      <c r="F1094" s="664"/>
      <c r="G1094" s="664"/>
      <c r="H1094" s="661"/>
      <c r="I1094" s="661"/>
      <c r="J1094" s="664"/>
      <c r="K1094" s="664"/>
      <c r="L1094" s="661"/>
      <c r="M1094" s="661"/>
      <c r="N1094" s="664">
        <v>2.9799999999999995</v>
      </c>
      <c r="O1094" s="664">
        <v>471.05</v>
      </c>
      <c r="P1094" s="677"/>
      <c r="Q1094" s="665">
        <v>158.07046979865774</v>
      </c>
    </row>
    <row r="1095" spans="1:17" ht="14.4" customHeight="1" x14ac:dyDescent="0.3">
      <c r="A1095" s="660" t="s">
        <v>7170</v>
      </c>
      <c r="B1095" s="661" t="s">
        <v>1686</v>
      </c>
      <c r="C1095" s="661" t="s">
        <v>7168</v>
      </c>
      <c r="D1095" s="661" t="s">
        <v>7446</v>
      </c>
      <c r="E1095" s="661" t="s">
        <v>7447</v>
      </c>
      <c r="F1095" s="664"/>
      <c r="G1095" s="664"/>
      <c r="H1095" s="661"/>
      <c r="I1095" s="661"/>
      <c r="J1095" s="664"/>
      <c r="K1095" s="664"/>
      <c r="L1095" s="661"/>
      <c r="M1095" s="661"/>
      <c r="N1095" s="664">
        <v>2.68</v>
      </c>
      <c r="O1095" s="664">
        <v>64236.71</v>
      </c>
      <c r="P1095" s="677"/>
      <c r="Q1095" s="665">
        <v>23968.921641791043</v>
      </c>
    </row>
    <row r="1096" spans="1:17" ht="14.4" customHeight="1" x14ac:dyDescent="0.3">
      <c r="A1096" s="660" t="s">
        <v>7170</v>
      </c>
      <c r="B1096" s="661" t="s">
        <v>1686</v>
      </c>
      <c r="C1096" s="661" t="s">
        <v>7168</v>
      </c>
      <c r="D1096" s="661" t="s">
        <v>7405</v>
      </c>
      <c r="E1096" s="661" t="s">
        <v>2192</v>
      </c>
      <c r="F1096" s="664"/>
      <c r="G1096" s="664"/>
      <c r="H1096" s="661"/>
      <c r="I1096" s="661"/>
      <c r="J1096" s="664"/>
      <c r="K1096" s="664"/>
      <c r="L1096" s="661"/>
      <c r="M1096" s="661"/>
      <c r="N1096" s="664">
        <v>1</v>
      </c>
      <c r="O1096" s="664">
        <v>39.53</v>
      </c>
      <c r="P1096" s="677"/>
      <c r="Q1096" s="665">
        <v>39.53</v>
      </c>
    </row>
    <row r="1097" spans="1:17" ht="14.4" customHeight="1" x14ac:dyDescent="0.3">
      <c r="A1097" s="660" t="s">
        <v>7170</v>
      </c>
      <c r="B1097" s="661" t="s">
        <v>1686</v>
      </c>
      <c r="C1097" s="661" t="s">
        <v>7168</v>
      </c>
      <c r="D1097" s="661" t="s">
        <v>7406</v>
      </c>
      <c r="E1097" s="661" t="s">
        <v>2192</v>
      </c>
      <c r="F1097" s="664"/>
      <c r="G1097" s="664"/>
      <c r="H1097" s="661"/>
      <c r="I1097" s="661"/>
      <c r="J1097" s="664"/>
      <c r="K1097" s="664"/>
      <c r="L1097" s="661"/>
      <c r="M1097" s="661"/>
      <c r="N1097" s="664">
        <v>6.24</v>
      </c>
      <c r="O1097" s="664">
        <v>493.19</v>
      </c>
      <c r="P1097" s="677"/>
      <c r="Q1097" s="665">
        <v>79.036858974358978</v>
      </c>
    </row>
    <row r="1098" spans="1:17" ht="14.4" customHeight="1" x14ac:dyDescent="0.3">
      <c r="A1098" s="660" t="s">
        <v>7170</v>
      </c>
      <c r="B1098" s="661" t="s">
        <v>1686</v>
      </c>
      <c r="C1098" s="661" t="s">
        <v>7168</v>
      </c>
      <c r="D1098" s="661" t="s">
        <v>7408</v>
      </c>
      <c r="E1098" s="661" t="s">
        <v>2214</v>
      </c>
      <c r="F1098" s="664"/>
      <c r="G1098" s="664"/>
      <c r="H1098" s="661"/>
      <c r="I1098" s="661"/>
      <c r="J1098" s="664"/>
      <c r="K1098" s="664"/>
      <c r="L1098" s="661"/>
      <c r="M1098" s="661"/>
      <c r="N1098" s="664">
        <v>23</v>
      </c>
      <c r="O1098" s="664">
        <v>49511.869999999995</v>
      </c>
      <c r="P1098" s="677"/>
      <c r="Q1098" s="665">
        <v>2152.6899999999996</v>
      </c>
    </row>
    <row r="1099" spans="1:17" ht="14.4" customHeight="1" x14ac:dyDescent="0.3">
      <c r="A1099" s="660" t="s">
        <v>7170</v>
      </c>
      <c r="B1099" s="661" t="s">
        <v>1686</v>
      </c>
      <c r="C1099" s="661" t="s">
        <v>7168</v>
      </c>
      <c r="D1099" s="661" t="s">
        <v>7425</v>
      </c>
      <c r="E1099" s="661" t="s">
        <v>2223</v>
      </c>
      <c r="F1099" s="664"/>
      <c r="G1099" s="664"/>
      <c r="H1099" s="661"/>
      <c r="I1099" s="661"/>
      <c r="J1099" s="664"/>
      <c r="K1099" s="664"/>
      <c r="L1099" s="661"/>
      <c r="M1099" s="661"/>
      <c r="N1099" s="664">
        <v>3.01</v>
      </c>
      <c r="O1099" s="664">
        <v>2252.1</v>
      </c>
      <c r="P1099" s="677"/>
      <c r="Q1099" s="665">
        <v>748.20598006644525</v>
      </c>
    </row>
    <row r="1100" spans="1:17" ht="14.4" customHeight="1" x14ac:dyDescent="0.3">
      <c r="A1100" s="660" t="s">
        <v>7170</v>
      </c>
      <c r="B1100" s="661" t="s">
        <v>1686</v>
      </c>
      <c r="C1100" s="661" t="s">
        <v>7168</v>
      </c>
      <c r="D1100" s="661" t="s">
        <v>7409</v>
      </c>
      <c r="E1100" s="661" t="s">
        <v>3505</v>
      </c>
      <c r="F1100" s="664"/>
      <c r="G1100" s="664"/>
      <c r="H1100" s="661"/>
      <c r="I1100" s="661"/>
      <c r="J1100" s="664"/>
      <c r="K1100" s="664"/>
      <c r="L1100" s="661"/>
      <c r="M1100" s="661"/>
      <c r="N1100" s="664">
        <v>4.62</v>
      </c>
      <c r="O1100" s="664">
        <v>3403.64</v>
      </c>
      <c r="P1100" s="677"/>
      <c r="Q1100" s="665">
        <v>736.71861471861462</v>
      </c>
    </row>
    <row r="1101" spans="1:17" ht="14.4" customHeight="1" x14ac:dyDescent="0.3">
      <c r="A1101" s="660" t="s">
        <v>7170</v>
      </c>
      <c r="B1101" s="661" t="s">
        <v>1686</v>
      </c>
      <c r="C1101" s="661" t="s">
        <v>7168</v>
      </c>
      <c r="D1101" s="661" t="s">
        <v>7426</v>
      </c>
      <c r="E1101" s="661" t="s">
        <v>2223</v>
      </c>
      <c r="F1101" s="664"/>
      <c r="G1101" s="664"/>
      <c r="H1101" s="661"/>
      <c r="I1101" s="661"/>
      <c r="J1101" s="664"/>
      <c r="K1101" s="664"/>
      <c r="L1101" s="661"/>
      <c r="M1101" s="661"/>
      <c r="N1101" s="664">
        <v>5.76</v>
      </c>
      <c r="O1101" s="664">
        <v>8619.31</v>
      </c>
      <c r="P1101" s="677"/>
      <c r="Q1101" s="665">
        <v>1496.4079861111111</v>
      </c>
    </row>
    <row r="1102" spans="1:17" ht="14.4" customHeight="1" x14ac:dyDescent="0.3">
      <c r="A1102" s="660" t="s">
        <v>7170</v>
      </c>
      <c r="B1102" s="661" t="s">
        <v>1686</v>
      </c>
      <c r="C1102" s="661" t="s">
        <v>7168</v>
      </c>
      <c r="D1102" s="661" t="s">
        <v>7410</v>
      </c>
      <c r="E1102" s="661" t="s">
        <v>3505</v>
      </c>
      <c r="F1102" s="664"/>
      <c r="G1102" s="664"/>
      <c r="H1102" s="661"/>
      <c r="I1102" s="661"/>
      <c r="J1102" s="664"/>
      <c r="K1102" s="664"/>
      <c r="L1102" s="661"/>
      <c r="M1102" s="661"/>
      <c r="N1102" s="664">
        <v>0.98</v>
      </c>
      <c r="O1102" s="664">
        <v>3609.93</v>
      </c>
      <c r="P1102" s="677"/>
      <c r="Q1102" s="665">
        <v>3683.6020408163263</v>
      </c>
    </row>
    <row r="1103" spans="1:17" ht="14.4" customHeight="1" x14ac:dyDescent="0.3">
      <c r="A1103" s="660" t="s">
        <v>7170</v>
      </c>
      <c r="B1103" s="661" t="s">
        <v>1686</v>
      </c>
      <c r="C1103" s="661" t="s">
        <v>4385</v>
      </c>
      <c r="D1103" s="661" t="s">
        <v>7173</v>
      </c>
      <c r="E1103" s="661" t="s">
        <v>7174</v>
      </c>
      <c r="F1103" s="664">
        <v>22.2</v>
      </c>
      <c r="G1103" s="664">
        <v>2021.71</v>
      </c>
      <c r="H1103" s="661">
        <v>1</v>
      </c>
      <c r="I1103" s="661">
        <v>91.068018018018023</v>
      </c>
      <c r="J1103" s="664">
        <v>12</v>
      </c>
      <c r="K1103" s="664">
        <v>1038.4399999999998</v>
      </c>
      <c r="L1103" s="661">
        <v>0.5136443901449762</v>
      </c>
      <c r="M1103" s="661">
        <v>86.536666666666648</v>
      </c>
      <c r="N1103" s="664">
        <v>10.3</v>
      </c>
      <c r="O1103" s="664">
        <v>582.46</v>
      </c>
      <c r="P1103" s="677">
        <v>0.28810264578005751</v>
      </c>
      <c r="Q1103" s="665">
        <v>56.549514563106797</v>
      </c>
    </row>
    <row r="1104" spans="1:17" ht="14.4" customHeight="1" x14ac:dyDescent="0.3">
      <c r="A1104" s="660" t="s">
        <v>7170</v>
      </c>
      <c r="B1104" s="661" t="s">
        <v>1686</v>
      </c>
      <c r="C1104" s="661" t="s">
        <v>4385</v>
      </c>
      <c r="D1104" s="661" t="s">
        <v>7175</v>
      </c>
      <c r="E1104" s="661" t="s">
        <v>7176</v>
      </c>
      <c r="F1104" s="664">
        <v>10.4</v>
      </c>
      <c r="G1104" s="664">
        <v>1201.1599999999999</v>
      </c>
      <c r="H1104" s="661">
        <v>1</v>
      </c>
      <c r="I1104" s="661">
        <v>115.49615384615383</v>
      </c>
      <c r="J1104" s="664">
        <v>1.9000000000000001</v>
      </c>
      <c r="K1104" s="664">
        <v>225.92999999999998</v>
      </c>
      <c r="L1104" s="661">
        <v>0.18809317659595726</v>
      </c>
      <c r="M1104" s="661">
        <v>118.91052631578945</v>
      </c>
      <c r="N1104" s="664">
        <v>1</v>
      </c>
      <c r="O1104" s="664">
        <v>113.2</v>
      </c>
      <c r="P1104" s="677">
        <v>9.4242232508575052E-2</v>
      </c>
      <c r="Q1104" s="665">
        <v>113.2</v>
      </c>
    </row>
    <row r="1105" spans="1:17" ht="14.4" customHeight="1" x14ac:dyDescent="0.3">
      <c r="A1105" s="660" t="s">
        <v>7170</v>
      </c>
      <c r="B1105" s="661" t="s">
        <v>1686</v>
      </c>
      <c r="C1105" s="661" t="s">
        <v>4385</v>
      </c>
      <c r="D1105" s="661" t="s">
        <v>7357</v>
      </c>
      <c r="E1105" s="661" t="s">
        <v>6522</v>
      </c>
      <c r="F1105" s="664">
        <v>0.1</v>
      </c>
      <c r="G1105" s="664">
        <v>14.56</v>
      </c>
      <c r="H1105" s="661">
        <v>1</v>
      </c>
      <c r="I1105" s="661">
        <v>145.6</v>
      </c>
      <c r="J1105" s="664"/>
      <c r="K1105" s="664"/>
      <c r="L1105" s="661"/>
      <c r="M1105" s="661"/>
      <c r="N1105" s="664"/>
      <c r="O1105" s="664"/>
      <c r="P1105" s="677"/>
      <c r="Q1105" s="665"/>
    </row>
    <row r="1106" spans="1:17" ht="14.4" customHeight="1" x14ac:dyDescent="0.3">
      <c r="A1106" s="660" t="s">
        <v>7170</v>
      </c>
      <c r="B1106" s="661" t="s">
        <v>1686</v>
      </c>
      <c r="C1106" s="661" t="s">
        <v>4385</v>
      </c>
      <c r="D1106" s="661" t="s">
        <v>7177</v>
      </c>
      <c r="E1106" s="661" t="s">
        <v>7178</v>
      </c>
      <c r="F1106" s="664">
        <v>28.1</v>
      </c>
      <c r="G1106" s="664">
        <v>868.62</v>
      </c>
      <c r="H1106" s="661">
        <v>1</v>
      </c>
      <c r="I1106" s="661">
        <v>30.911743772241991</v>
      </c>
      <c r="J1106" s="664">
        <v>4.3999999999999995</v>
      </c>
      <c r="K1106" s="664">
        <v>16.61</v>
      </c>
      <c r="L1106" s="661">
        <v>1.9122285924800256E-2</v>
      </c>
      <c r="M1106" s="661">
        <v>3.7750000000000004</v>
      </c>
      <c r="N1106" s="664"/>
      <c r="O1106" s="664"/>
      <c r="P1106" s="677"/>
      <c r="Q1106" s="665"/>
    </row>
    <row r="1107" spans="1:17" ht="14.4" customHeight="1" x14ac:dyDescent="0.3">
      <c r="A1107" s="660" t="s">
        <v>7170</v>
      </c>
      <c r="B1107" s="661" t="s">
        <v>1686</v>
      </c>
      <c r="C1107" s="661" t="s">
        <v>4385</v>
      </c>
      <c r="D1107" s="661" t="s">
        <v>7227</v>
      </c>
      <c r="E1107" s="661" t="s">
        <v>7228</v>
      </c>
      <c r="F1107" s="664"/>
      <c r="G1107" s="664"/>
      <c r="H1107" s="661"/>
      <c r="I1107" s="661"/>
      <c r="J1107" s="664">
        <v>0.4</v>
      </c>
      <c r="K1107" s="664">
        <v>4.68</v>
      </c>
      <c r="L1107" s="661"/>
      <c r="M1107" s="661">
        <v>11.7</v>
      </c>
      <c r="N1107" s="664">
        <v>0.2</v>
      </c>
      <c r="O1107" s="664">
        <v>2.34</v>
      </c>
      <c r="P1107" s="677"/>
      <c r="Q1107" s="665">
        <v>11.7</v>
      </c>
    </row>
    <row r="1108" spans="1:17" ht="14.4" customHeight="1" x14ac:dyDescent="0.3">
      <c r="A1108" s="660" t="s">
        <v>7170</v>
      </c>
      <c r="B1108" s="661" t="s">
        <v>1686</v>
      </c>
      <c r="C1108" s="661" t="s">
        <v>4385</v>
      </c>
      <c r="D1108" s="661" t="s">
        <v>7179</v>
      </c>
      <c r="E1108" s="661" t="s">
        <v>7180</v>
      </c>
      <c r="F1108" s="664">
        <v>18.549999999999997</v>
      </c>
      <c r="G1108" s="664">
        <v>3628.38</v>
      </c>
      <c r="H1108" s="661">
        <v>1</v>
      </c>
      <c r="I1108" s="661">
        <v>195.60000000000002</v>
      </c>
      <c r="J1108" s="664">
        <v>10.1</v>
      </c>
      <c r="K1108" s="664">
        <v>1992.73</v>
      </c>
      <c r="L1108" s="661">
        <v>0.54920653294307653</v>
      </c>
      <c r="M1108" s="661">
        <v>197.3</v>
      </c>
      <c r="N1108" s="664">
        <v>15.5</v>
      </c>
      <c r="O1108" s="664">
        <v>3058.15</v>
      </c>
      <c r="P1108" s="677">
        <v>0.84284170897204813</v>
      </c>
      <c r="Q1108" s="665">
        <v>197.3</v>
      </c>
    </row>
    <row r="1109" spans="1:17" ht="14.4" customHeight="1" x14ac:dyDescent="0.3">
      <c r="A1109" s="660" t="s">
        <v>7170</v>
      </c>
      <c r="B1109" s="661" t="s">
        <v>1686</v>
      </c>
      <c r="C1109" s="661" t="s">
        <v>4385</v>
      </c>
      <c r="D1109" s="661" t="s">
        <v>7448</v>
      </c>
      <c r="E1109" s="661" t="s">
        <v>4330</v>
      </c>
      <c r="F1109" s="664">
        <v>8</v>
      </c>
      <c r="G1109" s="664">
        <v>798.05000000000018</v>
      </c>
      <c r="H1109" s="661">
        <v>1</v>
      </c>
      <c r="I1109" s="661">
        <v>99.756250000000023</v>
      </c>
      <c r="J1109" s="664">
        <v>4</v>
      </c>
      <c r="K1109" s="664">
        <v>170.8</v>
      </c>
      <c r="L1109" s="661">
        <v>0.21402167783973433</v>
      </c>
      <c r="M1109" s="661">
        <v>42.7</v>
      </c>
      <c r="N1109" s="664"/>
      <c r="O1109" s="664"/>
      <c r="P1109" s="677"/>
      <c r="Q1109" s="665"/>
    </row>
    <row r="1110" spans="1:17" ht="14.4" customHeight="1" x14ac:dyDescent="0.3">
      <c r="A1110" s="660" t="s">
        <v>7170</v>
      </c>
      <c r="B1110" s="661" t="s">
        <v>1686</v>
      </c>
      <c r="C1110" s="661" t="s">
        <v>4385</v>
      </c>
      <c r="D1110" s="661" t="s">
        <v>7358</v>
      </c>
      <c r="E1110" s="661" t="s">
        <v>7359</v>
      </c>
      <c r="F1110" s="664"/>
      <c r="G1110" s="664"/>
      <c r="H1110" s="661"/>
      <c r="I1110" s="661"/>
      <c r="J1110" s="664">
        <v>1</v>
      </c>
      <c r="K1110" s="664">
        <v>280.18</v>
      </c>
      <c r="L1110" s="661"/>
      <c r="M1110" s="661">
        <v>280.18</v>
      </c>
      <c r="N1110" s="664"/>
      <c r="O1110" s="664"/>
      <c r="P1110" s="677"/>
      <c r="Q1110" s="665"/>
    </row>
    <row r="1111" spans="1:17" ht="14.4" customHeight="1" x14ac:dyDescent="0.3">
      <c r="A1111" s="660" t="s">
        <v>7170</v>
      </c>
      <c r="B1111" s="661" t="s">
        <v>1686</v>
      </c>
      <c r="C1111" s="661" t="s">
        <v>4385</v>
      </c>
      <c r="D1111" s="661" t="s">
        <v>7181</v>
      </c>
      <c r="E1111" s="661" t="s">
        <v>7182</v>
      </c>
      <c r="F1111" s="664">
        <v>69.44</v>
      </c>
      <c r="G1111" s="664">
        <v>4699.7</v>
      </c>
      <c r="H1111" s="661">
        <v>1</v>
      </c>
      <c r="I1111" s="661">
        <v>67.680011520737324</v>
      </c>
      <c r="J1111" s="664">
        <v>72.3</v>
      </c>
      <c r="K1111" s="664">
        <v>4939.43</v>
      </c>
      <c r="L1111" s="661">
        <v>1.0510096389131223</v>
      </c>
      <c r="M1111" s="661">
        <v>68.31853388658368</v>
      </c>
      <c r="N1111" s="664"/>
      <c r="O1111" s="664"/>
      <c r="P1111" s="677"/>
      <c r="Q1111" s="665"/>
    </row>
    <row r="1112" spans="1:17" ht="14.4" customHeight="1" x14ac:dyDescent="0.3">
      <c r="A1112" s="660" t="s">
        <v>7170</v>
      </c>
      <c r="B1112" s="661" t="s">
        <v>1686</v>
      </c>
      <c r="C1112" s="661" t="s">
        <v>4385</v>
      </c>
      <c r="D1112" s="661" t="s">
        <v>7183</v>
      </c>
      <c r="E1112" s="661" t="s">
        <v>7182</v>
      </c>
      <c r="F1112" s="664">
        <v>164.94000000000003</v>
      </c>
      <c r="G1112" s="664">
        <v>21615.58</v>
      </c>
      <c r="H1112" s="661">
        <v>1</v>
      </c>
      <c r="I1112" s="661">
        <v>131.05117012246876</v>
      </c>
      <c r="J1112" s="664">
        <v>6.02</v>
      </c>
      <c r="K1112" s="664">
        <v>795.86</v>
      </c>
      <c r="L1112" s="661">
        <v>3.6818813096849583E-2</v>
      </c>
      <c r="M1112" s="661">
        <v>132.20265780730898</v>
      </c>
      <c r="N1112" s="664"/>
      <c r="O1112" s="664"/>
      <c r="P1112" s="677"/>
      <c r="Q1112" s="665"/>
    </row>
    <row r="1113" spans="1:17" ht="14.4" customHeight="1" x14ac:dyDescent="0.3">
      <c r="A1113" s="660" t="s">
        <v>7170</v>
      </c>
      <c r="B1113" s="661" t="s">
        <v>1686</v>
      </c>
      <c r="C1113" s="661" t="s">
        <v>4385</v>
      </c>
      <c r="D1113" s="661" t="s">
        <v>7184</v>
      </c>
      <c r="E1113" s="661" t="s">
        <v>7182</v>
      </c>
      <c r="F1113" s="664">
        <v>108.67000000000002</v>
      </c>
      <c r="G1113" s="664">
        <v>85095.05</v>
      </c>
      <c r="H1113" s="661">
        <v>1</v>
      </c>
      <c r="I1113" s="661">
        <v>783.05926198582858</v>
      </c>
      <c r="J1113" s="664">
        <v>85.970000000000013</v>
      </c>
      <c r="K1113" s="664">
        <v>62791.86</v>
      </c>
      <c r="L1113" s="661">
        <v>0.73790261595709739</v>
      </c>
      <c r="M1113" s="661">
        <v>730.39269512620672</v>
      </c>
      <c r="N1113" s="664"/>
      <c r="O1113" s="664"/>
      <c r="P1113" s="677"/>
      <c r="Q1113" s="665"/>
    </row>
    <row r="1114" spans="1:17" ht="14.4" customHeight="1" x14ac:dyDescent="0.3">
      <c r="A1114" s="660" t="s">
        <v>7170</v>
      </c>
      <c r="B1114" s="661" t="s">
        <v>1686</v>
      </c>
      <c r="C1114" s="661" t="s">
        <v>4385</v>
      </c>
      <c r="D1114" s="661" t="s">
        <v>7232</v>
      </c>
      <c r="E1114" s="661" t="s">
        <v>3758</v>
      </c>
      <c r="F1114" s="664">
        <v>2</v>
      </c>
      <c r="G1114" s="664">
        <v>73150.28</v>
      </c>
      <c r="H1114" s="661">
        <v>1</v>
      </c>
      <c r="I1114" s="661">
        <v>36575.14</v>
      </c>
      <c r="J1114" s="664">
        <v>26</v>
      </c>
      <c r="K1114" s="664">
        <v>834905</v>
      </c>
      <c r="L1114" s="661">
        <v>11.413558499024202</v>
      </c>
      <c r="M1114" s="661">
        <v>32111.73076923077</v>
      </c>
      <c r="N1114" s="664">
        <v>31</v>
      </c>
      <c r="O1114" s="664">
        <v>941697.85000000009</v>
      </c>
      <c r="P1114" s="677">
        <v>12.873468837029744</v>
      </c>
      <c r="Q1114" s="665">
        <v>30377.350000000002</v>
      </c>
    </row>
    <row r="1115" spans="1:17" ht="14.4" customHeight="1" x14ac:dyDescent="0.3">
      <c r="A1115" s="660" t="s">
        <v>7170</v>
      </c>
      <c r="B1115" s="661" t="s">
        <v>1686</v>
      </c>
      <c r="C1115" s="661" t="s">
        <v>4385</v>
      </c>
      <c r="D1115" s="661" t="s">
        <v>7233</v>
      </c>
      <c r="E1115" s="661" t="s">
        <v>642</v>
      </c>
      <c r="F1115" s="664">
        <v>37</v>
      </c>
      <c r="G1115" s="664">
        <v>1232951.79</v>
      </c>
      <c r="H1115" s="661">
        <v>1</v>
      </c>
      <c r="I1115" s="661">
        <v>33323.021351351352</v>
      </c>
      <c r="J1115" s="664">
        <v>38</v>
      </c>
      <c r="K1115" s="664">
        <v>1274754.49</v>
      </c>
      <c r="L1115" s="661">
        <v>1.0339045697804616</v>
      </c>
      <c r="M1115" s="661">
        <v>33546.170789473683</v>
      </c>
      <c r="N1115" s="664">
        <v>67</v>
      </c>
      <c r="O1115" s="664">
        <v>2222627.1800000002</v>
      </c>
      <c r="P1115" s="677">
        <v>1.8026878244769005</v>
      </c>
      <c r="Q1115" s="665">
        <v>33173.54</v>
      </c>
    </row>
    <row r="1116" spans="1:17" ht="14.4" customHeight="1" x14ac:dyDescent="0.3">
      <c r="A1116" s="660" t="s">
        <v>7170</v>
      </c>
      <c r="B1116" s="661" t="s">
        <v>1686</v>
      </c>
      <c r="C1116" s="661" t="s">
        <v>4385</v>
      </c>
      <c r="D1116" s="661" t="s">
        <v>7234</v>
      </c>
      <c r="E1116" s="661" t="s">
        <v>3838</v>
      </c>
      <c r="F1116" s="664">
        <v>13</v>
      </c>
      <c r="G1116" s="664">
        <v>378262.82</v>
      </c>
      <c r="H1116" s="661">
        <v>1</v>
      </c>
      <c r="I1116" s="661">
        <v>29097.14</v>
      </c>
      <c r="J1116" s="664">
        <v>19</v>
      </c>
      <c r="K1116" s="664">
        <v>500517.44999999995</v>
      </c>
      <c r="L1116" s="661">
        <v>1.3232002288779001</v>
      </c>
      <c r="M1116" s="661">
        <v>26343.023684210522</v>
      </c>
      <c r="N1116" s="664">
        <v>7</v>
      </c>
      <c r="O1116" s="664">
        <v>174678.63</v>
      </c>
      <c r="P1116" s="677">
        <v>0.46179169816372651</v>
      </c>
      <c r="Q1116" s="665">
        <v>24954.09</v>
      </c>
    </row>
    <row r="1117" spans="1:17" ht="14.4" customHeight="1" x14ac:dyDescent="0.3">
      <c r="A1117" s="660" t="s">
        <v>7170</v>
      </c>
      <c r="B1117" s="661" t="s">
        <v>1686</v>
      </c>
      <c r="C1117" s="661" t="s">
        <v>4385</v>
      </c>
      <c r="D1117" s="661" t="s">
        <v>7360</v>
      </c>
      <c r="E1117" s="661" t="s">
        <v>7236</v>
      </c>
      <c r="F1117" s="664"/>
      <c r="G1117" s="664"/>
      <c r="H1117" s="661"/>
      <c r="I1117" s="661"/>
      <c r="J1117" s="664">
        <v>8.65</v>
      </c>
      <c r="K1117" s="664">
        <v>12604.78</v>
      </c>
      <c r="L1117" s="661"/>
      <c r="M1117" s="661">
        <v>1457.2</v>
      </c>
      <c r="N1117" s="664"/>
      <c r="O1117" s="664"/>
      <c r="P1117" s="677"/>
      <c r="Q1117" s="665"/>
    </row>
    <row r="1118" spans="1:17" ht="14.4" customHeight="1" x14ac:dyDescent="0.3">
      <c r="A1118" s="660" t="s">
        <v>7170</v>
      </c>
      <c r="B1118" s="661" t="s">
        <v>1686</v>
      </c>
      <c r="C1118" s="661" t="s">
        <v>4385</v>
      </c>
      <c r="D1118" s="661" t="s">
        <v>7235</v>
      </c>
      <c r="E1118" s="661" t="s">
        <v>7236</v>
      </c>
      <c r="F1118" s="664">
        <v>13.49</v>
      </c>
      <c r="G1118" s="664">
        <v>64956.469999999994</v>
      </c>
      <c r="H1118" s="661">
        <v>1</v>
      </c>
      <c r="I1118" s="661">
        <v>4815.1571534469977</v>
      </c>
      <c r="J1118" s="664">
        <v>1</v>
      </c>
      <c r="K1118" s="664">
        <v>4857.3999999999996</v>
      </c>
      <c r="L1118" s="661">
        <v>7.4779309897843899E-2</v>
      </c>
      <c r="M1118" s="661">
        <v>4857.3999999999996</v>
      </c>
      <c r="N1118" s="664"/>
      <c r="O1118" s="664"/>
      <c r="P1118" s="677"/>
      <c r="Q1118" s="665"/>
    </row>
    <row r="1119" spans="1:17" ht="14.4" customHeight="1" x14ac:dyDescent="0.3">
      <c r="A1119" s="660" t="s">
        <v>7170</v>
      </c>
      <c r="B1119" s="661" t="s">
        <v>1686</v>
      </c>
      <c r="C1119" s="661" t="s">
        <v>4385</v>
      </c>
      <c r="D1119" s="661" t="s">
        <v>7361</v>
      </c>
      <c r="E1119" s="661" t="s">
        <v>7236</v>
      </c>
      <c r="F1119" s="664"/>
      <c r="G1119" s="664"/>
      <c r="H1119" s="661"/>
      <c r="I1119" s="661"/>
      <c r="J1119" s="664">
        <v>1.78</v>
      </c>
      <c r="K1119" s="664">
        <v>25938.02</v>
      </c>
      <c r="L1119" s="661"/>
      <c r="M1119" s="661">
        <v>14571.921348314607</v>
      </c>
      <c r="N1119" s="664"/>
      <c r="O1119" s="664"/>
      <c r="P1119" s="677"/>
      <c r="Q1119" s="665"/>
    </row>
    <row r="1120" spans="1:17" ht="14.4" customHeight="1" x14ac:dyDescent="0.3">
      <c r="A1120" s="660" t="s">
        <v>7170</v>
      </c>
      <c r="B1120" s="661" t="s">
        <v>1686</v>
      </c>
      <c r="C1120" s="661" t="s">
        <v>4385</v>
      </c>
      <c r="D1120" s="661" t="s">
        <v>7185</v>
      </c>
      <c r="E1120" s="661" t="s">
        <v>3927</v>
      </c>
      <c r="F1120" s="664">
        <v>103.8</v>
      </c>
      <c r="G1120" s="664">
        <v>1553086.62</v>
      </c>
      <c r="H1120" s="661">
        <v>1</v>
      </c>
      <c r="I1120" s="661">
        <v>14962.298843930637</v>
      </c>
      <c r="J1120" s="664">
        <v>3.31</v>
      </c>
      <c r="K1120" s="664">
        <v>49959.65</v>
      </c>
      <c r="L1120" s="661">
        <v>3.2167973992332767E-2</v>
      </c>
      <c r="M1120" s="661">
        <v>15093.549848942599</v>
      </c>
      <c r="N1120" s="664"/>
      <c r="O1120" s="664"/>
      <c r="P1120" s="677"/>
      <c r="Q1120" s="665"/>
    </row>
    <row r="1121" spans="1:17" ht="14.4" customHeight="1" x14ac:dyDescent="0.3">
      <c r="A1121" s="660" t="s">
        <v>7170</v>
      </c>
      <c r="B1121" s="661" t="s">
        <v>1686</v>
      </c>
      <c r="C1121" s="661" t="s">
        <v>4385</v>
      </c>
      <c r="D1121" s="661" t="s">
        <v>7186</v>
      </c>
      <c r="E1121" s="661" t="s">
        <v>3931</v>
      </c>
      <c r="F1121" s="664">
        <v>3</v>
      </c>
      <c r="G1121" s="664">
        <v>100254.54</v>
      </c>
      <c r="H1121" s="661">
        <v>1</v>
      </c>
      <c r="I1121" s="661">
        <v>33418.18</v>
      </c>
      <c r="J1121" s="664"/>
      <c r="K1121" s="664"/>
      <c r="L1121" s="661"/>
      <c r="M1121" s="661"/>
      <c r="N1121" s="664"/>
      <c r="O1121" s="664"/>
      <c r="P1121" s="677"/>
      <c r="Q1121" s="665"/>
    </row>
    <row r="1122" spans="1:17" ht="14.4" customHeight="1" x14ac:dyDescent="0.3">
      <c r="A1122" s="660" t="s">
        <v>7170</v>
      </c>
      <c r="B1122" s="661" t="s">
        <v>1686</v>
      </c>
      <c r="C1122" s="661" t="s">
        <v>4385</v>
      </c>
      <c r="D1122" s="661" t="s">
        <v>7187</v>
      </c>
      <c r="E1122" s="661" t="s">
        <v>3935</v>
      </c>
      <c r="F1122" s="664">
        <v>3</v>
      </c>
      <c r="G1122" s="664">
        <v>200509.05</v>
      </c>
      <c r="H1122" s="661">
        <v>1</v>
      </c>
      <c r="I1122" s="661">
        <v>66836.349999999991</v>
      </c>
      <c r="J1122" s="664"/>
      <c r="K1122" s="664"/>
      <c r="L1122" s="661"/>
      <c r="M1122" s="661"/>
      <c r="N1122" s="664"/>
      <c r="O1122" s="664"/>
      <c r="P1122" s="677"/>
      <c r="Q1122" s="665"/>
    </row>
    <row r="1123" spans="1:17" ht="14.4" customHeight="1" x14ac:dyDescent="0.3">
      <c r="A1123" s="660" t="s">
        <v>7170</v>
      </c>
      <c r="B1123" s="661" t="s">
        <v>1686</v>
      </c>
      <c r="C1123" s="661" t="s">
        <v>4385</v>
      </c>
      <c r="D1123" s="661" t="s">
        <v>7240</v>
      </c>
      <c r="E1123" s="661" t="s">
        <v>3943</v>
      </c>
      <c r="F1123" s="664">
        <v>9</v>
      </c>
      <c r="G1123" s="664">
        <v>851816.79</v>
      </c>
      <c r="H1123" s="661">
        <v>1</v>
      </c>
      <c r="I1123" s="661">
        <v>94646.31</v>
      </c>
      <c r="J1123" s="664"/>
      <c r="K1123" s="664"/>
      <c r="L1123" s="661"/>
      <c r="M1123" s="661"/>
      <c r="N1123" s="664"/>
      <c r="O1123" s="664"/>
      <c r="P1123" s="677"/>
      <c r="Q1123" s="665"/>
    </row>
    <row r="1124" spans="1:17" ht="14.4" customHeight="1" x14ac:dyDescent="0.3">
      <c r="A1124" s="660" t="s">
        <v>7170</v>
      </c>
      <c r="B1124" s="661" t="s">
        <v>1686</v>
      </c>
      <c r="C1124" s="661" t="s">
        <v>4385</v>
      </c>
      <c r="D1124" s="661" t="s">
        <v>7189</v>
      </c>
      <c r="E1124" s="661" t="s">
        <v>4221</v>
      </c>
      <c r="F1124" s="664">
        <v>22</v>
      </c>
      <c r="G1124" s="664">
        <v>150544.57</v>
      </c>
      <c r="H1124" s="661">
        <v>1</v>
      </c>
      <c r="I1124" s="661">
        <v>6842.9350000000004</v>
      </c>
      <c r="J1124" s="664">
        <v>27</v>
      </c>
      <c r="K1124" s="664">
        <v>188123.03999999998</v>
      </c>
      <c r="L1124" s="661">
        <v>1.2496169074713221</v>
      </c>
      <c r="M1124" s="661">
        <v>6967.5199999999995</v>
      </c>
      <c r="N1124" s="664">
        <v>17</v>
      </c>
      <c r="O1124" s="664">
        <v>65523.94</v>
      </c>
      <c r="P1124" s="677">
        <v>0.43524612013571795</v>
      </c>
      <c r="Q1124" s="665">
        <v>3854.349411764706</v>
      </c>
    </row>
    <row r="1125" spans="1:17" ht="14.4" customHeight="1" x14ac:dyDescent="0.3">
      <c r="A1125" s="660" t="s">
        <v>7170</v>
      </c>
      <c r="B1125" s="661" t="s">
        <v>1686</v>
      </c>
      <c r="C1125" s="661" t="s">
        <v>4385</v>
      </c>
      <c r="D1125" s="661" t="s">
        <v>7242</v>
      </c>
      <c r="E1125" s="661" t="s">
        <v>3982</v>
      </c>
      <c r="F1125" s="664">
        <v>0.03</v>
      </c>
      <c r="G1125" s="664">
        <v>1933.12</v>
      </c>
      <c r="H1125" s="661">
        <v>1</v>
      </c>
      <c r="I1125" s="661">
        <v>64437.333333333328</v>
      </c>
      <c r="J1125" s="664"/>
      <c r="K1125" s="664"/>
      <c r="L1125" s="661"/>
      <c r="M1125" s="661"/>
      <c r="N1125" s="664"/>
      <c r="O1125" s="664"/>
      <c r="P1125" s="677"/>
      <c r="Q1125" s="665"/>
    </row>
    <row r="1126" spans="1:17" ht="14.4" customHeight="1" x14ac:dyDescent="0.3">
      <c r="A1126" s="660" t="s">
        <v>7170</v>
      </c>
      <c r="B1126" s="661" t="s">
        <v>1686</v>
      </c>
      <c r="C1126" s="661" t="s">
        <v>4385</v>
      </c>
      <c r="D1126" s="661" t="s">
        <v>7244</v>
      </c>
      <c r="E1126" s="661" t="s">
        <v>4342</v>
      </c>
      <c r="F1126" s="664">
        <v>2</v>
      </c>
      <c r="G1126" s="664">
        <v>22986.94</v>
      </c>
      <c r="H1126" s="661">
        <v>1</v>
      </c>
      <c r="I1126" s="661">
        <v>11493.47</v>
      </c>
      <c r="J1126" s="664">
        <v>11</v>
      </c>
      <c r="K1126" s="664">
        <v>122731.07</v>
      </c>
      <c r="L1126" s="661">
        <v>5.3391651955414687</v>
      </c>
      <c r="M1126" s="661">
        <v>11157.37</v>
      </c>
      <c r="N1126" s="664">
        <v>40</v>
      </c>
      <c r="O1126" s="664">
        <v>444776.80000000005</v>
      </c>
      <c r="P1126" s="677">
        <v>19.349108667791366</v>
      </c>
      <c r="Q1126" s="665">
        <v>11119.420000000002</v>
      </c>
    </row>
    <row r="1127" spans="1:17" ht="14.4" customHeight="1" x14ac:dyDescent="0.3">
      <c r="A1127" s="660" t="s">
        <v>7170</v>
      </c>
      <c r="B1127" s="661" t="s">
        <v>1686</v>
      </c>
      <c r="C1127" s="661" t="s">
        <v>4385</v>
      </c>
      <c r="D1127" s="661" t="s">
        <v>7192</v>
      </c>
      <c r="E1127" s="661" t="s">
        <v>7193</v>
      </c>
      <c r="F1127" s="664">
        <v>9</v>
      </c>
      <c r="G1127" s="664">
        <v>220513.05000000002</v>
      </c>
      <c r="H1127" s="661">
        <v>1</v>
      </c>
      <c r="I1127" s="661">
        <v>24501.45</v>
      </c>
      <c r="J1127" s="664"/>
      <c r="K1127" s="664"/>
      <c r="L1127" s="661"/>
      <c r="M1127" s="661"/>
      <c r="N1127" s="664">
        <v>3</v>
      </c>
      <c r="O1127" s="664">
        <v>74149.14</v>
      </c>
      <c r="P1127" s="677">
        <v>0.33625737796470545</v>
      </c>
      <c r="Q1127" s="665">
        <v>24716.38</v>
      </c>
    </row>
    <row r="1128" spans="1:17" ht="14.4" customHeight="1" x14ac:dyDescent="0.3">
      <c r="A1128" s="660" t="s">
        <v>7170</v>
      </c>
      <c r="B1128" s="661" t="s">
        <v>1686</v>
      </c>
      <c r="C1128" s="661" t="s">
        <v>4385</v>
      </c>
      <c r="D1128" s="661" t="s">
        <v>7194</v>
      </c>
      <c r="E1128" s="661" t="s">
        <v>3843</v>
      </c>
      <c r="F1128" s="664">
        <v>18.02</v>
      </c>
      <c r="G1128" s="664">
        <v>145733.13</v>
      </c>
      <c r="H1128" s="661">
        <v>1</v>
      </c>
      <c r="I1128" s="661">
        <v>8087.2991120976694</v>
      </c>
      <c r="J1128" s="664"/>
      <c r="K1128" s="664"/>
      <c r="L1128" s="661"/>
      <c r="M1128" s="661"/>
      <c r="N1128" s="664"/>
      <c r="O1128" s="664"/>
      <c r="P1128" s="677"/>
      <c r="Q1128" s="665"/>
    </row>
    <row r="1129" spans="1:17" ht="14.4" customHeight="1" x14ac:dyDescent="0.3">
      <c r="A1129" s="660" t="s">
        <v>7170</v>
      </c>
      <c r="B1129" s="661" t="s">
        <v>1686</v>
      </c>
      <c r="C1129" s="661" t="s">
        <v>4385</v>
      </c>
      <c r="D1129" s="661" t="s">
        <v>7194</v>
      </c>
      <c r="E1129" s="661" t="s">
        <v>7248</v>
      </c>
      <c r="F1129" s="664"/>
      <c r="G1129" s="664"/>
      <c r="H1129" s="661"/>
      <c r="I1129" s="661"/>
      <c r="J1129" s="664"/>
      <c r="K1129" s="664"/>
      <c r="L1129" s="661"/>
      <c r="M1129" s="661"/>
      <c r="N1129" s="664">
        <v>0.37</v>
      </c>
      <c r="O1129" s="664">
        <v>3007.74</v>
      </c>
      <c r="P1129" s="677"/>
      <c r="Q1129" s="665">
        <v>8129.0270270270266</v>
      </c>
    </row>
    <row r="1130" spans="1:17" ht="14.4" customHeight="1" x14ac:dyDescent="0.3">
      <c r="A1130" s="660" t="s">
        <v>7170</v>
      </c>
      <c r="B1130" s="661" t="s">
        <v>1686</v>
      </c>
      <c r="C1130" s="661" t="s">
        <v>4385</v>
      </c>
      <c r="D1130" s="661" t="s">
        <v>7195</v>
      </c>
      <c r="E1130" s="661" t="s">
        <v>3843</v>
      </c>
      <c r="F1130" s="664">
        <v>9.5299999999999994</v>
      </c>
      <c r="G1130" s="664">
        <v>307285.53000000003</v>
      </c>
      <c r="H1130" s="661">
        <v>1</v>
      </c>
      <c r="I1130" s="661">
        <v>32244.022035676815</v>
      </c>
      <c r="J1130" s="664"/>
      <c r="K1130" s="664"/>
      <c r="L1130" s="661"/>
      <c r="M1130" s="661"/>
      <c r="N1130" s="664"/>
      <c r="O1130" s="664"/>
      <c r="P1130" s="677"/>
      <c r="Q1130" s="665"/>
    </row>
    <row r="1131" spans="1:17" ht="14.4" customHeight="1" x14ac:dyDescent="0.3">
      <c r="A1131" s="660" t="s">
        <v>7170</v>
      </c>
      <c r="B1131" s="661" t="s">
        <v>1686</v>
      </c>
      <c r="C1131" s="661" t="s">
        <v>4385</v>
      </c>
      <c r="D1131" s="661" t="s">
        <v>7195</v>
      </c>
      <c r="E1131" s="661" t="s">
        <v>7248</v>
      </c>
      <c r="F1131" s="664"/>
      <c r="G1131" s="664"/>
      <c r="H1131" s="661"/>
      <c r="I1131" s="661"/>
      <c r="J1131" s="664"/>
      <c r="K1131" s="664"/>
      <c r="L1131" s="661"/>
      <c r="M1131" s="661"/>
      <c r="N1131" s="664">
        <v>0.75</v>
      </c>
      <c r="O1131" s="664">
        <v>24387.119999999999</v>
      </c>
      <c r="P1131" s="677"/>
      <c r="Q1131" s="665">
        <v>32516.16</v>
      </c>
    </row>
    <row r="1132" spans="1:17" ht="14.4" customHeight="1" x14ac:dyDescent="0.3">
      <c r="A1132" s="660" t="s">
        <v>7170</v>
      </c>
      <c r="B1132" s="661" t="s">
        <v>1686</v>
      </c>
      <c r="C1132" s="661" t="s">
        <v>4385</v>
      </c>
      <c r="D1132" s="661" t="s">
        <v>7196</v>
      </c>
      <c r="E1132" s="661" t="s">
        <v>3947</v>
      </c>
      <c r="F1132" s="664">
        <v>75.05</v>
      </c>
      <c r="G1132" s="664">
        <v>455277.99</v>
      </c>
      <c r="H1132" s="661">
        <v>1</v>
      </c>
      <c r="I1132" s="661">
        <v>6066.3289806795474</v>
      </c>
      <c r="J1132" s="664"/>
      <c r="K1132" s="664"/>
      <c r="L1132" s="661"/>
      <c r="M1132" s="661"/>
      <c r="N1132" s="664">
        <v>20.100000000000001</v>
      </c>
      <c r="O1132" s="664">
        <v>123002.95</v>
      </c>
      <c r="P1132" s="677">
        <v>0.27017108821799185</v>
      </c>
      <c r="Q1132" s="665">
        <v>6119.5497512437805</v>
      </c>
    </row>
    <row r="1133" spans="1:17" ht="14.4" customHeight="1" x14ac:dyDescent="0.3">
      <c r="A1133" s="660" t="s">
        <v>7170</v>
      </c>
      <c r="B1133" s="661" t="s">
        <v>1686</v>
      </c>
      <c r="C1133" s="661" t="s">
        <v>4385</v>
      </c>
      <c r="D1133" s="661" t="s">
        <v>7199</v>
      </c>
      <c r="E1133" s="661" t="s">
        <v>3955</v>
      </c>
      <c r="F1133" s="664">
        <v>11.52</v>
      </c>
      <c r="G1133" s="664">
        <v>145872.46</v>
      </c>
      <c r="H1133" s="661">
        <v>1</v>
      </c>
      <c r="I1133" s="661">
        <v>12662.539930555555</v>
      </c>
      <c r="J1133" s="664">
        <v>3.09</v>
      </c>
      <c r="K1133" s="664">
        <v>37708.75</v>
      </c>
      <c r="L1133" s="661">
        <v>0.25850492958026483</v>
      </c>
      <c r="M1133" s="661">
        <v>12203.478964401294</v>
      </c>
      <c r="N1133" s="664"/>
      <c r="O1133" s="664"/>
      <c r="P1133" s="677"/>
      <c r="Q1133" s="665"/>
    </row>
    <row r="1134" spans="1:17" ht="14.4" customHeight="1" x14ac:dyDescent="0.3">
      <c r="A1134" s="660" t="s">
        <v>7170</v>
      </c>
      <c r="B1134" s="661" t="s">
        <v>1686</v>
      </c>
      <c r="C1134" s="661" t="s">
        <v>4385</v>
      </c>
      <c r="D1134" s="661" t="s">
        <v>7252</v>
      </c>
      <c r="E1134" s="661" t="s">
        <v>7253</v>
      </c>
      <c r="F1134" s="664">
        <v>9</v>
      </c>
      <c r="G1134" s="664">
        <v>454.59000000000003</v>
      </c>
      <c r="H1134" s="661">
        <v>1</v>
      </c>
      <c r="I1134" s="661">
        <v>50.510000000000005</v>
      </c>
      <c r="J1134" s="664">
        <v>7</v>
      </c>
      <c r="K1134" s="664">
        <v>356.65</v>
      </c>
      <c r="L1134" s="661">
        <v>0.78455311379484804</v>
      </c>
      <c r="M1134" s="661">
        <v>50.949999999999996</v>
      </c>
      <c r="N1134" s="664">
        <v>12</v>
      </c>
      <c r="O1134" s="664">
        <v>611.40000000000009</v>
      </c>
      <c r="P1134" s="677">
        <v>1.3449481950768827</v>
      </c>
      <c r="Q1134" s="665">
        <v>50.95000000000001</v>
      </c>
    </row>
    <row r="1135" spans="1:17" ht="14.4" customHeight="1" x14ac:dyDescent="0.3">
      <c r="A1135" s="660" t="s">
        <v>7170</v>
      </c>
      <c r="B1135" s="661" t="s">
        <v>1686</v>
      </c>
      <c r="C1135" s="661" t="s">
        <v>4385</v>
      </c>
      <c r="D1135" s="661" t="s">
        <v>7347</v>
      </c>
      <c r="E1135" s="661" t="s">
        <v>1826</v>
      </c>
      <c r="F1135" s="664"/>
      <c r="G1135" s="664"/>
      <c r="H1135" s="661"/>
      <c r="I1135" s="661"/>
      <c r="J1135" s="664">
        <v>0.31</v>
      </c>
      <c r="K1135" s="664">
        <v>93.83</v>
      </c>
      <c r="L1135" s="661"/>
      <c r="M1135" s="661">
        <v>302.67741935483872</v>
      </c>
      <c r="N1135" s="664">
        <v>47.569999999999993</v>
      </c>
      <c r="O1135" s="664">
        <v>7397.2099999999991</v>
      </c>
      <c r="P1135" s="677"/>
      <c r="Q1135" s="665">
        <v>155.50157662392263</v>
      </c>
    </row>
    <row r="1136" spans="1:17" ht="14.4" customHeight="1" x14ac:dyDescent="0.3">
      <c r="A1136" s="660" t="s">
        <v>7170</v>
      </c>
      <c r="B1136" s="661" t="s">
        <v>1686</v>
      </c>
      <c r="C1136" s="661" t="s">
        <v>4385</v>
      </c>
      <c r="D1136" s="661" t="s">
        <v>7348</v>
      </c>
      <c r="E1136" s="661" t="s">
        <v>1826</v>
      </c>
      <c r="F1136" s="664"/>
      <c r="G1136" s="664"/>
      <c r="H1136" s="661"/>
      <c r="I1136" s="661"/>
      <c r="J1136" s="664">
        <v>1</v>
      </c>
      <c r="K1136" s="664">
        <v>1513.45</v>
      </c>
      <c r="L1136" s="661"/>
      <c r="M1136" s="661">
        <v>1513.45</v>
      </c>
      <c r="N1136" s="664">
        <v>12.629999999999999</v>
      </c>
      <c r="O1136" s="664">
        <v>6984.6100000000006</v>
      </c>
      <c r="P1136" s="677"/>
      <c r="Q1136" s="665">
        <v>553.01741884402225</v>
      </c>
    </row>
    <row r="1137" spans="1:17" ht="14.4" customHeight="1" x14ac:dyDescent="0.3">
      <c r="A1137" s="660" t="s">
        <v>7170</v>
      </c>
      <c r="B1137" s="661" t="s">
        <v>1686</v>
      </c>
      <c r="C1137" s="661" t="s">
        <v>4385</v>
      </c>
      <c r="D1137" s="661" t="s">
        <v>7200</v>
      </c>
      <c r="E1137" s="661" t="s">
        <v>7161</v>
      </c>
      <c r="F1137" s="664">
        <v>1186.82</v>
      </c>
      <c r="G1137" s="664">
        <v>10916.12</v>
      </c>
      <c r="H1137" s="661">
        <v>1</v>
      </c>
      <c r="I1137" s="661">
        <v>9.1977890497295309</v>
      </c>
      <c r="J1137" s="664"/>
      <c r="K1137" s="664"/>
      <c r="L1137" s="661"/>
      <c r="M1137" s="661"/>
      <c r="N1137" s="664"/>
      <c r="O1137" s="664"/>
      <c r="P1137" s="677"/>
      <c r="Q1137" s="665"/>
    </row>
    <row r="1138" spans="1:17" ht="14.4" customHeight="1" x14ac:dyDescent="0.3">
      <c r="A1138" s="660" t="s">
        <v>7170</v>
      </c>
      <c r="B1138" s="661" t="s">
        <v>1686</v>
      </c>
      <c r="C1138" s="661" t="s">
        <v>4385</v>
      </c>
      <c r="D1138" s="661" t="s">
        <v>7365</v>
      </c>
      <c r="E1138" s="661" t="s">
        <v>7257</v>
      </c>
      <c r="F1138" s="664">
        <v>1.45</v>
      </c>
      <c r="G1138" s="664">
        <v>587.22</v>
      </c>
      <c r="H1138" s="661">
        <v>1</v>
      </c>
      <c r="I1138" s="661">
        <v>404.97931034482764</v>
      </c>
      <c r="J1138" s="664"/>
      <c r="K1138" s="664"/>
      <c r="L1138" s="661"/>
      <c r="M1138" s="661"/>
      <c r="N1138" s="664"/>
      <c r="O1138" s="664"/>
      <c r="P1138" s="677"/>
      <c r="Q1138" s="665"/>
    </row>
    <row r="1139" spans="1:17" ht="14.4" customHeight="1" x14ac:dyDescent="0.3">
      <c r="A1139" s="660" t="s">
        <v>7170</v>
      </c>
      <c r="B1139" s="661" t="s">
        <v>1686</v>
      </c>
      <c r="C1139" s="661" t="s">
        <v>4385</v>
      </c>
      <c r="D1139" s="661" t="s">
        <v>7256</v>
      </c>
      <c r="E1139" s="661" t="s">
        <v>7257</v>
      </c>
      <c r="F1139" s="664">
        <v>3.98</v>
      </c>
      <c r="G1139" s="664">
        <v>4606.43</v>
      </c>
      <c r="H1139" s="661">
        <v>1</v>
      </c>
      <c r="I1139" s="661">
        <v>1157.3944723618092</v>
      </c>
      <c r="J1139" s="664"/>
      <c r="K1139" s="664"/>
      <c r="L1139" s="661"/>
      <c r="M1139" s="661"/>
      <c r="N1139" s="664"/>
      <c r="O1139" s="664"/>
      <c r="P1139" s="677"/>
      <c r="Q1139" s="665"/>
    </row>
    <row r="1140" spans="1:17" ht="14.4" customHeight="1" x14ac:dyDescent="0.3">
      <c r="A1140" s="660" t="s">
        <v>7170</v>
      </c>
      <c r="B1140" s="661" t="s">
        <v>1686</v>
      </c>
      <c r="C1140" s="661" t="s">
        <v>4385</v>
      </c>
      <c r="D1140" s="661" t="s">
        <v>7258</v>
      </c>
      <c r="E1140" s="661" t="s">
        <v>7161</v>
      </c>
      <c r="F1140" s="664"/>
      <c r="G1140" s="664"/>
      <c r="H1140" s="661"/>
      <c r="I1140" s="661"/>
      <c r="J1140" s="664">
        <v>9.5</v>
      </c>
      <c r="K1140" s="664">
        <v>9078.73</v>
      </c>
      <c r="L1140" s="661"/>
      <c r="M1140" s="661">
        <v>955.65578947368419</v>
      </c>
      <c r="N1140" s="664"/>
      <c r="O1140" s="664"/>
      <c r="P1140" s="677"/>
      <c r="Q1140" s="665"/>
    </row>
    <row r="1141" spans="1:17" ht="14.4" customHeight="1" x14ac:dyDescent="0.3">
      <c r="A1141" s="660" t="s">
        <v>7170</v>
      </c>
      <c r="B1141" s="661" t="s">
        <v>1686</v>
      </c>
      <c r="C1141" s="661" t="s">
        <v>4385</v>
      </c>
      <c r="D1141" s="661" t="s">
        <v>7258</v>
      </c>
      <c r="E1141" s="661" t="s">
        <v>4211</v>
      </c>
      <c r="F1141" s="664">
        <v>9.2200000000000006</v>
      </c>
      <c r="G1141" s="664">
        <v>8720.65</v>
      </c>
      <c r="H1141" s="661">
        <v>1</v>
      </c>
      <c r="I1141" s="661">
        <v>945.84056399132305</v>
      </c>
      <c r="J1141" s="664">
        <v>57</v>
      </c>
      <c r="K1141" s="664">
        <v>54472.480000000003</v>
      </c>
      <c r="L1141" s="661">
        <v>6.2463784236266795</v>
      </c>
      <c r="M1141" s="661">
        <v>955.65754385964919</v>
      </c>
      <c r="N1141" s="664">
        <v>3.99</v>
      </c>
      <c r="O1141" s="664">
        <v>3813.08</v>
      </c>
      <c r="P1141" s="677">
        <v>0.43724722354411655</v>
      </c>
      <c r="Q1141" s="665">
        <v>955.65914786967414</v>
      </c>
    </row>
    <row r="1142" spans="1:17" ht="14.4" customHeight="1" x14ac:dyDescent="0.3">
      <c r="A1142" s="660" t="s">
        <v>7170</v>
      </c>
      <c r="B1142" s="661" t="s">
        <v>1686</v>
      </c>
      <c r="C1142" s="661" t="s">
        <v>4385</v>
      </c>
      <c r="D1142" s="661" t="s">
        <v>7201</v>
      </c>
      <c r="E1142" s="661" t="s">
        <v>7161</v>
      </c>
      <c r="F1142" s="664"/>
      <c r="G1142" s="664"/>
      <c r="H1142" s="661"/>
      <c r="I1142" s="661"/>
      <c r="J1142" s="664">
        <v>4</v>
      </c>
      <c r="K1142" s="664">
        <v>9556.64</v>
      </c>
      <c r="L1142" s="661"/>
      <c r="M1142" s="661">
        <v>2389.16</v>
      </c>
      <c r="N1142" s="664"/>
      <c r="O1142" s="664"/>
      <c r="P1142" s="677"/>
      <c r="Q1142" s="665"/>
    </row>
    <row r="1143" spans="1:17" ht="14.4" customHeight="1" x14ac:dyDescent="0.3">
      <c r="A1143" s="660" t="s">
        <v>7170</v>
      </c>
      <c r="B1143" s="661" t="s">
        <v>1686</v>
      </c>
      <c r="C1143" s="661" t="s">
        <v>4385</v>
      </c>
      <c r="D1143" s="661" t="s">
        <v>7201</v>
      </c>
      <c r="E1143" s="661" t="s">
        <v>4211</v>
      </c>
      <c r="F1143" s="664">
        <v>23.21</v>
      </c>
      <c r="G1143" s="664">
        <v>54800.569999999992</v>
      </c>
      <c r="H1143" s="661">
        <v>1</v>
      </c>
      <c r="I1143" s="661">
        <v>2361.0758293838858</v>
      </c>
      <c r="J1143" s="664">
        <v>39.25</v>
      </c>
      <c r="K1143" s="664">
        <v>93774.53</v>
      </c>
      <c r="L1143" s="661">
        <v>1.7111962521557715</v>
      </c>
      <c r="M1143" s="661">
        <v>2389.16</v>
      </c>
      <c r="N1143" s="664">
        <v>9.8000000000000007</v>
      </c>
      <c r="O1143" s="664">
        <v>23413.759999999998</v>
      </c>
      <c r="P1143" s="677">
        <v>0.4272539500957746</v>
      </c>
      <c r="Q1143" s="665">
        <v>2389.1591836734692</v>
      </c>
    </row>
    <row r="1144" spans="1:17" ht="14.4" customHeight="1" x14ac:dyDescent="0.3">
      <c r="A1144" s="660" t="s">
        <v>7170</v>
      </c>
      <c r="B1144" s="661" t="s">
        <v>1686</v>
      </c>
      <c r="C1144" s="661" t="s">
        <v>4385</v>
      </c>
      <c r="D1144" s="661" t="s">
        <v>7259</v>
      </c>
      <c r="E1144" s="661" t="s">
        <v>7182</v>
      </c>
      <c r="F1144" s="664">
        <v>16.600000000000001</v>
      </c>
      <c r="G1144" s="664">
        <v>621.79</v>
      </c>
      <c r="H1144" s="661">
        <v>1</v>
      </c>
      <c r="I1144" s="661">
        <v>37.457228915662647</v>
      </c>
      <c r="J1144" s="664">
        <v>6.86</v>
      </c>
      <c r="K1144" s="664">
        <v>259.18</v>
      </c>
      <c r="L1144" s="661">
        <v>0.416828832885701</v>
      </c>
      <c r="M1144" s="661">
        <v>37.781341107871718</v>
      </c>
      <c r="N1144" s="664"/>
      <c r="O1144" s="664"/>
      <c r="P1144" s="677"/>
      <c r="Q1144" s="665"/>
    </row>
    <row r="1145" spans="1:17" ht="14.4" customHeight="1" x14ac:dyDescent="0.3">
      <c r="A1145" s="660" t="s">
        <v>7170</v>
      </c>
      <c r="B1145" s="661" t="s">
        <v>1686</v>
      </c>
      <c r="C1145" s="661" t="s">
        <v>4385</v>
      </c>
      <c r="D1145" s="661" t="s">
        <v>7260</v>
      </c>
      <c r="E1145" s="661" t="s">
        <v>7261</v>
      </c>
      <c r="F1145" s="664">
        <v>30</v>
      </c>
      <c r="G1145" s="664">
        <v>117713.20000000001</v>
      </c>
      <c r="H1145" s="661">
        <v>1</v>
      </c>
      <c r="I1145" s="661">
        <v>3923.7733333333335</v>
      </c>
      <c r="J1145" s="664">
        <v>20</v>
      </c>
      <c r="K1145" s="664">
        <v>52539.29</v>
      </c>
      <c r="L1145" s="661">
        <v>0.44633303656684209</v>
      </c>
      <c r="M1145" s="661">
        <v>2626.9645</v>
      </c>
      <c r="N1145" s="664">
        <v>14</v>
      </c>
      <c r="O1145" s="664">
        <v>33396.44</v>
      </c>
      <c r="P1145" s="677">
        <v>0.28371023810413787</v>
      </c>
      <c r="Q1145" s="665">
        <v>2385.46</v>
      </c>
    </row>
    <row r="1146" spans="1:17" ht="14.4" customHeight="1" x14ac:dyDescent="0.3">
      <c r="A1146" s="660" t="s">
        <v>7170</v>
      </c>
      <c r="B1146" s="661" t="s">
        <v>1686</v>
      </c>
      <c r="C1146" s="661" t="s">
        <v>4385</v>
      </c>
      <c r="D1146" s="661" t="s">
        <v>7366</v>
      </c>
      <c r="E1146" s="661" t="s">
        <v>1531</v>
      </c>
      <c r="F1146" s="664"/>
      <c r="G1146" s="664"/>
      <c r="H1146" s="661"/>
      <c r="I1146" s="661"/>
      <c r="J1146" s="664"/>
      <c r="K1146" s="664"/>
      <c r="L1146" s="661"/>
      <c r="M1146" s="661"/>
      <c r="N1146" s="664">
        <v>0.30000000000000004</v>
      </c>
      <c r="O1146" s="664">
        <v>24.450000000000003</v>
      </c>
      <c r="P1146" s="677"/>
      <c r="Q1146" s="665">
        <v>81.5</v>
      </c>
    </row>
    <row r="1147" spans="1:17" ht="14.4" customHeight="1" x14ac:dyDescent="0.3">
      <c r="A1147" s="660" t="s">
        <v>7170</v>
      </c>
      <c r="B1147" s="661" t="s">
        <v>1686</v>
      </c>
      <c r="C1147" s="661" t="s">
        <v>4385</v>
      </c>
      <c r="D1147" s="661" t="s">
        <v>7442</v>
      </c>
      <c r="E1147" s="661" t="s">
        <v>7443</v>
      </c>
      <c r="F1147" s="664">
        <v>0</v>
      </c>
      <c r="G1147" s="664">
        <v>0</v>
      </c>
      <c r="H1147" s="661"/>
      <c r="I1147" s="661"/>
      <c r="J1147" s="664"/>
      <c r="K1147" s="664"/>
      <c r="L1147" s="661"/>
      <c r="M1147" s="661"/>
      <c r="N1147" s="664"/>
      <c r="O1147" s="664"/>
      <c r="P1147" s="677"/>
      <c r="Q1147" s="665"/>
    </row>
    <row r="1148" spans="1:17" ht="14.4" customHeight="1" x14ac:dyDescent="0.3">
      <c r="A1148" s="660" t="s">
        <v>7170</v>
      </c>
      <c r="B1148" s="661" t="s">
        <v>1686</v>
      </c>
      <c r="C1148" s="661" t="s">
        <v>4385</v>
      </c>
      <c r="D1148" s="661" t="s">
        <v>7262</v>
      </c>
      <c r="E1148" s="661" t="s">
        <v>7161</v>
      </c>
      <c r="F1148" s="664">
        <v>76.899999999999991</v>
      </c>
      <c r="G1148" s="664">
        <v>12572.130000000001</v>
      </c>
      <c r="H1148" s="661">
        <v>1</v>
      </c>
      <c r="I1148" s="661">
        <v>163.48673602080626</v>
      </c>
      <c r="J1148" s="664"/>
      <c r="K1148" s="664"/>
      <c r="L1148" s="661"/>
      <c r="M1148" s="661"/>
      <c r="N1148" s="664"/>
      <c r="O1148" s="664"/>
      <c r="P1148" s="677"/>
      <c r="Q1148" s="665"/>
    </row>
    <row r="1149" spans="1:17" ht="14.4" customHeight="1" x14ac:dyDescent="0.3">
      <c r="A1149" s="660" t="s">
        <v>7170</v>
      </c>
      <c r="B1149" s="661" t="s">
        <v>1686</v>
      </c>
      <c r="C1149" s="661" t="s">
        <v>4385</v>
      </c>
      <c r="D1149" s="661" t="s">
        <v>7263</v>
      </c>
      <c r="E1149" s="661" t="s">
        <v>7161</v>
      </c>
      <c r="F1149" s="664">
        <v>16.099999999999998</v>
      </c>
      <c r="G1149" s="664">
        <v>23690.03</v>
      </c>
      <c r="H1149" s="661">
        <v>1</v>
      </c>
      <c r="I1149" s="661">
        <v>1471.4304347826089</v>
      </c>
      <c r="J1149" s="664"/>
      <c r="K1149" s="664"/>
      <c r="L1149" s="661"/>
      <c r="M1149" s="661"/>
      <c r="N1149" s="664"/>
      <c r="O1149" s="664"/>
      <c r="P1149" s="677"/>
      <c r="Q1149" s="665"/>
    </row>
    <row r="1150" spans="1:17" ht="14.4" customHeight="1" x14ac:dyDescent="0.3">
      <c r="A1150" s="660" t="s">
        <v>7170</v>
      </c>
      <c r="B1150" s="661" t="s">
        <v>1686</v>
      </c>
      <c r="C1150" s="661" t="s">
        <v>4385</v>
      </c>
      <c r="D1150" s="661" t="s">
        <v>7202</v>
      </c>
      <c r="E1150" s="661" t="s">
        <v>1021</v>
      </c>
      <c r="F1150" s="664">
        <v>110.9</v>
      </c>
      <c r="G1150" s="664">
        <v>8520.49</v>
      </c>
      <c r="H1150" s="661">
        <v>1</v>
      </c>
      <c r="I1150" s="661">
        <v>76.83038773669972</v>
      </c>
      <c r="J1150" s="664">
        <v>84</v>
      </c>
      <c r="K1150" s="664">
        <v>6513.5700000000006</v>
      </c>
      <c r="L1150" s="661">
        <v>0.7644595557297762</v>
      </c>
      <c r="M1150" s="661">
        <v>77.542500000000004</v>
      </c>
      <c r="N1150" s="664">
        <v>88.199999999999989</v>
      </c>
      <c r="O1150" s="664">
        <v>6593.65</v>
      </c>
      <c r="P1150" s="677">
        <v>0.77385807623739944</v>
      </c>
      <c r="Q1150" s="665">
        <v>74.75793650793652</v>
      </c>
    </row>
    <row r="1151" spans="1:17" ht="14.4" customHeight="1" x14ac:dyDescent="0.3">
      <c r="A1151" s="660" t="s">
        <v>7170</v>
      </c>
      <c r="B1151" s="661" t="s">
        <v>1686</v>
      </c>
      <c r="C1151" s="661" t="s">
        <v>4385</v>
      </c>
      <c r="D1151" s="661" t="s">
        <v>7265</v>
      </c>
      <c r="E1151" s="661" t="s">
        <v>1622</v>
      </c>
      <c r="F1151" s="664">
        <v>1.56</v>
      </c>
      <c r="G1151" s="664">
        <v>525.90000000000009</v>
      </c>
      <c r="H1151" s="661">
        <v>1</v>
      </c>
      <c r="I1151" s="661">
        <v>337.11538461538464</v>
      </c>
      <c r="J1151" s="664">
        <v>1.04</v>
      </c>
      <c r="K1151" s="664">
        <v>353.69000000000005</v>
      </c>
      <c r="L1151" s="661">
        <v>0.6725423084236547</v>
      </c>
      <c r="M1151" s="661">
        <v>340.08653846153851</v>
      </c>
      <c r="N1151" s="664">
        <v>0.89</v>
      </c>
      <c r="O1151" s="664">
        <v>440.82</v>
      </c>
      <c r="P1151" s="677">
        <v>0.83822019395322289</v>
      </c>
      <c r="Q1151" s="665">
        <v>495.30337078651684</v>
      </c>
    </row>
    <row r="1152" spans="1:17" ht="14.4" customHeight="1" x14ac:dyDescent="0.3">
      <c r="A1152" s="660" t="s">
        <v>7170</v>
      </c>
      <c r="B1152" s="661" t="s">
        <v>1686</v>
      </c>
      <c r="C1152" s="661" t="s">
        <v>4385</v>
      </c>
      <c r="D1152" s="661" t="s">
        <v>7266</v>
      </c>
      <c r="E1152" s="661" t="s">
        <v>1626</v>
      </c>
      <c r="F1152" s="664">
        <v>3</v>
      </c>
      <c r="G1152" s="664">
        <v>252.84</v>
      </c>
      <c r="H1152" s="661">
        <v>1</v>
      </c>
      <c r="I1152" s="661">
        <v>84.28</v>
      </c>
      <c r="J1152" s="664">
        <v>1.07</v>
      </c>
      <c r="K1152" s="664">
        <v>90.97</v>
      </c>
      <c r="L1152" s="661">
        <v>0.35979275431102675</v>
      </c>
      <c r="M1152" s="661">
        <v>85.018691588785046</v>
      </c>
      <c r="N1152" s="664">
        <v>2</v>
      </c>
      <c r="O1152" s="664">
        <v>254.28</v>
      </c>
      <c r="P1152" s="677">
        <v>1.0056953013763645</v>
      </c>
      <c r="Q1152" s="665">
        <v>127.14</v>
      </c>
    </row>
    <row r="1153" spans="1:17" ht="14.4" customHeight="1" x14ac:dyDescent="0.3">
      <c r="A1153" s="660" t="s">
        <v>7170</v>
      </c>
      <c r="B1153" s="661" t="s">
        <v>1686</v>
      </c>
      <c r="C1153" s="661" t="s">
        <v>4385</v>
      </c>
      <c r="D1153" s="661" t="s">
        <v>7267</v>
      </c>
      <c r="E1153" s="661" t="s">
        <v>1630</v>
      </c>
      <c r="F1153" s="664">
        <v>8.83</v>
      </c>
      <c r="G1153" s="664">
        <v>1488.4599999999998</v>
      </c>
      <c r="H1153" s="661">
        <v>1</v>
      </c>
      <c r="I1153" s="661">
        <v>168.56851642129104</v>
      </c>
      <c r="J1153" s="664">
        <v>5.9399999999999995</v>
      </c>
      <c r="K1153" s="664">
        <v>1010.09</v>
      </c>
      <c r="L1153" s="661">
        <v>0.6786141381024684</v>
      </c>
      <c r="M1153" s="661">
        <v>170.04882154882156</v>
      </c>
      <c r="N1153" s="664">
        <v>3.05</v>
      </c>
      <c r="O1153" s="664">
        <v>687.15</v>
      </c>
      <c r="P1153" s="677">
        <v>0.46165163995001551</v>
      </c>
      <c r="Q1153" s="665">
        <v>225.29508196721312</v>
      </c>
    </row>
    <row r="1154" spans="1:17" ht="14.4" customHeight="1" x14ac:dyDescent="0.3">
      <c r="A1154" s="660" t="s">
        <v>7170</v>
      </c>
      <c r="B1154" s="661" t="s">
        <v>1686</v>
      </c>
      <c r="C1154" s="661" t="s">
        <v>4385</v>
      </c>
      <c r="D1154" s="661" t="s">
        <v>7268</v>
      </c>
      <c r="E1154" s="661" t="s">
        <v>7161</v>
      </c>
      <c r="F1154" s="664">
        <v>22.1</v>
      </c>
      <c r="G1154" s="664">
        <v>441.73</v>
      </c>
      <c r="H1154" s="661">
        <v>1</v>
      </c>
      <c r="I1154" s="661">
        <v>19.987782805429863</v>
      </c>
      <c r="J1154" s="664"/>
      <c r="K1154" s="664"/>
      <c r="L1154" s="661"/>
      <c r="M1154" s="661"/>
      <c r="N1154" s="664"/>
      <c r="O1154" s="664"/>
      <c r="P1154" s="677"/>
      <c r="Q1154" s="665"/>
    </row>
    <row r="1155" spans="1:17" ht="14.4" customHeight="1" x14ac:dyDescent="0.3">
      <c r="A1155" s="660" t="s">
        <v>7170</v>
      </c>
      <c r="B1155" s="661" t="s">
        <v>1686</v>
      </c>
      <c r="C1155" s="661" t="s">
        <v>4385</v>
      </c>
      <c r="D1155" s="661" t="s">
        <v>7429</v>
      </c>
      <c r="E1155" s="661" t="s">
        <v>7161</v>
      </c>
      <c r="F1155" s="664">
        <v>2.4</v>
      </c>
      <c r="G1155" s="664">
        <v>3908.37</v>
      </c>
      <c r="H1155" s="661">
        <v>1</v>
      </c>
      <c r="I1155" s="661">
        <v>1628.4875</v>
      </c>
      <c r="J1155" s="664"/>
      <c r="K1155" s="664"/>
      <c r="L1155" s="661"/>
      <c r="M1155" s="661"/>
      <c r="N1155" s="664"/>
      <c r="O1155" s="664"/>
      <c r="P1155" s="677"/>
      <c r="Q1155" s="665"/>
    </row>
    <row r="1156" spans="1:17" ht="14.4" customHeight="1" x14ac:dyDescent="0.3">
      <c r="A1156" s="660" t="s">
        <v>7170</v>
      </c>
      <c r="B1156" s="661" t="s">
        <v>1686</v>
      </c>
      <c r="C1156" s="661" t="s">
        <v>4385</v>
      </c>
      <c r="D1156" s="661" t="s">
        <v>7269</v>
      </c>
      <c r="E1156" s="661" t="s">
        <v>1059</v>
      </c>
      <c r="F1156" s="664">
        <v>18.799999999999997</v>
      </c>
      <c r="G1156" s="664">
        <v>1129.1300000000001</v>
      </c>
      <c r="H1156" s="661">
        <v>1</v>
      </c>
      <c r="I1156" s="661">
        <v>60.060106382978738</v>
      </c>
      <c r="J1156" s="664">
        <v>15.599999999999998</v>
      </c>
      <c r="K1156" s="664">
        <v>978.2</v>
      </c>
      <c r="L1156" s="661">
        <v>0.86633071479811885</v>
      </c>
      <c r="M1156" s="661">
        <v>62.705128205128219</v>
      </c>
      <c r="N1156" s="664">
        <v>6.3</v>
      </c>
      <c r="O1156" s="664">
        <v>395.01</v>
      </c>
      <c r="P1156" s="677">
        <v>0.34983571422245441</v>
      </c>
      <c r="Q1156" s="665">
        <v>62.7</v>
      </c>
    </row>
    <row r="1157" spans="1:17" ht="14.4" customHeight="1" x14ac:dyDescent="0.3">
      <c r="A1157" s="660" t="s">
        <v>7170</v>
      </c>
      <c r="B1157" s="661" t="s">
        <v>1686</v>
      </c>
      <c r="C1157" s="661" t="s">
        <v>4385</v>
      </c>
      <c r="D1157" s="661" t="s">
        <v>7419</v>
      </c>
      <c r="E1157" s="661" t="s">
        <v>7368</v>
      </c>
      <c r="F1157" s="664">
        <v>6</v>
      </c>
      <c r="G1157" s="664">
        <v>401.28</v>
      </c>
      <c r="H1157" s="661">
        <v>1</v>
      </c>
      <c r="I1157" s="661">
        <v>66.88</v>
      </c>
      <c r="J1157" s="664"/>
      <c r="K1157" s="664"/>
      <c r="L1157" s="661"/>
      <c r="M1157" s="661"/>
      <c r="N1157" s="664"/>
      <c r="O1157" s="664"/>
      <c r="P1157" s="677"/>
      <c r="Q1157" s="665"/>
    </row>
    <row r="1158" spans="1:17" ht="14.4" customHeight="1" x14ac:dyDescent="0.3">
      <c r="A1158" s="660" t="s">
        <v>7170</v>
      </c>
      <c r="B1158" s="661" t="s">
        <v>1686</v>
      </c>
      <c r="C1158" s="661" t="s">
        <v>4385</v>
      </c>
      <c r="D1158" s="661" t="s">
        <v>7449</v>
      </c>
      <c r="E1158" s="661" t="s">
        <v>7368</v>
      </c>
      <c r="F1158" s="664">
        <v>2.38</v>
      </c>
      <c r="G1158" s="664">
        <v>397.94</v>
      </c>
      <c r="H1158" s="661">
        <v>1</v>
      </c>
      <c r="I1158" s="661">
        <v>167.20168067226891</v>
      </c>
      <c r="J1158" s="664"/>
      <c r="K1158" s="664"/>
      <c r="L1158" s="661"/>
      <c r="M1158" s="661"/>
      <c r="N1158" s="664"/>
      <c r="O1158" s="664"/>
      <c r="P1158" s="677"/>
      <c r="Q1158" s="665"/>
    </row>
    <row r="1159" spans="1:17" ht="14.4" customHeight="1" x14ac:dyDescent="0.3">
      <c r="A1159" s="660" t="s">
        <v>7170</v>
      </c>
      <c r="B1159" s="661" t="s">
        <v>1686</v>
      </c>
      <c r="C1159" s="661" t="s">
        <v>4385</v>
      </c>
      <c r="D1159" s="661" t="s">
        <v>7367</v>
      </c>
      <c r="E1159" s="661" t="s">
        <v>7368</v>
      </c>
      <c r="F1159" s="664">
        <v>1</v>
      </c>
      <c r="G1159" s="664">
        <v>334.39</v>
      </c>
      <c r="H1159" s="661">
        <v>1</v>
      </c>
      <c r="I1159" s="661">
        <v>334.39</v>
      </c>
      <c r="J1159" s="664"/>
      <c r="K1159" s="664"/>
      <c r="L1159" s="661"/>
      <c r="M1159" s="661"/>
      <c r="N1159" s="664"/>
      <c r="O1159" s="664"/>
      <c r="P1159" s="677"/>
      <c r="Q1159" s="665"/>
    </row>
    <row r="1160" spans="1:17" ht="14.4" customHeight="1" x14ac:dyDescent="0.3">
      <c r="A1160" s="660" t="s">
        <v>7170</v>
      </c>
      <c r="B1160" s="661" t="s">
        <v>1686</v>
      </c>
      <c r="C1160" s="661" t="s">
        <v>4385</v>
      </c>
      <c r="D1160" s="661" t="s">
        <v>7349</v>
      </c>
      <c r="E1160" s="661" t="s">
        <v>7350</v>
      </c>
      <c r="F1160" s="664"/>
      <c r="G1160" s="664"/>
      <c r="H1160" s="661"/>
      <c r="I1160" s="661"/>
      <c r="J1160" s="664">
        <v>0.02</v>
      </c>
      <c r="K1160" s="664">
        <v>7.71</v>
      </c>
      <c r="L1160" s="661"/>
      <c r="M1160" s="661">
        <v>385.5</v>
      </c>
      <c r="N1160" s="664">
        <v>0.26</v>
      </c>
      <c r="O1160" s="664">
        <v>69.58</v>
      </c>
      <c r="P1160" s="677"/>
      <c r="Q1160" s="665">
        <v>267.61538461538458</v>
      </c>
    </row>
    <row r="1161" spans="1:17" ht="14.4" customHeight="1" x14ac:dyDescent="0.3">
      <c r="A1161" s="660" t="s">
        <v>7170</v>
      </c>
      <c r="B1161" s="661" t="s">
        <v>1686</v>
      </c>
      <c r="C1161" s="661" t="s">
        <v>4385</v>
      </c>
      <c r="D1161" s="661" t="s">
        <v>7203</v>
      </c>
      <c r="E1161" s="661" t="s">
        <v>7204</v>
      </c>
      <c r="F1161" s="664">
        <v>29.6</v>
      </c>
      <c r="G1161" s="664">
        <v>3595.7900000000004</v>
      </c>
      <c r="H1161" s="661">
        <v>1</v>
      </c>
      <c r="I1161" s="661">
        <v>121.47939189189189</v>
      </c>
      <c r="J1161" s="664">
        <v>15.200000000000001</v>
      </c>
      <c r="K1161" s="664">
        <v>1863.54</v>
      </c>
      <c r="L1161" s="661">
        <v>0.51825607168383014</v>
      </c>
      <c r="M1161" s="661">
        <v>122.60131578947367</v>
      </c>
      <c r="N1161" s="664">
        <v>16.100000000000001</v>
      </c>
      <c r="O1161" s="664">
        <v>2966.6600000000003</v>
      </c>
      <c r="P1161" s="677">
        <v>0.82503705722525511</v>
      </c>
      <c r="Q1161" s="665">
        <v>184.26459627329191</v>
      </c>
    </row>
    <row r="1162" spans="1:17" ht="14.4" customHeight="1" x14ac:dyDescent="0.3">
      <c r="A1162" s="660" t="s">
        <v>7170</v>
      </c>
      <c r="B1162" s="661" t="s">
        <v>1686</v>
      </c>
      <c r="C1162" s="661" t="s">
        <v>4385</v>
      </c>
      <c r="D1162" s="661" t="s">
        <v>7205</v>
      </c>
      <c r="E1162" s="661" t="s">
        <v>4110</v>
      </c>
      <c r="F1162" s="664">
        <v>14.6</v>
      </c>
      <c r="G1162" s="664">
        <v>942.45</v>
      </c>
      <c r="H1162" s="661">
        <v>1</v>
      </c>
      <c r="I1162" s="661">
        <v>64.551369863013704</v>
      </c>
      <c r="J1162" s="664">
        <v>8</v>
      </c>
      <c r="K1162" s="664">
        <v>563.58999999999992</v>
      </c>
      <c r="L1162" s="661">
        <v>0.59800519921481232</v>
      </c>
      <c r="M1162" s="661">
        <v>70.44874999999999</v>
      </c>
      <c r="N1162" s="664">
        <v>3.8000000000000003</v>
      </c>
      <c r="O1162" s="664">
        <v>337.06000000000006</v>
      </c>
      <c r="P1162" s="677">
        <v>0.35764231524218798</v>
      </c>
      <c r="Q1162" s="665">
        <v>88.7</v>
      </c>
    </row>
    <row r="1163" spans="1:17" ht="14.4" customHeight="1" x14ac:dyDescent="0.3">
      <c r="A1163" s="660" t="s">
        <v>7170</v>
      </c>
      <c r="B1163" s="661" t="s">
        <v>1686</v>
      </c>
      <c r="C1163" s="661" t="s">
        <v>4385</v>
      </c>
      <c r="D1163" s="661" t="s">
        <v>7450</v>
      </c>
      <c r="E1163" s="661" t="s">
        <v>4330</v>
      </c>
      <c r="F1163" s="664"/>
      <c r="G1163" s="664"/>
      <c r="H1163" s="661"/>
      <c r="I1163" s="661"/>
      <c r="J1163" s="664">
        <v>1</v>
      </c>
      <c r="K1163" s="664">
        <v>85.41</v>
      </c>
      <c r="L1163" s="661"/>
      <c r="M1163" s="661">
        <v>85.41</v>
      </c>
      <c r="N1163" s="664"/>
      <c r="O1163" s="664"/>
      <c r="P1163" s="677"/>
      <c r="Q1163" s="665"/>
    </row>
    <row r="1164" spans="1:17" ht="14.4" customHeight="1" x14ac:dyDescent="0.3">
      <c r="A1164" s="660" t="s">
        <v>7170</v>
      </c>
      <c r="B1164" s="661" t="s">
        <v>1686</v>
      </c>
      <c r="C1164" s="661" t="s">
        <v>4385</v>
      </c>
      <c r="D1164" s="661" t="s">
        <v>7206</v>
      </c>
      <c r="E1164" s="661" t="s">
        <v>7161</v>
      </c>
      <c r="F1164" s="664">
        <v>26</v>
      </c>
      <c r="G1164" s="664">
        <v>434.68</v>
      </c>
      <c r="H1164" s="661">
        <v>1</v>
      </c>
      <c r="I1164" s="661">
        <v>16.71846153846154</v>
      </c>
      <c r="J1164" s="664"/>
      <c r="K1164" s="664"/>
      <c r="L1164" s="661"/>
      <c r="M1164" s="661"/>
      <c r="N1164" s="664"/>
      <c r="O1164" s="664"/>
      <c r="P1164" s="677"/>
      <c r="Q1164" s="665"/>
    </row>
    <row r="1165" spans="1:17" ht="14.4" customHeight="1" x14ac:dyDescent="0.3">
      <c r="A1165" s="660" t="s">
        <v>7170</v>
      </c>
      <c r="B1165" s="661" t="s">
        <v>1686</v>
      </c>
      <c r="C1165" s="661" t="s">
        <v>4385</v>
      </c>
      <c r="D1165" s="661" t="s">
        <v>7270</v>
      </c>
      <c r="E1165" s="661" t="s">
        <v>7161</v>
      </c>
      <c r="F1165" s="664"/>
      <c r="G1165" s="664"/>
      <c r="H1165" s="661"/>
      <c r="I1165" s="661"/>
      <c r="J1165" s="664">
        <v>25</v>
      </c>
      <c r="K1165" s="664">
        <v>945.25</v>
      </c>
      <c r="L1165" s="661"/>
      <c r="M1165" s="661">
        <v>37.81</v>
      </c>
      <c r="N1165" s="664">
        <v>1</v>
      </c>
      <c r="O1165" s="664">
        <v>37.81</v>
      </c>
      <c r="P1165" s="677"/>
      <c r="Q1165" s="665">
        <v>37.81</v>
      </c>
    </row>
    <row r="1166" spans="1:17" ht="14.4" customHeight="1" x14ac:dyDescent="0.3">
      <c r="A1166" s="660" t="s">
        <v>7170</v>
      </c>
      <c r="B1166" s="661" t="s">
        <v>1686</v>
      </c>
      <c r="C1166" s="661" t="s">
        <v>4385</v>
      </c>
      <c r="D1166" s="661" t="s">
        <v>7207</v>
      </c>
      <c r="E1166" s="661" t="s">
        <v>7161</v>
      </c>
      <c r="F1166" s="664">
        <v>100</v>
      </c>
      <c r="G1166" s="664">
        <v>1392.81</v>
      </c>
      <c r="H1166" s="661">
        <v>1</v>
      </c>
      <c r="I1166" s="661">
        <v>13.928099999999999</v>
      </c>
      <c r="J1166" s="664">
        <v>63.3</v>
      </c>
      <c r="K1166" s="664">
        <v>598.17000000000007</v>
      </c>
      <c r="L1166" s="661">
        <v>0.42946992052038691</v>
      </c>
      <c r="M1166" s="661">
        <v>9.4497630331753566</v>
      </c>
      <c r="N1166" s="664">
        <v>6.1</v>
      </c>
      <c r="O1166" s="664">
        <v>57.64</v>
      </c>
      <c r="P1166" s="677">
        <v>4.1383964790603169E-2</v>
      </c>
      <c r="Q1166" s="665">
        <v>9.449180327868854</v>
      </c>
    </row>
    <row r="1167" spans="1:17" ht="14.4" customHeight="1" x14ac:dyDescent="0.3">
      <c r="A1167" s="660" t="s">
        <v>7170</v>
      </c>
      <c r="B1167" s="661" t="s">
        <v>1686</v>
      </c>
      <c r="C1167" s="661" t="s">
        <v>4385</v>
      </c>
      <c r="D1167" s="661" t="s">
        <v>7373</v>
      </c>
      <c r="E1167" s="661" t="s">
        <v>3505</v>
      </c>
      <c r="F1167" s="664"/>
      <c r="G1167" s="664"/>
      <c r="H1167" s="661"/>
      <c r="I1167" s="661"/>
      <c r="J1167" s="664"/>
      <c r="K1167" s="664"/>
      <c r="L1167" s="661"/>
      <c r="M1167" s="661"/>
      <c r="N1167" s="664">
        <v>4.04</v>
      </c>
      <c r="O1167" s="664">
        <v>29763.52</v>
      </c>
      <c r="P1167" s="677"/>
      <c r="Q1167" s="665">
        <v>7367.2079207920797</v>
      </c>
    </row>
    <row r="1168" spans="1:17" ht="14.4" customHeight="1" x14ac:dyDescent="0.3">
      <c r="A1168" s="660" t="s">
        <v>7170</v>
      </c>
      <c r="B1168" s="661" t="s">
        <v>1686</v>
      </c>
      <c r="C1168" s="661" t="s">
        <v>4385</v>
      </c>
      <c r="D1168" s="661" t="s">
        <v>7273</v>
      </c>
      <c r="E1168" s="661" t="s">
        <v>7272</v>
      </c>
      <c r="F1168" s="664">
        <v>1.19</v>
      </c>
      <c r="G1168" s="664">
        <v>332.07</v>
      </c>
      <c r="H1168" s="661">
        <v>1</v>
      </c>
      <c r="I1168" s="661">
        <v>279.05042016806721</v>
      </c>
      <c r="J1168" s="664">
        <v>3.95</v>
      </c>
      <c r="K1168" s="664">
        <v>1195.6199999999999</v>
      </c>
      <c r="L1168" s="661">
        <v>3.6005059174270482</v>
      </c>
      <c r="M1168" s="661">
        <v>302.68860759493668</v>
      </c>
      <c r="N1168" s="664"/>
      <c r="O1168" s="664"/>
      <c r="P1168" s="677"/>
      <c r="Q1168" s="665"/>
    </row>
    <row r="1169" spans="1:17" ht="14.4" customHeight="1" x14ac:dyDescent="0.3">
      <c r="A1169" s="660" t="s">
        <v>7170</v>
      </c>
      <c r="B1169" s="661" t="s">
        <v>1686</v>
      </c>
      <c r="C1169" s="661" t="s">
        <v>4385</v>
      </c>
      <c r="D1169" s="661" t="s">
        <v>7208</v>
      </c>
      <c r="E1169" s="661" t="s">
        <v>7161</v>
      </c>
      <c r="F1169" s="664">
        <v>14.77</v>
      </c>
      <c r="G1169" s="664">
        <v>48267.350000000006</v>
      </c>
      <c r="H1169" s="661">
        <v>1</v>
      </c>
      <c r="I1169" s="661">
        <v>3267.9316181448889</v>
      </c>
      <c r="J1169" s="664"/>
      <c r="K1169" s="664"/>
      <c r="L1169" s="661"/>
      <c r="M1169" s="661"/>
      <c r="N1169" s="664"/>
      <c r="O1169" s="664"/>
      <c r="P1169" s="677"/>
      <c r="Q1169" s="665"/>
    </row>
    <row r="1170" spans="1:17" ht="14.4" customHeight="1" x14ac:dyDescent="0.3">
      <c r="A1170" s="660" t="s">
        <v>7170</v>
      </c>
      <c r="B1170" s="661" t="s">
        <v>1686</v>
      </c>
      <c r="C1170" s="661" t="s">
        <v>4385</v>
      </c>
      <c r="D1170" s="661" t="s">
        <v>7209</v>
      </c>
      <c r="E1170" s="661" t="s">
        <v>7161</v>
      </c>
      <c r="F1170" s="664">
        <v>3.33</v>
      </c>
      <c r="G1170" s="664">
        <v>22211.200000000001</v>
      </c>
      <c r="H1170" s="661">
        <v>1</v>
      </c>
      <c r="I1170" s="661">
        <v>6670.0300300300305</v>
      </c>
      <c r="J1170" s="664"/>
      <c r="K1170" s="664"/>
      <c r="L1170" s="661"/>
      <c r="M1170" s="661"/>
      <c r="N1170" s="664"/>
      <c r="O1170" s="664"/>
      <c r="P1170" s="677"/>
      <c r="Q1170" s="665"/>
    </row>
    <row r="1171" spans="1:17" ht="14.4" customHeight="1" x14ac:dyDescent="0.3">
      <c r="A1171" s="660" t="s">
        <v>7170</v>
      </c>
      <c r="B1171" s="661" t="s">
        <v>1686</v>
      </c>
      <c r="C1171" s="661" t="s">
        <v>4385</v>
      </c>
      <c r="D1171" s="661" t="s">
        <v>7210</v>
      </c>
      <c r="E1171" s="661" t="s">
        <v>7211</v>
      </c>
      <c r="F1171" s="664">
        <v>109.02000000000001</v>
      </c>
      <c r="G1171" s="664">
        <v>103280.01000000001</v>
      </c>
      <c r="H1171" s="661">
        <v>1</v>
      </c>
      <c r="I1171" s="661">
        <v>947.34920198128782</v>
      </c>
      <c r="J1171" s="664"/>
      <c r="K1171" s="664"/>
      <c r="L1171" s="661"/>
      <c r="M1171" s="661"/>
      <c r="N1171" s="664"/>
      <c r="O1171" s="664"/>
      <c r="P1171" s="677"/>
      <c r="Q1171" s="665"/>
    </row>
    <row r="1172" spans="1:17" ht="14.4" customHeight="1" x14ac:dyDescent="0.3">
      <c r="A1172" s="660" t="s">
        <v>7170</v>
      </c>
      <c r="B1172" s="661" t="s">
        <v>1686</v>
      </c>
      <c r="C1172" s="661" t="s">
        <v>4385</v>
      </c>
      <c r="D1172" s="661" t="s">
        <v>7212</v>
      </c>
      <c r="E1172" s="661" t="s">
        <v>7211</v>
      </c>
      <c r="F1172" s="664">
        <v>170.01</v>
      </c>
      <c r="G1172" s="664">
        <v>402648.22000000003</v>
      </c>
      <c r="H1172" s="661">
        <v>1</v>
      </c>
      <c r="I1172" s="661">
        <v>2368.3796247279574</v>
      </c>
      <c r="J1172" s="664"/>
      <c r="K1172" s="664"/>
      <c r="L1172" s="661"/>
      <c r="M1172" s="661"/>
      <c r="N1172" s="664"/>
      <c r="O1172" s="664"/>
      <c r="P1172" s="677"/>
      <c r="Q1172" s="665"/>
    </row>
    <row r="1173" spans="1:17" ht="14.4" customHeight="1" x14ac:dyDescent="0.3">
      <c r="A1173" s="660" t="s">
        <v>7170</v>
      </c>
      <c r="B1173" s="661" t="s">
        <v>1686</v>
      </c>
      <c r="C1173" s="661" t="s">
        <v>4385</v>
      </c>
      <c r="D1173" s="661" t="s">
        <v>7213</v>
      </c>
      <c r="E1173" s="661" t="s">
        <v>4211</v>
      </c>
      <c r="F1173" s="664">
        <v>10.100000000000001</v>
      </c>
      <c r="G1173" s="664">
        <v>99344.1</v>
      </c>
      <c r="H1173" s="661">
        <v>1</v>
      </c>
      <c r="I1173" s="661">
        <v>9836.0495049504934</v>
      </c>
      <c r="J1173" s="664">
        <v>66.529999999999987</v>
      </c>
      <c r="K1173" s="664">
        <v>476850.32</v>
      </c>
      <c r="L1173" s="661">
        <v>4.7999863102086584</v>
      </c>
      <c r="M1173" s="661">
        <v>7167.4480685405097</v>
      </c>
      <c r="N1173" s="664">
        <v>20.759999999999998</v>
      </c>
      <c r="O1173" s="664">
        <v>148796.22</v>
      </c>
      <c r="P1173" s="677">
        <v>1.4977861795516794</v>
      </c>
      <c r="Q1173" s="665">
        <v>7167.4479768786132</v>
      </c>
    </row>
    <row r="1174" spans="1:17" ht="14.4" customHeight="1" x14ac:dyDescent="0.3">
      <c r="A1174" s="660" t="s">
        <v>7170</v>
      </c>
      <c r="B1174" s="661" t="s">
        <v>1686</v>
      </c>
      <c r="C1174" s="661" t="s">
        <v>4385</v>
      </c>
      <c r="D1174" s="661" t="s">
        <v>7374</v>
      </c>
      <c r="E1174" s="661" t="s">
        <v>7272</v>
      </c>
      <c r="F1174" s="664">
        <v>1.66</v>
      </c>
      <c r="G1174" s="664">
        <v>4052.67</v>
      </c>
      <c r="H1174" s="661">
        <v>1</v>
      </c>
      <c r="I1174" s="661">
        <v>2441.367469879518</v>
      </c>
      <c r="J1174" s="664"/>
      <c r="K1174" s="664"/>
      <c r="L1174" s="661"/>
      <c r="M1174" s="661"/>
      <c r="N1174" s="664"/>
      <c r="O1174" s="664"/>
      <c r="P1174" s="677"/>
      <c r="Q1174" s="665"/>
    </row>
    <row r="1175" spans="1:17" ht="14.4" customHeight="1" x14ac:dyDescent="0.3">
      <c r="A1175" s="660" t="s">
        <v>7170</v>
      </c>
      <c r="B1175" s="661" t="s">
        <v>1686</v>
      </c>
      <c r="C1175" s="661" t="s">
        <v>4385</v>
      </c>
      <c r="D1175" s="661" t="s">
        <v>7214</v>
      </c>
      <c r="E1175" s="661" t="s">
        <v>1854</v>
      </c>
      <c r="F1175" s="664">
        <v>2.1</v>
      </c>
      <c r="G1175" s="664">
        <v>951.48</v>
      </c>
      <c r="H1175" s="661">
        <v>1</v>
      </c>
      <c r="I1175" s="661">
        <v>453.08571428571429</v>
      </c>
      <c r="J1175" s="664"/>
      <c r="K1175" s="664"/>
      <c r="L1175" s="661"/>
      <c r="M1175" s="661"/>
      <c r="N1175" s="664">
        <v>0.34</v>
      </c>
      <c r="O1175" s="664">
        <v>235.02</v>
      </c>
      <c r="P1175" s="677">
        <v>0.24700466641442806</v>
      </c>
      <c r="Q1175" s="665">
        <v>691.23529411764707</v>
      </c>
    </row>
    <row r="1176" spans="1:17" ht="14.4" customHeight="1" x14ac:dyDescent="0.3">
      <c r="A1176" s="660" t="s">
        <v>7170</v>
      </c>
      <c r="B1176" s="661" t="s">
        <v>1686</v>
      </c>
      <c r="C1176" s="661" t="s">
        <v>4385</v>
      </c>
      <c r="D1176" s="661" t="s">
        <v>7215</v>
      </c>
      <c r="E1176" s="661" t="s">
        <v>1854</v>
      </c>
      <c r="F1176" s="664">
        <v>1.1000000000000001</v>
      </c>
      <c r="G1176" s="664">
        <v>709.23</v>
      </c>
      <c r="H1176" s="661">
        <v>1</v>
      </c>
      <c r="I1176" s="661">
        <v>644.75454545454545</v>
      </c>
      <c r="J1176" s="664"/>
      <c r="K1176" s="664"/>
      <c r="L1176" s="661"/>
      <c r="M1176" s="661"/>
      <c r="N1176" s="664"/>
      <c r="O1176" s="664"/>
      <c r="P1176" s="677"/>
      <c r="Q1176" s="665"/>
    </row>
    <row r="1177" spans="1:17" ht="14.4" customHeight="1" x14ac:dyDescent="0.3">
      <c r="A1177" s="660" t="s">
        <v>7170</v>
      </c>
      <c r="B1177" s="661" t="s">
        <v>1686</v>
      </c>
      <c r="C1177" s="661" t="s">
        <v>4385</v>
      </c>
      <c r="D1177" s="661" t="s">
        <v>7216</v>
      </c>
      <c r="E1177" s="661" t="s">
        <v>1854</v>
      </c>
      <c r="F1177" s="664">
        <v>57.54</v>
      </c>
      <c r="G1177" s="664">
        <v>16673.73</v>
      </c>
      <c r="H1177" s="661">
        <v>1</v>
      </c>
      <c r="I1177" s="661">
        <v>289.77632950990613</v>
      </c>
      <c r="J1177" s="664">
        <v>16.889999999999997</v>
      </c>
      <c r="K1177" s="664">
        <v>4195.4799999999996</v>
      </c>
      <c r="L1177" s="661">
        <v>0.25162216252752084</v>
      </c>
      <c r="M1177" s="661">
        <v>248.40023682652458</v>
      </c>
      <c r="N1177" s="664">
        <v>8.4600000000000009</v>
      </c>
      <c r="O1177" s="664">
        <v>1949.2800000000002</v>
      </c>
      <c r="P1177" s="677">
        <v>0.11690725470545585</v>
      </c>
      <c r="Q1177" s="665">
        <v>230.41134751773049</v>
      </c>
    </row>
    <row r="1178" spans="1:17" ht="14.4" customHeight="1" x14ac:dyDescent="0.3">
      <c r="A1178" s="660" t="s">
        <v>7170</v>
      </c>
      <c r="B1178" s="661" t="s">
        <v>1686</v>
      </c>
      <c r="C1178" s="661" t="s">
        <v>4385</v>
      </c>
      <c r="D1178" s="661" t="s">
        <v>7274</v>
      </c>
      <c r="E1178" s="661" t="s">
        <v>3383</v>
      </c>
      <c r="F1178" s="664"/>
      <c r="G1178" s="664"/>
      <c r="H1178" s="661"/>
      <c r="I1178" s="661"/>
      <c r="J1178" s="664"/>
      <c r="K1178" s="664"/>
      <c r="L1178" s="661"/>
      <c r="M1178" s="661"/>
      <c r="N1178" s="664">
        <v>9.4</v>
      </c>
      <c r="O1178" s="664">
        <v>10772.49</v>
      </c>
      <c r="P1178" s="677"/>
      <c r="Q1178" s="665">
        <v>1146.009574468085</v>
      </c>
    </row>
    <row r="1179" spans="1:17" ht="14.4" customHeight="1" x14ac:dyDescent="0.3">
      <c r="A1179" s="660" t="s">
        <v>7170</v>
      </c>
      <c r="B1179" s="661" t="s">
        <v>1686</v>
      </c>
      <c r="C1179" s="661" t="s">
        <v>4385</v>
      </c>
      <c r="D1179" s="661" t="s">
        <v>7275</v>
      </c>
      <c r="E1179" s="661" t="s">
        <v>3383</v>
      </c>
      <c r="F1179" s="664"/>
      <c r="G1179" s="664"/>
      <c r="H1179" s="661"/>
      <c r="I1179" s="661"/>
      <c r="J1179" s="664"/>
      <c r="K1179" s="664"/>
      <c r="L1179" s="661"/>
      <c r="M1179" s="661"/>
      <c r="N1179" s="664">
        <v>6.6400000000000006</v>
      </c>
      <c r="O1179" s="664">
        <v>30438.02</v>
      </c>
      <c r="P1179" s="677"/>
      <c r="Q1179" s="665">
        <v>4584.0391566265052</v>
      </c>
    </row>
    <row r="1180" spans="1:17" ht="14.4" customHeight="1" x14ac:dyDescent="0.3">
      <c r="A1180" s="660" t="s">
        <v>7170</v>
      </c>
      <c r="B1180" s="661" t="s">
        <v>1686</v>
      </c>
      <c r="C1180" s="661" t="s">
        <v>4385</v>
      </c>
      <c r="D1180" s="661" t="s">
        <v>7217</v>
      </c>
      <c r="E1180" s="661" t="s">
        <v>7218</v>
      </c>
      <c r="F1180" s="664">
        <v>99.74</v>
      </c>
      <c r="G1180" s="664">
        <v>332634.46999999997</v>
      </c>
      <c r="H1180" s="661">
        <v>1</v>
      </c>
      <c r="I1180" s="661">
        <v>3335.0157409264084</v>
      </c>
      <c r="J1180" s="664">
        <v>53.09</v>
      </c>
      <c r="K1180" s="664">
        <v>158491.39000000001</v>
      </c>
      <c r="L1180" s="661">
        <v>0.47647313881811476</v>
      </c>
      <c r="M1180" s="661">
        <v>2985.3341495573554</v>
      </c>
      <c r="N1180" s="664">
        <v>3.31</v>
      </c>
      <c r="O1180" s="664">
        <v>2476.56</v>
      </c>
      <c r="P1180" s="677">
        <v>7.4452897199740005E-3</v>
      </c>
      <c r="Q1180" s="665">
        <v>748.20543806646526</v>
      </c>
    </row>
    <row r="1181" spans="1:17" ht="14.4" customHeight="1" x14ac:dyDescent="0.3">
      <c r="A1181" s="660" t="s">
        <v>7170</v>
      </c>
      <c r="B1181" s="661" t="s">
        <v>1686</v>
      </c>
      <c r="C1181" s="661" t="s">
        <v>4385</v>
      </c>
      <c r="D1181" s="661" t="s">
        <v>7219</v>
      </c>
      <c r="E1181" s="661" t="s">
        <v>7218</v>
      </c>
      <c r="F1181" s="664">
        <v>195.61</v>
      </c>
      <c r="G1181" s="664">
        <v>1304724.2899999998</v>
      </c>
      <c r="H1181" s="661">
        <v>1</v>
      </c>
      <c r="I1181" s="661">
        <v>6670.0285772710995</v>
      </c>
      <c r="J1181" s="664">
        <v>65.650000000000006</v>
      </c>
      <c r="K1181" s="664">
        <v>399557.58999999997</v>
      </c>
      <c r="L1181" s="661">
        <v>0.30623909822357948</v>
      </c>
      <c r="M1181" s="661">
        <v>6086.178065498857</v>
      </c>
      <c r="N1181" s="664">
        <v>14.5</v>
      </c>
      <c r="O1181" s="664">
        <v>21697.920000000002</v>
      </c>
      <c r="P1181" s="677">
        <v>1.6630272132053283E-2</v>
      </c>
      <c r="Q1181" s="665">
        <v>1496.4082758620691</v>
      </c>
    </row>
    <row r="1182" spans="1:17" ht="14.4" customHeight="1" x14ac:dyDescent="0.3">
      <c r="A1182" s="660" t="s">
        <v>7170</v>
      </c>
      <c r="B1182" s="661" t="s">
        <v>1686</v>
      </c>
      <c r="C1182" s="661" t="s">
        <v>4385</v>
      </c>
      <c r="D1182" s="661" t="s">
        <v>7376</v>
      </c>
      <c r="E1182" s="661" t="s">
        <v>2029</v>
      </c>
      <c r="F1182" s="664"/>
      <c r="G1182" s="664"/>
      <c r="H1182" s="661"/>
      <c r="I1182" s="661"/>
      <c r="J1182" s="664">
        <v>0.28999999999999998</v>
      </c>
      <c r="K1182" s="664">
        <v>76</v>
      </c>
      <c r="L1182" s="661"/>
      <c r="M1182" s="661">
        <v>262.06896551724139</v>
      </c>
      <c r="N1182" s="664"/>
      <c r="O1182" s="664"/>
      <c r="P1182" s="677"/>
      <c r="Q1182" s="665"/>
    </row>
    <row r="1183" spans="1:17" ht="14.4" customHeight="1" x14ac:dyDescent="0.3">
      <c r="A1183" s="660" t="s">
        <v>7170</v>
      </c>
      <c r="B1183" s="661" t="s">
        <v>1686</v>
      </c>
      <c r="C1183" s="661" t="s">
        <v>4385</v>
      </c>
      <c r="D1183" s="661" t="s">
        <v>7276</v>
      </c>
      <c r="E1183" s="661" t="s">
        <v>7277</v>
      </c>
      <c r="F1183" s="664"/>
      <c r="G1183" s="664"/>
      <c r="H1183" s="661"/>
      <c r="I1183" s="661"/>
      <c r="J1183" s="664">
        <v>36.340000000000003</v>
      </c>
      <c r="K1183" s="664">
        <v>10434.64</v>
      </c>
      <c r="L1183" s="661"/>
      <c r="M1183" s="661">
        <v>287.13924050632909</v>
      </c>
      <c r="N1183" s="664">
        <v>12.91</v>
      </c>
      <c r="O1183" s="664">
        <v>3706.96</v>
      </c>
      <c r="P1183" s="677"/>
      <c r="Q1183" s="665">
        <v>287.13865220759101</v>
      </c>
    </row>
    <row r="1184" spans="1:17" ht="14.4" customHeight="1" x14ac:dyDescent="0.3">
      <c r="A1184" s="660" t="s">
        <v>7170</v>
      </c>
      <c r="B1184" s="661" t="s">
        <v>1686</v>
      </c>
      <c r="C1184" s="661" t="s">
        <v>4385</v>
      </c>
      <c r="D1184" s="661" t="s">
        <v>7278</v>
      </c>
      <c r="E1184" s="661" t="s">
        <v>7277</v>
      </c>
      <c r="F1184" s="664"/>
      <c r="G1184" s="664"/>
      <c r="H1184" s="661"/>
      <c r="I1184" s="661"/>
      <c r="J1184" s="664">
        <v>34.119999999999997</v>
      </c>
      <c r="K1184" s="664">
        <v>48987.33</v>
      </c>
      <c r="L1184" s="661"/>
      <c r="M1184" s="661">
        <v>1435.7365181711607</v>
      </c>
      <c r="N1184" s="664">
        <v>6.01</v>
      </c>
      <c r="O1184" s="664">
        <v>8628.77</v>
      </c>
      <c r="P1184" s="677"/>
      <c r="Q1184" s="665">
        <v>1435.7354409317804</v>
      </c>
    </row>
    <row r="1185" spans="1:17" ht="14.4" customHeight="1" x14ac:dyDescent="0.3">
      <c r="A1185" s="660" t="s">
        <v>7170</v>
      </c>
      <c r="B1185" s="661" t="s">
        <v>1686</v>
      </c>
      <c r="C1185" s="661" t="s">
        <v>4385</v>
      </c>
      <c r="D1185" s="661" t="s">
        <v>7378</v>
      </c>
      <c r="E1185" s="661" t="s">
        <v>7277</v>
      </c>
      <c r="F1185" s="664"/>
      <c r="G1185" s="664"/>
      <c r="H1185" s="661"/>
      <c r="I1185" s="661"/>
      <c r="J1185" s="664">
        <v>0.49</v>
      </c>
      <c r="K1185" s="664">
        <v>2814.0299999999997</v>
      </c>
      <c r="L1185" s="661"/>
      <c r="M1185" s="661">
        <v>5742.9183673469388</v>
      </c>
      <c r="N1185" s="664"/>
      <c r="O1185" s="664"/>
      <c r="P1185" s="677"/>
      <c r="Q1185" s="665"/>
    </row>
    <row r="1186" spans="1:17" ht="14.4" customHeight="1" x14ac:dyDescent="0.3">
      <c r="A1186" s="660" t="s">
        <v>7170</v>
      </c>
      <c r="B1186" s="661" t="s">
        <v>1686</v>
      </c>
      <c r="C1186" s="661" t="s">
        <v>4385</v>
      </c>
      <c r="D1186" s="661" t="s">
        <v>7379</v>
      </c>
      <c r="E1186" s="661" t="s">
        <v>7257</v>
      </c>
      <c r="F1186" s="664">
        <v>1.8099999999999998</v>
      </c>
      <c r="G1186" s="664">
        <v>3551.02</v>
      </c>
      <c r="H1186" s="661">
        <v>1</v>
      </c>
      <c r="I1186" s="661">
        <v>1961.8895027624312</v>
      </c>
      <c r="J1186" s="664"/>
      <c r="K1186" s="664"/>
      <c r="L1186" s="661"/>
      <c r="M1186" s="661"/>
      <c r="N1186" s="664"/>
      <c r="O1186" s="664"/>
      <c r="P1186" s="677"/>
      <c r="Q1186" s="665"/>
    </row>
    <row r="1187" spans="1:17" ht="14.4" customHeight="1" x14ac:dyDescent="0.3">
      <c r="A1187" s="660" t="s">
        <v>7170</v>
      </c>
      <c r="B1187" s="661" t="s">
        <v>1686</v>
      </c>
      <c r="C1187" s="661" t="s">
        <v>4385</v>
      </c>
      <c r="D1187" s="661" t="s">
        <v>7279</v>
      </c>
      <c r="E1187" s="661" t="s">
        <v>7161</v>
      </c>
      <c r="F1187" s="664">
        <v>36.019999999999996</v>
      </c>
      <c r="G1187" s="664">
        <v>95373.67</v>
      </c>
      <c r="H1187" s="661">
        <v>1</v>
      </c>
      <c r="I1187" s="661">
        <v>2647.797612437535</v>
      </c>
      <c r="J1187" s="664"/>
      <c r="K1187" s="664"/>
      <c r="L1187" s="661"/>
      <c r="M1187" s="661"/>
      <c r="N1187" s="664"/>
      <c r="O1187" s="664"/>
      <c r="P1187" s="677"/>
      <c r="Q1187" s="665"/>
    </row>
    <row r="1188" spans="1:17" ht="14.4" customHeight="1" x14ac:dyDescent="0.3">
      <c r="A1188" s="660" t="s">
        <v>7170</v>
      </c>
      <c r="B1188" s="661" t="s">
        <v>1686</v>
      </c>
      <c r="C1188" s="661" t="s">
        <v>4385</v>
      </c>
      <c r="D1188" s="661" t="s">
        <v>7383</v>
      </c>
      <c r="E1188" s="661" t="s">
        <v>7161</v>
      </c>
      <c r="F1188" s="664">
        <v>71.290000000000006</v>
      </c>
      <c r="G1188" s="664">
        <v>38854.46</v>
      </c>
      <c r="H1188" s="661">
        <v>1</v>
      </c>
      <c r="I1188" s="661">
        <v>545.01977837003778</v>
      </c>
      <c r="J1188" s="664"/>
      <c r="K1188" s="664"/>
      <c r="L1188" s="661"/>
      <c r="M1188" s="661"/>
      <c r="N1188" s="664"/>
      <c r="O1188" s="664"/>
      <c r="P1188" s="677"/>
      <c r="Q1188" s="665"/>
    </row>
    <row r="1189" spans="1:17" ht="14.4" customHeight="1" x14ac:dyDescent="0.3">
      <c r="A1189" s="660" t="s">
        <v>7170</v>
      </c>
      <c r="B1189" s="661" t="s">
        <v>1686</v>
      </c>
      <c r="C1189" s="661" t="s">
        <v>4385</v>
      </c>
      <c r="D1189" s="661" t="s">
        <v>7280</v>
      </c>
      <c r="E1189" s="661" t="s">
        <v>2185</v>
      </c>
      <c r="F1189" s="664">
        <v>19</v>
      </c>
      <c r="G1189" s="664">
        <v>10355.379999999999</v>
      </c>
      <c r="H1189" s="661">
        <v>1</v>
      </c>
      <c r="I1189" s="661">
        <v>545.02</v>
      </c>
      <c r="J1189" s="664"/>
      <c r="K1189" s="664"/>
      <c r="L1189" s="661"/>
      <c r="M1189" s="661"/>
      <c r="N1189" s="664">
        <v>86.38</v>
      </c>
      <c r="O1189" s="664">
        <v>47491.659999999996</v>
      </c>
      <c r="P1189" s="677">
        <v>4.5861822550210611</v>
      </c>
      <c r="Q1189" s="665">
        <v>549.79925908775181</v>
      </c>
    </row>
    <row r="1190" spans="1:17" ht="14.4" customHeight="1" x14ac:dyDescent="0.3">
      <c r="A1190" s="660" t="s">
        <v>7170</v>
      </c>
      <c r="B1190" s="661" t="s">
        <v>1686</v>
      </c>
      <c r="C1190" s="661" t="s">
        <v>4385</v>
      </c>
      <c r="D1190" s="661" t="s">
        <v>7281</v>
      </c>
      <c r="E1190" s="661" t="s">
        <v>2185</v>
      </c>
      <c r="F1190" s="664">
        <v>6</v>
      </c>
      <c r="G1190" s="664">
        <v>15893.099999999999</v>
      </c>
      <c r="H1190" s="661">
        <v>1</v>
      </c>
      <c r="I1190" s="661">
        <v>2648.85</v>
      </c>
      <c r="J1190" s="664"/>
      <c r="K1190" s="664"/>
      <c r="L1190" s="661"/>
      <c r="M1190" s="661"/>
      <c r="N1190" s="664">
        <v>71.430000000000007</v>
      </c>
      <c r="O1190" s="664">
        <v>190867.27</v>
      </c>
      <c r="P1190" s="677">
        <v>12.00944246245226</v>
      </c>
      <c r="Q1190" s="665">
        <v>2672.0883382332349</v>
      </c>
    </row>
    <row r="1191" spans="1:17" ht="14.4" customHeight="1" x14ac:dyDescent="0.3">
      <c r="A1191" s="660" t="s">
        <v>7170</v>
      </c>
      <c r="B1191" s="661" t="s">
        <v>1686</v>
      </c>
      <c r="C1191" s="661" t="s">
        <v>4385</v>
      </c>
      <c r="D1191" s="661" t="s">
        <v>7171</v>
      </c>
      <c r="E1191" s="661" t="s">
        <v>1679</v>
      </c>
      <c r="F1191" s="664">
        <v>0.2</v>
      </c>
      <c r="G1191" s="664">
        <v>2727.42</v>
      </c>
      <c r="H1191" s="661">
        <v>1</v>
      </c>
      <c r="I1191" s="661">
        <v>13637.1</v>
      </c>
      <c r="J1191" s="664">
        <v>1.2000000000000002</v>
      </c>
      <c r="K1191" s="664">
        <v>11290.2</v>
      </c>
      <c r="L1191" s="661">
        <v>4.1395164661108304</v>
      </c>
      <c r="M1191" s="661">
        <v>9408.5</v>
      </c>
      <c r="N1191" s="664">
        <v>0.8</v>
      </c>
      <c r="O1191" s="664">
        <v>7526.8</v>
      </c>
      <c r="P1191" s="677">
        <v>2.7596776440738866</v>
      </c>
      <c r="Q1191" s="665">
        <v>9408.5</v>
      </c>
    </row>
    <row r="1192" spans="1:17" ht="14.4" customHeight="1" x14ac:dyDescent="0.3">
      <c r="A1192" s="660" t="s">
        <v>7170</v>
      </c>
      <c r="B1192" s="661" t="s">
        <v>1686</v>
      </c>
      <c r="C1192" s="661" t="s">
        <v>4385</v>
      </c>
      <c r="D1192" s="661" t="s">
        <v>7288</v>
      </c>
      <c r="E1192" s="661" t="s">
        <v>4197</v>
      </c>
      <c r="F1192" s="664"/>
      <c r="G1192" s="664"/>
      <c r="H1192" s="661"/>
      <c r="I1192" s="661"/>
      <c r="J1192" s="664">
        <v>81.97</v>
      </c>
      <c r="K1192" s="664">
        <v>60839.939999999995</v>
      </c>
      <c r="L1192" s="661"/>
      <c r="M1192" s="661">
        <v>742.22203245089656</v>
      </c>
      <c r="N1192" s="664">
        <v>166.75</v>
      </c>
      <c r="O1192" s="664">
        <v>123764.96</v>
      </c>
      <c r="P1192" s="677"/>
      <c r="Q1192" s="665">
        <v>742.21865067466274</v>
      </c>
    </row>
    <row r="1193" spans="1:17" ht="14.4" customHeight="1" x14ac:dyDescent="0.3">
      <c r="A1193" s="660" t="s">
        <v>7170</v>
      </c>
      <c r="B1193" s="661" t="s">
        <v>1686</v>
      </c>
      <c r="C1193" s="661" t="s">
        <v>4385</v>
      </c>
      <c r="D1193" s="661" t="s">
        <v>7451</v>
      </c>
      <c r="E1193" s="661" t="s">
        <v>3762</v>
      </c>
      <c r="F1193" s="664"/>
      <c r="G1193" s="664"/>
      <c r="H1193" s="661"/>
      <c r="I1193" s="661"/>
      <c r="J1193" s="664">
        <v>19</v>
      </c>
      <c r="K1193" s="664">
        <v>370486.13</v>
      </c>
      <c r="L1193" s="661"/>
      <c r="M1193" s="661">
        <v>19499.27</v>
      </c>
      <c r="N1193" s="664">
        <v>19</v>
      </c>
      <c r="O1193" s="664">
        <v>370486.13</v>
      </c>
      <c r="P1193" s="677"/>
      <c r="Q1193" s="665">
        <v>19499.27</v>
      </c>
    </row>
    <row r="1194" spans="1:17" ht="14.4" customHeight="1" x14ac:dyDescent="0.3">
      <c r="A1194" s="660" t="s">
        <v>7170</v>
      </c>
      <c r="B1194" s="661" t="s">
        <v>1686</v>
      </c>
      <c r="C1194" s="661" t="s">
        <v>4385</v>
      </c>
      <c r="D1194" s="661" t="s">
        <v>7289</v>
      </c>
      <c r="E1194" s="661" t="s">
        <v>2579</v>
      </c>
      <c r="F1194" s="664">
        <v>2.4</v>
      </c>
      <c r="G1194" s="664">
        <v>3908.37</v>
      </c>
      <c r="H1194" s="661">
        <v>1</v>
      </c>
      <c r="I1194" s="661">
        <v>1628.4875</v>
      </c>
      <c r="J1194" s="664">
        <v>1.8</v>
      </c>
      <c r="K1194" s="664">
        <v>2957</v>
      </c>
      <c r="L1194" s="661">
        <v>0.75658138814902376</v>
      </c>
      <c r="M1194" s="661">
        <v>1642.7777777777778</v>
      </c>
      <c r="N1194" s="664">
        <v>1</v>
      </c>
      <c r="O1194" s="664">
        <v>1642.78</v>
      </c>
      <c r="P1194" s="677">
        <v>0.42032356199643328</v>
      </c>
      <c r="Q1194" s="665">
        <v>1642.78</v>
      </c>
    </row>
    <row r="1195" spans="1:17" ht="14.4" customHeight="1" x14ac:dyDescent="0.3">
      <c r="A1195" s="660" t="s">
        <v>7170</v>
      </c>
      <c r="B1195" s="661" t="s">
        <v>1686</v>
      </c>
      <c r="C1195" s="661" t="s">
        <v>4385</v>
      </c>
      <c r="D1195" s="661" t="s">
        <v>7221</v>
      </c>
      <c r="E1195" s="661" t="s">
        <v>1978</v>
      </c>
      <c r="F1195" s="664">
        <v>5.9600000000000009</v>
      </c>
      <c r="G1195" s="664">
        <v>386.06</v>
      </c>
      <c r="H1195" s="661">
        <v>1</v>
      </c>
      <c r="I1195" s="661">
        <v>64.775167785234885</v>
      </c>
      <c r="J1195" s="664">
        <v>32.1</v>
      </c>
      <c r="K1195" s="664">
        <v>2097.64</v>
      </c>
      <c r="L1195" s="661">
        <v>5.43345593949127</v>
      </c>
      <c r="M1195" s="661">
        <v>65.347040498442354</v>
      </c>
      <c r="N1195" s="664">
        <v>25.64</v>
      </c>
      <c r="O1195" s="664">
        <v>1675.54</v>
      </c>
      <c r="P1195" s="677">
        <v>4.3401025747293165</v>
      </c>
      <c r="Q1195" s="665">
        <v>65.348673946957874</v>
      </c>
    </row>
    <row r="1196" spans="1:17" ht="14.4" customHeight="1" x14ac:dyDescent="0.3">
      <c r="A1196" s="660" t="s">
        <v>7170</v>
      </c>
      <c r="B1196" s="661" t="s">
        <v>1686</v>
      </c>
      <c r="C1196" s="661" t="s">
        <v>4385</v>
      </c>
      <c r="D1196" s="661" t="s">
        <v>7290</v>
      </c>
      <c r="E1196" s="661" t="s">
        <v>1978</v>
      </c>
      <c r="F1196" s="664">
        <v>5</v>
      </c>
      <c r="G1196" s="664">
        <v>558.17999999999995</v>
      </c>
      <c r="H1196" s="661">
        <v>1</v>
      </c>
      <c r="I1196" s="661">
        <v>111.636</v>
      </c>
      <c r="J1196" s="664">
        <v>28.09</v>
      </c>
      <c r="K1196" s="664">
        <v>3163.38</v>
      </c>
      <c r="L1196" s="661">
        <v>5.6673116199075571</v>
      </c>
      <c r="M1196" s="661">
        <v>112.61587753648986</v>
      </c>
      <c r="N1196" s="664">
        <v>25.009999999999998</v>
      </c>
      <c r="O1196" s="664">
        <v>2816.55</v>
      </c>
      <c r="P1196" s="677">
        <v>5.0459529184134162</v>
      </c>
      <c r="Q1196" s="665">
        <v>112.61695321871252</v>
      </c>
    </row>
    <row r="1197" spans="1:17" ht="14.4" customHeight="1" x14ac:dyDescent="0.3">
      <c r="A1197" s="660" t="s">
        <v>7170</v>
      </c>
      <c r="B1197" s="661" t="s">
        <v>1686</v>
      </c>
      <c r="C1197" s="661" t="s">
        <v>4385</v>
      </c>
      <c r="D1197" s="661" t="s">
        <v>7222</v>
      </c>
      <c r="E1197" s="661" t="s">
        <v>1978</v>
      </c>
      <c r="F1197" s="664">
        <v>38.76</v>
      </c>
      <c r="G1197" s="664">
        <v>21805.329999999998</v>
      </c>
      <c r="H1197" s="661">
        <v>1</v>
      </c>
      <c r="I1197" s="661">
        <v>562.57301341589266</v>
      </c>
      <c r="J1197" s="664">
        <v>32.06</v>
      </c>
      <c r="K1197" s="664">
        <v>18194.03</v>
      </c>
      <c r="L1197" s="661">
        <v>0.83438452892022275</v>
      </c>
      <c r="M1197" s="661">
        <v>567.4993761696818</v>
      </c>
      <c r="N1197" s="664">
        <v>28.840000000000003</v>
      </c>
      <c r="O1197" s="664">
        <v>16366.72</v>
      </c>
      <c r="P1197" s="677">
        <v>0.75058345826456196</v>
      </c>
      <c r="Q1197" s="665">
        <v>567.5006934812759</v>
      </c>
    </row>
    <row r="1198" spans="1:17" ht="14.4" customHeight="1" x14ac:dyDescent="0.3">
      <c r="A1198" s="660" t="s">
        <v>7170</v>
      </c>
      <c r="B1198" s="661" t="s">
        <v>1686</v>
      </c>
      <c r="C1198" s="661" t="s">
        <v>4385</v>
      </c>
      <c r="D1198" s="661" t="s">
        <v>7291</v>
      </c>
      <c r="E1198" s="661" t="s">
        <v>2532</v>
      </c>
      <c r="F1198" s="664">
        <v>21.5</v>
      </c>
      <c r="G1198" s="664">
        <v>14378.680000000002</v>
      </c>
      <c r="H1198" s="661">
        <v>1</v>
      </c>
      <c r="I1198" s="661">
        <v>668.77581395348852</v>
      </c>
      <c r="J1198" s="664">
        <v>1.83</v>
      </c>
      <c r="K1198" s="664">
        <v>1234.5900000000001</v>
      </c>
      <c r="L1198" s="661">
        <v>8.5862540928652697E-2</v>
      </c>
      <c r="M1198" s="661">
        <v>674.63934426229514</v>
      </c>
      <c r="N1198" s="664">
        <v>10.91</v>
      </c>
      <c r="O1198" s="664">
        <v>7839.6</v>
      </c>
      <c r="P1198" s="677">
        <v>0.54522390094222828</v>
      </c>
      <c r="Q1198" s="665">
        <v>718.57011915673695</v>
      </c>
    </row>
    <row r="1199" spans="1:17" ht="14.4" customHeight="1" x14ac:dyDescent="0.3">
      <c r="A1199" s="660" t="s">
        <v>7170</v>
      </c>
      <c r="B1199" s="661" t="s">
        <v>1686</v>
      </c>
      <c r="C1199" s="661" t="s">
        <v>4385</v>
      </c>
      <c r="D1199" s="661" t="s">
        <v>7352</v>
      </c>
      <c r="E1199" s="661" t="s">
        <v>2564</v>
      </c>
      <c r="F1199" s="664">
        <v>5.97</v>
      </c>
      <c r="G1199" s="664">
        <v>4990.79</v>
      </c>
      <c r="H1199" s="661">
        <v>1</v>
      </c>
      <c r="I1199" s="661">
        <v>835.97822445561144</v>
      </c>
      <c r="J1199" s="664">
        <v>0.1</v>
      </c>
      <c r="K1199" s="664">
        <v>84.33</v>
      </c>
      <c r="L1199" s="661">
        <v>1.6897124503335144E-2</v>
      </c>
      <c r="M1199" s="661">
        <v>843.3</v>
      </c>
      <c r="N1199" s="664">
        <v>2.42</v>
      </c>
      <c r="O1199" s="664">
        <v>2095.4699999999998</v>
      </c>
      <c r="P1199" s="677">
        <v>0.4198673957429585</v>
      </c>
      <c r="Q1199" s="665">
        <v>865.89669421487599</v>
      </c>
    </row>
    <row r="1200" spans="1:17" ht="14.4" customHeight="1" x14ac:dyDescent="0.3">
      <c r="A1200" s="660" t="s">
        <v>7170</v>
      </c>
      <c r="B1200" s="661" t="s">
        <v>1686</v>
      </c>
      <c r="C1200" s="661" t="s">
        <v>4385</v>
      </c>
      <c r="D1200" s="661" t="s">
        <v>7292</v>
      </c>
      <c r="E1200" s="661" t="s">
        <v>2567</v>
      </c>
      <c r="F1200" s="664">
        <v>15.709999999999999</v>
      </c>
      <c r="G1200" s="664">
        <v>5253.25</v>
      </c>
      <c r="H1200" s="661">
        <v>1</v>
      </c>
      <c r="I1200" s="661">
        <v>334.38892425206876</v>
      </c>
      <c r="J1200" s="664">
        <v>8.17</v>
      </c>
      <c r="K1200" s="664">
        <v>2755.87</v>
      </c>
      <c r="L1200" s="661">
        <v>0.52460286489316132</v>
      </c>
      <c r="M1200" s="661">
        <v>337.31578947368422</v>
      </c>
      <c r="N1200" s="664">
        <v>32.809999999999995</v>
      </c>
      <c r="O1200" s="664">
        <v>11788.6</v>
      </c>
      <c r="P1200" s="677">
        <v>2.2440584400133252</v>
      </c>
      <c r="Q1200" s="665">
        <v>359.29899420908265</v>
      </c>
    </row>
    <row r="1201" spans="1:17" ht="14.4" customHeight="1" x14ac:dyDescent="0.3">
      <c r="A1201" s="660" t="s">
        <v>7170</v>
      </c>
      <c r="B1201" s="661" t="s">
        <v>1686</v>
      </c>
      <c r="C1201" s="661" t="s">
        <v>4385</v>
      </c>
      <c r="D1201" s="661" t="s">
        <v>7293</v>
      </c>
      <c r="E1201" s="661" t="s">
        <v>7294</v>
      </c>
      <c r="F1201" s="664"/>
      <c r="G1201" s="664"/>
      <c r="H1201" s="661"/>
      <c r="I1201" s="661"/>
      <c r="J1201" s="664">
        <v>25.97</v>
      </c>
      <c r="K1201" s="664">
        <v>4283.130000000001</v>
      </c>
      <c r="L1201" s="661"/>
      <c r="M1201" s="661">
        <v>164.92606854062385</v>
      </c>
      <c r="N1201" s="664"/>
      <c r="O1201" s="664"/>
      <c r="P1201" s="677"/>
      <c r="Q1201" s="665"/>
    </row>
    <row r="1202" spans="1:17" ht="14.4" customHeight="1" x14ac:dyDescent="0.3">
      <c r="A1202" s="660" t="s">
        <v>7170</v>
      </c>
      <c r="B1202" s="661" t="s">
        <v>1686</v>
      </c>
      <c r="C1202" s="661" t="s">
        <v>4385</v>
      </c>
      <c r="D1202" s="661" t="s">
        <v>7295</v>
      </c>
      <c r="E1202" s="661" t="s">
        <v>7294</v>
      </c>
      <c r="F1202" s="664"/>
      <c r="G1202" s="664"/>
      <c r="H1202" s="661"/>
      <c r="I1202" s="661"/>
      <c r="J1202" s="664">
        <v>34.42</v>
      </c>
      <c r="K1202" s="664">
        <v>17030.260000000002</v>
      </c>
      <c r="L1202" s="661"/>
      <c r="M1202" s="661">
        <v>494.77803602556656</v>
      </c>
      <c r="N1202" s="664"/>
      <c r="O1202" s="664"/>
      <c r="P1202" s="677"/>
      <c r="Q1202" s="665"/>
    </row>
    <row r="1203" spans="1:17" ht="14.4" customHeight="1" x14ac:dyDescent="0.3">
      <c r="A1203" s="660" t="s">
        <v>7170</v>
      </c>
      <c r="B1203" s="661" t="s">
        <v>1686</v>
      </c>
      <c r="C1203" s="661" t="s">
        <v>4385</v>
      </c>
      <c r="D1203" s="661" t="s">
        <v>7296</v>
      </c>
      <c r="E1203" s="661" t="s">
        <v>7294</v>
      </c>
      <c r="F1203" s="664"/>
      <c r="G1203" s="664"/>
      <c r="H1203" s="661"/>
      <c r="I1203" s="661"/>
      <c r="J1203" s="664">
        <v>7.2899999999999991</v>
      </c>
      <c r="K1203" s="664">
        <v>10820.78</v>
      </c>
      <c r="L1203" s="661"/>
      <c r="M1203" s="661">
        <v>1484.3319615912212</v>
      </c>
      <c r="N1203" s="664"/>
      <c r="O1203" s="664"/>
      <c r="P1203" s="677"/>
      <c r="Q1203" s="665"/>
    </row>
    <row r="1204" spans="1:17" ht="14.4" customHeight="1" x14ac:dyDescent="0.3">
      <c r="A1204" s="660" t="s">
        <v>7170</v>
      </c>
      <c r="B1204" s="661" t="s">
        <v>1686</v>
      </c>
      <c r="C1204" s="661" t="s">
        <v>4385</v>
      </c>
      <c r="D1204" s="661" t="s">
        <v>7385</v>
      </c>
      <c r="E1204" s="661" t="s">
        <v>7294</v>
      </c>
      <c r="F1204" s="664"/>
      <c r="G1204" s="664"/>
      <c r="H1204" s="661"/>
      <c r="I1204" s="661"/>
      <c r="J1204" s="664">
        <v>2.48</v>
      </c>
      <c r="K1204" s="664">
        <v>4908.2</v>
      </c>
      <c r="L1204" s="661"/>
      <c r="M1204" s="661">
        <v>1979.1129032258063</v>
      </c>
      <c r="N1204" s="664"/>
      <c r="O1204" s="664"/>
      <c r="P1204" s="677"/>
      <c r="Q1204" s="665"/>
    </row>
    <row r="1205" spans="1:17" ht="14.4" customHeight="1" x14ac:dyDescent="0.3">
      <c r="A1205" s="660" t="s">
        <v>7170</v>
      </c>
      <c r="B1205" s="661" t="s">
        <v>1686</v>
      </c>
      <c r="C1205" s="661" t="s">
        <v>4385</v>
      </c>
      <c r="D1205" s="661" t="s">
        <v>7223</v>
      </c>
      <c r="E1205" s="661" t="s">
        <v>1842</v>
      </c>
      <c r="F1205" s="664">
        <v>65.69</v>
      </c>
      <c r="G1205" s="664">
        <v>14826.199999999999</v>
      </c>
      <c r="H1205" s="661">
        <v>1</v>
      </c>
      <c r="I1205" s="661">
        <v>225.69949764043233</v>
      </c>
      <c r="J1205" s="664">
        <v>89.820000000000007</v>
      </c>
      <c r="K1205" s="664">
        <v>21494.1</v>
      </c>
      <c r="L1205" s="661">
        <v>1.4497376266339319</v>
      </c>
      <c r="M1205" s="661">
        <v>239.30193720774881</v>
      </c>
      <c r="N1205" s="664">
        <v>38.880000000000003</v>
      </c>
      <c r="O1205" s="664">
        <v>8958.4399999999987</v>
      </c>
      <c r="P1205" s="677">
        <v>0.60423034897681127</v>
      </c>
      <c r="Q1205" s="665">
        <v>230.41255144032917</v>
      </c>
    </row>
    <row r="1206" spans="1:17" ht="14.4" customHeight="1" x14ac:dyDescent="0.3">
      <c r="A1206" s="660" t="s">
        <v>7170</v>
      </c>
      <c r="B1206" s="661" t="s">
        <v>1686</v>
      </c>
      <c r="C1206" s="661" t="s">
        <v>4385</v>
      </c>
      <c r="D1206" s="661" t="s">
        <v>7297</v>
      </c>
      <c r="E1206" s="661" t="s">
        <v>1842</v>
      </c>
      <c r="F1206" s="664">
        <v>0.83000000000000007</v>
      </c>
      <c r="G1206" s="664">
        <v>714.29</v>
      </c>
      <c r="H1206" s="661">
        <v>1</v>
      </c>
      <c r="I1206" s="661">
        <v>860.59036144578306</v>
      </c>
      <c r="J1206" s="664">
        <v>0.71</v>
      </c>
      <c r="K1206" s="664">
        <v>558.47</v>
      </c>
      <c r="L1206" s="661">
        <v>0.78185330888014681</v>
      </c>
      <c r="M1206" s="661">
        <v>786.57746478873253</v>
      </c>
      <c r="N1206" s="664">
        <v>1.35</v>
      </c>
      <c r="O1206" s="664">
        <v>978.94</v>
      </c>
      <c r="P1206" s="677">
        <v>1.3705077769533385</v>
      </c>
      <c r="Q1206" s="665">
        <v>725.14074074074074</v>
      </c>
    </row>
    <row r="1207" spans="1:17" ht="14.4" customHeight="1" x14ac:dyDescent="0.3">
      <c r="A1207" s="660" t="s">
        <v>7170</v>
      </c>
      <c r="B1207" s="661" t="s">
        <v>1686</v>
      </c>
      <c r="C1207" s="661" t="s">
        <v>4385</v>
      </c>
      <c r="D1207" s="661" t="s">
        <v>7298</v>
      </c>
      <c r="E1207" s="661" t="s">
        <v>7299</v>
      </c>
      <c r="F1207" s="664">
        <v>5.7100000000000009</v>
      </c>
      <c r="G1207" s="664">
        <v>1909.3700000000001</v>
      </c>
      <c r="H1207" s="661">
        <v>1</v>
      </c>
      <c r="I1207" s="661">
        <v>334.39054290718036</v>
      </c>
      <c r="J1207" s="664">
        <v>33.17</v>
      </c>
      <c r="K1207" s="664">
        <v>11188.810000000001</v>
      </c>
      <c r="L1207" s="661">
        <v>5.8599485694234223</v>
      </c>
      <c r="M1207" s="661">
        <v>337.31715405486887</v>
      </c>
      <c r="N1207" s="664"/>
      <c r="O1207" s="664"/>
      <c r="P1207" s="677"/>
      <c r="Q1207" s="665"/>
    </row>
    <row r="1208" spans="1:17" ht="14.4" customHeight="1" x14ac:dyDescent="0.3">
      <c r="A1208" s="660" t="s">
        <v>7170</v>
      </c>
      <c r="B1208" s="661" t="s">
        <v>1686</v>
      </c>
      <c r="C1208" s="661" t="s">
        <v>4385</v>
      </c>
      <c r="D1208" s="661" t="s">
        <v>7300</v>
      </c>
      <c r="E1208" s="661" t="s">
        <v>1893</v>
      </c>
      <c r="F1208" s="664"/>
      <c r="G1208" s="664"/>
      <c r="H1208" s="661"/>
      <c r="I1208" s="661"/>
      <c r="J1208" s="664">
        <v>30.679999999999996</v>
      </c>
      <c r="K1208" s="664">
        <v>5059.97</v>
      </c>
      <c r="L1208" s="661"/>
      <c r="M1208" s="661">
        <v>164.92731421121255</v>
      </c>
      <c r="N1208" s="664">
        <v>7.23</v>
      </c>
      <c r="O1208" s="664">
        <v>1192.4000000000001</v>
      </c>
      <c r="P1208" s="677"/>
      <c r="Q1208" s="665">
        <v>164.92392807745506</v>
      </c>
    </row>
    <row r="1209" spans="1:17" ht="14.4" customHeight="1" x14ac:dyDescent="0.3">
      <c r="A1209" s="660" t="s">
        <v>7170</v>
      </c>
      <c r="B1209" s="661" t="s">
        <v>1686</v>
      </c>
      <c r="C1209" s="661" t="s">
        <v>4385</v>
      </c>
      <c r="D1209" s="661" t="s">
        <v>7301</v>
      </c>
      <c r="E1209" s="661" t="s">
        <v>1896</v>
      </c>
      <c r="F1209" s="664"/>
      <c r="G1209" s="664"/>
      <c r="H1209" s="661"/>
      <c r="I1209" s="661"/>
      <c r="J1209" s="664">
        <v>1.54</v>
      </c>
      <c r="K1209" s="664">
        <v>2285.8599999999997</v>
      </c>
      <c r="L1209" s="661"/>
      <c r="M1209" s="661">
        <v>1484.3246753246751</v>
      </c>
      <c r="N1209" s="664">
        <v>2.69</v>
      </c>
      <c r="O1209" s="664">
        <v>3992.8199999999997</v>
      </c>
      <c r="P1209" s="677"/>
      <c r="Q1209" s="665">
        <v>1484.3197026022303</v>
      </c>
    </row>
    <row r="1210" spans="1:17" ht="14.4" customHeight="1" x14ac:dyDescent="0.3">
      <c r="A1210" s="660" t="s">
        <v>7170</v>
      </c>
      <c r="B1210" s="661" t="s">
        <v>1686</v>
      </c>
      <c r="C1210" s="661" t="s">
        <v>4385</v>
      </c>
      <c r="D1210" s="661" t="s">
        <v>7302</v>
      </c>
      <c r="E1210" s="661" t="s">
        <v>1912</v>
      </c>
      <c r="F1210" s="664">
        <v>81.93</v>
      </c>
      <c r="G1210" s="664">
        <v>40184.879999999997</v>
      </c>
      <c r="H1210" s="661">
        <v>1</v>
      </c>
      <c r="I1210" s="661">
        <v>490.47821310875128</v>
      </c>
      <c r="J1210" s="664">
        <v>16.59</v>
      </c>
      <c r="K1210" s="664">
        <v>8208.34</v>
      </c>
      <c r="L1210" s="661">
        <v>0.20426438998946869</v>
      </c>
      <c r="M1210" s="661">
        <v>494.77637130801691</v>
      </c>
      <c r="N1210" s="664">
        <v>8.5599999999999987</v>
      </c>
      <c r="O1210" s="664">
        <v>4235.29</v>
      </c>
      <c r="P1210" s="677">
        <v>0.10539511378408994</v>
      </c>
      <c r="Q1210" s="665">
        <v>494.77686915887858</v>
      </c>
    </row>
    <row r="1211" spans="1:17" ht="14.4" customHeight="1" x14ac:dyDescent="0.3">
      <c r="A1211" s="660" t="s">
        <v>7170</v>
      </c>
      <c r="B1211" s="661" t="s">
        <v>1686</v>
      </c>
      <c r="C1211" s="661" t="s">
        <v>4385</v>
      </c>
      <c r="D1211" s="661" t="s">
        <v>7386</v>
      </c>
      <c r="E1211" s="661" t="s">
        <v>7387</v>
      </c>
      <c r="F1211" s="664">
        <v>2.59</v>
      </c>
      <c r="G1211" s="664">
        <v>5815.76</v>
      </c>
      <c r="H1211" s="661">
        <v>1</v>
      </c>
      <c r="I1211" s="661">
        <v>2245.4671814671815</v>
      </c>
      <c r="J1211" s="664"/>
      <c r="K1211" s="664"/>
      <c r="L1211" s="661"/>
      <c r="M1211" s="661"/>
      <c r="N1211" s="664"/>
      <c r="O1211" s="664"/>
      <c r="P1211" s="677"/>
      <c r="Q1211" s="665"/>
    </row>
    <row r="1212" spans="1:17" ht="14.4" customHeight="1" x14ac:dyDescent="0.3">
      <c r="A1212" s="660" t="s">
        <v>7170</v>
      </c>
      <c r="B1212" s="661" t="s">
        <v>1686</v>
      </c>
      <c r="C1212" s="661" t="s">
        <v>4385</v>
      </c>
      <c r="D1212" s="661" t="s">
        <v>7386</v>
      </c>
      <c r="E1212" s="661" t="s">
        <v>4337</v>
      </c>
      <c r="F1212" s="664"/>
      <c r="G1212" s="664"/>
      <c r="H1212" s="661"/>
      <c r="I1212" s="661"/>
      <c r="J1212" s="664">
        <v>1</v>
      </c>
      <c r="K1212" s="664">
        <v>2265.17</v>
      </c>
      <c r="L1212" s="661"/>
      <c r="M1212" s="661">
        <v>2265.17</v>
      </c>
      <c r="N1212" s="664"/>
      <c r="O1212" s="664"/>
      <c r="P1212" s="677"/>
      <c r="Q1212" s="665"/>
    </row>
    <row r="1213" spans="1:17" ht="14.4" customHeight="1" x14ac:dyDescent="0.3">
      <c r="A1213" s="660" t="s">
        <v>7170</v>
      </c>
      <c r="B1213" s="661" t="s">
        <v>1686</v>
      </c>
      <c r="C1213" s="661" t="s">
        <v>4385</v>
      </c>
      <c r="D1213" s="661" t="s">
        <v>7388</v>
      </c>
      <c r="E1213" s="661" t="s">
        <v>7389</v>
      </c>
      <c r="F1213" s="664">
        <v>14</v>
      </c>
      <c r="G1213" s="664">
        <v>125746.6</v>
      </c>
      <c r="H1213" s="661">
        <v>1</v>
      </c>
      <c r="I1213" s="661">
        <v>8981.9</v>
      </c>
      <c r="J1213" s="664">
        <v>2</v>
      </c>
      <c r="K1213" s="664">
        <v>18121.38</v>
      </c>
      <c r="L1213" s="661">
        <v>0.14411029801203373</v>
      </c>
      <c r="M1213" s="661">
        <v>9060.69</v>
      </c>
      <c r="N1213" s="664"/>
      <c r="O1213" s="664"/>
      <c r="P1213" s="677"/>
      <c r="Q1213" s="665"/>
    </row>
    <row r="1214" spans="1:17" ht="14.4" customHeight="1" x14ac:dyDescent="0.3">
      <c r="A1214" s="660" t="s">
        <v>7170</v>
      </c>
      <c r="B1214" s="661" t="s">
        <v>1686</v>
      </c>
      <c r="C1214" s="661" t="s">
        <v>4385</v>
      </c>
      <c r="D1214" s="661" t="s">
        <v>7388</v>
      </c>
      <c r="E1214" s="661" t="s">
        <v>4339</v>
      </c>
      <c r="F1214" s="664"/>
      <c r="G1214" s="664"/>
      <c r="H1214" s="661"/>
      <c r="I1214" s="661"/>
      <c r="J1214" s="664">
        <v>4</v>
      </c>
      <c r="K1214" s="664">
        <v>36242.76</v>
      </c>
      <c r="L1214" s="661"/>
      <c r="M1214" s="661">
        <v>9060.69</v>
      </c>
      <c r="N1214" s="664"/>
      <c r="O1214" s="664"/>
      <c r="P1214" s="677"/>
      <c r="Q1214" s="665"/>
    </row>
    <row r="1215" spans="1:17" ht="14.4" customHeight="1" x14ac:dyDescent="0.3">
      <c r="A1215" s="660" t="s">
        <v>7170</v>
      </c>
      <c r="B1215" s="661" t="s">
        <v>1686</v>
      </c>
      <c r="C1215" s="661" t="s">
        <v>4385</v>
      </c>
      <c r="D1215" s="661" t="s">
        <v>7305</v>
      </c>
      <c r="E1215" s="661" t="s">
        <v>3774</v>
      </c>
      <c r="F1215" s="664"/>
      <c r="G1215" s="664"/>
      <c r="H1215" s="661"/>
      <c r="I1215" s="661"/>
      <c r="J1215" s="664">
        <v>3</v>
      </c>
      <c r="K1215" s="664">
        <v>21050.07</v>
      </c>
      <c r="L1215" s="661"/>
      <c r="M1215" s="661">
        <v>7016.69</v>
      </c>
      <c r="N1215" s="664"/>
      <c r="O1215" s="664"/>
      <c r="P1215" s="677"/>
      <c r="Q1215" s="665"/>
    </row>
    <row r="1216" spans="1:17" ht="14.4" customHeight="1" x14ac:dyDescent="0.3">
      <c r="A1216" s="660" t="s">
        <v>7170</v>
      </c>
      <c r="B1216" s="661" t="s">
        <v>1686</v>
      </c>
      <c r="C1216" s="661" t="s">
        <v>4385</v>
      </c>
      <c r="D1216" s="661" t="s">
        <v>7306</v>
      </c>
      <c r="E1216" s="661" t="s">
        <v>1899</v>
      </c>
      <c r="F1216" s="664">
        <v>81.39</v>
      </c>
      <c r="G1216" s="664">
        <v>117581.66</v>
      </c>
      <c r="H1216" s="661">
        <v>1</v>
      </c>
      <c r="I1216" s="661">
        <v>1444.6696154318713</v>
      </c>
      <c r="J1216" s="664">
        <v>29.759999999999998</v>
      </c>
      <c r="K1216" s="664">
        <v>43369.44000000001</v>
      </c>
      <c r="L1216" s="661">
        <v>0.36884527740125467</v>
      </c>
      <c r="M1216" s="661">
        <v>1457.3064516129036</v>
      </c>
      <c r="N1216" s="664">
        <v>1.48</v>
      </c>
      <c r="O1216" s="664">
        <v>2156.81</v>
      </c>
      <c r="P1216" s="677">
        <v>1.8343081735706059E-2</v>
      </c>
      <c r="Q1216" s="665">
        <v>1457.3040540540539</v>
      </c>
    </row>
    <row r="1217" spans="1:17" ht="14.4" customHeight="1" x14ac:dyDescent="0.3">
      <c r="A1217" s="660" t="s">
        <v>7170</v>
      </c>
      <c r="B1217" s="661" t="s">
        <v>1686</v>
      </c>
      <c r="C1217" s="661" t="s">
        <v>4385</v>
      </c>
      <c r="D1217" s="661" t="s">
        <v>7307</v>
      </c>
      <c r="E1217" s="661" t="s">
        <v>1899</v>
      </c>
      <c r="F1217" s="664">
        <v>77.31</v>
      </c>
      <c r="G1217" s="664">
        <v>372295.59</v>
      </c>
      <c r="H1217" s="661">
        <v>1</v>
      </c>
      <c r="I1217" s="661">
        <v>4815.6201008925109</v>
      </c>
      <c r="J1217" s="664">
        <v>36.699999999999996</v>
      </c>
      <c r="K1217" s="664">
        <v>178277.13</v>
      </c>
      <c r="L1217" s="661">
        <v>0.47885909688051903</v>
      </c>
      <c r="M1217" s="661">
        <v>4857.6874659400555</v>
      </c>
      <c r="N1217" s="664">
        <v>2.3200000000000003</v>
      </c>
      <c r="O1217" s="664">
        <v>11269.83</v>
      </c>
      <c r="P1217" s="677">
        <v>3.0271188546713644E-2</v>
      </c>
      <c r="Q1217" s="665">
        <v>4857.6853448275851</v>
      </c>
    </row>
    <row r="1218" spans="1:17" ht="14.4" customHeight="1" x14ac:dyDescent="0.3">
      <c r="A1218" s="660" t="s">
        <v>7170</v>
      </c>
      <c r="B1218" s="661" t="s">
        <v>1686</v>
      </c>
      <c r="C1218" s="661" t="s">
        <v>4385</v>
      </c>
      <c r="D1218" s="661" t="s">
        <v>7308</v>
      </c>
      <c r="E1218" s="661" t="s">
        <v>1899</v>
      </c>
      <c r="F1218" s="664">
        <v>30.33</v>
      </c>
      <c r="G1218" s="664">
        <v>438129.69</v>
      </c>
      <c r="H1218" s="661">
        <v>1</v>
      </c>
      <c r="I1218" s="661">
        <v>14445.423343224531</v>
      </c>
      <c r="J1218" s="664">
        <v>24.130000000000003</v>
      </c>
      <c r="K1218" s="664">
        <v>351620.94</v>
      </c>
      <c r="L1218" s="661">
        <v>0.80254990251858982</v>
      </c>
      <c r="M1218" s="661">
        <v>14571.94115209283</v>
      </c>
      <c r="N1218" s="664">
        <v>7.53</v>
      </c>
      <c r="O1218" s="664">
        <v>109726.72</v>
      </c>
      <c r="P1218" s="677">
        <v>0.2504434702884436</v>
      </c>
      <c r="Q1218" s="665">
        <v>14571.941567065072</v>
      </c>
    </row>
    <row r="1219" spans="1:17" ht="14.4" customHeight="1" x14ac:dyDescent="0.3">
      <c r="A1219" s="660" t="s">
        <v>7170</v>
      </c>
      <c r="B1219" s="661" t="s">
        <v>1686</v>
      </c>
      <c r="C1219" s="661" t="s">
        <v>4385</v>
      </c>
      <c r="D1219" s="661" t="s">
        <v>7452</v>
      </c>
      <c r="E1219" s="661" t="s">
        <v>7453</v>
      </c>
      <c r="F1219" s="664">
        <v>1.85</v>
      </c>
      <c r="G1219" s="664">
        <v>29078.76</v>
      </c>
      <c r="H1219" s="661">
        <v>1</v>
      </c>
      <c r="I1219" s="661">
        <v>15718.248648648647</v>
      </c>
      <c r="J1219" s="664"/>
      <c r="K1219" s="664"/>
      <c r="L1219" s="661"/>
      <c r="M1219" s="661"/>
      <c r="N1219" s="664"/>
      <c r="O1219" s="664"/>
      <c r="P1219" s="677"/>
      <c r="Q1219" s="665"/>
    </row>
    <row r="1220" spans="1:17" ht="14.4" customHeight="1" x14ac:dyDescent="0.3">
      <c r="A1220" s="660" t="s">
        <v>7170</v>
      </c>
      <c r="B1220" s="661" t="s">
        <v>1686</v>
      </c>
      <c r="C1220" s="661" t="s">
        <v>4385</v>
      </c>
      <c r="D1220" s="661" t="s">
        <v>7309</v>
      </c>
      <c r="E1220" s="661" t="s">
        <v>7310</v>
      </c>
      <c r="F1220" s="664">
        <v>605.30999999999995</v>
      </c>
      <c r="G1220" s="664">
        <v>546342.30000000005</v>
      </c>
      <c r="H1220" s="661">
        <v>1</v>
      </c>
      <c r="I1220" s="661">
        <v>902.58264360410385</v>
      </c>
      <c r="J1220" s="664">
        <v>184.39</v>
      </c>
      <c r="K1220" s="664">
        <v>80854.960000000006</v>
      </c>
      <c r="L1220" s="661">
        <v>0.14799322695679978</v>
      </c>
      <c r="M1220" s="661">
        <v>438.49970171918221</v>
      </c>
      <c r="N1220" s="664"/>
      <c r="O1220" s="664"/>
      <c r="P1220" s="677"/>
      <c r="Q1220" s="665"/>
    </row>
    <row r="1221" spans="1:17" ht="14.4" customHeight="1" x14ac:dyDescent="0.3">
      <c r="A1221" s="660" t="s">
        <v>7170</v>
      </c>
      <c r="B1221" s="661" t="s">
        <v>1686</v>
      </c>
      <c r="C1221" s="661" t="s">
        <v>4385</v>
      </c>
      <c r="D1221" s="661" t="s">
        <v>7311</v>
      </c>
      <c r="E1221" s="661" t="s">
        <v>7312</v>
      </c>
      <c r="F1221" s="664">
        <v>318.51999999999992</v>
      </c>
      <c r="G1221" s="664">
        <v>1450361.9400000002</v>
      </c>
      <c r="H1221" s="661">
        <v>1</v>
      </c>
      <c r="I1221" s="661">
        <v>4553.4407258570909</v>
      </c>
      <c r="J1221" s="664">
        <v>112.13000000000001</v>
      </c>
      <c r="K1221" s="664">
        <v>245834.72</v>
      </c>
      <c r="L1221" s="661">
        <v>0.16949887694929444</v>
      </c>
      <c r="M1221" s="661">
        <v>2192.4080977436902</v>
      </c>
      <c r="N1221" s="664"/>
      <c r="O1221" s="664"/>
      <c r="P1221" s="677"/>
      <c r="Q1221" s="665"/>
    </row>
    <row r="1222" spans="1:17" ht="14.4" customHeight="1" x14ac:dyDescent="0.3">
      <c r="A1222" s="660" t="s">
        <v>7170</v>
      </c>
      <c r="B1222" s="661" t="s">
        <v>1686</v>
      </c>
      <c r="C1222" s="661" t="s">
        <v>4385</v>
      </c>
      <c r="D1222" s="661" t="s">
        <v>7313</v>
      </c>
      <c r="E1222" s="661" t="s">
        <v>4197</v>
      </c>
      <c r="F1222" s="664"/>
      <c r="G1222" s="664"/>
      <c r="H1222" s="661"/>
      <c r="I1222" s="661"/>
      <c r="J1222" s="664">
        <v>39.44</v>
      </c>
      <c r="K1222" s="664">
        <v>292735.84999999998</v>
      </c>
      <c r="L1222" s="661"/>
      <c r="M1222" s="661">
        <v>7422.3085699797157</v>
      </c>
      <c r="N1222" s="664">
        <v>70.72</v>
      </c>
      <c r="O1222" s="664">
        <v>524905.33000000007</v>
      </c>
      <c r="P1222" s="677"/>
      <c r="Q1222" s="665">
        <v>7422.3038744343903</v>
      </c>
    </row>
    <row r="1223" spans="1:17" ht="14.4" customHeight="1" x14ac:dyDescent="0.3">
      <c r="A1223" s="660" t="s">
        <v>7170</v>
      </c>
      <c r="B1223" s="661" t="s">
        <v>1686</v>
      </c>
      <c r="C1223" s="661" t="s">
        <v>4385</v>
      </c>
      <c r="D1223" s="661" t="s">
        <v>7353</v>
      </c>
      <c r="E1223" s="661" t="s">
        <v>4197</v>
      </c>
      <c r="F1223" s="664"/>
      <c r="G1223" s="664"/>
      <c r="H1223" s="661"/>
      <c r="I1223" s="661"/>
      <c r="J1223" s="664">
        <v>38.54</v>
      </c>
      <c r="K1223" s="664">
        <v>143028.07</v>
      </c>
      <c r="L1223" s="661"/>
      <c r="M1223" s="661">
        <v>3711.1590555267258</v>
      </c>
      <c r="N1223" s="664">
        <v>74.11</v>
      </c>
      <c r="O1223" s="664">
        <v>275034</v>
      </c>
      <c r="P1223" s="677"/>
      <c r="Q1223" s="665">
        <v>3711.1590878423963</v>
      </c>
    </row>
    <row r="1224" spans="1:17" ht="14.4" customHeight="1" x14ac:dyDescent="0.3">
      <c r="A1224" s="660" t="s">
        <v>7170</v>
      </c>
      <c r="B1224" s="661" t="s">
        <v>1686</v>
      </c>
      <c r="C1224" s="661" t="s">
        <v>4385</v>
      </c>
      <c r="D1224" s="661" t="s">
        <v>7390</v>
      </c>
      <c r="E1224" s="661" t="s">
        <v>7391</v>
      </c>
      <c r="F1224" s="664"/>
      <c r="G1224" s="664"/>
      <c r="H1224" s="661"/>
      <c r="I1224" s="661"/>
      <c r="J1224" s="664">
        <v>98.28</v>
      </c>
      <c r="K1224" s="664">
        <v>63871.05</v>
      </c>
      <c r="L1224" s="661"/>
      <c r="M1224" s="661">
        <v>649.88858363858367</v>
      </c>
      <c r="N1224" s="664"/>
      <c r="O1224" s="664"/>
      <c r="P1224" s="677"/>
      <c r="Q1224" s="665"/>
    </row>
    <row r="1225" spans="1:17" ht="14.4" customHeight="1" x14ac:dyDescent="0.3">
      <c r="A1225" s="660" t="s">
        <v>7170</v>
      </c>
      <c r="B1225" s="661" t="s">
        <v>1686</v>
      </c>
      <c r="C1225" s="661" t="s">
        <v>4385</v>
      </c>
      <c r="D1225" s="661" t="s">
        <v>7392</v>
      </c>
      <c r="E1225" s="661" t="s">
        <v>7391</v>
      </c>
      <c r="F1225" s="664"/>
      <c r="G1225" s="664"/>
      <c r="H1225" s="661"/>
      <c r="I1225" s="661"/>
      <c r="J1225" s="664">
        <v>57.010000000000005</v>
      </c>
      <c r="K1225" s="664">
        <v>185251.64</v>
      </c>
      <c r="L1225" s="661"/>
      <c r="M1225" s="661">
        <v>3249.4586914576389</v>
      </c>
      <c r="N1225" s="664"/>
      <c r="O1225" s="664"/>
      <c r="P1225" s="677"/>
      <c r="Q1225" s="665"/>
    </row>
    <row r="1226" spans="1:17" ht="14.4" customHeight="1" x14ac:dyDescent="0.3">
      <c r="A1226" s="660" t="s">
        <v>7170</v>
      </c>
      <c r="B1226" s="661" t="s">
        <v>1686</v>
      </c>
      <c r="C1226" s="661" t="s">
        <v>4385</v>
      </c>
      <c r="D1226" s="661" t="s">
        <v>7393</v>
      </c>
      <c r="E1226" s="661" t="s">
        <v>7391</v>
      </c>
      <c r="F1226" s="664"/>
      <c r="G1226" s="664"/>
      <c r="H1226" s="661"/>
      <c r="I1226" s="661"/>
      <c r="J1226" s="664">
        <v>19.98</v>
      </c>
      <c r="K1226" s="664">
        <v>129848.92</v>
      </c>
      <c r="L1226" s="661"/>
      <c r="M1226" s="661">
        <v>6498.9449449449448</v>
      </c>
      <c r="N1226" s="664"/>
      <c r="O1226" s="664"/>
      <c r="P1226" s="677"/>
      <c r="Q1226" s="665"/>
    </row>
    <row r="1227" spans="1:17" ht="14.4" customHeight="1" x14ac:dyDescent="0.3">
      <c r="A1227" s="660" t="s">
        <v>7170</v>
      </c>
      <c r="B1227" s="661" t="s">
        <v>1686</v>
      </c>
      <c r="C1227" s="661" t="s">
        <v>4385</v>
      </c>
      <c r="D1227" s="661" t="s">
        <v>7412</v>
      </c>
      <c r="E1227" s="661" t="s">
        <v>3381</v>
      </c>
      <c r="F1227" s="664">
        <v>0.2</v>
      </c>
      <c r="G1227" s="664">
        <v>1957.64</v>
      </c>
      <c r="H1227" s="661">
        <v>1</v>
      </c>
      <c r="I1227" s="661">
        <v>9788.2000000000007</v>
      </c>
      <c r="J1227" s="664"/>
      <c r="K1227" s="664"/>
      <c r="L1227" s="661"/>
      <c r="M1227" s="661"/>
      <c r="N1227" s="664"/>
      <c r="O1227" s="664"/>
      <c r="P1227" s="677"/>
      <c r="Q1227" s="665"/>
    </row>
    <row r="1228" spans="1:17" ht="14.4" customHeight="1" x14ac:dyDescent="0.3">
      <c r="A1228" s="660" t="s">
        <v>7170</v>
      </c>
      <c r="B1228" s="661" t="s">
        <v>1686</v>
      </c>
      <c r="C1228" s="661" t="s">
        <v>4385</v>
      </c>
      <c r="D1228" s="661" t="s">
        <v>7172</v>
      </c>
      <c r="E1228" s="661" t="s">
        <v>3413</v>
      </c>
      <c r="F1228" s="664"/>
      <c r="G1228" s="664"/>
      <c r="H1228" s="661"/>
      <c r="I1228" s="661"/>
      <c r="J1228" s="664"/>
      <c r="K1228" s="664"/>
      <c r="L1228" s="661"/>
      <c r="M1228" s="661"/>
      <c r="N1228" s="664">
        <v>0.4</v>
      </c>
      <c r="O1228" s="664">
        <v>3561.32</v>
      </c>
      <c r="P1228" s="677"/>
      <c r="Q1228" s="665">
        <v>8903.2999999999993</v>
      </c>
    </row>
    <row r="1229" spans="1:17" ht="14.4" customHeight="1" x14ac:dyDescent="0.3">
      <c r="A1229" s="660" t="s">
        <v>7170</v>
      </c>
      <c r="B1229" s="661" t="s">
        <v>1686</v>
      </c>
      <c r="C1229" s="661" t="s">
        <v>4385</v>
      </c>
      <c r="D1229" s="661" t="s">
        <v>7319</v>
      </c>
      <c r="E1229" s="661" t="s">
        <v>7318</v>
      </c>
      <c r="F1229" s="664"/>
      <c r="G1229" s="664"/>
      <c r="H1229" s="661"/>
      <c r="I1229" s="661"/>
      <c r="J1229" s="664"/>
      <c r="K1229" s="664"/>
      <c r="L1229" s="661"/>
      <c r="M1229" s="661"/>
      <c r="N1229" s="664">
        <v>6</v>
      </c>
      <c r="O1229" s="664">
        <v>628479.75</v>
      </c>
      <c r="P1229" s="677"/>
      <c r="Q1229" s="665">
        <v>104746.625</v>
      </c>
    </row>
    <row r="1230" spans="1:17" ht="14.4" customHeight="1" x14ac:dyDescent="0.3">
      <c r="A1230" s="660" t="s">
        <v>7170</v>
      </c>
      <c r="B1230" s="661" t="s">
        <v>1686</v>
      </c>
      <c r="C1230" s="661" t="s">
        <v>4385</v>
      </c>
      <c r="D1230" s="661" t="s">
        <v>7421</v>
      </c>
      <c r="E1230" s="661" t="s">
        <v>7218</v>
      </c>
      <c r="F1230" s="664"/>
      <c r="G1230" s="664"/>
      <c r="H1230" s="661"/>
      <c r="I1230" s="661"/>
      <c r="J1230" s="664">
        <v>3.7</v>
      </c>
      <c r="K1230" s="664">
        <v>49791.14</v>
      </c>
      <c r="L1230" s="661"/>
      <c r="M1230" s="661">
        <v>13457.064864864864</v>
      </c>
      <c r="N1230" s="664"/>
      <c r="O1230" s="664"/>
      <c r="P1230" s="677"/>
      <c r="Q1230" s="665"/>
    </row>
    <row r="1231" spans="1:17" ht="14.4" customHeight="1" x14ac:dyDescent="0.3">
      <c r="A1231" s="660" t="s">
        <v>7170</v>
      </c>
      <c r="B1231" s="661" t="s">
        <v>1686</v>
      </c>
      <c r="C1231" s="661" t="s">
        <v>4385</v>
      </c>
      <c r="D1231" s="661" t="s">
        <v>7354</v>
      </c>
      <c r="E1231" s="661" t="s">
        <v>7332</v>
      </c>
      <c r="F1231" s="664"/>
      <c r="G1231" s="664"/>
      <c r="H1231" s="661"/>
      <c r="I1231" s="661"/>
      <c r="J1231" s="664"/>
      <c r="K1231" s="664"/>
      <c r="L1231" s="661"/>
      <c r="M1231" s="661"/>
      <c r="N1231" s="664">
        <v>23.59</v>
      </c>
      <c r="O1231" s="664">
        <v>80510.02</v>
      </c>
      <c r="P1231" s="677"/>
      <c r="Q1231" s="665">
        <v>3412.8876642645191</v>
      </c>
    </row>
    <row r="1232" spans="1:17" ht="14.4" customHeight="1" x14ac:dyDescent="0.3">
      <c r="A1232" s="660" t="s">
        <v>7170</v>
      </c>
      <c r="B1232" s="661" t="s">
        <v>1686</v>
      </c>
      <c r="C1232" s="661" t="s">
        <v>4385</v>
      </c>
      <c r="D1232" s="661" t="s">
        <v>7423</v>
      </c>
      <c r="E1232" s="661" t="s">
        <v>632</v>
      </c>
      <c r="F1232" s="664"/>
      <c r="G1232" s="664"/>
      <c r="H1232" s="661"/>
      <c r="I1232" s="661"/>
      <c r="J1232" s="664"/>
      <c r="K1232" s="664"/>
      <c r="L1232" s="661"/>
      <c r="M1232" s="661"/>
      <c r="N1232" s="664">
        <v>5</v>
      </c>
      <c r="O1232" s="664">
        <v>11945.75</v>
      </c>
      <c r="P1232" s="677"/>
      <c r="Q1232" s="665">
        <v>2389.15</v>
      </c>
    </row>
    <row r="1233" spans="1:17" ht="14.4" customHeight="1" x14ac:dyDescent="0.3">
      <c r="A1233" s="660" t="s">
        <v>7170</v>
      </c>
      <c r="B1233" s="661" t="s">
        <v>1686</v>
      </c>
      <c r="C1233" s="661" t="s">
        <v>4385</v>
      </c>
      <c r="D1233" s="661" t="s">
        <v>7424</v>
      </c>
      <c r="E1233" s="661" t="s">
        <v>632</v>
      </c>
      <c r="F1233" s="664"/>
      <c r="G1233" s="664"/>
      <c r="H1233" s="661"/>
      <c r="I1233" s="661"/>
      <c r="J1233" s="664"/>
      <c r="K1233" s="664"/>
      <c r="L1233" s="661"/>
      <c r="M1233" s="661"/>
      <c r="N1233" s="664">
        <v>10</v>
      </c>
      <c r="O1233" s="664">
        <v>6878.59</v>
      </c>
      <c r="P1233" s="677"/>
      <c r="Q1233" s="665">
        <v>687.85900000000004</v>
      </c>
    </row>
    <row r="1234" spans="1:17" ht="14.4" customHeight="1" x14ac:dyDescent="0.3">
      <c r="A1234" s="660" t="s">
        <v>7170</v>
      </c>
      <c r="B1234" s="661" t="s">
        <v>1686</v>
      </c>
      <c r="C1234" s="661" t="s">
        <v>4385</v>
      </c>
      <c r="D1234" s="661" t="s">
        <v>7331</v>
      </c>
      <c r="E1234" s="661" t="s">
        <v>7332</v>
      </c>
      <c r="F1234" s="664"/>
      <c r="G1234" s="664"/>
      <c r="H1234" s="661"/>
      <c r="I1234" s="661"/>
      <c r="J1234" s="664"/>
      <c r="K1234" s="664"/>
      <c r="L1234" s="661"/>
      <c r="M1234" s="661"/>
      <c r="N1234" s="664">
        <v>23.09</v>
      </c>
      <c r="O1234" s="664">
        <v>266003.86</v>
      </c>
      <c r="P1234" s="677"/>
      <c r="Q1234" s="665">
        <v>11520.305760069294</v>
      </c>
    </row>
    <row r="1235" spans="1:17" ht="14.4" customHeight="1" x14ac:dyDescent="0.3">
      <c r="A1235" s="660" t="s">
        <v>7170</v>
      </c>
      <c r="B1235" s="661" t="s">
        <v>1686</v>
      </c>
      <c r="C1235" s="661" t="s">
        <v>4385</v>
      </c>
      <c r="D1235" s="661" t="s">
        <v>7355</v>
      </c>
      <c r="E1235" s="661" t="s">
        <v>7332</v>
      </c>
      <c r="F1235" s="664"/>
      <c r="G1235" s="664"/>
      <c r="H1235" s="661"/>
      <c r="I1235" s="661"/>
      <c r="J1235" s="664"/>
      <c r="K1235" s="664"/>
      <c r="L1235" s="661"/>
      <c r="M1235" s="661"/>
      <c r="N1235" s="664">
        <v>36.67</v>
      </c>
      <c r="O1235" s="664">
        <v>33450.28</v>
      </c>
      <c r="P1235" s="677"/>
      <c r="Q1235" s="665">
        <v>912.1974365966729</v>
      </c>
    </row>
    <row r="1236" spans="1:17" ht="14.4" customHeight="1" x14ac:dyDescent="0.3">
      <c r="A1236" s="660" t="s">
        <v>7170</v>
      </c>
      <c r="B1236" s="661" t="s">
        <v>1686</v>
      </c>
      <c r="C1236" s="661" t="s">
        <v>4385</v>
      </c>
      <c r="D1236" s="661" t="s">
        <v>7356</v>
      </c>
      <c r="E1236" s="661" t="s">
        <v>2127</v>
      </c>
      <c r="F1236" s="664"/>
      <c r="G1236" s="664"/>
      <c r="H1236" s="661"/>
      <c r="I1236" s="661"/>
      <c r="J1236" s="664"/>
      <c r="K1236" s="664"/>
      <c r="L1236" s="661"/>
      <c r="M1236" s="661"/>
      <c r="N1236" s="664">
        <v>3.81</v>
      </c>
      <c r="O1236" s="664">
        <v>5579.34</v>
      </c>
      <c r="P1236" s="677"/>
      <c r="Q1236" s="665">
        <v>1464.3937007874015</v>
      </c>
    </row>
    <row r="1237" spans="1:17" ht="14.4" customHeight="1" x14ac:dyDescent="0.3">
      <c r="A1237" s="660" t="s">
        <v>7170</v>
      </c>
      <c r="B1237" s="661" t="s">
        <v>1686</v>
      </c>
      <c r="C1237" s="661" t="s">
        <v>4385</v>
      </c>
      <c r="D1237" s="661" t="s">
        <v>7333</v>
      </c>
      <c r="E1237" s="661" t="s">
        <v>2127</v>
      </c>
      <c r="F1237" s="664"/>
      <c r="G1237" s="664"/>
      <c r="H1237" s="661"/>
      <c r="I1237" s="661"/>
      <c r="J1237" s="664"/>
      <c r="K1237" s="664"/>
      <c r="L1237" s="661"/>
      <c r="M1237" s="661"/>
      <c r="N1237" s="664">
        <v>44.45</v>
      </c>
      <c r="O1237" s="664">
        <v>21697.65</v>
      </c>
      <c r="P1237" s="677"/>
      <c r="Q1237" s="665">
        <v>488.13610798650171</v>
      </c>
    </row>
    <row r="1238" spans="1:17" ht="14.4" customHeight="1" x14ac:dyDescent="0.3">
      <c r="A1238" s="660" t="s">
        <v>7170</v>
      </c>
      <c r="B1238" s="661" t="s">
        <v>1686</v>
      </c>
      <c r="C1238" s="661" t="s">
        <v>4385</v>
      </c>
      <c r="D1238" s="661" t="s">
        <v>7334</v>
      </c>
      <c r="E1238" s="661" t="s">
        <v>2127</v>
      </c>
      <c r="F1238" s="664"/>
      <c r="G1238" s="664"/>
      <c r="H1238" s="661"/>
      <c r="I1238" s="661"/>
      <c r="J1238" s="664"/>
      <c r="K1238" s="664"/>
      <c r="L1238" s="661"/>
      <c r="M1238" s="661"/>
      <c r="N1238" s="664">
        <v>32.620000000000005</v>
      </c>
      <c r="O1238" s="664">
        <v>5379.93</v>
      </c>
      <c r="P1238" s="677"/>
      <c r="Q1238" s="665">
        <v>164.92734518700183</v>
      </c>
    </row>
    <row r="1239" spans="1:17" ht="14.4" customHeight="1" x14ac:dyDescent="0.3">
      <c r="A1239" s="660" t="s">
        <v>7170</v>
      </c>
      <c r="B1239" s="661" t="s">
        <v>1686</v>
      </c>
      <c r="C1239" s="661" t="s">
        <v>4385</v>
      </c>
      <c r="D1239" s="661" t="s">
        <v>7335</v>
      </c>
      <c r="E1239" s="661" t="s">
        <v>7161</v>
      </c>
      <c r="F1239" s="664">
        <v>26.15</v>
      </c>
      <c r="G1239" s="664">
        <v>7846.54</v>
      </c>
      <c r="H1239" s="661">
        <v>1</v>
      </c>
      <c r="I1239" s="661">
        <v>300.05889101338431</v>
      </c>
      <c r="J1239" s="664"/>
      <c r="K1239" s="664"/>
      <c r="L1239" s="661"/>
      <c r="M1239" s="661"/>
      <c r="N1239" s="664"/>
      <c r="O1239" s="664"/>
      <c r="P1239" s="677"/>
      <c r="Q1239" s="665"/>
    </row>
    <row r="1240" spans="1:17" ht="14.4" customHeight="1" x14ac:dyDescent="0.3">
      <c r="A1240" s="660" t="s">
        <v>7170</v>
      </c>
      <c r="B1240" s="661" t="s">
        <v>1686</v>
      </c>
      <c r="C1240" s="661" t="s">
        <v>4385</v>
      </c>
      <c r="D1240" s="661" t="s">
        <v>7395</v>
      </c>
      <c r="E1240" s="661" t="s">
        <v>2127</v>
      </c>
      <c r="F1240" s="664"/>
      <c r="G1240" s="664"/>
      <c r="H1240" s="661"/>
      <c r="I1240" s="661"/>
      <c r="J1240" s="664"/>
      <c r="K1240" s="664"/>
      <c r="L1240" s="661"/>
      <c r="M1240" s="661"/>
      <c r="N1240" s="664">
        <v>3.1599999999999997</v>
      </c>
      <c r="O1240" s="664">
        <v>6253.9899999999989</v>
      </c>
      <c r="P1240" s="677"/>
      <c r="Q1240" s="665">
        <v>1979.1107594936707</v>
      </c>
    </row>
    <row r="1241" spans="1:17" ht="14.4" customHeight="1" x14ac:dyDescent="0.3">
      <c r="A1241" s="660" t="s">
        <v>7170</v>
      </c>
      <c r="B1241" s="661" t="s">
        <v>1686</v>
      </c>
      <c r="C1241" s="661" t="s">
        <v>4385</v>
      </c>
      <c r="D1241" s="661" t="s">
        <v>7396</v>
      </c>
      <c r="E1241" s="661" t="s">
        <v>2139</v>
      </c>
      <c r="F1241" s="664"/>
      <c r="G1241" s="664"/>
      <c r="H1241" s="661"/>
      <c r="I1241" s="661"/>
      <c r="J1241" s="664"/>
      <c r="K1241" s="664"/>
      <c r="L1241" s="661"/>
      <c r="M1241" s="661"/>
      <c r="N1241" s="664">
        <v>21.490000000000002</v>
      </c>
      <c r="O1241" s="664">
        <v>16078.92</v>
      </c>
      <c r="P1241" s="677"/>
      <c r="Q1241" s="665">
        <v>748.20474639367137</v>
      </c>
    </row>
    <row r="1242" spans="1:17" ht="14.4" customHeight="1" x14ac:dyDescent="0.3">
      <c r="A1242" s="660" t="s">
        <v>7170</v>
      </c>
      <c r="B1242" s="661" t="s">
        <v>1686</v>
      </c>
      <c r="C1242" s="661" t="s">
        <v>4385</v>
      </c>
      <c r="D1242" s="661" t="s">
        <v>7336</v>
      </c>
      <c r="E1242" s="661" t="s">
        <v>3819</v>
      </c>
      <c r="F1242" s="664"/>
      <c r="G1242" s="664"/>
      <c r="H1242" s="661"/>
      <c r="I1242" s="661"/>
      <c r="J1242" s="664"/>
      <c r="K1242" s="664"/>
      <c r="L1242" s="661"/>
      <c r="M1242" s="661"/>
      <c r="N1242" s="664">
        <v>3</v>
      </c>
      <c r="O1242" s="664">
        <v>6458.07</v>
      </c>
      <c r="P1242" s="677"/>
      <c r="Q1242" s="665">
        <v>2152.69</v>
      </c>
    </row>
    <row r="1243" spans="1:17" ht="14.4" customHeight="1" x14ac:dyDescent="0.3">
      <c r="A1243" s="660" t="s">
        <v>7170</v>
      </c>
      <c r="B1243" s="661" t="s">
        <v>1686</v>
      </c>
      <c r="C1243" s="661" t="s">
        <v>4385</v>
      </c>
      <c r="D1243" s="661" t="s">
        <v>7337</v>
      </c>
      <c r="E1243" s="661" t="s">
        <v>2139</v>
      </c>
      <c r="F1243" s="664"/>
      <c r="G1243" s="664"/>
      <c r="H1243" s="661"/>
      <c r="I1243" s="661"/>
      <c r="J1243" s="664"/>
      <c r="K1243" s="664"/>
      <c r="L1243" s="661"/>
      <c r="M1243" s="661"/>
      <c r="N1243" s="664">
        <v>60.31</v>
      </c>
      <c r="O1243" s="664">
        <v>90248.34</v>
      </c>
      <c r="P1243" s="677"/>
      <c r="Q1243" s="665">
        <v>1496.4075609351682</v>
      </c>
    </row>
    <row r="1244" spans="1:17" ht="14.4" customHeight="1" x14ac:dyDescent="0.3">
      <c r="A1244" s="660" t="s">
        <v>7170</v>
      </c>
      <c r="B1244" s="661" t="s">
        <v>1686</v>
      </c>
      <c r="C1244" s="661" t="s">
        <v>4385</v>
      </c>
      <c r="D1244" s="661" t="s">
        <v>7338</v>
      </c>
      <c r="E1244" s="661" t="s">
        <v>7161</v>
      </c>
      <c r="F1244" s="664">
        <v>21.21</v>
      </c>
      <c r="G1244" s="664">
        <v>30580.299999999996</v>
      </c>
      <c r="H1244" s="661">
        <v>1</v>
      </c>
      <c r="I1244" s="661">
        <v>1441.7868929750116</v>
      </c>
      <c r="J1244" s="664"/>
      <c r="K1244" s="664"/>
      <c r="L1244" s="661"/>
      <c r="M1244" s="661"/>
      <c r="N1244" s="664"/>
      <c r="O1244" s="664"/>
      <c r="P1244" s="677"/>
      <c r="Q1244" s="665"/>
    </row>
    <row r="1245" spans="1:17" ht="14.4" customHeight="1" x14ac:dyDescent="0.3">
      <c r="A1245" s="660" t="s">
        <v>7170</v>
      </c>
      <c r="B1245" s="661" t="s">
        <v>1686</v>
      </c>
      <c r="C1245" s="661" t="s">
        <v>4385</v>
      </c>
      <c r="D1245" s="661" t="s">
        <v>7454</v>
      </c>
      <c r="E1245" s="661" t="s">
        <v>7455</v>
      </c>
      <c r="F1245" s="664"/>
      <c r="G1245" s="664"/>
      <c r="H1245" s="661"/>
      <c r="I1245" s="661"/>
      <c r="J1245" s="664"/>
      <c r="K1245" s="664"/>
      <c r="L1245" s="661"/>
      <c r="M1245" s="661"/>
      <c r="N1245" s="664">
        <v>0.2</v>
      </c>
      <c r="O1245" s="664">
        <v>120.56</v>
      </c>
      <c r="P1245" s="677"/>
      <c r="Q1245" s="665">
        <v>602.79999999999995</v>
      </c>
    </row>
    <row r="1246" spans="1:17" ht="14.4" customHeight="1" x14ac:dyDescent="0.3">
      <c r="A1246" s="660" t="s">
        <v>7170</v>
      </c>
      <c r="B1246" s="661" t="s">
        <v>1686</v>
      </c>
      <c r="C1246" s="661" t="s">
        <v>4385</v>
      </c>
      <c r="D1246" s="661" t="s">
        <v>7226</v>
      </c>
      <c r="E1246" s="661" t="s">
        <v>1978</v>
      </c>
      <c r="F1246" s="664">
        <v>30.800000000000004</v>
      </c>
      <c r="G1246" s="664">
        <v>1008.0400000000001</v>
      </c>
      <c r="H1246" s="661">
        <v>1</v>
      </c>
      <c r="I1246" s="661">
        <v>32.728571428571428</v>
      </c>
      <c r="J1246" s="664"/>
      <c r="K1246" s="664"/>
      <c r="L1246" s="661"/>
      <c r="M1246" s="661"/>
      <c r="N1246" s="664"/>
      <c r="O1246" s="664"/>
      <c r="P1246" s="677"/>
      <c r="Q1246" s="665"/>
    </row>
    <row r="1247" spans="1:17" ht="14.4" customHeight="1" x14ac:dyDescent="0.3">
      <c r="A1247" s="660" t="s">
        <v>7170</v>
      </c>
      <c r="B1247" s="661" t="s">
        <v>1686</v>
      </c>
      <c r="C1247" s="661" t="s">
        <v>4385</v>
      </c>
      <c r="D1247" s="661" t="s">
        <v>7399</v>
      </c>
      <c r="E1247" s="661" t="s">
        <v>3505</v>
      </c>
      <c r="F1247" s="664"/>
      <c r="G1247" s="664"/>
      <c r="H1247" s="661"/>
      <c r="I1247" s="661"/>
      <c r="J1247" s="664"/>
      <c r="K1247" s="664"/>
      <c r="L1247" s="661"/>
      <c r="M1247" s="661"/>
      <c r="N1247" s="664">
        <v>3.16</v>
      </c>
      <c r="O1247" s="664">
        <v>7760.13</v>
      </c>
      <c r="P1247" s="677"/>
      <c r="Q1247" s="665">
        <v>2455.7373417721519</v>
      </c>
    </row>
    <row r="1248" spans="1:17" ht="14.4" customHeight="1" x14ac:dyDescent="0.3">
      <c r="A1248" s="660" t="s">
        <v>7170</v>
      </c>
      <c r="B1248" s="661" t="s">
        <v>1686</v>
      </c>
      <c r="C1248" s="661" t="s">
        <v>4385</v>
      </c>
      <c r="D1248" s="661" t="s">
        <v>7342</v>
      </c>
      <c r="E1248" s="661" t="s">
        <v>2185</v>
      </c>
      <c r="F1248" s="664"/>
      <c r="G1248" s="664"/>
      <c r="H1248" s="661"/>
      <c r="I1248" s="661"/>
      <c r="J1248" s="664"/>
      <c r="K1248" s="664"/>
      <c r="L1248" s="661"/>
      <c r="M1248" s="661"/>
      <c r="N1248" s="664">
        <v>20.82</v>
      </c>
      <c r="O1248" s="664">
        <v>140446.79999999999</v>
      </c>
      <c r="P1248" s="677"/>
      <c r="Q1248" s="665">
        <v>6745.763688760806</v>
      </c>
    </row>
    <row r="1249" spans="1:17" ht="14.4" customHeight="1" x14ac:dyDescent="0.3">
      <c r="A1249" s="660" t="s">
        <v>7170</v>
      </c>
      <c r="B1249" s="661" t="s">
        <v>1686</v>
      </c>
      <c r="C1249" s="661" t="s">
        <v>4385</v>
      </c>
      <c r="D1249" s="661" t="s">
        <v>7402</v>
      </c>
      <c r="E1249" s="661" t="s">
        <v>4211</v>
      </c>
      <c r="F1249" s="664"/>
      <c r="G1249" s="664"/>
      <c r="H1249" s="661"/>
      <c r="I1249" s="661"/>
      <c r="J1249" s="664"/>
      <c r="K1249" s="664"/>
      <c r="L1249" s="661"/>
      <c r="M1249" s="661"/>
      <c r="N1249" s="664">
        <v>5</v>
      </c>
      <c r="O1249" s="664">
        <v>4778.3</v>
      </c>
      <c r="P1249" s="677"/>
      <c r="Q1249" s="665">
        <v>955.66000000000008</v>
      </c>
    </row>
    <row r="1250" spans="1:17" ht="14.4" customHeight="1" x14ac:dyDescent="0.3">
      <c r="A1250" s="660" t="s">
        <v>7170</v>
      </c>
      <c r="B1250" s="661" t="s">
        <v>1686</v>
      </c>
      <c r="C1250" s="661" t="s">
        <v>4385</v>
      </c>
      <c r="D1250" s="661" t="s">
        <v>7403</v>
      </c>
      <c r="E1250" s="661" t="s">
        <v>4211</v>
      </c>
      <c r="F1250" s="664"/>
      <c r="G1250" s="664"/>
      <c r="H1250" s="661"/>
      <c r="I1250" s="661"/>
      <c r="J1250" s="664"/>
      <c r="K1250" s="664"/>
      <c r="L1250" s="661"/>
      <c r="M1250" s="661"/>
      <c r="N1250" s="664">
        <v>0.23</v>
      </c>
      <c r="O1250" s="664">
        <v>549.5</v>
      </c>
      <c r="P1250" s="677"/>
      <c r="Q1250" s="665">
        <v>2389.1304347826085</v>
      </c>
    </row>
    <row r="1251" spans="1:17" ht="14.4" customHeight="1" x14ac:dyDescent="0.3">
      <c r="A1251" s="660" t="s">
        <v>7170</v>
      </c>
      <c r="B1251" s="661" t="s">
        <v>1686</v>
      </c>
      <c r="C1251" s="661" t="s">
        <v>4385</v>
      </c>
      <c r="D1251" s="661" t="s">
        <v>7345</v>
      </c>
      <c r="E1251" s="661" t="s">
        <v>2192</v>
      </c>
      <c r="F1251" s="664"/>
      <c r="G1251" s="664"/>
      <c r="H1251" s="661"/>
      <c r="I1251" s="661"/>
      <c r="J1251" s="664"/>
      <c r="K1251" s="664"/>
      <c r="L1251" s="661"/>
      <c r="M1251" s="661"/>
      <c r="N1251" s="664">
        <v>17.07</v>
      </c>
      <c r="O1251" s="664">
        <v>13492.02</v>
      </c>
      <c r="P1251" s="677"/>
      <c r="Q1251" s="665">
        <v>790.39367311072056</v>
      </c>
    </row>
    <row r="1252" spans="1:17" ht="14.4" customHeight="1" x14ac:dyDescent="0.3">
      <c r="A1252" s="660" t="s">
        <v>7170</v>
      </c>
      <c r="B1252" s="661" t="s">
        <v>1686</v>
      </c>
      <c r="C1252" s="661" t="s">
        <v>4385</v>
      </c>
      <c r="D1252" s="661" t="s">
        <v>7404</v>
      </c>
      <c r="E1252" s="661" t="s">
        <v>2192</v>
      </c>
      <c r="F1252" s="664"/>
      <c r="G1252" s="664"/>
      <c r="H1252" s="661"/>
      <c r="I1252" s="661"/>
      <c r="J1252" s="664"/>
      <c r="K1252" s="664"/>
      <c r="L1252" s="661"/>
      <c r="M1252" s="661"/>
      <c r="N1252" s="664">
        <v>5.65</v>
      </c>
      <c r="O1252" s="664">
        <v>893.13000000000011</v>
      </c>
      <c r="P1252" s="677"/>
      <c r="Q1252" s="665">
        <v>158.07610619469028</v>
      </c>
    </row>
    <row r="1253" spans="1:17" ht="14.4" customHeight="1" x14ac:dyDescent="0.3">
      <c r="A1253" s="660" t="s">
        <v>7170</v>
      </c>
      <c r="B1253" s="661" t="s">
        <v>1686</v>
      </c>
      <c r="C1253" s="661" t="s">
        <v>4385</v>
      </c>
      <c r="D1253" s="661" t="s">
        <v>7406</v>
      </c>
      <c r="E1253" s="661" t="s">
        <v>2192</v>
      </c>
      <c r="F1253" s="664"/>
      <c r="G1253" s="664"/>
      <c r="H1253" s="661"/>
      <c r="I1253" s="661"/>
      <c r="J1253" s="664"/>
      <c r="K1253" s="664"/>
      <c r="L1253" s="661"/>
      <c r="M1253" s="661"/>
      <c r="N1253" s="664">
        <v>10.99</v>
      </c>
      <c r="O1253" s="664">
        <v>868.64</v>
      </c>
      <c r="P1253" s="677"/>
      <c r="Q1253" s="665">
        <v>79.039126478616922</v>
      </c>
    </row>
    <row r="1254" spans="1:17" ht="14.4" customHeight="1" x14ac:dyDescent="0.3">
      <c r="A1254" s="660" t="s">
        <v>7170</v>
      </c>
      <c r="B1254" s="661" t="s">
        <v>1686</v>
      </c>
      <c r="C1254" s="661" t="s">
        <v>4385</v>
      </c>
      <c r="D1254" s="661" t="s">
        <v>7408</v>
      </c>
      <c r="E1254" s="661" t="s">
        <v>2214</v>
      </c>
      <c r="F1254" s="664"/>
      <c r="G1254" s="664"/>
      <c r="H1254" s="661"/>
      <c r="I1254" s="661"/>
      <c r="J1254" s="664"/>
      <c r="K1254" s="664"/>
      <c r="L1254" s="661"/>
      <c r="M1254" s="661"/>
      <c r="N1254" s="664">
        <v>7</v>
      </c>
      <c r="O1254" s="664">
        <v>15068.83</v>
      </c>
      <c r="P1254" s="677"/>
      <c r="Q1254" s="665">
        <v>2152.69</v>
      </c>
    </row>
    <row r="1255" spans="1:17" ht="14.4" customHeight="1" x14ac:dyDescent="0.3">
      <c r="A1255" s="660" t="s">
        <v>7170</v>
      </c>
      <c r="B1255" s="661" t="s">
        <v>1686</v>
      </c>
      <c r="C1255" s="661" t="s">
        <v>4385</v>
      </c>
      <c r="D1255" s="661" t="s">
        <v>7425</v>
      </c>
      <c r="E1255" s="661" t="s">
        <v>2223</v>
      </c>
      <c r="F1255" s="664"/>
      <c r="G1255" s="664"/>
      <c r="H1255" s="661"/>
      <c r="I1255" s="661"/>
      <c r="J1255" s="664"/>
      <c r="K1255" s="664"/>
      <c r="L1255" s="661"/>
      <c r="M1255" s="661"/>
      <c r="N1255" s="664">
        <v>6.41</v>
      </c>
      <c r="O1255" s="664">
        <v>4795.99</v>
      </c>
      <c r="P1255" s="677"/>
      <c r="Q1255" s="665">
        <v>748.20436817472694</v>
      </c>
    </row>
    <row r="1256" spans="1:17" ht="14.4" customHeight="1" x14ac:dyDescent="0.3">
      <c r="A1256" s="660" t="s">
        <v>7170</v>
      </c>
      <c r="B1256" s="661" t="s">
        <v>1686</v>
      </c>
      <c r="C1256" s="661" t="s">
        <v>4385</v>
      </c>
      <c r="D1256" s="661" t="s">
        <v>7409</v>
      </c>
      <c r="E1256" s="661" t="s">
        <v>3505</v>
      </c>
      <c r="F1256" s="664"/>
      <c r="G1256" s="664"/>
      <c r="H1256" s="661"/>
      <c r="I1256" s="661"/>
      <c r="J1256" s="664"/>
      <c r="K1256" s="664"/>
      <c r="L1256" s="661"/>
      <c r="M1256" s="661"/>
      <c r="N1256" s="664">
        <v>2.75</v>
      </c>
      <c r="O1256" s="664">
        <v>2025.96</v>
      </c>
      <c r="P1256" s="677"/>
      <c r="Q1256" s="665">
        <v>736.71272727272731</v>
      </c>
    </row>
    <row r="1257" spans="1:17" ht="14.4" customHeight="1" x14ac:dyDescent="0.3">
      <c r="A1257" s="660" t="s">
        <v>7170</v>
      </c>
      <c r="B1257" s="661" t="s">
        <v>1686</v>
      </c>
      <c r="C1257" s="661" t="s">
        <v>4385</v>
      </c>
      <c r="D1257" s="661" t="s">
        <v>7426</v>
      </c>
      <c r="E1257" s="661" t="s">
        <v>2223</v>
      </c>
      <c r="F1257" s="664"/>
      <c r="G1257" s="664"/>
      <c r="H1257" s="661"/>
      <c r="I1257" s="661"/>
      <c r="J1257" s="664"/>
      <c r="K1257" s="664"/>
      <c r="L1257" s="661"/>
      <c r="M1257" s="661"/>
      <c r="N1257" s="664">
        <v>17.82</v>
      </c>
      <c r="O1257" s="664">
        <v>26666.01</v>
      </c>
      <c r="P1257" s="677"/>
      <c r="Q1257" s="665">
        <v>1496.4090909090908</v>
      </c>
    </row>
    <row r="1258" spans="1:17" ht="14.4" customHeight="1" x14ac:dyDescent="0.3">
      <c r="A1258" s="660" t="s">
        <v>7170</v>
      </c>
      <c r="B1258" s="661" t="s">
        <v>1686</v>
      </c>
      <c r="C1258" s="661" t="s">
        <v>4386</v>
      </c>
      <c r="D1258" s="661" t="s">
        <v>7366</v>
      </c>
      <c r="E1258" s="661" t="s">
        <v>1531</v>
      </c>
      <c r="F1258" s="664"/>
      <c r="G1258" s="664"/>
      <c r="H1258" s="661"/>
      <c r="I1258" s="661"/>
      <c r="J1258" s="664"/>
      <c r="K1258" s="664"/>
      <c r="L1258" s="661"/>
      <c r="M1258" s="661"/>
      <c r="N1258" s="664">
        <v>0.1</v>
      </c>
      <c r="O1258" s="664">
        <v>8.15</v>
      </c>
      <c r="P1258" s="677"/>
      <c r="Q1258" s="665">
        <v>81.5</v>
      </c>
    </row>
    <row r="1259" spans="1:17" ht="14.4" customHeight="1" x14ac:dyDescent="0.3">
      <c r="A1259" s="660" t="s">
        <v>7170</v>
      </c>
      <c r="B1259" s="661" t="s">
        <v>1686</v>
      </c>
      <c r="C1259" s="661" t="s">
        <v>4386</v>
      </c>
      <c r="D1259" s="661" t="s">
        <v>7349</v>
      </c>
      <c r="E1259" s="661" t="s">
        <v>7350</v>
      </c>
      <c r="F1259" s="664"/>
      <c r="G1259" s="664"/>
      <c r="H1259" s="661"/>
      <c r="I1259" s="661"/>
      <c r="J1259" s="664"/>
      <c r="K1259" s="664"/>
      <c r="L1259" s="661"/>
      <c r="M1259" s="661"/>
      <c r="N1259" s="664">
        <v>0.02</v>
      </c>
      <c r="O1259" s="664">
        <v>5.35</v>
      </c>
      <c r="P1259" s="677"/>
      <c r="Q1259" s="665">
        <v>267.5</v>
      </c>
    </row>
    <row r="1260" spans="1:17" ht="14.4" customHeight="1" x14ac:dyDescent="0.3">
      <c r="A1260" s="660" t="s">
        <v>7170</v>
      </c>
      <c r="B1260" s="661" t="s">
        <v>1686</v>
      </c>
      <c r="C1260" s="661" t="s">
        <v>4386</v>
      </c>
      <c r="D1260" s="661" t="s">
        <v>7203</v>
      </c>
      <c r="E1260" s="661" t="s">
        <v>7204</v>
      </c>
      <c r="F1260" s="664"/>
      <c r="G1260" s="664"/>
      <c r="H1260" s="661"/>
      <c r="I1260" s="661"/>
      <c r="J1260" s="664">
        <v>0.2</v>
      </c>
      <c r="K1260" s="664">
        <v>24.52</v>
      </c>
      <c r="L1260" s="661"/>
      <c r="M1260" s="661">
        <v>122.6</v>
      </c>
      <c r="N1260" s="664"/>
      <c r="O1260" s="664"/>
      <c r="P1260" s="677"/>
      <c r="Q1260" s="665"/>
    </row>
    <row r="1261" spans="1:17" ht="14.4" customHeight="1" x14ac:dyDescent="0.3">
      <c r="A1261" s="660" t="s">
        <v>7170</v>
      </c>
      <c r="B1261" s="661" t="s">
        <v>1686</v>
      </c>
      <c r="C1261" s="661" t="s">
        <v>4386</v>
      </c>
      <c r="D1261" s="661" t="s">
        <v>7171</v>
      </c>
      <c r="E1261" s="661" t="s">
        <v>1679</v>
      </c>
      <c r="F1261" s="664"/>
      <c r="G1261" s="664"/>
      <c r="H1261" s="661"/>
      <c r="I1261" s="661"/>
      <c r="J1261" s="664"/>
      <c r="K1261" s="664"/>
      <c r="L1261" s="661"/>
      <c r="M1261" s="661"/>
      <c r="N1261" s="664">
        <v>0.8</v>
      </c>
      <c r="O1261" s="664">
        <v>7526.8</v>
      </c>
      <c r="P1261" s="677"/>
      <c r="Q1261" s="665">
        <v>9408.5</v>
      </c>
    </row>
    <row r="1262" spans="1:17" ht="14.4" customHeight="1" x14ac:dyDescent="0.3">
      <c r="A1262" s="660" t="s">
        <v>7170</v>
      </c>
      <c r="B1262" s="661" t="s">
        <v>1686</v>
      </c>
      <c r="C1262" s="661" t="s">
        <v>4388</v>
      </c>
      <c r="D1262" s="661" t="s">
        <v>7203</v>
      </c>
      <c r="E1262" s="661" t="s">
        <v>7204</v>
      </c>
      <c r="F1262" s="664"/>
      <c r="G1262" s="664"/>
      <c r="H1262" s="661"/>
      <c r="I1262" s="661"/>
      <c r="J1262" s="664"/>
      <c r="K1262" s="664"/>
      <c r="L1262" s="661"/>
      <c r="M1262" s="661"/>
      <c r="N1262" s="664">
        <v>0.1</v>
      </c>
      <c r="O1262" s="664">
        <v>12.26</v>
      </c>
      <c r="P1262" s="677"/>
      <c r="Q1262" s="665">
        <v>122.6</v>
      </c>
    </row>
    <row r="1263" spans="1:17" ht="14.4" customHeight="1" x14ac:dyDescent="0.3">
      <c r="A1263" s="660" t="s">
        <v>7170</v>
      </c>
      <c r="B1263" s="661" t="s">
        <v>1686</v>
      </c>
      <c r="C1263" s="661" t="s">
        <v>4389</v>
      </c>
      <c r="D1263" s="661" t="s">
        <v>7173</v>
      </c>
      <c r="E1263" s="661" t="s">
        <v>7174</v>
      </c>
      <c r="F1263" s="664">
        <v>0.60000000000000009</v>
      </c>
      <c r="G1263" s="664">
        <v>54.239999999999995</v>
      </c>
      <c r="H1263" s="661">
        <v>1</v>
      </c>
      <c r="I1263" s="661">
        <v>90.399999999999977</v>
      </c>
      <c r="J1263" s="664"/>
      <c r="K1263" s="664"/>
      <c r="L1263" s="661"/>
      <c r="M1263" s="661"/>
      <c r="N1263" s="664"/>
      <c r="O1263" s="664"/>
      <c r="P1263" s="677"/>
      <c r="Q1263" s="665"/>
    </row>
    <row r="1264" spans="1:17" ht="14.4" customHeight="1" x14ac:dyDescent="0.3">
      <c r="A1264" s="660" t="s">
        <v>7170</v>
      </c>
      <c r="B1264" s="661" t="s">
        <v>1686</v>
      </c>
      <c r="C1264" s="661" t="s">
        <v>4389</v>
      </c>
      <c r="D1264" s="661" t="s">
        <v>7175</v>
      </c>
      <c r="E1264" s="661" t="s">
        <v>7176</v>
      </c>
      <c r="F1264" s="664">
        <v>1.4</v>
      </c>
      <c r="G1264" s="664">
        <v>168.7</v>
      </c>
      <c r="H1264" s="661">
        <v>1</v>
      </c>
      <c r="I1264" s="661">
        <v>120.5</v>
      </c>
      <c r="J1264" s="664"/>
      <c r="K1264" s="664"/>
      <c r="L1264" s="661"/>
      <c r="M1264" s="661"/>
      <c r="N1264" s="664">
        <v>0.2</v>
      </c>
      <c r="O1264" s="664">
        <v>22.64</v>
      </c>
      <c r="P1264" s="677">
        <v>0.13420272673384709</v>
      </c>
      <c r="Q1264" s="665">
        <v>113.2</v>
      </c>
    </row>
    <row r="1265" spans="1:17" ht="14.4" customHeight="1" x14ac:dyDescent="0.3">
      <c r="A1265" s="660" t="s">
        <v>7170</v>
      </c>
      <c r="B1265" s="661" t="s">
        <v>1686</v>
      </c>
      <c r="C1265" s="661" t="s">
        <v>4389</v>
      </c>
      <c r="D1265" s="661" t="s">
        <v>7177</v>
      </c>
      <c r="E1265" s="661" t="s">
        <v>7178</v>
      </c>
      <c r="F1265" s="664">
        <v>3.0999999999999996</v>
      </c>
      <c r="G1265" s="664">
        <v>11.620000000000001</v>
      </c>
      <c r="H1265" s="661">
        <v>1</v>
      </c>
      <c r="I1265" s="661">
        <v>3.7483870967741941</v>
      </c>
      <c r="J1265" s="664"/>
      <c r="K1265" s="664"/>
      <c r="L1265" s="661"/>
      <c r="M1265" s="661"/>
      <c r="N1265" s="664"/>
      <c r="O1265" s="664"/>
      <c r="P1265" s="677"/>
      <c r="Q1265" s="665"/>
    </row>
    <row r="1266" spans="1:17" ht="14.4" customHeight="1" x14ac:dyDescent="0.3">
      <c r="A1266" s="660" t="s">
        <v>7170</v>
      </c>
      <c r="B1266" s="661" t="s">
        <v>1686</v>
      </c>
      <c r="C1266" s="661" t="s">
        <v>4389</v>
      </c>
      <c r="D1266" s="661" t="s">
        <v>7179</v>
      </c>
      <c r="E1266" s="661" t="s">
        <v>7180</v>
      </c>
      <c r="F1266" s="664">
        <v>1.6</v>
      </c>
      <c r="G1266" s="664">
        <v>312.95999999999998</v>
      </c>
      <c r="H1266" s="661">
        <v>1</v>
      </c>
      <c r="I1266" s="661">
        <v>195.59999999999997</v>
      </c>
      <c r="J1266" s="664"/>
      <c r="K1266" s="664"/>
      <c r="L1266" s="661"/>
      <c r="M1266" s="661"/>
      <c r="N1266" s="664"/>
      <c r="O1266" s="664"/>
      <c r="P1266" s="677"/>
      <c r="Q1266" s="665"/>
    </row>
    <row r="1267" spans="1:17" ht="14.4" customHeight="1" x14ac:dyDescent="0.3">
      <c r="A1267" s="660" t="s">
        <v>7170</v>
      </c>
      <c r="B1267" s="661" t="s">
        <v>1686</v>
      </c>
      <c r="C1267" s="661" t="s">
        <v>4389</v>
      </c>
      <c r="D1267" s="661" t="s">
        <v>7183</v>
      </c>
      <c r="E1267" s="661" t="s">
        <v>7182</v>
      </c>
      <c r="F1267" s="664">
        <v>16.68</v>
      </c>
      <c r="G1267" s="664">
        <v>2186.06</v>
      </c>
      <c r="H1267" s="661">
        <v>1</v>
      </c>
      <c r="I1267" s="661">
        <v>131.05875299760191</v>
      </c>
      <c r="J1267" s="664"/>
      <c r="K1267" s="664"/>
      <c r="L1267" s="661"/>
      <c r="M1267" s="661"/>
      <c r="N1267" s="664"/>
      <c r="O1267" s="664"/>
      <c r="P1267" s="677"/>
      <c r="Q1267" s="665"/>
    </row>
    <row r="1268" spans="1:17" ht="14.4" customHeight="1" x14ac:dyDescent="0.3">
      <c r="A1268" s="660" t="s">
        <v>7170</v>
      </c>
      <c r="B1268" s="661" t="s">
        <v>1686</v>
      </c>
      <c r="C1268" s="661" t="s">
        <v>4389</v>
      </c>
      <c r="D1268" s="661" t="s">
        <v>7184</v>
      </c>
      <c r="E1268" s="661" t="s">
        <v>7182</v>
      </c>
      <c r="F1268" s="664">
        <v>1.78</v>
      </c>
      <c r="G1268" s="664">
        <v>1394.68</v>
      </c>
      <c r="H1268" s="661">
        <v>1</v>
      </c>
      <c r="I1268" s="661">
        <v>783.52808988764048</v>
      </c>
      <c r="J1268" s="664"/>
      <c r="K1268" s="664"/>
      <c r="L1268" s="661"/>
      <c r="M1268" s="661"/>
      <c r="N1268" s="664"/>
      <c r="O1268" s="664"/>
      <c r="P1268" s="677"/>
      <c r="Q1268" s="665"/>
    </row>
    <row r="1269" spans="1:17" ht="14.4" customHeight="1" x14ac:dyDescent="0.3">
      <c r="A1269" s="660" t="s">
        <v>7170</v>
      </c>
      <c r="B1269" s="661" t="s">
        <v>1686</v>
      </c>
      <c r="C1269" s="661" t="s">
        <v>4389</v>
      </c>
      <c r="D1269" s="661" t="s">
        <v>7240</v>
      </c>
      <c r="E1269" s="661" t="s">
        <v>3943</v>
      </c>
      <c r="F1269" s="664">
        <v>1</v>
      </c>
      <c r="G1269" s="664">
        <v>94646.31</v>
      </c>
      <c r="H1269" s="661">
        <v>1</v>
      </c>
      <c r="I1269" s="661">
        <v>94646.31</v>
      </c>
      <c r="J1269" s="664"/>
      <c r="K1269" s="664"/>
      <c r="L1269" s="661"/>
      <c r="M1269" s="661"/>
      <c r="N1269" s="664"/>
      <c r="O1269" s="664"/>
      <c r="P1269" s="677"/>
      <c r="Q1269" s="665"/>
    </row>
    <row r="1270" spans="1:17" ht="14.4" customHeight="1" x14ac:dyDescent="0.3">
      <c r="A1270" s="660" t="s">
        <v>7170</v>
      </c>
      <c r="B1270" s="661" t="s">
        <v>1686</v>
      </c>
      <c r="C1270" s="661" t="s">
        <v>4389</v>
      </c>
      <c r="D1270" s="661" t="s">
        <v>7189</v>
      </c>
      <c r="E1270" s="661" t="s">
        <v>4221</v>
      </c>
      <c r="F1270" s="664">
        <v>8</v>
      </c>
      <c r="G1270" s="664">
        <v>55141.73</v>
      </c>
      <c r="H1270" s="661">
        <v>1</v>
      </c>
      <c r="I1270" s="661">
        <v>6892.7162500000004</v>
      </c>
      <c r="J1270" s="664"/>
      <c r="K1270" s="664"/>
      <c r="L1270" s="661"/>
      <c r="M1270" s="661"/>
      <c r="N1270" s="664"/>
      <c r="O1270" s="664"/>
      <c r="P1270" s="677"/>
      <c r="Q1270" s="665"/>
    </row>
    <row r="1271" spans="1:17" ht="14.4" customHeight="1" x14ac:dyDescent="0.3">
      <c r="A1271" s="660" t="s">
        <v>7170</v>
      </c>
      <c r="B1271" s="661" t="s">
        <v>1686</v>
      </c>
      <c r="C1271" s="661" t="s">
        <v>4389</v>
      </c>
      <c r="D1271" s="661" t="s">
        <v>7192</v>
      </c>
      <c r="E1271" s="661" t="s">
        <v>7193</v>
      </c>
      <c r="F1271" s="664">
        <v>2</v>
      </c>
      <c r="G1271" s="664">
        <v>49002.9</v>
      </c>
      <c r="H1271" s="661">
        <v>1</v>
      </c>
      <c r="I1271" s="661">
        <v>24501.45</v>
      </c>
      <c r="J1271" s="664">
        <v>3</v>
      </c>
      <c r="K1271" s="664">
        <v>74149.14</v>
      </c>
      <c r="L1271" s="661">
        <v>1.5131582008411746</v>
      </c>
      <c r="M1271" s="661">
        <v>24716.38</v>
      </c>
      <c r="N1271" s="664">
        <v>6</v>
      </c>
      <c r="O1271" s="664">
        <v>148298.28</v>
      </c>
      <c r="P1271" s="677">
        <v>3.0263164016823492</v>
      </c>
      <c r="Q1271" s="665">
        <v>24716.38</v>
      </c>
    </row>
    <row r="1272" spans="1:17" ht="14.4" customHeight="1" x14ac:dyDescent="0.3">
      <c r="A1272" s="660" t="s">
        <v>7170</v>
      </c>
      <c r="B1272" s="661" t="s">
        <v>1686</v>
      </c>
      <c r="C1272" s="661" t="s">
        <v>4389</v>
      </c>
      <c r="D1272" s="661" t="s">
        <v>7364</v>
      </c>
      <c r="E1272" s="661" t="s">
        <v>7161</v>
      </c>
      <c r="F1272" s="664">
        <v>0.47</v>
      </c>
      <c r="G1272" s="664">
        <v>2443.31</v>
      </c>
      <c r="H1272" s="661">
        <v>1</v>
      </c>
      <c r="I1272" s="661">
        <v>5198.5319148936169</v>
      </c>
      <c r="J1272" s="664"/>
      <c r="K1272" s="664"/>
      <c r="L1272" s="661"/>
      <c r="M1272" s="661"/>
      <c r="N1272" s="664"/>
      <c r="O1272" s="664"/>
      <c r="P1272" s="677"/>
      <c r="Q1272" s="665"/>
    </row>
    <row r="1273" spans="1:17" ht="14.4" customHeight="1" x14ac:dyDescent="0.3">
      <c r="A1273" s="660" t="s">
        <v>7170</v>
      </c>
      <c r="B1273" s="661" t="s">
        <v>1686</v>
      </c>
      <c r="C1273" s="661" t="s">
        <v>4389</v>
      </c>
      <c r="D1273" s="661" t="s">
        <v>7200</v>
      </c>
      <c r="E1273" s="661" t="s">
        <v>7161</v>
      </c>
      <c r="F1273" s="664">
        <v>37.200000000000003</v>
      </c>
      <c r="G1273" s="664">
        <v>141.45999999999998</v>
      </c>
      <c r="H1273" s="661">
        <v>1</v>
      </c>
      <c r="I1273" s="661">
        <v>3.8026881720430099</v>
      </c>
      <c r="J1273" s="664"/>
      <c r="K1273" s="664"/>
      <c r="L1273" s="661"/>
      <c r="M1273" s="661"/>
      <c r="N1273" s="664"/>
      <c r="O1273" s="664"/>
      <c r="P1273" s="677"/>
      <c r="Q1273" s="665"/>
    </row>
    <row r="1274" spans="1:17" ht="14.4" customHeight="1" x14ac:dyDescent="0.3">
      <c r="A1274" s="660" t="s">
        <v>7170</v>
      </c>
      <c r="B1274" s="661" t="s">
        <v>1686</v>
      </c>
      <c r="C1274" s="661" t="s">
        <v>4389</v>
      </c>
      <c r="D1274" s="661" t="s">
        <v>7260</v>
      </c>
      <c r="E1274" s="661" t="s">
        <v>7261</v>
      </c>
      <c r="F1274" s="664">
        <v>2</v>
      </c>
      <c r="G1274" s="664">
        <v>7644.23</v>
      </c>
      <c r="H1274" s="661">
        <v>1</v>
      </c>
      <c r="I1274" s="661">
        <v>3822.1149999999998</v>
      </c>
      <c r="J1274" s="664"/>
      <c r="K1274" s="664"/>
      <c r="L1274" s="661"/>
      <c r="M1274" s="661"/>
      <c r="N1274" s="664">
        <v>1</v>
      </c>
      <c r="O1274" s="664">
        <v>2385.46</v>
      </c>
      <c r="P1274" s="677">
        <v>0.31206020750291397</v>
      </c>
      <c r="Q1274" s="665">
        <v>2385.46</v>
      </c>
    </row>
    <row r="1275" spans="1:17" ht="14.4" customHeight="1" x14ac:dyDescent="0.3">
      <c r="A1275" s="660" t="s">
        <v>7170</v>
      </c>
      <c r="B1275" s="661" t="s">
        <v>1686</v>
      </c>
      <c r="C1275" s="661" t="s">
        <v>4389</v>
      </c>
      <c r="D1275" s="661" t="s">
        <v>7262</v>
      </c>
      <c r="E1275" s="661" t="s">
        <v>7161</v>
      </c>
      <c r="F1275" s="664">
        <v>3</v>
      </c>
      <c r="G1275" s="664">
        <v>490.47</v>
      </c>
      <c r="H1275" s="661">
        <v>1</v>
      </c>
      <c r="I1275" s="661">
        <v>163.49</v>
      </c>
      <c r="J1275" s="664"/>
      <c r="K1275" s="664"/>
      <c r="L1275" s="661"/>
      <c r="M1275" s="661"/>
      <c r="N1275" s="664"/>
      <c r="O1275" s="664"/>
      <c r="P1275" s="677"/>
      <c r="Q1275" s="665"/>
    </row>
    <row r="1276" spans="1:17" ht="14.4" customHeight="1" x14ac:dyDescent="0.3">
      <c r="A1276" s="660" t="s">
        <v>7170</v>
      </c>
      <c r="B1276" s="661" t="s">
        <v>1686</v>
      </c>
      <c r="C1276" s="661" t="s">
        <v>4389</v>
      </c>
      <c r="D1276" s="661" t="s">
        <v>7263</v>
      </c>
      <c r="E1276" s="661" t="s">
        <v>7161</v>
      </c>
      <c r="F1276" s="664">
        <v>1.44</v>
      </c>
      <c r="G1276" s="664">
        <v>2118.85</v>
      </c>
      <c r="H1276" s="661">
        <v>1</v>
      </c>
      <c r="I1276" s="661">
        <v>1471.4236111111111</v>
      </c>
      <c r="J1276" s="664"/>
      <c r="K1276" s="664"/>
      <c r="L1276" s="661"/>
      <c r="M1276" s="661"/>
      <c r="N1276" s="664"/>
      <c r="O1276" s="664"/>
      <c r="P1276" s="677"/>
      <c r="Q1276" s="665"/>
    </row>
    <row r="1277" spans="1:17" ht="14.4" customHeight="1" x14ac:dyDescent="0.3">
      <c r="A1277" s="660" t="s">
        <v>7170</v>
      </c>
      <c r="B1277" s="661" t="s">
        <v>1686</v>
      </c>
      <c r="C1277" s="661" t="s">
        <v>4389</v>
      </c>
      <c r="D1277" s="661" t="s">
        <v>7202</v>
      </c>
      <c r="E1277" s="661" t="s">
        <v>1021</v>
      </c>
      <c r="F1277" s="664">
        <v>4.2</v>
      </c>
      <c r="G1277" s="664">
        <v>322.75</v>
      </c>
      <c r="H1277" s="661">
        <v>1</v>
      </c>
      <c r="I1277" s="661">
        <v>76.845238095238088</v>
      </c>
      <c r="J1277" s="664"/>
      <c r="K1277" s="664"/>
      <c r="L1277" s="661"/>
      <c r="M1277" s="661"/>
      <c r="N1277" s="664">
        <v>0.2</v>
      </c>
      <c r="O1277" s="664">
        <v>14.79</v>
      </c>
      <c r="P1277" s="677">
        <v>4.5824941905499607E-2</v>
      </c>
      <c r="Q1277" s="665">
        <v>73.949999999999989</v>
      </c>
    </row>
    <row r="1278" spans="1:17" ht="14.4" customHeight="1" x14ac:dyDescent="0.3">
      <c r="A1278" s="660" t="s">
        <v>7170</v>
      </c>
      <c r="B1278" s="661" t="s">
        <v>1686</v>
      </c>
      <c r="C1278" s="661" t="s">
        <v>4389</v>
      </c>
      <c r="D1278" s="661" t="s">
        <v>7265</v>
      </c>
      <c r="E1278" s="661" t="s">
        <v>1622</v>
      </c>
      <c r="F1278" s="664">
        <v>0.2</v>
      </c>
      <c r="G1278" s="664">
        <v>67.42</v>
      </c>
      <c r="H1278" s="661">
        <v>1</v>
      </c>
      <c r="I1278" s="661">
        <v>337.09999999999997</v>
      </c>
      <c r="J1278" s="664"/>
      <c r="K1278" s="664"/>
      <c r="L1278" s="661"/>
      <c r="M1278" s="661"/>
      <c r="N1278" s="664"/>
      <c r="O1278" s="664"/>
      <c r="P1278" s="677"/>
      <c r="Q1278" s="665"/>
    </row>
    <row r="1279" spans="1:17" ht="14.4" customHeight="1" x14ac:dyDescent="0.3">
      <c r="A1279" s="660" t="s">
        <v>7170</v>
      </c>
      <c r="B1279" s="661" t="s">
        <v>1686</v>
      </c>
      <c r="C1279" s="661" t="s">
        <v>4389</v>
      </c>
      <c r="D1279" s="661" t="s">
        <v>7266</v>
      </c>
      <c r="E1279" s="661" t="s">
        <v>1626</v>
      </c>
      <c r="F1279" s="664">
        <v>1</v>
      </c>
      <c r="G1279" s="664">
        <v>84.28</v>
      </c>
      <c r="H1279" s="661">
        <v>1</v>
      </c>
      <c r="I1279" s="661">
        <v>84.28</v>
      </c>
      <c r="J1279" s="664"/>
      <c r="K1279" s="664"/>
      <c r="L1279" s="661"/>
      <c r="M1279" s="661"/>
      <c r="N1279" s="664"/>
      <c r="O1279" s="664"/>
      <c r="P1279" s="677"/>
      <c r="Q1279" s="665"/>
    </row>
    <row r="1280" spans="1:17" ht="14.4" customHeight="1" x14ac:dyDescent="0.3">
      <c r="A1280" s="660" t="s">
        <v>7170</v>
      </c>
      <c r="B1280" s="661" t="s">
        <v>1686</v>
      </c>
      <c r="C1280" s="661" t="s">
        <v>4389</v>
      </c>
      <c r="D1280" s="661" t="s">
        <v>7267</v>
      </c>
      <c r="E1280" s="661" t="s">
        <v>1630</v>
      </c>
      <c r="F1280" s="664">
        <v>2.0499999999999998</v>
      </c>
      <c r="G1280" s="664">
        <v>345.56</v>
      </c>
      <c r="H1280" s="661">
        <v>1</v>
      </c>
      <c r="I1280" s="661">
        <v>168.56585365853661</v>
      </c>
      <c r="J1280" s="664"/>
      <c r="K1280" s="664"/>
      <c r="L1280" s="661"/>
      <c r="M1280" s="661"/>
      <c r="N1280" s="664"/>
      <c r="O1280" s="664"/>
      <c r="P1280" s="677"/>
      <c r="Q1280" s="665"/>
    </row>
    <row r="1281" spans="1:17" ht="14.4" customHeight="1" x14ac:dyDescent="0.3">
      <c r="A1281" s="660" t="s">
        <v>7170</v>
      </c>
      <c r="B1281" s="661" t="s">
        <v>1686</v>
      </c>
      <c r="C1281" s="661" t="s">
        <v>4389</v>
      </c>
      <c r="D1281" s="661" t="s">
        <v>7203</v>
      </c>
      <c r="E1281" s="661" t="s">
        <v>7204</v>
      </c>
      <c r="F1281" s="664">
        <v>0.2</v>
      </c>
      <c r="G1281" s="664">
        <v>24.310000000000002</v>
      </c>
      <c r="H1281" s="661">
        <v>1</v>
      </c>
      <c r="I1281" s="661">
        <v>121.55000000000001</v>
      </c>
      <c r="J1281" s="664">
        <v>1.3000000000000003</v>
      </c>
      <c r="K1281" s="664">
        <v>159.37999999999997</v>
      </c>
      <c r="L1281" s="661">
        <v>6.5561497326203186</v>
      </c>
      <c r="M1281" s="661">
        <v>122.59999999999995</v>
      </c>
      <c r="N1281" s="664">
        <v>0.3</v>
      </c>
      <c r="O1281" s="664">
        <v>36.78</v>
      </c>
      <c r="P1281" s="677">
        <v>1.5129576306046892</v>
      </c>
      <c r="Q1281" s="665">
        <v>122.60000000000001</v>
      </c>
    </row>
    <row r="1282" spans="1:17" ht="14.4" customHeight="1" x14ac:dyDescent="0.3">
      <c r="A1282" s="660" t="s">
        <v>7170</v>
      </c>
      <c r="B1282" s="661" t="s">
        <v>1686</v>
      </c>
      <c r="C1282" s="661" t="s">
        <v>4389</v>
      </c>
      <c r="D1282" s="661" t="s">
        <v>7205</v>
      </c>
      <c r="E1282" s="661" t="s">
        <v>4110</v>
      </c>
      <c r="F1282" s="664">
        <v>1.5999999999999999</v>
      </c>
      <c r="G1282" s="664">
        <v>103.27999999999999</v>
      </c>
      <c r="H1282" s="661">
        <v>1</v>
      </c>
      <c r="I1282" s="661">
        <v>64.55</v>
      </c>
      <c r="J1282" s="664"/>
      <c r="K1282" s="664"/>
      <c r="L1282" s="661"/>
      <c r="M1282" s="661"/>
      <c r="N1282" s="664"/>
      <c r="O1282" s="664"/>
      <c r="P1282" s="677"/>
      <c r="Q1282" s="665"/>
    </row>
    <row r="1283" spans="1:17" ht="14.4" customHeight="1" x14ac:dyDescent="0.3">
      <c r="A1283" s="660" t="s">
        <v>7170</v>
      </c>
      <c r="B1283" s="661" t="s">
        <v>1686</v>
      </c>
      <c r="C1283" s="661" t="s">
        <v>4389</v>
      </c>
      <c r="D1283" s="661" t="s">
        <v>7206</v>
      </c>
      <c r="E1283" s="661" t="s">
        <v>7161</v>
      </c>
      <c r="F1283" s="664">
        <v>7</v>
      </c>
      <c r="G1283" s="664">
        <v>128.25</v>
      </c>
      <c r="H1283" s="661">
        <v>1</v>
      </c>
      <c r="I1283" s="661">
        <v>18.321428571428573</v>
      </c>
      <c r="J1283" s="664"/>
      <c r="K1283" s="664"/>
      <c r="L1283" s="661"/>
      <c r="M1283" s="661"/>
      <c r="N1283" s="664"/>
      <c r="O1283" s="664"/>
      <c r="P1283" s="677"/>
      <c r="Q1283" s="665"/>
    </row>
    <row r="1284" spans="1:17" ht="14.4" customHeight="1" x14ac:dyDescent="0.3">
      <c r="A1284" s="660" t="s">
        <v>7170</v>
      </c>
      <c r="B1284" s="661" t="s">
        <v>1686</v>
      </c>
      <c r="C1284" s="661" t="s">
        <v>4389</v>
      </c>
      <c r="D1284" s="661" t="s">
        <v>7207</v>
      </c>
      <c r="E1284" s="661" t="s">
        <v>7161</v>
      </c>
      <c r="F1284" s="664">
        <v>1</v>
      </c>
      <c r="G1284" s="664">
        <v>9.3699999999999992</v>
      </c>
      <c r="H1284" s="661">
        <v>1</v>
      </c>
      <c r="I1284" s="661">
        <v>9.3699999999999992</v>
      </c>
      <c r="J1284" s="664"/>
      <c r="K1284" s="664"/>
      <c r="L1284" s="661"/>
      <c r="M1284" s="661"/>
      <c r="N1284" s="664"/>
      <c r="O1284" s="664"/>
      <c r="P1284" s="677"/>
      <c r="Q1284" s="665"/>
    </row>
    <row r="1285" spans="1:17" ht="14.4" customHeight="1" x14ac:dyDescent="0.3">
      <c r="A1285" s="660" t="s">
        <v>7170</v>
      </c>
      <c r="B1285" s="661" t="s">
        <v>1686</v>
      </c>
      <c r="C1285" s="661" t="s">
        <v>4389</v>
      </c>
      <c r="D1285" s="661" t="s">
        <v>7210</v>
      </c>
      <c r="E1285" s="661" t="s">
        <v>7211</v>
      </c>
      <c r="F1285" s="664">
        <v>4</v>
      </c>
      <c r="G1285" s="664">
        <v>3789.4</v>
      </c>
      <c r="H1285" s="661">
        <v>1</v>
      </c>
      <c r="I1285" s="661">
        <v>947.35</v>
      </c>
      <c r="J1285" s="664"/>
      <c r="K1285" s="664"/>
      <c r="L1285" s="661"/>
      <c r="M1285" s="661"/>
      <c r="N1285" s="664"/>
      <c r="O1285" s="664"/>
      <c r="P1285" s="677"/>
      <c r="Q1285" s="665"/>
    </row>
    <row r="1286" spans="1:17" ht="14.4" customHeight="1" x14ac:dyDescent="0.3">
      <c r="A1286" s="660" t="s">
        <v>7170</v>
      </c>
      <c r="B1286" s="661" t="s">
        <v>1686</v>
      </c>
      <c r="C1286" s="661" t="s">
        <v>4389</v>
      </c>
      <c r="D1286" s="661" t="s">
        <v>7212</v>
      </c>
      <c r="E1286" s="661" t="s">
        <v>7211</v>
      </c>
      <c r="F1286" s="664">
        <v>5</v>
      </c>
      <c r="G1286" s="664">
        <v>11841.900000000001</v>
      </c>
      <c r="H1286" s="661">
        <v>1</v>
      </c>
      <c r="I1286" s="661">
        <v>2368.38</v>
      </c>
      <c r="J1286" s="664"/>
      <c r="K1286" s="664"/>
      <c r="L1286" s="661"/>
      <c r="M1286" s="661"/>
      <c r="N1286" s="664"/>
      <c r="O1286" s="664"/>
      <c r="P1286" s="677"/>
      <c r="Q1286" s="665"/>
    </row>
    <row r="1287" spans="1:17" ht="14.4" customHeight="1" x14ac:dyDescent="0.3">
      <c r="A1287" s="660" t="s">
        <v>7170</v>
      </c>
      <c r="B1287" s="661" t="s">
        <v>1686</v>
      </c>
      <c r="C1287" s="661" t="s">
        <v>4389</v>
      </c>
      <c r="D1287" s="661" t="s">
        <v>7214</v>
      </c>
      <c r="E1287" s="661" t="s">
        <v>1854</v>
      </c>
      <c r="F1287" s="664">
        <v>0.15</v>
      </c>
      <c r="G1287" s="664">
        <v>48.35</v>
      </c>
      <c r="H1287" s="661">
        <v>1</v>
      </c>
      <c r="I1287" s="661">
        <v>322.33333333333337</v>
      </c>
      <c r="J1287" s="664"/>
      <c r="K1287" s="664"/>
      <c r="L1287" s="661"/>
      <c r="M1287" s="661"/>
      <c r="N1287" s="664"/>
      <c r="O1287" s="664"/>
      <c r="P1287" s="677"/>
      <c r="Q1287" s="665"/>
    </row>
    <row r="1288" spans="1:17" ht="14.4" customHeight="1" x14ac:dyDescent="0.3">
      <c r="A1288" s="660" t="s">
        <v>7170</v>
      </c>
      <c r="B1288" s="661" t="s">
        <v>1686</v>
      </c>
      <c r="C1288" s="661" t="s">
        <v>4389</v>
      </c>
      <c r="D1288" s="661" t="s">
        <v>7216</v>
      </c>
      <c r="E1288" s="661" t="s">
        <v>1854</v>
      </c>
      <c r="F1288" s="664">
        <v>1</v>
      </c>
      <c r="G1288" s="664">
        <v>246.24</v>
      </c>
      <c r="H1288" s="661">
        <v>1</v>
      </c>
      <c r="I1288" s="661">
        <v>246.24</v>
      </c>
      <c r="J1288" s="664"/>
      <c r="K1288" s="664"/>
      <c r="L1288" s="661"/>
      <c r="M1288" s="661"/>
      <c r="N1288" s="664"/>
      <c r="O1288" s="664"/>
      <c r="P1288" s="677"/>
      <c r="Q1288" s="665"/>
    </row>
    <row r="1289" spans="1:17" ht="14.4" customHeight="1" x14ac:dyDescent="0.3">
      <c r="A1289" s="660" t="s">
        <v>7170</v>
      </c>
      <c r="B1289" s="661" t="s">
        <v>1686</v>
      </c>
      <c r="C1289" s="661" t="s">
        <v>4389</v>
      </c>
      <c r="D1289" s="661" t="s">
        <v>7217</v>
      </c>
      <c r="E1289" s="661" t="s">
        <v>7218</v>
      </c>
      <c r="F1289" s="664">
        <v>0.62</v>
      </c>
      <c r="G1289" s="664">
        <v>2067.71</v>
      </c>
      <c r="H1289" s="661">
        <v>1</v>
      </c>
      <c r="I1289" s="661">
        <v>3335.016129032258</v>
      </c>
      <c r="J1289" s="664"/>
      <c r="K1289" s="664"/>
      <c r="L1289" s="661"/>
      <c r="M1289" s="661"/>
      <c r="N1289" s="664"/>
      <c r="O1289" s="664"/>
      <c r="P1289" s="677"/>
      <c r="Q1289" s="665"/>
    </row>
    <row r="1290" spans="1:17" ht="14.4" customHeight="1" x14ac:dyDescent="0.3">
      <c r="A1290" s="660" t="s">
        <v>7170</v>
      </c>
      <c r="B1290" s="661" t="s">
        <v>1686</v>
      </c>
      <c r="C1290" s="661" t="s">
        <v>4389</v>
      </c>
      <c r="D1290" s="661" t="s">
        <v>7219</v>
      </c>
      <c r="E1290" s="661" t="s">
        <v>7218</v>
      </c>
      <c r="F1290" s="664">
        <v>5.79</v>
      </c>
      <c r="G1290" s="664">
        <v>38619.47</v>
      </c>
      <c r="H1290" s="661">
        <v>1</v>
      </c>
      <c r="I1290" s="661">
        <v>6670.0293609671853</v>
      </c>
      <c r="J1290" s="664"/>
      <c r="K1290" s="664"/>
      <c r="L1290" s="661"/>
      <c r="M1290" s="661"/>
      <c r="N1290" s="664"/>
      <c r="O1290" s="664"/>
      <c r="P1290" s="677"/>
      <c r="Q1290" s="665"/>
    </row>
    <row r="1291" spans="1:17" ht="14.4" customHeight="1" x14ac:dyDescent="0.3">
      <c r="A1291" s="660" t="s">
        <v>7170</v>
      </c>
      <c r="B1291" s="661" t="s">
        <v>1686</v>
      </c>
      <c r="C1291" s="661" t="s">
        <v>4389</v>
      </c>
      <c r="D1291" s="661" t="s">
        <v>7287</v>
      </c>
      <c r="E1291" s="661" t="s">
        <v>1676</v>
      </c>
      <c r="F1291" s="664"/>
      <c r="G1291" s="664"/>
      <c r="H1291" s="661"/>
      <c r="I1291" s="661"/>
      <c r="J1291" s="664"/>
      <c r="K1291" s="664"/>
      <c r="L1291" s="661"/>
      <c r="M1291" s="661"/>
      <c r="N1291" s="664">
        <v>0.6</v>
      </c>
      <c r="O1291" s="664">
        <v>3628.29</v>
      </c>
      <c r="P1291" s="677"/>
      <c r="Q1291" s="665">
        <v>6047.1500000000005</v>
      </c>
    </row>
    <row r="1292" spans="1:17" ht="14.4" customHeight="1" x14ac:dyDescent="0.3">
      <c r="A1292" s="660" t="s">
        <v>7170</v>
      </c>
      <c r="B1292" s="661" t="s">
        <v>1686</v>
      </c>
      <c r="C1292" s="661" t="s">
        <v>4389</v>
      </c>
      <c r="D1292" s="661" t="s">
        <v>7171</v>
      </c>
      <c r="E1292" s="661" t="s">
        <v>1679</v>
      </c>
      <c r="F1292" s="664"/>
      <c r="G1292" s="664"/>
      <c r="H1292" s="661"/>
      <c r="I1292" s="661"/>
      <c r="J1292" s="664">
        <v>0.4</v>
      </c>
      <c r="K1292" s="664">
        <v>3763.4</v>
      </c>
      <c r="L1292" s="661"/>
      <c r="M1292" s="661">
        <v>9408.5</v>
      </c>
      <c r="N1292" s="664"/>
      <c r="O1292" s="664"/>
      <c r="P1292" s="677"/>
      <c r="Q1292" s="665"/>
    </row>
    <row r="1293" spans="1:17" ht="14.4" customHeight="1" x14ac:dyDescent="0.3">
      <c r="A1293" s="660" t="s">
        <v>7170</v>
      </c>
      <c r="B1293" s="661" t="s">
        <v>1686</v>
      </c>
      <c r="C1293" s="661" t="s">
        <v>4389</v>
      </c>
      <c r="D1293" s="661" t="s">
        <v>7223</v>
      </c>
      <c r="E1293" s="661" t="s">
        <v>1842</v>
      </c>
      <c r="F1293" s="664">
        <v>1.54</v>
      </c>
      <c r="G1293" s="664">
        <v>352.84</v>
      </c>
      <c r="H1293" s="661">
        <v>1</v>
      </c>
      <c r="I1293" s="661">
        <v>229.11688311688309</v>
      </c>
      <c r="J1293" s="664"/>
      <c r="K1293" s="664"/>
      <c r="L1293" s="661"/>
      <c r="M1293" s="661"/>
      <c r="N1293" s="664"/>
      <c r="O1293" s="664"/>
      <c r="P1293" s="677"/>
      <c r="Q1293" s="665"/>
    </row>
    <row r="1294" spans="1:17" ht="14.4" customHeight="1" x14ac:dyDescent="0.3">
      <c r="A1294" s="660" t="s">
        <v>7170</v>
      </c>
      <c r="B1294" s="661" t="s">
        <v>1686</v>
      </c>
      <c r="C1294" s="661" t="s">
        <v>4389</v>
      </c>
      <c r="D1294" s="661" t="s">
        <v>7302</v>
      </c>
      <c r="E1294" s="661" t="s">
        <v>1912</v>
      </c>
      <c r="F1294" s="664">
        <v>1</v>
      </c>
      <c r="G1294" s="664">
        <v>490.48</v>
      </c>
      <c r="H1294" s="661">
        <v>1</v>
      </c>
      <c r="I1294" s="661">
        <v>490.48</v>
      </c>
      <c r="J1294" s="664"/>
      <c r="K1294" s="664"/>
      <c r="L1294" s="661"/>
      <c r="M1294" s="661"/>
      <c r="N1294" s="664"/>
      <c r="O1294" s="664"/>
      <c r="P1294" s="677"/>
      <c r="Q1294" s="665"/>
    </row>
    <row r="1295" spans="1:17" ht="14.4" customHeight="1" x14ac:dyDescent="0.3">
      <c r="A1295" s="660" t="s">
        <v>7170</v>
      </c>
      <c r="B1295" s="661" t="s">
        <v>1686</v>
      </c>
      <c r="C1295" s="661" t="s">
        <v>4389</v>
      </c>
      <c r="D1295" s="661" t="s">
        <v>7306</v>
      </c>
      <c r="E1295" s="661" t="s">
        <v>1899</v>
      </c>
      <c r="F1295" s="664">
        <v>2</v>
      </c>
      <c r="G1295" s="664">
        <v>2889.2700000000004</v>
      </c>
      <c r="H1295" s="661">
        <v>1</v>
      </c>
      <c r="I1295" s="661">
        <v>1444.6350000000002</v>
      </c>
      <c r="J1295" s="664"/>
      <c r="K1295" s="664"/>
      <c r="L1295" s="661"/>
      <c r="M1295" s="661"/>
      <c r="N1295" s="664"/>
      <c r="O1295" s="664"/>
      <c r="P1295" s="677"/>
      <c r="Q1295" s="665"/>
    </row>
    <row r="1296" spans="1:17" ht="14.4" customHeight="1" x14ac:dyDescent="0.3">
      <c r="A1296" s="660" t="s">
        <v>7170</v>
      </c>
      <c r="B1296" s="661" t="s">
        <v>1686</v>
      </c>
      <c r="C1296" s="661" t="s">
        <v>4389</v>
      </c>
      <c r="D1296" s="661" t="s">
        <v>7307</v>
      </c>
      <c r="E1296" s="661" t="s">
        <v>1899</v>
      </c>
      <c r="F1296" s="664">
        <v>1.53</v>
      </c>
      <c r="G1296" s="664">
        <v>7367.63</v>
      </c>
      <c r="H1296" s="661">
        <v>1</v>
      </c>
      <c r="I1296" s="661">
        <v>4815.4444444444443</v>
      </c>
      <c r="J1296" s="664"/>
      <c r="K1296" s="664"/>
      <c r="L1296" s="661"/>
      <c r="M1296" s="661"/>
      <c r="N1296" s="664"/>
      <c r="O1296" s="664"/>
      <c r="P1296" s="677"/>
      <c r="Q1296" s="665"/>
    </row>
    <row r="1297" spans="1:17" ht="14.4" customHeight="1" x14ac:dyDescent="0.3">
      <c r="A1297" s="660" t="s">
        <v>7170</v>
      </c>
      <c r="B1297" s="661" t="s">
        <v>1686</v>
      </c>
      <c r="C1297" s="661" t="s">
        <v>4389</v>
      </c>
      <c r="D1297" s="661" t="s">
        <v>7308</v>
      </c>
      <c r="E1297" s="661" t="s">
        <v>1899</v>
      </c>
      <c r="F1297" s="664">
        <v>7.22</v>
      </c>
      <c r="G1297" s="664">
        <v>104294.56000000001</v>
      </c>
      <c r="H1297" s="661">
        <v>1</v>
      </c>
      <c r="I1297" s="661">
        <v>14445.22991689751</v>
      </c>
      <c r="J1297" s="664"/>
      <c r="K1297" s="664"/>
      <c r="L1297" s="661"/>
      <c r="M1297" s="661"/>
      <c r="N1297" s="664"/>
      <c r="O1297" s="664"/>
      <c r="P1297" s="677"/>
      <c r="Q1297" s="665"/>
    </row>
    <row r="1298" spans="1:17" ht="14.4" customHeight="1" x14ac:dyDescent="0.3">
      <c r="A1298" s="660" t="s">
        <v>7170</v>
      </c>
      <c r="B1298" s="661" t="s">
        <v>1686</v>
      </c>
      <c r="C1298" s="661" t="s">
        <v>4389</v>
      </c>
      <c r="D1298" s="661" t="s">
        <v>7309</v>
      </c>
      <c r="E1298" s="661" t="s">
        <v>7310</v>
      </c>
      <c r="F1298" s="664">
        <v>2</v>
      </c>
      <c r="G1298" s="664">
        <v>1909.58</v>
      </c>
      <c r="H1298" s="661">
        <v>1</v>
      </c>
      <c r="I1298" s="661">
        <v>954.79</v>
      </c>
      <c r="J1298" s="664"/>
      <c r="K1298" s="664"/>
      <c r="L1298" s="661"/>
      <c r="M1298" s="661"/>
      <c r="N1298" s="664"/>
      <c r="O1298" s="664"/>
      <c r="P1298" s="677"/>
      <c r="Q1298" s="665"/>
    </row>
    <row r="1299" spans="1:17" ht="14.4" customHeight="1" x14ac:dyDescent="0.3">
      <c r="A1299" s="660" t="s">
        <v>7170</v>
      </c>
      <c r="B1299" s="661" t="s">
        <v>1686</v>
      </c>
      <c r="C1299" s="661" t="s">
        <v>4389</v>
      </c>
      <c r="D1299" s="661" t="s">
        <v>7311</v>
      </c>
      <c r="E1299" s="661" t="s">
        <v>7312</v>
      </c>
      <c r="F1299" s="664">
        <v>3.16</v>
      </c>
      <c r="G1299" s="664">
        <v>15085.74</v>
      </c>
      <c r="H1299" s="661">
        <v>1</v>
      </c>
      <c r="I1299" s="661">
        <v>4773.9683544303798</v>
      </c>
      <c r="J1299" s="664"/>
      <c r="K1299" s="664"/>
      <c r="L1299" s="661"/>
      <c r="M1299" s="661"/>
      <c r="N1299" s="664"/>
      <c r="O1299" s="664"/>
      <c r="P1299" s="677"/>
      <c r="Q1299" s="665"/>
    </row>
    <row r="1300" spans="1:17" ht="14.4" customHeight="1" x14ac:dyDescent="0.3">
      <c r="A1300" s="660" t="s">
        <v>7170</v>
      </c>
      <c r="B1300" s="661" t="s">
        <v>1686</v>
      </c>
      <c r="C1300" s="661" t="s">
        <v>4389</v>
      </c>
      <c r="D1300" s="661" t="s">
        <v>7319</v>
      </c>
      <c r="E1300" s="661" t="s">
        <v>7318</v>
      </c>
      <c r="F1300" s="664"/>
      <c r="G1300" s="664"/>
      <c r="H1300" s="661"/>
      <c r="I1300" s="661"/>
      <c r="J1300" s="664"/>
      <c r="K1300" s="664"/>
      <c r="L1300" s="661"/>
      <c r="M1300" s="661"/>
      <c r="N1300" s="664">
        <v>2</v>
      </c>
      <c r="O1300" s="664">
        <v>248986.25</v>
      </c>
      <c r="P1300" s="677"/>
      <c r="Q1300" s="665">
        <v>124493.125</v>
      </c>
    </row>
    <row r="1301" spans="1:17" ht="14.4" customHeight="1" x14ac:dyDescent="0.3">
      <c r="A1301" s="660" t="s">
        <v>7170</v>
      </c>
      <c r="B1301" s="661" t="s">
        <v>1686</v>
      </c>
      <c r="C1301" s="661" t="s">
        <v>4389</v>
      </c>
      <c r="D1301" s="661" t="s">
        <v>7335</v>
      </c>
      <c r="E1301" s="661" t="s">
        <v>7161</v>
      </c>
      <c r="F1301" s="664">
        <v>0.39</v>
      </c>
      <c r="G1301" s="664">
        <v>117.02</v>
      </c>
      <c r="H1301" s="661">
        <v>1</v>
      </c>
      <c r="I1301" s="661">
        <v>300.05128205128204</v>
      </c>
      <c r="J1301" s="664"/>
      <c r="K1301" s="664"/>
      <c r="L1301" s="661"/>
      <c r="M1301" s="661"/>
      <c r="N1301" s="664"/>
      <c r="O1301" s="664"/>
      <c r="P1301" s="677"/>
      <c r="Q1301" s="665"/>
    </row>
    <row r="1302" spans="1:17" ht="14.4" customHeight="1" x14ac:dyDescent="0.3">
      <c r="A1302" s="660" t="s">
        <v>7170</v>
      </c>
      <c r="B1302" s="661" t="s">
        <v>1686</v>
      </c>
      <c r="C1302" s="661" t="s">
        <v>4389</v>
      </c>
      <c r="D1302" s="661" t="s">
        <v>7338</v>
      </c>
      <c r="E1302" s="661" t="s">
        <v>7161</v>
      </c>
      <c r="F1302" s="664">
        <v>1.1000000000000001</v>
      </c>
      <c r="G1302" s="664">
        <v>1585.95</v>
      </c>
      <c r="H1302" s="661">
        <v>1</v>
      </c>
      <c r="I1302" s="661">
        <v>1441.7727272727273</v>
      </c>
      <c r="J1302" s="664"/>
      <c r="K1302" s="664"/>
      <c r="L1302" s="661"/>
      <c r="M1302" s="661"/>
      <c r="N1302" s="664"/>
      <c r="O1302" s="664"/>
      <c r="P1302" s="677"/>
      <c r="Q1302" s="665"/>
    </row>
    <row r="1303" spans="1:17" ht="14.4" customHeight="1" x14ac:dyDescent="0.3">
      <c r="A1303" s="660" t="s">
        <v>7170</v>
      </c>
      <c r="B1303" s="661" t="s">
        <v>1686</v>
      </c>
      <c r="C1303" s="661" t="s">
        <v>4390</v>
      </c>
      <c r="D1303" s="661" t="s">
        <v>7179</v>
      </c>
      <c r="E1303" s="661" t="s">
        <v>7180</v>
      </c>
      <c r="F1303" s="664"/>
      <c r="G1303" s="664"/>
      <c r="H1303" s="661"/>
      <c r="I1303" s="661"/>
      <c r="J1303" s="664">
        <v>0.1</v>
      </c>
      <c r="K1303" s="664">
        <v>19.73</v>
      </c>
      <c r="L1303" s="661"/>
      <c r="M1303" s="661">
        <v>197.29999999999998</v>
      </c>
      <c r="N1303" s="664">
        <v>0.4</v>
      </c>
      <c r="O1303" s="664">
        <v>78.92</v>
      </c>
      <c r="P1303" s="677"/>
      <c r="Q1303" s="665">
        <v>197.29999999999998</v>
      </c>
    </row>
    <row r="1304" spans="1:17" ht="14.4" customHeight="1" x14ac:dyDescent="0.3">
      <c r="A1304" s="660" t="s">
        <v>7170</v>
      </c>
      <c r="B1304" s="661" t="s">
        <v>1686</v>
      </c>
      <c r="C1304" s="661" t="s">
        <v>4390</v>
      </c>
      <c r="D1304" s="661" t="s">
        <v>7183</v>
      </c>
      <c r="E1304" s="661" t="s">
        <v>7182</v>
      </c>
      <c r="F1304" s="664">
        <v>0.67</v>
      </c>
      <c r="G1304" s="664">
        <v>87.81</v>
      </c>
      <c r="H1304" s="661">
        <v>1</v>
      </c>
      <c r="I1304" s="661">
        <v>131.0597014925373</v>
      </c>
      <c r="J1304" s="664"/>
      <c r="K1304" s="664"/>
      <c r="L1304" s="661"/>
      <c r="M1304" s="661"/>
      <c r="N1304" s="664"/>
      <c r="O1304" s="664"/>
      <c r="P1304" s="677"/>
      <c r="Q1304" s="665"/>
    </row>
    <row r="1305" spans="1:17" ht="14.4" customHeight="1" x14ac:dyDescent="0.3">
      <c r="A1305" s="660" t="s">
        <v>7170</v>
      </c>
      <c r="B1305" s="661" t="s">
        <v>1686</v>
      </c>
      <c r="C1305" s="661" t="s">
        <v>4390</v>
      </c>
      <c r="D1305" s="661" t="s">
        <v>7189</v>
      </c>
      <c r="E1305" s="661" t="s">
        <v>4221</v>
      </c>
      <c r="F1305" s="664"/>
      <c r="G1305" s="664"/>
      <c r="H1305" s="661"/>
      <c r="I1305" s="661"/>
      <c r="J1305" s="664">
        <v>1</v>
      </c>
      <c r="K1305" s="664">
        <v>6967.52</v>
      </c>
      <c r="L1305" s="661"/>
      <c r="M1305" s="661">
        <v>6967.52</v>
      </c>
      <c r="N1305" s="664"/>
      <c r="O1305" s="664"/>
      <c r="P1305" s="677"/>
      <c r="Q1305" s="665"/>
    </row>
    <row r="1306" spans="1:17" ht="14.4" customHeight="1" x14ac:dyDescent="0.3">
      <c r="A1306" s="660" t="s">
        <v>7170</v>
      </c>
      <c r="B1306" s="661" t="s">
        <v>1686</v>
      </c>
      <c r="C1306" s="661" t="s">
        <v>4390</v>
      </c>
      <c r="D1306" s="661" t="s">
        <v>7192</v>
      </c>
      <c r="E1306" s="661" t="s">
        <v>7193</v>
      </c>
      <c r="F1306" s="664">
        <v>3</v>
      </c>
      <c r="G1306" s="664">
        <v>73504.350000000006</v>
      </c>
      <c r="H1306" s="661">
        <v>1</v>
      </c>
      <c r="I1306" s="661">
        <v>24501.45</v>
      </c>
      <c r="J1306" s="664">
        <v>13</v>
      </c>
      <c r="K1306" s="664">
        <v>321312.94</v>
      </c>
      <c r="L1306" s="661">
        <v>4.3713459135411714</v>
      </c>
      <c r="M1306" s="661">
        <v>24716.38</v>
      </c>
      <c r="N1306" s="664">
        <v>13</v>
      </c>
      <c r="O1306" s="664">
        <v>321312.94</v>
      </c>
      <c r="P1306" s="677">
        <v>4.3713459135411714</v>
      </c>
      <c r="Q1306" s="665">
        <v>24716.38</v>
      </c>
    </row>
    <row r="1307" spans="1:17" ht="14.4" customHeight="1" x14ac:dyDescent="0.3">
      <c r="A1307" s="660" t="s">
        <v>7170</v>
      </c>
      <c r="B1307" s="661" t="s">
        <v>1686</v>
      </c>
      <c r="C1307" s="661" t="s">
        <v>4390</v>
      </c>
      <c r="D1307" s="661" t="s">
        <v>7194</v>
      </c>
      <c r="E1307" s="661" t="s">
        <v>3843</v>
      </c>
      <c r="F1307" s="664">
        <v>3.45</v>
      </c>
      <c r="G1307" s="664">
        <v>27901.18</v>
      </c>
      <c r="H1307" s="661">
        <v>1</v>
      </c>
      <c r="I1307" s="661">
        <v>8087.2985507246376</v>
      </c>
      <c r="J1307" s="664"/>
      <c r="K1307" s="664"/>
      <c r="L1307" s="661"/>
      <c r="M1307" s="661"/>
      <c r="N1307" s="664"/>
      <c r="O1307" s="664"/>
      <c r="P1307" s="677"/>
      <c r="Q1307" s="665"/>
    </row>
    <row r="1308" spans="1:17" ht="14.4" customHeight="1" x14ac:dyDescent="0.3">
      <c r="A1308" s="660" t="s">
        <v>7170</v>
      </c>
      <c r="B1308" s="661" t="s">
        <v>1686</v>
      </c>
      <c r="C1308" s="661" t="s">
        <v>4390</v>
      </c>
      <c r="D1308" s="661" t="s">
        <v>7200</v>
      </c>
      <c r="E1308" s="661" t="s">
        <v>7161</v>
      </c>
      <c r="F1308" s="664">
        <v>0.5</v>
      </c>
      <c r="G1308" s="664">
        <v>6.0699999999999994</v>
      </c>
      <c r="H1308" s="661">
        <v>1</v>
      </c>
      <c r="I1308" s="661">
        <v>12.139999999999999</v>
      </c>
      <c r="J1308" s="664"/>
      <c r="K1308" s="664"/>
      <c r="L1308" s="661"/>
      <c r="M1308" s="661"/>
      <c r="N1308" s="664"/>
      <c r="O1308" s="664"/>
      <c r="P1308" s="677"/>
      <c r="Q1308" s="665"/>
    </row>
    <row r="1309" spans="1:17" ht="14.4" customHeight="1" x14ac:dyDescent="0.3">
      <c r="A1309" s="660" t="s">
        <v>7170</v>
      </c>
      <c r="B1309" s="661" t="s">
        <v>1686</v>
      </c>
      <c r="C1309" s="661" t="s">
        <v>4390</v>
      </c>
      <c r="D1309" s="661" t="s">
        <v>7202</v>
      </c>
      <c r="E1309" s="661" t="s">
        <v>1021</v>
      </c>
      <c r="F1309" s="664"/>
      <c r="G1309" s="664"/>
      <c r="H1309" s="661"/>
      <c r="I1309" s="661"/>
      <c r="J1309" s="664">
        <v>0.2</v>
      </c>
      <c r="K1309" s="664">
        <v>15.51</v>
      </c>
      <c r="L1309" s="661"/>
      <c r="M1309" s="661">
        <v>77.55</v>
      </c>
      <c r="N1309" s="664">
        <v>1</v>
      </c>
      <c r="O1309" s="664">
        <v>73.949999999999989</v>
      </c>
      <c r="P1309" s="677"/>
      <c r="Q1309" s="665">
        <v>73.949999999999989</v>
      </c>
    </row>
    <row r="1310" spans="1:17" ht="14.4" customHeight="1" x14ac:dyDescent="0.3">
      <c r="A1310" s="660" t="s">
        <v>7170</v>
      </c>
      <c r="B1310" s="661" t="s">
        <v>1686</v>
      </c>
      <c r="C1310" s="661" t="s">
        <v>4390</v>
      </c>
      <c r="D1310" s="661" t="s">
        <v>7203</v>
      </c>
      <c r="E1310" s="661" t="s">
        <v>7204</v>
      </c>
      <c r="F1310" s="664">
        <v>1.4000000000000004</v>
      </c>
      <c r="G1310" s="664">
        <v>170.16000000000003</v>
      </c>
      <c r="H1310" s="661">
        <v>1</v>
      </c>
      <c r="I1310" s="661">
        <v>121.54285714285713</v>
      </c>
      <c r="J1310" s="664">
        <v>0.1</v>
      </c>
      <c r="K1310" s="664">
        <v>12.26</v>
      </c>
      <c r="L1310" s="661">
        <v>7.2049835448989172E-2</v>
      </c>
      <c r="M1310" s="661">
        <v>122.6</v>
      </c>
      <c r="N1310" s="664"/>
      <c r="O1310" s="664"/>
      <c r="P1310" s="677"/>
      <c r="Q1310" s="665"/>
    </row>
    <row r="1311" spans="1:17" ht="14.4" customHeight="1" x14ac:dyDescent="0.3">
      <c r="A1311" s="660" t="s">
        <v>7170</v>
      </c>
      <c r="B1311" s="661" t="s">
        <v>1686</v>
      </c>
      <c r="C1311" s="661" t="s">
        <v>4390</v>
      </c>
      <c r="D1311" s="661" t="s">
        <v>7373</v>
      </c>
      <c r="E1311" s="661" t="s">
        <v>3505</v>
      </c>
      <c r="F1311" s="664"/>
      <c r="G1311" s="664"/>
      <c r="H1311" s="661"/>
      <c r="I1311" s="661"/>
      <c r="J1311" s="664"/>
      <c r="K1311" s="664"/>
      <c r="L1311" s="661"/>
      <c r="M1311" s="661"/>
      <c r="N1311" s="664">
        <v>1.1599999999999999</v>
      </c>
      <c r="O1311" s="664">
        <v>8545.9699999999993</v>
      </c>
      <c r="P1311" s="677"/>
      <c r="Q1311" s="665">
        <v>7367.2155172413795</v>
      </c>
    </row>
    <row r="1312" spans="1:17" ht="14.4" customHeight="1" x14ac:dyDescent="0.3">
      <c r="A1312" s="660" t="s">
        <v>7170</v>
      </c>
      <c r="B1312" s="661" t="s">
        <v>1686</v>
      </c>
      <c r="C1312" s="661" t="s">
        <v>4390</v>
      </c>
      <c r="D1312" s="661" t="s">
        <v>7287</v>
      </c>
      <c r="E1312" s="661" t="s">
        <v>1676</v>
      </c>
      <c r="F1312" s="664"/>
      <c r="G1312" s="664"/>
      <c r="H1312" s="661"/>
      <c r="I1312" s="661"/>
      <c r="J1312" s="664">
        <v>0.2</v>
      </c>
      <c r="K1312" s="664">
        <v>1209.43</v>
      </c>
      <c r="L1312" s="661"/>
      <c r="M1312" s="661">
        <v>6047.15</v>
      </c>
      <c r="N1312" s="664">
        <v>0.4</v>
      </c>
      <c r="O1312" s="664">
        <v>2418.86</v>
      </c>
      <c r="P1312" s="677"/>
      <c r="Q1312" s="665">
        <v>6047.15</v>
      </c>
    </row>
    <row r="1313" spans="1:17" ht="14.4" customHeight="1" x14ac:dyDescent="0.3">
      <c r="A1313" s="660" t="s">
        <v>7170</v>
      </c>
      <c r="B1313" s="661" t="s">
        <v>1686</v>
      </c>
      <c r="C1313" s="661" t="s">
        <v>4390</v>
      </c>
      <c r="D1313" s="661" t="s">
        <v>7171</v>
      </c>
      <c r="E1313" s="661" t="s">
        <v>1679</v>
      </c>
      <c r="F1313" s="664"/>
      <c r="G1313" s="664"/>
      <c r="H1313" s="661"/>
      <c r="I1313" s="661"/>
      <c r="J1313" s="664"/>
      <c r="K1313" s="664"/>
      <c r="L1313" s="661"/>
      <c r="M1313" s="661"/>
      <c r="N1313" s="664">
        <v>2.6</v>
      </c>
      <c r="O1313" s="664">
        <v>24462.1</v>
      </c>
      <c r="P1313" s="677"/>
      <c r="Q1313" s="665">
        <v>9408.5</v>
      </c>
    </row>
    <row r="1314" spans="1:17" ht="14.4" customHeight="1" x14ac:dyDescent="0.3">
      <c r="A1314" s="660" t="s">
        <v>7170</v>
      </c>
      <c r="B1314" s="661" t="s">
        <v>1686</v>
      </c>
      <c r="C1314" s="661" t="s">
        <v>4390</v>
      </c>
      <c r="D1314" s="661" t="s">
        <v>7290</v>
      </c>
      <c r="E1314" s="661" t="s">
        <v>1978</v>
      </c>
      <c r="F1314" s="664">
        <v>0.5</v>
      </c>
      <c r="G1314" s="664">
        <v>55.82</v>
      </c>
      <c r="H1314" s="661">
        <v>1</v>
      </c>
      <c r="I1314" s="661">
        <v>111.64</v>
      </c>
      <c r="J1314" s="664"/>
      <c r="K1314" s="664"/>
      <c r="L1314" s="661"/>
      <c r="M1314" s="661"/>
      <c r="N1314" s="664"/>
      <c r="O1314" s="664"/>
      <c r="P1314" s="677"/>
      <c r="Q1314" s="665"/>
    </row>
    <row r="1315" spans="1:17" ht="14.4" customHeight="1" x14ac:dyDescent="0.3">
      <c r="A1315" s="660" t="s">
        <v>7170</v>
      </c>
      <c r="B1315" s="661" t="s">
        <v>1686</v>
      </c>
      <c r="C1315" s="661" t="s">
        <v>4390</v>
      </c>
      <c r="D1315" s="661" t="s">
        <v>7356</v>
      </c>
      <c r="E1315" s="661" t="s">
        <v>2127</v>
      </c>
      <c r="F1315" s="664"/>
      <c r="G1315" s="664"/>
      <c r="H1315" s="661"/>
      <c r="I1315" s="661"/>
      <c r="J1315" s="664"/>
      <c r="K1315" s="664"/>
      <c r="L1315" s="661"/>
      <c r="M1315" s="661"/>
      <c r="N1315" s="664">
        <v>0.82</v>
      </c>
      <c r="O1315" s="664">
        <v>1200.81</v>
      </c>
      <c r="P1315" s="677"/>
      <c r="Q1315" s="665">
        <v>1464.4024390243903</v>
      </c>
    </row>
    <row r="1316" spans="1:17" ht="14.4" customHeight="1" x14ac:dyDescent="0.3">
      <c r="A1316" s="660" t="s">
        <v>7170</v>
      </c>
      <c r="B1316" s="661" t="s">
        <v>1686</v>
      </c>
      <c r="C1316" s="661" t="s">
        <v>4390</v>
      </c>
      <c r="D1316" s="661" t="s">
        <v>7333</v>
      </c>
      <c r="E1316" s="661" t="s">
        <v>2127</v>
      </c>
      <c r="F1316" s="664"/>
      <c r="G1316" s="664"/>
      <c r="H1316" s="661"/>
      <c r="I1316" s="661"/>
      <c r="J1316" s="664"/>
      <c r="K1316" s="664"/>
      <c r="L1316" s="661"/>
      <c r="M1316" s="661"/>
      <c r="N1316" s="664">
        <v>1</v>
      </c>
      <c r="O1316" s="664">
        <v>488.14</v>
      </c>
      <c r="P1316" s="677"/>
      <c r="Q1316" s="665">
        <v>488.14</v>
      </c>
    </row>
    <row r="1317" spans="1:17" ht="14.4" customHeight="1" x14ac:dyDescent="0.3">
      <c r="A1317" s="660" t="s">
        <v>7170</v>
      </c>
      <c r="B1317" s="661" t="s">
        <v>1686</v>
      </c>
      <c r="C1317" s="661" t="s">
        <v>4390</v>
      </c>
      <c r="D1317" s="661" t="s">
        <v>7334</v>
      </c>
      <c r="E1317" s="661" t="s">
        <v>2127</v>
      </c>
      <c r="F1317" s="664"/>
      <c r="G1317" s="664"/>
      <c r="H1317" s="661"/>
      <c r="I1317" s="661"/>
      <c r="J1317" s="664"/>
      <c r="K1317" s="664"/>
      <c r="L1317" s="661"/>
      <c r="M1317" s="661"/>
      <c r="N1317" s="664">
        <v>0.83000000000000007</v>
      </c>
      <c r="O1317" s="664">
        <v>136.88999999999999</v>
      </c>
      <c r="P1317" s="677"/>
      <c r="Q1317" s="665">
        <v>164.92771084337346</v>
      </c>
    </row>
    <row r="1318" spans="1:17" ht="14.4" customHeight="1" x14ac:dyDescent="0.3">
      <c r="A1318" s="660" t="s">
        <v>7170</v>
      </c>
      <c r="B1318" s="661" t="s">
        <v>7456</v>
      </c>
      <c r="C1318" s="661" t="s">
        <v>4364</v>
      </c>
      <c r="D1318" s="661" t="s">
        <v>7457</v>
      </c>
      <c r="E1318" s="661" t="s">
        <v>7458</v>
      </c>
      <c r="F1318" s="664">
        <v>56</v>
      </c>
      <c r="G1318" s="664">
        <v>48552</v>
      </c>
      <c r="H1318" s="661">
        <v>1</v>
      </c>
      <c r="I1318" s="661">
        <v>867</v>
      </c>
      <c r="J1318" s="664"/>
      <c r="K1318" s="664"/>
      <c r="L1318" s="661"/>
      <c r="M1318" s="661"/>
      <c r="N1318" s="664"/>
      <c r="O1318" s="664"/>
      <c r="P1318" s="677"/>
      <c r="Q1318" s="665"/>
    </row>
    <row r="1319" spans="1:17" ht="14.4" customHeight="1" x14ac:dyDescent="0.3">
      <c r="A1319" s="660" t="s">
        <v>7170</v>
      </c>
      <c r="B1319" s="661" t="s">
        <v>7456</v>
      </c>
      <c r="C1319" s="661" t="s">
        <v>7165</v>
      </c>
      <c r="D1319" s="661" t="s">
        <v>7457</v>
      </c>
      <c r="E1319" s="661" t="s">
        <v>7458</v>
      </c>
      <c r="F1319" s="664">
        <v>5</v>
      </c>
      <c r="G1319" s="664">
        <v>4335</v>
      </c>
      <c r="H1319" s="661">
        <v>1</v>
      </c>
      <c r="I1319" s="661">
        <v>867</v>
      </c>
      <c r="J1319" s="664">
        <v>5</v>
      </c>
      <c r="K1319" s="664">
        <v>4335</v>
      </c>
      <c r="L1319" s="661">
        <v>1</v>
      </c>
      <c r="M1319" s="661">
        <v>867</v>
      </c>
      <c r="N1319" s="664">
        <v>6</v>
      </c>
      <c r="O1319" s="664">
        <v>5202</v>
      </c>
      <c r="P1319" s="677">
        <v>1.2</v>
      </c>
      <c r="Q1319" s="665">
        <v>867</v>
      </c>
    </row>
    <row r="1320" spans="1:17" ht="14.4" customHeight="1" x14ac:dyDescent="0.3">
      <c r="A1320" s="660" t="s">
        <v>7170</v>
      </c>
      <c r="B1320" s="661" t="s">
        <v>7456</v>
      </c>
      <c r="C1320" s="661" t="s">
        <v>7165</v>
      </c>
      <c r="D1320" s="661" t="s">
        <v>7459</v>
      </c>
      <c r="E1320" s="661" t="s">
        <v>7460</v>
      </c>
      <c r="F1320" s="664">
        <v>1</v>
      </c>
      <c r="G1320" s="664">
        <v>964</v>
      </c>
      <c r="H1320" s="661">
        <v>1</v>
      </c>
      <c r="I1320" s="661">
        <v>964</v>
      </c>
      <c r="J1320" s="664"/>
      <c r="K1320" s="664"/>
      <c r="L1320" s="661"/>
      <c r="M1320" s="661"/>
      <c r="N1320" s="664"/>
      <c r="O1320" s="664"/>
      <c r="P1320" s="677"/>
      <c r="Q1320" s="665"/>
    </row>
    <row r="1321" spans="1:17" ht="14.4" customHeight="1" x14ac:dyDescent="0.3">
      <c r="A1321" s="660" t="s">
        <v>7170</v>
      </c>
      <c r="B1321" s="661" t="s">
        <v>7456</v>
      </c>
      <c r="C1321" s="661" t="s">
        <v>7165</v>
      </c>
      <c r="D1321" s="661" t="s">
        <v>7461</v>
      </c>
      <c r="E1321" s="661" t="s">
        <v>7462</v>
      </c>
      <c r="F1321" s="664"/>
      <c r="G1321" s="664"/>
      <c r="H1321" s="661"/>
      <c r="I1321" s="661"/>
      <c r="J1321" s="664">
        <v>1</v>
      </c>
      <c r="K1321" s="664">
        <v>932.62</v>
      </c>
      <c r="L1321" s="661"/>
      <c r="M1321" s="661">
        <v>932.62</v>
      </c>
      <c r="N1321" s="664"/>
      <c r="O1321" s="664"/>
      <c r="P1321" s="677"/>
      <c r="Q1321" s="665"/>
    </row>
    <row r="1322" spans="1:17" ht="14.4" customHeight="1" x14ac:dyDescent="0.3">
      <c r="A1322" s="660" t="s">
        <v>7170</v>
      </c>
      <c r="B1322" s="661" t="s">
        <v>7456</v>
      </c>
      <c r="C1322" s="661" t="s">
        <v>4366</v>
      </c>
      <c r="D1322" s="661" t="s">
        <v>7457</v>
      </c>
      <c r="E1322" s="661" t="s">
        <v>7458</v>
      </c>
      <c r="F1322" s="664">
        <v>3</v>
      </c>
      <c r="G1322" s="664">
        <v>2601</v>
      </c>
      <c r="H1322" s="661">
        <v>1</v>
      </c>
      <c r="I1322" s="661">
        <v>867</v>
      </c>
      <c r="J1322" s="664"/>
      <c r="K1322" s="664"/>
      <c r="L1322" s="661"/>
      <c r="M1322" s="661"/>
      <c r="N1322" s="664"/>
      <c r="O1322" s="664"/>
      <c r="P1322" s="677"/>
      <c r="Q1322" s="665"/>
    </row>
    <row r="1323" spans="1:17" ht="14.4" customHeight="1" x14ac:dyDescent="0.3">
      <c r="A1323" s="660" t="s">
        <v>7170</v>
      </c>
      <c r="B1323" s="661" t="s">
        <v>7456</v>
      </c>
      <c r="C1323" s="661" t="s">
        <v>4368</v>
      </c>
      <c r="D1323" s="661" t="s">
        <v>7459</v>
      </c>
      <c r="E1323" s="661" t="s">
        <v>7460</v>
      </c>
      <c r="F1323" s="664"/>
      <c r="G1323" s="664"/>
      <c r="H1323" s="661"/>
      <c r="I1323" s="661"/>
      <c r="J1323" s="664"/>
      <c r="K1323" s="664"/>
      <c r="L1323" s="661"/>
      <c r="M1323" s="661"/>
      <c r="N1323" s="664">
        <v>2</v>
      </c>
      <c r="O1323" s="664">
        <v>1928</v>
      </c>
      <c r="P1323" s="677"/>
      <c r="Q1323" s="665">
        <v>964</v>
      </c>
    </row>
    <row r="1324" spans="1:17" ht="14.4" customHeight="1" x14ac:dyDescent="0.3">
      <c r="A1324" s="660" t="s">
        <v>7170</v>
      </c>
      <c r="B1324" s="661" t="s">
        <v>7456</v>
      </c>
      <c r="C1324" s="661" t="s">
        <v>4371</v>
      </c>
      <c r="D1324" s="661" t="s">
        <v>7463</v>
      </c>
      <c r="E1324" s="661" t="s">
        <v>7464</v>
      </c>
      <c r="F1324" s="664">
        <v>1</v>
      </c>
      <c r="G1324" s="664">
        <v>867</v>
      </c>
      <c r="H1324" s="661">
        <v>1</v>
      </c>
      <c r="I1324" s="661">
        <v>867</v>
      </c>
      <c r="J1324" s="664"/>
      <c r="K1324" s="664"/>
      <c r="L1324" s="661"/>
      <c r="M1324" s="661"/>
      <c r="N1324" s="664"/>
      <c r="O1324" s="664"/>
      <c r="P1324" s="677"/>
      <c r="Q1324" s="665"/>
    </row>
    <row r="1325" spans="1:17" ht="14.4" customHeight="1" x14ac:dyDescent="0.3">
      <c r="A1325" s="660" t="s">
        <v>7170</v>
      </c>
      <c r="B1325" s="661" t="s">
        <v>7456</v>
      </c>
      <c r="C1325" s="661" t="s">
        <v>4371</v>
      </c>
      <c r="D1325" s="661" t="s">
        <v>7457</v>
      </c>
      <c r="E1325" s="661" t="s">
        <v>7458</v>
      </c>
      <c r="F1325" s="664">
        <v>60</v>
      </c>
      <c r="G1325" s="664">
        <v>52020</v>
      </c>
      <c r="H1325" s="661">
        <v>1</v>
      </c>
      <c r="I1325" s="661">
        <v>867</v>
      </c>
      <c r="J1325" s="664">
        <v>23</v>
      </c>
      <c r="K1325" s="664">
        <v>19941</v>
      </c>
      <c r="L1325" s="661">
        <v>0.38333333333333336</v>
      </c>
      <c r="M1325" s="661">
        <v>867</v>
      </c>
      <c r="N1325" s="664">
        <v>54</v>
      </c>
      <c r="O1325" s="664">
        <v>46818</v>
      </c>
      <c r="P1325" s="677">
        <v>0.9</v>
      </c>
      <c r="Q1325" s="665">
        <v>867</v>
      </c>
    </row>
    <row r="1326" spans="1:17" ht="14.4" customHeight="1" x14ac:dyDescent="0.3">
      <c r="A1326" s="660" t="s">
        <v>7170</v>
      </c>
      <c r="B1326" s="661" t="s">
        <v>7456</v>
      </c>
      <c r="C1326" s="661" t="s">
        <v>4371</v>
      </c>
      <c r="D1326" s="661" t="s">
        <v>7465</v>
      </c>
      <c r="E1326" s="661" t="s">
        <v>7466</v>
      </c>
      <c r="F1326" s="664"/>
      <c r="G1326" s="664"/>
      <c r="H1326" s="661"/>
      <c r="I1326" s="661"/>
      <c r="J1326" s="664">
        <v>1</v>
      </c>
      <c r="K1326" s="664">
        <v>4531</v>
      </c>
      <c r="L1326" s="661"/>
      <c r="M1326" s="661">
        <v>4531</v>
      </c>
      <c r="N1326" s="664"/>
      <c r="O1326" s="664"/>
      <c r="P1326" s="677"/>
      <c r="Q1326" s="665"/>
    </row>
    <row r="1327" spans="1:17" ht="14.4" customHeight="1" x14ac:dyDescent="0.3">
      <c r="A1327" s="660" t="s">
        <v>7170</v>
      </c>
      <c r="B1327" s="661" t="s">
        <v>7456</v>
      </c>
      <c r="C1327" s="661" t="s">
        <v>4371</v>
      </c>
      <c r="D1327" s="661" t="s">
        <v>7459</v>
      </c>
      <c r="E1327" s="661" t="s">
        <v>7460</v>
      </c>
      <c r="F1327" s="664">
        <v>2</v>
      </c>
      <c r="G1327" s="664">
        <v>1928</v>
      </c>
      <c r="H1327" s="661">
        <v>1</v>
      </c>
      <c r="I1327" s="661">
        <v>964</v>
      </c>
      <c r="J1327" s="664"/>
      <c r="K1327" s="664"/>
      <c r="L1327" s="661"/>
      <c r="M1327" s="661"/>
      <c r="N1327" s="664">
        <v>15</v>
      </c>
      <c r="O1327" s="664">
        <v>14460</v>
      </c>
      <c r="P1327" s="677">
        <v>7.5</v>
      </c>
      <c r="Q1327" s="665">
        <v>964</v>
      </c>
    </row>
    <row r="1328" spans="1:17" ht="14.4" customHeight="1" x14ac:dyDescent="0.3">
      <c r="A1328" s="660" t="s">
        <v>7170</v>
      </c>
      <c r="B1328" s="661" t="s">
        <v>7456</v>
      </c>
      <c r="C1328" s="661" t="s">
        <v>4371</v>
      </c>
      <c r="D1328" s="661" t="s">
        <v>7461</v>
      </c>
      <c r="E1328" s="661" t="s">
        <v>7462</v>
      </c>
      <c r="F1328" s="664"/>
      <c r="G1328" s="664"/>
      <c r="H1328" s="661"/>
      <c r="I1328" s="661"/>
      <c r="J1328" s="664">
        <v>6</v>
      </c>
      <c r="K1328" s="664">
        <v>5595.72</v>
      </c>
      <c r="L1328" s="661"/>
      <c r="M1328" s="661">
        <v>932.62</v>
      </c>
      <c r="N1328" s="664"/>
      <c r="O1328" s="664"/>
      <c r="P1328" s="677"/>
      <c r="Q1328" s="665"/>
    </row>
    <row r="1329" spans="1:17" ht="14.4" customHeight="1" x14ac:dyDescent="0.3">
      <c r="A1329" s="660" t="s">
        <v>7170</v>
      </c>
      <c r="B1329" s="661" t="s">
        <v>7456</v>
      </c>
      <c r="C1329" s="661" t="s">
        <v>4373</v>
      </c>
      <c r="D1329" s="661" t="s">
        <v>7457</v>
      </c>
      <c r="E1329" s="661" t="s">
        <v>7458</v>
      </c>
      <c r="F1329" s="664">
        <v>7</v>
      </c>
      <c r="G1329" s="664">
        <v>6069</v>
      </c>
      <c r="H1329" s="661">
        <v>1</v>
      </c>
      <c r="I1329" s="661">
        <v>867</v>
      </c>
      <c r="J1329" s="664"/>
      <c r="K1329" s="664"/>
      <c r="L1329" s="661"/>
      <c r="M1329" s="661"/>
      <c r="N1329" s="664"/>
      <c r="O1329" s="664"/>
      <c r="P1329" s="677"/>
      <c r="Q1329" s="665"/>
    </row>
    <row r="1330" spans="1:17" ht="14.4" customHeight="1" x14ac:dyDescent="0.3">
      <c r="A1330" s="660" t="s">
        <v>7170</v>
      </c>
      <c r="B1330" s="661" t="s">
        <v>7456</v>
      </c>
      <c r="C1330" s="661" t="s">
        <v>4375</v>
      </c>
      <c r="D1330" s="661" t="s">
        <v>7463</v>
      </c>
      <c r="E1330" s="661" t="s">
        <v>7464</v>
      </c>
      <c r="F1330" s="664">
        <v>1</v>
      </c>
      <c r="G1330" s="664">
        <v>867</v>
      </c>
      <c r="H1330" s="661">
        <v>1</v>
      </c>
      <c r="I1330" s="661">
        <v>867</v>
      </c>
      <c r="J1330" s="664">
        <v>1</v>
      </c>
      <c r="K1330" s="664">
        <v>867</v>
      </c>
      <c r="L1330" s="661">
        <v>1</v>
      </c>
      <c r="M1330" s="661">
        <v>867</v>
      </c>
      <c r="N1330" s="664">
        <v>13</v>
      </c>
      <c r="O1330" s="664">
        <v>11271</v>
      </c>
      <c r="P1330" s="677">
        <v>13</v>
      </c>
      <c r="Q1330" s="665">
        <v>867</v>
      </c>
    </row>
    <row r="1331" spans="1:17" ht="14.4" customHeight="1" x14ac:dyDescent="0.3">
      <c r="A1331" s="660" t="s">
        <v>7170</v>
      </c>
      <c r="B1331" s="661" t="s">
        <v>7456</v>
      </c>
      <c r="C1331" s="661" t="s">
        <v>4375</v>
      </c>
      <c r="D1331" s="661" t="s">
        <v>7457</v>
      </c>
      <c r="E1331" s="661" t="s">
        <v>7458</v>
      </c>
      <c r="F1331" s="664">
        <v>17</v>
      </c>
      <c r="G1331" s="664">
        <v>14739</v>
      </c>
      <c r="H1331" s="661">
        <v>1</v>
      </c>
      <c r="I1331" s="661">
        <v>867</v>
      </c>
      <c r="J1331" s="664">
        <v>67</v>
      </c>
      <c r="K1331" s="664">
        <v>58089</v>
      </c>
      <c r="L1331" s="661">
        <v>3.9411764705882355</v>
      </c>
      <c r="M1331" s="661">
        <v>867</v>
      </c>
      <c r="N1331" s="664">
        <v>139</v>
      </c>
      <c r="O1331" s="664">
        <v>120513</v>
      </c>
      <c r="P1331" s="677">
        <v>8.1764705882352935</v>
      </c>
      <c r="Q1331" s="665">
        <v>867</v>
      </c>
    </row>
    <row r="1332" spans="1:17" ht="14.4" customHeight="1" x14ac:dyDescent="0.3">
      <c r="A1332" s="660" t="s">
        <v>7170</v>
      </c>
      <c r="B1332" s="661" t="s">
        <v>7456</v>
      </c>
      <c r="C1332" s="661" t="s">
        <v>4375</v>
      </c>
      <c r="D1332" s="661" t="s">
        <v>7459</v>
      </c>
      <c r="E1332" s="661" t="s">
        <v>7460</v>
      </c>
      <c r="F1332" s="664"/>
      <c r="G1332" s="664"/>
      <c r="H1332" s="661"/>
      <c r="I1332" s="661"/>
      <c r="J1332" s="664"/>
      <c r="K1332" s="664"/>
      <c r="L1332" s="661"/>
      <c r="M1332" s="661"/>
      <c r="N1332" s="664">
        <v>1</v>
      </c>
      <c r="O1332" s="664">
        <v>964</v>
      </c>
      <c r="P1332" s="677"/>
      <c r="Q1332" s="665">
        <v>964</v>
      </c>
    </row>
    <row r="1333" spans="1:17" ht="14.4" customHeight="1" x14ac:dyDescent="0.3">
      <c r="A1333" s="660" t="s">
        <v>7170</v>
      </c>
      <c r="B1333" s="661" t="s">
        <v>7456</v>
      </c>
      <c r="C1333" s="661" t="s">
        <v>4375</v>
      </c>
      <c r="D1333" s="661" t="s">
        <v>7461</v>
      </c>
      <c r="E1333" s="661" t="s">
        <v>7462</v>
      </c>
      <c r="F1333" s="664"/>
      <c r="G1333" s="664"/>
      <c r="H1333" s="661"/>
      <c r="I1333" s="661"/>
      <c r="J1333" s="664">
        <v>49</v>
      </c>
      <c r="K1333" s="664">
        <v>45698.38</v>
      </c>
      <c r="L1333" s="661"/>
      <c r="M1333" s="661">
        <v>932.61999999999989</v>
      </c>
      <c r="N1333" s="664"/>
      <c r="O1333" s="664"/>
      <c r="P1333" s="677"/>
      <c r="Q1333" s="665"/>
    </row>
    <row r="1334" spans="1:17" ht="14.4" customHeight="1" x14ac:dyDescent="0.3">
      <c r="A1334" s="660" t="s">
        <v>7170</v>
      </c>
      <c r="B1334" s="661" t="s">
        <v>7456</v>
      </c>
      <c r="C1334" s="661" t="s">
        <v>4375</v>
      </c>
      <c r="D1334" s="661" t="s">
        <v>7467</v>
      </c>
      <c r="E1334" s="661" t="s">
        <v>7462</v>
      </c>
      <c r="F1334" s="664"/>
      <c r="G1334" s="664"/>
      <c r="H1334" s="661"/>
      <c r="I1334" s="661"/>
      <c r="J1334" s="664">
        <v>6</v>
      </c>
      <c r="K1334" s="664">
        <v>5519.28</v>
      </c>
      <c r="L1334" s="661"/>
      <c r="M1334" s="661">
        <v>919.88</v>
      </c>
      <c r="N1334" s="664"/>
      <c r="O1334" s="664"/>
      <c r="P1334" s="677"/>
      <c r="Q1334" s="665"/>
    </row>
    <row r="1335" spans="1:17" ht="14.4" customHeight="1" x14ac:dyDescent="0.3">
      <c r="A1335" s="660" t="s">
        <v>7170</v>
      </c>
      <c r="B1335" s="661" t="s">
        <v>7456</v>
      </c>
      <c r="C1335" s="661" t="s">
        <v>4378</v>
      </c>
      <c r="D1335" s="661" t="s">
        <v>7457</v>
      </c>
      <c r="E1335" s="661" t="s">
        <v>7458</v>
      </c>
      <c r="F1335" s="664">
        <v>32</v>
      </c>
      <c r="G1335" s="664">
        <v>27744</v>
      </c>
      <c r="H1335" s="661">
        <v>1</v>
      </c>
      <c r="I1335" s="661">
        <v>867</v>
      </c>
      <c r="J1335" s="664">
        <v>17</v>
      </c>
      <c r="K1335" s="664">
        <v>14739</v>
      </c>
      <c r="L1335" s="661">
        <v>0.53125</v>
      </c>
      <c r="M1335" s="661">
        <v>867</v>
      </c>
      <c r="N1335" s="664">
        <v>32</v>
      </c>
      <c r="O1335" s="664">
        <v>27744</v>
      </c>
      <c r="P1335" s="677">
        <v>1</v>
      </c>
      <c r="Q1335" s="665">
        <v>867</v>
      </c>
    </row>
    <row r="1336" spans="1:17" ht="14.4" customHeight="1" x14ac:dyDescent="0.3">
      <c r="A1336" s="660" t="s">
        <v>7170</v>
      </c>
      <c r="B1336" s="661" t="s">
        <v>7456</v>
      </c>
      <c r="C1336" s="661" t="s">
        <v>4378</v>
      </c>
      <c r="D1336" s="661" t="s">
        <v>7459</v>
      </c>
      <c r="E1336" s="661" t="s">
        <v>7460</v>
      </c>
      <c r="F1336" s="664"/>
      <c r="G1336" s="664"/>
      <c r="H1336" s="661"/>
      <c r="I1336" s="661"/>
      <c r="J1336" s="664"/>
      <c r="K1336" s="664"/>
      <c r="L1336" s="661"/>
      <c r="M1336" s="661"/>
      <c r="N1336" s="664">
        <v>3</v>
      </c>
      <c r="O1336" s="664">
        <v>2892</v>
      </c>
      <c r="P1336" s="677"/>
      <c r="Q1336" s="665">
        <v>964</v>
      </c>
    </row>
    <row r="1337" spans="1:17" ht="14.4" customHeight="1" x14ac:dyDescent="0.3">
      <c r="A1337" s="660" t="s">
        <v>7170</v>
      </c>
      <c r="B1337" s="661" t="s">
        <v>7456</v>
      </c>
      <c r="C1337" s="661" t="s">
        <v>4378</v>
      </c>
      <c r="D1337" s="661" t="s">
        <v>7461</v>
      </c>
      <c r="E1337" s="661" t="s">
        <v>7462</v>
      </c>
      <c r="F1337" s="664"/>
      <c r="G1337" s="664"/>
      <c r="H1337" s="661"/>
      <c r="I1337" s="661"/>
      <c r="J1337" s="664">
        <v>6</v>
      </c>
      <c r="K1337" s="664">
        <v>5595.72</v>
      </c>
      <c r="L1337" s="661"/>
      <c r="M1337" s="661">
        <v>932.62</v>
      </c>
      <c r="N1337" s="664"/>
      <c r="O1337" s="664"/>
      <c r="P1337" s="677"/>
      <c r="Q1337" s="665"/>
    </row>
    <row r="1338" spans="1:17" ht="14.4" customHeight="1" x14ac:dyDescent="0.3">
      <c r="A1338" s="660" t="s">
        <v>7170</v>
      </c>
      <c r="B1338" s="661" t="s">
        <v>7456</v>
      </c>
      <c r="C1338" s="661" t="s">
        <v>4378</v>
      </c>
      <c r="D1338" s="661" t="s">
        <v>7467</v>
      </c>
      <c r="E1338" s="661" t="s">
        <v>7462</v>
      </c>
      <c r="F1338" s="664"/>
      <c r="G1338" s="664"/>
      <c r="H1338" s="661"/>
      <c r="I1338" s="661"/>
      <c r="J1338" s="664">
        <v>3</v>
      </c>
      <c r="K1338" s="664">
        <v>2759.64</v>
      </c>
      <c r="L1338" s="661"/>
      <c r="M1338" s="661">
        <v>919.88</v>
      </c>
      <c r="N1338" s="664"/>
      <c r="O1338" s="664"/>
      <c r="P1338" s="677"/>
      <c r="Q1338" s="665"/>
    </row>
    <row r="1339" spans="1:17" ht="14.4" customHeight="1" x14ac:dyDescent="0.3">
      <c r="A1339" s="660" t="s">
        <v>7170</v>
      </c>
      <c r="B1339" s="661" t="s">
        <v>7456</v>
      </c>
      <c r="C1339" s="661" t="s">
        <v>7167</v>
      </c>
      <c r="D1339" s="661" t="s">
        <v>7457</v>
      </c>
      <c r="E1339" s="661" t="s">
        <v>7458</v>
      </c>
      <c r="F1339" s="664"/>
      <c r="G1339" s="664"/>
      <c r="H1339" s="661"/>
      <c r="I1339" s="661"/>
      <c r="J1339" s="664"/>
      <c r="K1339" s="664"/>
      <c r="L1339" s="661"/>
      <c r="M1339" s="661"/>
      <c r="N1339" s="664">
        <v>1</v>
      </c>
      <c r="O1339" s="664">
        <v>867</v>
      </c>
      <c r="P1339" s="677"/>
      <c r="Q1339" s="665">
        <v>867</v>
      </c>
    </row>
    <row r="1340" spans="1:17" ht="14.4" customHeight="1" x14ac:dyDescent="0.3">
      <c r="A1340" s="660" t="s">
        <v>7170</v>
      </c>
      <c r="B1340" s="661" t="s">
        <v>7456</v>
      </c>
      <c r="C1340" s="661" t="s">
        <v>4381</v>
      </c>
      <c r="D1340" s="661" t="s">
        <v>7463</v>
      </c>
      <c r="E1340" s="661" t="s">
        <v>7464</v>
      </c>
      <c r="F1340" s="664"/>
      <c r="G1340" s="664"/>
      <c r="H1340" s="661"/>
      <c r="I1340" s="661"/>
      <c r="J1340" s="664"/>
      <c r="K1340" s="664"/>
      <c r="L1340" s="661"/>
      <c r="M1340" s="661"/>
      <c r="N1340" s="664">
        <v>4</v>
      </c>
      <c r="O1340" s="664">
        <v>3468</v>
      </c>
      <c r="P1340" s="677"/>
      <c r="Q1340" s="665">
        <v>867</v>
      </c>
    </row>
    <row r="1341" spans="1:17" ht="14.4" customHeight="1" x14ac:dyDescent="0.3">
      <c r="A1341" s="660" t="s">
        <v>7170</v>
      </c>
      <c r="B1341" s="661" t="s">
        <v>7456</v>
      </c>
      <c r="C1341" s="661" t="s">
        <v>4383</v>
      </c>
      <c r="D1341" s="661" t="s">
        <v>7457</v>
      </c>
      <c r="E1341" s="661" t="s">
        <v>7458</v>
      </c>
      <c r="F1341" s="664">
        <v>90</v>
      </c>
      <c r="G1341" s="664">
        <v>78030</v>
      </c>
      <c r="H1341" s="661">
        <v>1</v>
      </c>
      <c r="I1341" s="661">
        <v>867</v>
      </c>
      <c r="J1341" s="664">
        <v>1</v>
      </c>
      <c r="K1341" s="664">
        <v>867</v>
      </c>
      <c r="L1341" s="661">
        <v>1.1111111111111112E-2</v>
      </c>
      <c r="M1341" s="661">
        <v>867</v>
      </c>
      <c r="N1341" s="664">
        <v>7</v>
      </c>
      <c r="O1341" s="664">
        <v>6069</v>
      </c>
      <c r="P1341" s="677">
        <v>7.7777777777777779E-2</v>
      </c>
      <c r="Q1341" s="665">
        <v>867</v>
      </c>
    </row>
    <row r="1342" spans="1:17" ht="14.4" customHeight="1" x14ac:dyDescent="0.3">
      <c r="A1342" s="660" t="s">
        <v>7170</v>
      </c>
      <c r="B1342" s="661" t="s">
        <v>7456</v>
      </c>
      <c r="C1342" s="661" t="s">
        <v>4383</v>
      </c>
      <c r="D1342" s="661" t="s">
        <v>7465</v>
      </c>
      <c r="E1342" s="661" t="s">
        <v>7466</v>
      </c>
      <c r="F1342" s="664">
        <v>1</v>
      </c>
      <c r="G1342" s="664">
        <v>4531</v>
      </c>
      <c r="H1342" s="661">
        <v>1</v>
      </c>
      <c r="I1342" s="661">
        <v>4531</v>
      </c>
      <c r="J1342" s="664"/>
      <c r="K1342" s="664"/>
      <c r="L1342" s="661"/>
      <c r="M1342" s="661"/>
      <c r="N1342" s="664"/>
      <c r="O1342" s="664"/>
      <c r="P1342" s="677"/>
      <c r="Q1342" s="665"/>
    </row>
    <row r="1343" spans="1:17" ht="14.4" customHeight="1" x14ac:dyDescent="0.3">
      <c r="A1343" s="660" t="s">
        <v>7170</v>
      </c>
      <c r="B1343" s="661" t="s">
        <v>7456</v>
      </c>
      <c r="C1343" s="661" t="s">
        <v>7168</v>
      </c>
      <c r="D1343" s="661" t="s">
        <v>7463</v>
      </c>
      <c r="E1343" s="661" t="s">
        <v>7464</v>
      </c>
      <c r="F1343" s="664">
        <v>2</v>
      </c>
      <c r="G1343" s="664">
        <v>1734</v>
      </c>
      <c r="H1343" s="661">
        <v>1</v>
      </c>
      <c r="I1343" s="661">
        <v>867</v>
      </c>
      <c r="J1343" s="664"/>
      <c r="K1343" s="664"/>
      <c r="L1343" s="661"/>
      <c r="M1343" s="661"/>
      <c r="N1343" s="664">
        <v>2</v>
      </c>
      <c r="O1343" s="664">
        <v>1734</v>
      </c>
      <c r="P1343" s="677">
        <v>1</v>
      </c>
      <c r="Q1343" s="665">
        <v>867</v>
      </c>
    </row>
    <row r="1344" spans="1:17" ht="14.4" customHeight="1" x14ac:dyDescent="0.3">
      <c r="A1344" s="660" t="s">
        <v>7170</v>
      </c>
      <c r="B1344" s="661" t="s">
        <v>7456</v>
      </c>
      <c r="C1344" s="661" t="s">
        <v>7168</v>
      </c>
      <c r="D1344" s="661" t="s">
        <v>7457</v>
      </c>
      <c r="E1344" s="661" t="s">
        <v>7458</v>
      </c>
      <c r="F1344" s="664">
        <v>86</v>
      </c>
      <c r="G1344" s="664">
        <v>74562</v>
      </c>
      <c r="H1344" s="661">
        <v>1</v>
      </c>
      <c r="I1344" s="661">
        <v>867</v>
      </c>
      <c r="J1344" s="664">
        <v>52</v>
      </c>
      <c r="K1344" s="664">
        <v>45084</v>
      </c>
      <c r="L1344" s="661">
        <v>0.60465116279069764</v>
      </c>
      <c r="M1344" s="661">
        <v>867</v>
      </c>
      <c r="N1344" s="664">
        <v>102</v>
      </c>
      <c r="O1344" s="664">
        <v>88434</v>
      </c>
      <c r="P1344" s="677">
        <v>1.1860465116279071</v>
      </c>
      <c r="Q1344" s="665">
        <v>867</v>
      </c>
    </row>
    <row r="1345" spans="1:17" ht="14.4" customHeight="1" x14ac:dyDescent="0.3">
      <c r="A1345" s="660" t="s">
        <v>7170</v>
      </c>
      <c r="B1345" s="661" t="s">
        <v>7456</v>
      </c>
      <c r="C1345" s="661" t="s">
        <v>7168</v>
      </c>
      <c r="D1345" s="661" t="s">
        <v>7459</v>
      </c>
      <c r="E1345" s="661" t="s">
        <v>7460</v>
      </c>
      <c r="F1345" s="664">
        <v>25</v>
      </c>
      <c r="G1345" s="664">
        <v>24100</v>
      </c>
      <c r="H1345" s="661">
        <v>1</v>
      </c>
      <c r="I1345" s="661">
        <v>964</v>
      </c>
      <c r="J1345" s="664"/>
      <c r="K1345" s="664"/>
      <c r="L1345" s="661"/>
      <c r="M1345" s="661"/>
      <c r="N1345" s="664">
        <v>6</v>
      </c>
      <c r="O1345" s="664">
        <v>5784</v>
      </c>
      <c r="P1345" s="677">
        <v>0.24</v>
      </c>
      <c r="Q1345" s="665">
        <v>964</v>
      </c>
    </row>
    <row r="1346" spans="1:17" ht="14.4" customHeight="1" x14ac:dyDescent="0.3">
      <c r="A1346" s="660" t="s">
        <v>7170</v>
      </c>
      <c r="B1346" s="661" t="s">
        <v>7456</v>
      </c>
      <c r="C1346" s="661" t="s">
        <v>7168</v>
      </c>
      <c r="D1346" s="661" t="s">
        <v>7461</v>
      </c>
      <c r="E1346" s="661" t="s">
        <v>7462</v>
      </c>
      <c r="F1346" s="664"/>
      <c r="G1346" s="664"/>
      <c r="H1346" s="661"/>
      <c r="I1346" s="661"/>
      <c r="J1346" s="664">
        <v>30</v>
      </c>
      <c r="K1346" s="664">
        <v>27978.6</v>
      </c>
      <c r="L1346" s="661"/>
      <c r="M1346" s="661">
        <v>932.62</v>
      </c>
      <c r="N1346" s="664"/>
      <c r="O1346" s="664"/>
      <c r="P1346" s="677"/>
      <c r="Q1346" s="665"/>
    </row>
    <row r="1347" spans="1:17" ht="14.4" customHeight="1" x14ac:dyDescent="0.3">
      <c r="A1347" s="660" t="s">
        <v>7170</v>
      </c>
      <c r="B1347" s="661" t="s">
        <v>7456</v>
      </c>
      <c r="C1347" s="661" t="s">
        <v>7168</v>
      </c>
      <c r="D1347" s="661" t="s">
        <v>7467</v>
      </c>
      <c r="E1347" s="661" t="s">
        <v>7462</v>
      </c>
      <c r="F1347" s="664"/>
      <c r="G1347" s="664"/>
      <c r="H1347" s="661"/>
      <c r="I1347" s="661"/>
      <c r="J1347" s="664">
        <v>5</v>
      </c>
      <c r="K1347" s="664">
        <v>4599.3999999999996</v>
      </c>
      <c r="L1347" s="661"/>
      <c r="M1347" s="661">
        <v>919.87999999999988</v>
      </c>
      <c r="N1347" s="664"/>
      <c r="O1347" s="664"/>
      <c r="P1347" s="677"/>
      <c r="Q1347" s="665"/>
    </row>
    <row r="1348" spans="1:17" ht="14.4" customHeight="1" x14ac:dyDescent="0.3">
      <c r="A1348" s="660" t="s">
        <v>7170</v>
      </c>
      <c r="B1348" s="661" t="s">
        <v>7456</v>
      </c>
      <c r="C1348" s="661" t="s">
        <v>4385</v>
      </c>
      <c r="D1348" s="661" t="s">
        <v>7463</v>
      </c>
      <c r="E1348" s="661" t="s">
        <v>7464</v>
      </c>
      <c r="F1348" s="664">
        <v>17</v>
      </c>
      <c r="G1348" s="664">
        <v>14739</v>
      </c>
      <c r="H1348" s="661">
        <v>1</v>
      </c>
      <c r="I1348" s="661">
        <v>867</v>
      </c>
      <c r="J1348" s="664">
        <v>6</v>
      </c>
      <c r="K1348" s="664">
        <v>5202</v>
      </c>
      <c r="L1348" s="661">
        <v>0.35294117647058826</v>
      </c>
      <c r="M1348" s="661">
        <v>867</v>
      </c>
      <c r="N1348" s="664">
        <v>1</v>
      </c>
      <c r="O1348" s="664">
        <v>867</v>
      </c>
      <c r="P1348" s="677">
        <v>5.8823529411764705E-2</v>
      </c>
      <c r="Q1348" s="665">
        <v>867</v>
      </c>
    </row>
    <row r="1349" spans="1:17" ht="14.4" customHeight="1" x14ac:dyDescent="0.3">
      <c r="A1349" s="660" t="s">
        <v>7170</v>
      </c>
      <c r="B1349" s="661" t="s">
        <v>7456</v>
      </c>
      <c r="C1349" s="661" t="s">
        <v>4385</v>
      </c>
      <c r="D1349" s="661" t="s">
        <v>7457</v>
      </c>
      <c r="E1349" s="661" t="s">
        <v>7458</v>
      </c>
      <c r="F1349" s="664">
        <v>191</v>
      </c>
      <c r="G1349" s="664">
        <v>165597</v>
      </c>
      <c r="H1349" s="661">
        <v>1</v>
      </c>
      <c r="I1349" s="661">
        <v>867</v>
      </c>
      <c r="J1349" s="664">
        <v>102</v>
      </c>
      <c r="K1349" s="664">
        <v>88434</v>
      </c>
      <c r="L1349" s="661">
        <v>0.53403141361256545</v>
      </c>
      <c r="M1349" s="661">
        <v>867</v>
      </c>
      <c r="N1349" s="664">
        <v>78</v>
      </c>
      <c r="O1349" s="664">
        <v>67626</v>
      </c>
      <c r="P1349" s="677">
        <v>0.40837696335078533</v>
      </c>
      <c r="Q1349" s="665">
        <v>867</v>
      </c>
    </row>
    <row r="1350" spans="1:17" ht="14.4" customHeight="1" x14ac:dyDescent="0.3">
      <c r="A1350" s="660" t="s">
        <v>7170</v>
      </c>
      <c r="B1350" s="661" t="s">
        <v>7456</v>
      </c>
      <c r="C1350" s="661" t="s">
        <v>4385</v>
      </c>
      <c r="D1350" s="661" t="s">
        <v>7465</v>
      </c>
      <c r="E1350" s="661" t="s">
        <v>7466</v>
      </c>
      <c r="F1350" s="664">
        <v>1</v>
      </c>
      <c r="G1350" s="664">
        <v>4531</v>
      </c>
      <c r="H1350" s="661">
        <v>1</v>
      </c>
      <c r="I1350" s="661">
        <v>4531</v>
      </c>
      <c r="J1350" s="664">
        <v>1</v>
      </c>
      <c r="K1350" s="664">
        <v>4531</v>
      </c>
      <c r="L1350" s="661">
        <v>1</v>
      </c>
      <c r="M1350" s="661">
        <v>4531</v>
      </c>
      <c r="N1350" s="664"/>
      <c r="O1350" s="664"/>
      <c r="P1350" s="677"/>
      <c r="Q1350" s="665"/>
    </row>
    <row r="1351" spans="1:17" ht="14.4" customHeight="1" x14ac:dyDescent="0.3">
      <c r="A1351" s="660" t="s">
        <v>7170</v>
      </c>
      <c r="B1351" s="661" t="s">
        <v>7456</v>
      </c>
      <c r="C1351" s="661" t="s">
        <v>4385</v>
      </c>
      <c r="D1351" s="661" t="s">
        <v>7461</v>
      </c>
      <c r="E1351" s="661" t="s">
        <v>7462</v>
      </c>
      <c r="F1351" s="664"/>
      <c r="G1351" s="664"/>
      <c r="H1351" s="661"/>
      <c r="I1351" s="661"/>
      <c r="J1351" s="664">
        <v>38</v>
      </c>
      <c r="K1351" s="664">
        <v>35439.56</v>
      </c>
      <c r="L1351" s="661"/>
      <c r="M1351" s="661">
        <v>932.61999999999989</v>
      </c>
      <c r="N1351" s="664"/>
      <c r="O1351" s="664"/>
      <c r="P1351" s="677"/>
      <c r="Q1351" s="665"/>
    </row>
    <row r="1352" spans="1:17" ht="14.4" customHeight="1" x14ac:dyDescent="0.3">
      <c r="A1352" s="660" t="s">
        <v>7170</v>
      </c>
      <c r="B1352" s="661" t="s">
        <v>7456</v>
      </c>
      <c r="C1352" s="661" t="s">
        <v>4385</v>
      </c>
      <c r="D1352" s="661" t="s">
        <v>7467</v>
      </c>
      <c r="E1352" s="661" t="s">
        <v>7462</v>
      </c>
      <c r="F1352" s="664"/>
      <c r="G1352" s="664"/>
      <c r="H1352" s="661"/>
      <c r="I1352" s="661"/>
      <c r="J1352" s="664">
        <v>11</v>
      </c>
      <c r="K1352" s="664">
        <v>10118.68</v>
      </c>
      <c r="L1352" s="661"/>
      <c r="M1352" s="661">
        <v>919.88</v>
      </c>
      <c r="N1352" s="664"/>
      <c r="O1352" s="664"/>
      <c r="P1352" s="677"/>
      <c r="Q1352" s="665"/>
    </row>
    <row r="1353" spans="1:17" ht="14.4" customHeight="1" x14ac:dyDescent="0.3">
      <c r="A1353" s="660" t="s">
        <v>7170</v>
      </c>
      <c r="B1353" s="661" t="s">
        <v>7456</v>
      </c>
      <c r="C1353" s="661" t="s">
        <v>4389</v>
      </c>
      <c r="D1353" s="661" t="s">
        <v>7463</v>
      </c>
      <c r="E1353" s="661" t="s">
        <v>7464</v>
      </c>
      <c r="F1353" s="664">
        <v>1</v>
      </c>
      <c r="G1353" s="664">
        <v>867</v>
      </c>
      <c r="H1353" s="661">
        <v>1</v>
      </c>
      <c r="I1353" s="661">
        <v>867</v>
      </c>
      <c r="J1353" s="664"/>
      <c r="K1353" s="664"/>
      <c r="L1353" s="661"/>
      <c r="M1353" s="661"/>
      <c r="N1353" s="664"/>
      <c r="O1353" s="664"/>
      <c r="P1353" s="677"/>
      <c r="Q1353" s="665"/>
    </row>
    <row r="1354" spans="1:17" ht="14.4" customHeight="1" x14ac:dyDescent="0.3">
      <c r="A1354" s="660" t="s">
        <v>7170</v>
      </c>
      <c r="B1354" s="661" t="s">
        <v>7456</v>
      </c>
      <c r="C1354" s="661" t="s">
        <v>4389</v>
      </c>
      <c r="D1354" s="661" t="s">
        <v>7457</v>
      </c>
      <c r="E1354" s="661" t="s">
        <v>7458</v>
      </c>
      <c r="F1354" s="664">
        <v>5</v>
      </c>
      <c r="G1354" s="664">
        <v>4335</v>
      </c>
      <c r="H1354" s="661">
        <v>1</v>
      </c>
      <c r="I1354" s="661">
        <v>867</v>
      </c>
      <c r="J1354" s="664"/>
      <c r="K1354" s="664"/>
      <c r="L1354" s="661"/>
      <c r="M1354" s="661"/>
      <c r="N1354" s="664"/>
      <c r="O1354" s="664"/>
      <c r="P1354" s="677"/>
      <c r="Q1354" s="665"/>
    </row>
    <row r="1355" spans="1:17" ht="14.4" customHeight="1" x14ac:dyDescent="0.3">
      <c r="A1355" s="660" t="s">
        <v>7170</v>
      </c>
      <c r="B1355" s="661" t="s">
        <v>7468</v>
      </c>
      <c r="C1355" s="661" t="s">
        <v>4392</v>
      </c>
      <c r="D1355" s="661" t="s">
        <v>7469</v>
      </c>
      <c r="E1355" s="661" t="s">
        <v>7470</v>
      </c>
      <c r="F1355" s="664"/>
      <c r="G1355" s="664"/>
      <c r="H1355" s="661"/>
      <c r="I1355" s="661"/>
      <c r="J1355" s="664"/>
      <c r="K1355" s="664"/>
      <c r="L1355" s="661"/>
      <c r="M1355" s="661"/>
      <c r="N1355" s="664">
        <v>19</v>
      </c>
      <c r="O1355" s="664">
        <v>665</v>
      </c>
      <c r="P1355" s="677"/>
      <c r="Q1355" s="665">
        <v>35</v>
      </c>
    </row>
    <row r="1356" spans="1:17" ht="14.4" customHeight="1" x14ac:dyDescent="0.3">
      <c r="A1356" s="660" t="s">
        <v>7170</v>
      </c>
      <c r="B1356" s="661" t="s">
        <v>7468</v>
      </c>
      <c r="C1356" s="661" t="s">
        <v>4392</v>
      </c>
      <c r="D1356" s="661" t="s">
        <v>7471</v>
      </c>
      <c r="E1356" s="661" t="s">
        <v>7472</v>
      </c>
      <c r="F1356" s="664"/>
      <c r="G1356" s="664"/>
      <c r="H1356" s="661"/>
      <c r="I1356" s="661"/>
      <c r="J1356" s="664"/>
      <c r="K1356" s="664"/>
      <c r="L1356" s="661"/>
      <c r="M1356" s="661"/>
      <c r="N1356" s="664">
        <v>9</v>
      </c>
      <c r="O1356" s="664">
        <v>279</v>
      </c>
      <c r="P1356" s="677"/>
      <c r="Q1356" s="665">
        <v>31</v>
      </c>
    </row>
    <row r="1357" spans="1:17" ht="14.4" customHeight="1" x14ac:dyDescent="0.3">
      <c r="A1357" s="660" t="s">
        <v>7170</v>
      </c>
      <c r="B1357" s="661" t="s">
        <v>7468</v>
      </c>
      <c r="C1357" s="661" t="s">
        <v>4364</v>
      </c>
      <c r="D1357" s="661" t="s">
        <v>7469</v>
      </c>
      <c r="E1357" s="661" t="s">
        <v>7470</v>
      </c>
      <c r="F1357" s="664">
        <v>187</v>
      </c>
      <c r="G1357" s="664">
        <v>6358</v>
      </c>
      <c r="H1357" s="661">
        <v>1</v>
      </c>
      <c r="I1357" s="661">
        <v>34</v>
      </c>
      <c r="J1357" s="664"/>
      <c r="K1357" s="664"/>
      <c r="L1357" s="661"/>
      <c r="M1357" s="661"/>
      <c r="N1357" s="664"/>
      <c r="O1357" s="664"/>
      <c r="P1357" s="677"/>
      <c r="Q1357" s="665"/>
    </row>
    <row r="1358" spans="1:17" ht="14.4" customHeight="1" x14ac:dyDescent="0.3">
      <c r="A1358" s="660" t="s">
        <v>7170</v>
      </c>
      <c r="B1358" s="661" t="s">
        <v>7468</v>
      </c>
      <c r="C1358" s="661" t="s">
        <v>4364</v>
      </c>
      <c r="D1358" s="661" t="s">
        <v>7473</v>
      </c>
      <c r="E1358" s="661" t="s">
        <v>7474</v>
      </c>
      <c r="F1358" s="664">
        <v>4</v>
      </c>
      <c r="G1358" s="664">
        <v>652</v>
      </c>
      <c r="H1358" s="661">
        <v>1</v>
      </c>
      <c r="I1358" s="661">
        <v>163</v>
      </c>
      <c r="J1358" s="664"/>
      <c r="K1358" s="664"/>
      <c r="L1358" s="661"/>
      <c r="M1358" s="661"/>
      <c r="N1358" s="664"/>
      <c r="O1358" s="664"/>
      <c r="P1358" s="677"/>
      <c r="Q1358" s="665"/>
    </row>
    <row r="1359" spans="1:17" ht="14.4" customHeight="1" x14ac:dyDescent="0.3">
      <c r="A1359" s="660" t="s">
        <v>7170</v>
      </c>
      <c r="B1359" s="661" t="s">
        <v>7468</v>
      </c>
      <c r="C1359" s="661" t="s">
        <v>4364</v>
      </c>
      <c r="D1359" s="661" t="s">
        <v>7475</v>
      </c>
      <c r="E1359" s="661" t="s">
        <v>7476</v>
      </c>
      <c r="F1359" s="664">
        <v>9</v>
      </c>
      <c r="G1359" s="664">
        <v>0</v>
      </c>
      <c r="H1359" s="661"/>
      <c r="I1359" s="661">
        <v>0</v>
      </c>
      <c r="J1359" s="664"/>
      <c r="K1359" s="664"/>
      <c r="L1359" s="661"/>
      <c r="M1359" s="661"/>
      <c r="N1359" s="664"/>
      <c r="O1359" s="664"/>
      <c r="P1359" s="677"/>
      <c r="Q1359" s="665"/>
    </row>
    <row r="1360" spans="1:17" ht="14.4" customHeight="1" x14ac:dyDescent="0.3">
      <c r="A1360" s="660" t="s">
        <v>7170</v>
      </c>
      <c r="B1360" s="661" t="s">
        <v>7468</v>
      </c>
      <c r="C1360" s="661" t="s">
        <v>4364</v>
      </c>
      <c r="D1360" s="661" t="s">
        <v>7477</v>
      </c>
      <c r="E1360" s="661" t="s">
        <v>7478</v>
      </c>
      <c r="F1360" s="664">
        <v>293</v>
      </c>
      <c r="G1360" s="664">
        <v>30179</v>
      </c>
      <c r="H1360" s="661">
        <v>1</v>
      </c>
      <c r="I1360" s="661">
        <v>103</v>
      </c>
      <c r="J1360" s="664"/>
      <c r="K1360" s="664"/>
      <c r="L1360" s="661"/>
      <c r="M1360" s="661"/>
      <c r="N1360" s="664"/>
      <c r="O1360" s="664"/>
      <c r="P1360" s="677"/>
      <c r="Q1360" s="665"/>
    </row>
    <row r="1361" spans="1:17" ht="14.4" customHeight="1" x14ac:dyDescent="0.3">
      <c r="A1361" s="660" t="s">
        <v>7170</v>
      </c>
      <c r="B1361" s="661" t="s">
        <v>7468</v>
      </c>
      <c r="C1361" s="661" t="s">
        <v>4364</v>
      </c>
      <c r="D1361" s="661" t="s">
        <v>7479</v>
      </c>
      <c r="E1361" s="661" t="s">
        <v>7480</v>
      </c>
      <c r="F1361" s="664">
        <v>59</v>
      </c>
      <c r="G1361" s="664">
        <v>1475</v>
      </c>
      <c r="H1361" s="661">
        <v>1</v>
      </c>
      <c r="I1361" s="661">
        <v>25</v>
      </c>
      <c r="J1361" s="664"/>
      <c r="K1361" s="664"/>
      <c r="L1361" s="661"/>
      <c r="M1361" s="661"/>
      <c r="N1361" s="664"/>
      <c r="O1361" s="664"/>
      <c r="P1361" s="677"/>
      <c r="Q1361" s="665"/>
    </row>
    <row r="1362" spans="1:17" ht="14.4" customHeight="1" x14ac:dyDescent="0.3">
      <c r="A1362" s="660" t="s">
        <v>7170</v>
      </c>
      <c r="B1362" s="661" t="s">
        <v>7468</v>
      </c>
      <c r="C1362" s="661" t="s">
        <v>4364</v>
      </c>
      <c r="D1362" s="661" t="s">
        <v>7471</v>
      </c>
      <c r="E1362" s="661" t="s">
        <v>7472</v>
      </c>
      <c r="F1362" s="664">
        <v>4</v>
      </c>
      <c r="G1362" s="664">
        <v>76</v>
      </c>
      <c r="H1362" s="661">
        <v>1</v>
      </c>
      <c r="I1362" s="661">
        <v>19</v>
      </c>
      <c r="J1362" s="664"/>
      <c r="K1362" s="664"/>
      <c r="L1362" s="661"/>
      <c r="M1362" s="661"/>
      <c r="N1362" s="664"/>
      <c r="O1362" s="664"/>
      <c r="P1362" s="677"/>
      <c r="Q1362" s="665"/>
    </row>
    <row r="1363" spans="1:17" ht="14.4" customHeight="1" x14ac:dyDescent="0.3">
      <c r="A1363" s="660" t="s">
        <v>7170</v>
      </c>
      <c r="B1363" s="661" t="s">
        <v>7468</v>
      </c>
      <c r="C1363" s="661" t="s">
        <v>4364</v>
      </c>
      <c r="D1363" s="661" t="s">
        <v>7481</v>
      </c>
      <c r="E1363" s="661" t="s">
        <v>7482</v>
      </c>
      <c r="F1363" s="664">
        <v>114</v>
      </c>
      <c r="G1363" s="664">
        <v>16074</v>
      </c>
      <c r="H1363" s="661">
        <v>1</v>
      </c>
      <c r="I1363" s="661">
        <v>141</v>
      </c>
      <c r="J1363" s="664"/>
      <c r="K1363" s="664"/>
      <c r="L1363" s="661"/>
      <c r="M1363" s="661"/>
      <c r="N1363" s="664"/>
      <c r="O1363" s="664"/>
      <c r="P1363" s="677"/>
      <c r="Q1363" s="665"/>
    </row>
    <row r="1364" spans="1:17" ht="14.4" customHeight="1" x14ac:dyDescent="0.3">
      <c r="A1364" s="660" t="s">
        <v>7170</v>
      </c>
      <c r="B1364" s="661" t="s">
        <v>7468</v>
      </c>
      <c r="C1364" s="661" t="s">
        <v>4364</v>
      </c>
      <c r="D1364" s="661" t="s">
        <v>7483</v>
      </c>
      <c r="E1364" s="661" t="s">
        <v>7484</v>
      </c>
      <c r="F1364" s="664">
        <v>46</v>
      </c>
      <c r="G1364" s="664">
        <v>15088</v>
      </c>
      <c r="H1364" s="661">
        <v>1</v>
      </c>
      <c r="I1364" s="661">
        <v>328</v>
      </c>
      <c r="J1364" s="664"/>
      <c r="K1364" s="664"/>
      <c r="L1364" s="661"/>
      <c r="M1364" s="661"/>
      <c r="N1364" s="664"/>
      <c r="O1364" s="664"/>
      <c r="P1364" s="677"/>
      <c r="Q1364" s="665"/>
    </row>
    <row r="1365" spans="1:17" ht="14.4" customHeight="1" x14ac:dyDescent="0.3">
      <c r="A1365" s="660" t="s">
        <v>7170</v>
      </c>
      <c r="B1365" s="661" t="s">
        <v>7468</v>
      </c>
      <c r="C1365" s="661" t="s">
        <v>4364</v>
      </c>
      <c r="D1365" s="661" t="s">
        <v>7485</v>
      </c>
      <c r="E1365" s="661" t="s">
        <v>7486</v>
      </c>
      <c r="F1365" s="664">
        <v>107</v>
      </c>
      <c r="G1365" s="664">
        <v>5992</v>
      </c>
      <c r="H1365" s="661">
        <v>1</v>
      </c>
      <c r="I1365" s="661">
        <v>56</v>
      </c>
      <c r="J1365" s="664"/>
      <c r="K1365" s="664"/>
      <c r="L1365" s="661"/>
      <c r="M1365" s="661"/>
      <c r="N1365" s="664"/>
      <c r="O1365" s="664"/>
      <c r="P1365" s="677"/>
      <c r="Q1365" s="665"/>
    </row>
    <row r="1366" spans="1:17" ht="14.4" customHeight="1" x14ac:dyDescent="0.3">
      <c r="A1366" s="660" t="s">
        <v>7170</v>
      </c>
      <c r="B1366" s="661" t="s">
        <v>7468</v>
      </c>
      <c r="C1366" s="661" t="s">
        <v>4364</v>
      </c>
      <c r="D1366" s="661" t="s">
        <v>7487</v>
      </c>
      <c r="E1366" s="661" t="s">
        <v>7488</v>
      </c>
      <c r="F1366" s="664">
        <v>10</v>
      </c>
      <c r="G1366" s="664">
        <v>3630</v>
      </c>
      <c r="H1366" s="661">
        <v>1</v>
      </c>
      <c r="I1366" s="661">
        <v>363</v>
      </c>
      <c r="J1366" s="664">
        <v>17</v>
      </c>
      <c r="K1366" s="664">
        <v>6239</v>
      </c>
      <c r="L1366" s="661">
        <v>1.7187327823691461</v>
      </c>
      <c r="M1366" s="661">
        <v>367</v>
      </c>
      <c r="N1366" s="664"/>
      <c r="O1366" s="664"/>
      <c r="P1366" s="677"/>
      <c r="Q1366" s="665"/>
    </row>
    <row r="1367" spans="1:17" ht="14.4" customHeight="1" x14ac:dyDescent="0.3">
      <c r="A1367" s="660" t="s">
        <v>7170</v>
      </c>
      <c r="B1367" s="661" t="s">
        <v>7468</v>
      </c>
      <c r="C1367" s="661" t="s">
        <v>7165</v>
      </c>
      <c r="D1367" s="661" t="s">
        <v>7489</v>
      </c>
      <c r="E1367" s="661" t="s">
        <v>7490</v>
      </c>
      <c r="F1367" s="664"/>
      <c r="G1367" s="664"/>
      <c r="H1367" s="661"/>
      <c r="I1367" s="661"/>
      <c r="J1367" s="664">
        <v>1</v>
      </c>
      <c r="K1367" s="664">
        <v>277</v>
      </c>
      <c r="L1367" s="661"/>
      <c r="M1367" s="661">
        <v>277</v>
      </c>
      <c r="N1367" s="664">
        <v>1</v>
      </c>
      <c r="O1367" s="664">
        <v>277</v>
      </c>
      <c r="P1367" s="677"/>
      <c r="Q1367" s="665">
        <v>277</v>
      </c>
    </row>
    <row r="1368" spans="1:17" ht="14.4" customHeight="1" x14ac:dyDescent="0.3">
      <c r="A1368" s="660" t="s">
        <v>7170</v>
      </c>
      <c r="B1368" s="661" t="s">
        <v>7468</v>
      </c>
      <c r="C1368" s="661" t="s">
        <v>7165</v>
      </c>
      <c r="D1368" s="661" t="s">
        <v>7491</v>
      </c>
      <c r="E1368" s="661" t="s">
        <v>7492</v>
      </c>
      <c r="F1368" s="664">
        <v>661</v>
      </c>
      <c r="G1368" s="664">
        <v>40982</v>
      </c>
      <c r="H1368" s="661">
        <v>1</v>
      </c>
      <c r="I1368" s="661">
        <v>62</v>
      </c>
      <c r="J1368" s="664">
        <v>624</v>
      </c>
      <c r="K1368" s="664">
        <v>69888</v>
      </c>
      <c r="L1368" s="661">
        <v>1.7053340490947244</v>
      </c>
      <c r="M1368" s="661">
        <v>112</v>
      </c>
      <c r="N1368" s="664">
        <v>591</v>
      </c>
      <c r="O1368" s="664">
        <v>66593</v>
      </c>
      <c r="P1368" s="677">
        <v>1.6249328973695769</v>
      </c>
      <c r="Q1368" s="665">
        <v>112.67851099830796</v>
      </c>
    </row>
    <row r="1369" spans="1:17" ht="14.4" customHeight="1" x14ac:dyDescent="0.3">
      <c r="A1369" s="660" t="s">
        <v>7170</v>
      </c>
      <c r="B1369" s="661" t="s">
        <v>7468</v>
      </c>
      <c r="C1369" s="661" t="s">
        <v>7165</v>
      </c>
      <c r="D1369" s="661" t="s">
        <v>7493</v>
      </c>
      <c r="E1369" s="661" t="s">
        <v>7494</v>
      </c>
      <c r="F1369" s="664">
        <v>1</v>
      </c>
      <c r="G1369" s="664">
        <v>158</v>
      </c>
      <c r="H1369" s="661">
        <v>1</v>
      </c>
      <c r="I1369" s="661">
        <v>158</v>
      </c>
      <c r="J1369" s="664">
        <v>2</v>
      </c>
      <c r="K1369" s="664">
        <v>312</v>
      </c>
      <c r="L1369" s="661">
        <v>1.9746835443037976</v>
      </c>
      <c r="M1369" s="661">
        <v>156</v>
      </c>
      <c r="N1369" s="664">
        <v>7</v>
      </c>
      <c r="O1369" s="664">
        <v>1014</v>
      </c>
      <c r="P1369" s="677">
        <v>6.4177215189873413</v>
      </c>
      <c r="Q1369" s="665">
        <v>144.85714285714286</v>
      </c>
    </row>
    <row r="1370" spans="1:17" ht="14.4" customHeight="1" x14ac:dyDescent="0.3">
      <c r="A1370" s="660" t="s">
        <v>7170</v>
      </c>
      <c r="B1370" s="661" t="s">
        <v>7468</v>
      </c>
      <c r="C1370" s="661" t="s">
        <v>7165</v>
      </c>
      <c r="D1370" s="661" t="s">
        <v>7469</v>
      </c>
      <c r="E1370" s="661" t="s">
        <v>7470</v>
      </c>
      <c r="F1370" s="664">
        <v>134</v>
      </c>
      <c r="G1370" s="664">
        <v>4556</v>
      </c>
      <c r="H1370" s="661">
        <v>1</v>
      </c>
      <c r="I1370" s="661">
        <v>34</v>
      </c>
      <c r="J1370" s="664">
        <v>230</v>
      </c>
      <c r="K1370" s="664">
        <v>7820</v>
      </c>
      <c r="L1370" s="661">
        <v>1.7164179104477613</v>
      </c>
      <c r="M1370" s="661">
        <v>34</v>
      </c>
      <c r="N1370" s="664">
        <v>183</v>
      </c>
      <c r="O1370" s="664">
        <v>6351</v>
      </c>
      <c r="P1370" s="677">
        <v>1.3939859525899911</v>
      </c>
      <c r="Q1370" s="665">
        <v>34.704918032786885</v>
      </c>
    </row>
    <row r="1371" spans="1:17" ht="14.4" customHeight="1" x14ac:dyDescent="0.3">
      <c r="A1371" s="660" t="s">
        <v>7170</v>
      </c>
      <c r="B1371" s="661" t="s">
        <v>7468</v>
      </c>
      <c r="C1371" s="661" t="s">
        <v>7165</v>
      </c>
      <c r="D1371" s="661" t="s">
        <v>7495</v>
      </c>
      <c r="E1371" s="661" t="s">
        <v>7496</v>
      </c>
      <c r="F1371" s="664"/>
      <c r="G1371" s="664"/>
      <c r="H1371" s="661"/>
      <c r="I1371" s="661"/>
      <c r="J1371" s="664">
        <v>2</v>
      </c>
      <c r="K1371" s="664">
        <v>10</v>
      </c>
      <c r="L1371" s="661"/>
      <c r="M1371" s="661">
        <v>5</v>
      </c>
      <c r="N1371" s="664">
        <v>1</v>
      </c>
      <c r="O1371" s="664">
        <v>5</v>
      </c>
      <c r="P1371" s="677"/>
      <c r="Q1371" s="665">
        <v>5</v>
      </c>
    </row>
    <row r="1372" spans="1:17" ht="14.4" customHeight="1" x14ac:dyDescent="0.3">
      <c r="A1372" s="660" t="s">
        <v>7170</v>
      </c>
      <c r="B1372" s="661" t="s">
        <v>7468</v>
      </c>
      <c r="C1372" s="661" t="s">
        <v>7165</v>
      </c>
      <c r="D1372" s="661" t="s">
        <v>7497</v>
      </c>
      <c r="E1372" s="661" t="s">
        <v>7498</v>
      </c>
      <c r="F1372" s="664"/>
      <c r="G1372" s="664"/>
      <c r="H1372" s="661"/>
      <c r="I1372" s="661"/>
      <c r="J1372" s="664">
        <v>1</v>
      </c>
      <c r="K1372" s="664">
        <v>5</v>
      </c>
      <c r="L1372" s="661"/>
      <c r="M1372" s="661">
        <v>5</v>
      </c>
      <c r="N1372" s="664">
        <v>2</v>
      </c>
      <c r="O1372" s="664">
        <v>10</v>
      </c>
      <c r="P1372" s="677"/>
      <c r="Q1372" s="665">
        <v>5</v>
      </c>
    </row>
    <row r="1373" spans="1:17" ht="14.4" customHeight="1" x14ac:dyDescent="0.3">
      <c r="A1373" s="660" t="s">
        <v>7170</v>
      </c>
      <c r="B1373" s="661" t="s">
        <v>7468</v>
      </c>
      <c r="C1373" s="661" t="s">
        <v>7165</v>
      </c>
      <c r="D1373" s="661" t="s">
        <v>7473</v>
      </c>
      <c r="E1373" s="661" t="s">
        <v>7474</v>
      </c>
      <c r="F1373" s="664">
        <v>1</v>
      </c>
      <c r="G1373" s="664">
        <v>163</v>
      </c>
      <c r="H1373" s="661">
        <v>1</v>
      </c>
      <c r="I1373" s="661">
        <v>163</v>
      </c>
      <c r="J1373" s="664">
        <v>3</v>
      </c>
      <c r="K1373" s="664">
        <v>489</v>
      </c>
      <c r="L1373" s="661">
        <v>3</v>
      </c>
      <c r="M1373" s="661">
        <v>163</v>
      </c>
      <c r="N1373" s="664">
        <v>3</v>
      </c>
      <c r="O1373" s="664">
        <v>489</v>
      </c>
      <c r="P1373" s="677">
        <v>3</v>
      </c>
      <c r="Q1373" s="665">
        <v>163</v>
      </c>
    </row>
    <row r="1374" spans="1:17" ht="14.4" customHeight="1" x14ac:dyDescent="0.3">
      <c r="A1374" s="660" t="s">
        <v>7170</v>
      </c>
      <c r="B1374" s="661" t="s">
        <v>7468</v>
      </c>
      <c r="C1374" s="661" t="s">
        <v>7165</v>
      </c>
      <c r="D1374" s="661" t="s">
        <v>7499</v>
      </c>
      <c r="E1374" s="661" t="s">
        <v>7500</v>
      </c>
      <c r="F1374" s="664"/>
      <c r="G1374" s="664"/>
      <c r="H1374" s="661"/>
      <c r="I1374" s="661"/>
      <c r="J1374" s="664">
        <v>1</v>
      </c>
      <c r="K1374" s="664">
        <v>0</v>
      </c>
      <c r="L1374" s="661"/>
      <c r="M1374" s="661">
        <v>0</v>
      </c>
      <c r="N1374" s="664">
        <v>1</v>
      </c>
      <c r="O1374" s="664">
        <v>0</v>
      </c>
      <c r="P1374" s="677"/>
      <c r="Q1374" s="665">
        <v>0</v>
      </c>
    </row>
    <row r="1375" spans="1:17" ht="14.4" customHeight="1" x14ac:dyDescent="0.3">
      <c r="A1375" s="660" t="s">
        <v>7170</v>
      </c>
      <c r="B1375" s="661" t="s">
        <v>7468</v>
      </c>
      <c r="C1375" s="661" t="s">
        <v>7165</v>
      </c>
      <c r="D1375" s="661" t="s">
        <v>7475</v>
      </c>
      <c r="E1375" s="661" t="s">
        <v>7476</v>
      </c>
      <c r="F1375" s="664">
        <v>1578</v>
      </c>
      <c r="G1375" s="664">
        <v>0</v>
      </c>
      <c r="H1375" s="661"/>
      <c r="I1375" s="661">
        <v>0</v>
      </c>
      <c r="J1375" s="664">
        <v>2225</v>
      </c>
      <c r="K1375" s="664">
        <v>0</v>
      </c>
      <c r="L1375" s="661"/>
      <c r="M1375" s="661">
        <v>0</v>
      </c>
      <c r="N1375" s="664">
        <v>2458</v>
      </c>
      <c r="O1375" s="664">
        <v>0</v>
      </c>
      <c r="P1375" s="677"/>
      <c r="Q1375" s="665">
        <v>0</v>
      </c>
    </row>
    <row r="1376" spans="1:17" ht="14.4" customHeight="1" x14ac:dyDescent="0.3">
      <c r="A1376" s="660" t="s">
        <v>7170</v>
      </c>
      <c r="B1376" s="661" t="s">
        <v>7468</v>
      </c>
      <c r="C1376" s="661" t="s">
        <v>7165</v>
      </c>
      <c r="D1376" s="661" t="s">
        <v>7477</v>
      </c>
      <c r="E1376" s="661" t="s">
        <v>7478</v>
      </c>
      <c r="F1376" s="664">
        <v>28</v>
      </c>
      <c r="G1376" s="664">
        <v>2884</v>
      </c>
      <c r="H1376" s="661">
        <v>1</v>
      </c>
      <c r="I1376" s="661">
        <v>103</v>
      </c>
      <c r="J1376" s="664">
        <v>56</v>
      </c>
      <c r="K1376" s="664">
        <v>5824</v>
      </c>
      <c r="L1376" s="661">
        <v>2.0194174757281553</v>
      </c>
      <c r="M1376" s="661">
        <v>104</v>
      </c>
      <c r="N1376" s="664">
        <v>23</v>
      </c>
      <c r="O1376" s="664">
        <v>2408</v>
      </c>
      <c r="P1376" s="677">
        <v>0.83495145631067957</v>
      </c>
      <c r="Q1376" s="665">
        <v>104.69565217391305</v>
      </c>
    </row>
    <row r="1377" spans="1:17" ht="14.4" customHeight="1" x14ac:dyDescent="0.3">
      <c r="A1377" s="660" t="s">
        <v>7170</v>
      </c>
      <c r="B1377" s="661" t="s">
        <v>7468</v>
      </c>
      <c r="C1377" s="661" t="s">
        <v>7165</v>
      </c>
      <c r="D1377" s="661" t="s">
        <v>7501</v>
      </c>
      <c r="E1377" s="661" t="s">
        <v>7502</v>
      </c>
      <c r="F1377" s="664">
        <v>47</v>
      </c>
      <c r="G1377" s="664">
        <v>0</v>
      </c>
      <c r="H1377" s="661"/>
      <c r="I1377" s="661">
        <v>0</v>
      </c>
      <c r="J1377" s="664">
        <v>9</v>
      </c>
      <c r="K1377" s="664">
        <v>0</v>
      </c>
      <c r="L1377" s="661"/>
      <c r="M1377" s="661">
        <v>0</v>
      </c>
      <c r="N1377" s="664">
        <v>2</v>
      </c>
      <c r="O1377" s="664">
        <v>0</v>
      </c>
      <c r="P1377" s="677"/>
      <c r="Q1377" s="665">
        <v>0</v>
      </c>
    </row>
    <row r="1378" spans="1:17" ht="14.4" customHeight="1" x14ac:dyDescent="0.3">
      <c r="A1378" s="660" t="s">
        <v>7170</v>
      </c>
      <c r="B1378" s="661" t="s">
        <v>7468</v>
      </c>
      <c r="C1378" s="661" t="s">
        <v>7165</v>
      </c>
      <c r="D1378" s="661" t="s">
        <v>7479</v>
      </c>
      <c r="E1378" s="661" t="s">
        <v>7480</v>
      </c>
      <c r="F1378" s="664">
        <v>6</v>
      </c>
      <c r="G1378" s="664">
        <v>150</v>
      </c>
      <c r="H1378" s="661">
        <v>1</v>
      </c>
      <c r="I1378" s="661">
        <v>25</v>
      </c>
      <c r="J1378" s="664">
        <v>6</v>
      </c>
      <c r="K1378" s="664">
        <v>210</v>
      </c>
      <c r="L1378" s="661">
        <v>1.4</v>
      </c>
      <c r="M1378" s="661">
        <v>35</v>
      </c>
      <c r="N1378" s="664">
        <v>12</v>
      </c>
      <c r="O1378" s="664">
        <v>429</v>
      </c>
      <c r="P1378" s="677">
        <v>2.86</v>
      </c>
      <c r="Q1378" s="665">
        <v>35.75</v>
      </c>
    </row>
    <row r="1379" spans="1:17" ht="14.4" customHeight="1" x14ac:dyDescent="0.3">
      <c r="A1379" s="660" t="s">
        <v>7170</v>
      </c>
      <c r="B1379" s="661" t="s">
        <v>7468</v>
      </c>
      <c r="C1379" s="661" t="s">
        <v>7165</v>
      </c>
      <c r="D1379" s="661" t="s">
        <v>7471</v>
      </c>
      <c r="E1379" s="661" t="s">
        <v>7472</v>
      </c>
      <c r="F1379" s="664">
        <v>55</v>
      </c>
      <c r="G1379" s="664">
        <v>1045</v>
      </c>
      <c r="H1379" s="661">
        <v>1</v>
      </c>
      <c r="I1379" s="661">
        <v>19</v>
      </c>
      <c r="J1379" s="664">
        <v>48</v>
      </c>
      <c r="K1379" s="664">
        <v>1440</v>
      </c>
      <c r="L1379" s="661">
        <v>1.3779904306220097</v>
      </c>
      <c r="M1379" s="661">
        <v>30</v>
      </c>
      <c r="N1379" s="664">
        <v>95</v>
      </c>
      <c r="O1379" s="664">
        <v>2921</v>
      </c>
      <c r="P1379" s="677">
        <v>2.7952153110047848</v>
      </c>
      <c r="Q1379" s="665">
        <v>30.747368421052631</v>
      </c>
    </row>
    <row r="1380" spans="1:17" ht="14.4" customHeight="1" x14ac:dyDescent="0.3">
      <c r="A1380" s="660" t="s">
        <v>7170</v>
      </c>
      <c r="B1380" s="661" t="s">
        <v>7468</v>
      </c>
      <c r="C1380" s="661" t="s">
        <v>7165</v>
      </c>
      <c r="D1380" s="661" t="s">
        <v>7481</v>
      </c>
      <c r="E1380" s="661" t="s">
        <v>7482</v>
      </c>
      <c r="F1380" s="664">
        <v>58</v>
      </c>
      <c r="G1380" s="664">
        <v>8178</v>
      </c>
      <c r="H1380" s="661">
        <v>1</v>
      </c>
      <c r="I1380" s="661">
        <v>141</v>
      </c>
      <c r="J1380" s="664">
        <v>71</v>
      </c>
      <c r="K1380" s="664">
        <v>10011</v>
      </c>
      <c r="L1380" s="661">
        <v>1.2241379310344827</v>
      </c>
      <c r="M1380" s="661">
        <v>141</v>
      </c>
      <c r="N1380" s="664">
        <v>30</v>
      </c>
      <c r="O1380" s="664">
        <v>3983</v>
      </c>
      <c r="P1380" s="677">
        <v>0.48703839569576912</v>
      </c>
      <c r="Q1380" s="665">
        <v>132.76666666666668</v>
      </c>
    </row>
    <row r="1381" spans="1:17" ht="14.4" customHeight="1" x14ac:dyDescent="0.3">
      <c r="A1381" s="660" t="s">
        <v>7170</v>
      </c>
      <c r="B1381" s="661" t="s">
        <v>7468</v>
      </c>
      <c r="C1381" s="661" t="s">
        <v>7165</v>
      </c>
      <c r="D1381" s="661" t="s">
        <v>7503</v>
      </c>
      <c r="E1381" s="661" t="s">
        <v>7504</v>
      </c>
      <c r="F1381" s="664">
        <v>2</v>
      </c>
      <c r="G1381" s="664">
        <v>0</v>
      </c>
      <c r="H1381" s="661"/>
      <c r="I1381" s="661">
        <v>0</v>
      </c>
      <c r="J1381" s="664">
        <v>0</v>
      </c>
      <c r="K1381" s="664">
        <v>0</v>
      </c>
      <c r="L1381" s="661"/>
      <c r="M1381" s="661"/>
      <c r="N1381" s="664">
        <v>2</v>
      </c>
      <c r="O1381" s="664">
        <v>0</v>
      </c>
      <c r="P1381" s="677"/>
      <c r="Q1381" s="665">
        <v>0</v>
      </c>
    </row>
    <row r="1382" spans="1:17" ht="14.4" customHeight="1" x14ac:dyDescent="0.3">
      <c r="A1382" s="660" t="s">
        <v>7170</v>
      </c>
      <c r="B1382" s="661" t="s">
        <v>7468</v>
      </c>
      <c r="C1382" s="661" t="s">
        <v>7165</v>
      </c>
      <c r="D1382" s="661" t="s">
        <v>7483</v>
      </c>
      <c r="E1382" s="661" t="s">
        <v>7484</v>
      </c>
      <c r="F1382" s="664">
        <v>2</v>
      </c>
      <c r="G1382" s="664">
        <v>656</v>
      </c>
      <c r="H1382" s="661">
        <v>1</v>
      </c>
      <c r="I1382" s="661">
        <v>328</v>
      </c>
      <c r="J1382" s="664">
        <v>5</v>
      </c>
      <c r="K1382" s="664">
        <v>1635</v>
      </c>
      <c r="L1382" s="661">
        <v>2.4923780487804876</v>
      </c>
      <c r="M1382" s="661">
        <v>327</v>
      </c>
      <c r="N1382" s="664">
        <v>2</v>
      </c>
      <c r="O1382" s="664">
        <v>660</v>
      </c>
      <c r="P1382" s="677">
        <v>1.0060975609756098</v>
      </c>
      <c r="Q1382" s="665">
        <v>330</v>
      </c>
    </row>
    <row r="1383" spans="1:17" ht="14.4" customHeight="1" x14ac:dyDescent="0.3">
      <c r="A1383" s="660" t="s">
        <v>7170</v>
      </c>
      <c r="B1383" s="661" t="s">
        <v>7468</v>
      </c>
      <c r="C1383" s="661" t="s">
        <v>7165</v>
      </c>
      <c r="D1383" s="661" t="s">
        <v>7485</v>
      </c>
      <c r="E1383" s="661" t="s">
        <v>7486</v>
      </c>
      <c r="F1383" s="664">
        <v>94</v>
      </c>
      <c r="G1383" s="664">
        <v>5264</v>
      </c>
      <c r="H1383" s="661">
        <v>1</v>
      </c>
      <c r="I1383" s="661">
        <v>56</v>
      </c>
      <c r="J1383" s="664">
        <v>132</v>
      </c>
      <c r="K1383" s="664">
        <v>7392</v>
      </c>
      <c r="L1383" s="661">
        <v>1.4042553191489362</v>
      </c>
      <c r="M1383" s="661">
        <v>56</v>
      </c>
      <c r="N1383" s="664">
        <v>82</v>
      </c>
      <c r="O1383" s="664">
        <v>4639</v>
      </c>
      <c r="P1383" s="677">
        <v>0.88126899696048633</v>
      </c>
      <c r="Q1383" s="665">
        <v>56.573170731707314</v>
      </c>
    </row>
    <row r="1384" spans="1:17" ht="14.4" customHeight="1" x14ac:dyDescent="0.3">
      <c r="A1384" s="660" t="s">
        <v>7170</v>
      </c>
      <c r="B1384" s="661" t="s">
        <v>7468</v>
      </c>
      <c r="C1384" s="661" t="s">
        <v>7165</v>
      </c>
      <c r="D1384" s="661" t="s">
        <v>7505</v>
      </c>
      <c r="E1384" s="661" t="s">
        <v>7506</v>
      </c>
      <c r="F1384" s="664"/>
      <c r="G1384" s="664"/>
      <c r="H1384" s="661"/>
      <c r="I1384" s="661"/>
      <c r="J1384" s="664"/>
      <c r="K1384" s="664"/>
      <c r="L1384" s="661"/>
      <c r="M1384" s="661"/>
      <c r="N1384" s="664">
        <v>2</v>
      </c>
      <c r="O1384" s="664">
        <v>1302</v>
      </c>
      <c r="P1384" s="677"/>
      <c r="Q1384" s="665">
        <v>651</v>
      </c>
    </row>
    <row r="1385" spans="1:17" ht="14.4" customHeight="1" x14ac:dyDescent="0.3">
      <c r="A1385" s="660" t="s">
        <v>7170</v>
      </c>
      <c r="B1385" s="661" t="s">
        <v>7468</v>
      </c>
      <c r="C1385" s="661" t="s">
        <v>4366</v>
      </c>
      <c r="D1385" s="661" t="s">
        <v>7469</v>
      </c>
      <c r="E1385" s="661" t="s">
        <v>7470</v>
      </c>
      <c r="F1385" s="664">
        <v>7</v>
      </c>
      <c r="G1385" s="664">
        <v>238</v>
      </c>
      <c r="H1385" s="661">
        <v>1</v>
      </c>
      <c r="I1385" s="661">
        <v>34</v>
      </c>
      <c r="J1385" s="664">
        <v>1</v>
      </c>
      <c r="K1385" s="664">
        <v>34</v>
      </c>
      <c r="L1385" s="661">
        <v>0.14285714285714285</v>
      </c>
      <c r="M1385" s="661">
        <v>34</v>
      </c>
      <c r="N1385" s="664"/>
      <c r="O1385" s="664"/>
      <c r="P1385" s="677"/>
      <c r="Q1385" s="665"/>
    </row>
    <row r="1386" spans="1:17" ht="14.4" customHeight="1" x14ac:dyDescent="0.3">
      <c r="A1386" s="660" t="s">
        <v>7170</v>
      </c>
      <c r="B1386" s="661" t="s">
        <v>7468</v>
      </c>
      <c r="C1386" s="661" t="s">
        <v>4366</v>
      </c>
      <c r="D1386" s="661" t="s">
        <v>7477</v>
      </c>
      <c r="E1386" s="661" t="s">
        <v>7478</v>
      </c>
      <c r="F1386" s="664">
        <v>19</v>
      </c>
      <c r="G1386" s="664">
        <v>1957</v>
      </c>
      <c r="H1386" s="661">
        <v>1</v>
      </c>
      <c r="I1386" s="661">
        <v>103</v>
      </c>
      <c r="J1386" s="664"/>
      <c r="K1386" s="664"/>
      <c r="L1386" s="661"/>
      <c r="M1386" s="661"/>
      <c r="N1386" s="664"/>
      <c r="O1386" s="664"/>
      <c r="P1386" s="677"/>
      <c r="Q1386" s="665"/>
    </row>
    <row r="1387" spans="1:17" ht="14.4" customHeight="1" x14ac:dyDescent="0.3">
      <c r="A1387" s="660" t="s">
        <v>7170</v>
      </c>
      <c r="B1387" s="661" t="s">
        <v>7468</v>
      </c>
      <c r="C1387" s="661" t="s">
        <v>4366</v>
      </c>
      <c r="D1387" s="661" t="s">
        <v>7501</v>
      </c>
      <c r="E1387" s="661" t="s">
        <v>7502</v>
      </c>
      <c r="F1387" s="664">
        <v>5</v>
      </c>
      <c r="G1387" s="664">
        <v>0</v>
      </c>
      <c r="H1387" s="661"/>
      <c r="I1387" s="661">
        <v>0</v>
      </c>
      <c r="J1387" s="664"/>
      <c r="K1387" s="664"/>
      <c r="L1387" s="661"/>
      <c r="M1387" s="661"/>
      <c r="N1387" s="664"/>
      <c r="O1387" s="664"/>
      <c r="P1387" s="677"/>
      <c r="Q1387" s="665"/>
    </row>
    <row r="1388" spans="1:17" ht="14.4" customHeight="1" x14ac:dyDescent="0.3">
      <c r="A1388" s="660" t="s">
        <v>7170</v>
      </c>
      <c r="B1388" s="661" t="s">
        <v>7468</v>
      </c>
      <c r="C1388" s="661" t="s">
        <v>4366</v>
      </c>
      <c r="D1388" s="661" t="s">
        <v>7479</v>
      </c>
      <c r="E1388" s="661" t="s">
        <v>7480</v>
      </c>
      <c r="F1388" s="664">
        <v>1</v>
      </c>
      <c r="G1388" s="664">
        <v>25</v>
      </c>
      <c r="H1388" s="661">
        <v>1</v>
      </c>
      <c r="I1388" s="661">
        <v>25</v>
      </c>
      <c r="J1388" s="664"/>
      <c r="K1388" s="664"/>
      <c r="L1388" s="661"/>
      <c r="M1388" s="661"/>
      <c r="N1388" s="664"/>
      <c r="O1388" s="664"/>
      <c r="P1388" s="677"/>
      <c r="Q1388" s="665"/>
    </row>
    <row r="1389" spans="1:17" ht="14.4" customHeight="1" x14ac:dyDescent="0.3">
      <c r="A1389" s="660" t="s">
        <v>7170</v>
      </c>
      <c r="B1389" s="661" t="s">
        <v>7468</v>
      </c>
      <c r="C1389" s="661" t="s">
        <v>4366</v>
      </c>
      <c r="D1389" s="661" t="s">
        <v>7471</v>
      </c>
      <c r="E1389" s="661" t="s">
        <v>7472</v>
      </c>
      <c r="F1389" s="664">
        <v>2</v>
      </c>
      <c r="G1389" s="664">
        <v>38</v>
      </c>
      <c r="H1389" s="661">
        <v>1</v>
      </c>
      <c r="I1389" s="661">
        <v>19</v>
      </c>
      <c r="J1389" s="664">
        <v>1</v>
      </c>
      <c r="K1389" s="664">
        <v>30</v>
      </c>
      <c r="L1389" s="661">
        <v>0.78947368421052633</v>
      </c>
      <c r="M1389" s="661">
        <v>30</v>
      </c>
      <c r="N1389" s="664"/>
      <c r="O1389" s="664"/>
      <c r="P1389" s="677"/>
      <c r="Q1389" s="665"/>
    </row>
    <row r="1390" spans="1:17" ht="14.4" customHeight="1" x14ac:dyDescent="0.3">
      <c r="A1390" s="660" t="s">
        <v>7170</v>
      </c>
      <c r="B1390" s="661" t="s">
        <v>7468</v>
      </c>
      <c r="C1390" s="661" t="s">
        <v>4366</v>
      </c>
      <c r="D1390" s="661" t="s">
        <v>7507</v>
      </c>
      <c r="E1390" s="661" t="s">
        <v>7508</v>
      </c>
      <c r="F1390" s="664"/>
      <c r="G1390" s="664"/>
      <c r="H1390" s="661"/>
      <c r="I1390" s="661"/>
      <c r="J1390" s="664">
        <v>1</v>
      </c>
      <c r="K1390" s="664">
        <v>0</v>
      </c>
      <c r="L1390" s="661"/>
      <c r="M1390" s="661">
        <v>0</v>
      </c>
      <c r="N1390" s="664"/>
      <c r="O1390" s="664"/>
      <c r="P1390" s="677"/>
      <c r="Q1390" s="665"/>
    </row>
    <row r="1391" spans="1:17" ht="14.4" customHeight="1" x14ac:dyDescent="0.3">
      <c r="A1391" s="660" t="s">
        <v>7170</v>
      </c>
      <c r="B1391" s="661" t="s">
        <v>7468</v>
      </c>
      <c r="C1391" s="661" t="s">
        <v>4366</v>
      </c>
      <c r="D1391" s="661" t="s">
        <v>7481</v>
      </c>
      <c r="E1391" s="661" t="s">
        <v>7482</v>
      </c>
      <c r="F1391" s="664">
        <v>10</v>
      </c>
      <c r="G1391" s="664">
        <v>1410</v>
      </c>
      <c r="H1391" s="661">
        <v>1</v>
      </c>
      <c r="I1391" s="661">
        <v>141</v>
      </c>
      <c r="J1391" s="664"/>
      <c r="K1391" s="664"/>
      <c r="L1391" s="661"/>
      <c r="M1391" s="661"/>
      <c r="N1391" s="664"/>
      <c r="O1391" s="664"/>
      <c r="P1391" s="677"/>
      <c r="Q1391" s="665"/>
    </row>
    <row r="1392" spans="1:17" ht="14.4" customHeight="1" x14ac:dyDescent="0.3">
      <c r="A1392" s="660" t="s">
        <v>7170</v>
      </c>
      <c r="B1392" s="661" t="s">
        <v>7468</v>
      </c>
      <c r="C1392" s="661" t="s">
        <v>4366</v>
      </c>
      <c r="D1392" s="661" t="s">
        <v>7483</v>
      </c>
      <c r="E1392" s="661" t="s">
        <v>7484</v>
      </c>
      <c r="F1392" s="664">
        <v>2</v>
      </c>
      <c r="G1392" s="664">
        <v>656</v>
      </c>
      <c r="H1392" s="661">
        <v>1</v>
      </c>
      <c r="I1392" s="661">
        <v>328</v>
      </c>
      <c r="J1392" s="664"/>
      <c r="K1392" s="664"/>
      <c r="L1392" s="661"/>
      <c r="M1392" s="661"/>
      <c r="N1392" s="664"/>
      <c r="O1392" s="664"/>
      <c r="P1392" s="677"/>
      <c r="Q1392" s="665"/>
    </row>
    <row r="1393" spans="1:17" ht="14.4" customHeight="1" x14ac:dyDescent="0.3">
      <c r="A1393" s="660" t="s">
        <v>7170</v>
      </c>
      <c r="B1393" s="661" t="s">
        <v>7468</v>
      </c>
      <c r="C1393" s="661" t="s">
        <v>4366</v>
      </c>
      <c r="D1393" s="661" t="s">
        <v>7485</v>
      </c>
      <c r="E1393" s="661" t="s">
        <v>7486</v>
      </c>
      <c r="F1393" s="664">
        <v>3</v>
      </c>
      <c r="G1393" s="664">
        <v>168</v>
      </c>
      <c r="H1393" s="661">
        <v>1</v>
      </c>
      <c r="I1393" s="661">
        <v>56</v>
      </c>
      <c r="J1393" s="664"/>
      <c r="K1393" s="664"/>
      <c r="L1393" s="661"/>
      <c r="M1393" s="661"/>
      <c r="N1393" s="664"/>
      <c r="O1393" s="664"/>
      <c r="P1393" s="677"/>
      <c r="Q1393" s="665"/>
    </row>
    <row r="1394" spans="1:17" ht="14.4" customHeight="1" x14ac:dyDescent="0.3">
      <c r="A1394" s="660" t="s">
        <v>7170</v>
      </c>
      <c r="B1394" s="661" t="s">
        <v>7468</v>
      </c>
      <c r="C1394" s="661" t="s">
        <v>4367</v>
      </c>
      <c r="D1394" s="661" t="s">
        <v>7469</v>
      </c>
      <c r="E1394" s="661" t="s">
        <v>7470</v>
      </c>
      <c r="F1394" s="664">
        <v>1</v>
      </c>
      <c r="G1394" s="664">
        <v>34</v>
      </c>
      <c r="H1394" s="661">
        <v>1</v>
      </c>
      <c r="I1394" s="661">
        <v>34</v>
      </c>
      <c r="J1394" s="664"/>
      <c r="K1394" s="664"/>
      <c r="L1394" s="661"/>
      <c r="M1394" s="661"/>
      <c r="N1394" s="664"/>
      <c r="O1394" s="664"/>
      <c r="P1394" s="677"/>
      <c r="Q1394" s="665"/>
    </row>
    <row r="1395" spans="1:17" ht="14.4" customHeight="1" x14ac:dyDescent="0.3">
      <c r="A1395" s="660" t="s">
        <v>7170</v>
      </c>
      <c r="B1395" s="661" t="s">
        <v>7468</v>
      </c>
      <c r="C1395" s="661" t="s">
        <v>4367</v>
      </c>
      <c r="D1395" s="661" t="s">
        <v>7501</v>
      </c>
      <c r="E1395" s="661" t="s">
        <v>7502</v>
      </c>
      <c r="F1395" s="664">
        <v>437</v>
      </c>
      <c r="G1395" s="664">
        <v>0</v>
      </c>
      <c r="H1395" s="661"/>
      <c r="I1395" s="661">
        <v>0</v>
      </c>
      <c r="J1395" s="664">
        <v>448</v>
      </c>
      <c r="K1395" s="664">
        <v>0</v>
      </c>
      <c r="L1395" s="661"/>
      <c r="M1395" s="661">
        <v>0</v>
      </c>
      <c r="N1395" s="664">
        <v>384</v>
      </c>
      <c r="O1395" s="664">
        <v>0</v>
      </c>
      <c r="P1395" s="677"/>
      <c r="Q1395" s="665">
        <v>0</v>
      </c>
    </row>
    <row r="1396" spans="1:17" ht="14.4" customHeight="1" x14ac:dyDescent="0.3">
      <c r="A1396" s="660" t="s">
        <v>7170</v>
      </c>
      <c r="B1396" s="661" t="s">
        <v>7468</v>
      </c>
      <c r="C1396" s="661" t="s">
        <v>4367</v>
      </c>
      <c r="D1396" s="661" t="s">
        <v>7507</v>
      </c>
      <c r="E1396" s="661" t="s">
        <v>7508</v>
      </c>
      <c r="F1396" s="664">
        <v>1</v>
      </c>
      <c r="G1396" s="664">
        <v>0</v>
      </c>
      <c r="H1396" s="661"/>
      <c r="I1396" s="661">
        <v>0</v>
      </c>
      <c r="J1396" s="664">
        <v>1</v>
      </c>
      <c r="K1396" s="664">
        <v>0</v>
      </c>
      <c r="L1396" s="661"/>
      <c r="M1396" s="661">
        <v>0</v>
      </c>
      <c r="N1396" s="664"/>
      <c r="O1396" s="664"/>
      <c r="P1396" s="677"/>
      <c r="Q1396" s="665"/>
    </row>
    <row r="1397" spans="1:17" ht="14.4" customHeight="1" x14ac:dyDescent="0.3">
      <c r="A1397" s="660" t="s">
        <v>7170</v>
      </c>
      <c r="B1397" s="661" t="s">
        <v>7468</v>
      </c>
      <c r="C1397" s="661" t="s">
        <v>4368</v>
      </c>
      <c r="D1397" s="661" t="s">
        <v>7493</v>
      </c>
      <c r="E1397" s="661" t="s">
        <v>7494</v>
      </c>
      <c r="F1397" s="664"/>
      <c r="G1397" s="664"/>
      <c r="H1397" s="661"/>
      <c r="I1397" s="661"/>
      <c r="J1397" s="664">
        <v>11</v>
      </c>
      <c r="K1397" s="664">
        <v>1716</v>
      </c>
      <c r="L1397" s="661"/>
      <c r="M1397" s="661">
        <v>156</v>
      </c>
      <c r="N1397" s="664">
        <v>27</v>
      </c>
      <c r="O1397" s="664">
        <v>4004</v>
      </c>
      <c r="P1397" s="677"/>
      <c r="Q1397" s="665">
        <v>148.2962962962963</v>
      </c>
    </row>
    <row r="1398" spans="1:17" ht="14.4" customHeight="1" x14ac:dyDescent="0.3">
      <c r="A1398" s="660" t="s">
        <v>7170</v>
      </c>
      <c r="B1398" s="661" t="s">
        <v>7468</v>
      </c>
      <c r="C1398" s="661" t="s">
        <v>4368</v>
      </c>
      <c r="D1398" s="661" t="s">
        <v>7469</v>
      </c>
      <c r="E1398" s="661" t="s">
        <v>7470</v>
      </c>
      <c r="F1398" s="664">
        <v>1</v>
      </c>
      <c r="G1398" s="664">
        <v>34</v>
      </c>
      <c r="H1398" s="661">
        <v>1</v>
      </c>
      <c r="I1398" s="661">
        <v>34</v>
      </c>
      <c r="J1398" s="664">
        <v>17</v>
      </c>
      <c r="K1398" s="664">
        <v>578</v>
      </c>
      <c r="L1398" s="661">
        <v>17</v>
      </c>
      <c r="M1398" s="661">
        <v>34</v>
      </c>
      <c r="N1398" s="664">
        <v>157</v>
      </c>
      <c r="O1398" s="664">
        <v>5441</v>
      </c>
      <c r="P1398" s="677">
        <v>160.02941176470588</v>
      </c>
      <c r="Q1398" s="665">
        <v>34.65605095541401</v>
      </c>
    </row>
    <row r="1399" spans="1:17" ht="14.4" customHeight="1" x14ac:dyDescent="0.3">
      <c r="A1399" s="660" t="s">
        <v>7170</v>
      </c>
      <c r="B1399" s="661" t="s">
        <v>7468</v>
      </c>
      <c r="C1399" s="661" t="s">
        <v>4368</v>
      </c>
      <c r="D1399" s="661" t="s">
        <v>7473</v>
      </c>
      <c r="E1399" s="661" t="s">
        <v>7474</v>
      </c>
      <c r="F1399" s="664"/>
      <c r="G1399" s="664"/>
      <c r="H1399" s="661"/>
      <c r="I1399" s="661"/>
      <c r="J1399" s="664">
        <v>13</v>
      </c>
      <c r="K1399" s="664">
        <v>2119</v>
      </c>
      <c r="L1399" s="661"/>
      <c r="M1399" s="661">
        <v>163</v>
      </c>
      <c r="N1399" s="664">
        <v>126</v>
      </c>
      <c r="O1399" s="664">
        <v>20622</v>
      </c>
      <c r="P1399" s="677"/>
      <c r="Q1399" s="665">
        <v>163.66666666666666</v>
      </c>
    </row>
    <row r="1400" spans="1:17" ht="14.4" customHeight="1" x14ac:dyDescent="0.3">
      <c r="A1400" s="660" t="s">
        <v>7170</v>
      </c>
      <c r="B1400" s="661" t="s">
        <v>7468</v>
      </c>
      <c r="C1400" s="661" t="s">
        <v>4368</v>
      </c>
      <c r="D1400" s="661" t="s">
        <v>7477</v>
      </c>
      <c r="E1400" s="661" t="s">
        <v>7478</v>
      </c>
      <c r="F1400" s="664"/>
      <c r="G1400" s="664"/>
      <c r="H1400" s="661"/>
      <c r="I1400" s="661"/>
      <c r="J1400" s="664">
        <v>11</v>
      </c>
      <c r="K1400" s="664">
        <v>1144</v>
      </c>
      <c r="L1400" s="661"/>
      <c r="M1400" s="661">
        <v>104</v>
      </c>
      <c r="N1400" s="664">
        <v>52</v>
      </c>
      <c r="O1400" s="664">
        <v>5443</v>
      </c>
      <c r="P1400" s="677"/>
      <c r="Q1400" s="665">
        <v>104.67307692307692</v>
      </c>
    </row>
    <row r="1401" spans="1:17" ht="14.4" customHeight="1" x14ac:dyDescent="0.3">
      <c r="A1401" s="660" t="s">
        <v>7170</v>
      </c>
      <c r="B1401" s="661" t="s">
        <v>7468</v>
      </c>
      <c r="C1401" s="661" t="s">
        <v>4368</v>
      </c>
      <c r="D1401" s="661" t="s">
        <v>7501</v>
      </c>
      <c r="E1401" s="661" t="s">
        <v>7502</v>
      </c>
      <c r="F1401" s="664"/>
      <c r="G1401" s="664"/>
      <c r="H1401" s="661"/>
      <c r="I1401" s="661"/>
      <c r="J1401" s="664">
        <v>17</v>
      </c>
      <c r="K1401" s="664">
        <v>0</v>
      </c>
      <c r="L1401" s="661"/>
      <c r="M1401" s="661">
        <v>0</v>
      </c>
      <c r="N1401" s="664">
        <v>121</v>
      </c>
      <c r="O1401" s="664">
        <v>0</v>
      </c>
      <c r="P1401" s="677"/>
      <c r="Q1401" s="665">
        <v>0</v>
      </c>
    </row>
    <row r="1402" spans="1:17" ht="14.4" customHeight="1" x14ac:dyDescent="0.3">
      <c r="A1402" s="660" t="s">
        <v>7170</v>
      </c>
      <c r="B1402" s="661" t="s">
        <v>7468</v>
      </c>
      <c r="C1402" s="661" t="s">
        <v>4368</v>
      </c>
      <c r="D1402" s="661" t="s">
        <v>7479</v>
      </c>
      <c r="E1402" s="661" t="s">
        <v>7480</v>
      </c>
      <c r="F1402" s="664"/>
      <c r="G1402" s="664"/>
      <c r="H1402" s="661"/>
      <c r="I1402" s="661"/>
      <c r="J1402" s="664">
        <v>10</v>
      </c>
      <c r="K1402" s="664">
        <v>350</v>
      </c>
      <c r="L1402" s="661"/>
      <c r="M1402" s="661">
        <v>35</v>
      </c>
      <c r="N1402" s="664">
        <v>113</v>
      </c>
      <c r="O1402" s="664">
        <v>4029</v>
      </c>
      <c r="P1402" s="677"/>
      <c r="Q1402" s="665">
        <v>35.654867256637168</v>
      </c>
    </row>
    <row r="1403" spans="1:17" ht="14.4" customHeight="1" x14ac:dyDescent="0.3">
      <c r="A1403" s="660" t="s">
        <v>7170</v>
      </c>
      <c r="B1403" s="661" t="s">
        <v>7468</v>
      </c>
      <c r="C1403" s="661" t="s">
        <v>4368</v>
      </c>
      <c r="D1403" s="661" t="s">
        <v>7471</v>
      </c>
      <c r="E1403" s="661" t="s">
        <v>7472</v>
      </c>
      <c r="F1403" s="664">
        <v>1</v>
      </c>
      <c r="G1403" s="664">
        <v>19</v>
      </c>
      <c r="H1403" s="661">
        <v>1</v>
      </c>
      <c r="I1403" s="661">
        <v>19</v>
      </c>
      <c r="J1403" s="664">
        <v>1</v>
      </c>
      <c r="K1403" s="664">
        <v>30</v>
      </c>
      <c r="L1403" s="661">
        <v>1.5789473684210527</v>
      </c>
      <c r="M1403" s="661">
        <v>30</v>
      </c>
      <c r="N1403" s="664">
        <v>10</v>
      </c>
      <c r="O1403" s="664">
        <v>309</v>
      </c>
      <c r="P1403" s="677">
        <v>16.263157894736842</v>
      </c>
      <c r="Q1403" s="665">
        <v>30.9</v>
      </c>
    </row>
    <row r="1404" spans="1:17" ht="14.4" customHeight="1" x14ac:dyDescent="0.3">
      <c r="A1404" s="660" t="s">
        <v>7170</v>
      </c>
      <c r="B1404" s="661" t="s">
        <v>7468</v>
      </c>
      <c r="C1404" s="661" t="s">
        <v>4368</v>
      </c>
      <c r="D1404" s="661" t="s">
        <v>7481</v>
      </c>
      <c r="E1404" s="661" t="s">
        <v>7482</v>
      </c>
      <c r="F1404" s="664"/>
      <c r="G1404" s="664"/>
      <c r="H1404" s="661"/>
      <c r="I1404" s="661"/>
      <c r="J1404" s="664">
        <v>1</v>
      </c>
      <c r="K1404" s="664">
        <v>141</v>
      </c>
      <c r="L1404" s="661"/>
      <c r="M1404" s="661">
        <v>141</v>
      </c>
      <c r="N1404" s="664">
        <v>46</v>
      </c>
      <c r="O1404" s="664">
        <v>6174</v>
      </c>
      <c r="P1404" s="677"/>
      <c r="Q1404" s="665">
        <v>134.21739130434781</v>
      </c>
    </row>
    <row r="1405" spans="1:17" ht="14.4" customHeight="1" x14ac:dyDescent="0.3">
      <c r="A1405" s="660" t="s">
        <v>7170</v>
      </c>
      <c r="B1405" s="661" t="s">
        <v>7468</v>
      </c>
      <c r="C1405" s="661" t="s">
        <v>4368</v>
      </c>
      <c r="D1405" s="661" t="s">
        <v>7483</v>
      </c>
      <c r="E1405" s="661" t="s">
        <v>7484</v>
      </c>
      <c r="F1405" s="664"/>
      <c r="G1405" s="664"/>
      <c r="H1405" s="661"/>
      <c r="I1405" s="661"/>
      <c r="J1405" s="664">
        <v>2</v>
      </c>
      <c r="K1405" s="664">
        <v>654</v>
      </c>
      <c r="L1405" s="661"/>
      <c r="M1405" s="661">
        <v>327</v>
      </c>
      <c r="N1405" s="664"/>
      <c r="O1405" s="664"/>
      <c r="P1405" s="677"/>
      <c r="Q1405" s="665"/>
    </row>
    <row r="1406" spans="1:17" ht="14.4" customHeight="1" x14ac:dyDescent="0.3">
      <c r="A1406" s="660" t="s">
        <v>7170</v>
      </c>
      <c r="B1406" s="661" t="s">
        <v>7468</v>
      </c>
      <c r="C1406" s="661" t="s">
        <v>4368</v>
      </c>
      <c r="D1406" s="661" t="s">
        <v>7485</v>
      </c>
      <c r="E1406" s="661" t="s">
        <v>7486</v>
      </c>
      <c r="F1406" s="664"/>
      <c r="G1406" s="664"/>
      <c r="H1406" s="661"/>
      <c r="I1406" s="661"/>
      <c r="J1406" s="664">
        <v>3</v>
      </c>
      <c r="K1406" s="664">
        <v>168</v>
      </c>
      <c r="L1406" s="661"/>
      <c r="M1406" s="661">
        <v>56</v>
      </c>
      <c r="N1406" s="664">
        <v>10</v>
      </c>
      <c r="O1406" s="664">
        <v>568</v>
      </c>
      <c r="P1406" s="677"/>
      <c r="Q1406" s="665">
        <v>56.8</v>
      </c>
    </row>
    <row r="1407" spans="1:17" ht="14.4" customHeight="1" x14ac:dyDescent="0.3">
      <c r="A1407" s="660" t="s">
        <v>7170</v>
      </c>
      <c r="B1407" s="661" t="s">
        <v>7468</v>
      </c>
      <c r="C1407" s="661" t="s">
        <v>4369</v>
      </c>
      <c r="D1407" s="661" t="s">
        <v>7469</v>
      </c>
      <c r="E1407" s="661" t="s">
        <v>7470</v>
      </c>
      <c r="F1407" s="664"/>
      <c r="G1407" s="664"/>
      <c r="H1407" s="661"/>
      <c r="I1407" s="661"/>
      <c r="J1407" s="664"/>
      <c r="K1407" s="664"/>
      <c r="L1407" s="661"/>
      <c r="M1407" s="661"/>
      <c r="N1407" s="664">
        <v>1</v>
      </c>
      <c r="O1407" s="664">
        <v>35</v>
      </c>
      <c r="P1407" s="677"/>
      <c r="Q1407" s="665">
        <v>35</v>
      </c>
    </row>
    <row r="1408" spans="1:17" ht="14.4" customHeight="1" x14ac:dyDescent="0.3">
      <c r="A1408" s="660" t="s">
        <v>7170</v>
      </c>
      <c r="B1408" s="661" t="s">
        <v>7468</v>
      </c>
      <c r="C1408" s="661" t="s">
        <v>4369</v>
      </c>
      <c r="D1408" s="661" t="s">
        <v>7501</v>
      </c>
      <c r="E1408" s="661" t="s">
        <v>7502</v>
      </c>
      <c r="F1408" s="664"/>
      <c r="G1408" s="664"/>
      <c r="H1408" s="661"/>
      <c r="I1408" s="661"/>
      <c r="J1408" s="664"/>
      <c r="K1408" s="664"/>
      <c r="L1408" s="661"/>
      <c r="M1408" s="661"/>
      <c r="N1408" s="664">
        <v>1</v>
      </c>
      <c r="O1408" s="664">
        <v>0</v>
      </c>
      <c r="P1408" s="677"/>
      <c r="Q1408" s="665">
        <v>0</v>
      </c>
    </row>
    <row r="1409" spans="1:17" ht="14.4" customHeight="1" x14ac:dyDescent="0.3">
      <c r="A1409" s="660" t="s">
        <v>7170</v>
      </c>
      <c r="B1409" s="661" t="s">
        <v>7468</v>
      </c>
      <c r="C1409" s="661" t="s">
        <v>4371</v>
      </c>
      <c r="D1409" s="661" t="s">
        <v>7489</v>
      </c>
      <c r="E1409" s="661" t="s">
        <v>7490</v>
      </c>
      <c r="F1409" s="664">
        <v>1</v>
      </c>
      <c r="G1409" s="664">
        <v>276</v>
      </c>
      <c r="H1409" s="661">
        <v>1</v>
      </c>
      <c r="I1409" s="661">
        <v>276</v>
      </c>
      <c r="J1409" s="664"/>
      <c r="K1409" s="664"/>
      <c r="L1409" s="661"/>
      <c r="M1409" s="661"/>
      <c r="N1409" s="664">
        <v>2</v>
      </c>
      <c r="O1409" s="664">
        <v>558</v>
      </c>
      <c r="P1409" s="677">
        <v>2.0217391304347827</v>
      </c>
      <c r="Q1409" s="665">
        <v>279</v>
      </c>
    </row>
    <row r="1410" spans="1:17" ht="14.4" customHeight="1" x14ac:dyDescent="0.3">
      <c r="A1410" s="660" t="s">
        <v>7170</v>
      </c>
      <c r="B1410" s="661" t="s">
        <v>7468</v>
      </c>
      <c r="C1410" s="661" t="s">
        <v>4371</v>
      </c>
      <c r="D1410" s="661" t="s">
        <v>7493</v>
      </c>
      <c r="E1410" s="661" t="s">
        <v>7494</v>
      </c>
      <c r="F1410" s="664">
        <v>539</v>
      </c>
      <c r="G1410" s="664">
        <v>85162</v>
      </c>
      <c r="H1410" s="661">
        <v>1</v>
      </c>
      <c r="I1410" s="661">
        <v>158</v>
      </c>
      <c r="J1410" s="664">
        <v>676</v>
      </c>
      <c r="K1410" s="664">
        <v>105456</v>
      </c>
      <c r="L1410" s="661">
        <v>1.2382987717526597</v>
      </c>
      <c r="M1410" s="661">
        <v>156</v>
      </c>
      <c r="N1410" s="664">
        <v>634</v>
      </c>
      <c r="O1410" s="664">
        <v>92833</v>
      </c>
      <c r="P1410" s="677">
        <v>1.090075385735422</v>
      </c>
      <c r="Q1410" s="665">
        <v>146.42429022082018</v>
      </c>
    </row>
    <row r="1411" spans="1:17" ht="14.4" customHeight="1" x14ac:dyDescent="0.3">
      <c r="A1411" s="660" t="s">
        <v>7170</v>
      </c>
      <c r="B1411" s="661" t="s">
        <v>7468</v>
      </c>
      <c r="C1411" s="661" t="s">
        <v>4371</v>
      </c>
      <c r="D1411" s="661" t="s">
        <v>7469</v>
      </c>
      <c r="E1411" s="661" t="s">
        <v>7470</v>
      </c>
      <c r="F1411" s="664">
        <v>939</v>
      </c>
      <c r="G1411" s="664">
        <v>31926</v>
      </c>
      <c r="H1411" s="661">
        <v>1</v>
      </c>
      <c r="I1411" s="661">
        <v>34</v>
      </c>
      <c r="J1411" s="664">
        <v>1049</v>
      </c>
      <c r="K1411" s="664">
        <v>35666</v>
      </c>
      <c r="L1411" s="661">
        <v>1.1171458998935038</v>
      </c>
      <c r="M1411" s="661">
        <v>34</v>
      </c>
      <c r="N1411" s="664">
        <v>1050</v>
      </c>
      <c r="O1411" s="664">
        <v>36473</v>
      </c>
      <c r="P1411" s="677">
        <v>1.1424231034266741</v>
      </c>
      <c r="Q1411" s="665">
        <v>34.73619047619048</v>
      </c>
    </row>
    <row r="1412" spans="1:17" ht="14.4" customHeight="1" x14ac:dyDescent="0.3">
      <c r="A1412" s="660" t="s">
        <v>7170</v>
      </c>
      <c r="B1412" s="661" t="s">
        <v>7468</v>
      </c>
      <c r="C1412" s="661" t="s">
        <v>4371</v>
      </c>
      <c r="D1412" s="661" t="s">
        <v>7497</v>
      </c>
      <c r="E1412" s="661" t="s">
        <v>7498</v>
      </c>
      <c r="F1412" s="664"/>
      <c r="G1412" s="664"/>
      <c r="H1412" s="661"/>
      <c r="I1412" s="661"/>
      <c r="J1412" s="664">
        <v>1</v>
      </c>
      <c r="K1412" s="664">
        <v>5</v>
      </c>
      <c r="L1412" s="661"/>
      <c r="M1412" s="661">
        <v>5</v>
      </c>
      <c r="N1412" s="664"/>
      <c r="O1412" s="664"/>
      <c r="P1412" s="677"/>
      <c r="Q1412" s="665"/>
    </row>
    <row r="1413" spans="1:17" ht="14.4" customHeight="1" x14ac:dyDescent="0.3">
      <c r="A1413" s="660" t="s">
        <v>7170</v>
      </c>
      <c r="B1413" s="661" t="s">
        <v>7468</v>
      </c>
      <c r="C1413" s="661" t="s">
        <v>4371</v>
      </c>
      <c r="D1413" s="661" t="s">
        <v>7473</v>
      </c>
      <c r="E1413" s="661" t="s">
        <v>7474</v>
      </c>
      <c r="F1413" s="664">
        <v>432</v>
      </c>
      <c r="G1413" s="664">
        <v>70416</v>
      </c>
      <c r="H1413" s="661">
        <v>1</v>
      </c>
      <c r="I1413" s="661">
        <v>163</v>
      </c>
      <c r="J1413" s="664">
        <v>692</v>
      </c>
      <c r="K1413" s="664">
        <v>112796</v>
      </c>
      <c r="L1413" s="661">
        <v>1.6018518518518519</v>
      </c>
      <c r="M1413" s="661">
        <v>163</v>
      </c>
      <c r="N1413" s="664">
        <v>822</v>
      </c>
      <c r="O1413" s="664">
        <v>134578</v>
      </c>
      <c r="P1413" s="677">
        <v>1.9111849579640992</v>
      </c>
      <c r="Q1413" s="665">
        <v>163.72019464720194</v>
      </c>
    </row>
    <row r="1414" spans="1:17" ht="14.4" customHeight="1" x14ac:dyDescent="0.3">
      <c r="A1414" s="660" t="s">
        <v>7170</v>
      </c>
      <c r="B1414" s="661" t="s">
        <v>7468</v>
      </c>
      <c r="C1414" s="661" t="s">
        <v>4371</v>
      </c>
      <c r="D1414" s="661" t="s">
        <v>7499</v>
      </c>
      <c r="E1414" s="661" t="s">
        <v>7500</v>
      </c>
      <c r="F1414" s="664"/>
      <c r="G1414" s="664"/>
      <c r="H1414" s="661"/>
      <c r="I1414" s="661"/>
      <c r="J1414" s="664"/>
      <c r="K1414" s="664"/>
      <c r="L1414" s="661"/>
      <c r="M1414" s="661"/>
      <c r="N1414" s="664">
        <v>9</v>
      </c>
      <c r="O1414" s="664">
        <v>0</v>
      </c>
      <c r="P1414" s="677"/>
      <c r="Q1414" s="665">
        <v>0</v>
      </c>
    </row>
    <row r="1415" spans="1:17" ht="14.4" customHeight="1" x14ac:dyDescent="0.3">
      <c r="A1415" s="660" t="s">
        <v>7170</v>
      </c>
      <c r="B1415" s="661" t="s">
        <v>7468</v>
      </c>
      <c r="C1415" s="661" t="s">
        <v>4371</v>
      </c>
      <c r="D1415" s="661" t="s">
        <v>7475</v>
      </c>
      <c r="E1415" s="661" t="s">
        <v>7476</v>
      </c>
      <c r="F1415" s="664"/>
      <c r="G1415" s="664"/>
      <c r="H1415" s="661"/>
      <c r="I1415" s="661"/>
      <c r="J1415" s="664">
        <v>7</v>
      </c>
      <c r="K1415" s="664">
        <v>0</v>
      </c>
      <c r="L1415" s="661"/>
      <c r="M1415" s="661">
        <v>0</v>
      </c>
      <c r="N1415" s="664">
        <v>6</v>
      </c>
      <c r="O1415" s="664">
        <v>0</v>
      </c>
      <c r="P1415" s="677"/>
      <c r="Q1415" s="665">
        <v>0</v>
      </c>
    </row>
    <row r="1416" spans="1:17" ht="14.4" customHeight="1" x14ac:dyDescent="0.3">
      <c r="A1416" s="660" t="s">
        <v>7170</v>
      </c>
      <c r="B1416" s="661" t="s">
        <v>7468</v>
      </c>
      <c r="C1416" s="661" t="s">
        <v>4371</v>
      </c>
      <c r="D1416" s="661" t="s">
        <v>7477</v>
      </c>
      <c r="E1416" s="661" t="s">
        <v>7478</v>
      </c>
      <c r="F1416" s="664">
        <v>1069</v>
      </c>
      <c r="G1416" s="664">
        <v>110107</v>
      </c>
      <c r="H1416" s="661">
        <v>1</v>
      </c>
      <c r="I1416" s="661">
        <v>103</v>
      </c>
      <c r="J1416" s="664">
        <v>1051</v>
      </c>
      <c r="K1416" s="664">
        <v>109304</v>
      </c>
      <c r="L1416" s="661">
        <v>0.99270709400855528</v>
      </c>
      <c r="M1416" s="661">
        <v>104</v>
      </c>
      <c r="N1416" s="664">
        <v>934</v>
      </c>
      <c r="O1416" s="664">
        <v>97821</v>
      </c>
      <c r="P1416" s="677">
        <v>0.88841763012342545</v>
      </c>
      <c r="Q1416" s="665">
        <v>104.73340471092077</v>
      </c>
    </row>
    <row r="1417" spans="1:17" ht="14.4" customHeight="1" x14ac:dyDescent="0.3">
      <c r="A1417" s="660" t="s">
        <v>7170</v>
      </c>
      <c r="B1417" s="661" t="s">
        <v>7468</v>
      </c>
      <c r="C1417" s="661" t="s">
        <v>4371</v>
      </c>
      <c r="D1417" s="661" t="s">
        <v>7501</v>
      </c>
      <c r="E1417" s="661" t="s">
        <v>7502</v>
      </c>
      <c r="F1417" s="664">
        <v>530</v>
      </c>
      <c r="G1417" s="664">
        <v>0</v>
      </c>
      <c r="H1417" s="661"/>
      <c r="I1417" s="661">
        <v>0</v>
      </c>
      <c r="J1417" s="664">
        <v>686</v>
      </c>
      <c r="K1417" s="664">
        <v>0</v>
      </c>
      <c r="L1417" s="661"/>
      <c r="M1417" s="661">
        <v>0</v>
      </c>
      <c r="N1417" s="664">
        <v>806</v>
      </c>
      <c r="O1417" s="664">
        <v>0</v>
      </c>
      <c r="P1417" s="677"/>
      <c r="Q1417" s="665">
        <v>0</v>
      </c>
    </row>
    <row r="1418" spans="1:17" ht="14.4" customHeight="1" x14ac:dyDescent="0.3">
      <c r="A1418" s="660" t="s">
        <v>7170</v>
      </c>
      <c r="B1418" s="661" t="s">
        <v>7468</v>
      </c>
      <c r="C1418" s="661" t="s">
        <v>4371</v>
      </c>
      <c r="D1418" s="661" t="s">
        <v>7479</v>
      </c>
      <c r="E1418" s="661" t="s">
        <v>7480</v>
      </c>
      <c r="F1418" s="664">
        <v>476</v>
      </c>
      <c r="G1418" s="664">
        <v>11900</v>
      </c>
      <c r="H1418" s="661">
        <v>1</v>
      </c>
      <c r="I1418" s="661">
        <v>25</v>
      </c>
      <c r="J1418" s="664">
        <v>514</v>
      </c>
      <c r="K1418" s="664">
        <v>17990</v>
      </c>
      <c r="L1418" s="661">
        <v>1.5117647058823529</v>
      </c>
      <c r="M1418" s="661">
        <v>35</v>
      </c>
      <c r="N1418" s="664">
        <v>503</v>
      </c>
      <c r="O1418" s="664">
        <v>17948</v>
      </c>
      <c r="P1418" s="677">
        <v>1.5082352941176471</v>
      </c>
      <c r="Q1418" s="665">
        <v>35.681908548707753</v>
      </c>
    </row>
    <row r="1419" spans="1:17" ht="14.4" customHeight="1" x14ac:dyDescent="0.3">
      <c r="A1419" s="660" t="s">
        <v>7170</v>
      </c>
      <c r="B1419" s="661" t="s">
        <v>7468</v>
      </c>
      <c r="C1419" s="661" t="s">
        <v>4371</v>
      </c>
      <c r="D1419" s="661" t="s">
        <v>7509</v>
      </c>
      <c r="E1419" s="661" t="s">
        <v>7510</v>
      </c>
      <c r="F1419" s="664">
        <v>1</v>
      </c>
      <c r="G1419" s="664">
        <v>75</v>
      </c>
      <c r="H1419" s="661">
        <v>1</v>
      </c>
      <c r="I1419" s="661">
        <v>75</v>
      </c>
      <c r="J1419" s="664"/>
      <c r="K1419" s="664"/>
      <c r="L1419" s="661"/>
      <c r="M1419" s="661"/>
      <c r="N1419" s="664">
        <v>2</v>
      </c>
      <c r="O1419" s="664">
        <v>164</v>
      </c>
      <c r="P1419" s="677">
        <v>2.1866666666666665</v>
      </c>
      <c r="Q1419" s="665">
        <v>82</v>
      </c>
    </row>
    <row r="1420" spans="1:17" ht="14.4" customHeight="1" x14ac:dyDescent="0.3">
      <c r="A1420" s="660" t="s">
        <v>7170</v>
      </c>
      <c r="B1420" s="661" t="s">
        <v>7468</v>
      </c>
      <c r="C1420" s="661" t="s">
        <v>4371</v>
      </c>
      <c r="D1420" s="661" t="s">
        <v>7471</v>
      </c>
      <c r="E1420" s="661" t="s">
        <v>7472</v>
      </c>
      <c r="F1420" s="664">
        <v>78</v>
      </c>
      <c r="G1420" s="664">
        <v>1482</v>
      </c>
      <c r="H1420" s="661">
        <v>1</v>
      </c>
      <c r="I1420" s="661">
        <v>19</v>
      </c>
      <c r="J1420" s="664">
        <v>169</v>
      </c>
      <c r="K1420" s="664">
        <v>5070</v>
      </c>
      <c r="L1420" s="661">
        <v>3.4210526315789473</v>
      </c>
      <c r="M1420" s="661">
        <v>30</v>
      </c>
      <c r="N1420" s="664">
        <v>186</v>
      </c>
      <c r="O1420" s="664">
        <v>5699</v>
      </c>
      <c r="P1420" s="677">
        <v>3.8454790823211877</v>
      </c>
      <c r="Q1420" s="665">
        <v>30.63978494623656</v>
      </c>
    </row>
    <row r="1421" spans="1:17" ht="14.4" customHeight="1" x14ac:dyDescent="0.3">
      <c r="A1421" s="660" t="s">
        <v>7170</v>
      </c>
      <c r="B1421" s="661" t="s">
        <v>7468</v>
      </c>
      <c r="C1421" s="661" t="s">
        <v>4371</v>
      </c>
      <c r="D1421" s="661" t="s">
        <v>7481</v>
      </c>
      <c r="E1421" s="661" t="s">
        <v>7482</v>
      </c>
      <c r="F1421" s="664">
        <v>439</v>
      </c>
      <c r="G1421" s="664">
        <v>61899</v>
      </c>
      <c r="H1421" s="661">
        <v>1</v>
      </c>
      <c r="I1421" s="661">
        <v>141</v>
      </c>
      <c r="J1421" s="664">
        <v>15</v>
      </c>
      <c r="K1421" s="664">
        <v>2115</v>
      </c>
      <c r="L1421" s="661">
        <v>3.4168564920273349E-2</v>
      </c>
      <c r="M1421" s="661">
        <v>141</v>
      </c>
      <c r="N1421" s="664">
        <v>14</v>
      </c>
      <c r="O1421" s="664">
        <v>1883</v>
      </c>
      <c r="P1421" s="677">
        <v>3.0420523756441945E-2</v>
      </c>
      <c r="Q1421" s="665">
        <v>134.5</v>
      </c>
    </row>
    <row r="1422" spans="1:17" ht="14.4" customHeight="1" x14ac:dyDescent="0.3">
      <c r="A1422" s="660" t="s">
        <v>7170</v>
      </c>
      <c r="B1422" s="661" t="s">
        <v>7468</v>
      </c>
      <c r="C1422" s="661" t="s">
        <v>4371</v>
      </c>
      <c r="D1422" s="661" t="s">
        <v>7483</v>
      </c>
      <c r="E1422" s="661" t="s">
        <v>7484</v>
      </c>
      <c r="F1422" s="664">
        <v>78</v>
      </c>
      <c r="G1422" s="664">
        <v>25584</v>
      </c>
      <c r="H1422" s="661">
        <v>1</v>
      </c>
      <c r="I1422" s="661">
        <v>328</v>
      </c>
      <c r="J1422" s="664"/>
      <c r="K1422" s="664"/>
      <c r="L1422" s="661"/>
      <c r="M1422" s="661"/>
      <c r="N1422" s="664"/>
      <c r="O1422" s="664"/>
      <c r="P1422" s="677"/>
      <c r="Q1422" s="665"/>
    </row>
    <row r="1423" spans="1:17" ht="14.4" customHeight="1" x14ac:dyDescent="0.3">
      <c r="A1423" s="660" t="s">
        <v>7170</v>
      </c>
      <c r="B1423" s="661" t="s">
        <v>7468</v>
      </c>
      <c r="C1423" s="661" t="s">
        <v>4371</v>
      </c>
      <c r="D1423" s="661" t="s">
        <v>7485</v>
      </c>
      <c r="E1423" s="661" t="s">
        <v>7486</v>
      </c>
      <c r="F1423" s="664">
        <v>660</v>
      </c>
      <c r="G1423" s="664">
        <v>36960</v>
      </c>
      <c r="H1423" s="661">
        <v>1</v>
      </c>
      <c r="I1423" s="661">
        <v>56</v>
      </c>
      <c r="J1423" s="664">
        <v>722</v>
      </c>
      <c r="K1423" s="664">
        <v>40432</v>
      </c>
      <c r="L1423" s="661">
        <v>1.093939393939394</v>
      </c>
      <c r="M1423" s="661">
        <v>56</v>
      </c>
      <c r="N1423" s="664">
        <v>656</v>
      </c>
      <c r="O1423" s="664">
        <v>37223</v>
      </c>
      <c r="P1423" s="677">
        <v>1.0071158008658008</v>
      </c>
      <c r="Q1423" s="665">
        <v>56.742378048780488</v>
      </c>
    </row>
    <row r="1424" spans="1:17" ht="14.4" customHeight="1" x14ac:dyDescent="0.3">
      <c r="A1424" s="660" t="s">
        <v>7170</v>
      </c>
      <c r="B1424" s="661" t="s">
        <v>7468</v>
      </c>
      <c r="C1424" s="661" t="s">
        <v>7166</v>
      </c>
      <c r="D1424" s="661" t="s">
        <v>7469</v>
      </c>
      <c r="E1424" s="661" t="s">
        <v>7470</v>
      </c>
      <c r="F1424" s="664">
        <v>1</v>
      </c>
      <c r="G1424" s="664">
        <v>34</v>
      </c>
      <c r="H1424" s="661">
        <v>1</v>
      </c>
      <c r="I1424" s="661">
        <v>34</v>
      </c>
      <c r="J1424" s="664">
        <v>1</v>
      </c>
      <c r="K1424" s="664">
        <v>34</v>
      </c>
      <c r="L1424" s="661">
        <v>1</v>
      </c>
      <c r="M1424" s="661">
        <v>34</v>
      </c>
      <c r="N1424" s="664">
        <v>4</v>
      </c>
      <c r="O1424" s="664">
        <v>139</v>
      </c>
      <c r="P1424" s="677">
        <v>4.0882352941176467</v>
      </c>
      <c r="Q1424" s="665">
        <v>34.75</v>
      </c>
    </row>
    <row r="1425" spans="1:17" ht="14.4" customHeight="1" x14ac:dyDescent="0.3">
      <c r="A1425" s="660" t="s">
        <v>7170</v>
      </c>
      <c r="B1425" s="661" t="s">
        <v>7468</v>
      </c>
      <c r="C1425" s="661" t="s">
        <v>7166</v>
      </c>
      <c r="D1425" s="661" t="s">
        <v>7473</v>
      </c>
      <c r="E1425" s="661" t="s">
        <v>7474</v>
      </c>
      <c r="F1425" s="664"/>
      <c r="G1425" s="664"/>
      <c r="H1425" s="661"/>
      <c r="I1425" s="661"/>
      <c r="J1425" s="664">
        <v>2</v>
      </c>
      <c r="K1425" s="664">
        <v>326</v>
      </c>
      <c r="L1425" s="661"/>
      <c r="M1425" s="661">
        <v>163</v>
      </c>
      <c r="N1425" s="664"/>
      <c r="O1425" s="664"/>
      <c r="P1425" s="677"/>
      <c r="Q1425" s="665"/>
    </row>
    <row r="1426" spans="1:17" ht="14.4" customHeight="1" x14ac:dyDescent="0.3">
      <c r="A1426" s="660" t="s">
        <v>7170</v>
      </c>
      <c r="B1426" s="661" t="s">
        <v>7468</v>
      </c>
      <c r="C1426" s="661" t="s">
        <v>7166</v>
      </c>
      <c r="D1426" s="661" t="s">
        <v>7501</v>
      </c>
      <c r="E1426" s="661" t="s">
        <v>7502</v>
      </c>
      <c r="F1426" s="664">
        <v>2</v>
      </c>
      <c r="G1426" s="664">
        <v>0</v>
      </c>
      <c r="H1426" s="661"/>
      <c r="I1426" s="661">
        <v>0</v>
      </c>
      <c r="J1426" s="664">
        <v>2</v>
      </c>
      <c r="K1426" s="664">
        <v>0</v>
      </c>
      <c r="L1426" s="661"/>
      <c r="M1426" s="661">
        <v>0</v>
      </c>
      <c r="N1426" s="664"/>
      <c r="O1426" s="664"/>
      <c r="P1426" s="677"/>
      <c r="Q1426" s="665"/>
    </row>
    <row r="1427" spans="1:17" ht="14.4" customHeight="1" x14ac:dyDescent="0.3">
      <c r="A1427" s="660" t="s">
        <v>7170</v>
      </c>
      <c r="B1427" s="661" t="s">
        <v>7468</v>
      </c>
      <c r="C1427" s="661" t="s">
        <v>7166</v>
      </c>
      <c r="D1427" s="661" t="s">
        <v>7483</v>
      </c>
      <c r="E1427" s="661" t="s">
        <v>7484</v>
      </c>
      <c r="F1427" s="664">
        <v>1</v>
      </c>
      <c r="G1427" s="664">
        <v>328</v>
      </c>
      <c r="H1427" s="661">
        <v>1</v>
      </c>
      <c r="I1427" s="661">
        <v>328</v>
      </c>
      <c r="J1427" s="664"/>
      <c r="K1427" s="664"/>
      <c r="L1427" s="661"/>
      <c r="M1427" s="661"/>
      <c r="N1427" s="664">
        <v>1</v>
      </c>
      <c r="O1427" s="664">
        <v>327</v>
      </c>
      <c r="P1427" s="677">
        <v>0.99695121951219512</v>
      </c>
      <c r="Q1427" s="665">
        <v>327</v>
      </c>
    </row>
    <row r="1428" spans="1:17" ht="14.4" customHeight="1" x14ac:dyDescent="0.3">
      <c r="A1428" s="660" t="s">
        <v>7170</v>
      </c>
      <c r="B1428" s="661" t="s">
        <v>7468</v>
      </c>
      <c r="C1428" s="661" t="s">
        <v>7166</v>
      </c>
      <c r="D1428" s="661" t="s">
        <v>7511</v>
      </c>
      <c r="E1428" s="661" t="s">
        <v>7512</v>
      </c>
      <c r="F1428" s="664"/>
      <c r="G1428" s="664"/>
      <c r="H1428" s="661"/>
      <c r="I1428" s="661"/>
      <c r="J1428" s="664">
        <v>1</v>
      </c>
      <c r="K1428" s="664">
        <v>56</v>
      </c>
      <c r="L1428" s="661"/>
      <c r="M1428" s="661">
        <v>56</v>
      </c>
      <c r="N1428" s="664"/>
      <c r="O1428" s="664"/>
      <c r="P1428" s="677"/>
      <c r="Q1428" s="665"/>
    </row>
    <row r="1429" spans="1:17" ht="14.4" customHeight="1" x14ac:dyDescent="0.3">
      <c r="A1429" s="660" t="s">
        <v>7170</v>
      </c>
      <c r="B1429" s="661" t="s">
        <v>7468</v>
      </c>
      <c r="C1429" s="661" t="s">
        <v>4372</v>
      </c>
      <c r="D1429" s="661" t="s">
        <v>7501</v>
      </c>
      <c r="E1429" s="661" t="s">
        <v>7502</v>
      </c>
      <c r="F1429" s="664">
        <v>3</v>
      </c>
      <c r="G1429" s="664">
        <v>0</v>
      </c>
      <c r="H1429" s="661"/>
      <c r="I1429" s="661">
        <v>0</v>
      </c>
      <c r="J1429" s="664">
        <v>2</v>
      </c>
      <c r="K1429" s="664">
        <v>0</v>
      </c>
      <c r="L1429" s="661"/>
      <c r="M1429" s="661">
        <v>0</v>
      </c>
      <c r="N1429" s="664"/>
      <c r="O1429" s="664"/>
      <c r="P1429" s="677"/>
      <c r="Q1429" s="665"/>
    </row>
    <row r="1430" spans="1:17" ht="14.4" customHeight="1" x14ac:dyDescent="0.3">
      <c r="A1430" s="660" t="s">
        <v>7170</v>
      </c>
      <c r="B1430" s="661" t="s">
        <v>7468</v>
      </c>
      <c r="C1430" s="661" t="s">
        <v>4373</v>
      </c>
      <c r="D1430" s="661" t="s">
        <v>7469</v>
      </c>
      <c r="E1430" s="661" t="s">
        <v>7470</v>
      </c>
      <c r="F1430" s="664">
        <v>424</v>
      </c>
      <c r="G1430" s="664">
        <v>14416</v>
      </c>
      <c r="H1430" s="661">
        <v>1</v>
      </c>
      <c r="I1430" s="661">
        <v>34</v>
      </c>
      <c r="J1430" s="664"/>
      <c r="K1430" s="664"/>
      <c r="L1430" s="661"/>
      <c r="M1430" s="661"/>
      <c r="N1430" s="664">
        <v>3</v>
      </c>
      <c r="O1430" s="664">
        <v>105</v>
      </c>
      <c r="P1430" s="677">
        <v>7.283573806881243E-3</v>
      </c>
      <c r="Q1430" s="665">
        <v>35</v>
      </c>
    </row>
    <row r="1431" spans="1:17" ht="14.4" customHeight="1" x14ac:dyDescent="0.3">
      <c r="A1431" s="660" t="s">
        <v>7170</v>
      </c>
      <c r="B1431" s="661" t="s">
        <v>7468</v>
      </c>
      <c r="C1431" s="661" t="s">
        <v>4373</v>
      </c>
      <c r="D1431" s="661" t="s">
        <v>7473</v>
      </c>
      <c r="E1431" s="661" t="s">
        <v>7474</v>
      </c>
      <c r="F1431" s="664">
        <v>9</v>
      </c>
      <c r="G1431" s="664">
        <v>1467</v>
      </c>
      <c r="H1431" s="661">
        <v>1</v>
      </c>
      <c r="I1431" s="661">
        <v>163</v>
      </c>
      <c r="J1431" s="664"/>
      <c r="K1431" s="664"/>
      <c r="L1431" s="661"/>
      <c r="M1431" s="661"/>
      <c r="N1431" s="664">
        <v>2</v>
      </c>
      <c r="O1431" s="664">
        <v>328</v>
      </c>
      <c r="P1431" s="677">
        <v>0.22358554873892297</v>
      </c>
      <c r="Q1431" s="665">
        <v>164</v>
      </c>
    </row>
    <row r="1432" spans="1:17" ht="14.4" customHeight="1" x14ac:dyDescent="0.3">
      <c r="A1432" s="660" t="s">
        <v>7170</v>
      </c>
      <c r="B1432" s="661" t="s">
        <v>7468</v>
      </c>
      <c r="C1432" s="661" t="s">
        <v>4373</v>
      </c>
      <c r="D1432" s="661" t="s">
        <v>7513</v>
      </c>
      <c r="E1432" s="661" t="s">
        <v>7514</v>
      </c>
      <c r="F1432" s="664"/>
      <c r="G1432" s="664"/>
      <c r="H1432" s="661"/>
      <c r="I1432" s="661"/>
      <c r="J1432" s="664"/>
      <c r="K1432" s="664"/>
      <c r="L1432" s="661"/>
      <c r="M1432" s="661"/>
      <c r="N1432" s="664">
        <v>2</v>
      </c>
      <c r="O1432" s="664">
        <v>328</v>
      </c>
      <c r="P1432" s="677"/>
      <c r="Q1432" s="665">
        <v>164</v>
      </c>
    </row>
    <row r="1433" spans="1:17" ht="14.4" customHeight="1" x14ac:dyDescent="0.3">
      <c r="A1433" s="660" t="s">
        <v>7170</v>
      </c>
      <c r="B1433" s="661" t="s">
        <v>7468</v>
      </c>
      <c r="C1433" s="661" t="s">
        <v>4373</v>
      </c>
      <c r="D1433" s="661" t="s">
        <v>7477</v>
      </c>
      <c r="E1433" s="661" t="s">
        <v>7478</v>
      </c>
      <c r="F1433" s="664">
        <v>793</v>
      </c>
      <c r="G1433" s="664">
        <v>81679</v>
      </c>
      <c r="H1433" s="661">
        <v>1</v>
      </c>
      <c r="I1433" s="661">
        <v>103</v>
      </c>
      <c r="J1433" s="664"/>
      <c r="K1433" s="664"/>
      <c r="L1433" s="661"/>
      <c r="M1433" s="661"/>
      <c r="N1433" s="664">
        <v>11</v>
      </c>
      <c r="O1433" s="664">
        <v>1155</v>
      </c>
      <c r="P1433" s="677">
        <v>1.4140721605308586E-2</v>
      </c>
      <c r="Q1433" s="665">
        <v>105</v>
      </c>
    </row>
    <row r="1434" spans="1:17" ht="14.4" customHeight="1" x14ac:dyDescent="0.3">
      <c r="A1434" s="660" t="s">
        <v>7170</v>
      </c>
      <c r="B1434" s="661" t="s">
        <v>7468</v>
      </c>
      <c r="C1434" s="661" t="s">
        <v>4373</v>
      </c>
      <c r="D1434" s="661" t="s">
        <v>7501</v>
      </c>
      <c r="E1434" s="661" t="s">
        <v>7502</v>
      </c>
      <c r="F1434" s="664">
        <v>131</v>
      </c>
      <c r="G1434" s="664">
        <v>0</v>
      </c>
      <c r="H1434" s="661"/>
      <c r="I1434" s="661">
        <v>0</v>
      </c>
      <c r="J1434" s="664">
        <v>60</v>
      </c>
      <c r="K1434" s="664">
        <v>0</v>
      </c>
      <c r="L1434" s="661"/>
      <c r="M1434" s="661">
        <v>0</v>
      </c>
      <c r="N1434" s="664">
        <v>345</v>
      </c>
      <c r="O1434" s="664">
        <v>0</v>
      </c>
      <c r="P1434" s="677"/>
      <c r="Q1434" s="665">
        <v>0</v>
      </c>
    </row>
    <row r="1435" spans="1:17" ht="14.4" customHeight="1" x14ac:dyDescent="0.3">
      <c r="A1435" s="660" t="s">
        <v>7170</v>
      </c>
      <c r="B1435" s="661" t="s">
        <v>7468</v>
      </c>
      <c r="C1435" s="661" t="s">
        <v>4373</v>
      </c>
      <c r="D1435" s="661" t="s">
        <v>7479</v>
      </c>
      <c r="E1435" s="661" t="s">
        <v>7480</v>
      </c>
      <c r="F1435" s="664">
        <v>176</v>
      </c>
      <c r="G1435" s="664">
        <v>4400</v>
      </c>
      <c r="H1435" s="661">
        <v>1</v>
      </c>
      <c r="I1435" s="661">
        <v>25</v>
      </c>
      <c r="J1435" s="664"/>
      <c r="K1435" s="664"/>
      <c r="L1435" s="661"/>
      <c r="M1435" s="661"/>
      <c r="N1435" s="664">
        <v>3</v>
      </c>
      <c r="O1435" s="664">
        <v>108</v>
      </c>
      <c r="P1435" s="677">
        <v>2.4545454545454544E-2</v>
      </c>
      <c r="Q1435" s="665">
        <v>36</v>
      </c>
    </row>
    <row r="1436" spans="1:17" ht="14.4" customHeight="1" x14ac:dyDescent="0.3">
      <c r="A1436" s="660" t="s">
        <v>7170</v>
      </c>
      <c r="B1436" s="661" t="s">
        <v>7468</v>
      </c>
      <c r="C1436" s="661" t="s">
        <v>4373</v>
      </c>
      <c r="D1436" s="661" t="s">
        <v>7471</v>
      </c>
      <c r="E1436" s="661" t="s">
        <v>7472</v>
      </c>
      <c r="F1436" s="664">
        <v>14</v>
      </c>
      <c r="G1436" s="664">
        <v>266</v>
      </c>
      <c r="H1436" s="661">
        <v>1</v>
      </c>
      <c r="I1436" s="661">
        <v>19</v>
      </c>
      <c r="J1436" s="664"/>
      <c r="K1436" s="664"/>
      <c r="L1436" s="661"/>
      <c r="M1436" s="661"/>
      <c r="N1436" s="664"/>
      <c r="O1436" s="664"/>
      <c r="P1436" s="677"/>
      <c r="Q1436" s="665"/>
    </row>
    <row r="1437" spans="1:17" ht="14.4" customHeight="1" x14ac:dyDescent="0.3">
      <c r="A1437" s="660" t="s">
        <v>7170</v>
      </c>
      <c r="B1437" s="661" t="s">
        <v>7468</v>
      </c>
      <c r="C1437" s="661" t="s">
        <v>4373</v>
      </c>
      <c r="D1437" s="661" t="s">
        <v>7481</v>
      </c>
      <c r="E1437" s="661" t="s">
        <v>7482</v>
      </c>
      <c r="F1437" s="664">
        <v>529</v>
      </c>
      <c r="G1437" s="664">
        <v>74589</v>
      </c>
      <c r="H1437" s="661">
        <v>1</v>
      </c>
      <c r="I1437" s="661">
        <v>141</v>
      </c>
      <c r="J1437" s="664"/>
      <c r="K1437" s="664"/>
      <c r="L1437" s="661"/>
      <c r="M1437" s="661"/>
      <c r="N1437" s="664">
        <v>6</v>
      </c>
      <c r="O1437" s="664">
        <v>768</v>
      </c>
      <c r="P1437" s="677">
        <v>1.0296424405743474E-2</v>
      </c>
      <c r="Q1437" s="665">
        <v>128</v>
      </c>
    </row>
    <row r="1438" spans="1:17" ht="14.4" customHeight="1" x14ac:dyDescent="0.3">
      <c r="A1438" s="660" t="s">
        <v>7170</v>
      </c>
      <c r="B1438" s="661" t="s">
        <v>7468</v>
      </c>
      <c r="C1438" s="661" t="s">
        <v>4373</v>
      </c>
      <c r="D1438" s="661" t="s">
        <v>7485</v>
      </c>
      <c r="E1438" s="661" t="s">
        <v>7486</v>
      </c>
      <c r="F1438" s="664">
        <v>306</v>
      </c>
      <c r="G1438" s="664">
        <v>17136</v>
      </c>
      <c r="H1438" s="661">
        <v>1</v>
      </c>
      <c r="I1438" s="661">
        <v>56</v>
      </c>
      <c r="J1438" s="664"/>
      <c r="K1438" s="664"/>
      <c r="L1438" s="661"/>
      <c r="M1438" s="661"/>
      <c r="N1438" s="664">
        <v>5</v>
      </c>
      <c r="O1438" s="664">
        <v>285</v>
      </c>
      <c r="P1438" s="677">
        <v>1.6631652661064426E-2</v>
      </c>
      <c r="Q1438" s="665">
        <v>57</v>
      </c>
    </row>
    <row r="1439" spans="1:17" ht="14.4" customHeight="1" x14ac:dyDescent="0.3">
      <c r="A1439" s="660" t="s">
        <v>7170</v>
      </c>
      <c r="B1439" s="661" t="s">
        <v>7468</v>
      </c>
      <c r="C1439" s="661" t="s">
        <v>4373</v>
      </c>
      <c r="D1439" s="661" t="s">
        <v>7487</v>
      </c>
      <c r="E1439" s="661" t="s">
        <v>7488</v>
      </c>
      <c r="F1439" s="664">
        <v>5</v>
      </c>
      <c r="G1439" s="664">
        <v>1815</v>
      </c>
      <c r="H1439" s="661">
        <v>1</v>
      </c>
      <c r="I1439" s="661">
        <v>363</v>
      </c>
      <c r="J1439" s="664"/>
      <c r="K1439" s="664"/>
      <c r="L1439" s="661"/>
      <c r="M1439" s="661"/>
      <c r="N1439" s="664"/>
      <c r="O1439" s="664"/>
      <c r="P1439" s="677"/>
      <c r="Q1439" s="665"/>
    </row>
    <row r="1440" spans="1:17" ht="14.4" customHeight="1" x14ac:dyDescent="0.3">
      <c r="A1440" s="660" t="s">
        <v>7170</v>
      </c>
      <c r="B1440" s="661" t="s">
        <v>7468</v>
      </c>
      <c r="C1440" s="661" t="s">
        <v>4374</v>
      </c>
      <c r="D1440" s="661" t="s">
        <v>7501</v>
      </c>
      <c r="E1440" s="661" t="s">
        <v>7502</v>
      </c>
      <c r="F1440" s="664"/>
      <c r="G1440" s="664"/>
      <c r="H1440" s="661"/>
      <c r="I1440" s="661"/>
      <c r="J1440" s="664"/>
      <c r="K1440" s="664"/>
      <c r="L1440" s="661"/>
      <c r="M1440" s="661"/>
      <c r="N1440" s="664">
        <v>1</v>
      </c>
      <c r="O1440" s="664">
        <v>0</v>
      </c>
      <c r="P1440" s="677"/>
      <c r="Q1440" s="665">
        <v>0</v>
      </c>
    </row>
    <row r="1441" spans="1:17" ht="14.4" customHeight="1" x14ac:dyDescent="0.3">
      <c r="A1441" s="660" t="s">
        <v>7170</v>
      </c>
      <c r="B1441" s="661" t="s">
        <v>7468</v>
      </c>
      <c r="C1441" s="661" t="s">
        <v>4374</v>
      </c>
      <c r="D1441" s="661" t="s">
        <v>7505</v>
      </c>
      <c r="E1441" s="661" t="s">
        <v>7506</v>
      </c>
      <c r="F1441" s="664"/>
      <c r="G1441" s="664"/>
      <c r="H1441" s="661"/>
      <c r="I1441" s="661"/>
      <c r="J1441" s="664"/>
      <c r="K1441" s="664"/>
      <c r="L1441" s="661"/>
      <c r="M1441" s="661"/>
      <c r="N1441" s="664">
        <v>1</v>
      </c>
      <c r="O1441" s="664">
        <v>651</v>
      </c>
      <c r="P1441" s="677"/>
      <c r="Q1441" s="665">
        <v>651</v>
      </c>
    </row>
    <row r="1442" spans="1:17" ht="14.4" customHeight="1" x14ac:dyDescent="0.3">
      <c r="A1442" s="660" t="s">
        <v>7170</v>
      </c>
      <c r="B1442" s="661" t="s">
        <v>7468</v>
      </c>
      <c r="C1442" s="661" t="s">
        <v>4375</v>
      </c>
      <c r="D1442" s="661" t="s">
        <v>7489</v>
      </c>
      <c r="E1442" s="661" t="s">
        <v>7490</v>
      </c>
      <c r="F1442" s="664">
        <v>3</v>
      </c>
      <c r="G1442" s="664">
        <v>828</v>
      </c>
      <c r="H1442" s="661">
        <v>1</v>
      </c>
      <c r="I1442" s="661">
        <v>276</v>
      </c>
      <c r="J1442" s="664">
        <v>2</v>
      </c>
      <c r="K1442" s="664">
        <v>554</v>
      </c>
      <c r="L1442" s="661">
        <v>0.66908212560386471</v>
      </c>
      <c r="M1442" s="661">
        <v>277</v>
      </c>
      <c r="N1442" s="664">
        <v>21</v>
      </c>
      <c r="O1442" s="664">
        <v>5847</v>
      </c>
      <c r="P1442" s="677">
        <v>7.0615942028985508</v>
      </c>
      <c r="Q1442" s="665">
        <v>278.42857142857144</v>
      </c>
    </row>
    <row r="1443" spans="1:17" ht="14.4" customHeight="1" x14ac:dyDescent="0.3">
      <c r="A1443" s="660" t="s">
        <v>7170</v>
      </c>
      <c r="B1443" s="661" t="s">
        <v>7468</v>
      </c>
      <c r="C1443" s="661" t="s">
        <v>4375</v>
      </c>
      <c r="D1443" s="661" t="s">
        <v>7493</v>
      </c>
      <c r="E1443" s="661" t="s">
        <v>7494</v>
      </c>
      <c r="F1443" s="664"/>
      <c r="G1443" s="664"/>
      <c r="H1443" s="661"/>
      <c r="I1443" s="661"/>
      <c r="J1443" s="664"/>
      <c r="K1443" s="664"/>
      <c r="L1443" s="661"/>
      <c r="M1443" s="661"/>
      <c r="N1443" s="664">
        <v>13</v>
      </c>
      <c r="O1443" s="664">
        <v>1859</v>
      </c>
      <c r="P1443" s="677"/>
      <c r="Q1443" s="665">
        <v>143</v>
      </c>
    </row>
    <row r="1444" spans="1:17" ht="14.4" customHeight="1" x14ac:dyDescent="0.3">
      <c r="A1444" s="660" t="s">
        <v>7170</v>
      </c>
      <c r="B1444" s="661" t="s">
        <v>7468</v>
      </c>
      <c r="C1444" s="661" t="s">
        <v>4375</v>
      </c>
      <c r="D1444" s="661" t="s">
        <v>7469</v>
      </c>
      <c r="E1444" s="661" t="s">
        <v>7470</v>
      </c>
      <c r="F1444" s="664">
        <v>115</v>
      </c>
      <c r="G1444" s="664">
        <v>3910</v>
      </c>
      <c r="H1444" s="661">
        <v>1</v>
      </c>
      <c r="I1444" s="661">
        <v>34</v>
      </c>
      <c r="J1444" s="664">
        <v>765</v>
      </c>
      <c r="K1444" s="664">
        <v>26010</v>
      </c>
      <c r="L1444" s="661">
        <v>6.6521739130434785</v>
      </c>
      <c r="M1444" s="661">
        <v>34</v>
      </c>
      <c r="N1444" s="664">
        <v>1221</v>
      </c>
      <c r="O1444" s="664">
        <v>42406</v>
      </c>
      <c r="P1444" s="677">
        <v>10.845524296675192</v>
      </c>
      <c r="Q1444" s="665">
        <v>34.730548730548733</v>
      </c>
    </row>
    <row r="1445" spans="1:17" ht="14.4" customHeight="1" x14ac:dyDescent="0.3">
      <c r="A1445" s="660" t="s">
        <v>7170</v>
      </c>
      <c r="B1445" s="661" t="s">
        <v>7468</v>
      </c>
      <c r="C1445" s="661" t="s">
        <v>4375</v>
      </c>
      <c r="D1445" s="661" t="s">
        <v>7497</v>
      </c>
      <c r="E1445" s="661" t="s">
        <v>7498</v>
      </c>
      <c r="F1445" s="664"/>
      <c r="G1445" s="664"/>
      <c r="H1445" s="661"/>
      <c r="I1445" s="661"/>
      <c r="J1445" s="664"/>
      <c r="K1445" s="664"/>
      <c r="L1445" s="661"/>
      <c r="M1445" s="661"/>
      <c r="N1445" s="664">
        <v>1</v>
      </c>
      <c r="O1445" s="664">
        <v>5</v>
      </c>
      <c r="P1445" s="677"/>
      <c r="Q1445" s="665">
        <v>5</v>
      </c>
    </row>
    <row r="1446" spans="1:17" ht="14.4" customHeight="1" x14ac:dyDescent="0.3">
      <c r="A1446" s="660" t="s">
        <v>7170</v>
      </c>
      <c r="B1446" s="661" t="s">
        <v>7468</v>
      </c>
      <c r="C1446" s="661" t="s">
        <v>4375</v>
      </c>
      <c r="D1446" s="661" t="s">
        <v>7473</v>
      </c>
      <c r="E1446" s="661" t="s">
        <v>7474</v>
      </c>
      <c r="F1446" s="664">
        <v>116</v>
      </c>
      <c r="G1446" s="664">
        <v>18908</v>
      </c>
      <c r="H1446" s="661">
        <v>1</v>
      </c>
      <c r="I1446" s="661">
        <v>163</v>
      </c>
      <c r="J1446" s="664">
        <v>1</v>
      </c>
      <c r="K1446" s="664">
        <v>163</v>
      </c>
      <c r="L1446" s="661">
        <v>8.6206896551724137E-3</v>
      </c>
      <c r="M1446" s="661">
        <v>163</v>
      </c>
      <c r="N1446" s="664"/>
      <c r="O1446" s="664"/>
      <c r="P1446" s="677"/>
      <c r="Q1446" s="665"/>
    </row>
    <row r="1447" spans="1:17" ht="14.4" customHeight="1" x14ac:dyDescent="0.3">
      <c r="A1447" s="660" t="s">
        <v>7170</v>
      </c>
      <c r="B1447" s="661" t="s">
        <v>7468</v>
      </c>
      <c r="C1447" s="661" t="s">
        <v>4375</v>
      </c>
      <c r="D1447" s="661" t="s">
        <v>7499</v>
      </c>
      <c r="E1447" s="661" t="s">
        <v>7500</v>
      </c>
      <c r="F1447" s="664">
        <v>2</v>
      </c>
      <c r="G1447" s="664">
        <v>0</v>
      </c>
      <c r="H1447" s="661"/>
      <c r="I1447" s="661">
        <v>0</v>
      </c>
      <c r="J1447" s="664">
        <v>2</v>
      </c>
      <c r="K1447" s="664">
        <v>0</v>
      </c>
      <c r="L1447" s="661"/>
      <c r="M1447" s="661">
        <v>0</v>
      </c>
      <c r="N1447" s="664">
        <v>8</v>
      </c>
      <c r="O1447" s="664">
        <v>0</v>
      </c>
      <c r="P1447" s="677"/>
      <c r="Q1447" s="665">
        <v>0</v>
      </c>
    </row>
    <row r="1448" spans="1:17" ht="14.4" customHeight="1" x14ac:dyDescent="0.3">
      <c r="A1448" s="660" t="s">
        <v>7170</v>
      </c>
      <c r="B1448" s="661" t="s">
        <v>7468</v>
      </c>
      <c r="C1448" s="661" t="s">
        <v>4375</v>
      </c>
      <c r="D1448" s="661" t="s">
        <v>7475</v>
      </c>
      <c r="E1448" s="661" t="s">
        <v>7476</v>
      </c>
      <c r="F1448" s="664"/>
      <c r="G1448" s="664"/>
      <c r="H1448" s="661"/>
      <c r="I1448" s="661"/>
      <c r="J1448" s="664">
        <v>1</v>
      </c>
      <c r="K1448" s="664">
        <v>0</v>
      </c>
      <c r="L1448" s="661"/>
      <c r="M1448" s="661">
        <v>0</v>
      </c>
      <c r="N1448" s="664">
        <v>7</v>
      </c>
      <c r="O1448" s="664">
        <v>0</v>
      </c>
      <c r="P1448" s="677"/>
      <c r="Q1448" s="665">
        <v>0</v>
      </c>
    </row>
    <row r="1449" spans="1:17" ht="14.4" customHeight="1" x14ac:dyDescent="0.3">
      <c r="A1449" s="660" t="s">
        <v>7170</v>
      </c>
      <c r="B1449" s="661" t="s">
        <v>7468</v>
      </c>
      <c r="C1449" s="661" t="s">
        <v>4375</v>
      </c>
      <c r="D1449" s="661" t="s">
        <v>7477</v>
      </c>
      <c r="E1449" s="661" t="s">
        <v>7478</v>
      </c>
      <c r="F1449" s="664">
        <v>179</v>
      </c>
      <c r="G1449" s="664">
        <v>18437</v>
      </c>
      <c r="H1449" s="661">
        <v>1</v>
      </c>
      <c r="I1449" s="661">
        <v>103</v>
      </c>
      <c r="J1449" s="664">
        <v>826</v>
      </c>
      <c r="K1449" s="664">
        <v>85904</v>
      </c>
      <c r="L1449" s="661">
        <v>4.6593263546130066</v>
      </c>
      <c r="M1449" s="661">
        <v>104</v>
      </c>
      <c r="N1449" s="664">
        <v>1148</v>
      </c>
      <c r="O1449" s="664">
        <v>120279</v>
      </c>
      <c r="P1449" s="677">
        <v>6.5237836958290396</v>
      </c>
      <c r="Q1449" s="665">
        <v>104.77264808362369</v>
      </c>
    </row>
    <row r="1450" spans="1:17" ht="14.4" customHeight="1" x14ac:dyDescent="0.3">
      <c r="A1450" s="660" t="s">
        <v>7170</v>
      </c>
      <c r="B1450" s="661" t="s">
        <v>7468</v>
      </c>
      <c r="C1450" s="661" t="s">
        <v>4375</v>
      </c>
      <c r="D1450" s="661" t="s">
        <v>7501</v>
      </c>
      <c r="E1450" s="661" t="s">
        <v>7502</v>
      </c>
      <c r="F1450" s="664">
        <v>212</v>
      </c>
      <c r="G1450" s="664">
        <v>0</v>
      </c>
      <c r="H1450" s="661"/>
      <c r="I1450" s="661">
        <v>0</v>
      </c>
      <c r="J1450" s="664">
        <v>597</v>
      </c>
      <c r="K1450" s="664">
        <v>0</v>
      </c>
      <c r="L1450" s="661"/>
      <c r="M1450" s="661">
        <v>0</v>
      </c>
      <c r="N1450" s="664">
        <v>826</v>
      </c>
      <c r="O1450" s="664">
        <v>0</v>
      </c>
      <c r="P1450" s="677"/>
      <c r="Q1450" s="665">
        <v>0</v>
      </c>
    </row>
    <row r="1451" spans="1:17" ht="14.4" customHeight="1" x14ac:dyDescent="0.3">
      <c r="A1451" s="660" t="s">
        <v>7170</v>
      </c>
      <c r="B1451" s="661" t="s">
        <v>7468</v>
      </c>
      <c r="C1451" s="661" t="s">
        <v>4375</v>
      </c>
      <c r="D1451" s="661" t="s">
        <v>7479</v>
      </c>
      <c r="E1451" s="661" t="s">
        <v>7480</v>
      </c>
      <c r="F1451" s="664">
        <v>41</v>
      </c>
      <c r="G1451" s="664">
        <v>1025</v>
      </c>
      <c r="H1451" s="661">
        <v>1</v>
      </c>
      <c r="I1451" s="661">
        <v>25</v>
      </c>
      <c r="J1451" s="664">
        <v>230</v>
      </c>
      <c r="K1451" s="664">
        <v>8050</v>
      </c>
      <c r="L1451" s="661">
        <v>7.8536585365853657</v>
      </c>
      <c r="M1451" s="661">
        <v>35</v>
      </c>
      <c r="N1451" s="664">
        <v>413</v>
      </c>
      <c r="O1451" s="664">
        <v>14748</v>
      </c>
      <c r="P1451" s="677">
        <v>14.38829268292683</v>
      </c>
      <c r="Q1451" s="665">
        <v>35.709443099273606</v>
      </c>
    </row>
    <row r="1452" spans="1:17" ht="14.4" customHeight="1" x14ac:dyDescent="0.3">
      <c r="A1452" s="660" t="s">
        <v>7170</v>
      </c>
      <c r="B1452" s="661" t="s">
        <v>7468</v>
      </c>
      <c r="C1452" s="661" t="s">
        <v>4375</v>
      </c>
      <c r="D1452" s="661" t="s">
        <v>7509</v>
      </c>
      <c r="E1452" s="661" t="s">
        <v>7510</v>
      </c>
      <c r="F1452" s="664">
        <v>1</v>
      </c>
      <c r="G1452" s="664">
        <v>75</v>
      </c>
      <c r="H1452" s="661">
        <v>1</v>
      </c>
      <c r="I1452" s="661">
        <v>75</v>
      </c>
      <c r="J1452" s="664">
        <v>1</v>
      </c>
      <c r="K1452" s="664">
        <v>81</v>
      </c>
      <c r="L1452" s="661">
        <v>1.08</v>
      </c>
      <c r="M1452" s="661">
        <v>81</v>
      </c>
      <c r="N1452" s="664">
        <v>3</v>
      </c>
      <c r="O1452" s="664">
        <v>245</v>
      </c>
      <c r="P1452" s="677">
        <v>3.2666666666666666</v>
      </c>
      <c r="Q1452" s="665">
        <v>81.666666666666671</v>
      </c>
    </row>
    <row r="1453" spans="1:17" ht="14.4" customHeight="1" x14ac:dyDescent="0.3">
      <c r="A1453" s="660" t="s">
        <v>7170</v>
      </c>
      <c r="B1453" s="661" t="s">
        <v>7468</v>
      </c>
      <c r="C1453" s="661" t="s">
        <v>4375</v>
      </c>
      <c r="D1453" s="661" t="s">
        <v>7471</v>
      </c>
      <c r="E1453" s="661" t="s">
        <v>7472</v>
      </c>
      <c r="F1453" s="664">
        <v>9</v>
      </c>
      <c r="G1453" s="664">
        <v>171</v>
      </c>
      <c r="H1453" s="661">
        <v>1</v>
      </c>
      <c r="I1453" s="661">
        <v>19</v>
      </c>
      <c r="J1453" s="664">
        <v>88</v>
      </c>
      <c r="K1453" s="664">
        <v>2640</v>
      </c>
      <c r="L1453" s="661">
        <v>15.43859649122807</v>
      </c>
      <c r="M1453" s="661">
        <v>30</v>
      </c>
      <c r="N1453" s="664">
        <v>89</v>
      </c>
      <c r="O1453" s="664">
        <v>2737</v>
      </c>
      <c r="P1453" s="677">
        <v>16.005847953216374</v>
      </c>
      <c r="Q1453" s="665">
        <v>30.752808988764045</v>
      </c>
    </row>
    <row r="1454" spans="1:17" ht="14.4" customHeight="1" x14ac:dyDescent="0.3">
      <c r="A1454" s="660" t="s">
        <v>7170</v>
      </c>
      <c r="B1454" s="661" t="s">
        <v>7468</v>
      </c>
      <c r="C1454" s="661" t="s">
        <v>4375</v>
      </c>
      <c r="D1454" s="661" t="s">
        <v>7481</v>
      </c>
      <c r="E1454" s="661" t="s">
        <v>7482</v>
      </c>
      <c r="F1454" s="664">
        <v>114</v>
      </c>
      <c r="G1454" s="664">
        <v>16074</v>
      </c>
      <c r="H1454" s="661">
        <v>1</v>
      </c>
      <c r="I1454" s="661">
        <v>141</v>
      </c>
      <c r="J1454" s="664">
        <v>458</v>
      </c>
      <c r="K1454" s="664">
        <v>64578</v>
      </c>
      <c r="L1454" s="661">
        <v>4.0175438596491224</v>
      </c>
      <c r="M1454" s="661">
        <v>141</v>
      </c>
      <c r="N1454" s="664">
        <v>694</v>
      </c>
      <c r="O1454" s="664">
        <v>90782</v>
      </c>
      <c r="P1454" s="677">
        <v>5.6477541371158395</v>
      </c>
      <c r="Q1454" s="665">
        <v>130.80979827089337</v>
      </c>
    </row>
    <row r="1455" spans="1:17" ht="14.4" customHeight="1" x14ac:dyDescent="0.3">
      <c r="A1455" s="660" t="s">
        <v>7170</v>
      </c>
      <c r="B1455" s="661" t="s">
        <v>7468</v>
      </c>
      <c r="C1455" s="661" t="s">
        <v>4375</v>
      </c>
      <c r="D1455" s="661" t="s">
        <v>7483</v>
      </c>
      <c r="E1455" s="661" t="s">
        <v>7484</v>
      </c>
      <c r="F1455" s="664">
        <v>97</v>
      </c>
      <c r="G1455" s="664">
        <v>31816</v>
      </c>
      <c r="H1455" s="661">
        <v>1</v>
      </c>
      <c r="I1455" s="661">
        <v>328</v>
      </c>
      <c r="J1455" s="664">
        <v>330</v>
      </c>
      <c r="K1455" s="664">
        <v>107910</v>
      </c>
      <c r="L1455" s="661">
        <v>3.3916897158662307</v>
      </c>
      <c r="M1455" s="661">
        <v>327</v>
      </c>
      <c r="N1455" s="664">
        <v>464</v>
      </c>
      <c r="O1455" s="664">
        <v>152949</v>
      </c>
      <c r="P1455" s="677">
        <v>4.8072982147347245</v>
      </c>
      <c r="Q1455" s="665">
        <v>329.63146551724139</v>
      </c>
    </row>
    <row r="1456" spans="1:17" ht="14.4" customHeight="1" x14ac:dyDescent="0.3">
      <c r="A1456" s="660" t="s">
        <v>7170</v>
      </c>
      <c r="B1456" s="661" t="s">
        <v>7468</v>
      </c>
      <c r="C1456" s="661" t="s">
        <v>4375</v>
      </c>
      <c r="D1456" s="661" t="s">
        <v>7485</v>
      </c>
      <c r="E1456" s="661" t="s">
        <v>7486</v>
      </c>
      <c r="F1456" s="664">
        <v>21</v>
      </c>
      <c r="G1456" s="664">
        <v>1176</v>
      </c>
      <c r="H1456" s="661">
        <v>1</v>
      </c>
      <c r="I1456" s="661">
        <v>56</v>
      </c>
      <c r="J1456" s="664">
        <v>164</v>
      </c>
      <c r="K1456" s="664">
        <v>9184</v>
      </c>
      <c r="L1456" s="661">
        <v>7.8095238095238093</v>
      </c>
      <c r="M1456" s="661">
        <v>56</v>
      </c>
      <c r="N1456" s="664">
        <v>246</v>
      </c>
      <c r="O1456" s="664">
        <v>13961</v>
      </c>
      <c r="P1456" s="677">
        <v>11.871598639455783</v>
      </c>
      <c r="Q1456" s="665">
        <v>56.752032520325201</v>
      </c>
    </row>
    <row r="1457" spans="1:17" ht="14.4" customHeight="1" x14ac:dyDescent="0.3">
      <c r="A1457" s="660" t="s">
        <v>7170</v>
      </c>
      <c r="B1457" s="661" t="s">
        <v>7468</v>
      </c>
      <c r="C1457" s="661" t="s">
        <v>4375</v>
      </c>
      <c r="D1457" s="661" t="s">
        <v>7505</v>
      </c>
      <c r="E1457" s="661" t="s">
        <v>7506</v>
      </c>
      <c r="F1457" s="664">
        <v>9</v>
      </c>
      <c r="G1457" s="664">
        <v>5796</v>
      </c>
      <c r="H1457" s="661">
        <v>1</v>
      </c>
      <c r="I1457" s="661">
        <v>644</v>
      </c>
      <c r="J1457" s="664">
        <v>293</v>
      </c>
      <c r="K1457" s="664">
        <v>188985</v>
      </c>
      <c r="L1457" s="661">
        <v>32.606107660455486</v>
      </c>
      <c r="M1457" s="661">
        <v>645</v>
      </c>
      <c r="N1457" s="664">
        <v>400</v>
      </c>
      <c r="O1457" s="664">
        <v>259470</v>
      </c>
      <c r="P1457" s="677">
        <v>44.767080745341616</v>
      </c>
      <c r="Q1457" s="665">
        <v>648.67499999999995</v>
      </c>
    </row>
    <row r="1458" spans="1:17" ht="14.4" customHeight="1" x14ac:dyDescent="0.3">
      <c r="A1458" s="660" t="s">
        <v>7170</v>
      </c>
      <c r="B1458" s="661" t="s">
        <v>7468</v>
      </c>
      <c r="C1458" s="661" t="s">
        <v>4376</v>
      </c>
      <c r="D1458" s="661" t="s">
        <v>7469</v>
      </c>
      <c r="E1458" s="661" t="s">
        <v>7470</v>
      </c>
      <c r="F1458" s="664">
        <v>34</v>
      </c>
      <c r="G1458" s="664">
        <v>1156</v>
      </c>
      <c r="H1458" s="661">
        <v>1</v>
      </c>
      <c r="I1458" s="661">
        <v>34</v>
      </c>
      <c r="J1458" s="664">
        <v>102</v>
      </c>
      <c r="K1458" s="664">
        <v>3468</v>
      </c>
      <c r="L1458" s="661">
        <v>3</v>
      </c>
      <c r="M1458" s="661">
        <v>34</v>
      </c>
      <c r="N1458" s="664">
        <v>128</v>
      </c>
      <c r="O1458" s="664">
        <v>4441</v>
      </c>
      <c r="P1458" s="677">
        <v>3.8416955017301038</v>
      </c>
      <c r="Q1458" s="665">
        <v>34.6953125</v>
      </c>
    </row>
    <row r="1459" spans="1:17" ht="14.4" customHeight="1" x14ac:dyDescent="0.3">
      <c r="A1459" s="660" t="s">
        <v>7170</v>
      </c>
      <c r="B1459" s="661" t="s">
        <v>7468</v>
      </c>
      <c r="C1459" s="661" t="s">
        <v>4376</v>
      </c>
      <c r="D1459" s="661" t="s">
        <v>7473</v>
      </c>
      <c r="E1459" s="661" t="s">
        <v>7474</v>
      </c>
      <c r="F1459" s="664">
        <v>8</v>
      </c>
      <c r="G1459" s="664">
        <v>1304</v>
      </c>
      <c r="H1459" s="661">
        <v>1</v>
      </c>
      <c r="I1459" s="661">
        <v>163</v>
      </c>
      <c r="J1459" s="664">
        <v>3</v>
      </c>
      <c r="K1459" s="664">
        <v>489</v>
      </c>
      <c r="L1459" s="661">
        <v>0.375</v>
      </c>
      <c r="M1459" s="661">
        <v>163</v>
      </c>
      <c r="N1459" s="664">
        <v>1</v>
      </c>
      <c r="O1459" s="664">
        <v>163</v>
      </c>
      <c r="P1459" s="677">
        <v>0.125</v>
      </c>
      <c r="Q1459" s="665">
        <v>163</v>
      </c>
    </row>
    <row r="1460" spans="1:17" ht="14.4" customHeight="1" x14ac:dyDescent="0.3">
      <c r="A1460" s="660" t="s">
        <v>7170</v>
      </c>
      <c r="B1460" s="661" t="s">
        <v>7468</v>
      </c>
      <c r="C1460" s="661" t="s">
        <v>4376</v>
      </c>
      <c r="D1460" s="661" t="s">
        <v>7477</v>
      </c>
      <c r="E1460" s="661" t="s">
        <v>7478</v>
      </c>
      <c r="F1460" s="664"/>
      <c r="G1460" s="664"/>
      <c r="H1460" s="661"/>
      <c r="I1460" s="661"/>
      <c r="J1460" s="664"/>
      <c r="K1460" s="664"/>
      <c r="L1460" s="661"/>
      <c r="M1460" s="661"/>
      <c r="N1460" s="664">
        <v>2</v>
      </c>
      <c r="O1460" s="664">
        <v>210</v>
      </c>
      <c r="P1460" s="677"/>
      <c r="Q1460" s="665">
        <v>105</v>
      </c>
    </row>
    <row r="1461" spans="1:17" ht="14.4" customHeight="1" x14ac:dyDescent="0.3">
      <c r="A1461" s="660" t="s">
        <v>7170</v>
      </c>
      <c r="B1461" s="661" t="s">
        <v>7468</v>
      </c>
      <c r="C1461" s="661" t="s">
        <v>4376</v>
      </c>
      <c r="D1461" s="661" t="s">
        <v>7501</v>
      </c>
      <c r="E1461" s="661" t="s">
        <v>7502</v>
      </c>
      <c r="F1461" s="664">
        <v>190</v>
      </c>
      <c r="G1461" s="664">
        <v>0</v>
      </c>
      <c r="H1461" s="661"/>
      <c r="I1461" s="661">
        <v>0</v>
      </c>
      <c r="J1461" s="664">
        <v>168</v>
      </c>
      <c r="K1461" s="664">
        <v>0</v>
      </c>
      <c r="L1461" s="661"/>
      <c r="M1461" s="661">
        <v>0</v>
      </c>
      <c r="N1461" s="664">
        <v>139</v>
      </c>
      <c r="O1461" s="664">
        <v>0</v>
      </c>
      <c r="P1461" s="677"/>
      <c r="Q1461" s="665">
        <v>0</v>
      </c>
    </row>
    <row r="1462" spans="1:17" ht="14.4" customHeight="1" x14ac:dyDescent="0.3">
      <c r="A1462" s="660" t="s">
        <v>7170</v>
      </c>
      <c r="B1462" s="661" t="s">
        <v>7468</v>
      </c>
      <c r="C1462" s="661" t="s">
        <v>4376</v>
      </c>
      <c r="D1462" s="661" t="s">
        <v>7471</v>
      </c>
      <c r="E1462" s="661" t="s">
        <v>7472</v>
      </c>
      <c r="F1462" s="664">
        <v>4</v>
      </c>
      <c r="G1462" s="664">
        <v>76</v>
      </c>
      <c r="H1462" s="661">
        <v>1</v>
      </c>
      <c r="I1462" s="661">
        <v>19</v>
      </c>
      <c r="J1462" s="664">
        <v>11</v>
      </c>
      <c r="K1462" s="664">
        <v>330</v>
      </c>
      <c r="L1462" s="661">
        <v>4.3421052631578947</v>
      </c>
      <c r="M1462" s="661">
        <v>30</v>
      </c>
      <c r="N1462" s="664">
        <v>2</v>
      </c>
      <c r="O1462" s="664">
        <v>62</v>
      </c>
      <c r="P1462" s="677">
        <v>0.81578947368421051</v>
      </c>
      <c r="Q1462" s="665">
        <v>31</v>
      </c>
    </row>
    <row r="1463" spans="1:17" ht="14.4" customHeight="1" x14ac:dyDescent="0.3">
      <c r="A1463" s="660" t="s">
        <v>7170</v>
      </c>
      <c r="B1463" s="661" t="s">
        <v>7468</v>
      </c>
      <c r="C1463" s="661" t="s">
        <v>4376</v>
      </c>
      <c r="D1463" s="661" t="s">
        <v>7481</v>
      </c>
      <c r="E1463" s="661" t="s">
        <v>7482</v>
      </c>
      <c r="F1463" s="664"/>
      <c r="G1463" s="664"/>
      <c r="H1463" s="661"/>
      <c r="I1463" s="661"/>
      <c r="J1463" s="664"/>
      <c r="K1463" s="664"/>
      <c r="L1463" s="661"/>
      <c r="M1463" s="661"/>
      <c r="N1463" s="664">
        <v>2</v>
      </c>
      <c r="O1463" s="664">
        <v>256</v>
      </c>
      <c r="P1463" s="677"/>
      <c r="Q1463" s="665">
        <v>128</v>
      </c>
    </row>
    <row r="1464" spans="1:17" ht="14.4" customHeight="1" x14ac:dyDescent="0.3">
      <c r="A1464" s="660" t="s">
        <v>7170</v>
      </c>
      <c r="B1464" s="661" t="s">
        <v>7468</v>
      </c>
      <c r="C1464" s="661" t="s">
        <v>4376</v>
      </c>
      <c r="D1464" s="661" t="s">
        <v>7483</v>
      </c>
      <c r="E1464" s="661" t="s">
        <v>7484</v>
      </c>
      <c r="F1464" s="664">
        <v>153</v>
      </c>
      <c r="G1464" s="664">
        <v>50184</v>
      </c>
      <c r="H1464" s="661">
        <v>1</v>
      </c>
      <c r="I1464" s="661">
        <v>328</v>
      </c>
      <c r="J1464" s="664">
        <v>161</v>
      </c>
      <c r="K1464" s="664">
        <v>52647</v>
      </c>
      <c r="L1464" s="661">
        <v>1.049079387852702</v>
      </c>
      <c r="M1464" s="661">
        <v>327</v>
      </c>
      <c r="N1464" s="664">
        <v>137</v>
      </c>
      <c r="O1464" s="664">
        <v>45075</v>
      </c>
      <c r="P1464" s="677">
        <v>0.89819464371114299</v>
      </c>
      <c r="Q1464" s="665">
        <v>329.01459854014598</v>
      </c>
    </row>
    <row r="1465" spans="1:17" ht="14.4" customHeight="1" x14ac:dyDescent="0.3">
      <c r="A1465" s="660" t="s">
        <v>7170</v>
      </c>
      <c r="B1465" s="661" t="s">
        <v>7468</v>
      </c>
      <c r="C1465" s="661" t="s">
        <v>4376</v>
      </c>
      <c r="D1465" s="661" t="s">
        <v>7485</v>
      </c>
      <c r="E1465" s="661" t="s">
        <v>7486</v>
      </c>
      <c r="F1465" s="664">
        <v>1</v>
      </c>
      <c r="G1465" s="664">
        <v>56</v>
      </c>
      <c r="H1465" s="661">
        <v>1</v>
      </c>
      <c r="I1465" s="661">
        <v>56</v>
      </c>
      <c r="J1465" s="664"/>
      <c r="K1465" s="664"/>
      <c r="L1465" s="661"/>
      <c r="M1465" s="661"/>
      <c r="N1465" s="664">
        <v>4</v>
      </c>
      <c r="O1465" s="664">
        <v>228</v>
      </c>
      <c r="P1465" s="677">
        <v>4.0714285714285712</v>
      </c>
      <c r="Q1465" s="665">
        <v>57</v>
      </c>
    </row>
    <row r="1466" spans="1:17" ht="14.4" customHeight="1" x14ac:dyDescent="0.3">
      <c r="A1466" s="660" t="s">
        <v>7170</v>
      </c>
      <c r="B1466" s="661" t="s">
        <v>7468</v>
      </c>
      <c r="C1466" s="661" t="s">
        <v>4376</v>
      </c>
      <c r="D1466" s="661" t="s">
        <v>7505</v>
      </c>
      <c r="E1466" s="661" t="s">
        <v>7506</v>
      </c>
      <c r="F1466" s="664">
        <v>1</v>
      </c>
      <c r="G1466" s="664">
        <v>644</v>
      </c>
      <c r="H1466" s="661">
        <v>1</v>
      </c>
      <c r="I1466" s="661">
        <v>644</v>
      </c>
      <c r="J1466" s="664">
        <v>1</v>
      </c>
      <c r="K1466" s="664">
        <v>645</v>
      </c>
      <c r="L1466" s="661">
        <v>1.0015527950310559</v>
      </c>
      <c r="M1466" s="661">
        <v>645</v>
      </c>
      <c r="N1466" s="664"/>
      <c r="O1466" s="664"/>
      <c r="P1466" s="677"/>
      <c r="Q1466" s="665"/>
    </row>
    <row r="1467" spans="1:17" ht="14.4" customHeight="1" x14ac:dyDescent="0.3">
      <c r="A1467" s="660" t="s">
        <v>7170</v>
      </c>
      <c r="B1467" s="661" t="s">
        <v>7468</v>
      </c>
      <c r="C1467" s="661" t="s">
        <v>4377</v>
      </c>
      <c r="D1467" s="661" t="s">
        <v>7469</v>
      </c>
      <c r="E1467" s="661" t="s">
        <v>7470</v>
      </c>
      <c r="F1467" s="664">
        <v>7</v>
      </c>
      <c r="G1467" s="664">
        <v>238</v>
      </c>
      <c r="H1467" s="661">
        <v>1</v>
      </c>
      <c r="I1467" s="661">
        <v>34</v>
      </c>
      <c r="J1467" s="664">
        <v>1</v>
      </c>
      <c r="K1467" s="664">
        <v>34</v>
      </c>
      <c r="L1467" s="661">
        <v>0.14285714285714285</v>
      </c>
      <c r="M1467" s="661">
        <v>34</v>
      </c>
      <c r="N1467" s="664">
        <v>1</v>
      </c>
      <c r="O1467" s="664">
        <v>35</v>
      </c>
      <c r="P1467" s="677">
        <v>0.14705882352941177</v>
      </c>
      <c r="Q1467" s="665">
        <v>35</v>
      </c>
    </row>
    <row r="1468" spans="1:17" ht="14.4" customHeight="1" x14ac:dyDescent="0.3">
      <c r="A1468" s="660" t="s">
        <v>7170</v>
      </c>
      <c r="B1468" s="661" t="s">
        <v>7468</v>
      </c>
      <c r="C1468" s="661" t="s">
        <v>4377</v>
      </c>
      <c r="D1468" s="661" t="s">
        <v>7473</v>
      </c>
      <c r="E1468" s="661" t="s">
        <v>7474</v>
      </c>
      <c r="F1468" s="664"/>
      <c r="G1468" s="664"/>
      <c r="H1468" s="661"/>
      <c r="I1468" s="661"/>
      <c r="J1468" s="664"/>
      <c r="K1468" s="664"/>
      <c r="L1468" s="661"/>
      <c r="M1468" s="661"/>
      <c r="N1468" s="664">
        <v>1</v>
      </c>
      <c r="O1468" s="664">
        <v>164</v>
      </c>
      <c r="P1468" s="677"/>
      <c r="Q1468" s="665">
        <v>164</v>
      </c>
    </row>
    <row r="1469" spans="1:17" ht="14.4" customHeight="1" x14ac:dyDescent="0.3">
      <c r="A1469" s="660" t="s">
        <v>7170</v>
      </c>
      <c r="B1469" s="661" t="s">
        <v>7468</v>
      </c>
      <c r="C1469" s="661" t="s">
        <v>4377</v>
      </c>
      <c r="D1469" s="661" t="s">
        <v>7477</v>
      </c>
      <c r="E1469" s="661" t="s">
        <v>7478</v>
      </c>
      <c r="F1469" s="664"/>
      <c r="G1469" s="664"/>
      <c r="H1469" s="661"/>
      <c r="I1469" s="661"/>
      <c r="J1469" s="664">
        <v>3</v>
      </c>
      <c r="K1469" s="664">
        <v>312</v>
      </c>
      <c r="L1469" s="661"/>
      <c r="M1469" s="661">
        <v>104</v>
      </c>
      <c r="N1469" s="664"/>
      <c r="O1469" s="664"/>
      <c r="P1469" s="677"/>
      <c r="Q1469" s="665"/>
    </row>
    <row r="1470" spans="1:17" ht="14.4" customHeight="1" x14ac:dyDescent="0.3">
      <c r="A1470" s="660" t="s">
        <v>7170</v>
      </c>
      <c r="B1470" s="661" t="s">
        <v>7468</v>
      </c>
      <c r="C1470" s="661" t="s">
        <v>4377</v>
      </c>
      <c r="D1470" s="661" t="s">
        <v>7501</v>
      </c>
      <c r="E1470" s="661" t="s">
        <v>7502</v>
      </c>
      <c r="F1470" s="664">
        <v>8</v>
      </c>
      <c r="G1470" s="664">
        <v>0</v>
      </c>
      <c r="H1470" s="661"/>
      <c r="I1470" s="661">
        <v>0</v>
      </c>
      <c r="J1470" s="664">
        <v>5</v>
      </c>
      <c r="K1470" s="664">
        <v>0</v>
      </c>
      <c r="L1470" s="661"/>
      <c r="M1470" s="661">
        <v>0</v>
      </c>
      <c r="N1470" s="664">
        <v>2</v>
      </c>
      <c r="O1470" s="664">
        <v>0</v>
      </c>
      <c r="P1470" s="677"/>
      <c r="Q1470" s="665">
        <v>0</v>
      </c>
    </row>
    <row r="1471" spans="1:17" ht="14.4" customHeight="1" x14ac:dyDescent="0.3">
      <c r="A1471" s="660" t="s">
        <v>7170</v>
      </c>
      <c r="B1471" s="661" t="s">
        <v>7468</v>
      </c>
      <c r="C1471" s="661" t="s">
        <v>4377</v>
      </c>
      <c r="D1471" s="661" t="s">
        <v>7481</v>
      </c>
      <c r="E1471" s="661" t="s">
        <v>7482</v>
      </c>
      <c r="F1471" s="664"/>
      <c r="G1471" s="664"/>
      <c r="H1471" s="661"/>
      <c r="I1471" s="661"/>
      <c r="J1471" s="664">
        <v>1</v>
      </c>
      <c r="K1471" s="664">
        <v>141</v>
      </c>
      <c r="L1471" s="661"/>
      <c r="M1471" s="661">
        <v>141</v>
      </c>
      <c r="N1471" s="664"/>
      <c r="O1471" s="664"/>
      <c r="P1471" s="677"/>
      <c r="Q1471" s="665"/>
    </row>
    <row r="1472" spans="1:17" ht="14.4" customHeight="1" x14ac:dyDescent="0.3">
      <c r="A1472" s="660" t="s">
        <v>7170</v>
      </c>
      <c r="B1472" s="661" t="s">
        <v>7468</v>
      </c>
      <c r="C1472" s="661" t="s">
        <v>4377</v>
      </c>
      <c r="D1472" s="661" t="s">
        <v>7483</v>
      </c>
      <c r="E1472" s="661" t="s">
        <v>7484</v>
      </c>
      <c r="F1472" s="664">
        <v>1</v>
      </c>
      <c r="G1472" s="664">
        <v>328</v>
      </c>
      <c r="H1472" s="661">
        <v>1</v>
      </c>
      <c r="I1472" s="661">
        <v>328</v>
      </c>
      <c r="J1472" s="664">
        <v>5</v>
      </c>
      <c r="K1472" s="664">
        <v>1635</v>
      </c>
      <c r="L1472" s="661">
        <v>4.9847560975609753</v>
      </c>
      <c r="M1472" s="661">
        <v>327</v>
      </c>
      <c r="N1472" s="664"/>
      <c r="O1472" s="664"/>
      <c r="P1472" s="677"/>
      <c r="Q1472" s="665"/>
    </row>
    <row r="1473" spans="1:17" ht="14.4" customHeight="1" x14ac:dyDescent="0.3">
      <c r="A1473" s="660" t="s">
        <v>7170</v>
      </c>
      <c r="B1473" s="661" t="s">
        <v>7468</v>
      </c>
      <c r="C1473" s="661" t="s">
        <v>4378</v>
      </c>
      <c r="D1473" s="661" t="s">
        <v>7489</v>
      </c>
      <c r="E1473" s="661" t="s">
        <v>7490</v>
      </c>
      <c r="F1473" s="664">
        <v>10</v>
      </c>
      <c r="G1473" s="664">
        <v>2760</v>
      </c>
      <c r="H1473" s="661">
        <v>1</v>
      </c>
      <c r="I1473" s="661">
        <v>276</v>
      </c>
      <c r="J1473" s="664">
        <v>9</v>
      </c>
      <c r="K1473" s="664">
        <v>2493</v>
      </c>
      <c r="L1473" s="661">
        <v>0.90326086956521734</v>
      </c>
      <c r="M1473" s="661">
        <v>277</v>
      </c>
      <c r="N1473" s="664">
        <v>16</v>
      </c>
      <c r="O1473" s="664">
        <v>4458</v>
      </c>
      <c r="P1473" s="677">
        <v>1.6152173913043477</v>
      </c>
      <c r="Q1473" s="665">
        <v>278.625</v>
      </c>
    </row>
    <row r="1474" spans="1:17" ht="14.4" customHeight="1" x14ac:dyDescent="0.3">
      <c r="A1474" s="660" t="s">
        <v>7170</v>
      </c>
      <c r="B1474" s="661" t="s">
        <v>7468</v>
      </c>
      <c r="C1474" s="661" t="s">
        <v>4378</v>
      </c>
      <c r="D1474" s="661" t="s">
        <v>7469</v>
      </c>
      <c r="E1474" s="661" t="s">
        <v>7470</v>
      </c>
      <c r="F1474" s="664">
        <v>352</v>
      </c>
      <c r="G1474" s="664">
        <v>11968</v>
      </c>
      <c r="H1474" s="661">
        <v>1</v>
      </c>
      <c r="I1474" s="661">
        <v>34</v>
      </c>
      <c r="J1474" s="664">
        <v>184</v>
      </c>
      <c r="K1474" s="664">
        <v>6256</v>
      </c>
      <c r="L1474" s="661">
        <v>0.52272727272727271</v>
      </c>
      <c r="M1474" s="661">
        <v>34</v>
      </c>
      <c r="N1474" s="664">
        <v>94</v>
      </c>
      <c r="O1474" s="664">
        <v>3254</v>
      </c>
      <c r="P1474" s="677">
        <v>0.27189171122994654</v>
      </c>
      <c r="Q1474" s="665">
        <v>34.617021276595743</v>
      </c>
    </row>
    <row r="1475" spans="1:17" ht="14.4" customHeight="1" x14ac:dyDescent="0.3">
      <c r="A1475" s="660" t="s">
        <v>7170</v>
      </c>
      <c r="B1475" s="661" t="s">
        <v>7468</v>
      </c>
      <c r="C1475" s="661" t="s">
        <v>4378</v>
      </c>
      <c r="D1475" s="661" t="s">
        <v>7473</v>
      </c>
      <c r="E1475" s="661" t="s">
        <v>7474</v>
      </c>
      <c r="F1475" s="664">
        <v>1067</v>
      </c>
      <c r="G1475" s="664">
        <v>173921</v>
      </c>
      <c r="H1475" s="661">
        <v>1</v>
      </c>
      <c r="I1475" s="661">
        <v>163</v>
      </c>
      <c r="J1475" s="664">
        <v>962</v>
      </c>
      <c r="K1475" s="664">
        <v>156806</v>
      </c>
      <c r="L1475" s="661">
        <v>0.90159325210871599</v>
      </c>
      <c r="M1475" s="661">
        <v>163</v>
      </c>
      <c r="N1475" s="664">
        <v>1044</v>
      </c>
      <c r="O1475" s="664">
        <v>170880</v>
      </c>
      <c r="P1475" s="677">
        <v>0.98251504993646543</v>
      </c>
      <c r="Q1475" s="665">
        <v>163.67816091954023</v>
      </c>
    </row>
    <row r="1476" spans="1:17" ht="14.4" customHeight="1" x14ac:dyDescent="0.3">
      <c r="A1476" s="660" t="s">
        <v>7170</v>
      </c>
      <c r="B1476" s="661" t="s">
        <v>7468</v>
      </c>
      <c r="C1476" s="661" t="s">
        <v>4378</v>
      </c>
      <c r="D1476" s="661" t="s">
        <v>7499</v>
      </c>
      <c r="E1476" s="661" t="s">
        <v>7500</v>
      </c>
      <c r="F1476" s="664"/>
      <c r="G1476" s="664"/>
      <c r="H1476" s="661"/>
      <c r="I1476" s="661"/>
      <c r="J1476" s="664"/>
      <c r="K1476" s="664"/>
      <c r="L1476" s="661"/>
      <c r="M1476" s="661"/>
      <c r="N1476" s="664">
        <v>2</v>
      </c>
      <c r="O1476" s="664">
        <v>0</v>
      </c>
      <c r="P1476" s="677"/>
      <c r="Q1476" s="665">
        <v>0</v>
      </c>
    </row>
    <row r="1477" spans="1:17" ht="14.4" customHeight="1" x14ac:dyDescent="0.3">
      <c r="A1477" s="660" t="s">
        <v>7170</v>
      </c>
      <c r="B1477" s="661" t="s">
        <v>7468</v>
      </c>
      <c r="C1477" s="661" t="s">
        <v>4378</v>
      </c>
      <c r="D1477" s="661" t="s">
        <v>7475</v>
      </c>
      <c r="E1477" s="661" t="s">
        <v>7476</v>
      </c>
      <c r="F1477" s="664">
        <v>1</v>
      </c>
      <c r="G1477" s="664">
        <v>0</v>
      </c>
      <c r="H1477" s="661"/>
      <c r="I1477" s="661">
        <v>0</v>
      </c>
      <c r="J1477" s="664">
        <v>2</v>
      </c>
      <c r="K1477" s="664">
        <v>0</v>
      </c>
      <c r="L1477" s="661"/>
      <c r="M1477" s="661">
        <v>0</v>
      </c>
      <c r="N1477" s="664">
        <v>5</v>
      </c>
      <c r="O1477" s="664">
        <v>0</v>
      </c>
      <c r="P1477" s="677"/>
      <c r="Q1477" s="665">
        <v>0</v>
      </c>
    </row>
    <row r="1478" spans="1:17" ht="14.4" customHeight="1" x14ac:dyDescent="0.3">
      <c r="A1478" s="660" t="s">
        <v>7170</v>
      </c>
      <c r="B1478" s="661" t="s">
        <v>7468</v>
      </c>
      <c r="C1478" s="661" t="s">
        <v>4378</v>
      </c>
      <c r="D1478" s="661" t="s">
        <v>7477</v>
      </c>
      <c r="E1478" s="661" t="s">
        <v>7478</v>
      </c>
      <c r="F1478" s="664">
        <v>788</v>
      </c>
      <c r="G1478" s="664">
        <v>81164</v>
      </c>
      <c r="H1478" s="661">
        <v>1</v>
      </c>
      <c r="I1478" s="661">
        <v>103</v>
      </c>
      <c r="J1478" s="664">
        <v>677</v>
      </c>
      <c r="K1478" s="664">
        <v>70408</v>
      </c>
      <c r="L1478" s="661">
        <v>0.86747819230200585</v>
      </c>
      <c r="M1478" s="661">
        <v>104</v>
      </c>
      <c r="N1478" s="664">
        <v>633</v>
      </c>
      <c r="O1478" s="664">
        <v>66242</v>
      </c>
      <c r="P1478" s="677">
        <v>0.81615001724902669</v>
      </c>
      <c r="Q1478" s="665">
        <v>104.6477093206951</v>
      </c>
    </row>
    <row r="1479" spans="1:17" ht="14.4" customHeight="1" x14ac:dyDescent="0.3">
      <c r="A1479" s="660" t="s">
        <v>7170</v>
      </c>
      <c r="B1479" s="661" t="s">
        <v>7468</v>
      </c>
      <c r="C1479" s="661" t="s">
        <v>4378</v>
      </c>
      <c r="D1479" s="661" t="s">
        <v>7501</v>
      </c>
      <c r="E1479" s="661" t="s">
        <v>7502</v>
      </c>
      <c r="F1479" s="664">
        <v>1267</v>
      </c>
      <c r="G1479" s="664">
        <v>0</v>
      </c>
      <c r="H1479" s="661"/>
      <c r="I1479" s="661">
        <v>0</v>
      </c>
      <c r="J1479" s="664">
        <v>1247</v>
      </c>
      <c r="K1479" s="664">
        <v>0</v>
      </c>
      <c r="L1479" s="661"/>
      <c r="M1479" s="661">
        <v>0</v>
      </c>
      <c r="N1479" s="664">
        <v>1283</v>
      </c>
      <c r="O1479" s="664">
        <v>0</v>
      </c>
      <c r="P1479" s="677"/>
      <c r="Q1479" s="665">
        <v>0</v>
      </c>
    </row>
    <row r="1480" spans="1:17" ht="14.4" customHeight="1" x14ac:dyDescent="0.3">
      <c r="A1480" s="660" t="s">
        <v>7170</v>
      </c>
      <c r="B1480" s="661" t="s">
        <v>7468</v>
      </c>
      <c r="C1480" s="661" t="s">
        <v>4378</v>
      </c>
      <c r="D1480" s="661" t="s">
        <v>7479</v>
      </c>
      <c r="E1480" s="661" t="s">
        <v>7480</v>
      </c>
      <c r="F1480" s="664"/>
      <c r="G1480" s="664"/>
      <c r="H1480" s="661"/>
      <c r="I1480" s="661"/>
      <c r="J1480" s="664">
        <v>2</v>
      </c>
      <c r="K1480" s="664">
        <v>70</v>
      </c>
      <c r="L1480" s="661"/>
      <c r="M1480" s="661">
        <v>35</v>
      </c>
      <c r="N1480" s="664">
        <v>3</v>
      </c>
      <c r="O1480" s="664">
        <v>106</v>
      </c>
      <c r="P1480" s="677"/>
      <c r="Q1480" s="665">
        <v>35.333333333333336</v>
      </c>
    </row>
    <row r="1481" spans="1:17" ht="14.4" customHeight="1" x14ac:dyDescent="0.3">
      <c r="A1481" s="660" t="s">
        <v>7170</v>
      </c>
      <c r="B1481" s="661" t="s">
        <v>7468</v>
      </c>
      <c r="C1481" s="661" t="s">
        <v>4378</v>
      </c>
      <c r="D1481" s="661" t="s">
        <v>7509</v>
      </c>
      <c r="E1481" s="661" t="s">
        <v>7510</v>
      </c>
      <c r="F1481" s="664"/>
      <c r="G1481" s="664"/>
      <c r="H1481" s="661"/>
      <c r="I1481" s="661"/>
      <c r="J1481" s="664">
        <v>2</v>
      </c>
      <c r="K1481" s="664">
        <v>162</v>
      </c>
      <c r="L1481" s="661"/>
      <c r="M1481" s="661">
        <v>81</v>
      </c>
      <c r="N1481" s="664">
        <v>14</v>
      </c>
      <c r="O1481" s="664">
        <v>1146</v>
      </c>
      <c r="P1481" s="677"/>
      <c r="Q1481" s="665">
        <v>81.857142857142861</v>
      </c>
    </row>
    <row r="1482" spans="1:17" ht="14.4" customHeight="1" x14ac:dyDescent="0.3">
      <c r="A1482" s="660" t="s">
        <v>7170</v>
      </c>
      <c r="B1482" s="661" t="s">
        <v>7468</v>
      </c>
      <c r="C1482" s="661" t="s">
        <v>4378</v>
      </c>
      <c r="D1482" s="661" t="s">
        <v>7471</v>
      </c>
      <c r="E1482" s="661" t="s">
        <v>7472</v>
      </c>
      <c r="F1482" s="664">
        <v>87</v>
      </c>
      <c r="G1482" s="664">
        <v>1653</v>
      </c>
      <c r="H1482" s="661">
        <v>1</v>
      </c>
      <c r="I1482" s="661">
        <v>19</v>
      </c>
      <c r="J1482" s="664">
        <v>106</v>
      </c>
      <c r="K1482" s="664">
        <v>3180</v>
      </c>
      <c r="L1482" s="661">
        <v>1.9237749546279492</v>
      </c>
      <c r="M1482" s="661">
        <v>30</v>
      </c>
      <c r="N1482" s="664">
        <v>59</v>
      </c>
      <c r="O1482" s="664">
        <v>1800</v>
      </c>
      <c r="P1482" s="677">
        <v>1.0889292196007259</v>
      </c>
      <c r="Q1482" s="665">
        <v>30.508474576271187</v>
      </c>
    </row>
    <row r="1483" spans="1:17" ht="14.4" customHeight="1" x14ac:dyDescent="0.3">
      <c r="A1483" s="660" t="s">
        <v>7170</v>
      </c>
      <c r="B1483" s="661" t="s">
        <v>7468</v>
      </c>
      <c r="C1483" s="661" t="s">
        <v>4378</v>
      </c>
      <c r="D1483" s="661" t="s">
        <v>7481</v>
      </c>
      <c r="E1483" s="661" t="s">
        <v>7482</v>
      </c>
      <c r="F1483" s="664">
        <v>578</v>
      </c>
      <c r="G1483" s="664">
        <v>81498</v>
      </c>
      <c r="H1483" s="661">
        <v>1</v>
      </c>
      <c r="I1483" s="661">
        <v>141</v>
      </c>
      <c r="J1483" s="664">
        <v>493</v>
      </c>
      <c r="K1483" s="664">
        <v>69513</v>
      </c>
      <c r="L1483" s="661">
        <v>0.8529411764705882</v>
      </c>
      <c r="M1483" s="661">
        <v>141</v>
      </c>
      <c r="N1483" s="664">
        <v>412</v>
      </c>
      <c r="O1483" s="664">
        <v>54699</v>
      </c>
      <c r="P1483" s="677">
        <v>0.67116984465876461</v>
      </c>
      <c r="Q1483" s="665">
        <v>132.76456310679612</v>
      </c>
    </row>
    <row r="1484" spans="1:17" ht="14.4" customHeight="1" x14ac:dyDescent="0.3">
      <c r="A1484" s="660" t="s">
        <v>7170</v>
      </c>
      <c r="B1484" s="661" t="s">
        <v>7468</v>
      </c>
      <c r="C1484" s="661" t="s">
        <v>4378</v>
      </c>
      <c r="D1484" s="661" t="s">
        <v>7483</v>
      </c>
      <c r="E1484" s="661" t="s">
        <v>7484</v>
      </c>
      <c r="F1484" s="664">
        <v>205</v>
      </c>
      <c r="G1484" s="664">
        <v>67240</v>
      </c>
      <c r="H1484" s="661">
        <v>1</v>
      </c>
      <c r="I1484" s="661">
        <v>328</v>
      </c>
      <c r="J1484" s="664">
        <v>303</v>
      </c>
      <c r="K1484" s="664">
        <v>99081</v>
      </c>
      <c r="L1484" s="661">
        <v>1.4735425342058299</v>
      </c>
      <c r="M1484" s="661">
        <v>327</v>
      </c>
      <c r="N1484" s="664">
        <v>260</v>
      </c>
      <c r="O1484" s="664">
        <v>85518</v>
      </c>
      <c r="P1484" s="677">
        <v>1.2718322427126709</v>
      </c>
      <c r="Q1484" s="665">
        <v>328.9153846153846</v>
      </c>
    </row>
    <row r="1485" spans="1:17" ht="14.4" customHeight="1" x14ac:dyDescent="0.3">
      <c r="A1485" s="660" t="s">
        <v>7170</v>
      </c>
      <c r="B1485" s="661" t="s">
        <v>7468</v>
      </c>
      <c r="C1485" s="661" t="s">
        <v>4378</v>
      </c>
      <c r="D1485" s="661" t="s">
        <v>7485</v>
      </c>
      <c r="E1485" s="661" t="s">
        <v>7486</v>
      </c>
      <c r="F1485" s="664">
        <v>432</v>
      </c>
      <c r="G1485" s="664">
        <v>24192</v>
      </c>
      <c r="H1485" s="661">
        <v>1</v>
      </c>
      <c r="I1485" s="661">
        <v>56</v>
      </c>
      <c r="J1485" s="664">
        <v>412</v>
      </c>
      <c r="K1485" s="664">
        <v>23072</v>
      </c>
      <c r="L1485" s="661">
        <v>0.95370370370370372</v>
      </c>
      <c r="M1485" s="661">
        <v>56</v>
      </c>
      <c r="N1485" s="664">
        <v>360</v>
      </c>
      <c r="O1485" s="664">
        <v>20393</v>
      </c>
      <c r="P1485" s="677">
        <v>0.8429646164021164</v>
      </c>
      <c r="Q1485" s="665">
        <v>56.647222222222226</v>
      </c>
    </row>
    <row r="1486" spans="1:17" ht="14.4" customHeight="1" x14ac:dyDescent="0.3">
      <c r="A1486" s="660" t="s">
        <v>7170</v>
      </c>
      <c r="B1486" s="661" t="s">
        <v>7468</v>
      </c>
      <c r="C1486" s="661" t="s">
        <v>4378</v>
      </c>
      <c r="D1486" s="661" t="s">
        <v>7505</v>
      </c>
      <c r="E1486" s="661" t="s">
        <v>7506</v>
      </c>
      <c r="F1486" s="664">
        <v>1</v>
      </c>
      <c r="G1486" s="664">
        <v>644</v>
      </c>
      <c r="H1486" s="661">
        <v>1</v>
      </c>
      <c r="I1486" s="661">
        <v>644</v>
      </c>
      <c r="J1486" s="664">
        <v>1</v>
      </c>
      <c r="K1486" s="664">
        <v>645</v>
      </c>
      <c r="L1486" s="661">
        <v>1.0015527950310559</v>
      </c>
      <c r="M1486" s="661">
        <v>645</v>
      </c>
      <c r="N1486" s="664">
        <v>2</v>
      </c>
      <c r="O1486" s="664">
        <v>1290</v>
      </c>
      <c r="P1486" s="677">
        <v>2.0031055900621118</v>
      </c>
      <c r="Q1486" s="665">
        <v>645</v>
      </c>
    </row>
    <row r="1487" spans="1:17" ht="14.4" customHeight="1" x14ac:dyDescent="0.3">
      <c r="A1487" s="660" t="s">
        <v>7170</v>
      </c>
      <c r="B1487" s="661" t="s">
        <v>7468</v>
      </c>
      <c r="C1487" s="661" t="s">
        <v>4379</v>
      </c>
      <c r="D1487" s="661" t="s">
        <v>7469</v>
      </c>
      <c r="E1487" s="661" t="s">
        <v>7470</v>
      </c>
      <c r="F1487" s="664">
        <v>47</v>
      </c>
      <c r="G1487" s="664">
        <v>1598</v>
      </c>
      <c r="H1487" s="661">
        <v>1</v>
      </c>
      <c r="I1487" s="661">
        <v>34</v>
      </c>
      <c r="J1487" s="664">
        <v>43</v>
      </c>
      <c r="K1487" s="664">
        <v>1462</v>
      </c>
      <c r="L1487" s="661">
        <v>0.91489361702127658</v>
      </c>
      <c r="M1487" s="661">
        <v>34</v>
      </c>
      <c r="N1487" s="664">
        <v>40</v>
      </c>
      <c r="O1487" s="664">
        <v>1378</v>
      </c>
      <c r="P1487" s="677">
        <v>0.86232790988735919</v>
      </c>
      <c r="Q1487" s="665">
        <v>34.450000000000003</v>
      </c>
    </row>
    <row r="1488" spans="1:17" ht="14.4" customHeight="1" x14ac:dyDescent="0.3">
      <c r="A1488" s="660" t="s">
        <v>7170</v>
      </c>
      <c r="B1488" s="661" t="s">
        <v>7468</v>
      </c>
      <c r="C1488" s="661" t="s">
        <v>4379</v>
      </c>
      <c r="D1488" s="661" t="s">
        <v>7499</v>
      </c>
      <c r="E1488" s="661" t="s">
        <v>7500</v>
      </c>
      <c r="F1488" s="664">
        <v>1</v>
      </c>
      <c r="G1488" s="664">
        <v>0</v>
      </c>
      <c r="H1488" s="661"/>
      <c r="I1488" s="661">
        <v>0</v>
      </c>
      <c r="J1488" s="664">
        <v>2</v>
      </c>
      <c r="K1488" s="664">
        <v>0</v>
      </c>
      <c r="L1488" s="661"/>
      <c r="M1488" s="661">
        <v>0</v>
      </c>
      <c r="N1488" s="664">
        <v>1</v>
      </c>
      <c r="O1488" s="664">
        <v>0</v>
      </c>
      <c r="P1488" s="677"/>
      <c r="Q1488" s="665">
        <v>0</v>
      </c>
    </row>
    <row r="1489" spans="1:17" ht="14.4" customHeight="1" x14ac:dyDescent="0.3">
      <c r="A1489" s="660" t="s">
        <v>7170</v>
      </c>
      <c r="B1489" s="661" t="s">
        <v>7468</v>
      </c>
      <c r="C1489" s="661" t="s">
        <v>4379</v>
      </c>
      <c r="D1489" s="661" t="s">
        <v>7501</v>
      </c>
      <c r="E1489" s="661" t="s">
        <v>7502</v>
      </c>
      <c r="F1489" s="664">
        <v>255</v>
      </c>
      <c r="G1489" s="664">
        <v>0</v>
      </c>
      <c r="H1489" s="661"/>
      <c r="I1489" s="661">
        <v>0</v>
      </c>
      <c r="J1489" s="664">
        <v>222</v>
      </c>
      <c r="K1489" s="664">
        <v>0</v>
      </c>
      <c r="L1489" s="661"/>
      <c r="M1489" s="661">
        <v>0</v>
      </c>
      <c r="N1489" s="664">
        <v>383</v>
      </c>
      <c r="O1489" s="664">
        <v>0</v>
      </c>
      <c r="P1489" s="677"/>
      <c r="Q1489" s="665">
        <v>0</v>
      </c>
    </row>
    <row r="1490" spans="1:17" ht="14.4" customHeight="1" x14ac:dyDescent="0.3">
      <c r="A1490" s="660" t="s">
        <v>7170</v>
      </c>
      <c r="B1490" s="661" t="s">
        <v>7468</v>
      </c>
      <c r="C1490" s="661" t="s">
        <v>4379</v>
      </c>
      <c r="D1490" s="661" t="s">
        <v>7503</v>
      </c>
      <c r="E1490" s="661" t="s">
        <v>7504</v>
      </c>
      <c r="F1490" s="664"/>
      <c r="G1490" s="664"/>
      <c r="H1490" s="661"/>
      <c r="I1490" s="661"/>
      <c r="J1490" s="664"/>
      <c r="K1490" s="664"/>
      <c r="L1490" s="661"/>
      <c r="M1490" s="661"/>
      <c r="N1490" s="664">
        <v>1</v>
      </c>
      <c r="O1490" s="664">
        <v>0</v>
      </c>
      <c r="P1490" s="677"/>
      <c r="Q1490" s="665">
        <v>0</v>
      </c>
    </row>
    <row r="1491" spans="1:17" ht="14.4" customHeight="1" x14ac:dyDescent="0.3">
      <c r="A1491" s="660" t="s">
        <v>7170</v>
      </c>
      <c r="B1491" s="661" t="s">
        <v>7468</v>
      </c>
      <c r="C1491" s="661" t="s">
        <v>4379</v>
      </c>
      <c r="D1491" s="661" t="s">
        <v>7483</v>
      </c>
      <c r="E1491" s="661" t="s">
        <v>7484</v>
      </c>
      <c r="F1491" s="664">
        <v>253</v>
      </c>
      <c r="G1491" s="664">
        <v>82984</v>
      </c>
      <c r="H1491" s="661">
        <v>1</v>
      </c>
      <c r="I1491" s="661">
        <v>328</v>
      </c>
      <c r="J1491" s="664">
        <v>225</v>
      </c>
      <c r="K1491" s="664">
        <v>73575</v>
      </c>
      <c r="L1491" s="661">
        <v>0.88661669719463998</v>
      </c>
      <c r="M1491" s="661">
        <v>327</v>
      </c>
      <c r="N1491" s="664">
        <v>224</v>
      </c>
      <c r="O1491" s="664">
        <v>73707</v>
      </c>
      <c r="P1491" s="677">
        <v>0.88820736527523381</v>
      </c>
      <c r="Q1491" s="665">
        <v>329.04910714285717</v>
      </c>
    </row>
    <row r="1492" spans="1:17" ht="14.4" customHeight="1" x14ac:dyDescent="0.3">
      <c r="A1492" s="660" t="s">
        <v>7170</v>
      </c>
      <c r="B1492" s="661" t="s">
        <v>7468</v>
      </c>
      <c r="C1492" s="661" t="s">
        <v>4379</v>
      </c>
      <c r="D1492" s="661" t="s">
        <v>7485</v>
      </c>
      <c r="E1492" s="661" t="s">
        <v>7486</v>
      </c>
      <c r="F1492" s="664">
        <v>2</v>
      </c>
      <c r="G1492" s="664">
        <v>112</v>
      </c>
      <c r="H1492" s="661">
        <v>1</v>
      </c>
      <c r="I1492" s="661">
        <v>56</v>
      </c>
      <c r="J1492" s="664"/>
      <c r="K1492" s="664"/>
      <c r="L1492" s="661"/>
      <c r="M1492" s="661"/>
      <c r="N1492" s="664"/>
      <c r="O1492" s="664"/>
      <c r="P1492" s="677"/>
      <c r="Q1492" s="665"/>
    </row>
    <row r="1493" spans="1:17" ht="14.4" customHeight="1" x14ac:dyDescent="0.3">
      <c r="A1493" s="660" t="s">
        <v>7170</v>
      </c>
      <c r="B1493" s="661" t="s">
        <v>7468</v>
      </c>
      <c r="C1493" s="661" t="s">
        <v>7167</v>
      </c>
      <c r="D1493" s="661" t="s">
        <v>7469</v>
      </c>
      <c r="E1493" s="661" t="s">
        <v>7470</v>
      </c>
      <c r="F1493" s="664"/>
      <c r="G1493" s="664"/>
      <c r="H1493" s="661"/>
      <c r="I1493" s="661"/>
      <c r="J1493" s="664">
        <v>5</v>
      </c>
      <c r="K1493" s="664">
        <v>170</v>
      </c>
      <c r="L1493" s="661"/>
      <c r="M1493" s="661">
        <v>34</v>
      </c>
      <c r="N1493" s="664">
        <v>23</v>
      </c>
      <c r="O1493" s="664">
        <v>804</v>
      </c>
      <c r="P1493" s="677"/>
      <c r="Q1493" s="665">
        <v>34.956521739130437</v>
      </c>
    </row>
    <row r="1494" spans="1:17" ht="14.4" customHeight="1" x14ac:dyDescent="0.3">
      <c r="A1494" s="660" t="s">
        <v>7170</v>
      </c>
      <c r="B1494" s="661" t="s">
        <v>7468</v>
      </c>
      <c r="C1494" s="661" t="s">
        <v>7167</v>
      </c>
      <c r="D1494" s="661" t="s">
        <v>7473</v>
      </c>
      <c r="E1494" s="661" t="s">
        <v>7474</v>
      </c>
      <c r="F1494" s="664"/>
      <c r="G1494" s="664"/>
      <c r="H1494" s="661"/>
      <c r="I1494" s="661"/>
      <c r="J1494" s="664">
        <v>1</v>
      </c>
      <c r="K1494" s="664">
        <v>163</v>
      </c>
      <c r="L1494" s="661"/>
      <c r="M1494" s="661">
        <v>163</v>
      </c>
      <c r="N1494" s="664">
        <v>22</v>
      </c>
      <c r="O1494" s="664">
        <v>3608</v>
      </c>
      <c r="P1494" s="677"/>
      <c r="Q1494" s="665">
        <v>164</v>
      </c>
    </row>
    <row r="1495" spans="1:17" ht="14.4" customHeight="1" x14ac:dyDescent="0.3">
      <c r="A1495" s="660" t="s">
        <v>7170</v>
      </c>
      <c r="B1495" s="661" t="s">
        <v>7468</v>
      </c>
      <c r="C1495" s="661" t="s">
        <v>7167</v>
      </c>
      <c r="D1495" s="661" t="s">
        <v>7475</v>
      </c>
      <c r="E1495" s="661" t="s">
        <v>7476</v>
      </c>
      <c r="F1495" s="664"/>
      <c r="G1495" s="664"/>
      <c r="H1495" s="661"/>
      <c r="I1495" s="661"/>
      <c r="J1495" s="664"/>
      <c r="K1495" s="664"/>
      <c r="L1495" s="661"/>
      <c r="M1495" s="661"/>
      <c r="N1495" s="664">
        <v>2</v>
      </c>
      <c r="O1495" s="664">
        <v>0</v>
      </c>
      <c r="P1495" s="677"/>
      <c r="Q1495" s="665">
        <v>0</v>
      </c>
    </row>
    <row r="1496" spans="1:17" ht="14.4" customHeight="1" x14ac:dyDescent="0.3">
      <c r="A1496" s="660" t="s">
        <v>7170</v>
      </c>
      <c r="B1496" s="661" t="s">
        <v>7468</v>
      </c>
      <c r="C1496" s="661" t="s">
        <v>7167</v>
      </c>
      <c r="D1496" s="661" t="s">
        <v>7477</v>
      </c>
      <c r="E1496" s="661" t="s">
        <v>7478</v>
      </c>
      <c r="F1496" s="664"/>
      <c r="G1496" s="664"/>
      <c r="H1496" s="661"/>
      <c r="I1496" s="661"/>
      <c r="J1496" s="664"/>
      <c r="K1496" s="664"/>
      <c r="L1496" s="661"/>
      <c r="M1496" s="661"/>
      <c r="N1496" s="664">
        <v>64</v>
      </c>
      <c r="O1496" s="664">
        <v>6720</v>
      </c>
      <c r="P1496" s="677"/>
      <c r="Q1496" s="665">
        <v>105</v>
      </c>
    </row>
    <row r="1497" spans="1:17" ht="14.4" customHeight="1" x14ac:dyDescent="0.3">
      <c r="A1497" s="660" t="s">
        <v>7170</v>
      </c>
      <c r="B1497" s="661" t="s">
        <v>7468</v>
      </c>
      <c r="C1497" s="661" t="s">
        <v>7167</v>
      </c>
      <c r="D1497" s="661" t="s">
        <v>7501</v>
      </c>
      <c r="E1497" s="661" t="s">
        <v>7502</v>
      </c>
      <c r="F1497" s="664"/>
      <c r="G1497" s="664"/>
      <c r="H1497" s="661"/>
      <c r="I1497" s="661"/>
      <c r="J1497" s="664">
        <v>1</v>
      </c>
      <c r="K1497" s="664">
        <v>0</v>
      </c>
      <c r="L1497" s="661"/>
      <c r="M1497" s="661">
        <v>0</v>
      </c>
      <c r="N1497" s="664">
        <v>96</v>
      </c>
      <c r="O1497" s="664">
        <v>0</v>
      </c>
      <c r="P1497" s="677"/>
      <c r="Q1497" s="665">
        <v>0</v>
      </c>
    </row>
    <row r="1498" spans="1:17" ht="14.4" customHeight="1" x14ac:dyDescent="0.3">
      <c r="A1498" s="660" t="s">
        <v>7170</v>
      </c>
      <c r="B1498" s="661" t="s">
        <v>7468</v>
      </c>
      <c r="C1498" s="661" t="s">
        <v>7167</v>
      </c>
      <c r="D1498" s="661" t="s">
        <v>7479</v>
      </c>
      <c r="E1498" s="661" t="s">
        <v>7480</v>
      </c>
      <c r="F1498" s="664"/>
      <c r="G1498" s="664"/>
      <c r="H1498" s="661"/>
      <c r="I1498" s="661"/>
      <c r="J1498" s="664">
        <v>5</v>
      </c>
      <c r="K1498" s="664">
        <v>175</v>
      </c>
      <c r="L1498" s="661"/>
      <c r="M1498" s="661">
        <v>35</v>
      </c>
      <c r="N1498" s="664">
        <v>13</v>
      </c>
      <c r="O1498" s="664">
        <v>468</v>
      </c>
      <c r="P1498" s="677"/>
      <c r="Q1498" s="665">
        <v>36</v>
      </c>
    </row>
    <row r="1499" spans="1:17" ht="14.4" customHeight="1" x14ac:dyDescent="0.3">
      <c r="A1499" s="660" t="s">
        <v>7170</v>
      </c>
      <c r="B1499" s="661" t="s">
        <v>7468</v>
      </c>
      <c r="C1499" s="661" t="s">
        <v>7167</v>
      </c>
      <c r="D1499" s="661" t="s">
        <v>7471</v>
      </c>
      <c r="E1499" s="661" t="s">
        <v>7472</v>
      </c>
      <c r="F1499" s="664"/>
      <c r="G1499" s="664"/>
      <c r="H1499" s="661"/>
      <c r="I1499" s="661"/>
      <c r="J1499" s="664"/>
      <c r="K1499" s="664"/>
      <c r="L1499" s="661"/>
      <c r="M1499" s="661"/>
      <c r="N1499" s="664">
        <v>7</v>
      </c>
      <c r="O1499" s="664">
        <v>217</v>
      </c>
      <c r="P1499" s="677"/>
      <c r="Q1499" s="665">
        <v>31</v>
      </c>
    </row>
    <row r="1500" spans="1:17" ht="14.4" customHeight="1" x14ac:dyDescent="0.3">
      <c r="A1500" s="660" t="s">
        <v>7170</v>
      </c>
      <c r="B1500" s="661" t="s">
        <v>7468</v>
      </c>
      <c r="C1500" s="661" t="s">
        <v>7167</v>
      </c>
      <c r="D1500" s="661" t="s">
        <v>7481</v>
      </c>
      <c r="E1500" s="661" t="s">
        <v>7482</v>
      </c>
      <c r="F1500" s="664"/>
      <c r="G1500" s="664"/>
      <c r="H1500" s="661"/>
      <c r="I1500" s="661"/>
      <c r="J1500" s="664"/>
      <c r="K1500" s="664"/>
      <c r="L1500" s="661"/>
      <c r="M1500" s="661"/>
      <c r="N1500" s="664">
        <v>33</v>
      </c>
      <c r="O1500" s="664">
        <v>4224</v>
      </c>
      <c r="P1500" s="677"/>
      <c r="Q1500" s="665">
        <v>128</v>
      </c>
    </row>
    <row r="1501" spans="1:17" ht="14.4" customHeight="1" x14ac:dyDescent="0.3">
      <c r="A1501" s="660" t="s">
        <v>7170</v>
      </c>
      <c r="B1501" s="661" t="s">
        <v>7468</v>
      </c>
      <c r="C1501" s="661" t="s">
        <v>7167</v>
      </c>
      <c r="D1501" s="661" t="s">
        <v>7483</v>
      </c>
      <c r="E1501" s="661" t="s">
        <v>7484</v>
      </c>
      <c r="F1501" s="664"/>
      <c r="G1501" s="664"/>
      <c r="H1501" s="661"/>
      <c r="I1501" s="661"/>
      <c r="J1501" s="664"/>
      <c r="K1501" s="664"/>
      <c r="L1501" s="661"/>
      <c r="M1501" s="661"/>
      <c r="N1501" s="664">
        <v>36</v>
      </c>
      <c r="O1501" s="664">
        <v>11880</v>
      </c>
      <c r="P1501" s="677"/>
      <c r="Q1501" s="665">
        <v>330</v>
      </c>
    </row>
    <row r="1502" spans="1:17" ht="14.4" customHeight="1" x14ac:dyDescent="0.3">
      <c r="A1502" s="660" t="s">
        <v>7170</v>
      </c>
      <c r="B1502" s="661" t="s">
        <v>7468</v>
      </c>
      <c r="C1502" s="661" t="s">
        <v>7167</v>
      </c>
      <c r="D1502" s="661" t="s">
        <v>7485</v>
      </c>
      <c r="E1502" s="661" t="s">
        <v>7486</v>
      </c>
      <c r="F1502" s="664"/>
      <c r="G1502" s="664"/>
      <c r="H1502" s="661"/>
      <c r="I1502" s="661"/>
      <c r="J1502" s="664">
        <v>2</v>
      </c>
      <c r="K1502" s="664">
        <v>112</v>
      </c>
      <c r="L1502" s="661"/>
      <c r="M1502" s="661">
        <v>56</v>
      </c>
      <c r="N1502" s="664">
        <v>30</v>
      </c>
      <c r="O1502" s="664">
        <v>1710</v>
      </c>
      <c r="P1502" s="677"/>
      <c r="Q1502" s="665">
        <v>57</v>
      </c>
    </row>
    <row r="1503" spans="1:17" ht="14.4" customHeight="1" x14ac:dyDescent="0.3">
      <c r="A1503" s="660" t="s">
        <v>7170</v>
      </c>
      <c r="B1503" s="661" t="s">
        <v>7468</v>
      </c>
      <c r="C1503" s="661" t="s">
        <v>7167</v>
      </c>
      <c r="D1503" s="661" t="s">
        <v>7505</v>
      </c>
      <c r="E1503" s="661" t="s">
        <v>7506</v>
      </c>
      <c r="F1503" s="664"/>
      <c r="G1503" s="664"/>
      <c r="H1503" s="661"/>
      <c r="I1503" s="661"/>
      <c r="J1503" s="664"/>
      <c r="K1503" s="664"/>
      <c r="L1503" s="661"/>
      <c r="M1503" s="661"/>
      <c r="N1503" s="664">
        <v>4</v>
      </c>
      <c r="O1503" s="664">
        <v>2604</v>
      </c>
      <c r="P1503" s="677"/>
      <c r="Q1503" s="665">
        <v>651</v>
      </c>
    </row>
    <row r="1504" spans="1:17" ht="14.4" customHeight="1" x14ac:dyDescent="0.3">
      <c r="A1504" s="660" t="s">
        <v>7170</v>
      </c>
      <c r="B1504" s="661" t="s">
        <v>7468</v>
      </c>
      <c r="C1504" s="661" t="s">
        <v>4381</v>
      </c>
      <c r="D1504" s="661" t="s">
        <v>7489</v>
      </c>
      <c r="E1504" s="661" t="s">
        <v>7490</v>
      </c>
      <c r="F1504" s="664"/>
      <c r="G1504" s="664"/>
      <c r="H1504" s="661"/>
      <c r="I1504" s="661"/>
      <c r="J1504" s="664">
        <v>1</v>
      </c>
      <c r="K1504" s="664">
        <v>277</v>
      </c>
      <c r="L1504" s="661"/>
      <c r="M1504" s="661">
        <v>277</v>
      </c>
      <c r="N1504" s="664">
        <v>5</v>
      </c>
      <c r="O1504" s="664">
        <v>1395</v>
      </c>
      <c r="P1504" s="677"/>
      <c r="Q1504" s="665">
        <v>279</v>
      </c>
    </row>
    <row r="1505" spans="1:17" ht="14.4" customHeight="1" x14ac:dyDescent="0.3">
      <c r="A1505" s="660" t="s">
        <v>7170</v>
      </c>
      <c r="B1505" s="661" t="s">
        <v>7468</v>
      </c>
      <c r="C1505" s="661" t="s">
        <v>4381</v>
      </c>
      <c r="D1505" s="661" t="s">
        <v>7493</v>
      </c>
      <c r="E1505" s="661" t="s">
        <v>7494</v>
      </c>
      <c r="F1505" s="664"/>
      <c r="G1505" s="664"/>
      <c r="H1505" s="661"/>
      <c r="I1505" s="661"/>
      <c r="J1505" s="664">
        <v>1</v>
      </c>
      <c r="K1505" s="664">
        <v>156</v>
      </c>
      <c r="L1505" s="661"/>
      <c r="M1505" s="661">
        <v>156</v>
      </c>
      <c r="N1505" s="664">
        <v>1</v>
      </c>
      <c r="O1505" s="664">
        <v>156</v>
      </c>
      <c r="P1505" s="677"/>
      <c r="Q1505" s="665">
        <v>156</v>
      </c>
    </row>
    <row r="1506" spans="1:17" ht="14.4" customHeight="1" x14ac:dyDescent="0.3">
      <c r="A1506" s="660" t="s">
        <v>7170</v>
      </c>
      <c r="B1506" s="661" t="s">
        <v>7468</v>
      </c>
      <c r="C1506" s="661" t="s">
        <v>4381</v>
      </c>
      <c r="D1506" s="661" t="s">
        <v>7469</v>
      </c>
      <c r="E1506" s="661" t="s">
        <v>7470</v>
      </c>
      <c r="F1506" s="664">
        <v>29</v>
      </c>
      <c r="G1506" s="664">
        <v>986</v>
      </c>
      <c r="H1506" s="661">
        <v>1</v>
      </c>
      <c r="I1506" s="661">
        <v>34</v>
      </c>
      <c r="J1506" s="664">
        <v>111</v>
      </c>
      <c r="K1506" s="664">
        <v>3774</v>
      </c>
      <c r="L1506" s="661">
        <v>3.8275862068965516</v>
      </c>
      <c r="M1506" s="661">
        <v>34</v>
      </c>
      <c r="N1506" s="664">
        <v>159</v>
      </c>
      <c r="O1506" s="664">
        <v>5527</v>
      </c>
      <c r="P1506" s="677">
        <v>5.6054766734279919</v>
      </c>
      <c r="Q1506" s="665">
        <v>34.761006289308177</v>
      </c>
    </row>
    <row r="1507" spans="1:17" ht="14.4" customHeight="1" x14ac:dyDescent="0.3">
      <c r="A1507" s="660" t="s">
        <v>7170</v>
      </c>
      <c r="B1507" s="661" t="s">
        <v>7468</v>
      </c>
      <c r="C1507" s="661" t="s">
        <v>4381</v>
      </c>
      <c r="D1507" s="661" t="s">
        <v>7497</v>
      </c>
      <c r="E1507" s="661" t="s">
        <v>7498</v>
      </c>
      <c r="F1507" s="664"/>
      <c r="G1507" s="664"/>
      <c r="H1507" s="661"/>
      <c r="I1507" s="661"/>
      <c r="J1507" s="664"/>
      <c r="K1507" s="664"/>
      <c r="L1507" s="661"/>
      <c r="M1507" s="661"/>
      <c r="N1507" s="664">
        <v>1</v>
      </c>
      <c r="O1507" s="664">
        <v>5</v>
      </c>
      <c r="P1507" s="677"/>
      <c r="Q1507" s="665">
        <v>5</v>
      </c>
    </row>
    <row r="1508" spans="1:17" ht="14.4" customHeight="1" x14ac:dyDescent="0.3">
      <c r="A1508" s="660" t="s">
        <v>7170</v>
      </c>
      <c r="B1508" s="661" t="s">
        <v>7468</v>
      </c>
      <c r="C1508" s="661" t="s">
        <v>4381</v>
      </c>
      <c r="D1508" s="661" t="s">
        <v>7473</v>
      </c>
      <c r="E1508" s="661" t="s">
        <v>7474</v>
      </c>
      <c r="F1508" s="664">
        <v>5</v>
      </c>
      <c r="G1508" s="664">
        <v>815</v>
      </c>
      <c r="H1508" s="661">
        <v>1</v>
      </c>
      <c r="I1508" s="661">
        <v>163</v>
      </c>
      <c r="J1508" s="664">
        <v>10</v>
      </c>
      <c r="K1508" s="664">
        <v>1630</v>
      </c>
      <c r="L1508" s="661">
        <v>2</v>
      </c>
      <c r="M1508" s="661">
        <v>163</v>
      </c>
      <c r="N1508" s="664"/>
      <c r="O1508" s="664"/>
      <c r="P1508" s="677"/>
      <c r="Q1508" s="665"/>
    </row>
    <row r="1509" spans="1:17" ht="14.4" customHeight="1" x14ac:dyDescent="0.3">
      <c r="A1509" s="660" t="s">
        <v>7170</v>
      </c>
      <c r="B1509" s="661" t="s">
        <v>7468</v>
      </c>
      <c r="C1509" s="661" t="s">
        <v>4381</v>
      </c>
      <c r="D1509" s="661" t="s">
        <v>7499</v>
      </c>
      <c r="E1509" s="661" t="s">
        <v>7500</v>
      </c>
      <c r="F1509" s="664"/>
      <c r="G1509" s="664"/>
      <c r="H1509" s="661"/>
      <c r="I1509" s="661"/>
      <c r="J1509" s="664">
        <v>1</v>
      </c>
      <c r="K1509" s="664">
        <v>0</v>
      </c>
      <c r="L1509" s="661"/>
      <c r="M1509" s="661">
        <v>0</v>
      </c>
      <c r="N1509" s="664">
        <v>4</v>
      </c>
      <c r="O1509" s="664">
        <v>0</v>
      </c>
      <c r="P1509" s="677"/>
      <c r="Q1509" s="665">
        <v>0</v>
      </c>
    </row>
    <row r="1510" spans="1:17" ht="14.4" customHeight="1" x14ac:dyDescent="0.3">
      <c r="A1510" s="660" t="s">
        <v>7170</v>
      </c>
      <c r="B1510" s="661" t="s">
        <v>7468</v>
      </c>
      <c r="C1510" s="661" t="s">
        <v>4381</v>
      </c>
      <c r="D1510" s="661" t="s">
        <v>7477</v>
      </c>
      <c r="E1510" s="661" t="s">
        <v>7478</v>
      </c>
      <c r="F1510" s="664">
        <v>7</v>
      </c>
      <c r="G1510" s="664">
        <v>721</v>
      </c>
      <c r="H1510" s="661">
        <v>1</v>
      </c>
      <c r="I1510" s="661">
        <v>103</v>
      </c>
      <c r="J1510" s="664">
        <v>30</v>
      </c>
      <c r="K1510" s="664">
        <v>3120</v>
      </c>
      <c r="L1510" s="661">
        <v>4.3273231622746184</v>
      </c>
      <c r="M1510" s="661">
        <v>104</v>
      </c>
      <c r="N1510" s="664">
        <v>11</v>
      </c>
      <c r="O1510" s="664">
        <v>1154</v>
      </c>
      <c r="P1510" s="677">
        <v>1.6005547850208044</v>
      </c>
      <c r="Q1510" s="665">
        <v>104.90909090909091</v>
      </c>
    </row>
    <row r="1511" spans="1:17" ht="14.4" customHeight="1" x14ac:dyDescent="0.3">
      <c r="A1511" s="660" t="s">
        <v>7170</v>
      </c>
      <c r="B1511" s="661" t="s">
        <v>7468</v>
      </c>
      <c r="C1511" s="661" t="s">
        <v>4381</v>
      </c>
      <c r="D1511" s="661" t="s">
        <v>7501</v>
      </c>
      <c r="E1511" s="661" t="s">
        <v>7502</v>
      </c>
      <c r="F1511" s="664">
        <v>15</v>
      </c>
      <c r="G1511" s="664">
        <v>0</v>
      </c>
      <c r="H1511" s="661"/>
      <c r="I1511" s="661">
        <v>0</v>
      </c>
      <c r="J1511" s="664">
        <v>72</v>
      </c>
      <c r="K1511" s="664">
        <v>0</v>
      </c>
      <c r="L1511" s="661"/>
      <c r="M1511" s="661">
        <v>0</v>
      </c>
      <c r="N1511" s="664">
        <v>49</v>
      </c>
      <c r="O1511" s="664">
        <v>0</v>
      </c>
      <c r="P1511" s="677"/>
      <c r="Q1511" s="665">
        <v>0</v>
      </c>
    </row>
    <row r="1512" spans="1:17" ht="14.4" customHeight="1" x14ac:dyDescent="0.3">
      <c r="A1512" s="660" t="s">
        <v>7170</v>
      </c>
      <c r="B1512" s="661" t="s">
        <v>7468</v>
      </c>
      <c r="C1512" s="661" t="s">
        <v>4381</v>
      </c>
      <c r="D1512" s="661" t="s">
        <v>7479</v>
      </c>
      <c r="E1512" s="661" t="s">
        <v>7480</v>
      </c>
      <c r="F1512" s="664">
        <v>3</v>
      </c>
      <c r="G1512" s="664">
        <v>75</v>
      </c>
      <c r="H1512" s="661">
        <v>1</v>
      </c>
      <c r="I1512" s="661">
        <v>25</v>
      </c>
      <c r="J1512" s="664">
        <v>71</v>
      </c>
      <c r="K1512" s="664">
        <v>2485</v>
      </c>
      <c r="L1512" s="661">
        <v>33.133333333333333</v>
      </c>
      <c r="M1512" s="661">
        <v>35</v>
      </c>
      <c r="N1512" s="664">
        <v>100</v>
      </c>
      <c r="O1512" s="664">
        <v>3576</v>
      </c>
      <c r="P1512" s="677">
        <v>47.68</v>
      </c>
      <c r="Q1512" s="665">
        <v>35.76</v>
      </c>
    </row>
    <row r="1513" spans="1:17" ht="14.4" customHeight="1" x14ac:dyDescent="0.3">
      <c r="A1513" s="660" t="s">
        <v>7170</v>
      </c>
      <c r="B1513" s="661" t="s">
        <v>7468</v>
      </c>
      <c r="C1513" s="661" t="s">
        <v>4381</v>
      </c>
      <c r="D1513" s="661" t="s">
        <v>7509</v>
      </c>
      <c r="E1513" s="661" t="s">
        <v>7510</v>
      </c>
      <c r="F1513" s="664"/>
      <c r="G1513" s="664"/>
      <c r="H1513" s="661"/>
      <c r="I1513" s="661"/>
      <c r="J1513" s="664"/>
      <c r="K1513" s="664"/>
      <c r="L1513" s="661"/>
      <c r="M1513" s="661"/>
      <c r="N1513" s="664">
        <v>3</v>
      </c>
      <c r="O1513" s="664">
        <v>246</v>
      </c>
      <c r="P1513" s="677"/>
      <c r="Q1513" s="665">
        <v>82</v>
      </c>
    </row>
    <row r="1514" spans="1:17" ht="14.4" customHeight="1" x14ac:dyDescent="0.3">
      <c r="A1514" s="660" t="s">
        <v>7170</v>
      </c>
      <c r="B1514" s="661" t="s">
        <v>7468</v>
      </c>
      <c r="C1514" s="661" t="s">
        <v>4381</v>
      </c>
      <c r="D1514" s="661" t="s">
        <v>7471</v>
      </c>
      <c r="E1514" s="661" t="s">
        <v>7472</v>
      </c>
      <c r="F1514" s="664">
        <v>1</v>
      </c>
      <c r="G1514" s="664">
        <v>19</v>
      </c>
      <c r="H1514" s="661">
        <v>1</v>
      </c>
      <c r="I1514" s="661">
        <v>19</v>
      </c>
      <c r="J1514" s="664">
        <v>4</v>
      </c>
      <c r="K1514" s="664">
        <v>120</v>
      </c>
      <c r="L1514" s="661">
        <v>6.3157894736842106</v>
      </c>
      <c r="M1514" s="661">
        <v>30</v>
      </c>
      <c r="N1514" s="664">
        <v>17</v>
      </c>
      <c r="O1514" s="664">
        <v>527</v>
      </c>
      <c r="P1514" s="677">
        <v>27.736842105263158</v>
      </c>
      <c r="Q1514" s="665">
        <v>31</v>
      </c>
    </row>
    <row r="1515" spans="1:17" ht="14.4" customHeight="1" x14ac:dyDescent="0.3">
      <c r="A1515" s="660" t="s">
        <v>7170</v>
      </c>
      <c r="B1515" s="661" t="s">
        <v>7468</v>
      </c>
      <c r="C1515" s="661" t="s">
        <v>4381</v>
      </c>
      <c r="D1515" s="661" t="s">
        <v>7481</v>
      </c>
      <c r="E1515" s="661" t="s">
        <v>7482</v>
      </c>
      <c r="F1515" s="664">
        <v>10</v>
      </c>
      <c r="G1515" s="664">
        <v>1410</v>
      </c>
      <c r="H1515" s="661">
        <v>1</v>
      </c>
      <c r="I1515" s="661">
        <v>141</v>
      </c>
      <c r="J1515" s="664">
        <v>25</v>
      </c>
      <c r="K1515" s="664">
        <v>3525</v>
      </c>
      <c r="L1515" s="661">
        <v>2.5</v>
      </c>
      <c r="M1515" s="661">
        <v>141</v>
      </c>
      <c r="N1515" s="664">
        <v>16</v>
      </c>
      <c r="O1515" s="664">
        <v>2048</v>
      </c>
      <c r="P1515" s="677">
        <v>1.4524822695035462</v>
      </c>
      <c r="Q1515" s="665">
        <v>128</v>
      </c>
    </row>
    <row r="1516" spans="1:17" ht="14.4" customHeight="1" x14ac:dyDescent="0.3">
      <c r="A1516" s="660" t="s">
        <v>7170</v>
      </c>
      <c r="B1516" s="661" t="s">
        <v>7468</v>
      </c>
      <c r="C1516" s="661" t="s">
        <v>4381</v>
      </c>
      <c r="D1516" s="661" t="s">
        <v>7483</v>
      </c>
      <c r="E1516" s="661" t="s">
        <v>7484</v>
      </c>
      <c r="F1516" s="664">
        <v>6</v>
      </c>
      <c r="G1516" s="664">
        <v>1968</v>
      </c>
      <c r="H1516" s="661">
        <v>1</v>
      </c>
      <c r="I1516" s="661">
        <v>328</v>
      </c>
      <c r="J1516" s="664">
        <v>67</v>
      </c>
      <c r="K1516" s="664">
        <v>21909</v>
      </c>
      <c r="L1516" s="661">
        <v>11.132621951219512</v>
      </c>
      <c r="M1516" s="661">
        <v>327</v>
      </c>
      <c r="N1516" s="664">
        <v>55</v>
      </c>
      <c r="O1516" s="664">
        <v>18117</v>
      </c>
      <c r="P1516" s="677">
        <v>9.2057926829268286</v>
      </c>
      <c r="Q1516" s="665">
        <v>329.4</v>
      </c>
    </row>
    <row r="1517" spans="1:17" ht="14.4" customHeight="1" x14ac:dyDescent="0.3">
      <c r="A1517" s="660" t="s">
        <v>7170</v>
      </c>
      <c r="B1517" s="661" t="s">
        <v>7468</v>
      </c>
      <c r="C1517" s="661" t="s">
        <v>4381</v>
      </c>
      <c r="D1517" s="661" t="s">
        <v>7485</v>
      </c>
      <c r="E1517" s="661" t="s">
        <v>7486</v>
      </c>
      <c r="F1517" s="664">
        <v>10</v>
      </c>
      <c r="G1517" s="664">
        <v>560</v>
      </c>
      <c r="H1517" s="661">
        <v>1</v>
      </c>
      <c r="I1517" s="661">
        <v>56</v>
      </c>
      <c r="J1517" s="664">
        <v>30</v>
      </c>
      <c r="K1517" s="664">
        <v>1680</v>
      </c>
      <c r="L1517" s="661">
        <v>3</v>
      </c>
      <c r="M1517" s="661">
        <v>56</v>
      </c>
      <c r="N1517" s="664">
        <v>8</v>
      </c>
      <c r="O1517" s="664">
        <v>456</v>
      </c>
      <c r="P1517" s="677">
        <v>0.81428571428571428</v>
      </c>
      <c r="Q1517" s="665">
        <v>57</v>
      </c>
    </row>
    <row r="1518" spans="1:17" ht="14.4" customHeight="1" x14ac:dyDescent="0.3">
      <c r="A1518" s="660" t="s">
        <v>7170</v>
      </c>
      <c r="B1518" s="661" t="s">
        <v>7468</v>
      </c>
      <c r="C1518" s="661" t="s">
        <v>4383</v>
      </c>
      <c r="D1518" s="661" t="s">
        <v>7469</v>
      </c>
      <c r="E1518" s="661" t="s">
        <v>7470</v>
      </c>
      <c r="F1518" s="664">
        <v>320</v>
      </c>
      <c r="G1518" s="664">
        <v>10880</v>
      </c>
      <c r="H1518" s="661">
        <v>1</v>
      </c>
      <c r="I1518" s="661">
        <v>34</v>
      </c>
      <c r="J1518" s="664"/>
      <c r="K1518" s="664"/>
      <c r="L1518" s="661"/>
      <c r="M1518" s="661"/>
      <c r="N1518" s="664">
        <v>38</v>
      </c>
      <c r="O1518" s="664">
        <v>1330</v>
      </c>
      <c r="P1518" s="677">
        <v>0.12224264705882353</v>
      </c>
      <c r="Q1518" s="665">
        <v>35</v>
      </c>
    </row>
    <row r="1519" spans="1:17" ht="14.4" customHeight="1" x14ac:dyDescent="0.3">
      <c r="A1519" s="660" t="s">
        <v>7170</v>
      </c>
      <c r="B1519" s="661" t="s">
        <v>7468</v>
      </c>
      <c r="C1519" s="661" t="s">
        <v>4383</v>
      </c>
      <c r="D1519" s="661" t="s">
        <v>7473</v>
      </c>
      <c r="E1519" s="661" t="s">
        <v>7474</v>
      </c>
      <c r="F1519" s="664">
        <v>12</v>
      </c>
      <c r="G1519" s="664">
        <v>1956</v>
      </c>
      <c r="H1519" s="661">
        <v>1</v>
      </c>
      <c r="I1519" s="661">
        <v>163</v>
      </c>
      <c r="J1519" s="664"/>
      <c r="K1519" s="664"/>
      <c r="L1519" s="661"/>
      <c r="M1519" s="661"/>
      <c r="N1519" s="664">
        <v>1</v>
      </c>
      <c r="O1519" s="664">
        <v>164</v>
      </c>
      <c r="P1519" s="677">
        <v>8.3844580777096112E-2</v>
      </c>
      <c r="Q1519" s="665">
        <v>164</v>
      </c>
    </row>
    <row r="1520" spans="1:17" ht="14.4" customHeight="1" x14ac:dyDescent="0.3">
      <c r="A1520" s="660" t="s">
        <v>7170</v>
      </c>
      <c r="B1520" s="661" t="s">
        <v>7468</v>
      </c>
      <c r="C1520" s="661" t="s">
        <v>4383</v>
      </c>
      <c r="D1520" s="661" t="s">
        <v>7499</v>
      </c>
      <c r="E1520" s="661" t="s">
        <v>7500</v>
      </c>
      <c r="F1520" s="664">
        <v>2</v>
      </c>
      <c r="G1520" s="664">
        <v>0</v>
      </c>
      <c r="H1520" s="661"/>
      <c r="I1520" s="661">
        <v>0</v>
      </c>
      <c r="J1520" s="664"/>
      <c r="K1520" s="664"/>
      <c r="L1520" s="661"/>
      <c r="M1520" s="661"/>
      <c r="N1520" s="664">
        <v>2</v>
      </c>
      <c r="O1520" s="664">
        <v>0</v>
      </c>
      <c r="P1520" s="677"/>
      <c r="Q1520" s="665">
        <v>0</v>
      </c>
    </row>
    <row r="1521" spans="1:17" ht="14.4" customHeight="1" x14ac:dyDescent="0.3">
      <c r="A1521" s="660" t="s">
        <v>7170</v>
      </c>
      <c r="B1521" s="661" t="s">
        <v>7468</v>
      </c>
      <c r="C1521" s="661" t="s">
        <v>4383</v>
      </c>
      <c r="D1521" s="661" t="s">
        <v>7475</v>
      </c>
      <c r="E1521" s="661" t="s">
        <v>7476</v>
      </c>
      <c r="F1521" s="664"/>
      <c r="G1521" s="664"/>
      <c r="H1521" s="661"/>
      <c r="I1521" s="661"/>
      <c r="J1521" s="664"/>
      <c r="K1521" s="664"/>
      <c r="L1521" s="661"/>
      <c r="M1521" s="661"/>
      <c r="N1521" s="664">
        <v>2</v>
      </c>
      <c r="O1521" s="664">
        <v>0</v>
      </c>
      <c r="P1521" s="677"/>
      <c r="Q1521" s="665">
        <v>0</v>
      </c>
    </row>
    <row r="1522" spans="1:17" ht="14.4" customHeight="1" x14ac:dyDescent="0.3">
      <c r="A1522" s="660" t="s">
        <v>7170</v>
      </c>
      <c r="B1522" s="661" t="s">
        <v>7468</v>
      </c>
      <c r="C1522" s="661" t="s">
        <v>4383</v>
      </c>
      <c r="D1522" s="661" t="s">
        <v>7477</v>
      </c>
      <c r="E1522" s="661" t="s">
        <v>7478</v>
      </c>
      <c r="F1522" s="664">
        <v>382</v>
      </c>
      <c r="G1522" s="664">
        <v>39346</v>
      </c>
      <c r="H1522" s="661">
        <v>1</v>
      </c>
      <c r="I1522" s="661">
        <v>103</v>
      </c>
      <c r="J1522" s="664">
        <v>4</v>
      </c>
      <c r="K1522" s="664">
        <v>416</v>
      </c>
      <c r="L1522" s="661">
        <v>1.0572866365068876E-2</v>
      </c>
      <c r="M1522" s="661">
        <v>104</v>
      </c>
      <c r="N1522" s="664">
        <v>17</v>
      </c>
      <c r="O1522" s="664">
        <v>1785</v>
      </c>
      <c r="P1522" s="677">
        <v>4.5366746302038324E-2</v>
      </c>
      <c r="Q1522" s="665">
        <v>105</v>
      </c>
    </row>
    <row r="1523" spans="1:17" ht="14.4" customHeight="1" x14ac:dyDescent="0.3">
      <c r="A1523" s="660" t="s">
        <v>7170</v>
      </c>
      <c r="B1523" s="661" t="s">
        <v>7468</v>
      </c>
      <c r="C1523" s="661" t="s">
        <v>4383</v>
      </c>
      <c r="D1523" s="661" t="s">
        <v>7501</v>
      </c>
      <c r="E1523" s="661" t="s">
        <v>7502</v>
      </c>
      <c r="F1523" s="664">
        <v>1203</v>
      </c>
      <c r="G1523" s="664">
        <v>0</v>
      </c>
      <c r="H1523" s="661"/>
      <c r="I1523" s="661">
        <v>0</v>
      </c>
      <c r="J1523" s="664">
        <v>1412</v>
      </c>
      <c r="K1523" s="664">
        <v>0</v>
      </c>
      <c r="L1523" s="661"/>
      <c r="M1523" s="661">
        <v>0</v>
      </c>
      <c r="N1523" s="664">
        <v>1422</v>
      </c>
      <c r="O1523" s="664">
        <v>0</v>
      </c>
      <c r="P1523" s="677"/>
      <c r="Q1523" s="665">
        <v>0</v>
      </c>
    </row>
    <row r="1524" spans="1:17" ht="14.4" customHeight="1" x14ac:dyDescent="0.3">
      <c r="A1524" s="660" t="s">
        <v>7170</v>
      </c>
      <c r="B1524" s="661" t="s">
        <v>7468</v>
      </c>
      <c r="C1524" s="661" t="s">
        <v>4383</v>
      </c>
      <c r="D1524" s="661" t="s">
        <v>7479</v>
      </c>
      <c r="E1524" s="661" t="s">
        <v>7480</v>
      </c>
      <c r="F1524" s="664">
        <v>72</v>
      </c>
      <c r="G1524" s="664">
        <v>1800</v>
      </c>
      <c r="H1524" s="661">
        <v>1</v>
      </c>
      <c r="I1524" s="661">
        <v>25</v>
      </c>
      <c r="J1524" s="664"/>
      <c r="K1524" s="664"/>
      <c r="L1524" s="661"/>
      <c r="M1524" s="661"/>
      <c r="N1524" s="664">
        <v>13</v>
      </c>
      <c r="O1524" s="664">
        <v>468</v>
      </c>
      <c r="P1524" s="677">
        <v>0.26</v>
      </c>
      <c r="Q1524" s="665">
        <v>36</v>
      </c>
    </row>
    <row r="1525" spans="1:17" ht="14.4" customHeight="1" x14ac:dyDescent="0.3">
      <c r="A1525" s="660" t="s">
        <v>7170</v>
      </c>
      <c r="B1525" s="661" t="s">
        <v>7468</v>
      </c>
      <c r="C1525" s="661" t="s">
        <v>4383</v>
      </c>
      <c r="D1525" s="661" t="s">
        <v>7471</v>
      </c>
      <c r="E1525" s="661" t="s">
        <v>7472</v>
      </c>
      <c r="F1525" s="664">
        <v>8</v>
      </c>
      <c r="G1525" s="664">
        <v>152</v>
      </c>
      <c r="H1525" s="661">
        <v>1</v>
      </c>
      <c r="I1525" s="661">
        <v>19</v>
      </c>
      <c r="J1525" s="664"/>
      <c r="K1525" s="664"/>
      <c r="L1525" s="661"/>
      <c r="M1525" s="661"/>
      <c r="N1525" s="664"/>
      <c r="O1525" s="664"/>
      <c r="P1525" s="677"/>
      <c r="Q1525" s="665"/>
    </row>
    <row r="1526" spans="1:17" ht="14.4" customHeight="1" x14ac:dyDescent="0.3">
      <c r="A1526" s="660" t="s">
        <v>7170</v>
      </c>
      <c r="B1526" s="661" t="s">
        <v>7468</v>
      </c>
      <c r="C1526" s="661" t="s">
        <v>4383</v>
      </c>
      <c r="D1526" s="661" t="s">
        <v>7481</v>
      </c>
      <c r="E1526" s="661" t="s">
        <v>7482</v>
      </c>
      <c r="F1526" s="664">
        <v>238</v>
      </c>
      <c r="G1526" s="664">
        <v>33558</v>
      </c>
      <c r="H1526" s="661">
        <v>1</v>
      </c>
      <c r="I1526" s="661">
        <v>141</v>
      </c>
      <c r="J1526" s="664">
        <v>1</v>
      </c>
      <c r="K1526" s="664">
        <v>141</v>
      </c>
      <c r="L1526" s="661">
        <v>4.2016806722689074E-3</v>
      </c>
      <c r="M1526" s="661">
        <v>141</v>
      </c>
      <c r="N1526" s="664">
        <v>20</v>
      </c>
      <c r="O1526" s="664">
        <v>2560</v>
      </c>
      <c r="P1526" s="677">
        <v>7.6285833482329105E-2</v>
      </c>
      <c r="Q1526" s="665">
        <v>128</v>
      </c>
    </row>
    <row r="1527" spans="1:17" ht="14.4" customHeight="1" x14ac:dyDescent="0.3">
      <c r="A1527" s="660" t="s">
        <v>7170</v>
      </c>
      <c r="B1527" s="661" t="s">
        <v>7468</v>
      </c>
      <c r="C1527" s="661" t="s">
        <v>4383</v>
      </c>
      <c r="D1527" s="661" t="s">
        <v>7483</v>
      </c>
      <c r="E1527" s="661" t="s">
        <v>7484</v>
      </c>
      <c r="F1527" s="664"/>
      <c r="G1527" s="664"/>
      <c r="H1527" s="661"/>
      <c r="I1527" s="661"/>
      <c r="J1527" s="664">
        <v>1</v>
      </c>
      <c r="K1527" s="664">
        <v>327</v>
      </c>
      <c r="L1527" s="661"/>
      <c r="M1527" s="661">
        <v>327</v>
      </c>
      <c r="N1527" s="664"/>
      <c r="O1527" s="664"/>
      <c r="P1527" s="677"/>
      <c r="Q1527" s="665"/>
    </row>
    <row r="1528" spans="1:17" ht="14.4" customHeight="1" x14ac:dyDescent="0.3">
      <c r="A1528" s="660" t="s">
        <v>7170</v>
      </c>
      <c r="B1528" s="661" t="s">
        <v>7468</v>
      </c>
      <c r="C1528" s="661" t="s">
        <v>4383</v>
      </c>
      <c r="D1528" s="661" t="s">
        <v>7485</v>
      </c>
      <c r="E1528" s="661" t="s">
        <v>7486</v>
      </c>
      <c r="F1528" s="664">
        <v>260</v>
      </c>
      <c r="G1528" s="664">
        <v>14560</v>
      </c>
      <c r="H1528" s="661">
        <v>1</v>
      </c>
      <c r="I1528" s="661">
        <v>56</v>
      </c>
      <c r="J1528" s="664"/>
      <c r="K1528" s="664"/>
      <c r="L1528" s="661"/>
      <c r="M1528" s="661"/>
      <c r="N1528" s="664">
        <v>21</v>
      </c>
      <c r="O1528" s="664">
        <v>1197</v>
      </c>
      <c r="P1528" s="677">
        <v>8.2211538461538461E-2</v>
      </c>
      <c r="Q1528" s="665">
        <v>57</v>
      </c>
    </row>
    <row r="1529" spans="1:17" ht="14.4" customHeight="1" x14ac:dyDescent="0.3">
      <c r="A1529" s="660" t="s">
        <v>7170</v>
      </c>
      <c r="B1529" s="661" t="s">
        <v>7468</v>
      </c>
      <c r="C1529" s="661" t="s">
        <v>4383</v>
      </c>
      <c r="D1529" s="661" t="s">
        <v>7487</v>
      </c>
      <c r="E1529" s="661" t="s">
        <v>7488</v>
      </c>
      <c r="F1529" s="664">
        <v>16</v>
      </c>
      <c r="G1529" s="664">
        <v>5808</v>
      </c>
      <c r="H1529" s="661">
        <v>1</v>
      </c>
      <c r="I1529" s="661">
        <v>363</v>
      </c>
      <c r="J1529" s="664">
        <v>4</v>
      </c>
      <c r="K1529" s="664">
        <v>1468</v>
      </c>
      <c r="L1529" s="661">
        <v>0.25275482093663909</v>
      </c>
      <c r="M1529" s="661">
        <v>367</v>
      </c>
      <c r="N1529" s="664"/>
      <c r="O1529" s="664"/>
      <c r="P1529" s="677"/>
      <c r="Q1529" s="665"/>
    </row>
    <row r="1530" spans="1:17" ht="14.4" customHeight="1" x14ac:dyDescent="0.3">
      <c r="A1530" s="660" t="s">
        <v>7170</v>
      </c>
      <c r="B1530" s="661" t="s">
        <v>7468</v>
      </c>
      <c r="C1530" s="661" t="s">
        <v>4384</v>
      </c>
      <c r="D1530" s="661" t="s">
        <v>7469</v>
      </c>
      <c r="E1530" s="661" t="s">
        <v>7470</v>
      </c>
      <c r="F1530" s="664">
        <v>1</v>
      </c>
      <c r="G1530" s="664">
        <v>34</v>
      </c>
      <c r="H1530" s="661">
        <v>1</v>
      </c>
      <c r="I1530" s="661">
        <v>34</v>
      </c>
      <c r="J1530" s="664"/>
      <c r="K1530" s="664"/>
      <c r="L1530" s="661"/>
      <c r="M1530" s="661"/>
      <c r="N1530" s="664"/>
      <c r="O1530" s="664"/>
      <c r="P1530" s="677"/>
      <c r="Q1530" s="665"/>
    </row>
    <row r="1531" spans="1:17" ht="14.4" customHeight="1" x14ac:dyDescent="0.3">
      <c r="A1531" s="660" t="s">
        <v>7170</v>
      </c>
      <c r="B1531" s="661" t="s">
        <v>7468</v>
      </c>
      <c r="C1531" s="661" t="s">
        <v>7168</v>
      </c>
      <c r="D1531" s="661" t="s">
        <v>7489</v>
      </c>
      <c r="E1531" s="661" t="s">
        <v>7490</v>
      </c>
      <c r="F1531" s="664">
        <v>37</v>
      </c>
      <c r="G1531" s="664">
        <v>10212</v>
      </c>
      <c r="H1531" s="661">
        <v>1</v>
      </c>
      <c r="I1531" s="661">
        <v>276</v>
      </c>
      <c r="J1531" s="664">
        <v>27</v>
      </c>
      <c r="K1531" s="664">
        <v>7479</v>
      </c>
      <c r="L1531" s="661">
        <v>0.73237367802585196</v>
      </c>
      <c r="M1531" s="661">
        <v>277</v>
      </c>
      <c r="N1531" s="664">
        <v>6</v>
      </c>
      <c r="O1531" s="664">
        <v>1668</v>
      </c>
      <c r="P1531" s="677">
        <v>0.16333725029377202</v>
      </c>
      <c r="Q1531" s="665">
        <v>278</v>
      </c>
    </row>
    <row r="1532" spans="1:17" ht="14.4" customHeight="1" x14ac:dyDescent="0.3">
      <c r="A1532" s="660" t="s">
        <v>7170</v>
      </c>
      <c r="B1532" s="661" t="s">
        <v>7468</v>
      </c>
      <c r="C1532" s="661" t="s">
        <v>7168</v>
      </c>
      <c r="D1532" s="661" t="s">
        <v>7493</v>
      </c>
      <c r="E1532" s="661" t="s">
        <v>7494</v>
      </c>
      <c r="F1532" s="664">
        <v>1228</v>
      </c>
      <c r="G1532" s="664">
        <v>194024</v>
      </c>
      <c r="H1532" s="661">
        <v>1</v>
      </c>
      <c r="I1532" s="661">
        <v>158</v>
      </c>
      <c r="J1532" s="664">
        <v>858</v>
      </c>
      <c r="K1532" s="664">
        <v>133848</v>
      </c>
      <c r="L1532" s="661">
        <v>0.68985280171525176</v>
      </c>
      <c r="M1532" s="661">
        <v>156</v>
      </c>
      <c r="N1532" s="664">
        <v>861</v>
      </c>
      <c r="O1532" s="664">
        <v>127062</v>
      </c>
      <c r="P1532" s="677">
        <v>0.65487774708283508</v>
      </c>
      <c r="Q1532" s="665">
        <v>147.57491289198606</v>
      </c>
    </row>
    <row r="1533" spans="1:17" ht="14.4" customHeight="1" x14ac:dyDescent="0.3">
      <c r="A1533" s="660" t="s">
        <v>7170</v>
      </c>
      <c r="B1533" s="661" t="s">
        <v>7468</v>
      </c>
      <c r="C1533" s="661" t="s">
        <v>7168</v>
      </c>
      <c r="D1533" s="661" t="s">
        <v>7469</v>
      </c>
      <c r="E1533" s="661" t="s">
        <v>7470</v>
      </c>
      <c r="F1533" s="664">
        <v>2073</v>
      </c>
      <c r="G1533" s="664">
        <v>70482</v>
      </c>
      <c r="H1533" s="661">
        <v>1</v>
      </c>
      <c r="I1533" s="661">
        <v>34</v>
      </c>
      <c r="J1533" s="664">
        <v>1590</v>
      </c>
      <c r="K1533" s="664">
        <v>54060</v>
      </c>
      <c r="L1533" s="661">
        <v>0.76700434153400865</v>
      </c>
      <c r="M1533" s="661">
        <v>34</v>
      </c>
      <c r="N1533" s="664">
        <v>1759</v>
      </c>
      <c r="O1533" s="664">
        <v>61040</v>
      </c>
      <c r="P1533" s="677">
        <v>0.86603671859481857</v>
      </c>
      <c r="Q1533" s="665">
        <v>34.701534963047187</v>
      </c>
    </row>
    <row r="1534" spans="1:17" ht="14.4" customHeight="1" x14ac:dyDescent="0.3">
      <c r="A1534" s="660" t="s">
        <v>7170</v>
      </c>
      <c r="B1534" s="661" t="s">
        <v>7468</v>
      </c>
      <c r="C1534" s="661" t="s">
        <v>7168</v>
      </c>
      <c r="D1534" s="661" t="s">
        <v>7497</v>
      </c>
      <c r="E1534" s="661" t="s">
        <v>7498</v>
      </c>
      <c r="F1534" s="664"/>
      <c r="G1534" s="664"/>
      <c r="H1534" s="661"/>
      <c r="I1534" s="661"/>
      <c r="J1534" s="664"/>
      <c r="K1534" s="664"/>
      <c r="L1534" s="661"/>
      <c r="M1534" s="661"/>
      <c r="N1534" s="664">
        <v>1</v>
      </c>
      <c r="O1534" s="664">
        <v>5</v>
      </c>
      <c r="P1534" s="677"/>
      <c r="Q1534" s="665">
        <v>5</v>
      </c>
    </row>
    <row r="1535" spans="1:17" ht="14.4" customHeight="1" x14ac:dyDescent="0.3">
      <c r="A1535" s="660" t="s">
        <v>7170</v>
      </c>
      <c r="B1535" s="661" t="s">
        <v>7468</v>
      </c>
      <c r="C1535" s="661" t="s">
        <v>7168</v>
      </c>
      <c r="D1535" s="661" t="s">
        <v>7473</v>
      </c>
      <c r="E1535" s="661" t="s">
        <v>7474</v>
      </c>
      <c r="F1535" s="664">
        <v>1074</v>
      </c>
      <c r="G1535" s="664">
        <v>175062</v>
      </c>
      <c r="H1535" s="661">
        <v>1</v>
      </c>
      <c r="I1535" s="661">
        <v>163</v>
      </c>
      <c r="J1535" s="664">
        <v>680</v>
      </c>
      <c r="K1535" s="664">
        <v>110840</v>
      </c>
      <c r="L1535" s="661">
        <v>0.63314711359404097</v>
      </c>
      <c r="M1535" s="661">
        <v>163</v>
      </c>
      <c r="N1535" s="664">
        <v>719</v>
      </c>
      <c r="O1535" s="664">
        <v>117629</v>
      </c>
      <c r="P1535" s="677">
        <v>0.6719276599147731</v>
      </c>
      <c r="Q1535" s="665">
        <v>163.60083449235049</v>
      </c>
    </row>
    <row r="1536" spans="1:17" ht="14.4" customHeight="1" x14ac:dyDescent="0.3">
      <c r="A1536" s="660" t="s">
        <v>7170</v>
      </c>
      <c r="B1536" s="661" t="s">
        <v>7468</v>
      </c>
      <c r="C1536" s="661" t="s">
        <v>7168</v>
      </c>
      <c r="D1536" s="661" t="s">
        <v>7499</v>
      </c>
      <c r="E1536" s="661" t="s">
        <v>7500</v>
      </c>
      <c r="F1536" s="664">
        <v>1</v>
      </c>
      <c r="G1536" s="664">
        <v>0</v>
      </c>
      <c r="H1536" s="661"/>
      <c r="I1536" s="661">
        <v>0</v>
      </c>
      <c r="J1536" s="664">
        <v>1</v>
      </c>
      <c r="K1536" s="664">
        <v>0</v>
      </c>
      <c r="L1536" s="661"/>
      <c r="M1536" s="661">
        <v>0</v>
      </c>
      <c r="N1536" s="664"/>
      <c r="O1536" s="664"/>
      <c r="P1536" s="677"/>
      <c r="Q1536" s="665"/>
    </row>
    <row r="1537" spans="1:17" ht="14.4" customHeight="1" x14ac:dyDescent="0.3">
      <c r="A1537" s="660" t="s">
        <v>7170</v>
      </c>
      <c r="B1537" s="661" t="s">
        <v>7468</v>
      </c>
      <c r="C1537" s="661" t="s">
        <v>7168</v>
      </c>
      <c r="D1537" s="661" t="s">
        <v>7475</v>
      </c>
      <c r="E1537" s="661" t="s">
        <v>7476</v>
      </c>
      <c r="F1537" s="664">
        <v>3</v>
      </c>
      <c r="G1537" s="664">
        <v>0</v>
      </c>
      <c r="H1537" s="661"/>
      <c r="I1537" s="661">
        <v>0</v>
      </c>
      <c r="J1537" s="664">
        <v>3</v>
      </c>
      <c r="K1537" s="664">
        <v>0</v>
      </c>
      <c r="L1537" s="661"/>
      <c r="M1537" s="661">
        <v>0</v>
      </c>
      <c r="N1537" s="664">
        <v>6</v>
      </c>
      <c r="O1537" s="664">
        <v>0</v>
      </c>
      <c r="P1537" s="677"/>
      <c r="Q1537" s="665">
        <v>0</v>
      </c>
    </row>
    <row r="1538" spans="1:17" ht="14.4" customHeight="1" x14ac:dyDescent="0.3">
      <c r="A1538" s="660" t="s">
        <v>7170</v>
      </c>
      <c r="B1538" s="661" t="s">
        <v>7468</v>
      </c>
      <c r="C1538" s="661" t="s">
        <v>7168</v>
      </c>
      <c r="D1538" s="661" t="s">
        <v>7477</v>
      </c>
      <c r="E1538" s="661" t="s">
        <v>7478</v>
      </c>
      <c r="F1538" s="664">
        <v>1842</v>
      </c>
      <c r="G1538" s="664">
        <v>189726</v>
      </c>
      <c r="H1538" s="661">
        <v>1</v>
      </c>
      <c r="I1538" s="661">
        <v>103</v>
      </c>
      <c r="J1538" s="664">
        <v>1432</v>
      </c>
      <c r="K1538" s="664">
        <v>148928</v>
      </c>
      <c r="L1538" s="661">
        <v>0.78496357905611247</v>
      </c>
      <c r="M1538" s="661">
        <v>104</v>
      </c>
      <c r="N1538" s="664">
        <v>1468</v>
      </c>
      <c r="O1538" s="664">
        <v>153634</v>
      </c>
      <c r="P1538" s="677">
        <v>0.80976777036357694</v>
      </c>
      <c r="Q1538" s="665">
        <v>104.65531335149863</v>
      </c>
    </row>
    <row r="1539" spans="1:17" ht="14.4" customHeight="1" x14ac:dyDescent="0.3">
      <c r="A1539" s="660" t="s">
        <v>7170</v>
      </c>
      <c r="B1539" s="661" t="s">
        <v>7468</v>
      </c>
      <c r="C1539" s="661" t="s">
        <v>7168</v>
      </c>
      <c r="D1539" s="661" t="s">
        <v>7501</v>
      </c>
      <c r="E1539" s="661" t="s">
        <v>7502</v>
      </c>
      <c r="F1539" s="664">
        <v>1230</v>
      </c>
      <c r="G1539" s="664">
        <v>0</v>
      </c>
      <c r="H1539" s="661"/>
      <c r="I1539" s="661">
        <v>0</v>
      </c>
      <c r="J1539" s="664">
        <v>1025</v>
      </c>
      <c r="K1539" s="664">
        <v>0</v>
      </c>
      <c r="L1539" s="661"/>
      <c r="M1539" s="661">
        <v>0</v>
      </c>
      <c r="N1539" s="664">
        <v>1229</v>
      </c>
      <c r="O1539" s="664">
        <v>0</v>
      </c>
      <c r="P1539" s="677"/>
      <c r="Q1539" s="665">
        <v>0</v>
      </c>
    </row>
    <row r="1540" spans="1:17" ht="14.4" customHeight="1" x14ac:dyDescent="0.3">
      <c r="A1540" s="660" t="s">
        <v>7170</v>
      </c>
      <c r="B1540" s="661" t="s">
        <v>7468</v>
      </c>
      <c r="C1540" s="661" t="s">
        <v>7168</v>
      </c>
      <c r="D1540" s="661" t="s">
        <v>7479</v>
      </c>
      <c r="E1540" s="661" t="s">
        <v>7480</v>
      </c>
      <c r="F1540" s="664">
        <v>907</v>
      </c>
      <c r="G1540" s="664">
        <v>22675</v>
      </c>
      <c r="H1540" s="661">
        <v>1</v>
      </c>
      <c r="I1540" s="661">
        <v>25</v>
      </c>
      <c r="J1540" s="664">
        <v>911</v>
      </c>
      <c r="K1540" s="664">
        <v>31885</v>
      </c>
      <c r="L1540" s="661">
        <v>1.4061742006615214</v>
      </c>
      <c r="M1540" s="661">
        <v>35</v>
      </c>
      <c r="N1540" s="664">
        <v>1011</v>
      </c>
      <c r="O1540" s="664">
        <v>36097</v>
      </c>
      <c r="P1540" s="677">
        <v>1.5919294377067255</v>
      </c>
      <c r="Q1540" s="665">
        <v>35.704253214638975</v>
      </c>
    </row>
    <row r="1541" spans="1:17" ht="14.4" customHeight="1" x14ac:dyDescent="0.3">
      <c r="A1541" s="660" t="s">
        <v>7170</v>
      </c>
      <c r="B1541" s="661" t="s">
        <v>7468</v>
      </c>
      <c r="C1541" s="661" t="s">
        <v>7168</v>
      </c>
      <c r="D1541" s="661" t="s">
        <v>7509</v>
      </c>
      <c r="E1541" s="661" t="s">
        <v>7510</v>
      </c>
      <c r="F1541" s="664">
        <v>3</v>
      </c>
      <c r="G1541" s="664">
        <v>225</v>
      </c>
      <c r="H1541" s="661">
        <v>1</v>
      </c>
      <c r="I1541" s="661">
        <v>75</v>
      </c>
      <c r="J1541" s="664">
        <v>8</v>
      </c>
      <c r="K1541" s="664">
        <v>648</v>
      </c>
      <c r="L1541" s="661">
        <v>2.88</v>
      </c>
      <c r="M1541" s="661">
        <v>81</v>
      </c>
      <c r="N1541" s="664">
        <v>2</v>
      </c>
      <c r="O1541" s="664">
        <v>163</v>
      </c>
      <c r="P1541" s="677">
        <v>0.72444444444444445</v>
      </c>
      <c r="Q1541" s="665">
        <v>81.5</v>
      </c>
    </row>
    <row r="1542" spans="1:17" ht="14.4" customHeight="1" x14ac:dyDescent="0.3">
      <c r="A1542" s="660" t="s">
        <v>7170</v>
      </c>
      <c r="B1542" s="661" t="s">
        <v>7468</v>
      </c>
      <c r="C1542" s="661" t="s">
        <v>7168</v>
      </c>
      <c r="D1542" s="661" t="s">
        <v>7471</v>
      </c>
      <c r="E1542" s="661" t="s">
        <v>7472</v>
      </c>
      <c r="F1542" s="664">
        <v>182</v>
      </c>
      <c r="G1542" s="664">
        <v>3458</v>
      </c>
      <c r="H1542" s="661">
        <v>1</v>
      </c>
      <c r="I1542" s="661">
        <v>19</v>
      </c>
      <c r="J1542" s="664">
        <v>248</v>
      </c>
      <c r="K1542" s="664">
        <v>7440</v>
      </c>
      <c r="L1542" s="661">
        <v>2.1515326778484671</v>
      </c>
      <c r="M1542" s="661">
        <v>30</v>
      </c>
      <c r="N1542" s="664">
        <v>317</v>
      </c>
      <c r="O1542" s="664">
        <v>9687</v>
      </c>
      <c r="P1542" s="677">
        <v>2.8013302486986698</v>
      </c>
      <c r="Q1542" s="665">
        <v>30.558359621451103</v>
      </c>
    </row>
    <row r="1543" spans="1:17" ht="14.4" customHeight="1" x14ac:dyDescent="0.3">
      <c r="A1543" s="660" t="s">
        <v>7170</v>
      </c>
      <c r="B1543" s="661" t="s">
        <v>7468</v>
      </c>
      <c r="C1543" s="661" t="s">
        <v>7168</v>
      </c>
      <c r="D1543" s="661" t="s">
        <v>7507</v>
      </c>
      <c r="E1543" s="661" t="s">
        <v>7508</v>
      </c>
      <c r="F1543" s="664">
        <v>1</v>
      </c>
      <c r="G1543" s="664">
        <v>0</v>
      </c>
      <c r="H1543" s="661"/>
      <c r="I1543" s="661">
        <v>0</v>
      </c>
      <c r="J1543" s="664"/>
      <c r="K1543" s="664"/>
      <c r="L1543" s="661"/>
      <c r="M1543" s="661"/>
      <c r="N1543" s="664"/>
      <c r="O1543" s="664"/>
      <c r="P1543" s="677"/>
      <c r="Q1543" s="665"/>
    </row>
    <row r="1544" spans="1:17" ht="14.4" customHeight="1" x14ac:dyDescent="0.3">
      <c r="A1544" s="660" t="s">
        <v>7170</v>
      </c>
      <c r="B1544" s="661" t="s">
        <v>7468</v>
      </c>
      <c r="C1544" s="661" t="s">
        <v>7168</v>
      </c>
      <c r="D1544" s="661" t="s">
        <v>7481</v>
      </c>
      <c r="E1544" s="661" t="s">
        <v>7482</v>
      </c>
      <c r="F1544" s="664">
        <v>23</v>
      </c>
      <c r="G1544" s="664">
        <v>3243</v>
      </c>
      <c r="H1544" s="661">
        <v>1</v>
      </c>
      <c r="I1544" s="661">
        <v>141</v>
      </c>
      <c r="J1544" s="664">
        <v>121</v>
      </c>
      <c r="K1544" s="664">
        <v>17061</v>
      </c>
      <c r="L1544" s="661">
        <v>5.2608695652173916</v>
      </c>
      <c r="M1544" s="661">
        <v>141</v>
      </c>
      <c r="N1544" s="664">
        <v>137</v>
      </c>
      <c r="O1544" s="664">
        <v>18199</v>
      </c>
      <c r="P1544" s="677">
        <v>5.6117792167745915</v>
      </c>
      <c r="Q1544" s="665">
        <v>132.83941605839416</v>
      </c>
    </row>
    <row r="1545" spans="1:17" ht="14.4" customHeight="1" x14ac:dyDescent="0.3">
      <c r="A1545" s="660" t="s">
        <v>7170</v>
      </c>
      <c r="B1545" s="661" t="s">
        <v>7468</v>
      </c>
      <c r="C1545" s="661" t="s">
        <v>7168</v>
      </c>
      <c r="D1545" s="661" t="s">
        <v>7483</v>
      </c>
      <c r="E1545" s="661" t="s">
        <v>7484</v>
      </c>
      <c r="F1545" s="664">
        <v>158</v>
      </c>
      <c r="G1545" s="664">
        <v>51824</v>
      </c>
      <c r="H1545" s="661">
        <v>1</v>
      </c>
      <c r="I1545" s="661">
        <v>328</v>
      </c>
      <c r="J1545" s="664">
        <v>270</v>
      </c>
      <c r="K1545" s="664">
        <v>88290</v>
      </c>
      <c r="L1545" s="661">
        <v>1.7036508181537511</v>
      </c>
      <c r="M1545" s="661">
        <v>327</v>
      </c>
      <c r="N1545" s="664">
        <v>374</v>
      </c>
      <c r="O1545" s="664">
        <v>123138</v>
      </c>
      <c r="P1545" s="677">
        <v>2.3760805804260574</v>
      </c>
      <c r="Q1545" s="665">
        <v>329.24598930481284</v>
      </c>
    </row>
    <row r="1546" spans="1:17" ht="14.4" customHeight="1" x14ac:dyDescent="0.3">
      <c r="A1546" s="660" t="s">
        <v>7170</v>
      </c>
      <c r="B1546" s="661" t="s">
        <v>7468</v>
      </c>
      <c r="C1546" s="661" t="s">
        <v>7168</v>
      </c>
      <c r="D1546" s="661" t="s">
        <v>7485</v>
      </c>
      <c r="E1546" s="661" t="s">
        <v>7486</v>
      </c>
      <c r="F1546" s="664">
        <v>1479</v>
      </c>
      <c r="G1546" s="664">
        <v>82824</v>
      </c>
      <c r="H1546" s="661">
        <v>1</v>
      </c>
      <c r="I1546" s="661">
        <v>56</v>
      </c>
      <c r="J1546" s="664">
        <v>717</v>
      </c>
      <c r="K1546" s="664">
        <v>40152</v>
      </c>
      <c r="L1546" s="661">
        <v>0.48478701825557807</v>
      </c>
      <c r="M1546" s="661">
        <v>56</v>
      </c>
      <c r="N1546" s="664">
        <v>642</v>
      </c>
      <c r="O1546" s="664">
        <v>36372</v>
      </c>
      <c r="P1546" s="677">
        <v>0.43914807302231235</v>
      </c>
      <c r="Q1546" s="665">
        <v>56.654205607476634</v>
      </c>
    </row>
    <row r="1547" spans="1:17" ht="14.4" customHeight="1" x14ac:dyDescent="0.3">
      <c r="A1547" s="660" t="s">
        <v>7170</v>
      </c>
      <c r="B1547" s="661" t="s">
        <v>7468</v>
      </c>
      <c r="C1547" s="661" t="s">
        <v>7168</v>
      </c>
      <c r="D1547" s="661" t="s">
        <v>7505</v>
      </c>
      <c r="E1547" s="661" t="s">
        <v>7506</v>
      </c>
      <c r="F1547" s="664">
        <v>6</v>
      </c>
      <c r="G1547" s="664">
        <v>3864</v>
      </c>
      <c r="H1547" s="661">
        <v>1</v>
      </c>
      <c r="I1547" s="661">
        <v>644</v>
      </c>
      <c r="J1547" s="664">
        <v>97</v>
      </c>
      <c r="K1547" s="664">
        <v>62565</v>
      </c>
      <c r="L1547" s="661">
        <v>16.191770186335404</v>
      </c>
      <c r="M1547" s="661">
        <v>645</v>
      </c>
      <c r="N1547" s="664">
        <v>198</v>
      </c>
      <c r="O1547" s="664">
        <v>128562</v>
      </c>
      <c r="P1547" s="677">
        <v>33.271739130434781</v>
      </c>
      <c r="Q1547" s="665">
        <v>649.30303030303025</v>
      </c>
    </row>
    <row r="1548" spans="1:17" ht="14.4" customHeight="1" x14ac:dyDescent="0.3">
      <c r="A1548" s="660" t="s">
        <v>7170</v>
      </c>
      <c r="B1548" s="661" t="s">
        <v>7468</v>
      </c>
      <c r="C1548" s="661" t="s">
        <v>7168</v>
      </c>
      <c r="D1548" s="661" t="s">
        <v>7515</v>
      </c>
      <c r="E1548" s="661" t="s">
        <v>7516</v>
      </c>
      <c r="F1548" s="664">
        <v>4</v>
      </c>
      <c r="G1548" s="664">
        <v>448</v>
      </c>
      <c r="H1548" s="661">
        <v>1</v>
      </c>
      <c r="I1548" s="661">
        <v>112</v>
      </c>
      <c r="J1548" s="664">
        <v>2</v>
      </c>
      <c r="K1548" s="664">
        <v>224</v>
      </c>
      <c r="L1548" s="661">
        <v>0.5</v>
      </c>
      <c r="M1548" s="661">
        <v>112</v>
      </c>
      <c r="N1548" s="664">
        <v>3</v>
      </c>
      <c r="O1548" s="664">
        <v>340</v>
      </c>
      <c r="P1548" s="677">
        <v>0.7589285714285714</v>
      </c>
      <c r="Q1548" s="665">
        <v>113.33333333333333</v>
      </c>
    </row>
    <row r="1549" spans="1:17" ht="14.4" customHeight="1" x14ac:dyDescent="0.3">
      <c r="A1549" s="660" t="s">
        <v>7170</v>
      </c>
      <c r="B1549" s="661" t="s">
        <v>7468</v>
      </c>
      <c r="C1549" s="661" t="s">
        <v>4385</v>
      </c>
      <c r="D1549" s="661" t="s">
        <v>7489</v>
      </c>
      <c r="E1549" s="661" t="s">
        <v>7490</v>
      </c>
      <c r="F1549" s="664">
        <v>3</v>
      </c>
      <c r="G1549" s="664">
        <v>828</v>
      </c>
      <c r="H1549" s="661">
        <v>1</v>
      </c>
      <c r="I1549" s="661">
        <v>276</v>
      </c>
      <c r="J1549" s="664"/>
      <c r="K1549" s="664"/>
      <c r="L1549" s="661"/>
      <c r="M1549" s="661"/>
      <c r="N1549" s="664"/>
      <c r="O1549" s="664"/>
      <c r="P1549" s="677"/>
      <c r="Q1549" s="665"/>
    </row>
    <row r="1550" spans="1:17" ht="14.4" customHeight="1" x14ac:dyDescent="0.3">
      <c r="A1550" s="660" t="s">
        <v>7170</v>
      </c>
      <c r="B1550" s="661" t="s">
        <v>7468</v>
      </c>
      <c r="C1550" s="661" t="s">
        <v>4385</v>
      </c>
      <c r="D1550" s="661" t="s">
        <v>7493</v>
      </c>
      <c r="E1550" s="661" t="s">
        <v>7494</v>
      </c>
      <c r="F1550" s="664"/>
      <c r="G1550" s="664"/>
      <c r="H1550" s="661"/>
      <c r="I1550" s="661"/>
      <c r="J1550" s="664"/>
      <c r="K1550" s="664"/>
      <c r="L1550" s="661"/>
      <c r="M1550" s="661"/>
      <c r="N1550" s="664">
        <v>10</v>
      </c>
      <c r="O1550" s="664">
        <v>1430</v>
      </c>
      <c r="P1550" s="677"/>
      <c r="Q1550" s="665">
        <v>143</v>
      </c>
    </row>
    <row r="1551" spans="1:17" ht="14.4" customHeight="1" x14ac:dyDescent="0.3">
      <c r="A1551" s="660" t="s">
        <v>7170</v>
      </c>
      <c r="B1551" s="661" t="s">
        <v>7468</v>
      </c>
      <c r="C1551" s="661" t="s">
        <v>4385</v>
      </c>
      <c r="D1551" s="661" t="s">
        <v>7469</v>
      </c>
      <c r="E1551" s="661" t="s">
        <v>7470</v>
      </c>
      <c r="F1551" s="664">
        <v>2823</v>
      </c>
      <c r="G1551" s="664">
        <v>95982</v>
      </c>
      <c r="H1551" s="661">
        <v>1</v>
      </c>
      <c r="I1551" s="661">
        <v>34</v>
      </c>
      <c r="J1551" s="664">
        <v>2116</v>
      </c>
      <c r="K1551" s="664">
        <v>71944</v>
      </c>
      <c r="L1551" s="661">
        <v>0.74955720864328723</v>
      </c>
      <c r="M1551" s="661">
        <v>34</v>
      </c>
      <c r="N1551" s="664">
        <v>2065</v>
      </c>
      <c r="O1551" s="664">
        <v>71643</v>
      </c>
      <c r="P1551" s="677">
        <v>0.74642120397574541</v>
      </c>
      <c r="Q1551" s="665">
        <v>34.693946731234867</v>
      </c>
    </row>
    <row r="1552" spans="1:17" ht="14.4" customHeight="1" x14ac:dyDescent="0.3">
      <c r="A1552" s="660" t="s">
        <v>7170</v>
      </c>
      <c r="B1552" s="661" t="s">
        <v>7468</v>
      </c>
      <c r="C1552" s="661" t="s">
        <v>4385</v>
      </c>
      <c r="D1552" s="661" t="s">
        <v>7473</v>
      </c>
      <c r="E1552" s="661" t="s">
        <v>7474</v>
      </c>
      <c r="F1552" s="664">
        <v>1564</v>
      </c>
      <c r="G1552" s="664">
        <v>254932</v>
      </c>
      <c r="H1552" s="661">
        <v>1</v>
      </c>
      <c r="I1552" s="661">
        <v>163</v>
      </c>
      <c r="J1552" s="664">
        <v>1528</v>
      </c>
      <c r="K1552" s="664">
        <v>249064</v>
      </c>
      <c r="L1552" s="661">
        <v>0.97698209718670082</v>
      </c>
      <c r="M1552" s="661">
        <v>163</v>
      </c>
      <c r="N1552" s="664">
        <v>1405</v>
      </c>
      <c r="O1552" s="664">
        <v>230006</v>
      </c>
      <c r="P1552" s="677">
        <v>0.90222490703403257</v>
      </c>
      <c r="Q1552" s="665">
        <v>163.70533807829182</v>
      </c>
    </row>
    <row r="1553" spans="1:17" ht="14.4" customHeight="1" x14ac:dyDescent="0.3">
      <c r="A1553" s="660" t="s">
        <v>7170</v>
      </c>
      <c r="B1553" s="661" t="s">
        <v>7468</v>
      </c>
      <c r="C1553" s="661" t="s">
        <v>4385</v>
      </c>
      <c r="D1553" s="661" t="s">
        <v>7475</v>
      </c>
      <c r="E1553" s="661" t="s">
        <v>7476</v>
      </c>
      <c r="F1553" s="664">
        <v>1</v>
      </c>
      <c r="G1553" s="664">
        <v>0</v>
      </c>
      <c r="H1553" s="661"/>
      <c r="I1553" s="661">
        <v>0</v>
      </c>
      <c r="J1553" s="664">
        <v>3</v>
      </c>
      <c r="K1553" s="664">
        <v>0</v>
      </c>
      <c r="L1553" s="661"/>
      <c r="M1553" s="661">
        <v>0</v>
      </c>
      <c r="N1553" s="664">
        <v>7</v>
      </c>
      <c r="O1553" s="664">
        <v>0</v>
      </c>
      <c r="P1553" s="677"/>
      <c r="Q1553" s="665">
        <v>0</v>
      </c>
    </row>
    <row r="1554" spans="1:17" ht="14.4" customHeight="1" x14ac:dyDescent="0.3">
      <c r="A1554" s="660" t="s">
        <v>7170</v>
      </c>
      <c r="B1554" s="661" t="s">
        <v>7468</v>
      </c>
      <c r="C1554" s="661" t="s">
        <v>4385</v>
      </c>
      <c r="D1554" s="661" t="s">
        <v>7477</v>
      </c>
      <c r="E1554" s="661" t="s">
        <v>7478</v>
      </c>
      <c r="F1554" s="664">
        <v>1204</v>
      </c>
      <c r="G1554" s="664">
        <v>124012</v>
      </c>
      <c r="H1554" s="661">
        <v>1</v>
      </c>
      <c r="I1554" s="661">
        <v>103</v>
      </c>
      <c r="J1554" s="664">
        <v>959</v>
      </c>
      <c r="K1554" s="664">
        <v>99736</v>
      </c>
      <c r="L1554" s="661">
        <v>0.80424475050801536</v>
      </c>
      <c r="M1554" s="661">
        <v>104</v>
      </c>
      <c r="N1554" s="664">
        <v>731</v>
      </c>
      <c r="O1554" s="664">
        <v>76520</v>
      </c>
      <c r="P1554" s="677">
        <v>0.61703706092958743</v>
      </c>
      <c r="Q1554" s="665">
        <v>104.67852257181943</v>
      </c>
    </row>
    <row r="1555" spans="1:17" ht="14.4" customHeight="1" x14ac:dyDescent="0.3">
      <c r="A1555" s="660" t="s">
        <v>7170</v>
      </c>
      <c r="B1555" s="661" t="s">
        <v>7468</v>
      </c>
      <c r="C1555" s="661" t="s">
        <v>4385</v>
      </c>
      <c r="D1555" s="661" t="s">
        <v>7501</v>
      </c>
      <c r="E1555" s="661" t="s">
        <v>7502</v>
      </c>
      <c r="F1555" s="664">
        <v>1929</v>
      </c>
      <c r="G1555" s="664">
        <v>0</v>
      </c>
      <c r="H1555" s="661"/>
      <c r="I1555" s="661">
        <v>0</v>
      </c>
      <c r="J1555" s="664">
        <v>1920</v>
      </c>
      <c r="K1555" s="664">
        <v>0</v>
      </c>
      <c r="L1555" s="661"/>
      <c r="M1555" s="661">
        <v>0</v>
      </c>
      <c r="N1555" s="664">
        <v>1838</v>
      </c>
      <c r="O1555" s="664">
        <v>0</v>
      </c>
      <c r="P1555" s="677"/>
      <c r="Q1555" s="665">
        <v>0</v>
      </c>
    </row>
    <row r="1556" spans="1:17" ht="14.4" customHeight="1" x14ac:dyDescent="0.3">
      <c r="A1556" s="660" t="s">
        <v>7170</v>
      </c>
      <c r="B1556" s="661" t="s">
        <v>7468</v>
      </c>
      <c r="C1556" s="661" t="s">
        <v>4385</v>
      </c>
      <c r="D1556" s="661" t="s">
        <v>7479</v>
      </c>
      <c r="E1556" s="661" t="s">
        <v>7480</v>
      </c>
      <c r="F1556" s="664">
        <v>945</v>
      </c>
      <c r="G1556" s="664">
        <v>23625</v>
      </c>
      <c r="H1556" s="661">
        <v>1</v>
      </c>
      <c r="I1556" s="661">
        <v>25</v>
      </c>
      <c r="J1556" s="664">
        <v>751</v>
      </c>
      <c r="K1556" s="664">
        <v>26285</v>
      </c>
      <c r="L1556" s="661">
        <v>1.1125925925925926</v>
      </c>
      <c r="M1556" s="661">
        <v>35</v>
      </c>
      <c r="N1556" s="664">
        <v>562</v>
      </c>
      <c r="O1556" s="664">
        <v>20032</v>
      </c>
      <c r="P1556" s="677">
        <v>0.84791534391534396</v>
      </c>
      <c r="Q1556" s="665">
        <v>35.644128113879006</v>
      </c>
    </row>
    <row r="1557" spans="1:17" ht="14.4" customHeight="1" x14ac:dyDescent="0.3">
      <c r="A1557" s="660" t="s">
        <v>7170</v>
      </c>
      <c r="B1557" s="661" t="s">
        <v>7468</v>
      </c>
      <c r="C1557" s="661" t="s">
        <v>4385</v>
      </c>
      <c r="D1557" s="661" t="s">
        <v>7509</v>
      </c>
      <c r="E1557" s="661" t="s">
        <v>7510</v>
      </c>
      <c r="F1557" s="664">
        <v>1</v>
      </c>
      <c r="G1557" s="664">
        <v>75</v>
      </c>
      <c r="H1557" s="661">
        <v>1</v>
      </c>
      <c r="I1557" s="661">
        <v>75</v>
      </c>
      <c r="J1557" s="664"/>
      <c r="K1557" s="664"/>
      <c r="L1557" s="661"/>
      <c r="M1557" s="661"/>
      <c r="N1557" s="664">
        <v>1</v>
      </c>
      <c r="O1557" s="664">
        <v>82</v>
      </c>
      <c r="P1557" s="677">
        <v>1.0933333333333333</v>
      </c>
      <c r="Q1557" s="665">
        <v>82</v>
      </c>
    </row>
    <row r="1558" spans="1:17" ht="14.4" customHeight="1" x14ac:dyDescent="0.3">
      <c r="A1558" s="660" t="s">
        <v>7170</v>
      </c>
      <c r="B1558" s="661" t="s">
        <v>7468</v>
      </c>
      <c r="C1558" s="661" t="s">
        <v>4385</v>
      </c>
      <c r="D1558" s="661" t="s">
        <v>7471</v>
      </c>
      <c r="E1558" s="661" t="s">
        <v>7472</v>
      </c>
      <c r="F1558" s="664">
        <v>80</v>
      </c>
      <c r="G1558" s="664">
        <v>1520</v>
      </c>
      <c r="H1558" s="661">
        <v>1</v>
      </c>
      <c r="I1558" s="661">
        <v>19</v>
      </c>
      <c r="J1558" s="664">
        <v>145</v>
      </c>
      <c r="K1558" s="664">
        <v>4350</v>
      </c>
      <c r="L1558" s="661">
        <v>2.861842105263158</v>
      </c>
      <c r="M1558" s="661">
        <v>30</v>
      </c>
      <c r="N1558" s="664">
        <v>171</v>
      </c>
      <c r="O1558" s="664">
        <v>5253</v>
      </c>
      <c r="P1558" s="677">
        <v>3.4559210526315791</v>
      </c>
      <c r="Q1558" s="665">
        <v>30.719298245614034</v>
      </c>
    </row>
    <row r="1559" spans="1:17" ht="14.4" customHeight="1" x14ac:dyDescent="0.3">
      <c r="A1559" s="660" t="s">
        <v>7170</v>
      </c>
      <c r="B1559" s="661" t="s">
        <v>7468</v>
      </c>
      <c r="C1559" s="661" t="s">
        <v>4385</v>
      </c>
      <c r="D1559" s="661" t="s">
        <v>7481</v>
      </c>
      <c r="E1559" s="661" t="s">
        <v>7482</v>
      </c>
      <c r="F1559" s="664">
        <v>866</v>
      </c>
      <c r="G1559" s="664">
        <v>122106</v>
      </c>
      <c r="H1559" s="661">
        <v>1</v>
      </c>
      <c r="I1559" s="661">
        <v>141</v>
      </c>
      <c r="J1559" s="664">
        <v>619</v>
      </c>
      <c r="K1559" s="664">
        <v>87279</v>
      </c>
      <c r="L1559" s="661">
        <v>0.71478060046189373</v>
      </c>
      <c r="M1559" s="661">
        <v>141</v>
      </c>
      <c r="N1559" s="664">
        <v>512</v>
      </c>
      <c r="O1559" s="664">
        <v>67564</v>
      </c>
      <c r="P1559" s="677">
        <v>0.55332252305374019</v>
      </c>
      <c r="Q1559" s="665">
        <v>131.9609375</v>
      </c>
    </row>
    <row r="1560" spans="1:17" ht="14.4" customHeight="1" x14ac:dyDescent="0.3">
      <c r="A1560" s="660" t="s">
        <v>7170</v>
      </c>
      <c r="B1560" s="661" t="s">
        <v>7468</v>
      </c>
      <c r="C1560" s="661" t="s">
        <v>4385</v>
      </c>
      <c r="D1560" s="661" t="s">
        <v>7483</v>
      </c>
      <c r="E1560" s="661" t="s">
        <v>7484</v>
      </c>
      <c r="F1560" s="664">
        <v>231</v>
      </c>
      <c r="G1560" s="664">
        <v>75768</v>
      </c>
      <c r="H1560" s="661">
        <v>1</v>
      </c>
      <c r="I1560" s="661">
        <v>328</v>
      </c>
      <c r="J1560" s="664">
        <v>283</v>
      </c>
      <c r="K1560" s="664">
        <v>92541</v>
      </c>
      <c r="L1560" s="661">
        <v>1.2213731390560658</v>
      </c>
      <c r="M1560" s="661">
        <v>327</v>
      </c>
      <c r="N1560" s="664">
        <v>320</v>
      </c>
      <c r="O1560" s="664">
        <v>105378</v>
      </c>
      <c r="P1560" s="677">
        <v>1.3907982261640799</v>
      </c>
      <c r="Q1560" s="665">
        <v>329.30624999999998</v>
      </c>
    </row>
    <row r="1561" spans="1:17" ht="14.4" customHeight="1" x14ac:dyDescent="0.3">
      <c r="A1561" s="660" t="s">
        <v>7170</v>
      </c>
      <c r="B1561" s="661" t="s">
        <v>7468</v>
      </c>
      <c r="C1561" s="661" t="s">
        <v>4385</v>
      </c>
      <c r="D1561" s="661" t="s">
        <v>7485</v>
      </c>
      <c r="E1561" s="661" t="s">
        <v>7486</v>
      </c>
      <c r="F1561" s="664">
        <v>266</v>
      </c>
      <c r="G1561" s="664">
        <v>14896</v>
      </c>
      <c r="H1561" s="661">
        <v>1</v>
      </c>
      <c r="I1561" s="661">
        <v>56</v>
      </c>
      <c r="J1561" s="664">
        <v>181</v>
      </c>
      <c r="K1561" s="664">
        <v>10136</v>
      </c>
      <c r="L1561" s="661">
        <v>0.68045112781954886</v>
      </c>
      <c r="M1561" s="661">
        <v>56</v>
      </c>
      <c r="N1561" s="664">
        <v>175</v>
      </c>
      <c r="O1561" s="664">
        <v>9931</v>
      </c>
      <c r="P1561" s="677">
        <v>0.66668904403866813</v>
      </c>
      <c r="Q1561" s="665">
        <v>56.748571428571431</v>
      </c>
    </row>
    <row r="1562" spans="1:17" ht="14.4" customHeight="1" x14ac:dyDescent="0.3">
      <c r="A1562" s="660" t="s">
        <v>7170</v>
      </c>
      <c r="B1562" s="661" t="s">
        <v>7468</v>
      </c>
      <c r="C1562" s="661" t="s">
        <v>4385</v>
      </c>
      <c r="D1562" s="661" t="s">
        <v>7505</v>
      </c>
      <c r="E1562" s="661" t="s">
        <v>7506</v>
      </c>
      <c r="F1562" s="664">
        <v>116</v>
      </c>
      <c r="G1562" s="664">
        <v>74704</v>
      </c>
      <c r="H1562" s="661">
        <v>1</v>
      </c>
      <c r="I1562" s="661">
        <v>644</v>
      </c>
      <c r="J1562" s="664">
        <v>94</v>
      </c>
      <c r="K1562" s="664">
        <v>60630</v>
      </c>
      <c r="L1562" s="661">
        <v>0.81160312700792459</v>
      </c>
      <c r="M1562" s="661">
        <v>645</v>
      </c>
      <c r="N1562" s="664">
        <v>101</v>
      </c>
      <c r="O1562" s="664">
        <v>65601</v>
      </c>
      <c r="P1562" s="677">
        <v>0.87814574855429428</v>
      </c>
      <c r="Q1562" s="665">
        <v>649.51485148514848</v>
      </c>
    </row>
    <row r="1563" spans="1:17" ht="14.4" customHeight="1" x14ac:dyDescent="0.3">
      <c r="A1563" s="660" t="s">
        <v>7170</v>
      </c>
      <c r="B1563" s="661" t="s">
        <v>7468</v>
      </c>
      <c r="C1563" s="661" t="s">
        <v>4385</v>
      </c>
      <c r="D1563" s="661" t="s">
        <v>7515</v>
      </c>
      <c r="E1563" s="661" t="s">
        <v>7516</v>
      </c>
      <c r="F1563" s="664">
        <v>49</v>
      </c>
      <c r="G1563" s="664">
        <v>5488</v>
      </c>
      <c r="H1563" s="661">
        <v>1</v>
      </c>
      <c r="I1563" s="661">
        <v>112</v>
      </c>
      <c r="J1563" s="664">
        <v>69</v>
      </c>
      <c r="K1563" s="664">
        <v>7728</v>
      </c>
      <c r="L1563" s="661">
        <v>1.4081632653061225</v>
      </c>
      <c r="M1563" s="661">
        <v>112</v>
      </c>
      <c r="N1563" s="664">
        <v>145</v>
      </c>
      <c r="O1563" s="664">
        <v>16450</v>
      </c>
      <c r="P1563" s="677">
        <v>2.9974489795918369</v>
      </c>
      <c r="Q1563" s="665">
        <v>113.44827586206897</v>
      </c>
    </row>
    <row r="1564" spans="1:17" ht="14.4" customHeight="1" x14ac:dyDescent="0.3">
      <c r="A1564" s="660" t="s">
        <v>7170</v>
      </c>
      <c r="B1564" s="661" t="s">
        <v>7468</v>
      </c>
      <c r="C1564" s="661" t="s">
        <v>4385</v>
      </c>
      <c r="D1564" s="661" t="s">
        <v>7487</v>
      </c>
      <c r="E1564" s="661" t="s">
        <v>7488</v>
      </c>
      <c r="F1564" s="664">
        <v>6</v>
      </c>
      <c r="G1564" s="664">
        <v>2178</v>
      </c>
      <c r="H1564" s="661">
        <v>1</v>
      </c>
      <c r="I1564" s="661">
        <v>363</v>
      </c>
      <c r="J1564" s="664">
        <v>3</v>
      </c>
      <c r="K1564" s="664">
        <v>1101</v>
      </c>
      <c r="L1564" s="661">
        <v>0.50550964187327818</v>
      </c>
      <c r="M1564" s="661">
        <v>367</v>
      </c>
      <c r="N1564" s="664"/>
      <c r="O1564" s="664"/>
      <c r="P1564" s="677"/>
      <c r="Q1564" s="665"/>
    </row>
    <row r="1565" spans="1:17" ht="14.4" customHeight="1" x14ac:dyDescent="0.3">
      <c r="A1565" s="660" t="s">
        <v>7170</v>
      </c>
      <c r="B1565" s="661" t="s">
        <v>7468</v>
      </c>
      <c r="C1565" s="661" t="s">
        <v>4386</v>
      </c>
      <c r="D1565" s="661" t="s">
        <v>7469</v>
      </c>
      <c r="E1565" s="661" t="s">
        <v>7470</v>
      </c>
      <c r="F1565" s="664">
        <v>1</v>
      </c>
      <c r="G1565" s="664">
        <v>34</v>
      </c>
      <c r="H1565" s="661">
        <v>1</v>
      </c>
      <c r="I1565" s="661">
        <v>34</v>
      </c>
      <c r="J1565" s="664">
        <v>16</v>
      </c>
      <c r="K1565" s="664">
        <v>544</v>
      </c>
      <c r="L1565" s="661">
        <v>16</v>
      </c>
      <c r="M1565" s="661">
        <v>34</v>
      </c>
      <c r="N1565" s="664">
        <v>33</v>
      </c>
      <c r="O1565" s="664">
        <v>1154</v>
      </c>
      <c r="P1565" s="677">
        <v>33.941176470588232</v>
      </c>
      <c r="Q1565" s="665">
        <v>34.969696969696969</v>
      </c>
    </row>
    <row r="1566" spans="1:17" ht="14.4" customHeight="1" x14ac:dyDescent="0.3">
      <c r="A1566" s="660" t="s">
        <v>7170</v>
      </c>
      <c r="B1566" s="661" t="s">
        <v>7468</v>
      </c>
      <c r="C1566" s="661" t="s">
        <v>4386</v>
      </c>
      <c r="D1566" s="661" t="s">
        <v>7473</v>
      </c>
      <c r="E1566" s="661" t="s">
        <v>7474</v>
      </c>
      <c r="F1566" s="664"/>
      <c r="G1566" s="664"/>
      <c r="H1566" s="661"/>
      <c r="I1566" s="661"/>
      <c r="J1566" s="664"/>
      <c r="K1566" s="664"/>
      <c r="L1566" s="661"/>
      <c r="M1566" s="661"/>
      <c r="N1566" s="664">
        <v>2</v>
      </c>
      <c r="O1566" s="664">
        <v>328</v>
      </c>
      <c r="P1566" s="677"/>
      <c r="Q1566" s="665">
        <v>164</v>
      </c>
    </row>
    <row r="1567" spans="1:17" ht="14.4" customHeight="1" x14ac:dyDescent="0.3">
      <c r="A1567" s="660" t="s">
        <v>7170</v>
      </c>
      <c r="B1567" s="661" t="s">
        <v>7468</v>
      </c>
      <c r="C1567" s="661" t="s">
        <v>4386</v>
      </c>
      <c r="D1567" s="661" t="s">
        <v>7501</v>
      </c>
      <c r="E1567" s="661" t="s">
        <v>7502</v>
      </c>
      <c r="F1567" s="664"/>
      <c r="G1567" s="664"/>
      <c r="H1567" s="661"/>
      <c r="I1567" s="661"/>
      <c r="J1567" s="664">
        <v>1</v>
      </c>
      <c r="K1567" s="664">
        <v>0</v>
      </c>
      <c r="L1567" s="661"/>
      <c r="M1567" s="661">
        <v>0</v>
      </c>
      <c r="N1567" s="664">
        <v>2</v>
      </c>
      <c r="O1567" s="664">
        <v>0</v>
      </c>
      <c r="P1567" s="677"/>
      <c r="Q1567" s="665">
        <v>0</v>
      </c>
    </row>
    <row r="1568" spans="1:17" ht="14.4" customHeight="1" x14ac:dyDescent="0.3">
      <c r="A1568" s="660" t="s">
        <v>7170</v>
      </c>
      <c r="B1568" s="661" t="s">
        <v>7468</v>
      </c>
      <c r="C1568" s="661" t="s">
        <v>4386</v>
      </c>
      <c r="D1568" s="661" t="s">
        <v>7479</v>
      </c>
      <c r="E1568" s="661" t="s">
        <v>7480</v>
      </c>
      <c r="F1568" s="664">
        <v>1</v>
      </c>
      <c r="G1568" s="664">
        <v>25</v>
      </c>
      <c r="H1568" s="661">
        <v>1</v>
      </c>
      <c r="I1568" s="661">
        <v>25</v>
      </c>
      <c r="J1568" s="664">
        <v>9</v>
      </c>
      <c r="K1568" s="664">
        <v>315</v>
      </c>
      <c r="L1568" s="661">
        <v>12.6</v>
      </c>
      <c r="M1568" s="661">
        <v>35</v>
      </c>
      <c r="N1568" s="664">
        <v>10</v>
      </c>
      <c r="O1568" s="664">
        <v>360</v>
      </c>
      <c r="P1568" s="677">
        <v>14.4</v>
      </c>
      <c r="Q1568" s="665">
        <v>36</v>
      </c>
    </row>
    <row r="1569" spans="1:17" ht="14.4" customHeight="1" x14ac:dyDescent="0.3">
      <c r="A1569" s="660" t="s">
        <v>7170</v>
      </c>
      <c r="B1569" s="661" t="s">
        <v>7468</v>
      </c>
      <c r="C1569" s="661" t="s">
        <v>4386</v>
      </c>
      <c r="D1569" s="661" t="s">
        <v>7471</v>
      </c>
      <c r="E1569" s="661" t="s">
        <v>7472</v>
      </c>
      <c r="F1569" s="664"/>
      <c r="G1569" s="664"/>
      <c r="H1569" s="661"/>
      <c r="I1569" s="661"/>
      <c r="J1569" s="664"/>
      <c r="K1569" s="664"/>
      <c r="L1569" s="661"/>
      <c r="M1569" s="661"/>
      <c r="N1569" s="664">
        <v>7</v>
      </c>
      <c r="O1569" s="664">
        <v>217</v>
      </c>
      <c r="P1569" s="677"/>
      <c r="Q1569" s="665">
        <v>31</v>
      </c>
    </row>
    <row r="1570" spans="1:17" ht="14.4" customHeight="1" x14ac:dyDescent="0.3">
      <c r="A1570" s="660" t="s">
        <v>7170</v>
      </c>
      <c r="B1570" s="661" t="s">
        <v>7468</v>
      </c>
      <c r="C1570" s="661" t="s">
        <v>4386</v>
      </c>
      <c r="D1570" s="661" t="s">
        <v>7481</v>
      </c>
      <c r="E1570" s="661" t="s">
        <v>7482</v>
      </c>
      <c r="F1570" s="664"/>
      <c r="G1570" s="664"/>
      <c r="H1570" s="661"/>
      <c r="I1570" s="661"/>
      <c r="J1570" s="664"/>
      <c r="K1570" s="664"/>
      <c r="L1570" s="661"/>
      <c r="M1570" s="661"/>
      <c r="N1570" s="664">
        <v>3</v>
      </c>
      <c r="O1570" s="664">
        <v>384</v>
      </c>
      <c r="P1570" s="677"/>
      <c r="Q1570" s="665">
        <v>128</v>
      </c>
    </row>
    <row r="1571" spans="1:17" ht="14.4" customHeight="1" x14ac:dyDescent="0.3">
      <c r="A1571" s="660" t="s">
        <v>7170</v>
      </c>
      <c r="B1571" s="661" t="s">
        <v>7468</v>
      </c>
      <c r="C1571" s="661" t="s">
        <v>4386</v>
      </c>
      <c r="D1571" s="661" t="s">
        <v>7483</v>
      </c>
      <c r="E1571" s="661" t="s">
        <v>7484</v>
      </c>
      <c r="F1571" s="664"/>
      <c r="G1571" s="664"/>
      <c r="H1571" s="661"/>
      <c r="I1571" s="661"/>
      <c r="J1571" s="664">
        <v>1</v>
      </c>
      <c r="K1571" s="664">
        <v>327</v>
      </c>
      <c r="L1571" s="661"/>
      <c r="M1571" s="661">
        <v>327</v>
      </c>
      <c r="N1571" s="664"/>
      <c r="O1571" s="664"/>
      <c r="P1571" s="677"/>
      <c r="Q1571" s="665"/>
    </row>
    <row r="1572" spans="1:17" ht="14.4" customHeight="1" x14ac:dyDescent="0.3">
      <c r="A1572" s="660" t="s">
        <v>7170</v>
      </c>
      <c r="B1572" s="661" t="s">
        <v>7468</v>
      </c>
      <c r="C1572" s="661" t="s">
        <v>4386</v>
      </c>
      <c r="D1572" s="661" t="s">
        <v>7485</v>
      </c>
      <c r="E1572" s="661" t="s">
        <v>7486</v>
      </c>
      <c r="F1572" s="664"/>
      <c r="G1572" s="664"/>
      <c r="H1572" s="661"/>
      <c r="I1572" s="661"/>
      <c r="J1572" s="664">
        <v>2</v>
      </c>
      <c r="K1572" s="664">
        <v>112</v>
      </c>
      <c r="L1572" s="661"/>
      <c r="M1572" s="661">
        <v>56</v>
      </c>
      <c r="N1572" s="664"/>
      <c r="O1572" s="664"/>
      <c r="P1572" s="677"/>
      <c r="Q1572" s="665"/>
    </row>
    <row r="1573" spans="1:17" ht="14.4" customHeight="1" x14ac:dyDescent="0.3">
      <c r="A1573" s="660" t="s">
        <v>7170</v>
      </c>
      <c r="B1573" s="661" t="s">
        <v>7468</v>
      </c>
      <c r="C1573" s="661" t="s">
        <v>4387</v>
      </c>
      <c r="D1573" s="661" t="s">
        <v>7469</v>
      </c>
      <c r="E1573" s="661" t="s">
        <v>7470</v>
      </c>
      <c r="F1573" s="664"/>
      <c r="G1573" s="664"/>
      <c r="H1573" s="661"/>
      <c r="I1573" s="661"/>
      <c r="J1573" s="664"/>
      <c r="K1573" s="664"/>
      <c r="L1573" s="661"/>
      <c r="M1573" s="661"/>
      <c r="N1573" s="664">
        <v>2</v>
      </c>
      <c r="O1573" s="664">
        <v>70</v>
      </c>
      <c r="P1573" s="677"/>
      <c r="Q1573" s="665">
        <v>35</v>
      </c>
    </row>
    <row r="1574" spans="1:17" ht="14.4" customHeight="1" x14ac:dyDescent="0.3">
      <c r="A1574" s="660" t="s">
        <v>7170</v>
      </c>
      <c r="B1574" s="661" t="s">
        <v>7468</v>
      </c>
      <c r="C1574" s="661" t="s">
        <v>4387</v>
      </c>
      <c r="D1574" s="661" t="s">
        <v>7501</v>
      </c>
      <c r="E1574" s="661" t="s">
        <v>7502</v>
      </c>
      <c r="F1574" s="664"/>
      <c r="G1574" s="664"/>
      <c r="H1574" s="661"/>
      <c r="I1574" s="661"/>
      <c r="J1574" s="664"/>
      <c r="K1574" s="664"/>
      <c r="L1574" s="661"/>
      <c r="M1574" s="661"/>
      <c r="N1574" s="664">
        <v>34</v>
      </c>
      <c r="O1574" s="664">
        <v>0</v>
      </c>
      <c r="P1574" s="677"/>
      <c r="Q1574" s="665">
        <v>0</v>
      </c>
    </row>
    <row r="1575" spans="1:17" ht="14.4" customHeight="1" x14ac:dyDescent="0.3">
      <c r="A1575" s="660" t="s">
        <v>7170</v>
      </c>
      <c r="B1575" s="661" t="s">
        <v>7468</v>
      </c>
      <c r="C1575" s="661" t="s">
        <v>4387</v>
      </c>
      <c r="D1575" s="661" t="s">
        <v>7479</v>
      </c>
      <c r="E1575" s="661" t="s">
        <v>7480</v>
      </c>
      <c r="F1575" s="664"/>
      <c r="G1575" s="664"/>
      <c r="H1575" s="661"/>
      <c r="I1575" s="661"/>
      <c r="J1575" s="664"/>
      <c r="K1575" s="664"/>
      <c r="L1575" s="661"/>
      <c r="M1575" s="661"/>
      <c r="N1575" s="664">
        <v>19</v>
      </c>
      <c r="O1575" s="664">
        <v>684</v>
      </c>
      <c r="P1575" s="677"/>
      <c r="Q1575" s="665">
        <v>36</v>
      </c>
    </row>
    <row r="1576" spans="1:17" ht="14.4" customHeight="1" x14ac:dyDescent="0.3">
      <c r="A1576" s="660" t="s">
        <v>7170</v>
      </c>
      <c r="B1576" s="661" t="s">
        <v>7468</v>
      </c>
      <c r="C1576" s="661" t="s">
        <v>4388</v>
      </c>
      <c r="D1576" s="661" t="s">
        <v>7469</v>
      </c>
      <c r="E1576" s="661" t="s">
        <v>7470</v>
      </c>
      <c r="F1576" s="664">
        <v>1</v>
      </c>
      <c r="G1576" s="664">
        <v>34</v>
      </c>
      <c r="H1576" s="661">
        <v>1</v>
      </c>
      <c r="I1576" s="661">
        <v>34</v>
      </c>
      <c r="J1576" s="664"/>
      <c r="K1576" s="664"/>
      <c r="L1576" s="661"/>
      <c r="M1576" s="661"/>
      <c r="N1576" s="664">
        <v>1</v>
      </c>
      <c r="O1576" s="664">
        <v>35</v>
      </c>
      <c r="P1576" s="677">
        <v>1.0294117647058822</v>
      </c>
      <c r="Q1576" s="665">
        <v>35</v>
      </c>
    </row>
    <row r="1577" spans="1:17" ht="14.4" customHeight="1" x14ac:dyDescent="0.3">
      <c r="A1577" s="660" t="s">
        <v>7170</v>
      </c>
      <c r="B1577" s="661" t="s">
        <v>7468</v>
      </c>
      <c r="C1577" s="661" t="s">
        <v>4388</v>
      </c>
      <c r="D1577" s="661" t="s">
        <v>7473</v>
      </c>
      <c r="E1577" s="661" t="s">
        <v>7474</v>
      </c>
      <c r="F1577" s="664"/>
      <c r="G1577" s="664"/>
      <c r="H1577" s="661"/>
      <c r="I1577" s="661"/>
      <c r="J1577" s="664">
        <v>1</v>
      </c>
      <c r="K1577" s="664">
        <v>163</v>
      </c>
      <c r="L1577" s="661"/>
      <c r="M1577" s="661">
        <v>163</v>
      </c>
      <c r="N1577" s="664"/>
      <c r="O1577" s="664"/>
      <c r="P1577" s="677"/>
      <c r="Q1577" s="665"/>
    </row>
    <row r="1578" spans="1:17" ht="14.4" customHeight="1" x14ac:dyDescent="0.3">
      <c r="A1578" s="660" t="s">
        <v>7170</v>
      </c>
      <c r="B1578" s="661" t="s">
        <v>7468</v>
      </c>
      <c r="C1578" s="661" t="s">
        <v>4388</v>
      </c>
      <c r="D1578" s="661" t="s">
        <v>7501</v>
      </c>
      <c r="E1578" s="661" t="s">
        <v>7502</v>
      </c>
      <c r="F1578" s="664">
        <v>1</v>
      </c>
      <c r="G1578" s="664">
        <v>0</v>
      </c>
      <c r="H1578" s="661"/>
      <c r="I1578" s="661">
        <v>0</v>
      </c>
      <c r="J1578" s="664">
        <v>2</v>
      </c>
      <c r="K1578" s="664">
        <v>0</v>
      </c>
      <c r="L1578" s="661"/>
      <c r="M1578" s="661">
        <v>0</v>
      </c>
      <c r="N1578" s="664">
        <v>3</v>
      </c>
      <c r="O1578" s="664">
        <v>0</v>
      </c>
      <c r="P1578" s="677"/>
      <c r="Q1578" s="665">
        <v>0</v>
      </c>
    </row>
    <row r="1579" spans="1:17" ht="14.4" customHeight="1" x14ac:dyDescent="0.3">
      <c r="A1579" s="660" t="s">
        <v>7170</v>
      </c>
      <c r="B1579" s="661" t="s">
        <v>7468</v>
      </c>
      <c r="C1579" s="661" t="s">
        <v>4388</v>
      </c>
      <c r="D1579" s="661" t="s">
        <v>7479</v>
      </c>
      <c r="E1579" s="661" t="s">
        <v>7480</v>
      </c>
      <c r="F1579" s="664"/>
      <c r="G1579" s="664"/>
      <c r="H1579" s="661"/>
      <c r="I1579" s="661"/>
      <c r="J1579" s="664">
        <v>1</v>
      </c>
      <c r="K1579" s="664">
        <v>35</v>
      </c>
      <c r="L1579" s="661"/>
      <c r="M1579" s="661">
        <v>35</v>
      </c>
      <c r="N1579" s="664"/>
      <c r="O1579" s="664"/>
      <c r="P1579" s="677"/>
      <c r="Q1579" s="665"/>
    </row>
    <row r="1580" spans="1:17" ht="14.4" customHeight="1" x14ac:dyDescent="0.3">
      <c r="A1580" s="660" t="s">
        <v>7170</v>
      </c>
      <c r="B1580" s="661" t="s">
        <v>7468</v>
      </c>
      <c r="C1580" s="661" t="s">
        <v>4388</v>
      </c>
      <c r="D1580" s="661" t="s">
        <v>7485</v>
      </c>
      <c r="E1580" s="661" t="s">
        <v>7486</v>
      </c>
      <c r="F1580" s="664"/>
      <c r="G1580" s="664"/>
      <c r="H1580" s="661"/>
      <c r="I1580" s="661"/>
      <c r="J1580" s="664"/>
      <c r="K1580" s="664"/>
      <c r="L1580" s="661"/>
      <c r="M1580" s="661"/>
      <c r="N1580" s="664">
        <v>1</v>
      </c>
      <c r="O1580" s="664">
        <v>57</v>
      </c>
      <c r="P1580" s="677"/>
      <c r="Q1580" s="665">
        <v>57</v>
      </c>
    </row>
    <row r="1581" spans="1:17" ht="14.4" customHeight="1" x14ac:dyDescent="0.3">
      <c r="A1581" s="660" t="s">
        <v>7170</v>
      </c>
      <c r="B1581" s="661" t="s">
        <v>7468</v>
      </c>
      <c r="C1581" s="661" t="s">
        <v>4388</v>
      </c>
      <c r="D1581" s="661" t="s">
        <v>7515</v>
      </c>
      <c r="E1581" s="661" t="s">
        <v>7516</v>
      </c>
      <c r="F1581" s="664"/>
      <c r="G1581" s="664"/>
      <c r="H1581" s="661"/>
      <c r="I1581" s="661"/>
      <c r="J1581" s="664"/>
      <c r="K1581" s="664"/>
      <c r="L1581" s="661"/>
      <c r="M1581" s="661"/>
      <c r="N1581" s="664">
        <v>4</v>
      </c>
      <c r="O1581" s="664">
        <v>456</v>
      </c>
      <c r="P1581" s="677"/>
      <c r="Q1581" s="665">
        <v>114</v>
      </c>
    </row>
    <row r="1582" spans="1:17" ht="14.4" customHeight="1" x14ac:dyDescent="0.3">
      <c r="A1582" s="660" t="s">
        <v>7170</v>
      </c>
      <c r="B1582" s="661" t="s">
        <v>7468</v>
      </c>
      <c r="C1582" s="661" t="s">
        <v>4389</v>
      </c>
      <c r="D1582" s="661" t="s">
        <v>7493</v>
      </c>
      <c r="E1582" s="661" t="s">
        <v>7494</v>
      </c>
      <c r="F1582" s="664">
        <v>3</v>
      </c>
      <c r="G1582" s="664">
        <v>474</v>
      </c>
      <c r="H1582" s="661">
        <v>1</v>
      </c>
      <c r="I1582" s="661">
        <v>158</v>
      </c>
      <c r="J1582" s="664"/>
      <c r="K1582" s="664"/>
      <c r="L1582" s="661"/>
      <c r="M1582" s="661"/>
      <c r="N1582" s="664"/>
      <c r="O1582" s="664"/>
      <c r="P1582" s="677"/>
      <c r="Q1582" s="665"/>
    </row>
    <row r="1583" spans="1:17" ht="14.4" customHeight="1" x14ac:dyDescent="0.3">
      <c r="A1583" s="660" t="s">
        <v>7170</v>
      </c>
      <c r="B1583" s="661" t="s">
        <v>7468</v>
      </c>
      <c r="C1583" s="661" t="s">
        <v>4389</v>
      </c>
      <c r="D1583" s="661" t="s">
        <v>7469</v>
      </c>
      <c r="E1583" s="661" t="s">
        <v>7470</v>
      </c>
      <c r="F1583" s="664">
        <v>85</v>
      </c>
      <c r="G1583" s="664">
        <v>2890</v>
      </c>
      <c r="H1583" s="661">
        <v>1</v>
      </c>
      <c r="I1583" s="661">
        <v>34</v>
      </c>
      <c r="J1583" s="664">
        <v>43</v>
      </c>
      <c r="K1583" s="664">
        <v>1462</v>
      </c>
      <c r="L1583" s="661">
        <v>0.50588235294117645</v>
      </c>
      <c r="M1583" s="661">
        <v>34</v>
      </c>
      <c r="N1583" s="664">
        <v>55</v>
      </c>
      <c r="O1583" s="664">
        <v>1913</v>
      </c>
      <c r="P1583" s="677">
        <v>0.66193771626297582</v>
      </c>
      <c r="Q1583" s="665">
        <v>34.781818181818181</v>
      </c>
    </row>
    <row r="1584" spans="1:17" ht="14.4" customHeight="1" x14ac:dyDescent="0.3">
      <c r="A1584" s="660" t="s">
        <v>7170</v>
      </c>
      <c r="B1584" s="661" t="s">
        <v>7468</v>
      </c>
      <c r="C1584" s="661" t="s">
        <v>4389</v>
      </c>
      <c r="D1584" s="661" t="s">
        <v>7477</v>
      </c>
      <c r="E1584" s="661" t="s">
        <v>7478</v>
      </c>
      <c r="F1584" s="664">
        <v>51</v>
      </c>
      <c r="G1584" s="664">
        <v>5253</v>
      </c>
      <c r="H1584" s="661">
        <v>1</v>
      </c>
      <c r="I1584" s="661">
        <v>103</v>
      </c>
      <c r="J1584" s="664"/>
      <c r="K1584" s="664"/>
      <c r="L1584" s="661"/>
      <c r="M1584" s="661"/>
      <c r="N1584" s="664"/>
      <c r="O1584" s="664"/>
      <c r="P1584" s="677"/>
      <c r="Q1584" s="665"/>
    </row>
    <row r="1585" spans="1:17" ht="14.4" customHeight="1" x14ac:dyDescent="0.3">
      <c r="A1585" s="660" t="s">
        <v>7170</v>
      </c>
      <c r="B1585" s="661" t="s">
        <v>7468</v>
      </c>
      <c r="C1585" s="661" t="s">
        <v>4389</v>
      </c>
      <c r="D1585" s="661" t="s">
        <v>7501</v>
      </c>
      <c r="E1585" s="661" t="s">
        <v>7502</v>
      </c>
      <c r="F1585" s="664">
        <v>189</v>
      </c>
      <c r="G1585" s="664">
        <v>0</v>
      </c>
      <c r="H1585" s="661"/>
      <c r="I1585" s="661">
        <v>0</v>
      </c>
      <c r="J1585" s="664">
        <v>302</v>
      </c>
      <c r="K1585" s="664">
        <v>0</v>
      </c>
      <c r="L1585" s="661"/>
      <c r="M1585" s="661">
        <v>0</v>
      </c>
      <c r="N1585" s="664">
        <v>284</v>
      </c>
      <c r="O1585" s="664">
        <v>0</v>
      </c>
      <c r="P1585" s="677"/>
      <c r="Q1585" s="665">
        <v>0</v>
      </c>
    </row>
    <row r="1586" spans="1:17" ht="14.4" customHeight="1" x14ac:dyDescent="0.3">
      <c r="A1586" s="660" t="s">
        <v>7170</v>
      </c>
      <c r="B1586" s="661" t="s">
        <v>7468</v>
      </c>
      <c r="C1586" s="661" t="s">
        <v>4389</v>
      </c>
      <c r="D1586" s="661" t="s">
        <v>7479</v>
      </c>
      <c r="E1586" s="661" t="s">
        <v>7480</v>
      </c>
      <c r="F1586" s="664">
        <v>12</v>
      </c>
      <c r="G1586" s="664">
        <v>300</v>
      </c>
      <c r="H1586" s="661">
        <v>1</v>
      </c>
      <c r="I1586" s="661">
        <v>25</v>
      </c>
      <c r="J1586" s="664">
        <v>10</v>
      </c>
      <c r="K1586" s="664">
        <v>350</v>
      </c>
      <c r="L1586" s="661">
        <v>1.1666666666666667</v>
      </c>
      <c r="M1586" s="661">
        <v>35</v>
      </c>
      <c r="N1586" s="664"/>
      <c r="O1586" s="664"/>
      <c r="P1586" s="677"/>
      <c r="Q1586" s="665"/>
    </row>
    <row r="1587" spans="1:17" ht="14.4" customHeight="1" x14ac:dyDescent="0.3">
      <c r="A1587" s="660" t="s">
        <v>7170</v>
      </c>
      <c r="B1587" s="661" t="s">
        <v>7468</v>
      </c>
      <c r="C1587" s="661" t="s">
        <v>4389</v>
      </c>
      <c r="D1587" s="661" t="s">
        <v>7471</v>
      </c>
      <c r="E1587" s="661" t="s">
        <v>7472</v>
      </c>
      <c r="F1587" s="664">
        <v>6</v>
      </c>
      <c r="G1587" s="664">
        <v>114</v>
      </c>
      <c r="H1587" s="661">
        <v>1</v>
      </c>
      <c r="I1587" s="661">
        <v>19</v>
      </c>
      <c r="J1587" s="664">
        <v>6</v>
      </c>
      <c r="K1587" s="664">
        <v>180</v>
      </c>
      <c r="L1587" s="661">
        <v>1.5789473684210527</v>
      </c>
      <c r="M1587" s="661">
        <v>30</v>
      </c>
      <c r="N1587" s="664">
        <v>12</v>
      </c>
      <c r="O1587" s="664">
        <v>370</v>
      </c>
      <c r="P1587" s="677">
        <v>3.2456140350877192</v>
      </c>
      <c r="Q1587" s="665">
        <v>30.833333333333332</v>
      </c>
    </row>
    <row r="1588" spans="1:17" ht="14.4" customHeight="1" x14ac:dyDescent="0.3">
      <c r="A1588" s="660" t="s">
        <v>7170</v>
      </c>
      <c r="B1588" s="661" t="s">
        <v>7468</v>
      </c>
      <c r="C1588" s="661" t="s">
        <v>4389</v>
      </c>
      <c r="D1588" s="661" t="s">
        <v>7507</v>
      </c>
      <c r="E1588" s="661" t="s">
        <v>7508</v>
      </c>
      <c r="F1588" s="664">
        <v>1</v>
      </c>
      <c r="G1588" s="664">
        <v>0</v>
      </c>
      <c r="H1588" s="661"/>
      <c r="I1588" s="661">
        <v>0</v>
      </c>
      <c r="J1588" s="664"/>
      <c r="K1588" s="664"/>
      <c r="L1588" s="661"/>
      <c r="M1588" s="661"/>
      <c r="N1588" s="664"/>
      <c r="O1588" s="664"/>
      <c r="P1588" s="677"/>
      <c r="Q1588" s="665"/>
    </row>
    <row r="1589" spans="1:17" ht="14.4" customHeight="1" x14ac:dyDescent="0.3">
      <c r="A1589" s="660" t="s">
        <v>7170</v>
      </c>
      <c r="B1589" s="661" t="s">
        <v>7468</v>
      </c>
      <c r="C1589" s="661" t="s">
        <v>4389</v>
      </c>
      <c r="D1589" s="661" t="s">
        <v>7481</v>
      </c>
      <c r="E1589" s="661" t="s">
        <v>7482</v>
      </c>
      <c r="F1589" s="664">
        <v>36</v>
      </c>
      <c r="G1589" s="664">
        <v>5076</v>
      </c>
      <c r="H1589" s="661">
        <v>1</v>
      </c>
      <c r="I1589" s="661">
        <v>141</v>
      </c>
      <c r="J1589" s="664"/>
      <c r="K1589" s="664"/>
      <c r="L1589" s="661"/>
      <c r="M1589" s="661"/>
      <c r="N1589" s="664">
        <v>1</v>
      </c>
      <c r="O1589" s="664">
        <v>128</v>
      </c>
      <c r="P1589" s="677">
        <v>2.5216706067769899E-2</v>
      </c>
      <c r="Q1589" s="665">
        <v>128</v>
      </c>
    </row>
    <row r="1590" spans="1:17" ht="14.4" customHeight="1" x14ac:dyDescent="0.3">
      <c r="A1590" s="660" t="s">
        <v>7170</v>
      </c>
      <c r="B1590" s="661" t="s">
        <v>7468</v>
      </c>
      <c r="C1590" s="661" t="s">
        <v>4389</v>
      </c>
      <c r="D1590" s="661" t="s">
        <v>7483</v>
      </c>
      <c r="E1590" s="661" t="s">
        <v>7484</v>
      </c>
      <c r="F1590" s="664">
        <v>127</v>
      </c>
      <c r="G1590" s="664">
        <v>41656</v>
      </c>
      <c r="H1590" s="661">
        <v>1</v>
      </c>
      <c r="I1590" s="661">
        <v>328</v>
      </c>
      <c r="J1590" s="664">
        <v>169</v>
      </c>
      <c r="K1590" s="664">
        <v>55263</v>
      </c>
      <c r="L1590" s="661">
        <v>1.3266516228154408</v>
      </c>
      <c r="M1590" s="661">
        <v>327</v>
      </c>
      <c r="N1590" s="664">
        <v>298</v>
      </c>
      <c r="O1590" s="664">
        <v>98106</v>
      </c>
      <c r="P1590" s="677">
        <v>2.3551469176109086</v>
      </c>
      <c r="Q1590" s="665">
        <v>329.21476510067112</v>
      </c>
    </row>
    <row r="1591" spans="1:17" ht="14.4" customHeight="1" x14ac:dyDescent="0.3">
      <c r="A1591" s="660" t="s">
        <v>7170</v>
      </c>
      <c r="B1591" s="661" t="s">
        <v>7468</v>
      </c>
      <c r="C1591" s="661" t="s">
        <v>4389</v>
      </c>
      <c r="D1591" s="661" t="s">
        <v>7485</v>
      </c>
      <c r="E1591" s="661" t="s">
        <v>7486</v>
      </c>
      <c r="F1591" s="664">
        <v>24</v>
      </c>
      <c r="G1591" s="664">
        <v>1344</v>
      </c>
      <c r="H1591" s="661">
        <v>1</v>
      </c>
      <c r="I1591" s="661">
        <v>56</v>
      </c>
      <c r="J1591" s="664">
        <v>15</v>
      </c>
      <c r="K1591" s="664">
        <v>840</v>
      </c>
      <c r="L1591" s="661">
        <v>0.625</v>
      </c>
      <c r="M1591" s="661">
        <v>56</v>
      </c>
      <c r="N1591" s="664">
        <v>6</v>
      </c>
      <c r="O1591" s="664">
        <v>339</v>
      </c>
      <c r="P1591" s="677">
        <v>0.25223214285714285</v>
      </c>
      <c r="Q1591" s="665">
        <v>56.5</v>
      </c>
    </row>
    <row r="1592" spans="1:17" ht="14.4" customHeight="1" x14ac:dyDescent="0.3">
      <c r="A1592" s="660" t="s">
        <v>7170</v>
      </c>
      <c r="B1592" s="661" t="s">
        <v>7468</v>
      </c>
      <c r="C1592" s="661" t="s">
        <v>4389</v>
      </c>
      <c r="D1592" s="661" t="s">
        <v>7505</v>
      </c>
      <c r="E1592" s="661" t="s">
        <v>7506</v>
      </c>
      <c r="F1592" s="664"/>
      <c r="G1592" s="664"/>
      <c r="H1592" s="661"/>
      <c r="I1592" s="661"/>
      <c r="J1592" s="664"/>
      <c r="K1592" s="664"/>
      <c r="L1592" s="661"/>
      <c r="M1592" s="661"/>
      <c r="N1592" s="664">
        <v>1</v>
      </c>
      <c r="O1592" s="664">
        <v>651</v>
      </c>
      <c r="P1592" s="677"/>
      <c r="Q1592" s="665">
        <v>651</v>
      </c>
    </row>
    <row r="1593" spans="1:17" ht="14.4" customHeight="1" x14ac:dyDescent="0.3">
      <c r="A1593" s="660" t="s">
        <v>7170</v>
      </c>
      <c r="B1593" s="661" t="s">
        <v>7468</v>
      </c>
      <c r="C1593" s="661" t="s">
        <v>4389</v>
      </c>
      <c r="D1593" s="661" t="s">
        <v>7515</v>
      </c>
      <c r="E1593" s="661" t="s">
        <v>7516</v>
      </c>
      <c r="F1593" s="664"/>
      <c r="G1593" s="664"/>
      <c r="H1593" s="661"/>
      <c r="I1593" s="661"/>
      <c r="J1593" s="664"/>
      <c r="K1593" s="664"/>
      <c r="L1593" s="661"/>
      <c r="M1593" s="661"/>
      <c r="N1593" s="664">
        <v>1</v>
      </c>
      <c r="O1593" s="664">
        <v>114</v>
      </c>
      <c r="P1593" s="677"/>
      <c r="Q1593" s="665">
        <v>114</v>
      </c>
    </row>
    <row r="1594" spans="1:17" ht="14.4" customHeight="1" x14ac:dyDescent="0.3">
      <c r="A1594" s="660" t="s">
        <v>7170</v>
      </c>
      <c r="B1594" s="661" t="s">
        <v>7468</v>
      </c>
      <c r="C1594" s="661" t="s">
        <v>4389</v>
      </c>
      <c r="D1594" s="661" t="s">
        <v>7487</v>
      </c>
      <c r="E1594" s="661" t="s">
        <v>7488</v>
      </c>
      <c r="F1594" s="664">
        <v>1</v>
      </c>
      <c r="G1594" s="664">
        <v>363</v>
      </c>
      <c r="H1594" s="661">
        <v>1</v>
      </c>
      <c r="I1594" s="661">
        <v>363</v>
      </c>
      <c r="J1594" s="664"/>
      <c r="K1594" s="664"/>
      <c r="L1594" s="661"/>
      <c r="M1594" s="661"/>
      <c r="N1594" s="664"/>
      <c r="O1594" s="664"/>
      <c r="P1594" s="677"/>
      <c r="Q1594" s="665"/>
    </row>
    <row r="1595" spans="1:17" ht="14.4" customHeight="1" x14ac:dyDescent="0.3">
      <c r="A1595" s="660" t="s">
        <v>7170</v>
      </c>
      <c r="B1595" s="661" t="s">
        <v>7468</v>
      </c>
      <c r="C1595" s="661" t="s">
        <v>4390</v>
      </c>
      <c r="D1595" s="661" t="s">
        <v>7469</v>
      </c>
      <c r="E1595" s="661" t="s">
        <v>7470</v>
      </c>
      <c r="F1595" s="664">
        <v>34</v>
      </c>
      <c r="G1595" s="664">
        <v>1156</v>
      </c>
      <c r="H1595" s="661">
        <v>1</v>
      </c>
      <c r="I1595" s="661">
        <v>34</v>
      </c>
      <c r="J1595" s="664">
        <v>39</v>
      </c>
      <c r="K1595" s="664">
        <v>1326</v>
      </c>
      <c r="L1595" s="661">
        <v>1.1470588235294117</v>
      </c>
      <c r="M1595" s="661">
        <v>34</v>
      </c>
      <c r="N1595" s="664">
        <v>84</v>
      </c>
      <c r="O1595" s="664">
        <v>2922</v>
      </c>
      <c r="P1595" s="677">
        <v>2.527681660899654</v>
      </c>
      <c r="Q1595" s="665">
        <v>34.785714285714285</v>
      </c>
    </row>
    <row r="1596" spans="1:17" ht="14.4" customHeight="1" x14ac:dyDescent="0.3">
      <c r="A1596" s="660" t="s">
        <v>7170</v>
      </c>
      <c r="B1596" s="661" t="s">
        <v>7468</v>
      </c>
      <c r="C1596" s="661" t="s">
        <v>4390</v>
      </c>
      <c r="D1596" s="661" t="s">
        <v>7473</v>
      </c>
      <c r="E1596" s="661" t="s">
        <v>7474</v>
      </c>
      <c r="F1596" s="664">
        <v>72</v>
      </c>
      <c r="G1596" s="664">
        <v>11736</v>
      </c>
      <c r="H1596" s="661">
        <v>1</v>
      </c>
      <c r="I1596" s="661">
        <v>163</v>
      </c>
      <c r="J1596" s="664">
        <v>100</v>
      </c>
      <c r="K1596" s="664">
        <v>16300</v>
      </c>
      <c r="L1596" s="661">
        <v>1.3888888888888888</v>
      </c>
      <c r="M1596" s="661">
        <v>163</v>
      </c>
      <c r="N1596" s="664">
        <v>87</v>
      </c>
      <c r="O1596" s="664">
        <v>14237</v>
      </c>
      <c r="P1596" s="677">
        <v>1.213104976141786</v>
      </c>
      <c r="Q1596" s="665">
        <v>163.64367816091954</v>
      </c>
    </row>
    <row r="1597" spans="1:17" ht="14.4" customHeight="1" x14ac:dyDescent="0.3">
      <c r="A1597" s="660" t="s">
        <v>7170</v>
      </c>
      <c r="B1597" s="661" t="s">
        <v>7468</v>
      </c>
      <c r="C1597" s="661" t="s">
        <v>4390</v>
      </c>
      <c r="D1597" s="661" t="s">
        <v>7499</v>
      </c>
      <c r="E1597" s="661" t="s">
        <v>7500</v>
      </c>
      <c r="F1597" s="664">
        <v>1</v>
      </c>
      <c r="G1597" s="664">
        <v>0</v>
      </c>
      <c r="H1597" s="661"/>
      <c r="I1597" s="661">
        <v>0</v>
      </c>
      <c r="J1597" s="664"/>
      <c r="K1597" s="664"/>
      <c r="L1597" s="661"/>
      <c r="M1597" s="661"/>
      <c r="N1597" s="664"/>
      <c r="O1597" s="664"/>
      <c r="P1597" s="677"/>
      <c r="Q1597" s="665"/>
    </row>
    <row r="1598" spans="1:17" ht="14.4" customHeight="1" x14ac:dyDescent="0.3">
      <c r="A1598" s="660" t="s">
        <v>7170</v>
      </c>
      <c r="B1598" s="661" t="s">
        <v>7468</v>
      </c>
      <c r="C1598" s="661" t="s">
        <v>4390</v>
      </c>
      <c r="D1598" s="661" t="s">
        <v>7477</v>
      </c>
      <c r="E1598" s="661" t="s">
        <v>7478</v>
      </c>
      <c r="F1598" s="664">
        <v>2</v>
      </c>
      <c r="G1598" s="664">
        <v>206</v>
      </c>
      <c r="H1598" s="661">
        <v>1</v>
      </c>
      <c r="I1598" s="661">
        <v>103</v>
      </c>
      <c r="J1598" s="664">
        <v>1</v>
      </c>
      <c r="K1598" s="664">
        <v>104</v>
      </c>
      <c r="L1598" s="661">
        <v>0.50485436893203883</v>
      </c>
      <c r="M1598" s="661">
        <v>104</v>
      </c>
      <c r="N1598" s="664">
        <v>10</v>
      </c>
      <c r="O1598" s="664">
        <v>1049</v>
      </c>
      <c r="P1598" s="677">
        <v>5.092233009708738</v>
      </c>
      <c r="Q1598" s="665">
        <v>104.9</v>
      </c>
    </row>
    <row r="1599" spans="1:17" ht="14.4" customHeight="1" x14ac:dyDescent="0.3">
      <c r="A1599" s="660" t="s">
        <v>7170</v>
      </c>
      <c r="B1599" s="661" t="s">
        <v>7468</v>
      </c>
      <c r="C1599" s="661" t="s">
        <v>4390</v>
      </c>
      <c r="D1599" s="661" t="s">
        <v>7501</v>
      </c>
      <c r="E1599" s="661" t="s">
        <v>7502</v>
      </c>
      <c r="F1599" s="664">
        <v>42</v>
      </c>
      <c r="G1599" s="664">
        <v>0</v>
      </c>
      <c r="H1599" s="661"/>
      <c r="I1599" s="661">
        <v>0</v>
      </c>
      <c r="J1599" s="664">
        <v>74</v>
      </c>
      <c r="K1599" s="664">
        <v>0</v>
      </c>
      <c r="L1599" s="661"/>
      <c r="M1599" s="661">
        <v>0</v>
      </c>
      <c r="N1599" s="664">
        <v>64</v>
      </c>
      <c r="O1599" s="664">
        <v>0</v>
      </c>
      <c r="P1599" s="677"/>
      <c r="Q1599" s="665">
        <v>0</v>
      </c>
    </row>
    <row r="1600" spans="1:17" ht="14.4" customHeight="1" x14ac:dyDescent="0.3">
      <c r="A1600" s="660" t="s">
        <v>7170</v>
      </c>
      <c r="B1600" s="661" t="s">
        <v>7468</v>
      </c>
      <c r="C1600" s="661" t="s">
        <v>4390</v>
      </c>
      <c r="D1600" s="661" t="s">
        <v>7479</v>
      </c>
      <c r="E1600" s="661" t="s">
        <v>7480</v>
      </c>
      <c r="F1600" s="664">
        <v>5</v>
      </c>
      <c r="G1600" s="664">
        <v>125</v>
      </c>
      <c r="H1600" s="661">
        <v>1</v>
      </c>
      <c r="I1600" s="661">
        <v>25</v>
      </c>
      <c r="J1600" s="664">
        <v>9</v>
      </c>
      <c r="K1600" s="664">
        <v>315</v>
      </c>
      <c r="L1600" s="661">
        <v>2.52</v>
      </c>
      <c r="M1600" s="661">
        <v>35</v>
      </c>
      <c r="N1600" s="664">
        <v>12</v>
      </c>
      <c r="O1600" s="664">
        <v>427</v>
      </c>
      <c r="P1600" s="677">
        <v>3.4159999999999999</v>
      </c>
      <c r="Q1600" s="665">
        <v>35.583333333333336</v>
      </c>
    </row>
    <row r="1601" spans="1:17" ht="14.4" customHeight="1" x14ac:dyDescent="0.3">
      <c r="A1601" s="660" t="s">
        <v>7170</v>
      </c>
      <c r="B1601" s="661" t="s">
        <v>7468</v>
      </c>
      <c r="C1601" s="661" t="s">
        <v>4390</v>
      </c>
      <c r="D1601" s="661" t="s">
        <v>7471</v>
      </c>
      <c r="E1601" s="661" t="s">
        <v>7472</v>
      </c>
      <c r="F1601" s="664">
        <v>3</v>
      </c>
      <c r="G1601" s="664">
        <v>57</v>
      </c>
      <c r="H1601" s="661">
        <v>1</v>
      </c>
      <c r="I1601" s="661">
        <v>19</v>
      </c>
      <c r="J1601" s="664">
        <v>15</v>
      </c>
      <c r="K1601" s="664">
        <v>450</v>
      </c>
      <c r="L1601" s="661">
        <v>7.8947368421052628</v>
      </c>
      <c r="M1601" s="661">
        <v>30</v>
      </c>
      <c r="N1601" s="664">
        <v>29</v>
      </c>
      <c r="O1601" s="664">
        <v>889</v>
      </c>
      <c r="P1601" s="677">
        <v>15.596491228070175</v>
      </c>
      <c r="Q1601" s="665">
        <v>30.655172413793103</v>
      </c>
    </row>
    <row r="1602" spans="1:17" ht="14.4" customHeight="1" x14ac:dyDescent="0.3">
      <c r="A1602" s="660" t="s">
        <v>7170</v>
      </c>
      <c r="B1602" s="661" t="s">
        <v>7468</v>
      </c>
      <c r="C1602" s="661" t="s">
        <v>4390</v>
      </c>
      <c r="D1602" s="661" t="s">
        <v>7481</v>
      </c>
      <c r="E1602" s="661" t="s">
        <v>7482</v>
      </c>
      <c r="F1602" s="664">
        <v>2</v>
      </c>
      <c r="G1602" s="664">
        <v>282</v>
      </c>
      <c r="H1602" s="661">
        <v>1</v>
      </c>
      <c r="I1602" s="661">
        <v>141</v>
      </c>
      <c r="J1602" s="664">
        <v>2</v>
      </c>
      <c r="K1602" s="664">
        <v>282</v>
      </c>
      <c r="L1602" s="661">
        <v>1</v>
      </c>
      <c r="M1602" s="661">
        <v>141</v>
      </c>
      <c r="N1602" s="664">
        <v>12</v>
      </c>
      <c r="O1602" s="664">
        <v>1562</v>
      </c>
      <c r="P1602" s="677">
        <v>5.5390070921985819</v>
      </c>
      <c r="Q1602" s="665">
        <v>130.16666666666666</v>
      </c>
    </row>
    <row r="1603" spans="1:17" ht="14.4" customHeight="1" x14ac:dyDescent="0.3">
      <c r="A1603" s="660" t="s">
        <v>7170</v>
      </c>
      <c r="B1603" s="661" t="s">
        <v>7468</v>
      </c>
      <c r="C1603" s="661" t="s">
        <v>4390</v>
      </c>
      <c r="D1603" s="661" t="s">
        <v>7483</v>
      </c>
      <c r="E1603" s="661" t="s">
        <v>7484</v>
      </c>
      <c r="F1603" s="664">
        <v>3</v>
      </c>
      <c r="G1603" s="664">
        <v>984</v>
      </c>
      <c r="H1603" s="661">
        <v>1</v>
      </c>
      <c r="I1603" s="661">
        <v>328</v>
      </c>
      <c r="J1603" s="664">
        <v>4</v>
      </c>
      <c r="K1603" s="664">
        <v>1308</v>
      </c>
      <c r="L1603" s="661">
        <v>1.3292682926829269</v>
      </c>
      <c r="M1603" s="661">
        <v>327</v>
      </c>
      <c r="N1603" s="664">
        <v>7</v>
      </c>
      <c r="O1603" s="664">
        <v>2310</v>
      </c>
      <c r="P1603" s="677">
        <v>2.3475609756097562</v>
      </c>
      <c r="Q1603" s="665">
        <v>330</v>
      </c>
    </row>
    <row r="1604" spans="1:17" ht="14.4" customHeight="1" x14ac:dyDescent="0.3">
      <c r="A1604" s="660" t="s">
        <v>7170</v>
      </c>
      <c r="B1604" s="661" t="s">
        <v>7468</v>
      </c>
      <c r="C1604" s="661" t="s">
        <v>4390</v>
      </c>
      <c r="D1604" s="661" t="s">
        <v>7485</v>
      </c>
      <c r="E1604" s="661" t="s">
        <v>7486</v>
      </c>
      <c r="F1604" s="664">
        <v>6</v>
      </c>
      <c r="G1604" s="664">
        <v>336</v>
      </c>
      <c r="H1604" s="661">
        <v>1</v>
      </c>
      <c r="I1604" s="661">
        <v>56</v>
      </c>
      <c r="J1604" s="664">
        <v>1</v>
      </c>
      <c r="K1604" s="664">
        <v>56</v>
      </c>
      <c r="L1604" s="661">
        <v>0.16666666666666666</v>
      </c>
      <c r="M1604" s="661">
        <v>56</v>
      </c>
      <c r="N1604" s="664">
        <v>11</v>
      </c>
      <c r="O1604" s="664">
        <v>626</v>
      </c>
      <c r="P1604" s="677">
        <v>1.8630952380952381</v>
      </c>
      <c r="Q1604" s="665">
        <v>56.909090909090907</v>
      </c>
    </row>
    <row r="1605" spans="1:17" ht="14.4" customHeight="1" x14ac:dyDescent="0.3">
      <c r="A1605" s="660" t="s">
        <v>7170</v>
      </c>
      <c r="B1605" s="661" t="s">
        <v>7468</v>
      </c>
      <c r="C1605" s="661" t="s">
        <v>4390</v>
      </c>
      <c r="D1605" s="661" t="s">
        <v>7515</v>
      </c>
      <c r="E1605" s="661" t="s">
        <v>7516</v>
      </c>
      <c r="F1605" s="664"/>
      <c r="G1605" s="664"/>
      <c r="H1605" s="661"/>
      <c r="I1605" s="661"/>
      <c r="J1605" s="664"/>
      <c r="K1605" s="664"/>
      <c r="L1605" s="661"/>
      <c r="M1605" s="661"/>
      <c r="N1605" s="664">
        <v>1</v>
      </c>
      <c r="O1605" s="664">
        <v>114</v>
      </c>
      <c r="P1605" s="677"/>
      <c r="Q1605" s="665">
        <v>114</v>
      </c>
    </row>
    <row r="1606" spans="1:17" ht="14.4" customHeight="1" x14ac:dyDescent="0.3">
      <c r="A1606" s="660" t="s">
        <v>7517</v>
      </c>
      <c r="B1606" s="661" t="s">
        <v>1686</v>
      </c>
      <c r="C1606" s="661" t="s">
        <v>4364</v>
      </c>
      <c r="D1606" s="661" t="s">
        <v>7173</v>
      </c>
      <c r="E1606" s="661" t="s">
        <v>7174</v>
      </c>
      <c r="F1606" s="664">
        <v>34.599999999999994</v>
      </c>
      <c r="G1606" s="664">
        <v>3163.25</v>
      </c>
      <c r="H1606" s="661">
        <v>1</v>
      </c>
      <c r="I1606" s="661">
        <v>91.423410404624292</v>
      </c>
      <c r="J1606" s="664">
        <v>32.019999999999996</v>
      </c>
      <c r="K1606" s="664">
        <v>2780.2300000000005</v>
      </c>
      <c r="L1606" s="661">
        <v>0.87891567217260747</v>
      </c>
      <c r="M1606" s="661">
        <v>86.827920049968796</v>
      </c>
      <c r="N1606" s="664">
        <v>24.8</v>
      </c>
      <c r="O1606" s="664">
        <v>1402.43</v>
      </c>
      <c r="P1606" s="677">
        <v>0.44335098395637401</v>
      </c>
      <c r="Q1606" s="665">
        <v>56.549596774193546</v>
      </c>
    </row>
    <row r="1607" spans="1:17" ht="14.4" customHeight="1" x14ac:dyDescent="0.3">
      <c r="A1607" s="660" t="s">
        <v>7517</v>
      </c>
      <c r="B1607" s="661" t="s">
        <v>1686</v>
      </c>
      <c r="C1607" s="661" t="s">
        <v>4364</v>
      </c>
      <c r="D1607" s="661" t="s">
        <v>7175</v>
      </c>
      <c r="E1607" s="661" t="s">
        <v>7176</v>
      </c>
      <c r="F1607" s="664">
        <v>0.8</v>
      </c>
      <c r="G1607" s="664">
        <v>96.4</v>
      </c>
      <c r="H1607" s="661">
        <v>1</v>
      </c>
      <c r="I1607" s="661">
        <v>120.5</v>
      </c>
      <c r="J1607" s="664">
        <v>2.8</v>
      </c>
      <c r="K1607" s="664">
        <v>335.34000000000003</v>
      </c>
      <c r="L1607" s="661">
        <v>3.4786307053941909</v>
      </c>
      <c r="M1607" s="661">
        <v>119.76428571428573</v>
      </c>
      <c r="N1607" s="664">
        <v>2.4000000000000004</v>
      </c>
      <c r="O1607" s="664">
        <v>271.68</v>
      </c>
      <c r="P1607" s="677">
        <v>2.8182572614107881</v>
      </c>
      <c r="Q1607" s="665">
        <v>113.19999999999999</v>
      </c>
    </row>
    <row r="1608" spans="1:17" ht="14.4" customHeight="1" x14ac:dyDescent="0.3">
      <c r="A1608" s="660" t="s">
        <v>7517</v>
      </c>
      <c r="B1608" s="661" t="s">
        <v>1686</v>
      </c>
      <c r="C1608" s="661" t="s">
        <v>4364</v>
      </c>
      <c r="D1608" s="661" t="s">
        <v>7357</v>
      </c>
      <c r="E1608" s="661" t="s">
        <v>6522</v>
      </c>
      <c r="F1608" s="664"/>
      <c r="G1608" s="664"/>
      <c r="H1608" s="661"/>
      <c r="I1608" s="661"/>
      <c r="J1608" s="664"/>
      <c r="K1608" s="664"/>
      <c r="L1608" s="661"/>
      <c r="M1608" s="661"/>
      <c r="N1608" s="664">
        <v>0.1</v>
      </c>
      <c r="O1608" s="664">
        <v>15.79</v>
      </c>
      <c r="P1608" s="677"/>
      <c r="Q1608" s="665">
        <v>157.89999999999998</v>
      </c>
    </row>
    <row r="1609" spans="1:17" ht="14.4" customHeight="1" x14ac:dyDescent="0.3">
      <c r="A1609" s="660" t="s">
        <v>7517</v>
      </c>
      <c r="B1609" s="661" t="s">
        <v>1686</v>
      </c>
      <c r="C1609" s="661" t="s">
        <v>4364</v>
      </c>
      <c r="D1609" s="661" t="s">
        <v>7177</v>
      </c>
      <c r="E1609" s="661" t="s">
        <v>7178</v>
      </c>
      <c r="F1609" s="664">
        <v>14.899999999999999</v>
      </c>
      <c r="G1609" s="664">
        <v>220.6</v>
      </c>
      <c r="H1609" s="661">
        <v>1</v>
      </c>
      <c r="I1609" s="661">
        <v>14.80536912751678</v>
      </c>
      <c r="J1609" s="664">
        <v>0.5</v>
      </c>
      <c r="K1609" s="664">
        <v>1.8900000000000001</v>
      </c>
      <c r="L1609" s="661">
        <v>8.5675430643699004E-3</v>
      </c>
      <c r="M1609" s="661">
        <v>3.7800000000000002</v>
      </c>
      <c r="N1609" s="664"/>
      <c r="O1609" s="664"/>
      <c r="P1609" s="677"/>
      <c r="Q1609" s="665"/>
    </row>
    <row r="1610" spans="1:17" ht="14.4" customHeight="1" x14ac:dyDescent="0.3">
      <c r="A1610" s="660" t="s">
        <v>7517</v>
      </c>
      <c r="B1610" s="661" t="s">
        <v>1686</v>
      </c>
      <c r="C1610" s="661" t="s">
        <v>4364</v>
      </c>
      <c r="D1610" s="661" t="s">
        <v>7227</v>
      </c>
      <c r="E1610" s="661" t="s">
        <v>7228</v>
      </c>
      <c r="F1610" s="664"/>
      <c r="G1610" s="664"/>
      <c r="H1610" s="661"/>
      <c r="I1610" s="661"/>
      <c r="J1610" s="664">
        <v>0.2</v>
      </c>
      <c r="K1610" s="664">
        <v>2.34</v>
      </c>
      <c r="L1610" s="661"/>
      <c r="M1610" s="661">
        <v>11.7</v>
      </c>
      <c r="N1610" s="664"/>
      <c r="O1610" s="664"/>
      <c r="P1610" s="677"/>
      <c r="Q1610" s="665"/>
    </row>
    <row r="1611" spans="1:17" ht="14.4" customHeight="1" x14ac:dyDescent="0.3">
      <c r="A1611" s="660" t="s">
        <v>7517</v>
      </c>
      <c r="B1611" s="661" t="s">
        <v>1686</v>
      </c>
      <c r="C1611" s="661" t="s">
        <v>4364</v>
      </c>
      <c r="D1611" s="661" t="s">
        <v>7179</v>
      </c>
      <c r="E1611" s="661" t="s">
        <v>7180</v>
      </c>
      <c r="F1611" s="664">
        <v>13.8</v>
      </c>
      <c r="G1611" s="664">
        <v>2699.28</v>
      </c>
      <c r="H1611" s="661">
        <v>1</v>
      </c>
      <c r="I1611" s="661">
        <v>195.6</v>
      </c>
      <c r="J1611" s="664">
        <v>16.399999999999999</v>
      </c>
      <c r="K1611" s="664">
        <v>3235.72</v>
      </c>
      <c r="L1611" s="661">
        <v>1.1987344773421058</v>
      </c>
      <c r="M1611" s="661">
        <v>197.3</v>
      </c>
      <c r="N1611" s="664">
        <v>19.399999999999999</v>
      </c>
      <c r="O1611" s="664">
        <v>3827.6200000000008</v>
      </c>
      <c r="P1611" s="677">
        <v>1.4180151744168816</v>
      </c>
      <c r="Q1611" s="665">
        <v>197.30000000000007</v>
      </c>
    </row>
    <row r="1612" spans="1:17" ht="14.4" customHeight="1" x14ac:dyDescent="0.3">
      <c r="A1612" s="660" t="s">
        <v>7517</v>
      </c>
      <c r="B1612" s="661" t="s">
        <v>1686</v>
      </c>
      <c r="C1612" s="661" t="s">
        <v>4364</v>
      </c>
      <c r="D1612" s="661" t="s">
        <v>7358</v>
      </c>
      <c r="E1612" s="661" t="s">
        <v>7359</v>
      </c>
      <c r="F1612" s="664">
        <v>1</v>
      </c>
      <c r="G1612" s="664">
        <v>277.74</v>
      </c>
      <c r="H1612" s="661">
        <v>1</v>
      </c>
      <c r="I1612" s="661">
        <v>277.74</v>
      </c>
      <c r="J1612" s="664"/>
      <c r="K1612" s="664"/>
      <c r="L1612" s="661"/>
      <c r="M1612" s="661"/>
      <c r="N1612" s="664"/>
      <c r="O1612" s="664"/>
      <c r="P1612" s="677"/>
      <c r="Q1612" s="665"/>
    </row>
    <row r="1613" spans="1:17" ht="14.4" customHeight="1" x14ac:dyDescent="0.3">
      <c r="A1613" s="660" t="s">
        <v>7517</v>
      </c>
      <c r="B1613" s="661" t="s">
        <v>1686</v>
      </c>
      <c r="C1613" s="661" t="s">
        <v>4364</v>
      </c>
      <c r="D1613" s="661" t="s">
        <v>7230</v>
      </c>
      <c r="E1613" s="661" t="s">
        <v>7231</v>
      </c>
      <c r="F1613" s="664">
        <v>3</v>
      </c>
      <c r="G1613" s="664">
        <v>32406.49</v>
      </c>
      <c r="H1613" s="661">
        <v>1</v>
      </c>
      <c r="I1613" s="661">
        <v>10802.163333333334</v>
      </c>
      <c r="J1613" s="664">
        <v>2</v>
      </c>
      <c r="K1613" s="664">
        <v>19651.830000000002</v>
      </c>
      <c r="L1613" s="661">
        <v>0.60641649249887908</v>
      </c>
      <c r="M1613" s="661">
        <v>9825.9150000000009</v>
      </c>
      <c r="N1613" s="664">
        <v>4</v>
      </c>
      <c r="O1613" s="664">
        <v>31689.52</v>
      </c>
      <c r="P1613" s="677">
        <v>0.97787572797917943</v>
      </c>
      <c r="Q1613" s="665">
        <v>7922.38</v>
      </c>
    </row>
    <row r="1614" spans="1:17" ht="14.4" customHeight="1" x14ac:dyDescent="0.3">
      <c r="A1614" s="660" t="s">
        <v>7517</v>
      </c>
      <c r="B1614" s="661" t="s">
        <v>1686</v>
      </c>
      <c r="C1614" s="661" t="s">
        <v>4364</v>
      </c>
      <c r="D1614" s="661" t="s">
        <v>7181</v>
      </c>
      <c r="E1614" s="661" t="s">
        <v>7182</v>
      </c>
      <c r="F1614" s="664">
        <v>44.14</v>
      </c>
      <c r="G1614" s="664">
        <v>2988.87</v>
      </c>
      <c r="H1614" s="661">
        <v>1</v>
      </c>
      <c r="I1614" s="661">
        <v>67.713411871318527</v>
      </c>
      <c r="J1614" s="664">
        <v>62.33</v>
      </c>
      <c r="K1614" s="664">
        <v>4258.2</v>
      </c>
      <c r="L1614" s="661">
        <v>1.42468558351484</v>
      </c>
      <c r="M1614" s="661">
        <v>68.317022300657783</v>
      </c>
      <c r="N1614" s="664"/>
      <c r="O1614" s="664"/>
      <c r="P1614" s="677"/>
      <c r="Q1614" s="665"/>
    </row>
    <row r="1615" spans="1:17" ht="14.4" customHeight="1" x14ac:dyDescent="0.3">
      <c r="A1615" s="660" t="s">
        <v>7517</v>
      </c>
      <c r="B1615" s="661" t="s">
        <v>1686</v>
      </c>
      <c r="C1615" s="661" t="s">
        <v>4364</v>
      </c>
      <c r="D1615" s="661" t="s">
        <v>7183</v>
      </c>
      <c r="E1615" s="661" t="s">
        <v>7182</v>
      </c>
      <c r="F1615" s="664">
        <v>255.14</v>
      </c>
      <c r="G1615" s="664">
        <v>33428.53</v>
      </c>
      <c r="H1615" s="661">
        <v>1</v>
      </c>
      <c r="I1615" s="661">
        <v>131.02034177314417</v>
      </c>
      <c r="J1615" s="664">
        <v>8.9599999999999991</v>
      </c>
      <c r="K1615" s="664">
        <v>1184.5399999999997</v>
      </c>
      <c r="L1615" s="661">
        <v>3.5435001180129662E-2</v>
      </c>
      <c r="M1615" s="661">
        <v>132.20312499999997</v>
      </c>
      <c r="N1615" s="664"/>
      <c r="O1615" s="664"/>
      <c r="P1615" s="677"/>
      <c r="Q1615" s="665"/>
    </row>
    <row r="1616" spans="1:17" ht="14.4" customHeight="1" x14ac:dyDescent="0.3">
      <c r="A1616" s="660" t="s">
        <v>7517</v>
      </c>
      <c r="B1616" s="661" t="s">
        <v>1686</v>
      </c>
      <c r="C1616" s="661" t="s">
        <v>4364</v>
      </c>
      <c r="D1616" s="661" t="s">
        <v>7184</v>
      </c>
      <c r="E1616" s="661" t="s">
        <v>7182</v>
      </c>
      <c r="F1616" s="664">
        <v>103.97000000000001</v>
      </c>
      <c r="G1616" s="664">
        <v>81460.27</v>
      </c>
      <c r="H1616" s="661">
        <v>1</v>
      </c>
      <c r="I1616" s="661">
        <v>783.49783591420601</v>
      </c>
      <c r="J1616" s="664">
        <v>134.47</v>
      </c>
      <c r="K1616" s="664">
        <v>98142.57</v>
      </c>
      <c r="L1616" s="661">
        <v>1.2047906298370974</v>
      </c>
      <c r="M1616" s="661">
        <v>729.84732654123604</v>
      </c>
      <c r="N1616" s="664"/>
      <c r="O1616" s="664"/>
      <c r="P1616" s="677"/>
      <c r="Q1616" s="665"/>
    </row>
    <row r="1617" spans="1:17" ht="14.4" customHeight="1" x14ac:dyDescent="0.3">
      <c r="A1617" s="660" t="s">
        <v>7517</v>
      </c>
      <c r="B1617" s="661" t="s">
        <v>1686</v>
      </c>
      <c r="C1617" s="661" t="s">
        <v>4364</v>
      </c>
      <c r="D1617" s="661" t="s">
        <v>7232</v>
      </c>
      <c r="E1617" s="661" t="s">
        <v>3758</v>
      </c>
      <c r="F1617" s="664">
        <v>7</v>
      </c>
      <c r="G1617" s="664">
        <v>256025.98</v>
      </c>
      <c r="H1617" s="661">
        <v>1</v>
      </c>
      <c r="I1617" s="661">
        <v>36575.14</v>
      </c>
      <c r="J1617" s="664">
        <v>24</v>
      </c>
      <c r="K1617" s="664">
        <v>729056.4</v>
      </c>
      <c r="L1617" s="661">
        <v>2.8475875768545049</v>
      </c>
      <c r="M1617" s="661">
        <v>30377.350000000002</v>
      </c>
      <c r="N1617" s="664">
        <v>28</v>
      </c>
      <c r="O1617" s="664">
        <v>850565.79999999993</v>
      </c>
      <c r="P1617" s="677">
        <v>3.3221855063302557</v>
      </c>
      <c r="Q1617" s="665">
        <v>30377.35</v>
      </c>
    </row>
    <row r="1618" spans="1:17" ht="14.4" customHeight="1" x14ac:dyDescent="0.3">
      <c r="A1618" s="660" t="s">
        <v>7517</v>
      </c>
      <c r="B1618" s="661" t="s">
        <v>1686</v>
      </c>
      <c r="C1618" s="661" t="s">
        <v>4364</v>
      </c>
      <c r="D1618" s="661" t="s">
        <v>7518</v>
      </c>
      <c r="E1618" s="661" t="s">
        <v>7161</v>
      </c>
      <c r="F1618" s="664">
        <v>2</v>
      </c>
      <c r="G1618" s="664">
        <v>61346.9</v>
      </c>
      <c r="H1618" s="661">
        <v>1</v>
      </c>
      <c r="I1618" s="661">
        <v>30673.45</v>
      </c>
      <c r="J1618" s="664"/>
      <c r="K1618" s="664"/>
      <c r="L1618" s="661"/>
      <c r="M1618" s="661"/>
      <c r="N1618" s="664"/>
      <c r="O1618" s="664"/>
      <c r="P1618" s="677"/>
      <c r="Q1618" s="665"/>
    </row>
    <row r="1619" spans="1:17" ht="14.4" customHeight="1" x14ac:dyDescent="0.3">
      <c r="A1619" s="660" t="s">
        <v>7517</v>
      </c>
      <c r="B1619" s="661" t="s">
        <v>1686</v>
      </c>
      <c r="C1619" s="661" t="s">
        <v>4364</v>
      </c>
      <c r="D1619" s="661" t="s">
        <v>7233</v>
      </c>
      <c r="E1619" s="661" t="s">
        <v>642</v>
      </c>
      <c r="F1619" s="664">
        <v>6</v>
      </c>
      <c r="G1619" s="664">
        <v>204966.90000000002</v>
      </c>
      <c r="H1619" s="661">
        <v>1</v>
      </c>
      <c r="I1619" s="661">
        <v>34161.15</v>
      </c>
      <c r="J1619" s="664">
        <v>12</v>
      </c>
      <c r="K1619" s="664">
        <v>399369.75</v>
      </c>
      <c r="L1619" s="661">
        <v>1.9484597269120036</v>
      </c>
      <c r="M1619" s="661">
        <v>33280.8125</v>
      </c>
      <c r="N1619" s="664">
        <v>25</v>
      </c>
      <c r="O1619" s="664">
        <v>829338.5</v>
      </c>
      <c r="P1619" s="677">
        <v>4.0462069729307508</v>
      </c>
      <c r="Q1619" s="665">
        <v>33173.54</v>
      </c>
    </row>
    <row r="1620" spans="1:17" ht="14.4" customHeight="1" x14ac:dyDescent="0.3">
      <c r="A1620" s="660" t="s">
        <v>7517</v>
      </c>
      <c r="B1620" s="661" t="s">
        <v>1686</v>
      </c>
      <c r="C1620" s="661" t="s">
        <v>4364</v>
      </c>
      <c r="D1620" s="661" t="s">
        <v>7234</v>
      </c>
      <c r="E1620" s="661" t="s">
        <v>3838</v>
      </c>
      <c r="F1620" s="664"/>
      <c r="G1620" s="664"/>
      <c r="H1620" s="661"/>
      <c r="I1620" s="661"/>
      <c r="J1620" s="664">
        <v>1</v>
      </c>
      <c r="K1620" s="664">
        <v>24954.09</v>
      </c>
      <c r="L1620" s="661"/>
      <c r="M1620" s="661">
        <v>24954.09</v>
      </c>
      <c r="N1620" s="664"/>
      <c r="O1620" s="664"/>
      <c r="P1620" s="677"/>
      <c r="Q1620" s="665"/>
    </row>
    <row r="1621" spans="1:17" ht="14.4" customHeight="1" x14ac:dyDescent="0.3">
      <c r="A1621" s="660" t="s">
        <v>7517</v>
      </c>
      <c r="B1621" s="661" t="s">
        <v>1686</v>
      </c>
      <c r="C1621" s="661" t="s">
        <v>4364</v>
      </c>
      <c r="D1621" s="661" t="s">
        <v>7360</v>
      </c>
      <c r="E1621" s="661" t="s">
        <v>7236</v>
      </c>
      <c r="F1621" s="664"/>
      <c r="G1621" s="664"/>
      <c r="H1621" s="661"/>
      <c r="I1621" s="661"/>
      <c r="J1621" s="664">
        <v>3.42</v>
      </c>
      <c r="K1621" s="664">
        <v>4983.62</v>
      </c>
      <c r="L1621" s="661"/>
      <c r="M1621" s="661">
        <v>1457.1988304093568</v>
      </c>
      <c r="N1621" s="664"/>
      <c r="O1621" s="664"/>
      <c r="P1621" s="677"/>
      <c r="Q1621" s="665"/>
    </row>
    <row r="1622" spans="1:17" ht="14.4" customHeight="1" x14ac:dyDescent="0.3">
      <c r="A1622" s="660" t="s">
        <v>7517</v>
      </c>
      <c r="B1622" s="661" t="s">
        <v>1686</v>
      </c>
      <c r="C1622" s="661" t="s">
        <v>4364</v>
      </c>
      <c r="D1622" s="661" t="s">
        <v>7235</v>
      </c>
      <c r="E1622" s="661" t="s">
        <v>7236</v>
      </c>
      <c r="F1622" s="664">
        <v>12.680000000000001</v>
      </c>
      <c r="G1622" s="664">
        <v>61056.19</v>
      </c>
      <c r="H1622" s="661">
        <v>1</v>
      </c>
      <c r="I1622" s="661">
        <v>4815.1569400630915</v>
      </c>
      <c r="J1622" s="664">
        <v>3.27</v>
      </c>
      <c r="K1622" s="664">
        <v>15883.689999999999</v>
      </c>
      <c r="L1622" s="661">
        <v>0.26014872529714017</v>
      </c>
      <c r="M1622" s="661">
        <v>4857.3975535168192</v>
      </c>
      <c r="N1622" s="664"/>
      <c r="O1622" s="664"/>
      <c r="P1622" s="677"/>
      <c r="Q1622" s="665"/>
    </row>
    <row r="1623" spans="1:17" ht="14.4" customHeight="1" x14ac:dyDescent="0.3">
      <c r="A1623" s="660" t="s">
        <v>7517</v>
      </c>
      <c r="B1623" s="661" t="s">
        <v>1686</v>
      </c>
      <c r="C1623" s="661" t="s">
        <v>4364</v>
      </c>
      <c r="D1623" s="661" t="s">
        <v>7361</v>
      </c>
      <c r="E1623" s="661" t="s">
        <v>7236</v>
      </c>
      <c r="F1623" s="664"/>
      <c r="G1623" s="664"/>
      <c r="H1623" s="661"/>
      <c r="I1623" s="661"/>
      <c r="J1623" s="664">
        <v>3.0300000000000002</v>
      </c>
      <c r="K1623" s="664">
        <v>44152.94000000001</v>
      </c>
      <c r="L1623" s="661"/>
      <c r="M1623" s="661">
        <v>14571.927392739275</v>
      </c>
      <c r="N1623" s="664"/>
      <c r="O1623" s="664"/>
      <c r="P1623" s="677"/>
      <c r="Q1623" s="665"/>
    </row>
    <row r="1624" spans="1:17" ht="14.4" customHeight="1" x14ac:dyDescent="0.3">
      <c r="A1624" s="660" t="s">
        <v>7517</v>
      </c>
      <c r="B1624" s="661" t="s">
        <v>1686</v>
      </c>
      <c r="C1624" s="661" t="s">
        <v>4364</v>
      </c>
      <c r="D1624" s="661" t="s">
        <v>7185</v>
      </c>
      <c r="E1624" s="661" t="s">
        <v>3927</v>
      </c>
      <c r="F1624" s="664">
        <v>5.34</v>
      </c>
      <c r="G1624" s="664">
        <v>79898.679999999993</v>
      </c>
      <c r="H1624" s="661">
        <v>1</v>
      </c>
      <c r="I1624" s="661">
        <v>14962.299625468164</v>
      </c>
      <c r="J1624" s="664"/>
      <c r="K1624" s="664"/>
      <c r="L1624" s="661"/>
      <c r="M1624" s="661"/>
      <c r="N1624" s="664"/>
      <c r="O1624" s="664"/>
      <c r="P1624" s="677"/>
      <c r="Q1624" s="665"/>
    </row>
    <row r="1625" spans="1:17" ht="14.4" customHeight="1" x14ac:dyDescent="0.3">
      <c r="A1625" s="660" t="s">
        <v>7517</v>
      </c>
      <c r="B1625" s="661" t="s">
        <v>1686</v>
      </c>
      <c r="C1625" s="661" t="s">
        <v>4364</v>
      </c>
      <c r="D1625" s="661" t="s">
        <v>7189</v>
      </c>
      <c r="E1625" s="661" t="s">
        <v>4221</v>
      </c>
      <c r="F1625" s="664">
        <v>12</v>
      </c>
      <c r="G1625" s="664">
        <v>81008.97</v>
      </c>
      <c r="H1625" s="661">
        <v>1</v>
      </c>
      <c r="I1625" s="661">
        <v>6750.7475000000004</v>
      </c>
      <c r="J1625" s="664">
        <v>20</v>
      </c>
      <c r="K1625" s="664">
        <v>139350.40000000002</v>
      </c>
      <c r="L1625" s="661">
        <v>1.7201848141014511</v>
      </c>
      <c r="M1625" s="661">
        <v>6967.5200000000013</v>
      </c>
      <c r="N1625" s="664">
        <v>13</v>
      </c>
      <c r="O1625" s="664">
        <v>42946.25</v>
      </c>
      <c r="P1625" s="677">
        <v>0.53014190897625291</v>
      </c>
      <c r="Q1625" s="665">
        <v>3303.5576923076924</v>
      </c>
    </row>
    <row r="1626" spans="1:17" ht="14.4" customHeight="1" x14ac:dyDescent="0.3">
      <c r="A1626" s="660" t="s">
        <v>7517</v>
      </c>
      <c r="B1626" s="661" t="s">
        <v>1686</v>
      </c>
      <c r="C1626" s="661" t="s">
        <v>4364</v>
      </c>
      <c r="D1626" s="661" t="s">
        <v>7244</v>
      </c>
      <c r="E1626" s="661" t="s">
        <v>4342</v>
      </c>
      <c r="F1626" s="664">
        <v>3</v>
      </c>
      <c r="G1626" s="664">
        <v>36764.129999999997</v>
      </c>
      <c r="H1626" s="661">
        <v>1</v>
      </c>
      <c r="I1626" s="661">
        <v>12254.71</v>
      </c>
      <c r="J1626" s="664">
        <v>14</v>
      </c>
      <c r="K1626" s="664">
        <v>177539.46</v>
      </c>
      <c r="L1626" s="661">
        <v>4.8291489557892433</v>
      </c>
      <c r="M1626" s="661">
        <v>12681.39</v>
      </c>
      <c r="N1626" s="664">
        <v>18</v>
      </c>
      <c r="O1626" s="664">
        <v>200149.56000000003</v>
      </c>
      <c r="P1626" s="677">
        <v>5.4441533092174366</v>
      </c>
      <c r="Q1626" s="665">
        <v>11119.420000000002</v>
      </c>
    </row>
    <row r="1627" spans="1:17" ht="14.4" customHeight="1" x14ac:dyDescent="0.3">
      <c r="A1627" s="660" t="s">
        <v>7517</v>
      </c>
      <c r="B1627" s="661" t="s">
        <v>1686</v>
      </c>
      <c r="C1627" s="661" t="s">
        <v>4364</v>
      </c>
      <c r="D1627" s="661" t="s">
        <v>7192</v>
      </c>
      <c r="E1627" s="661" t="s">
        <v>7193</v>
      </c>
      <c r="F1627" s="664">
        <v>3</v>
      </c>
      <c r="G1627" s="664">
        <v>73504.350000000006</v>
      </c>
      <c r="H1627" s="661">
        <v>1</v>
      </c>
      <c r="I1627" s="661">
        <v>24501.45</v>
      </c>
      <c r="J1627" s="664">
        <v>5</v>
      </c>
      <c r="K1627" s="664">
        <v>123581.9</v>
      </c>
      <c r="L1627" s="661">
        <v>1.6812868898235271</v>
      </c>
      <c r="M1627" s="661">
        <v>24716.379999999997</v>
      </c>
      <c r="N1627" s="664">
        <v>3</v>
      </c>
      <c r="O1627" s="664">
        <v>74149.14</v>
      </c>
      <c r="P1627" s="677">
        <v>1.0087721338941165</v>
      </c>
      <c r="Q1627" s="665">
        <v>24716.38</v>
      </c>
    </row>
    <row r="1628" spans="1:17" ht="14.4" customHeight="1" x14ac:dyDescent="0.3">
      <c r="A1628" s="660" t="s">
        <v>7517</v>
      </c>
      <c r="B1628" s="661" t="s">
        <v>1686</v>
      </c>
      <c r="C1628" s="661" t="s">
        <v>4364</v>
      </c>
      <c r="D1628" s="661" t="s">
        <v>7252</v>
      </c>
      <c r="E1628" s="661" t="s">
        <v>7253</v>
      </c>
      <c r="F1628" s="664">
        <v>5</v>
      </c>
      <c r="G1628" s="664">
        <v>252.55</v>
      </c>
      <c r="H1628" s="661">
        <v>1</v>
      </c>
      <c r="I1628" s="661">
        <v>50.510000000000005</v>
      </c>
      <c r="J1628" s="664">
        <v>28</v>
      </c>
      <c r="K1628" s="664">
        <v>1426.6</v>
      </c>
      <c r="L1628" s="661">
        <v>5.6487824193229059</v>
      </c>
      <c r="M1628" s="661">
        <v>50.949999999999996</v>
      </c>
      <c r="N1628" s="664">
        <v>20</v>
      </c>
      <c r="O1628" s="664">
        <v>1019</v>
      </c>
      <c r="P1628" s="677">
        <v>4.0348445852306476</v>
      </c>
      <c r="Q1628" s="665">
        <v>50.95</v>
      </c>
    </row>
    <row r="1629" spans="1:17" ht="14.4" customHeight="1" x14ac:dyDescent="0.3">
      <c r="A1629" s="660" t="s">
        <v>7517</v>
      </c>
      <c r="B1629" s="661" t="s">
        <v>1686</v>
      </c>
      <c r="C1629" s="661" t="s">
        <v>4364</v>
      </c>
      <c r="D1629" s="661" t="s">
        <v>7347</v>
      </c>
      <c r="E1629" s="661" t="s">
        <v>1826</v>
      </c>
      <c r="F1629" s="664">
        <v>16.37</v>
      </c>
      <c r="G1629" s="664">
        <v>4667.63</v>
      </c>
      <c r="H1629" s="661">
        <v>1</v>
      </c>
      <c r="I1629" s="661">
        <v>285.13317043372018</v>
      </c>
      <c r="J1629" s="664"/>
      <c r="K1629" s="664"/>
      <c r="L1629" s="661"/>
      <c r="M1629" s="661"/>
      <c r="N1629" s="664">
        <v>22.24</v>
      </c>
      <c r="O1629" s="664">
        <v>2884.25</v>
      </c>
      <c r="P1629" s="677">
        <v>0.61792601384428503</v>
      </c>
      <c r="Q1629" s="665">
        <v>129.6875</v>
      </c>
    </row>
    <row r="1630" spans="1:17" ht="14.4" customHeight="1" x14ac:dyDescent="0.3">
      <c r="A1630" s="660" t="s">
        <v>7517</v>
      </c>
      <c r="B1630" s="661" t="s">
        <v>1686</v>
      </c>
      <c r="C1630" s="661" t="s">
        <v>4364</v>
      </c>
      <c r="D1630" s="661" t="s">
        <v>7348</v>
      </c>
      <c r="E1630" s="661" t="s">
        <v>1826</v>
      </c>
      <c r="F1630" s="664">
        <v>3</v>
      </c>
      <c r="G1630" s="664">
        <v>4500.87</v>
      </c>
      <c r="H1630" s="661">
        <v>1</v>
      </c>
      <c r="I1630" s="661">
        <v>1500.29</v>
      </c>
      <c r="J1630" s="664">
        <v>4.16</v>
      </c>
      <c r="K1630" s="664">
        <v>6295.9500000000007</v>
      </c>
      <c r="L1630" s="661">
        <v>1.3988295596184739</v>
      </c>
      <c r="M1630" s="661">
        <v>1513.4495192307693</v>
      </c>
      <c r="N1630" s="664">
        <v>8.2100000000000009</v>
      </c>
      <c r="O1630" s="664">
        <v>4665.1400000000003</v>
      </c>
      <c r="P1630" s="677">
        <v>1.03649738828271</v>
      </c>
      <c r="Q1630" s="665">
        <v>568.22655298416566</v>
      </c>
    </row>
    <row r="1631" spans="1:17" ht="14.4" customHeight="1" x14ac:dyDescent="0.3">
      <c r="A1631" s="660" t="s">
        <v>7517</v>
      </c>
      <c r="B1631" s="661" t="s">
        <v>1686</v>
      </c>
      <c r="C1631" s="661" t="s">
        <v>4364</v>
      </c>
      <c r="D1631" s="661" t="s">
        <v>7200</v>
      </c>
      <c r="E1631" s="661" t="s">
        <v>7161</v>
      </c>
      <c r="F1631" s="664">
        <v>606</v>
      </c>
      <c r="G1631" s="664">
        <v>4621.8900000000003</v>
      </c>
      <c r="H1631" s="661">
        <v>1</v>
      </c>
      <c r="I1631" s="661">
        <v>7.6268811881188121</v>
      </c>
      <c r="J1631" s="664"/>
      <c r="K1631" s="664"/>
      <c r="L1631" s="661"/>
      <c r="M1631" s="661"/>
      <c r="N1631" s="664"/>
      <c r="O1631" s="664"/>
      <c r="P1631" s="677"/>
      <c r="Q1631" s="665"/>
    </row>
    <row r="1632" spans="1:17" ht="14.4" customHeight="1" x14ac:dyDescent="0.3">
      <c r="A1632" s="660" t="s">
        <v>7517</v>
      </c>
      <c r="B1632" s="661" t="s">
        <v>1686</v>
      </c>
      <c r="C1632" s="661" t="s">
        <v>4364</v>
      </c>
      <c r="D1632" s="661" t="s">
        <v>7254</v>
      </c>
      <c r="E1632" s="661" t="s">
        <v>7255</v>
      </c>
      <c r="F1632" s="664"/>
      <c r="G1632" s="664"/>
      <c r="H1632" s="661"/>
      <c r="I1632" s="661"/>
      <c r="J1632" s="664">
        <v>2</v>
      </c>
      <c r="K1632" s="664">
        <v>9294.7800000000007</v>
      </c>
      <c r="L1632" s="661"/>
      <c r="M1632" s="661">
        <v>4647.3900000000003</v>
      </c>
      <c r="N1632" s="664"/>
      <c r="O1632" s="664"/>
      <c r="P1632" s="677"/>
      <c r="Q1632" s="665"/>
    </row>
    <row r="1633" spans="1:17" ht="14.4" customHeight="1" x14ac:dyDescent="0.3">
      <c r="A1633" s="660" t="s">
        <v>7517</v>
      </c>
      <c r="B1633" s="661" t="s">
        <v>1686</v>
      </c>
      <c r="C1633" s="661" t="s">
        <v>4364</v>
      </c>
      <c r="D1633" s="661" t="s">
        <v>7365</v>
      </c>
      <c r="E1633" s="661" t="s">
        <v>7257</v>
      </c>
      <c r="F1633" s="664">
        <v>4.88</v>
      </c>
      <c r="G1633" s="664">
        <v>1976.2800000000002</v>
      </c>
      <c r="H1633" s="661">
        <v>1</v>
      </c>
      <c r="I1633" s="661">
        <v>404.97540983606564</v>
      </c>
      <c r="J1633" s="664"/>
      <c r="K1633" s="664"/>
      <c r="L1633" s="661"/>
      <c r="M1633" s="661"/>
      <c r="N1633" s="664"/>
      <c r="O1633" s="664"/>
      <c r="P1633" s="677"/>
      <c r="Q1633" s="665"/>
    </row>
    <row r="1634" spans="1:17" ht="14.4" customHeight="1" x14ac:dyDescent="0.3">
      <c r="A1634" s="660" t="s">
        <v>7517</v>
      </c>
      <c r="B1634" s="661" t="s">
        <v>1686</v>
      </c>
      <c r="C1634" s="661" t="s">
        <v>4364</v>
      </c>
      <c r="D1634" s="661" t="s">
        <v>7256</v>
      </c>
      <c r="E1634" s="661" t="s">
        <v>7257</v>
      </c>
      <c r="F1634" s="664">
        <v>5.3</v>
      </c>
      <c r="G1634" s="664">
        <v>6134.18</v>
      </c>
      <c r="H1634" s="661">
        <v>1</v>
      </c>
      <c r="I1634" s="661">
        <v>1157.3924528301889</v>
      </c>
      <c r="J1634" s="664"/>
      <c r="K1634" s="664"/>
      <c r="L1634" s="661"/>
      <c r="M1634" s="661"/>
      <c r="N1634" s="664"/>
      <c r="O1634" s="664"/>
      <c r="P1634" s="677"/>
      <c r="Q1634" s="665"/>
    </row>
    <row r="1635" spans="1:17" ht="14.4" customHeight="1" x14ac:dyDescent="0.3">
      <c r="A1635" s="660" t="s">
        <v>7517</v>
      </c>
      <c r="B1635" s="661" t="s">
        <v>1686</v>
      </c>
      <c r="C1635" s="661" t="s">
        <v>4364</v>
      </c>
      <c r="D1635" s="661" t="s">
        <v>7258</v>
      </c>
      <c r="E1635" s="661" t="s">
        <v>7161</v>
      </c>
      <c r="F1635" s="664"/>
      <c r="G1635" s="664"/>
      <c r="H1635" s="661"/>
      <c r="I1635" s="661"/>
      <c r="J1635" s="664">
        <v>13.079999999999998</v>
      </c>
      <c r="K1635" s="664">
        <v>12500.01</v>
      </c>
      <c r="L1635" s="661"/>
      <c r="M1635" s="661">
        <v>955.65825688073403</v>
      </c>
      <c r="N1635" s="664"/>
      <c r="O1635" s="664"/>
      <c r="P1635" s="677"/>
      <c r="Q1635" s="665"/>
    </row>
    <row r="1636" spans="1:17" ht="14.4" customHeight="1" x14ac:dyDescent="0.3">
      <c r="A1636" s="660" t="s">
        <v>7517</v>
      </c>
      <c r="B1636" s="661" t="s">
        <v>1686</v>
      </c>
      <c r="C1636" s="661" t="s">
        <v>4364</v>
      </c>
      <c r="D1636" s="661" t="s">
        <v>7258</v>
      </c>
      <c r="E1636" s="661" t="s">
        <v>4211</v>
      </c>
      <c r="F1636" s="664">
        <v>2.59</v>
      </c>
      <c r="G1636" s="664">
        <v>2453.61</v>
      </c>
      <c r="H1636" s="661">
        <v>1</v>
      </c>
      <c r="I1636" s="661">
        <v>947.3397683397684</v>
      </c>
      <c r="J1636" s="664">
        <v>65.510000000000005</v>
      </c>
      <c r="K1636" s="664">
        <v>62605.17</v>
      </c>
      <c r="L1636" s="661">
        <v>25.515534253609985</v>
      </c>
      <c r="M1636" s="661">
        <v>955.65822011906573</v>
      </c>
      <c r="N1636" s="664">
        <v>19.86</v>
      </c>
      <c r="O1636" s="664">
        <v>18979.349999999999</v>
      </c>
      <c r="P1636" s="677">
        <v>7.7352757773240235</v>
      </c>
      <c r="Q1636" s="665">
        <v>955.6570996978852</v>
      </c>
    </row>
    <row r="1637" spans="1:17" ht="14.4" customHeight="1" x14ac:dyDescent="0.3">
      <c r="A1637" s="660" t="s">
        <v>7517</v>
      </c>
      <c r="B1637" s="661" t="s">
        <v>1686</v>
      </c>
      <c r="C1637" s="661" t="s">
        <v>4364</v>
      </c>
      <c r="D1637" s="661" t="s">
        <v>7201</v>
      </c>
      <c r="E1637" s="661" t="s">
        <v>7161</v>
      </c>
      <c r="F1637" s="664"/>
      <c r="G1637" s="664"/>
      <c r="H1637" s="661"/>
      <c r="I1637" s="661"/>
      <c r="J1637" s="664">
        <v>17.32</v>
      </c>
      <c r="K1637" s="664">
        <v>41380.25</v>
      </c>
      <c r="L1637" s="661"/>
      <c r="M1637" s="661">
        <v>2389.1599307159354</v>
      </c>
      <c r="N1637" s="664"/>
      <c r="O1637" s="664"/>
      <c r="P1637" s="677"/>
      <c r="Q1637" s="665"/>
    </row>
    <row r="1638" spans="1:17" ht="14.4" customHeight="1" x14ac:dyDescent="0.3">
      <c r="A1638" s="660" t="s">
        <v>7517</v>
      </c>
      <c r="B1638" s="661" t="s">
        <v>1686</v>
      </c>
      <c r="C1638" s="661" t="s">
        <v>4364</v>
      </c>
      <c r="D1638" s="661" t="s">
        <v>7201</v>
      </c>
      <c r="E1638" s="661" t="s">
        <v>4211</v>
      </c>
      <c r="F1638" s="664">
        <v>8.48</v>
      </c>
      <c r="G1638" s="664">
        <v>20083.86</v>
      </c>
      <c r="H1638" s="661">
        <v>1</v>
      </c>
      <c r="I1638" s="661">
        <v>2368.3797169811319</v>
      </c>
      <c r="J1638" s="664">
        <v>71.400000000000006</v>
      </c>
      <c r="K1638" s="664">
        <v>170585.99000000002</v>
      </c>
      <c r="L1638" s="661">
        <v>8.4936854767957968</v>
      </c>
      <c r="M1638" s="661">
        <v>2389.1595238095238</v>
      </c>
      <c r="N1638" s="664">
        <v>33.71</v>
      </c>
      <c r="O1638" s="664">
        <v>80538.549999999988</v>
      </c>
      <c r="P1638" s="677">
        <v>4.0101130957893547</v>
      </c>
      <c r="Q1638" s="665">
        <v>2389.1590032631261</v>
      </c>
    </row>
    <row r="1639" spans="1:17" ht="14.4" customHeight="1" x14ac:dyDescent="0.3">
      <c r="A1639" s="660" t="s">
        <v>7517</v>
      </c>
      <c r="B1639" s="661" t="s">
        <v>1686</v>
      </c>
      <c r="C1639" s="661" t="s">
        <v>4364</v>
      </c>
      <c r="D1639" s="661" t="s">
        <v>7259</v>
      </c>
      <c r="E1639" s="661" t="s">
        <v>7182</v>
      </c>
      <c r="F1639" s="664">
        <v>17.169999999999998</v>
      </c>
      <c r="G1639" s="664">
        <v>643.12</v>
      </c>
      <c r="H1639" s="661">
        <v>1</v>
      </c>
      <c r="I1639" s="661">
        <v>37.456027955736758</v>
      </c>
      <c r="J1639" s="664">
        <v>20.57</v>
      </c>
      <c r="K1639" s="664">
        <v>777.22</v>
      </c>
      <c r="L1639" s="661">
        <v>1.208514740639383</v>
      </c>
      <c r="M1639" s="661">
        <v>37.784151677199809</v>
      </c>
      <c r="N1639" s="664"/>
      <c r="O1639" s="664"/>
      <c r="P1639" s="677"/>
      <c r="Q1639" s="665"/>
    </row>
    <row r="1640" spans="1:17" ht="14.4" customHeight="1" x14ac:dyDescent="0.3">
      <c r="A1640" s="660" t="s">
        <v>7517</v>
      </c>
      <c r="B1640" s="661" t="s">
        <v>1686</v>
      </c>
      <c r="C1640" s="661" t="s">
        <v>4364</v>
      </c>
      <c r="D1640" s="661" t="s">
        <v>7260</v>
      </c>
      <c r="E1640" s="661" t="s">
        <v>7261</v>
      </c>
      <c r="F1640" s="664">
        <v>34</v>
      </c>
      <c r="G1640" s="664">
        <v>131338.16</v>
      </c>
      <c r="H1640" s="661">
        <v>1</v>
      </c>
      <c r="I1640" s="661">
        <v>3862.8870588235295</v>
      </c>
      <c r="J1640" s="664">
        <v>23</v>
      </c>
      <c r="K1640" s="664">
        <v>61305.7</v>
      </c>
      <c r="L1640" s="661">
        <v>0.46677751538471374</v>
      </c>
      <c r="M1640" s="661">
        <v>2665.4652173913041</v>
      </c>
      <c r="N1640" s="664">
        <v>32</v>
      </c>
      <c r="O1640" s="664">
        <v>76334.720000000001</v>
      </c>
      <c r="P1640" s="677">
        <v>0.58120747237512693</v>
      </c>
      <c r="Q1640" s="665">
        <v>2385.46</v>
      </c>
    </row>
    <row r="1641" spans="1:17" ht="14.4" customHeight="1" x14ac:dyDescent="0.3">
      <c r="A1641" s="660" t="s">
        <v>7517</v>
      </c>
      <c r="B1641" s="661" t="s">
        <v>1686</v>
      </c>
      <c r="C1641" s="661" t="s">
        <v>4364</v>
      </c>
      <c r="D1641" s="661" t="s">
        <v>7262</v>
      </c>
      <c r="E1641" s="661" t="s">
        <v>7161</v>
      </c>
      <c r="F1641" s="664">
        <v>32.36</v>
      </c>
      <c r="G1641" s="664">
        <v>5290.46</v>
      </c>
      <c r="H1641" s="661">
        <v>1</v>
      </c>
      <c r="I1641" s="661">
        <v>163.4876390605686</v>
      </c>
      <c r="J1641" s="664"/>
      <c r="K1641" s="664"/>
      <c r="L1641" s="661"/>
      <c r="M1641" s="661"/>
      <c r="N1641" s="664"/>
      <c r="O1641" s="664"/>
      <c r="P1641" s="677"/>
      <c r="Q1641" s="665"/>
    </row>
    <row r="1642" spans="1:17" ht="14.4" customHeight="1" x14ac:dyDescent="0.3">
      <c r="A1642" s="660" t="s">
        <v>7517</v>
      </c>
      <c r="B1642" s="661" t="s">
        <v>1686</v>
      </c>
      <c r="C1642" s="661" t="s">
        <v>4364</v>
      </c>
      <c r="D1642" s="661" t="s">
        <v>7263</v>
      </c>
      <c r="E1642" s="661" t="s">
        <v>7161</v>
      </c>
      <c r="F1642" s="664">
        <v>15.350000000000001</v>
      </c>
      <c r="G1642" s="664">
        <v>22586.489999999998</v>
      </c>
      <c r="H1642" s="661">
        <v>1</v>
      </c>
      <c r="I1642" s="661">
        <v>1471.4325732899019</v>
      </c>
      <c r="J1642" s="664"/>
      <c r="K1642" s="664"/>
      <c r="L1642" s="661"/>
      <c r="M1642" s="661"/>
      <c r="N1642" s="664"/>
      <c r="O1642" s="664"/>
      <c r="P1642" s="677"/>
      <c r="Q1642" s="665"/>
    </row>
    <row r="1643" spans="1:17" ht="14.4" customHeight="1" x14ac:dyDescent="0.3">
      <c r="A1643" s="660" t="s">
        <v>7517</v>
      </c>
      <c r="B1643" s="661" t="s">
        <v>1686</v>
      </c>
      <c r="C1643" s="661" t="s">
        <v>4364</v>
      </c>
      <c r="D1643" s="661" t="s">
        <v>7427</v>
      </c>
      <c r="E1643" s="661" t="s">
        <v>7428</v>
      </c>
      <c r="F1643" s="664"/>
      <c r="G1643" s="664"/>
      <c r="H1643" s="661"/>
      <c r="I1643" s="661"/>
      <c r="J1643" s="664">
        <v>5</v>
      </c>
      <c r="K1643" s="664">
        <v>7286.55</v>
      </c>
      <c r="L1643" s="661"/>
      <c r="M1643" s="661">
        <v>1457.31</v>
      </c>
      <c r="N1643" s="664"/>
      <c r="O1643" s="664"/>
      <c r="P1643" s="677"/>
      <c r="Q1643" s="665"/>
    </row>
    <row r="1644" spans="1:17" ht="14.4" customHeight="1" x14ac:dyDescent="0.3">
      <c r="A1644" s="660" t="s">
        <v>7517</v>
      </c>
      <c r="B1644" s="661" t="s">
        <v>1686</v>
      </c>
      <c r="C1644" s="661" t="s">
        <v>4364</v>
      </c>
      <c r="D1644" s="661" t="s">
        <v>7202</v>
      </c>
      <c r="E1644" s="661" t="s">
        <v>1021</v>
      </c>
      <c r="F1644" s="664">
        <v>65.7</v>
      </c>
      <c r="G1644" s="664">
        <v>5048.3999999999996</v>
      </c>
      <c r="H1644" s="661">
        <v>1</v>
      </c>
      <c r="I1644" s="661">
        <v>76.840182648401822</v>
      </c>
      <c r="J1644" s="664">
        <v>78.600000000000009</v>
      </c>
      <c r="K1644" s="664">
        <v>6095.38</v>
      </c>
      <c r="L1644" s="661">
        <v>1.2073884795182632</v>
      </c>
      <c r="M1644" s="661">
        <v>77.549363867684477</v>
      </c>
      <c r="N1644" s="664">
        <v>71.599999999999994</v>
      </c>
      <c r="O1644" s="664">
        <v>5335.8499999999995</v>
      </c>
      <c r="P1644" s="677">
        <v>1.0569388321052213</v>
      </c>
      <c r="Q1644" s="665">
        <v>74.523044692737429</v>
      </c>
    </row>
    <row r="1645" spans="1:17" ht="14.4" customHeight="1" x14ac:dyDescent="0.3">
      <c r="A1645" s="660" t="s">
        <v>7517</v>
      </c>
      <c r="B1645" s="661" t="s">
        <v>1686</v>
      </c>
      <c r="C1645" s="661" t="s">
        <v>4364</v>
      </c>
      <c r="D1645" s="661" t="s">
        <v>7265</v>
      </c>
      <c r="E1645" s="661" t="s">
        <v>1622</v>
      </c>
      <c r="F1645" s="664">
        <v>0.79</v>
      </c>
      <c r="G1645" s="664">
        <v>266.33</v>
      </c>
      <c r="H1645" s="661">
        <v>1</v>
      </c>
      <c r="I1645" s="661">
        <v>337.12658227848095</v>
      </c>
      <c r="J1645" s="664">
        <v>1.6900000000000002</v>
      </c>
      <c r="K1645" s="664">
        <v>574.75</v>
      </c>
      <c r="L1645" s="661">
        <v>2.1580370217399469</v>
      </c>
      <c r="M1645" s="661">
        <v>340.08875739644969</v>
      </c>
      <c r="N1645" s="664">
        <v>0.88</v>
      </c>
      <c r="O1645" s="664">
        <v>398.65999999999997</v>
      </c>
      <c r="P1645" s="677">
        <v>1.4968647917996469</v>
      </c>
      <c r="Q1645" s="665">
        <v>453.02272727272725</v>
      </c>
    </row>
    <row r="1646" spans="1:17" ht="14.4" customHeight="1" x14ac:dyDescent="0.3">
      <c r="A1646" s="660" t="s">
        <v>7517</v>
      </c>
      <c r="B1646" s="661" t="s">
        <v>1686</v>
      </c>
      <c r="C1646" s="661" t="s">
        <v>4364</v>
      </c>
      <c r="D1646" s="661" t="s">
        <v>7266</v>
      </c>
      <c r="E1646" s="661" t="s">
        <v>1626</v>
      </c>
      <c r="F1646" s="664">
        <v>3</v>
      </c>
      <c r="G1646" s="664">
        <v>252.84</v>
      </c>
      <c r="H1646" s="661">
        <v>1</v>
      </c>
      <c r="I1646" s="661">
        <v>84.28</v>
      </c>
      <c r="J1646" s="664">
        <v>5</v>
      </c>
      <c r="K1646" s="664">
        <v>425.1</v>
      </c>
      <c r="L1646" s="661">
        <v>1.6813004271476033</v>
      </c>
      <c r="M1646" s="661">
        <v>85.02000000000001</v>
      </c>
      <c r="N1646" s="664">
        <v>3</v>
      </c>
      <c r="O1646" s="664">
        <v>339.3</v>
      </c>
      <c r="P1646" s="677">
        <v>1.3419553868058851</v>
      </c>
      <c r="Q1646" s="665">
        <v>113.10000000000001</v>
      </c>
    </row>
    <row r="1647" spans="1:17" ht="14.4" customHeight="1" x14ac:dyDescent="0.3">
      <c r="A1647" s="660" t="s">
        <v>7517</v>
      </c>
      <c r="B1647" s="661" t="s">
        <v>1686</v>
      </c>
      <c r="C1647" s="661" t="s">
        <v>4364</v>
      </c>
      <c r="D1647" s="661" t="s">
        <v>7267</v>
      </c>
      <c r="E1647" s="661" t="s">
        <v>1630</v>
      </c>
      <c r="F1647" s="664"/>
      <c r="G1647" s="664"/>
      <c r="H1647" s="661"/>
      <c r="I1647" s="661"/>
      <c r="J1647" s="664">
        <v>8.9699999999999989</v>
      </c>
      <c r="K1647" s="664">
        <v>1525.3400000000001</v>
      </c>
      <c r="L1647" s="661"/>
      <c r="M1647" s="661">
        <v>170.04905239687852</v>
      </c>
      <c r="N1647" s="664">
        <v>8</v>
      </c>
      <c r="O1647" s="664">
        <v>1695.7</v>
      </c>
      <c r="P1647" s="677"/>
      <c r="Q1647" s="665">
        <v>211.96250000000001</v>
      </c>
    </row>
    <row r="1648" spans="1:17" ht="14.4" customHeight="1" x14ac:dyDescent="0.3">
      <c r="A1648" s="660" t="s">
        <v>7517</v>
      </c>
      <c r="B1648" s="661" t="s">
        <v>1686</v>
      </c>
      <c r="C1648" s="661" t="s">
        <v>4364</v>
      </c>
      <c r="D1648" s="661" t="s">
        <v>7269</v>
      </c>
      <c r="E1648" s="661" t="s">
        <v>1059</v>
      </c>
      <c r="F1648" s="664">
        <v>9</v>
      </c>
      <c r="G1648" s="664">
        <v>536.57999999999993</v>
      </c>
      <c r="H1648" s="661">
        <v>1</v>
      </c>
      <c r="I1648" s="661">
        <v>59.61999999999999</v>
      </c>
      <c r="J1648" s="664">
        <v>5.2</v>
      </c>
      <c r="K1648" s="664">
        <v>326.04000000000002</v>
      </c>
      <c r="L1648" s="661">
        <v>0.6076260762607627</v>
      </c>
      <c r="M1648" s="661">
        <v>62.7</v>
      </c>
      <c r="N1648" s="664">
        <v>9.1</v>
      </c>
      <c r="O1648" s="664">
        <v>570.57000000000005</v>
      </c>
      <c r="P1648" s="677">
        <v>1.0633456334563347</v>
      </c>
      <c r="Q1648" s="665">
        <v>62.70000000000001</v>
      </c>
    </row>
    <row r="1649" spans="1:17" ht="14.4" customHeight="1" x14ac:dyDescent="0.3">
      <c r="A1649" s="660" t="s">
        <v>7517</v>
      </c>
      <c r="B1649" s="661" t="s">
        <v>1686</v>
      </c>
      <c r="C1649" s="661" t="s">
        <v>4364</v>
      </c>
      <c r="D1649" s="661" t="s">
        <v>7349</v>
      </c>
      <c r="E1649" s="661" t="s">
        <v>7350</v>
      </c>
      <c r="F1649" s="664"/>
      <c r="G1649" s="664"/>
      <c r="H1649" s="661"/>
      <c r="I1649" s="661"/>
      <c r="J1649" s="664"/>
      <c r="K1649" s="664"/>
      <c r="L1649" s="661"/>
      <c r="M1649" s="661"/>
      <c r="N1649" s="664">
        <v>2.08</v>
      </c>
      <c r="O1649" s="664">
        <v>556.72</v>
      </c>
      <c r="P1649" s="677"/>
      <c r="Q1649" s="665">
        <v>267.65384615384613</v>
      </c>
    </row>
    <row r="1650" spans="1:17" ht="14.4" customHeight="1" x14ac:dyDescent="0.3">
      <c r="A1650" s="660" t="s">
        <v>7517</v>
      </c>
      <c r="B1650" s="661" t="s">
        <v>1686</v>
      </c>
      <c r="C1650" s="661" t="s">
        <v>4364</v>
      </c>
      <c r="D1650" s="661" t="s">
        <v>7203</v>
      </c>
      <c r="E1650" s="661" t="s">
        <v>7204</v>
      </c>
      <c r="F1650" s="664">
        <v>32.300000000000004</v>
      </c>
      <c r="G1650" s="664">
        <v>3924.18</v>
      </c>
      <c r="H1650" s="661">
        <v>1</v>
      </c>
      <c r="I1650" s="661">
        <v>121.49164086687304</v>
      </c>
      <c r="J1650" s="664">
        <v>27.699999999999996</v>
      </c>
      <c r="K1650" s="664">
        <v>3396.08</v>
      </c>
      <c r="L1650" s="661">
        <v>0.86542411408243247</v>
      </c>
      <c r="M1650" s="661">
        <v>122.60216606498197</v>
      </c>
      <c r="N1650" s="664">
        <v>24.9</v>
      </c>
      <c r="O1650" s="664">
        <v>4673.34</v>
      </c>
      <c r="P1650" s="677">
        <v>1.1909086739140406</v>
      </c>
      <c r="Q1650" s="665">
        <v>187.68433734939759</v>
      </c>
    </row>
    <row r="1651" spans="1:17" ht="14.4" customHeight="1" x14ac:dyDescent="0.3">
      <c r="A1651" s="660" t="s">
        <v>7517</v>
      </c>
      <c r="B1651" s="661" t="s">
        <v>1686</v>
      </c>
      <c r="C1651" s="661" t="s">
        <v>4364</v>
      </c>
      <c r="D1651" s="661" t="s">
        <v>7205</v>
      </c>
      <c r="E1651" s="661" t="s">
        <v>4110</v>
      </c>
      <c r="F1651" s="664">
        <v>16.099999999999998</v>
      </c>
      <c r="G1651" s="664">
        <v>1038.77</v>
      </c>
      <c r="H1651" s="661">
        <v>1</v>
      </c>
      <c r="I1651" s="661">
        <v>64.519875776397527</v>
      </c>
      <c r="J1651" s="664">
        <v>12.6</v>
      </c>
      <c r="K1651" s="664">
        <v>844.44</v>
      </c>
      <c r="L1651" s="661">
        <v>0.81292297621225107</v>
      </c>
      <c r="M1651" s="661">
        <v>67.019047619047626</v>
      </c>
      <c r="N1651" s="664">
        <v>10.8</v>
      </c>
      <c r="O1651" s="664">
        <v>957.96</v>
      </c>
      <c r="P1651" s="677">
        <v>0.92220607064123916</v>
      </c>
      <c r="Q1651" s="665">
        <v>88.7</v>
      </c>
    </row>
    <row r="1652" spans="1:17" ht="14.4" customHeight="1" x14ac:dyDescent="0.3">
      <c r="A1652" s="660" t="s">
        <v>7517</v>
      </c>
      <c r="B1652" s="661" t="s">
        <v>1686</v>
      </c>
      <c r="C1652" s="661" t="s">
        <v>4364</v>
      </c>
      <c r="D1652" s="661" t="s">
        <v>7206</v>
      </c>
      <c r="E1652" s="661" t="s">
        <v>7161</v>
      </c>
      <c r="F1652" s="664">
        <v>7</v>
      </c>
      <c r="G1652" s="664">
        <v>131.18</v>
      </c>
      <c r="H1652" s="661">
        <v>1</v>
      </c>
      <c r="I1652" s="661">
        <v>18.740000000000002</v>
      </c>
      <c r="J1652" s="664"/>
      <c r="K1652" s="664"/>
      <c r="L1652" s="661"/>
      <c r="M1652" s="661"/>
      <c r="N1652" s="664"/>
      <c r="O1652" s="664"/>
      <c r="P1652" s="677"/>
      <c r="Q1652" s="665"/>
    </row>
    <row r="1653" spans="1:17" ht="14.4" customHeight="1" x14ac:dyDescent="0.3">
      <c r="A1653" s="660" t="s">
        <v>7517</v>
      </c>
      <c r="B1653" s="661" t="s">
        <v>1686</v>
      </c>
      <c r="C1653" s="661" t="s">
        <v>4364</v>
      </c>
      <c r="D1653" s="661" t="s">
        <v>7270</v>
      </c>
      <c r="E1653" s="661" t="s">
        <v>7161</v>
      </c>
      <c r="F1653" s="664"/>
      <c r="G1653" s="664"/>
      <c r="H1653" s="661"/>
      <c r="I1653" s="661"/>
      <c r="J1653" s="664"/>
      <c r="K1653" s="664"/>
      <c r="L1653" s="661"/>
      <c r="M1653" s="661"/>
      <c r="N1653" s="664">
        <v>1</v>
      </c>
      <c r="O1653" s="664">
        <v>37.81</v>
      </c>
      <c r="P1653" s="677"/>
      <c r="Q1653" s="665">
        <v>37.81</v>
      </c>
    </row>
    <row r="1654" spans="1:17" ht="14.4" customHeight="1" x14ac:dyDescent="0.3">
      <c r="A1654" s="660" t="s">
        <v>7517</v>
      </c>
      <c r="B1654" s="661" t="s">
        <v>1686</v>
      </c>
      <c r="C1654" s="661" t="s">
        <v>4364</v>
      </c>
      <c r="D1654" s="661" t="s">
        <v>7207</v>
      </c>
      <c r="E1654" s="661" t="s">
        <v>7161</v>
      </c>
      <c r="F1654" s="664">
        <v>13</v>
      </c>
      <c r="G1654" s="664">
        <v>153.36000000000001</v>
      </c>
      <c r="H1654" s="661">
        <v>1</v>
      </c>
      <c r="I1654" s="661">
        <v>11.796923076923077</v>
      </c>
      <c r="J1654" s="664">
        <v>24</v>
      </c>
      <c r="K1654" s="664">
        <v>226.8</v>
      </c>
      <c r="L1654" s="661">
        <v>1.4788732394366197</v>
      </c>
      <c r="M1654" s="661">
        <v>9.4500000000000011</v>
      </c>
      <c r="N1654" s="664">
        <v>2</v>
      </c>
      <c r="O1654" s="664">
        <v>18.899999999999999</v>
      </c>
      <c r="P1654" s="677">
        <v>0.12323943661971828</v>
      </c>
      <c r="Q1654" s="665">
        <v>9.4499999999999993</v>
      </c>
    </row>
    <row r="1655" spans="1:17" ht="14.4" customHeight="1" x14ac:dyDescent="0.3">
      <c r="A1655" s="660" t="s">
        <v>7517</v>
      </c>
      <c r="B1655" s="661" t="s">
        <v>1686</v>
      </c>
      <c r="C1655" s="661" t="s">
        <v>4364</v>
      </c>
      <c r="D1655" s="661" t="s">
        <v>7370</v>
      </c>
      <c r="E1655" s="661" t="s">
        <v>3772</v>
      </c>
      <c r="F1655" s="664"/>
      <c r="G1655" s="664"/>
      <c r="H1655" s="661"/>
      <c r="I1655" s="661"/>
      <c r="J1655" s="664"/>
      <c r="K1655" s="664"/>
      <c r="L1655" s="661"/>
      <c r="M1655" s="661"/>
      <c r="N1655" s="664">
        <v>0.38</v>
      </c>
      <c r="O1655" s="664">
        <v>11786.04</v>
      </c>
      <c r="P1655" s="677"/>
      <c r="Q1655" s="665">
        <v>31015.894736842107</v>
      </c>
    </row>
    <row r="1656" spans="1:17" ht="14.4" customHeight="1" x14ac:dyDescent="0.3">
      <c r="A1656" s="660" t="s">
        <v>7517</v>
      </c>
      <c r="B1656" s="661" t="s">
        <v>1686</v>
      </c>
      <c r="C1656" s="661" t="s">
        <v>4364</v>
      </c>
      <c r="D1656" s="661" t="s">
        <v>7519</v>
      </c>
      <c r="E1656" s="661" t="s">
        <v>7520</v>
      </c>
      <c r="F1656" s="664">
        <v>3</v>
      </c>
      <c r="G1656" s="664">
        <v>10005.06</v>
      </c>
      <c r="H1656" s="661">
        <v>1</v>
      </c>
      <c r="I1656" s="661">
        <v>3335.02</v>
      </c>
      <c r="J1656" s="664"/>
      <c r="K1656" s="664"/>
      <c r="L1656" s="661"/>
      <c r="M1656" s="661"/>
      <c r="N1656" s="664"/>
      <c r="O1656" s="664"/>
      <c r="P1656" s="677"/>
      <c r="Q1656" s="665"/>
    </row>
    <row r="1657" spans="1:17" ht="14.4" customHeight="1" x14ac:dyDescent="0.3">
      <c r="A1657" s="660" t="s">
        <v>7517</v>
      </c>
      <c r="B1657" s="661" t="s">
        <v>1686</v>
      </c>
      <c r="C1657" s="661" t="s">
        <v>4364</v>
      </c>
      <c r="D1657" s="661" t="s">
        <v>7373</v>
      </c>
      <c r="E1657" s="661" t="s">
        <v>3505</v>
      </c>
      <c r="F1657" s="664"/>
      <c r="G1657" s="664"/>
      <c r="H1657" s="661"/>
      <c r="I1657" s="661"/>
      <c r="J1657" s="664"/>
      <c r="K1657" s="664"/>
      <c r="L1657" s="661"/>
      <c r="M1657" s="661"/>
      <c r="N1657" s="664">
        <v>5.58</v>
      </c>
      <c r="O1657" s="664">
        <v>41109.08</v>
      </c>
      <c r="P1657" s="677"/>
      <c r="Q1657" s="665">
        <v>7367.2186379928316</v>
      </c>
    </row>
    <row r="1658" spans="1:17" ht="14.4" customHeight="1" x14ac:dyDescent="0.3">
      <c r="A1658" s="660" t="s">
        <v>7517</v>
      </c>
      <c r="B1658" s="661" t="s">
        <v>1686</v>
      </c>
      <c r="C1658" s="661" t="s">
        <v>4364</v>
      </c>
      <c r="D1658" s="661" t="s">
        <v>7271</v>
      </c>
      <c r="E1658" s="661" t="s">
        <v>7272</v>
      </c>
      <c r="F1658" s="664"/>
      <c r="G1658" s="664"/>
      <c r="H1658" s="661"/>
      <c r="I1658" s="661"/>
      <c r="J1658" s="664">
        <v>0.2</v>
      </c>
      <c r="K1658" s="664">
        <v>288.45999999999998</v>
      </c>
      <c r="L1658" s="661"/>
      <c r="M1658" s="661">
        <v>1442.2999999999997</v>
      </c>
      <c r="N1658" s="664"/>
      <c r="O1658" s="664"/>
      <c r="P1658" s="677"/>
      <c r="Q1658" s="665"/>
    </row>
    <row r="1659" spans="1:17" ht="14.4" customHeight="1" x14ac:dyDescent="0.3">
      <c r="A1659" s="660" t="s">
        <v>7517</v>
      </c>
      <c r="B1659" s="661" t="s">
        <v>1686</v>
      </c>
      <c r="C1659" s="661" t="s">
        <v>4364</v>
      </c>
      <c r="D1659" s="661" t="s">
        <v>7273</v>
      </c>
      <c r="E1659" s="661" t="s">
        <v>7272</v>
      </c>
      <c r="F1659" s="664"/>
      <c r="G1659" s="664"/>
      <c r="H1659" s="661"/>
      <c r="I1659" s="661"/>
      <c r="J1659" s="664">
        <v>8</v>
      </c>
      <c r="K1659" s="664">
        <v>2421.5100000000002</v>
      </c>
      <c r="L1659" s="661"/>
      <c r="M1659" s="661">
        <v>302.68875000000003</v>
      </c>
      <c r="N1659" s="664"/>
      <c r="O1659" s="664"/>
      <c r="P1659" s="677"/>
      <c r="Q1659" s="665"/>
    </row>
    <row r="1660" spans="1:17" ht="14.4" customHeight="1" x14ac:dyDescent="0.3">
      <c r="A1660" s="660" t="s">
        <v>7517</v>
      </c>
      <c r="B1660" s="661" t="s">
        <v>1686</v>
      </c>
      <c r="C1660" s="661" t="s">
        <v>4364</v>
      </c>
      <c r="D1660" s="661" t="s">
        <v>7208</v>
      </c>
      <c r="E1660" s="661" t="s">
        <v>7161</v>
      </c>
      <c r="F1660" s="664">
        <v>32.35</v>
      </c>
      <c r="G1660" s="664">
        <v>107573.4</v>
      </c>
      <c r="H1660" s="661">
        <v>1</v>
      </c>
      <c r="I1660" s="661">
        <v>3325.2982998454399</v>
      </c>
      <c r="J1660" s="664"/>
      <c r="K1660" s="664"/>
      <c r="L1660" s="661"/>
      <c r="M1660" s="661"/>
      <c r="N1660" s="664"/>
      <c r="O1660" s="664"/>
      <c r="P1660" s="677"/>
      <c r="Q1660" s="665"/>
    </row>
    <row r="1661" spans="1:17" ht="14.4" customHeight="1" x14ac:dyDescent="0.3">
      <c r="A1661" s="660" t="s">
        <v>7517</v>
      </c>
      <c r="B1661" s="661" t="s">
        <v>1686</v>
      </c>
      <c r="C1661" s="661" t="s">
        <v>4364</v>
      </c>
      <c r="D1661" s="661" t="s">
        <v>7209</v>
      </c>
      <c r="E1661" s="661" t="s">
        <v>7161</v>
      </c>
      <c r="F1661" s="664">
        <v>4.9800000000000004</v>
      </c>
      <c r="G1661" s="664">
        <v>33216.75</v>
      </c>
      <c r="H1661" s="661">
        <v>1</v>
      </c>
      <c r="I1661" s="661">
        <v>6670.030120481927</v>
      </c>
      <c r="J1661" s="664"/>
      <c r="K1661" s="664"/>
      <c r="L1661" s="661"/>
      <c r="M1661" s="661"/>
      <c r="N1661" s="664"/>
      <c r="O1661" s="664"/>
      <c r="P1661" s="677"/>
      <c r="Q1661" s="665"/>
    </row>
    <row r="1662" spans="1:17" ht="14.4" customHeight="1" x14ac:dyDescent="0.3">
      <c r="A1662" s="660" t="s">
        <v>7517</v>
      </c>
      <c r="B1662" s="661" t="s">
        <v>1686</v>
      </c>
      <c r="C1662" s="661" t="s">
        <v>4364</v>
      </c>
      <c r="D1662" s="661" t="s">
        <v>7210</v>
      </c>
      <c r="E1662" s="661" t="s">
        <v>7211</v>
      </c>
      <c r="F1662" s="664">
        <v>76.650000000000006</v>
      </c>
      <c r="G1662" s="664">
        <v>72614.289999999994</v>
      </c>
      <c r="H1662" s="661">
        <v>1</v>
      </c>
      <c r="I1662" s="661">
        <v>947.3488584474884</v>
      </c>
      <c r="J1662" s="664"/>
      <c r="K1662" s="664"/>
      <c r="L1662" s="661"/>
      <c r="M1662" s="661"/>
      <c r="N1662" s="664"/>
      <c r="O1662" s="664"/>
      <c r="P1662" s="677"/>
      <c r="Q1662" s="665"/>
    </row>
    <row r="1663" spans="1:17" ht="14.4" customHeight="1" x14ac:dyDescent="0.3">
      <c r="A1663" s="660" t="s">
        <v>7517</v>
      </c>
      <c r="B1663" s="661" t="s">
        <v>1686</v>
      </c>
      <c r="C1663" s="661" t="s">
        <v>4364</v>
      </c>
      <c r="D1663" s="661" t="s">
        <v>7212</v>
      </c>
      <c r="E1663" s="661" t="s">
        <v>7211</v>
      </c>
      <c r="F1663" s="664">
        <v>123.33000000000001</v>
      </c>
      <c r="G1663" s="664">
        <v>292092.24</v>
      </c>
      <c r="H1663" s="661">
        <v>1</v>
      </c>
      <c r="I1663" s="661">
        <v>2368.3794697153976</v>
      </c>
      <c r="J1663" s="664"/>
      <c r="K1663" s="664"/>
      <c r="L1663" s="661"/>
      <c r="M1663" s="661"/>
      <c r="N1663" s="664"/>
      <c r="O1663" s="664"/>
      <c r="P1663" s="677"/>
      <c r="Q1663" s="665"/>
    </row>
    <row r="1664" spans="1:17" ht="14.4" customHeight="1" x14ac:dyDescent="0.3">
      <c r="A1664" s="660" t="s">
        <v>7517</v>
      </c>
      <c r="B1664" s="661" t="s">
        <v>1686</v>
      </c>
      <c r="C1664" s="661" t="s">
        <v>4364</v>
      </c>
      <c r="D1664" s="661" t="s">
        <v>7213</v>
      </c>
      <c r="E1664" s="661" t="s">
        <v>4211</v>
      </c>
      <c r="F1664" s="664">
        <v>5</v>
      </c>
      <c r="G1664" s="664">
        <v>49177.5</v>
      </c>
      <c r="H1664" s="661">
        <v>1</v>
      </c>
      <c r="I1664" s="661">
        <v>9835.5</v>
      </c>
      <c r="J1664" s="664">
        <v>51.059999999999995</v>
      </c>
      <c r="K1664" s="664">
        <v>365969.76999999996</v>
      </c>
      <c r="L1664" s="661">
        <v>7.4418132275939195</v>
      </c>
      <c r="M1664" s="661">
        <v>7167.4455542499018</v>
      </c>
      <c r="N1664" s="664">
        <v>74.539999999999992</v>
      </c>
      <c r="O1664" s="664">
        <v>534261.52</v>
      </c>
      <c r="P1664" s="677">
        <v>10.863942250012709</v>
      </c>
      <c r="Q1664" s="665">
        <v>7167.4472766299987</v>
      </c>
    </row>
    <row r="1665" spans="1:17" ht="14.4" customHeight="1" x14ac:dyDescent="0.3">
      <c r="A1665" s="660" t="s">
        <v>7517</v>
      </c>
      <c r="B1665" s="661" t="s">
        <v>1686</v>
      </c>
      <c r="C1665" s="661" t="s">
        <v>4364</v>
      </c>
      <c r="D1665" s="661" t="s">
        <v>7374</v>
      </c>
      <c r="E1665" s="661" t="s">
        <v>7272</v>
      </c>
      <c r="F1665" s="664">
        <v>1.08</v>
      </c>
      <c r="G1665" s="664">
        <v>2636.68</v>
      </c>
      <c r="H1665" s="661">
        <v>1</v>
      </c>
      <c r="I1665" s="661">
        <v>2441.37037037037</v>
      </c>
      <c r="J1665" s="664"/>
      <c r="K1665" s="664"/>
      <c r="L1665" s="661"/>
      <c r="M1665" s="661"/>
      <c r="N1665" s="664"/>
      <c r="O1665" s="664"/>
      <c r="P1665" s="677"/>
      <c r="Q1665" s="665"/>
    </row>
    <row r="1666" spans="1:17" ht="14.4" customHeight="1" x14ac:dyDescent="0.3">
      <c r="A1666" s="660" t="s">
        <v>7517</v>
      </c>
      <c r="B1666" s="661" t="s">
        <v>1686</v>
      </c>
      <c r="C1666" s="661" t="s">
        <v>4364</v>
      </c>
      <c r="D1666" s="661" t="s">
        <v>7214</v>
      </c>
      <c r="E1666" s="661" t="s">
        <v>1854</v>
      </c>
      <c r="F1666" s="664">
        <v>4.7</v>
      </c>
      <c r="G1666" s="664">
        <v>2720.71</v>
      </c>
      <c r="H1666" s="661">
        <v>1</v>
      </c>
      <c r="I1666" s="661">
        <v>578.8744680851064</v>
      </c>
      <c r="J1666" s="664"/>
      <c r="K1666" s="664"/>
      <c r="L1666" s="661"/>
      <c r="M1666" s="661"/>
      <c r="N1666" s="664">
        <v>4.3099999999999996</v>
      </c>
      <c r="O1666" s="664">
        <v>2979.28</v>
      </c>
      <c r="P1666" s="677">
        <v>1.0950376923670659</v>
      </c>
      <c r="Q1666" s="665">
        <v>691.24825986078895</v>
      </c>
    </row>
    <row r="1667" spans="1:17" ht="14.4" customHeight="1" x14ac:dyDescent="0.3">
      <c r="A1667" s="660" t="s">
        <v>7517</v>
      </c>
      <c r="B1667" s="661" t="s">
        <v>1686</v>
      </c>
      <c r="C1667" s="661" t="s">
        <v>4364</v>
      </c>
      <c r="D1667" s="661" t="s">
        <v>7215</v>
      </c>
      <c r="E1667" s="661" t="s">
        <v>1854</v>
      </c>
      <c r="F1667" s="664">
        <v>0.66</v>
      </c>
      <c r="G1667" s="664">
        <v>425.53999999999996</v>
      </c>
      <c r="H1667" s="661">
        <v>1</v>
      </c>
      <c r="I1667" s="661">
        <v>644.75757575757564</v>
      </c>
      <c r="J1667" s="664"/>
      <c r="K1667" s="664"/>
      <c r="L1667" s="661"/>
      <c r="M1667" s="661"/>
      <c r="N1667" s="664"/>
      <c r="O1667" s="664"/>
      <c r="P1667" s="677"/>
      <c r="Q1667" s="665"/>
    </row>
    <row r="1668" spans="1:17" ht="14.4" customHeight="1" x14ac:dyDescent="0.3">
      <c r="A1668" s="660" t="s">
        <v>7517</v>
      </c>
      <c r="B1668" s="661" t="s">
        <v>1686</v>
      </c>
      <c r="C1668" s="661" t="s">
        <v>4364</v>
      </c>
      <c r="D1668" s="661" t="s">
        <v>7216</v>
      </c>
      <c r="E1668" s="661" t="s">
        <v>1854</v>
      </c>
      <c r="F1668" s="664">
        <v>41.030000000000008</v>
      </c>
      <c r="G1668" s="664">
        <v>11734.08</v>
      </c>
      <c r="H1668" s="661">
        <v>1</v>
      </c>
      <c r="I1668" s="661">
        <v>285.98781379478424</v>
      </c>
      <c r="J1668" s="664">
        <v>13.940000000000001</v>
      </c>
      <c r="K1668" s="664">
        <v>3462.66</v>
      </c>
      <c r="L1668" s="661">
        <v>0.29509428945430743</v>
      </c>
      <c r="M1668" s="661">
        <v>248.39741750358678</v>
      </c>
      <c r="N1668" s="664">
        <v>17.479999999999997</v>
      </c>
      <c r="O1668" s="664">
        <v>4027.6200000000003</v>
      </c>
      <c r="P1668" s="677">
        <v>0.34324122555837361</v>
      </c>
      <c r="Q1668" s="665">
        <v>230.41304347826093</v>
      </c>
    </row>
    <row r="1669" spans="1:17" ht="14.4" customHeight="1" x14ac:dyDescent="0.3">
      <c r="A1669" s="660" t="s">
        <v>7517</v>
      </c>
      <c r="B1669" s="661" t="s">
        <v>1686</v>
      </c>
      <c r="C1669" s="661" t="s">
        <v>4364</v>
      </c>
      <c r="D1669" s="661" t="s">
        <v>7274</v>
      </c>
      <c r="E1669" s="661" t="s">
        <v>3383</v>
      </c>
      <c r="F1669" s="664"/>
      <c r="G1669" s="664"/>
      <c r="H1669" s="661"/>
      <c r="I1669" s="661"/>
      <c r="J1669" s="664">
        <v>2</v>
      </c>
      <c r="K1669" s="664">
        <v>4523.3599999999997</v>
      </c>
      <c r="L1669" s="661"/>
      <c r="M1669" s="661">
        <v>2261.6799999999998</v>
      </c>
      <c r="N1669" s="664">
        <v>1</v>
      </c>
      <c r="O1669" s="664">
        <v>1146.01</v>
      </c>
      <c r="P1669" s="677"/>
      <c r="Q1669" s="665">
        <v>1146.01</v>
      </c>
    </row>
    <row r="1670" spans="1:17" ht="14.4" customHeight="1" x14ac:dyDescent="0.3">
      <c r="A1670" s="660" t="s">
        <v>7517</v>
      </c>
      <c r="B1670" s="661" t="s">
        <v>1686</v>
      </c>
      <c r="C1670" s="661" t="s">
        <v>4364</v>
      </c>
      <c r="D1670" s="661" t="s">
        <v>7275</v>
      </c>
      <c r="E1670" s="661" t="s">
        <v>3383</v>
      </c>
      <c r="F1670" s="664"/>
      <c r="G1670" s="664"/>
      <c r="H1670" s="661"/>
      <c r="I1670" s="661"/>
      <c r="J1670" s="664">
        <v>2</v>
      </c>
      <c r="K1670" s="664">
        <v>18093.439999999999</v>
      </c>
      <c r="L1670" s="661"/>
      <c r="M1670" s="661">
        <v>9046.7199999999993</v>
      </c>
      <c r="N1670" s="664">
        <v>1</v>
      </c>
      <c r="O1670" s="664">
        <v>4584.04</v>
      </c>
      <c r="P1670" s="677"/>
      <c r="Q1670" s="665">
        <v>4584.04</v>
      </c>
    </row>
    <row r="1671" spans="1:17" ht="14.4" customHeight="1" x14ac:dyDescent="0.3">
      <c r="A1671" s="660" t="s">
        <v>7517</v>
      </c>
      <c r="B1671" s="661" t="s">
        <v>1686</v>
      </c>
      <c r="C1671" s="661" t="s">
        <v>4364</v>
      </c>
      <c r="D1671" s="661" t="s">
        <v>7217</v>
      </c>
      <c r="E1671" s="661" t="s">
        <v>7218</v>
      </c>
      <c r="F1671" s="664">
        <v>93.429999999999993</v>
      </c>
      <c r="G1671" s="664">
        <v>311590.58999999997</v>
      </c>
      <c r="H1671" s="661">
        <v>1</v>
      </c>
      <c r="I1671" s="661">
        <v>3335.0164829283954</v>
      </c>
      <c r="J1671" s="664">
        <v>101.17999999999999</v>
      </c>
      <c r="K1671" s="664">
        <v>311986.12</v>
      </c>
      <c r="L1671" s="661">
        <v>1.0012693900672676</v>
      </c>
      <c r="M1671" s="661">
        <v>3083.4761810634513</v>
      </c>
      <c r="N1671" s="664">
        <v>2.21</v>
      </c>
      <c r="O1671" s="664">
        <v>1653.53</v>
      </c>
      <c r="P1671" s="677">
        <v>5.3067392054426295E-3</v>
      </c>
      <c r="Q1671" s="665">
        <v>748.20361990950221</v>
      </c>
    </row>
    <row r="1672" spans="1:17" ht="14.4" customHeight="1" x14ac:dyDescent="0.3">
      <c r="A1672" s="660" t="s">
        <v>7517</v>
      </c>
      <c r="B1672" s="661" t="s">
        <v>1686</v>
      </c>
      <c r="C1672" s="661" t="s">
        <v>4364</v>
      </c>
      <c r="D1672" s="661" t="s">
        <v>7219</v>
      </c>
      <c r="E1672" s="661" t="s">
        <v>7218</v>
      </c>
      <c r="F1672" s="664">
        <v>230.10999999999999</v>
      </c>
      <c r="G1672" s="664">
        <v>1534840.2099999997</v>
      </c>
      <c r="H1672" s="661">
        <v>1</v>
      </c>
      <c r="I1672" s="661">
        <v>6670.028290817434</v>
      </c>
      <c r="J1672" s="664">
        <v>201.04</v>
      </c>
      <c r="K1672" s="664">
        <v>1223942.6700000002</v>
      </c>
      <c r="L1672" s="661">
        <v>0.79743979993852288</v>
      </c>
      <c r="M1672" s="661">
        <v>6088.0554615996825</v>
      </c>
      <c r="N1672" s="664">
        <v>13.309999999999999</v>
      </c>
      <c r="O1672" s="664">
        <v>19917.189999999999</v>
      </c>
      <c r="P1672" s="677">
        <v>1.2976718925027383E-2</v>
      </c>
      <c r="Q1672" s="665">
        <v>1496.4079639368897</v>
      </c>
    </row>
    <row r="1673" spans="1:17" ht="14.4" customHeight="1" x14ac:dyDescent="0.3">
      <c r="A1673" s="660" t="s">
        <v>7517</v>
      </c>
      <c r="B1673" s="661" t="s">
        <v>1686</v>
      </c>
      <c r="C1673" s="661" t="s">
        <v>4364</v>
      </c>
      <c r="D1673" s="661" t="s">
        <v>7376</v>
      </c>
      <c r="E1673" s="661" t="s">
        <v>2029</v>
      </c>
      <c r="F1673" s="664"/>
      <c r="G1673" s="664"/>
      <c r="H1673" s="661"/>
      <c r="I1673" s="661"/>
      <c r="J1673" s="664">
        <v>1.29</v>
      </c>
      <c r="K1673" s="664">
        <v>338.08</v>
      </c>
      <c r="L1673" s="661"/>
      <c r="M1673" s="661">
        <v>262.07751937984494</v>
      </c>
      <c r="N1673" s="664"/>
      <c r="O1673" s="664"/>
      <c r="P1673" s="677"/>
      <c r="Q1673" s="665"/>
    </row>
    <row r="1674" spans="1:17" ht="14.4" customHeight="1" x14ac:dyDescent="0.3">
      <c r="A1674" s="660" t="s">
        <v>7517</v>
      </c>
      <c r="B1674" s="661" t="s">
        <v>1686</v>
      </c>
      <c r="C1674" s="661" t="s">
        <v>4364</v>
      </c>
      <c r="D1674" s="661" t="s">
        <v>7276</v>
      </c>
      <c r="E1674" s="661" t="s">
        <v>7277</v>
      </c>
      <c r="F1674" s="664"/>
      <c r="G1674" s="664"/>
      <c r="H1674" s="661"/>
      <c r="I1674" s="661"/>
      <c r="J1674" s="664">
        <v>13.030000000000001</v>
      </c>
      <c r="K1674" s="664">
        <v>3741.4000000000005</v>
      </c>
      <c r="L1674" s="661"/>
      <c r="M1674" s="661">
        <v>287.1373752877974</v>
      </c>
      <c r="N1674" s="664">
        <v>22.83</v>
      </c>
      <c r="O1674" s="664">
        <v>6555.3700000000008</v>
      </c>
      <c r="P1674" s="677"/>
      <c r="Q1674" s="665">
        <v>287.13841436706093</v>
      </c>
    </row>
    <row r="1675" spans="1:17" ht="14.4" customHeight="1" x14ac:dyDescent="0.3">
      <c r="A1675" s="660" t="s">
        <v>7517</v>
      </c>
      <c r="B1675" s="661" t="s">
        <v>1686</v>
      </c>
      <c r="C1675" s="661" t="s">
        <v>4364</v>
      </c>
      <c r="D1675" s="661" t="s">
        <v>7278</v>
      </c>
      <c r="E1675" s="661" t="s">
        <v>7277</v>
      </c>
      <c r="F1675" s="664"/>
      <c r="G1675" s="664"/>
      <c r="H1675" s="661"/>
      <c r="I1675" s="661"/>
      <c r="J1675" s="664">
        <v>28.330000000000002</v>
      </c>
      <c r="K1675" s="664">
        <v>40674.410000000003</v>
      </c>
      <c r="L1675" s="661"/>
      <c r="M1675" s="661">
        <v>1435.7363219202259</v>
      </c>
      <c r="N1675" s="664">
        <v>12.6</v>
      </c>
      <c r="O1675" s="664">
        <v>18090.27</v>
      </c>
      <c r="P1675" s="677"/>
      <c r="Q1675" s="665">
        <v>1435.7357142857143</v>
      </c>
    </row>
    <row r="1676" spans="1:17" ht="14.4" customHeight="1" x14ac:dyDescent="0.3">
      <c r="A1676" s="660" t="s">
        <v>7517</v>
      </c>
      <c r="B1676" s="661" t="s">
        <v>1686</v>
      </c>
      <c r="C1676" s="661" t="s">
        <v>4364</v>
      </c>
      <c r="D1676" s="661" t="s">
        <v>7378</v>
      </c>
      <c r="E1676" s="661" t="s">
        <v>7277</v>
      </c>
      <c r="F1676" s="664"/>
      <c r="G1676" s="664"/>
      <c r="H1676" s="661"/>
      <c r="I1676" s="661"/>
      <c r="J1676" s="664">
        <v>0.79</v>
      </c>
      <c r="K1676" s="664">
        <v>4536.92</v>
      </c>
      <c r="L1676" s="661"/>
      <c r="M1676" s="661">
        <v>5742.9367088607596</v>
      </c>
      <c r="N1676" s="664"/>
      <c r="O1676" s="664"/>
      <c r="P1676" s="677"/>
      <c r="Q1676" s="665"/>
    </row>
    <row r="1677" spans="1:17" ht="14.4" customHeight="1" x14ac:dyDescent="0.3">
      <c r="A1677" s="660" t="s">
        <v>7517</v>
      </c>
      <c r="B1677" s="661" t="s">
        <v>1686</v>
      </c>
      <c r="C1677" s="661" t="s">
        <v>4364</v>
      </c>
      <c r="D1677" s="661" t="s">
        <v>7379</v>
      </c>
      <c r="E1677" s="661" t="s">
        <v>7257</v>
      </c>
      <c r="F1677" s="664">
        <v>1.54</v>
      </c>
      <c r="G1677" s="664">
        <v>3021.3100000000004</v>
      </c>
      <c r="H1677" s="661">
        <v>1</v>
      </c>
      <c r="I1677" s="661">
        <v>1961.8896103896107</v>
      </c>
      <c r="J1677" s="664"/>
      <c r="K1677" s="664"/>
      <c r="L1677" s="661"/>
      <c r="M1677" s="661"/>
      <c r="N1677" s="664"/>
      <c r="O1677" s="664"/>
      <c r="P1677" s="677"/>
      <c r="Q1677" s="665"/>
    </row>
    <row r="1678" spans="1:17" ht="14.4" customHeight="1" x14ac:dyDescent="0.3">
      <c r="A1678" s="660" t="s">
        <v>7517</v>
      </c>
      <c r="B1678" s="661" t="s">
        <v>1686</v>
      </c>
      <c r="C1678" s="661" t="s">
        <v>4364</v>
      </c>
      <c r="D1678" s="661" t="s">
        <v>7382</v>
      </c>
      <c r="E1678" s="661" t="s">
        <v>7381</v>
      </c>
      <c r="F1678" s="664">
        <v>2</v>
      </c>
      <c r="G1678" s="664">
        <v>17963.8</v>
      </c>
      <c r="H1678" s="661">
        <v>1</v>
      </c>
      <c r="I1678" s="661">
        <v>8981.9</v>
      </c>
      <c r="J1678" s="664"/>
      <c r="K1678" s="664"/>
      <c r="L1678" s="661"/>
      <c r="M1678" s="661"/>
      <c r="N1678" s="664"/>
      <c r="O1678" s="664"/>
      <c r="P1678" s="677"/>
      <c r="Q1678" s="665"/>
    </row>
    <row r="1679" spans="1:17" ht="14.4" customHeight="1" x14ac:dyDescent="0.3">
      <c r="A1679" s="660" t="s">
        <v>7517</v>
      </c>
      <c r="B1679" s="661" t="s">
        <v>1686</v>
      </c>
      <c r="C1679" s="661" t="s">
        <v>4364</v>
      </c>
      <c r="D1679" s="661" t="s">
        <v>7279</v>
      </c>
      <c r="E1679" s="661" t="s">
        <v>7161</v>
      </c>
      <c r="F1679" s="664">
        <v>5.38</v>
      </c>
      <c r="G1679" s="664">
        <v>14250.81</v>
      </c>
      <c r="H1679" s="661">
        <v>1</v>
      </c>
      <c r="I1679" s="661">
        <v>2648.8494423791822</v>
      </c>
      <c r="J1679" s="664"/>
      <c r="K1679" s="664"/>
      <c r="L1679" s="661"/>
      <c r="M1679" s="661"/>
      <c r="N1679" s="664"/>
      <c r="O1679" s="664"/>
      <c r="P1679" s="677"/>
      <c r="Q1679" s="665"/>
    </row>
    <row r="1680" spans="1:17" ht="14.4" customHeight="1" x14ac:dyDescent="0.3">
      <c r="A1680" s="660" t="s">
        <v>7517</v>
      </c>
      <c r="B1680" s="661" t="s">
        <v>1686</v>
      </c>
      <c r="C1680" s="661" t="s">
        <v>4364</v>
      </c>
      <c r="D1680" s="661" t="s">
        <v>7383</v>
      </c>
      <c r="E1680" s="661" t="s">
        <v>7161</v>
      </c>
      <c r="F1680" s="664">
        <v>5.74</v>
      </c>
      <c r="G1680" s="664">
        <v>3128.41</v>
      </c>
      <c r="H1680" s="661">
        <v>1</v>
      </c>
      <c r="I1680" s="661">
        <v>545.0191637630661</v>
      </c>
      <c r="J1680" s="664"/>
      <c r="K1680" s="664"/>
      <c r="L1680" s="661"/>
      <c r="M1680" s="661"/>
      <c r="N1680" s="664"/>
      <c r="O1680" s="664"/>
      <c r="P1680" s="677"/>
      <c r="Q1680" s="665"/>
    </row>
    <row r="1681" spans="1:17" ht="14.4" customHeight="1" x14ac:dyDescent="0.3">
      <c r="A1681" s="660" t="s">
        <v>7517</v>
      </c>
      <c r="B1681" s="661" t="s">
        <v>1686</v>
      </c>
      <c r="C1681" s="661" t="s">
        <v>4364</v>
      </c>
      <c r="D1681" s="661" t="s">
        <v>7280</v>
      </c>
      <c r="E1681" s="661" t="s">
        <v>2185</v>
      </c>
      <c r="F1681" s="664"/>
      <c r="G1681" s="664"/>
      <c r="H1681" s="661"/>
      <c r="I1681" s="661"/>
      <c r="J1681" s="664"/>
      <c r="K1681" s="664"/>
      <c r="L1681" s="661"/>
      <c r="M1681" s="661"/>
      <c r="N1681" s="664">
        <v>3</v>
      </c>
      <c r="O1681" s="664">
        <v>1649.4</v>
      </c>
      <c r="P1681" s="677"/>
      <c r="Q1681" s="665">
        <v>549.80000000000007</v>
      </c>
    </row>
    <row r="1682" spans="1:17" ht="14.4" customHeight="1" x14ac:dyDescent="0.3">
      <c r="A1682" s="660" t="s">
        <v>7517</v>
      </c>
      <c r="B1682" s="661" t="s">
        <v>1686</v>
      </c>
      <c r="C1682" s="661" t="s">
        <v>4364</v>
      </c>
      <c r="D1682" s="661" t="s">
        <v>7281</v>
      </c>
      <c r="E1682" s="661" t="s">
        <v>2185</v>
      </c>
      <c r="F1682" s="664"/>
      <c r="G1682" s="664"/>
      <c r="H1682" s="661"/>
      <c r="I1682" s="661"/>
      <c r="J1682" s="664"/>
      <c r="K1682" s="664"/>
      <c r="L1682" s="661"/>
      <c r="M1682" s="661"/>
      <c r="N1682" s="664">
        <v>1.73</v>
      </c>
      <c r="O1682" s="664">
        <v>4622.7</v>
      </c>
      <c r="P1682" s="677"/>
      <c r="Q1682" s="665">
        <v>2672.080924855491</v>
      </c>
    </row>
    <row r="1683" spans="1:17" ht="14.4" customHeight="1" x14ac:dyDescent="0.3">
      <c r="A1683" s="660" t="s">
        <v>7517</v>
      </c>
      <c r="B1683" s="661" t="s">
        <v>1686</v>
      </c>
      <c r="C1683" s="661" t="s">
        <v>4364</v>
      </c>
      <c r="D1683" s="661" t="s">
        <v>7171</v>
      </c>
      <c r="E1683" s="661" t="s">
        <v>1679</v>
      </c>
      <c r="F1683" s="664">
        <v>0.4</v>
      </c>
      <c r="G1683" s="664">
        <v>5839.4</v>
      </c>
      <c r="H1683" s="661">
        <v>1</v>
      </c>
      <c r="I1683" s="661">
        <v>14598.499999999998</v>
      </c>
      <c r="J1683" s="664">
        <v>0.60000000000000009</v>
      </c>
      <c r="K1683" s="664">
        <v>5645.1</v>
      </c>
      <c r="L1683" s="661">
        <v>0.96672603349659225</v>
      </c>
      <c r="M1683" s="661">
        <v>9408.5</v>
      </c>
      <c r="N1683" s="664">
        <v>0.2</v>
      </c>
      <c r="O1683" s="664">
        <v>1881.7</v>
      </c>
      <c r="P1683" s="677">
        <v>0.32224201116553075</v>
      </c>
      <c r="Q1683" s="665">
        <v>9408.5</v>
      </c>
    </row>
    <row r="1684" spans="1:17" ht="14.4" customHeight="1" x14ac:dyDescent="0.3">
      <c r="A1684" s="660" t="s">
        <v>7517</v>
      </c>
      <c r="B1684" s="661" t="s">
        <v>1686</v>
      </c>
      <c r="C1684" s="661" t="s">
        <v>4364</v>
      </c>
      <c r="D1684" s="661" t="s">
        <v>7288</v>
      </c>
      <c r="E1684" s="661" t="s">
        <v>4197</v>
      </c>
      <c r="F1684" s="664"/>
      <c r="G1684" s="664"/>
      <c r="H1684" s="661"/>
      <c r="I1684" s="661"/>
      <c r="J1684" s="664">
        <v>13.98</v>
      </c>
      <c r="K1684" s="664">
        <v>10376.23</v>
      </c>
      <c r="L1684" s="661"/>
      <c r="M1684" s="661">
        <v>742.21959942775391</v>
      </c>
      <c r="N1684" s="664"/>
      <c r="O1684" s="664"/>
      <c r="P1684" s="677"/>
      <c r="Q1684" s="665"/>
    </row>
    <row r="1685" spans="1:17" ht="14.4" customHeight="1" x14ac:dyDescent="0.3">
      <c r="A1685" s="660" t="s">
        <v>7517</v>
      </c>
      <c r="B1685" s="661" t="s">
        <v>1686</v>
      </c>
      <c r="C1685" s="661" t="s">
        <v>4364</v>
      </c>
      <c r="D1685" s="661" t="s">
        <v>7451</v>
      </c>
      <c r="E1685" s="661" t="s">
        <v>3762</v>
      </c>
      <c r="F1685" s="664"/>
      <c r="G1685" s="664"/>
      <c r="H1685" s="661"/>
      <c r="I1685" s="661"/>
      <c r="J1685" s="664">
        <v>2</v>
      </c>
      <c r="K1685" s="664">
        <v>38998.54</v>
      </c>
      <c r="L1685" s="661"/>
      <c r="M1685" s="661">
        <v>19499.27</v>
      </c>
      <c r="N1685" s="664"/>
      <c r="O1685" s="664"/>
      <c r="P1685" s="677"/>
      <c r="Q1685" s="665"/>
    </row>
    <row r="1686" spans="1:17" ht="14.4" customHeight="1" x14ac:dyDescent="0.3">
      <c r="A1686" s="660" t="s">
        <v>7517</v>
      </c>
      <c r="B1686" s="661" t="s">
        <v>1686</v>
      </c>
      <c r="C1686" s="661" t="s">
        <v>4364</v>
      </c>
      <c r="D1686" s="661" t="s">
        <v>7521</v>
      </c>
      <c r="E1686" s="661" t="s">
        <v>7161</v>
      </c>
      <c r="F1686" s="664">
        <v>10</v>
      </c>
      <c r="G1686" s="664">
        <v>312850.12</v>
      </c>
      <c r="H1686" s="661">
        <v>1</v>
      </c>
      <c r="I1686" s="661">
        <v>31285.011999999999</v>
      </c>
      <c r="J1686" s="664"/>
      <c r="K1686" s="664"/>
      <c r="L1686" s="661"/>
      <c r="M1686" s="661"/>
      <c r="N1686" s="664"/>
      <c r="O1686" s="664"/>
      <c r="P1686" s="677"/>
      <c r="Q1686" s="665"/>
    </row>
    <row r="1687" spans="1:17" ht="14.4" customHeight="1" x14ac:dyDescent="0.3">
      <c r="A1687" s="660" t="s">
        <v>7517</v>
      </c>
      <c r="B1687" s="661" t="s">
        <v>1686</v>
      </c>
      <c r="C1687" s="661" t="s">
        <v>4364</v>
      </c>
      <c r="D1687" s="661" t="s">
        <v>7289</v>
      </c>
      <c r="E1687" s="661" t="s">
        <v>2579</v>
      </c>
      <c r="F1687" s="664">
        <v>8.0499999999999989</v>
      </c>
      <c r="G1687" s="664">
        <v>13109.33</v>
      </c>
      <c r="H1687" s="661">
        <v>1</v>
      </c>
      <c r="I1687" s="661">
        <v>1628.4881987577642</v>
      </c>
      <c r="J1687" s="664">
        <v>8.9</v>
      </c>
      <c r="K1687" s="664">
        <v>14620.71</v>
      </c>
      <c r="L1687" s="661">
        <v>1.1152904076714827</v>
      </c>
      <c r="M1687" s="661">
        <v>1642.7764044943819</v>
      </c>
      <c r="N1687" s="664">
        <v>13.709999999999999</v>
      </c>
      <c r="O1687" s="664">
        <v>22522.46</v>
      </c>
      <c r="P1687" s="677">
        <v>1.718048138234372</v>
      </c>
      <c r="Q1687" s="665">
        <v>1642.7760758570387</v>
      </c>
    </row>
    <row r="1688" spans="1:17" ht="14.4" customHeight="1" x14ac:dyDescent="0.3">
      <c r="A1688" s="660" t="s">
        <v>7517</v>
      </c>
      <c r="B1688" s="661" t="s">
        <v>1686</v>
      </c>
      <c r="C1688" s="661" t="s">
        <v>4364</v>
      </c>
      <c r="D1688" s="661" t="s">
        <v>7221</v>
      </c>
      <c r="E1688" s="661" t="s">
        <v>1978</v>
      </c>
      <c r="F1688" s="664">
        <v>6.77</v>
      </c>
      <c r="G1688" s="664">
        <v>438.54</v>
      </c>
      <c r="H1688" s="661">
        <v>1</v>
      </c>
      <c r="I1688" s="661">
        <v>64.776957163958642</v>
      </c>
      <c r="J1688" s="664">
        <v>30.06</v>
      </c>
      <c r="K1688" s="664">
        <v>1964.28</v>
      </c>
      <c r="L1688" s="661">
        <v>4.4791353126282658</v>
      </c>
      <c r="M1688" s="661">
        <v>65.345309381237527</v>
      </c>
      <c r="N1688" s="664">
        <v>32.370000000000005</v>
      </c>
      <c r="O1688" s="664">
        <v>2115.1800000000003</v>
      </c>
      <c r="P1688" s="677">
        <v>4.8232316322342319</v>
      </c>
      <c r="Q1688" s="665">
        <v>65.343836886005562</v>
      </c>
    </row>
    <row r="1689" spans="1:17" ht="14.4" customHeight="1" x14ac:dyDescent="0.3">
      <c r="A1689" s="660" t="s">
        <v>7517</v>
      </c>
      <c r="B1689" s="661" t="s">
        <v>1686</v>
      </c>
      <c r="C1689" s="661" t="s">
        <v>4364</v>
      </c>
      <c r="D1689" s="661" t="s">
        <v>7290</v>
      </c>
      <c r="E1689" s="661" t="s">
        <v>1978</v>
      </c>
      <c r="F1689" s="664">
        <v>7.7799999999999994</v>
      </c>
      <c r="G1689" s="664">
        <v>868.54</v>
      </c>
      <c r="H1689" s="661">
        <v>1</v>
      </c>
      <c r="I1689" s="661">
        <v>111.6375321336761</v>
      </c>
      <c r="J1689" s="664">
        <v>41</v>
      </c>
      <c r="K1689" s="664">
        <v>4617.1399999999994</v>
      </c>
      <c r="L1689" s="661">
        <v>5.3159785386971237</v>
      </c>
      <c r="M1689" s="661">
        <v>112.6131707317073</v>
      </c>
      <c r="N1689" s="664">
        <v>31.82</v>
      </c>
      <c r="O1689" s="664">
        <v>3583.3100000000004</v>
      </c>
      <c r="P1689" s="677">
        <v>4.1256706657148783</v>
      </c>
      <c r="Q1689" s="665">
        <v>112.61187932118166</v>
      </c>
    </row>
    <row r="1690" spans="1:17" ht="14.4" customHeight="1" x14ac:dyDescent="0.3">
      <c r="A1690" s="660" t="s">
        <v>7517</v>
      </c>
      <c r="B1690" s="661" t="s">
        <v>1686</v>
      </c>
      <c r="C1690" s="661" t="s">
        <v>4364</v>
      </c>
      <c r="D1690" s="661" t="s">
        <v>7222</v>
      </c>
      <c r="E1690" s="661" t="s">
        <v>1978</v>
      </c>
      <c r="F1690" s="664">
        <v>25.76</v>
      </c>
      <c r="G1690" s="664">
        <v>14491.85</v>
      </c>
      <c r="H1690" s="661">
        <v>1</v>
      </c>
      <c r="I1690" s="661">
        <v>562.57181677018627</v>
      </c>
      <c r="J1690" s="664">
        <v>66.649999999999991</v>
      </c>
      <c r="K1690" s="664">
        <v>37824.1</v>
      </c>
      <c r="L1690" s="661">
        <v>2.6100256350983484</v>
      </c>
      <c r="M1690" s="661">
        <v>567.50337584396107</v>
      </c>
      <c r="N1690" s="664">
        <v>116.92</v>
      </c>
      <c r="O1690" s="664">
        <v>66352.340000000011</v>
      </c>
      <c r="P1690" s="677">
        <v>4.57859693551893</v>
      </c>
      <c r="Q1690" s="665">
        <v>567.50205268559705</v>
      </c>
    </row>
    <row r="1691" spans="1:17" ht="14.4" customHeight="1" x14ac:dyDescent="0.3">
      <c r="A1691" s="660" t="s">
        <v>7517</v>
      </c>
      <c r="B1691" s="661" t="s">
        <v>1686</v>
      </c>
      <c r="C1691" s="661" t="s">
        <v>4364</v>
      </c>
      <c r="D1691" s="661" t="s">
        <v>7291</v>
      </c>
      <c r="E1691" s="661" t="s">
        <v>2532</v>
      </c>
      <c r="F1691" s="664">
        <v>0.2</v>
      </c>
      <c r="G1691" s="664">
        <v>133.75</v>
      </c>
      <c r="H1691" s="661">
        <v>1</v>
      </c>
      <c r="I1691" s="661">
        <v>668.75</v>
      </c>
      <c r="J1691" s="664">
        <v>2.86</v>
      </c>
      <c r="K1691" s="664">
        <v>1929.49</v>
      </c>
      <c r="L1691" s="661">
        <v>14.426093457943926</v>
      </c>
      <c r="M1691" s="661">
        <v>674.64685314685323</v>
      </c>
      <c r="N1691" s="664">
        <v>5.37</v>
      </c>
      <c r="O1691" s="664">
        <v>3858.8</v>
      </c>
      <c r="P1691" s="677">
        <v>28.850841121495328</v>
      </c>
      <c r="Q1691" s="665">
        <v>718.58472998137802</v>
      </c>
    </row>
    <row r="1692" spans="1:17" ht="14.4" customHeight="1" x14ac:dyDescent="0.3">
      <c r="A1692" s="660" t="s">
        <v>7517</v>
      </c>
      <c r="B1692" s="661" t="s">
        <v>1686</v>
      </c>
      <c r="C1692" s="661" t="s">
        <v>4364</v>
      </c>
      <c r="D1692" s="661" t="s">
        <v>7352</v>
      </c>
      <c r="E1692" s="661" t="s">
        <v>2564</v>
      </c>
      <c r="F1692" s="664">
        <v>2.2000000000000002</v>
      </c>
      <c r="G1692" s="664">
        <v>1839.14</v>
      </c>
      <c r="H1692" s="661">
        <v>1</v>
      </c>
      <c r="I1692" s="661">
        <v>835.9727272727273</v>
      </c>
      <c r="J1692" s="664"/>
      <c r="K1692" s="664"/>
      <c r="L1692" s="661"/>
      <c r="M1692" s="661"/>
      <c r="N1692" s="664">
        <v>4</v>
      </c>
      <c r="O1692" s="664">
        <v>3463.64</v>
      </c>
      <c r="P1692" s="677">
        <v>1.8832932783801122</v>
      </c>
      <c r="Q1692" s="665">
        <v>865.91</v>
      </c>
    </row>
    <row r="1693" spans="1:17" ht="14.4" customHeight="1" x14ac:dyDescent="0.3">
      <c r="A1693" s="660" t="s">
        <v>7517</v>
      </c>
      <c r="B1693" s="661" t="s">
        <v>1686</v>
      </c>
      <c r="C1693" s="661" t="s">
        <v>4364</v>
      </c>
      <c r="D1693" s="661" t="s">
        <v>7292</v>
      </c>
      <c r="E1693" s="661" t="s">
        <v>2567</v>
      </c>
      <c r="F1693" s="664"/>
      <c r="G1693" s="664"/>
      <c r="H1693" s="661"/>
      <c r="I1693" s="661"/>
      <c r="J1693" s="664">
        <v>0.5</v>
      </c>
      <c r="K1693" s="664">
        <v>168.66</v>
      </c>
      <c r="L1693" s="661"/>
      <c r="M1693" s="661">
        <v>337.32</v>
      </c>
      <c r="N1693" s="664">
        <v>1</v>
      </c>
      <c r="O1693" s="664">
        <v>359.3</v>
      </c>
      <c r="P1693" s="677"/>
      <c r="Q1693" s="665">
        <v>359.3</v>
      </c>
    </row>
    <row r="1694" spans="1:17" ht="14.4" customHeight="1" x14ac:dyDescent="0.3">
      <c r="A1694" s="660" t="s">
        <v>7517</v>
      </c>
      <c r="B1694" s="661" t="s">
        <v>1686</v>
      </c>
      <c r="C1694" s="661" t="s">
        <v>4364</v>
      </c>
      <c r="D1694" s="661" t="s">
        <v>7293</v>
      </c>
      <c r="E1694" s="661" t="s">
        <v>7294</v>
      </c>
      <c r="F1694" s="664"/>
      <c r="G1694" s="664"/>
      <c r="H1694" s="661"/>
      <c r="I1694" s="661"/>
      <c r="J1694" s="664">
        <v>25.06</v>
      </c>
      <c r="K1694" s="664">
        <v>4133.08</v>
      </c>
      <c r="L1694" s="661"/>
      <c r="M1694" s="661">
        <v>164.927374301676</v>
      </c>
      <c r="N1694" s="664"/>
      <c r="O1694" s="664"/>
      <c r="P1694" s="677"/>
      <c r="Q1694" s="665"/>
    </row>
    <row r="1695" spans="1:17" ht="14.4" customHeight="1" x14ac:dyDescent="0.3">
      <c r="A1695" s="660" t="s">
        <v>7517</v>
      </c>
      <c r="B1695" s="661" t="s">
        <v>1686</v>
      </c>
      <c r="C1695" s="661" t="s">
        <v>4364</v>
      </c>
      <c r="D1695" s="661" t="s">
        <v>7293</v>
      </c>
      <c r="E1695" s="661" t="s">
        <v>7522</v>
      </c>
      <c r="F1695" s="664"/>
      <c r="G1695" s="664"/>
      <c r="H1695" s="661"/>
      <c r="I1695" s="661"/>
      <c r="J1695" s="664">
        <v>3</v>
      </c>
      <c r="K1695" s="664">
        <v>494.79</v>
      </c>
      <c r="L1695" s="661"/>
      <c r="M1695" s="661">
        <v>164.93</v>
      </c>
      <c r="N1695" s="664"/>
      <c r="O1695" s="664"/>
      <c r="P1695" s="677"/>
      <c r="Q1695" s="665"/>
    </row>
    <row r="1696" spans="1:17" ht="14.4" customHeight="1" x14ac:dyDescent="0.3">
      <c r="A1696" s="660" t="s">
        <v>7517</v>
      </c>
      <c r="B1696" s="661" t="s">
        <v>1686</v>
      </c>
      <c r="C1696" s="661" t="s">
        <v>4364</v>
      </c>
      <c r="D1696" s="661" t="s">
        <v>7295</v>
      </c>
      <c r="E1696" s="661" t="s">
        <v>7294</v>
      </c>
      <c r="F1696" s="664"/>
      <c r="G1696" s="664"/>
      <c r="H1696" s="661"/>
      <c r="I1696" s="661"/>
      <c r="J1696" s="664">
        <v>26.39</v>
      </c>
      <c r="K1696" s="664">
        <v>13057.11</v>
      </c>
      <c r="L1696" s="661"/>
      <c r="M1696" s="661">
        <v>494.774914740432</v>
      </c>
      <c r="N1696" s="664"/>
      <c r="O1696" s="664"/>
      <c r="P1696" s="677"/>
      <c r="Q1696" s="665"/>
    </row>
    <row r="1697" spans="1:17" ht="14.4" customHeight="1" x14ac:dyDescent="0.3">
      <c r="A1697" s="660" t="s">
        <v>7517</v>
      </c>
      <c r="B1697" s="661" t="s">
        <v>1686</v>
      </c>
      <c r="C1697" s="661" t="s">
        <v>4364</v>
      </c>
      <c r="D1697" s="661" t="s">
        <v>7296</v>
      </c>
      <c r="E1697" s="661" t="s">
        <v>7294</v>
      </c>
      <c r="F1697" s="664"/>
      <c r="G1697" s="664"/>
      <c r="H1697" s="661"/>
      <c r="I1697" s="661"/>
      <c r="J1697" s="664">
        <v>7.4</v>
      </c>
      <c r="K1697" s="664">
        <v>10984.09</v>
      </c>
      <c r="L1697" s="661"/>
      <c r="M1697" s="661">
        <v>1484.3364864864864</v>
      </c>
      <c r="N1697" s="664"/>
      <c r="O1697" s="664"/>
      <c r="P1697" s="677"/>
      <c r="Q1697" s="665"/>
    </row>
    <row r="1698" spans="1:17" ht="14.4" customHeight="1" x14ac:dyDescent="0.3">
      <c r="A1698" s="660" t="s">
        <v>7517</v>
      </c>
      <c r="B1698" s="661" t="s">
        <v>1686</v>
      </c>
      <c r="C1698" s="661" t="s">
        <v>4364</v>
      </c>
      <c r="D1698" s="661" t="s">
        <v>7385</v>
      </c>
      <c r="E1698" s="661" t="s">
        <v>7294</v>
      </c>
      <c r="F1698" s="664"/>
      <c r="G1698" s="664"/>
      <c r="H1698" s="661"/>
      <c r="I1698" s="661"/>
      <c r="J1698" s="664">
        <v>0.75</v>
      </c>
      <c r="K1698" s="664">
        <v>1484.32</v>
      </c>
      <c r="L1698" s="661"/>
      <c r="M1698" s="661">
        <v>1979.0933333333332</v>
      </c>
      <c r="N1698" s="664"/>
      <c r="O1698" s="664"/>
      <c r="P1698" s="677"/>
      <c r="Q1698" s="665"/>
    </row>
    <row r="1699" spans="1:17" ht="14.4" customHeight="1" x14ac:dyDescent="0.3">
      <c r="A1699" s="660" t="s">
        <v>7517</v>
      </c>
      <c r="B1699" s="661" t="s">
        <v>1686</v>
      </c>
      <c r="C1699" s="661" t="s">
        <v>4364</v>
      </c>
      <c r="D1699" s="661" t="s">
        <v>7223</v>
      </c>
      <c r="E1699" s="661" t="s">
        <v>1842</v>
      </c>
      <c r="F1699" s="664">
        <v>72.039999999999992</v>
      </c>
      <c r="G1699" s="664">
        <v>16392.46</v>
      </c>
      <c r="H1699" s="661">
        <v>1</v>
      </c>
      <c r="I1699" s="661">
        <v>227.54664075513605</v>
      </c>
      <c r="J1699" s="664">
        <v>101.99</v>
      </c>
      <c r="K1699" s="664">
        <v>24238.05</v>
      </c>
      <c r="L1699" s="661">
        <v>1.4786096778640911</v>
      </c>
      <c r="M1699" s="661">
        <v>237.6512403176782</v>
      </c>
      <c r="N1699" s="664">
        <v>94.91</v>
      </c>
      <c r="O1699" s="664">
        <v>21868.440000000002</v>
      </c>
      <c r="P1699" s="677">
        <v>1.3340548032449067</v>
      </c>
      <c r="Q1699" s="665">
        <v>230.41239068591301</v>
      </c>
    </row>
    <row r="1700" spans="1:17" ht="14.4" customHeight="1" x14ac:dyDescent="0.3">
      <c r="A1700" s="660" t="s">
        <v>7517</v>
      </c>
      <c r="B1700" s="661" t="s">
        <v>1686</v>
      </c>
      <c r="C1700" s="661" t="s">
        <v>4364</v>
      </c>
      <c r="D1700" s="661" t="s">
        <v>7297</v>
      </c>
      <c r="E1700" s="661" t="s">
        <v>1842</v>
      </c>
      <c r="F1700" s="664">
        <v>2.34</v>
      </c>
      <c r="G1700" s="664">
        <v>2013.77</v>
      </c>
      <c r="H1700" s="661">
        <v>1</v>
      </c>
      <c r="I1700" s="661">
        <v>860.58547008547009</v>
      </c>
      <c r="J1700" s="664">
        <v>7.99</v>
      </c>
      <c r="K1700" s="664">
        <v>6367.98</v>
      </c>
      <c r="L1700" s="661">
        <v>3.1622181281874293</v>
      </c>
      <c r="M1700" s="661">
        <v>796.99374217772208</v>
      </c>
      <c r="N1700" s="664">
        <v>2.36</v>
      </c>
      <c r="O1700" s="664">
        <v>1825.82</v>
      </c>
      <c r="P1700" s="677">
        <v>0.90666759361794047</v>
      </c>
      <c r="Q1700" s="665">
        <v>773.65254237288138</v>
      </c>
    </row>
    <row r="1701" spans="1:17" ht="14.4" customHeight="1" x14ac:dyDescent="0.3">
      <c r="A1701" s="660" t="s">
        <v>7517</v>
      </c>
      <c r="B1701" s="661" t="s">
        <v>1686</v>
      </c>
      <c r="C1701" s="661" t="s">
        <v>4364</v>
      </c>
      <c r="D1701" s="661" t="s">
        <v>7298</v>
      </c>
      <c r="E1701" s="661" t="s">
        <v>7299</v>
      </c>
      <c r="F1701" s="664"/>
      <c r="G1701" s="664"/>
      <c r="H1701" s="661"/>
      <c r="I1701" s="661"/>
      <c r="J1701" s="664">
        <v>4.97</v>
      </c>
      <c r="K1701" s="664">
        <v>1676.46</v>
      </c>
      <c r="L1701" s="661"/>
      <c r="M1701" s="661">
        <v>337.3158953722334</v>
      </c>
      <c r="N1701" s="664"/>
      <c r="O1701" s="664"/>
      <c r="P1701" s="677"/>
      <c r="Q1701" s="665"/>
    </row>
    <row r="1702" spans="1:17" ht="14.4" customHeight="1" x14ac:dyDescent="0.3">
      <c r="A1702" s="660" t="s">
        <v>7517</v>
      </c>
      <c r="B1702" s="661" t="s">
        <v>1686</v>
      </c>
      <c r="C1702" s="661" t="s">
        <v>4364</v>
      </c>
      <c r="D1702" s="661" t="s">
        <v>7300</v>
      </c>
      <c r="E1702" s="661" t="s">
        <v>1893</v>
      </c>
      <c r="F1702" s="664"/>
      <c r="G1702" s="664"/>
      <c r="H1702" s="661"/>
      <c r="I1702" s="661"/>
      <c r="J1702" s="664">
        <v>43.18</v>
      </c>
      <c r="K1702" s="664">
        <v>7121.6299999999992</v>
      </c>
      <c r="L1702" s="661"/>
      <c r="M1702" s="661">
        <v>164.92890226956922</v>
      </c>
      <c r="N1702" s="664">
        <v>1.51</v>
      </c>
      <c r="O1702" s="664">
        <v>249.04</v>
      </c>
      <c r="P1702" s="677"/>
      <c r="Q1702" s="665">
        <v>164.9271523178808</v>
      </c>
    </row>
    <row r="1703" spans="1:17" ht="14.4" customHeight="1" x14ac:dyDescent="0.3">
      <c r="A1703" s="660" t="s">
        <v>7517</v>
      </c>
      <c r="B1703" s="661" t="s">
        <v>1686</v>
      </c>
      <c r="C1703" s="661" t="s">
        <v>4364</v>
      </c>
      <c r="D1703" s="661" t="s">
        <v>7301</v>
      </c>
      <c r="E1703" s="661" t="s">
        <v>1896</v>
      </c>
      <c r="F1703" s="664"/>
      <c r="G1703" s="664"/>
      <c r="H1703" s="661"/>
      <c r="I1703" s="661"/>
      <c r="J1703" s="664">
        <v>3.72</v>
      </c>
      <c r="K1703" s="664">
        <v>5521.72</v>
      </c>
      <c r="L1703" s="661"/>
      <c r="M1703" s="661">
        <v>1484.3333333333333</v>
      </c>
      <c r="N1703" s="664">
        <v>1.99</v>
      </c>
      <c r="O1703" s="664">
        <v>2953.83</v>
      </c>
      <c r="P1703" s="677"/>
      <c r="Q1703" s="665">
        <v>1484.3366834170854</v>
      </c>
    </row>
    <row r="1704" spans="1:17" ht="14.4" customHeight="1" x14ac:dyDescent="0.3">
      <c r="A1704" s="660" t="s">
        <v>7517</v>
      </c>
      <c r="B1704" s="661" t="s">
        <v>1686</v>
      </c>
      <c r="C1704" s="661" t="s">
        <v>4364</v>
      </c>
      <c r="D1704" s="661" t="s">
        <v>7302</v>
      </c>
      <c r="E1704" s="661" t="s">
        <v>1912</v>
      </c>
      <c r="F1704" s="664">
        <v>34.17</v>
      </c>
      <c r="G1704" s="664">
        <v>16759.59</v>
      </c>
      <c r="H1704" s="661">
        <v>1</v>
      </c>
      <c r="I1704" s="661">
        <v>490.47673397717296</v>
      </c>
      <c r="J1704" s="664">
        <v>29</v>
      </c>
      <c r="K1704" s="664">
        <v>14348.539999999999</v>
      </c>
      <c r="L1704" s="661">
        <v>0.85613908216131773</v>
      </c>
      <c r="M1704" s="661">
        <v>494.77724137931034</v>
      </c>
      <c r="N1704" s="664">
        <v>3.27</v>
      </c>
      <c r="O1704" s="664">
        <v>1617.91</v>
      </c>
      <c r="P1704" s="677">
        <v>9.6536371116477199E-2</v>
      </c>
      <c r="Q1704" s="665">
        <v>494.77370030581039</v>
      </c>
    </row>
    <row r="1705" spans="1:17" ht="14.4" customHeight="1" x14ac:dyDescent="0.3">
      <c r="A1705" s="660" t="s">
        <v>7517</v>
      </c>
      <c r="B1705" s="661" t="s">
        <v>1686</v>
      </c>
      <c r="C1705" s="661" t="s">
        <v>4364</v>
      </c>
      <c r="D1705" s="661" t="s">
        <v>7388</v>
      </c>
      <c r="E1705" s="661" t="s">
        <v>7389</v>
      </c>
      <c r="F1705" s="664">
        <v>7.83</v>
      </c>
      <c r="G1705" s="664">
        <v>70328.27</v>
      </c>
      <c r="H1705" s="661">
        <v>1</v>
      </c>
      <c r="I1705" s="661">
        <v>8981.8991060025546</v>
      </c>
      <c r="J1705" s="664"/>
      <c r="K1705" s="664"/>
      <c r="L1705" s="661"/>
      <c r="M1705" s="661"/>
      <c r="N1705" s="664"/>
      <c r="O1705" s="664"/>
      <c r="P1705" s="677"/>
      <c r="Q1705" s="665"/>
    </row>
    <row r="1706" spans="1:17" ht="14.4" customHeight="1" x14ac:dyDescent="0.3">
      <c r="A1706" s="660" t="s">
        <v>7517</v>
      </c>
      <c r="B1706" s="661" t="s">
        <v>1686</v>
      </c>
      <c r="C1706" s="661" t="s">
        <v>4364</v>
      </c>
      <c r="D1706" s="661" t="s">
        <v>7306</v>
      </c>
      <c r="E1706" s="661" t="s">
        <v>1899</v>
      </c>
      <c r="F1706" s="664">
        <v>26.28</v>
      </c>
      <c r="G1706" s="664">
        <v>37966.18</v>
      </c>
      <c r="H1706" s="661">
        <v>1</v>
      </c>
      <c r="I1706" s="661">
        <v>1444.6796042617959</v>
      </c>
      <c r="J1706" s="664">
        <v>12.73</v>
      </c>
      <c r="K1706" s="664">
        <v>18551.490000000002</v>
      </c>
      <c r="L1706" s="661">
        <v>0.48863198773223965</v>
      </c>
      <c r="M1706" s="661">
        <v>1457.3047918303221</v>
      </c>
      <c r="N1706" s="664"/>
      <c r="O1706" s="664"/>
      <c r="P1706" s="677"/>
      <c r="Q1706" s="665"/>
    </row>
    <row r="1707" spans="1:17" ht="14.4" customHeight="1" x14ac:dyDescent="0.3">
      <c r="A1707" s="660" t="s">
        <v>7517</v>
      </c>
      <c r="B1707" s="661" t="s">
        <v>1686</v>
      </c>
      <c r="C1707" s="661" t="s">
        <v>4364</v>
      </c>
      <c r="D1707" s="661" t="s">
        <v>7307</v>
      </c>
      <c r="E1707" s="661" t="s">
        <v>1899</v>
      </c>
      <c r="F1707" s="664">
        <v>41.57</v>
      </c>
      <c r="G1707" s="664">
        <v>200190.84000000003</v>
      </c>
      <c r="H1707" s="661">
        <v>1</v>
      </c>
      <c r="I1707" s="661">
        <v>4815.7527062785666</v>
      </c>
      <c r="J1707" s="664">
        <v>28.95</v>
      </c>
      <c r="K1707" s="664">
        <v>140630.05000000002</v>
      </c>
      <c r="L1707" s="661">
        <v>0.70247994363778088</v>
      </c>
      <c r="M1707" s="661">
        <v>4857.687392055268</v>
      </c>
      <c r="N1707" s="664">
        <v>1.6400000000000001</v>
      </c>
      <c r="O1707" s="664">
        <v>7966.61</v>
      </c>
      <c r="P1707" s="677">
        <v>3.9795077537014174E-2</v>
      </c>
      <c r="Q1707" s="665">
        <v>4857.6890243902435</v>
      </c>
    </row>
    <row r="1708" spans="1:17" ht="14.4" customHeight="1" x14ac:dyDescent="0.3">
      <c r="A1708" s="660" t="s">
        <v>7517</v>
      </c>
      <c r="B1708" s="661" t="s">
        <v>1686</v>
      </c>
      <c r="C1708" s="661" t="s">
        <v>4364</v>
      </c>
      <c r="D1708" s="661" t="s">
        <v>7308</v>
      </c>
      <c r="E1708" s="661" t="s">
        <v>1899</v>
      </c>
      <c r="F1708" s="664">
        <v>38.250000000000007</v>
      </c>
      <c r="G1708" s="664">
        <v>552538.57999999996</v>
      </c>
      <c r="H1708" s="661">
        <v>1</v>
      </c>
      <c r="I1708" s="661">
        <v>14445.453071895421</v>
      </c>
      <c r="J1708" s="664">
        <v>32.29</v>
      </c>
      <c r="K1708" s="664">
        <v>470528.05</v>
      </c>
      <c r="L1708" s="661">
        <v>0.85157501581156558</v>
      </c>
      <c r="M1708" s="661">
        <v>14571.943326107154</v>
      </c>
      <c r="N1708" s="664">
        <v>2.68</v>
      </c>
      <c r="O1708" s="664">
        <v>39052.81</v>
      </c>
      <c r="P1708" s="677">
        <v>7.0678883635600612E-2</v>
      </c>
      <c r="Q1708" s="665">
        <v>14571.944029850745</v>
      </c>
    </row>
    <row r="1709" spans="1:17" ht="14.4" customHeight="1" x14ac:dyDescent="0.3">
      <c r="A1709" s="660" t="s">
        <v>7517</v>
      </c>
      <c r="B1709" s="661" t="s">
        <v>1686</v>
      </c>
      <c r="C1709" s="661" t="s">
        <v>4364</v>
      </c>
      <c r="D1709" s="661" t="s">
        <v>7309</v>
      </c>
      <c r="E1709" s="661" t="s">
        <v>7310</v>
      </c>
      <c r="F1709" s="664">
        <v>44.91</v>
      </c>
      <c r="G1709" s="664">
        <v>42359.46</v>
      </c>
      <c r="H1709" s="661">
        <v>1</v>
      </c>
      <c r="I1709" s="661">
        <v>943.20774883099534</v>
      </c>
      <c r="J1709" s="664">
        <v>33.79</v>
      </c>
      <c r="K1709" s="664">
        <v>14816.91</v>
      </c>
      <c r="L1709" s="661">
        <v>0.34978986984253341</v>
      </c>
      <c r="M1709" s="661">
        <v>438.49985202722701</v>
      </c>
      <c r="N1709" s="664"/>
      <c r="O1709" s="664"/>
      <c r="P1709" s="677"/>
      <c r="Q1709" s="665"/>
    </row>
    <row r="1710" spans="1:17" ht="14.4" customHeight="1" x14ac:dyDescent="0.3">
      <c r="A1710" s="660" t="s">
        <v>7517</v>
      </c>
      <c r="B1710" s="661" t="s">
        <v>1686</v>
      </c>
      <c r="C1710" s="661" t="s">
        <v>4364</v>
      </c>
      <c r="D1710" s="661" t="s">
        <v>7311</v>
      </c>
      <c r="E1710" s="661" t="s">
        <v>7312</v>
      </c>
      <c r="F1710" s="664">
        <v>45.86</v>
      </c>
      <c r="G1710" s="664">
        <v>211132.38999999998</v>
      </c>
      <c r="H1710" s="661">
        <v>1</v>
      </c>
      <c r="I1710" s="661">
        <v>4603.8462712603578</v>
      </c>
      <c r="J1710" s="664">
        <v>16.2</v>
      </c>
      <c r="K1710" s="664">
        <v>35517.020000000004</v>
      </c>
      <c r="L1710" s="661">
        <v>0.16822155994160823</v>
      </c>
      <c r="M1710" s="661">
        <v>2192.4086419753089</v>
      </c>
      <c r="N1710" s="664"/>
      <c r="O1710" s="664"/>
      <c r="P1710" s="677"/>
      <c r="Q1710" s="665"/>
    </row>
    <row r="1711" spans="1:17" ht="14.4" customHeight="1" x14ac:dyDescent="0.3">
      <c r="A1711" s="660" t="s">
        <v>7517</v>
      </c>
      <c r="B1711" s="661" t="s">
        <v>1686</v>
      </c>
      <c r="C1711" s="661" t="s">
        <v>4364</v>
      </c>
      <c r="D1711" s="661" t="s">
        <v>7313</v>
      </c>
      <c r="E1711" s="661" t="s">
        <v>4197</v>
      </c>
      <c r="F1711" s="664"/>
      <c r="G1711" s="664"/>
      <c r="H1711" s="661"/>
      <c r="I1711" s="661"/>
      <c r="J1711" s="664">
        <v>0.83</v>
      </c>
      <c r="K1711" s="664">
        <v>6160.51</v>
      </c>
      <c r="L1711" s="661"/>
      <c r="M1711" s="661">
        <v>7422.3012048192777</v>
      </c>
      <c r="N1711" s="664"/>
      <c r="O1711" s="664"/>
      <c r="P1711" s="677"/>
      <c r="Q1711" s="665"/>
    </row>
    <row r="1712" spans="1:17" ht="14.4" customHeight="1" x14ac:dyDescent="0.3">
      <c r="A1712" s="660" t="s">
        <v>7517</v>
      </c>
      <c r="B1712" s="661" t="s">
        <v>1686</v>
      </c>
      <c r="C1712" s="661" t="s">
        <v>4364</v>
      </c>
      <c r="D1712" s="661" t="s">
        <v>7353</v>
      </c>
      <c r="E1712" s="661" t="s">
        <v>4197</v>
      </c>
      <c r="F1712" s="664"/>
      <c r="G1712" s="664"/>
      <c r="H1712" s="661"/>
      <c r="I1712" s="661"/>
      <c r="J1712" s="664">
        <v>9</v>
      </c>
      <c r="K1712" s="664">
        <v>33400.44</v>
      </c>
      <c r="L1712" s="661"/>
      <c r="M1712" s="661">
        <v>3711.1600000000003</v>
      </c>
      <c r="N1712" s="664"/>
      <c r="O1712" s="664"/>
      <c r="P1712" s="677"/>
      <c r="Q1712" s="665"/>
    </row>
    <row r="1713" spans="1:17" ht="14.4" customHeight="1" x14ac:dyDescent="0.3">
      <c r="A1713" s="660" t="s">
        <v>7517</v>
      </c>
      <c r="B1713" s="661" t="s">
        <v>1686</v>
      </c>
      <c r="C1713" s="661" t="s">
        <v>4364</v>
      </c>
      <c r="D1713" s="661" t="s">
        <v>7523</v>
      </c>
      <c r="E1713" s="661" t="s">
        <v>1871</v>
      </c>
      <c r="F1713" s="664">
        <v>0.75</v>
      </c>
      <c r="G1713" s="664">
        <v>3660.51</v>
      </c>
      <c r="H1713" s="661">
        <v>1</v>
      </c>
      <c r="I1713" s="661">
        <v>4880.68</v>
      </c>
      <c r="J1713" s="664"/>
      <c r="K1713" s="664"/>
      <c r="L1713" s="661"/>
      <c r="M1713" s="661"/>
      <c r="N1713" s="664"/>
      <c r="O1713" s="664"/>
      <c r="P1713" s="677"/>
      <c r="Q1713" s="665"/>
    </row>
    <row r="1714" spans="1:17" ht="14.4" customHeight="1" x14ac:dyDescent="0.3">
      <c r="A1714" s="660" t="s">
        <v>7517</v>
      </c>
      <c r="B1714" s="661" t="s">
        <v>1686</v>
      </c>
      <c r="C1714" s="661" t="s">
        <v>4364</v>
      </c>
      <c r="D1714" s="661" t="s">
        <v>7390</v>
      </c>
      <c r="E1714" s="661" t="s">
        <v>7391</v>
      </c>
      <c r="F1714" s="664"/>
      <c r="G1714" s="664"/>
      <c r="H1714" s="661"/>
      <c r="I1714" s="661"/>
      <c r="J1714" s="664">
        <v>4</v>
      </c>
      <c r="K1714" s="664">
        <v>2599.56</v>
      </c>
      <c r="L1714" s="661"/>
      <c r="M1714" s="661">
        <v>649.89</v>
      </c>
      <c r="N1714" s="664"/>
      <c r="O1714" s="664"/>
      <c r="P1714" s="677"/>
      <c r="Q1714" s="665"/>
    </row>
    <row r="1715" spans="1:17" ht="14.4" customHeight="1" x14ac:dyDescent="0.3">
      <c r="A1715" s="660" t="s">
        <v>7517</v>
      </c>
      <c r="B1715" s="661" t="s">
        <v>1686</v>
      </c>
      <c r="C1715" s="661" t="s">
        <v>4364</v>
      </c>
      <c r="D1715" s="661" t="s">
        <v>7392</v>
      </c>
      <c r="E1715" s="661" t="s">
        <v>7391</v>
      </c>
      <c r="F1715" s="664"/>
      <c r="G1715" s="664"/>
      <c r="H1715" s="661"/>
      <c r="I1715" s="661"/>
      <c r="J1715" s="664">
        <v>2</v>
      </c>
      <c r="K1715" s="664">
        <v>6498.92</v>
      </c>
      <c r="L1715" s="661"/>
      <c r="M1715" s="661">
        <v>3249.46</v>
      </c>
      <c r="N1715" s="664"/>
      <c r="O1715" s="664"/>
      <c r="P1715" s="677"/>
      <c r="Q1715" s="665"/>
    </row>
    <row r="1716" spans="1:17" ht="14.4" customHeight="1" x14ac:dyDescent="0.3">
      <c r="A1716" s="660" t="s">
        <v>7517</v>
      </c>
      <c r="B1716" s="661" t="s">
        <v>1686</v>
      </c>
      <c r="C1716" s="661" t="s">
        <v>4364</v>
      </c>
      <c r="D1716" s="661" t="s">
        <v>7393</v>
      </c>
      <c r="E1716" s="661" t="s">
        <v>7391</v>
      </c>
      <c r="F1716" s="664"/>
      <c r="G1716" s="664"/>
      <c r="H1716" s="661"/>
      <c r="I1716" s="661"/>
      <c r="J1716" s="664">
        <v>1.45</v>
      </c>
      <c r="K1716" s="664">
        <v>9423.4699999999993</v>
      </c>
      <c r="L1716" s="661"/>
      <c r="M1716" s="661">
        <v>6498.9448275862069</v>
      </c>
      <c r="N1716" s="664"/>
      <c r="O1716" s="664"/>
      <c r="P1716" s="677"/>
      <c r="Q1716" s="665"/>
    </row>
    <row r="1717" spans="1:17" ht="14.4" customHeight="1" x14ac:dyDescent="0.3">
      <c r="A1717" s="660" t="s">
        <v>7517</v>
      </c>
      <c r="B1717" s="661" t="s">
        <v>1686</v>
      </c>
      <c r="C1717" s="661" t="s">
        <v>4364</v>
      </c>
      <c r="D1717" s="661" t="s">
        <v>7172</v>
      </c>
      <c r="E1717" s="661" t="s">
        <v>3413</v>
      </c>
      <c r="F1717" s="664"/>
      <c r="G1717" s="664"/>
      <c r="H1717" s="661"/>
      <c r="I1717" s="661"/>
      <c r="J1717" s="664"/>
      <c r="K1717" s="664"/>
      <c r="L1717" s="661"/>
      <c r="M1717" s="661"/>
      <c r="N1717" s="664">
        <v>0.2</v>
      </c>
      <c r="O1717" s="664">
        <v>1780.66</v>
      </c>
      <c r="P1717" s="677"/>
      <c r="Q1717" s="665">
        <v>8903.2999999999993</v>
      </c>
    </row>
    <row r="1718" spans="1:17" ht="14.4" customHeight="1" x14ac:dyDescent="0.3">
      <c r="A1718" s="660" t="s">
        <v>7517</v>
      </c>
      <c r="B1718" s="661" t="s">
        <v>1686</v>
      </c>
      <c r="C1718" s="661" t="s">
        <v>4364</v>
      </c>
      <c r="D1718" s="661" t="s">
        <v>7319</v>
      </c>
      <c r="E1718" s="661" t="s">
        <v>7318</v>
      </c>
      <c r="F1718" s="664"/>
      <c r="G1718" s="664"/>
      <c r="H1718" s="661"/>
      <c r="I1718" s="661"/>
      <c r="J1718" s="664"/>
      <c r="K1718" s="664"/>
      <c r="L1718" s="661"/>
      <c r="M1718" s="661"/>
      <c r="N1718" s="664">
        <v>3</v>
      </c>
      <c r="O1718" s="664">
        <v>372479</v>
      </c>
      <c r="P1718" s="677"/>
      <c r="Q1718" s="665">
        <v>124159.66666666667</v>
      </c>
    </row>
    <row r="1719" spans="1:17" ht="14.4" customHeight="1" x14ac:dyDescent="0.3">
      <c r="A1719" s="660" t="s">
        <v>7517</v>
      </c>
      <c r="B1719" s="661" t="s">
        <v>1686</v>
      </c>
      <c r="C1719" s="661" t="s">
        <v>4364</v>
      </c>
      <c r="D1719" s="661" t="s">
        <v>7420</v>
      </c>
      <c r="E1719" s="661" t="s">
        <v>3778</v>
      </c>
      <c r="F1719" s="664"/>
      <c r="G1719" s="664"/>
      <c r="H1719" s="661"/>
      <c r="I1719" s="661"/>
      <c r="J1719" s="664"/>
      <c r="K1719" s="664"/>
      <c r="L1719" s="661"/>
      <c r="M1719" s="661"/>
      <c r="N1719" s="664">
        <v>1</v>
      </c>
      <c r="O1719" s="664">
        <v>3972.6</v>
      </c>
      <c r="P1719" s="677"/>
      <c r="Q1719" s="665">
        <v>3972.6</v>
      </c>
    </row>
    <row r="1720" spans="1:17" ht="14.4" customHeight="1" x14ac:dyDescent="0.3">
      <c r="A1720" s="660" t="s">
        <v>7517</v>
      </c>
      <c r="B1720" s="661" t="s">
        <v>1686</v>
      </c>
      <c r="C1720" s="661" t="s">
        <v>4364</v>
      </c>
      <c r="D1720" s="661" t="s">
        <v>7421</v>
      </c>
      <c r="E1720" s="661" t="s">
        <v>7218</v>
      </c>
      <c r="F1720" s="664"/>
      <c r="G1720" s="664"/>
      <c r="H1720" s="661"/>
      <c r="I1720" s="661"/>
      <c r="J1720" s="664">
        <v>11.610000000000001</v>
      </c>
      <c r="K1720" s="664">
        <v>156236.51999999999</v>
      </c>
      <c r="L1720" s="661"/>
      <c r="M1720" s="661">
        <v>13457.064599483201</v>
      </c>
      <c r="N1720" s="664"/>
      <c r="O1720" s="664"/>
      <c r="P1720" s="677"/>
      <c r="Q1720" s="665"/>
    </row>
    <row r="1721" spans="1:17" ht="14.4" customHeight="1" x14ac:dyDescent="0.3">
      <c r="A1721" s="660" t="s">
        <v>7517</v>
      </c>
      <c r="B1721" s="661" t="s">
        <v>1686</v>
      </c>
      <c r="C1721" s="661" t="s">
        <v>4364</v>
      </c>
      <c r="D1721" s="661" t="s">
        <v>7354</v>
      </c>
      <c r="E1721" s="661" t="s">
        <v>7332</v>
      </c>
      <c r="F1721" s="664"/>
      <c r="G1721" s="664"/>
      <c r="H1721" s="661"/>
      <c r="I1721" s="661"/>
      <c r="J1721" s="664"/>
      <c r="K1721" s="664"/>
      <c r="L1721" s="661"/>
      <c r="M1721" s="661"/>
      <c r="N1721" s="664">
        <v>26.71</v>
      </c>
      <c r="O1721" s="664">
        <v>100830.67000000001</v>
      </c>
      <c r="P1721" s="677"/>
      <c r="Q1721" s="665">
        <v>3775.0157244477728</v>
      </c>
    </row>
    <row r="1722" spans="1:17" ht="14.4" customHeight="1" x14ac:dyDescent="0.3">
      <c r="A1722" s="660" t="s">
        <v>7517</v>
      </c>
      <c r="B1722" s="661" t="s">
        <v>1686</v>
      </c>
      <c r="C1722" s="661" t="s">
        <v>4364</v>
      </c>
      <c r="D1722" s="661" t="s">
        <v>7423</v>
      </c>
      <c r="E1722" s="661" t="s">
        <v>632</v>
      </c>
      <c r="F1722" s="664"/>
      <c r="G1722" s="664"/>
      <c r="H1722" s="661"/>
      <c r="I1722" s="661"/>
      <c r="J1722" s="664"/>
      <c r="K1722" s="664"/>
      <c r="L1722" s="661"/>
      <c r="M1722" s="661"/>
      <c r="N1722" s="664">
        <v>6.7</v>
      </c>
      <c r="O1722" s="664">
        <v>16007.3</v>
      </c>
      <c r="P1722" s="677"/>
      <c r="Q1722" s="665">
        <v>2389.1492537313429</v>
      </c>
    </row>
    <row r="1723" spans="1:17" ht="14.4" customHeight="1" x14ac:dyDescent="0.3">
      <c r="A1723" s="660" t="s">
        <v>7517</v>
      </c>
      <c r="B1723" s="661" t="s">
        <v>1686</v>
      </c>
      <c r="C1723" s="661" t="s">
        <v>4364</v>
      </c>
      <c r="D1723" s="661" t="s">
        <v>7424</v>
      </c>
      <c r="E1723" s="661" t="s">
        <v>632</v>
      </c>
      <c r="F1723" s="664"/>
      <c r="G1723" s="664"/>
      <c r="H1723" s="661"/>
      <c r="I1723" s="661"/>
      <c r="J1723" s="664"/>
      <c r="K1723" s="664"/>
      <c r="L1723" s="661"/>
      <c r="M1723" s="661"/>
      <c r="N1723" s="664">
        <v>7.68</v>
      </c>
      <c r="O1723" s="664">
        <v>5282.75</v>
      </c>
      <c r="P1723" s="677"/>
      <c r="Q1723" s="665">
        <v>687.85807291666674</v>
      </c>
    </row>
    <row r="1724" spans="1:17" ht="14.4" customHeight="1" x14ac:dyDescent="0.3">
      <c r="A1724" s="660" t="s">
        <v>7517</v>
      </c>
      <c r="B1724" s="661" t="s">
        <v>1686</v>
      </c>
      <c r="C1724" s="661" t="s">
        <v>4364</v>
      </c>
      <c r="D1724" s="661" t="s">
        <v>7331</v>
      </c>
      <c r="E1724" s="661" t="s">
        <v>7332</v>
      </c>
      <c r="F1724" s="664"/>
      <c r="G1724" s="664"/>
      <c r="H1724" s="661"/>
      <c r="I1724" s="661"/>
      <c r="J1724" s="664"/>
      <c r="K1724" s="664"/>
      <c r="L1724" s="661"/>
      <c r="M1724" s="661"/>
      <c r="N1724" s="664">
        <v>40.4</v>
      </c>
      <c r="O1724" s="664">
        <v>513128.83999999997</v>
      </c>
      <c r="P1724" s="677"/>
      <c r="Q1724" s="665">
        <v>12701.20891089109</v>
      </c>
    </row>
    <row r="1725" spans="1:17" ht="14.4" customHeight="1" x14ac:dyDescent="0.3">
      <c r="A1725" s="660" t="s">
        <v>7517</v>
      </c>
      <c r="B1725" s="661" t="s">
        <v>1686</v>
      </c>
      <c r="C1725" s="661" t="s">
        <v>4364</v>
      </c>
      <c r="D1725" s="661" t="s">
        <v>7355</v>
      </c>
      <c r="E1725" s="661" t="s">
        <v>7332</v>
      </c>
      <c r="F1725" s="664"/>
      <c r="G1725" s="664"/>
      <c r="H1725" s="661"/>
      <c r="I1725" s="661"/>
      <c r="J1725" s="664"/>
      <c r="K1725" s="664"/>
      <c r="L1725" s="661"/>
      <c r="M1725" s="661"/>
      <c r="N1725" s="664">
        <v>24.03</v>
      </c>
      <c r="O1725" s="664">
        <v>24210.219999999998</v>
      </c>
      <c r="P1725" s="677"/>
      <c r="Q1725" s="665">
        <v>1007.4997919267581</v>
      </c>
    </row>
    <row r="1726" spans="1:17" ht="14.4" customHeight="1" x14ac:dyDescent="0.3">
      <c r="A1726" s="660" t="s">
        <v>7517</v>
      </c>
      <c r="B1726" s="661" t="s">
        <v>1686</v>
      </c>
      <c r="C1726" s="661" t="s">
        <v>4364</v>
      </c>
      <c r="D1726" s="661" t="s">
        <v>7356</v>
      </c>
      <c r="E1726" s="661" t="s">
        <v>2127</v>
      </c>
      <c r="F1726" s="664"/>
      <c r="G1726" s="664"/>
      <c r="H1726" s="661"/>
      <c r="I1726" s="661"/>
      <c r="J1726" s="664"/>
      <c r="K1726" s="664"/>
      <c r="L1726" s="661"/>
      <c r="M1726" s="661"/>
      <c r="N1726" s="664">
        <v>7.23</v>
      </c>
      <c r="O1726" s="664">
        <v>10587.61</v>
      </c>
      <c r="P1726" s="677"/>
      <c r="Q1726" s="665">
        <v>1464.3997233748271</v>
      </c>
    </row>
    <row r="1727" spans="1:17" ht="14.4" customHeight="1" x14ac:dyDescent="0.3">
      <c r="A1727" s="660" t="s">
        <v>7517</v>
      </c>
      <c r="B1727" s="661" t="s">
        <v>1686</v>
      </c>
      <c r="C1727" s="661" t="s">
        <v>4364</v>
      </c>
      <c r="D1727" s="661" t="s">
        <v>7333</v>
      </c>
      <c r="E1727" s="661" t="s">
        <v>2127</v>
      </c>
      <c r="F1727" s="664"/>
      <c r="G1727" s="664"/>
      <c r="H1727" s="661"/>
      <c r="I1727" s="661"/>
      <c r="J1727" s="664"/>
      <c r="K1727" s="664"/>
      <c r="L1727" s="661"/>
      <c r="M1727" s="661"/>
      <c r="N1727" s="664">
        <v>28.02</v>
      </c>
      <c r="O1727" s="664">
        <v>13677.599999999999</v>
      </c>
      <c r="P1727" s="677"/>
      <c r="Q1727" s="665">
        <v>488.13704496788006</v>
      </c>
    </row>
    <row r="1728" spans="1:17" ht="14.4" customHeight="1" x14ac:dyDescent="0.3">
      <c r="A1728" s="660" t="s">
        <v>7517</v>
      </c>
      <c r="B1728" s="661" t="s">
        <v>1686</v>
      </c>
      <c r="C1728" s="661" t="s">
        <v>4364</v>
      </c>
      <c r="D1728" s="661" t="s">
        <v>7334</v>
      </c>
      <c r="E1728" s="661" t="s">
        <v>2127</v>
      </c>
      <c r="F1728" s="664"/>
      <c r="G1728" s="664"/>
      <c r="H1728" s="661"/>
      <c r="I1728" s="661"/>
      <c r="J1728" s="664"/>
      <c r="K1728" s="664"/>
      <c r="L1728" s="661"/>
      <c r="M1728" s="661"/>
      <c r="N1728" s="664">
        <v>31.68</v>
      </c>
      <c r="O1728" s="664">
        <v>5224.88</v>
      </c>
      <c r="P1728" s="677"/>
      <c r="Q1728" s="665">
        <v>164.92676767676767</v>
      </c>
    </row>
    <row r="1729" spans="1:17" ht="14.4" customHeight="1" x14ac:dyDescent="0.3">
      <c r="A1729" s="660" t="s">
        <v>7517</v>
      </c>
      <c r="B1729" s="661" t="s">
        <v>1686</v>
      </c>
      <c r="C1729" s="661" t="s">
        <v>4364</v>
      </c>
      <c r="D1729" s="661" t="s">
        <v>7395</v>
      </c>
      <c r="E1729" s="661" t="s">
        <v>2127</v>
      </c>
      <c r="F1729" s="664"/>
      <c r="G1729" s="664"/>
      <c r="H1729" s="661"/>
      <c r="I1729" s="661"/>
      <c r="J1729" s="664"/>
      <c r="K1729" s="664"/>
      <c r="L1729" s="661"/>
      <c r="M1729" s="661"/>
      <c r="N1729" s="664">
        <v>3.31</v>
      </c>
      <c r="O1729" s="664">
        <v>6550.87</v>
      </c>
      <c r="P1729" s="677"/>
      <c r="Q1729" s="665">
        <v>1979.1148036253776</v>
      </c>
    </row>
    <row r="1730" spans="1:17" ht="14.4" customHeight="1" x14ac:dyDescent="0.3">
      <c r="A1730" s="660" t="s">
        <v>7517</v>
      </c>
      <c r="B1730" s="661" t="s">
        <v>1686</v>
      </c>
      <c r="C1730" s="661" t="s">
        <v>4364</v>
      </c>
      <c r="D1730" s="661" t="s">
        <v>7396</v>
      </c>
      <c r="E1730" s="661" t="s">
        <v>2139</v>
      </c>
      <c r="F1730" s="664"/>
      <c r="G1730" s="664"/>
      <c r="H1730" s="661"/>
      <c r="I1730" s="661"/>
      <c r="J1730" s="664"/>
      <c r="K1730" s="664"/>
      <c r="L1730" s="661"/>
      <c r="M1730" s="661"/>
      <c r="N1730" s="664">
        <v>49.85</v>
      </c>
      <c r="O1730" s="664">
        <v>37298.07</v>
      </c>
      <c r="P1730" s="677"/>
      <c r="Q1730" s="665">
        <v>748.20601805416243</v>
      </c>
    </row>
    <row r="1731" spans="1:17" ht="14.4" customHeight="1" x14ac:dyDescent="0.3">
      <c r="A1731" s="660" t="s">
        <v>7517</v>
      </c>
      <c r="B1731" s="661" t="s">
        <v>1686</v>
      </c>
      <c r="C1731" s="661" t="s">
        <v>4364</v>
      </c>
      <c r="D1731" s="661" t="s">
        <v>7336</v>
      </c>
      <c r="E1731" s="661" t="s">
        <v>3819</v>
      </c>
      <c r="F1731" s="664"/>
      <c r="G1731" s="664"/>
      <c r="H1731" s="661"/>
      <c r="I1731" s="661"/>
      <c r="J1731" s="664"/>
      <c r="K1731" s="664"/>
      <c r="L1731" s="661"/>
      <c r="M1731" s="661"/>
      <c r="N1731" s="664">
        <v>10</v>
      </c>
      <c r="O1731" s="664">
        <v>21526.899999999998</v>
      </c>
      <c r="P1731" s="677"/>
      <c r="Q1731" s="665">
        <v>2152.6899999999996</v>
      </c>
    </row>
    <row r="1732" spans="1:17" ht="14.4" customHeight="1" x14ac:dyDescent="0.3">
      <c r="A1732" s="660" t="s">
        <v>7517</v>
      </c>
      <c r="B1732" s="661" t="s">
        <v>1686</v>
      </c>
      <c r="C1732" s="661" t="s">
        <v>4364</v>
      </c>
      <c r="D1732" s="661" t="s">
        <v>7337</v>
      </c>
      <c r="E1732" s="661" t="s">
        <v>2139</v>
      </c>
      <c r="F1732" s="664"/>
      <c r="G1732" s="664"/>
      <c r="H1732" s="661"/>
      <c r="I1732" s="661"/>
      <c r="J1732" s="664"/>
      <c r="K1732" s="664"/>
      <c r="L1732" s="661"/>
      <c r="M1732" s="661"/>
      <c r="N1732" s="664">
        <v>143.99</v>
      </c>
      <c r="O1732" s="664">
        <v>215467.82</v>
      </c>
      <c r="P1732" s="677"/>
      <c r="Q1732" s="665">
        <v>1496.4082227932495</v>
      </c>
    </row>
    <row r="1733" spans="1:17" ht="14.4" customHeight="1" x14ac:dyDescent="0.3">
      <c r="A1733" s="660" t="s">
        <v>7517</v>
      </c>
      <c r="B1733" s="661" t="s">
        <v>1686</v>
      </c>
      <c r="C1733" s="661" t="s">
        <v>4364</v>
      </c>
      <c r="D1733" s="661" t="s">
        <v>7338</v>
      </c>
      <c r="E1733" s="661" t="s">
        <v>7161</v>
      </c>
      <c r="F1733" s="664">
        <v>0.37</v>
      </c>
      <c r="G1733" s="664">
        <v>533.45000000000005</v>
      </c>
      <c r="H1733" s="661">
        <v>1</v>
      </c>
      <c r="I1733" s="661">
        <v>1441.7567567567569</v>
      </c>
      <c r="J1733" s="664"/>
      <c r="K1733" s="664"/>
      <c r="L1733" s="661"/>
      <c r="M1733" s="661"/>
      <c r="N1733" s="664"/>
      <c r="O1733" s="664"/>
      <c r="P1733" s="677"/>
      <c r="Q1733" s="665"/>
    </row>
    <row r="1734" spans="1:17" ht="14.4" customHeight="1" x14ac:dyDescent="0.3">
      <c r="A1734" s="660" t="s">
        <v>7517</v>
      </c>
      <c r="B1734" s="661" t="s">
        <v>1686</v>
      </c>
      <c r="C1734" s="661" t="s">
        <v>4364</v>
      </c>
      <c r="D1734" s="661" t="s">
        <v>7226</v>
      </c>
      <c r="E1734" s="661" t="s">
        <v>1978</v>
      </c>
      <c r="F1734" s="664">
        <v>44.010000000000005</v>
      </c>
      <c r="G1734" s="664">
        <v>1440.3899999999999</v>
      </c>
      <c r="H1734" s="661">
        <v>1</v>
      </c>
      <c r="I1734" s="661">
        <v>32.728698023176541</v>
      </c>
      <c r="J1734" s="664"/>
      <c r="K1734" s="664"/>
      <c r="L1734" s="661"/>
      <c r="M1734" s="661"/>
      <c r="N1734" s="664"/>
      <c r="O1734" s="664"/>
      <c r="P1734" s="677"/>
      <c r="Q1734" s="665"/>
    </row>
    <row r="1735" spans="1:17" ht="14.4" customHeight="1" x14ac:dyDescent="0.3">
      <c r="A1735" s="660" t="s">
        <v>7517</v>
      </c>
      <c r="B1735" s="661" t="s">
        <v>1686</v>
      </c>
      <c r="C1735" s="661" t="s">
        <v>4364</v>
      </c>
      <c r="D1735" s="661" t="s">
        <v>7399</v>
      </c>
      <c r="E1735" s="661" t="s">
        <v>3505</v>
      </c>
      <c r="F1735" s="664"/>
      <c r="G1735" s="664"/>
      <c r="H1735" s="661"/>
      <c r="I1735" s="661"/>
      <c r="J1735" s="664"/>
      <c r="K1735" s="664"/>
      <c r="L1735" s="661"/>
      <c r="M1735" s="661"/>
      <c r="N1735" s="664">
        <v>0.21</v>
      </c>
      <c r="O1735" s="664">
        <v>515.70000000000005</v>
      </c>
      <c r="P1735" s="677"/>
      <c r="Q1735" s="665">
        <v>2455.7142857142862</v>
      </c>
    </row>
    <row r="1736" spans="1:17" ht="14.4" customHeight="1" x14ac:dyDescent="0.3">
      <c r="A1736" s="660" t="s">
        <v>7517</v>
      </c>
      <c r="B1736" s="661" t="s">
        <v>1686</v>
      </c>
      <c r="C1736" s="661" t="s">
        <v>4364</v>
      </c>
      <c r="D1736" s="661" t="s">
        <v>7342</v>
      </c>
      <c r="E1736" s="661" t="s">
        <v>2185</v>
      </c>
      <c r="F1736" s="664"/>
      <c r="G1736" s="664"/>
      <c r="H1736" s="661"/>
      <c r="I1736" s="661"/>
      <c r="J1736" s="664"/>
      <c r="K1736" s="664"/>
      <c r="L1736" s="661"/>
      <c r="M1736" s="661"/>
      <c r="N1736" s="664">
        <v>4.7300000000000004</v>
      </c>
      <c r="O1736" s="664">
        <v>31907.46</v>
      </c>
      <c r="P1736" s="677"/>
      <c r="Q1736" s="665">
        <v>6745.7632135306549</v>
      </c>
    </row>
    <row r="1737" spans="1:17" ht="14.4" customHeight="1" x14ac:dyDescent="0.3">
      <c r="A1737" s="660" t="s">
        <v>7517</v>
      </c>
      <c r="B1737" s="661" t="s">
        <v>1686</v>
      </c>
      <c r="C1737" s="661" t="s">
        <v>4364</v>
      </c>
      <c r="D1737" s="661" t="s">
        <v>7402</v>
      </c>
      <c r="E1737" s="661" t="s">
        <v>4211</v>
      </c>
      <c r="F1737" s="664"/>
      <c r="G1737" s="664"/>
      <c r="H1737" s="661"/>
      <c r="I1737" s="661"/>
      <c r="J1737" s="664"/>
      <c r="K1737" s="664"/>
      <c r="L1737" s="661"/>
      <c r="M1737" s="661"/>
      <c r="N1737" s="664">
        <v>21.4</v>
      </c>
      <c r="O1737" s="664">
        <v>20451.080000000002</v>
      </c>
      <c r="P1737" s="677"/>
      <c r="Q1737" s="665">
        <v>955.65794392523378</v>
      </c>
    </row>
    <row r="1738" spans="1:17" ht="14.4" customHeight="1" x14ac:dyDescent="0.3">
      <c r="A1738" s="660" t="s">
        <v>7517</v>
      </c>
      <c r="B1738" s="661" t="s">
        <v>1686</v>
      </c>
      <c r="C1738" s="661" t="s">
        <v>4364</v>
      </c>
      <c r="D1738" s="661" t="s">
        <v>7403</v>
      </c>
      <c r="E1738" s="661" t="s">
        <v>4211</v>
      </c>
      <c r="F1738" s="664"/>
      <c r="G1738" s="664"/>
      <c r="H1738" s="661"/>
      <c r="I1738" s="661"/>
      <c r="J1738" s="664"/>
      <c r="K1738" s="664"/>
      <c r="L1738" s="661"/>
      <c r="M1738" s="661"/>
      <c r="N1738" s="664">
        <v>16.91</v>
      </c>
      <c r="O1738" s="664">
        <v>40400.480000000003</v>
      </c>
      <c r="P1738" s="677"/>
      <c r="Q1738" s="665">
        <v>2389.1472501478415</v>
      </c>
    </row>
    <row r="1739" spans="1:17" ht="14.4" customHeight="1" x14ac:dyDescent="0.3">
      <c r="A1739" s="660" t="s">
        <v>7517</v>
      </c>
      <c r="B1739" s="661" t="s">
        <v>1686</v>
      </c>
      <c r="C1739" s="661" t="s">
        <v>4364</v>
      </c>
      <c r="D1739" s="661" t="s">
        <v>7345</v>
      </c>
      <c r="E1739" s="661" t="s">
        <v>2192</v>
      </c>
      <c r="F1739" s="664"/>
      <c r="G1739" s="664"/>
      <c r="H1739" s="661"/>
      <c r="I1739" s="661"/>
      <c r="J1739" s="664"/>
      <c r="K1739" s="664"/>
      <c r="L1739" s="661"/>
      <c r="M1739" s="661"/>
      <c r="N1739" s="664">
        <v>65.3</v>
      </c>
      <c r="O1739" s="664">
        <v>51612.85</v>
      </c>
      <c r="P1739" s="677"/>
      <c r="Q1739" s="665">
        <v>790.39586523736602</v>
      </c>
    </row>
    <row r="1740" spans="1:17" ht="14.4" customHeight="1" x14ac:dyDescent="0.3">
      <c r="A1740" s="660" t="s">
        <v>7517</v>
      </c>
      <c r="B1740" s="661" t="s">
        <v>1686</v>
      </c>
      <c r="C1740" s="661" t="s">
        <v>4364</v>
      </c>
      <c r="D1740" s="661" t="s">
        <v>7404</v>
      </c>
      <c r="E1740" s="661" t="s">
        <v>2192</v>
      </c>
      <c r="F1740" s="664"/>
      <c r="G1740" s="664"/>
      <c r="H1740" s="661"/>
      <c r="I1740" s="661"/>
      <c r="J1740" s="664"/>
      <c r="K1740" s="664"/>
      <c r="L1740" s="661"/>
      <c r="M1740" s="661"/>
      <c r="N1740" s="664">
        <v>8.4799999999999986</v>
      </c>
      <c r="O1740" s="664">
        <v>1340.46</v>
      </c>
      <c r="P1740" s="677"/>
      <c r="Q1740" s="665">
        <v>158.07311320754721</v>
      </c>
    </row>
    <row r="1741" spans="1:17" ht="14.4" customHeight="1" x14ac:dyDescent="0.3">
      <c r="A1741" s="660" t="s">
        <v>7517</v>
      </c>
      <c r="B1741" s="661" t="s">
        <v>1686</v>
      </c>
      <c r="C1741" s="661" t="s">
        <v>4364</v>
      </c>
      <c r="D1741" s="661" t="s">
        <v>7405</v>
      </c>
      <c r="E1741" s="661" t="s">
        <v>2192</v>
      </c>
      <c r="F1741" s="664"/>
      <c r="G1741" s="664"/>
      <c r="H1741" s="661"/>
      <c r="I1741" s="661"/>
      <c r="J1741" s="664"/>
      <c r="K1741" s="664"/>
      <c r="L1741" s="661"/>
      <c r="M1741" s="661"/>
      <c r="N1741" s="664">
        <v>5.52</v>
      </c>
      <c r="O1741" s="664">
        <v>218.17</v>
      </c>
      <c r="P1741" s="677"/>
      <c r="Q1741" s="665">
        <v>39.52355072463768</v>
      </c>
    </row>
    <row r="1742" spans="1:17" ht="14.4" customHeight="1" x14ac:dyDescent="0.3">
      <c r="A1742" s="660" t="s">
        <v>7517</v>
      </c>
      <c r="B1742" s="661" t="s">
        <v>1686</v>
      </c>
      <c r="C1742" s="661" t="s">
        <v>4364</v>
      </c>
      <c r="D1742" s="661" t="s">
        <v>7406</v>
      </c>
      <c r="E1742" s="661" t="s">
        <v>2192</v>
      </c>
      <c r="F1742" s="664"/>
      <c r="G1742" s="664"/>
      <c r="H1742" s="661"/>
      <c r="I1742" s="661"/>
      <c r="J1742" s="664"/>
      <c r="K1742" s="664"/>
      <c r="L1742" s="661"/>
      <c r="M1742" s="661"/>
      <c r="N1742" s="664">
        <v>7.7199999999999989</v>
      </c>
      <c r="O1742" s="664">
        <v>610.16000000000008</v>
      </c>
      <c r="P1742" s="677"/>
      <c r="Q1742" s="665">
        <v>79.036269430051831</v>
      </c>
    </row>
    <row r="1743" spans="1:17" ht="14.4" customHeight="1" x14ac:dyDescent="0.3">
      <c r="A1743" s="660" t="s">
        <v>7517</v>
      </c>
      <c r="B1743" s="661" t="s">
        <v>1686</v>
      </c>
      <c r="C1743" s="661" t="s">
        <v>4364</v>
      </c>
      <c r="D1743" s="661" t="s">
        <v>7408</v>
      </c>
      <c r="E1743" s="661" t="s">
        <v>2214</v>
      </c>
      <c r="F1743" s="664"/>
      <c r="G1743" s="664"/>
      <c r="H1743" s="661"/>
      <c r="I1743" s="661"/>
      <c r="J1743" s="664"/>
      <c r="K1743" s="664"/>
      <c r="L1743" s="661"/>
      <c r="M1743" s="661"/>
      <c r="N1743" s="664">
        <v>9</v>
      </c>
      <c r="O1743" s="664">
        <v>19374.21</v>
      </c>
      <c r="P1743" s="677"/>
      <c r="Q1743" s="665">
        <v>2152.69</v>
      </c>
    </row>
    <row r="1744" spans="1:17" ht="14.4" customHeight="1" x14ac:dyDescent="0.3">
      <c r="A1744" s="660" t="s">
        <v>7517</v>
      </c>
      <c r="B1744" s="661" t="s">
        <v>1686</v>
      </c>
      <c r="C1744" s="661" t="s">
        <v>4364</v>
      </c>
      <c r="D1744" s="661" t="s">
        <v>7425</v>
      </c>
      <c r="E1744" s="661" t="s">
        <v>2223</v>
      </c>
      <c r="F1744" s="664"/>
      <c r="G1744" s="664"/>
      <c r="H1744" s="661"/>
      <c r="I1744" s="661"/>
      <c r="J1744" s="664"/>
      <c r="K1744" s="664"/>
      <c r="L1744" s="661"/>
      <c r="M1744" s="661"/>
      <c r="N1744" s="664">
        <v>8.93</v>
      </c>
      <c r="O1744" s="664">
        <v>6681.4600000000009</v>
      </c>
      <c r="P1744" s="677"/>
      <c r="Q1744" s="665">
        <v>748.20380739081759</v>
      </c>
    </row>
    <row r="1745" spans="1:17" ht="14.4" customHeight="1" x14ac:dyDescent="0.3">
      <c r="A1745" s="660" t="s">
        <v>7517</v>
      </c>
      <c r="B1745" s="661" t="s">
        <v>1686</v>
      </c>
      <c r="C1745" s="661" t="s">
        <v>4364</v>
      </c>
      <c r="D1745" s="661" t="s">
        <v>7409</v>
      </c>
      <c r="E1745" s="661" t="s">
        <v>3505</v>
      </c>
      <c r="F1745" s="664"/>
      <c r="G1745" s="664"/>
      <c r="H1745" s="661"/>
      <c r="I1745" s="661"/>
      <c r="J1745" s="664"/>
      <c r="K1745" s="664"/>
      <c r="L1745" s="661"/>
      <c r="M1745" s="661"/>
      <c r="N1745" s="664">
        <v>0.76</v>
      </c>
      <c r="O1745" s="664">
        <v>559.9</v>
      </c>
      <c r="P1745" s="677"/>
      <c r="Q1745" s="665">
        <v>736.71052631578948</v>
      </c>
    </row>
    <row r="1746" spans="1:17" ht="14.4" customHeight="1" x14ac:dyDescent="0.3">
      <c r="A1746" s="660" t="s">
        <v>7517</v>
      </c>
      <c r="B1746" s="661" t="s">
        <v>1686</v>
      </c>
      <c r="C1746" s="661" t="s">
        <v>4364</v>
      </c>
      <c r="D1746" s="661" t="s">
        <v>7426</v>
      </c>
      <c r="E1746" s="661" t="s">
        <v>2223</v>
      </c>
      <c r="F1746" s="664"/>
      <c r="G1746" s="664"/>
      <c r="H1746" s="661"/>
      <c r="I1746" s="661"/>
      <c r="J1746" s="664"/>
      <c r="K1746" s="664"/>
      <c r="L1746" s="661"/>
      <c r="M1746" s="661"/>
      <c r="N1746" s="664">
        <v>31.830000000000002</v>
      </c>
      <c r="O1746" s="664">
        <v>47630.659999999996</v>
      </c>
      <c r="P1746" s="677"/>
      <c r="Q1746" s="665">
        <v>1496.4077913917686</v>
      </c>
    </row>
    <row r="1747" spans="1:17" ht="14.4" customHeight="1" x14ac:dyDescent="0.3">
      <c r="A1747" s="660" t="s">
        <v>7517</v>
      </c>
      <c r="B1747" s="661" t="s">
        <v>1686</v>
      </c>
      <c r="C1747" s="661" t="s">
        <v>4364</v>
      </c>
      <c r="D1747" s="661" t="s">
        <v>7524</v>
      </c>
      <c r="E1747" s="661" t="s">
        <v>3859</v>
      </c>
      <c r="F1747" s="664"/>
      <c r="G1747" s="664"/>
      <c r="H1747" s="661"/>
      <c r="I1747" s="661"/>
      <c r="J1747" s="664"/>
      <c r="K1747" s="664"/>
      <c r="L1747" s="661"/>
      <c r="M1747" s="661"/>
      <c r="N1747" s="664">
        <v>6</v>
      </c>
      <c r="O1747" s="664">
        <v>55074.12</v>
      </c>
      <c r="P1747" s="677"/>
      <c r="Q1747" s="665">
        <v>9179.02</v>
      </c>
    </row>
    <row r="1748" spans="1:17" ht="14.4" customHeight="1" x14ac:dyDescent="0.3">
      <c r="A1748" s="660" t="s">
        <v>7517</v>
      </c>
      <c r="B1748" s="661" t="s">
        <v>1686</v>
      </c>
      <c r="C1748" s="661" t="s">
        <v>7165</v>
      </c>
      <c r="D1748" s="661" t="s">
        <v>7173</v>
      </c>
      <c r="E1748" s="661" t="s">
        <v>7174</v>
      </c>
      <c r="F1748" s="664">
        <v>0.2</v>
      </c>
      <c r="G1748" s="664">
        <v>18.079999999999998</v>
      </c>
      <c r="H1748" s="661">
        <v>1</v>
      </c>
      <c r="I1748" s="661">
        <v>90.399999999999991</v>
      </c>
      <c r="J1748" s="664">
        <v>0.8</v>
      </c>
      <c r="K1748" s="664">
        <v>72.92</v>
      </c>
      <c r="L1748" s="661">
        <v>4.033185840707965</v>
      </c>
      <c r="M1748" s="661">
        <v>91.149999999999991</v>
      </c>
      <c r="N1748" s="664">
        <v>0.8</v>
      </c>
      <c r="O1748" s="664">
        <v>45.260000000000005</v>
      </c>
      <c r="P1748" s="677">
        <v>2.5033185840707968</v>
      </c>
      <c r="Q1748" s="665">
        <v>56.575000000000003</v>
      </c>
    </row>
    <row r="1749" spans="1:17" ht="14.4" customHeight="1" x14ac:dyDescent="0.3">
      <c r="A1749" s="660" t="s">
        <v>7517</v>
      </c>
      <c r="B1749" s="661" t="s">
        <v>1686</v>
      </c>
      <c r="C1749" s="661" t="s">
        <v>7165</v>
      </c>
      <c r="D1749" s="661" t="s">
        <v>7175</v>
      </c>
      <c r="E1749" s="661" t="s">
        <v>7176</v>
      </c>
      <c r="F1749" s="664">
        <v>0.4</v>
      </c>
      <c r="G1749" s="664">
        <v>48.2</v>
      </c>
      <c r="H1749" s="661">
        <v>1</v>
      </c>
      <c r="I1749" s="661">
        <v>120.5</v>
      </c>
      <c r="J1749" s="664"/>
      <c r="K1749" s="664"/>
      <c r="L1749" s="661"/>
      <c r="M1749" s="661"/>
      <c r="N1749" s="664">
        <v>0.6</v>
      </c>
      <c r="O1749" s="664">
        <v>67.92</v>
      </c>
      <c r="P1749" s="677">
        <v>1.4091286307053941</v>
      </c>
      <c r="Q1749" s="665">
        <v>113.2</v>
      </c>
    </row>
    <row r="1750" spans="1:17" ht="14.4" customHeight="1" x14ac:dyDescent="0.3">
      <c r="A1750" s="660" t="s">
        <v>7517</v>
      </c>
      <c r="B1750" s="661" t="s">
        <v>1686</v>
      </c>
      <c r="C1750" s="661" t="s">
        <v>7165</v>
      </c>
      <c r="D1750" s="661" t="s">
        <v>7177</v>
      </c>
      <c r="E1750" s="661" t="s">
        <v>7178</v>
      </c>
      <c r="F1750" s="664">
        <v>0.8</v>
      </c>
      <c r="G1750" s="664">
        <v>26.31</v>
      </c>
      <c r="H1750" s="661">
        <v>1</v>
      </c>
      <c r="I1750" s="661">
        <v>32.887499999999996</v>
      </c>
      <c r="J1750" s="664"/>
      <c r="K1750" s="664"/>
      <c r="L1750" s="661"/>
      <c r="M1750" s="661"/>
      <c r="N1750" s="664"/>
      <c r="O1750" s="664"/>
      <c r="P1750" s="677"/>
      <c r="Q1750" s="665"/>
    </row>
    <row r="1751" spans="1:17" ht="14.4" customHeight="1" x14ac:dyDescent="0.3">
      <c r="A1751" s="660" t="s">
        <v>7517</v>
      </c>
      <c r="B1751" s="661" t="s">
        <v>1686</v>
      </c>
      <c r="C1751" s="661" t="s">
        <v>7165</v>
      </c>
      <c r="D1751" s="661" t="s">
        <v>7227</v>
      </c>
      <c r="E1751" s="661" t="s">
        <v>7228</v>
      </c>
      <c r="F1751" s="664"/>
      <c r="G1751" s="664"/>
      <c r="H1751" s="661"/>
      <c r="I1751" s="661"/>
      <c r="J1751" s="664">
        <v>0.4</v>
      </c>
      <c r="K1751" s="664">
        <v>4.68</v>
      </c>
      <c r="L1751" s="661"/>
      <c r="M1751" s="661">
        <v>11.7</v>
      </c>
      <c r="N1751" s="664"/>
      <c r="O1751" s="664"/>
      <c r="P1751" s="677"/>
      <c r="Q1751" s="665"/>
    </row>
    <row r="1752" spans="1:17" ht="14.4" customHeight="1" x14ac:dyDescent="0.3">
      <c r="A1752" s="660" t="s">
        <v>7517</v>
      </c>
      <c r="B1752" s="661" t="s">
        <v>1686</v>
      </c>
      <c r="C1752" s="661" t="s">
        <v>7165</v>
      </c>
      <c r="D1752" s="661" t="s">
        <v>7179</v>
      </c>
      <c r="E1752" s="661" t="s">
        <v>7180</v>
      </c>
      <c r="F1752" s="664">
        <v>0.8</v>
      </c>
      <c r="G1752" s="664">
        <v>156.47999999999999</v>
      </c>
      <c r="H1752" s="661">
        <v>1</v>
      </c>
      <c r="I1752" s="661">
        <v>195.59999999999997</v>
      </c>
      <c r="J1752" s="664">
        <v>0.1</v>
      </c>
      <c r="K1752" s="664">
        <v>19.73</v>
      </c>
      <c r="L1752" s="661">
        <v>0.12608640081799591</v>
      </c>
      <c r="M1752" s="661">
        <v>197.29999999999998</v>
      </c>
      <c r="N1752" s="664">
        <v>0.4</v>
      </c>
      <c r="O1752" s="664">
        <v>78.92</v>
      </c>
      <c r="P1752" s="677">
        <v>0.50434560327198363</v>
      </c>
      <c r="Q1752" s="665">
        <v>197.29999999999998</v>
      </c>
    </row>
    <row r="1753" spans="1:17" ht="14.4" customHeight="1" x14ac:dyDescent="0.3">
      <c r="A1753" s="660" t="s">
        <v>7517</v>
      </c>
      <c r="B1753" s="661" t="s">
        <v>1686</v>
      </c>
      <c r="C1753" s="661" t="s">
        <v>7165</v>
      </c>
      <c r="D1753" s="661" t="s">
        <v>7230</v>
      </c>
      <c r="E1753" s="661" t="s">
        <v>7231</v>
      </c>
      <c r="F1753" s="664">
        <v>1</v>
      </c>
      <c r="G1753" s="664">
        <v>10316.41</v>
      </c>
      <c r="H1753" s="661">
        <v>1</v>
      </c>
      <c r="I1753" s="661">
        <v>10316.41</v>
      </c>
      <c r="J1753" s="664"/>
      <c r="K1753" s="664"/>
      <c r="L1753" s="661"/>
      <c r="M1753" s="661"/>
      <c r="N1753" s="664">
        <v>2</v>
      </c>
      <c r="O1753" s="664">
        <v>15844.76</v>
      </c>
      <c r="P1753" s="677">
        <v>1.5358792448148144</v>
      </c>
      <c r="Q1753" s="665">
        <v>7922.38</v>
      </c>
    </row>
    <row r="1754" spans="1:17" ht="14.4" customHeight="1" x14ac:dyDescent="0.3">
      <c r="A1754" s="660" t="s">
        <v>7517</v>
      </c>
      <c r="B1754" s="661" t="s">
        <v>1686</v>
      </c>
      <c r="C1754" s="661" t="s">
        <v>7165</v>
      </c>
      <c r="D1754" s="661" t="s">
        <v>7181</v>
      </c>
      <c r="E1754" s="661" t="s">
        <v>7182</v>
      </c>
      <c r="F1754" s="664"/>
      <c r="G1754" s="664"/>
      <c r="H1754" s="661"/>
      <c r="I1754" s="661"/>
      <c r="J1754" s="664">
        <v>1</v>
      </c>
      <c r="K1754" s="664">
        <v>68.319999999999993</v>
      </c>
      <c r="L1754" s="661"/>
      <c r="M1754" s="661">
        <v>68.319999999999993</v>
      </c>
      <c r="N1754" s="664"/>
      <c r="O1754" s="664"/>
      <c r="P1754" s="677"/>
      <c r="Q1754" s="665"/>
    </row>
    <row r="1755" spans="1:17" ht="14.4" customHeight="1" x14ac:dyDescent="0.3">
      <c r="A1755" s="660" t="s">
        <v>7517</v>
      </c>
      <c r="B1755" s="661" t="s">
        <v>1686</v>
      </c>
      <c r="C1755" s="661" t="s">
        <v>7165</v>
      </c>
      <c r="D1755" s="661" t="s">
        <v>7183</v>
      </c>
      <c r="E1755" s="661" t="s">
        <v>7182</v>
      </c>
      <c r="F1755" s="664">
        <v>5.0199999999999996</v>
      </c>
      <c r="G1755" s="664">
        <v>657.90000000000009</v>
      </c>
      <c r="H1755" s="661">
        <v>1</v>
      </c>
      <c r="I1755" s="661">
        <v>131.05577689243032</v>
      </c>
      <c r="J1755" s="664"/>
      <c r="K1755" s="664"/>
      <c r="L1755" s="661"/>
      <c r="M1755" s="661"/>
      <c r="N1755" s="664"/>
      <c r="O1755" s="664"/>
      <c r="P1755" s="677"/>
      <c r="Q1755" s="665"/>
    </row>
    <row r="1756" spans="1:17" ht="14.4" customHeight="1" x14ac:dyDescent="0.3">
      <c r="A1756" s="660" t="s">
        <v>7517</v>
      </c>
      <c r="B1756" s="661" t="s">
        <v>1686</v>
      </c>
      <c r="C1756" s="661" t="s">
        <v>7165</v>
      </c>
      <c r="D1756" s="661" t="s">
        <v>7184</v>
      </c>
      <c r="E1756" s="661" t="s">
        <v>7182</v>
      </c>
      <c r="F1756" s="664">
        <v>0.69</v>
      </c>
      <c r="G1756" s="664">
        <v>540.63</v>
      </c>
      <c r="H1756" s="661">
        <v>1</v>
      </c>
      <c r="I1756" s="661">
        <v>783.52173913043487</v>
      </c>
      <c r="J1756" s="664">
        <v>1.8800000000000001</v>
      </c>
      <c r="K1756" s="664">
        <v>1355.9399999999998</v>
      </c>
      <c r="L1756" s="661">
        <v>2.5080739137672712</v>
      </c>
      <c r="M1756" s="661">
        <v>721.24468085106366</v>
      </c>
      <c r="N1756" s="664"/>
      <c r="O1756" s="664"/>
      <c r="P1756" s="677"/>
      <c r="Q1756" s="665"/>
    </row>
    <row r="1757" spans="1:17" ht="14.4" customHeight="1" x14ac:dyDescent="0.3">
      <c r="A1757" s="660" t="s">
        <v>7517</v>
      </c>
      <c r="B1757" s="661" t="s">
        <v>1686</v>
      </c>
      <c r="C1757" s="661" t="s">
        <v>7165</v>
      </c>
      <c r="D1757" s="661" t="s">
        <v>7233</v>
      </c>
      <c r="E1757" s="661" t="s">
        <v>642</v>
      </c>
      <c r="F1757" s="664"/>
      <c r="G1757" s="664"/>
      <c r="H1757" s="661"/>
      <c r="I1757" s="661"/>
      <c r="J1757" s="664">
        <v>1</v>
      </c>
      <c r="K1757" s="664">
        <v>33173.54</v>
      </c>
      <c r="L1757" s="661"/>
      <c r="M1757" s="661">
        <v>33173.54</v>
      </c>
      <c r="N1757" s="664"/>
      <c r="O1757" s="664"/>
      <c r="P1757" s="677"/>
      <c r="Q1757" s="665"/>
    </row>
    <row r="1758" spans="1:17" ht="14.4" customHeight="1" x14ac:dyDescent="0.3">
      <c r="A1758" s="660" t="s">
        <v>7517</v>
      </c>
      <c r="B1758" s="661" t="s">
        <v>1686</v>
      </c>
      <c r="C1758" s="661" t="s">
        <v>7165</v>
      </c>
      <c r="D1758" s="661" t="s">
        <v>7235</v>
      </c>
      <c r="E1758" s="661" t="s">
        <v>7236</v>
      </c>
      <c r="F1758" s="664">
        <v>1.49</v>
      </c>
      <c r="G1758" s="664">
        <v>7174.59</v>
      </c>
      <c r="H1758" s="661">
        <v>1</v>
      </c>
      <c r="I1758" s="661">
        <v>4815.1610738255031</v>
      </c>
      <c r="J1758" s="664"/>
      <c r="K1758" s="664"/>
      <c r="L1758" s="661"/>
      <c r="M1758" s="661"/>
      <c r="N1758" s="664"/>
      <c r="O1758" s="664"/>
      <c r="P1758" s="677"/>
      <c r="Q1758" s="665"/>
    </row>
    <row r="1759" spans="1:17" ht="14.4" customHeight="1" x14ac:dyDescent="0.3">
      <c r="A1759" s="660" t="s">
        <v>7517</v>
      </c>
      <c r="B1759" s="661" t="s">
        <v>1686</v>
      </c>
      <c r="C1759" s="661" t="s">
        <v>7165</v>
      </c>
      <c r="D1759" s="661" t="s">
        <v>7237</v>
      </c>
      <c r="E1759" s="661" t="s">
        <v>3883</v>
      </c>
      <c r="F1759" s="664">
        <v>1</v>
      </c>
      <c r="G1759" s="664">
        <v>9780.99</v>
      </c>
      <c r="H1759" s="661">
        <v>1</v>
      </c>
      <c r="I1759" s="661">
        <v>9780.99</v>
      </c>
      <c r="J1759" s="664"/>
      <c r="K1759" s="664"/>
      <c r="L1759" s="661"/>
      <c r="M1759" s="661"/>
      <c r="N1759" s="664"/>
      <c r="O1759" s="664"/>
      <c r="P1759" s="677"/>
      <c r="Q1759" s="665"/>
    </row>
    <row r="1760" spans="1:17" ht="14.4" customHeight="1" x14ac:dyDescent="0.3">
      <c r="A1760" s="660" t="s">
        <v>7517</v>
      </c>
      <c r="B1760" s="661" t="s">
        <v>1686</v>
      </c>
      <c r="C1760" s="661" t="s">
        <v>7165</v>
      </c>
      <c r="D1760" s="661" t="s">
        <v>7185</v>
      </c>
      <c r="E1760" s="661" t="s">
        <v>3927</v>
      </c>
      <c r="F1760" s="664"/>
      <c r="G1760" s="664"/>
      <c r="H1760" s="661"/>
      <c r="I1760" s="661"/>
      <c r="J1760" s="664">
        <v>5.85</v>
      </c>
      <c r="K1760" s="664">
        <v>88297.25</v>
      </c>
      <c r="L1760" s="661"/>
      <c r="M1760" s="661">
        <v>15093.54700854701</v>
      </c>
      <c r="N1760" s="664"/>
      <c r="O1760" s="664"/>
      <c r="P1760" s="677"/>
      <c r="Q1760" s="665"/>
    </row>
    <row r="1761" spans="1:17" ht="14.4" customHeight="1" x14ac:dyDescent="0.3">
      <c r="A1761" s="660" t="s">
        <v>7517</v>
      </c>
      <c r="B1761" s="661" t="s">
        <v>1686</v>
      </c>
      <c r="C1761" s="661" t="s">
        <v>7165</v>
      </c>
      <c r="D1761" s="661" t="s">
        <v>7189</v>
      </c>
      <c r="E1761" s="661" t="s">
        <v>4221</v>
      </c>
      <c r="F1761" s="664">
        <v>2</v>
      </c>
      <c r="G1761" s="664">
        <v>13907.12</v>
      </c>
      <c r="H1761" s="661">
        <v>1</v>
      </c>
      <c r="I1761" s="661">
        <v>6953.56</v>
      </c>
      <c r="J1761" s="664">
        <v>2</v>
      </c>
      <c r="K1761" s="664">
        <v>13982.07</v>
      </c>
      <c r="L1761" s="661">
        <v>1.0053893257554403</v>
      </c>
      <c r="M1761" s="661">
        <v>6991.0349999999999</v>
      </c>
      <c r="N1761" s="664">
        <v>4</v>
      </c>
      <c r="O1761" s="664">
        <v>17285.3</v>
      </c>
      <c r="P1761" s="677">
        <v>1.2429101064778327</v>
      </c>
      <c r="Q1761" s="665">
        <v>4321.3249999999998</v>
      </c>
    </row>
    <row r="1762" spans="1:17" ht="14.4" customHeight="1" x14ac:dyDescent="0.3">
      <c r="A1762" s="660" t="s">
        <v>7517</v>
      </c>
      <c r="B1762" s="661" t="s">
        <v>1686</v>
      </c>
      <c r="C1762" s="661" t="s">
        <v>7165</v>
      </c>
      <c r="D1762" s="661" t="s">
        <v>7244</v>
      </c>
      <c r="E1762" s="661" t="s">
        <v>4342</v>
      </c>
      <c r="F1762" s="664"/>
      <c r="G1762" s="664"/>
      <c r="H1762" s="661"/>
      <c r="I1762" s="661"/>
      <c r="J1762" s="664">
        <v>2</v>
      </c>
      <c r="K1762" s="664">
        <v>28410.82</v>
      </c>
      <c r="L1762" s="661"/>
      <c r="M1762" s="661">
        <v>14205.41</v>
      </c>
      <c r="N1762" s="664">
        <v>6</v>
      </c>
      <c r="O1762" s="664">
        <v>66716.52</v>
      </c>
      <c r="P1762" s="677"/>
      <c r="Q1762" s="665">
        <v>11119.42</v>
      </c>
    </row>
    <row r="1763" spans="1:17" ht="14.4" customHeight="1" x14ac:dyDescent="0.3">
      <c r="A1763" s="660" t="s">
        <v>7517</v>
      </c>
      <c r="B1763" s="661" t="s">
        <v>1686</v>
      </c>
      <c r="C1763" s="661" t="s">
        <v>7165</v>
      </c>
      <c r="D1763" s="661" t="s">
        <v>7192</v>
      </c>
      <c r="E1763" s="661" t="s">
        <v>7193</v>
      </c>
      <c r="F1763" s="664">
        <v>1</v>
      </c>
      <c r="G1763" s="664">
        <v>24501.45</v>
      </c>
      <c r="H1763" s="661">
        <v>1</v>
      </c>
      <c r="I1763" s="661">
        <v>24501.45</v>
      </c>
      <c r="J1763" s="664">
        <v>1</v>
      </c>
      <c r="K1763" s="664">
        <v>24716.38</v>
      </c>
      <c r="L1763" s="661">
        <v>1.0087721338941165</v>
      </c>
      <c r="M1763" s="661">
        <v>24716.38</v>
      </c>
      <c r="N1763" s="664">
        <v>3</v>
      </c>
      <c r="O1763" s="664">
        <v>74149.14</v>
      </c>
      <c r="P1763" s="677">
        <v>3.0263164016823492</v>
      </c>
      <c r="Q1763" s="665">
        <v>24716.38</v>
      </c>
    </row>
    <row r="1764" spans="1:17" ht="14.4" customHeight="1" x14ac:dyDescent="0.3">
      <c r="A1764" s="660" t="s">
        <v>7517</v>
      </c>
      <c r="B1764" s="661" t="s">
        <v>1686</v>
      </c>
      <c r="C1764" s="661" t="s">
        <v>7165</v>
      </c>
      <c r="D1764" s="661" t="s">
        <v>7196</v>
      </c>
      <c r="E1764" s="661" t="s">
        <v>3947</v>
      </c>
      <c r="F1764" s="664">
        <v>0</v>
      </c>
      <c r="G1764" s="664">
        <v>0</v>
      </c>
      <c r="H1764" s="661"/>
      <c r="I1764" s="661"/>
      <c r="J1764" s="664"/>
      <c r="K1764" s="664"/>
      <c r="L1764" s="661"/>
      <c r="M1764" s="661"/>
      <c r="N1764" s="664"/>
      <c r="O1764" s="664"/>
      <c r="P1764" s="677"/>
      <c r="Q1764" s="665"/>
    </row>
    <row r="1765" spans="1:17" ht="14.4" customHeight="1" x14ac:dyDescent="0.3">
      <c r="A1765" s="660" t="s">
        <v>7517</v>
      </c>
      <c r="B1765" s="661" t="s">
        <v>1686</v>
      </c>
      <c r="C1765" s="661" t="s">
        <v>7165</v>
      </c>
      <c r="D1765" s="661" t="s">
        <v>7252</v>
      </c>
      <c r="E1765" s="661" t="s">
        <v>7253</v>
      </c>
      <c r="F1765" s="664">
        <v>5</v>
      </c>
      <c r="G1765" s="664">
        <v>252.55</v>
      </c>
      <c r="H1765" s="661">
        <v>1</v>
      </c>
      <c r="I1765" s="661">
        <v>50.510000000000005</v>
      </c>
      <c r="J1765" s="664"/>
      <c r="K1765" s="664"/>
      <c r="L1765" s="661"/>
      <c r="M1765" s="661"/>
      <c r="N1765" s="664">
        <v>1</v>
      </c>
      <c r="O1765" s="664">
        <v>50.95</v>
      </c>
      <c r="P1765" s="677">
        <v>0.20174222926153237</v>
      </c>
      <c r="Q1765" s="665">
        <v>50.95</v>
      </c>
    </row>
    <row r="1766" spans="1:17" ht="14.4" customHeight="1" x14ac:dyDescent="0.3">
      <c r="A1766" s="660" t="s">
        <v>7517</v>
      </c>
      <c r="B1766" s="661" t="s">
        <v>1686</v>
      </c>
      <c r="C1766" s="661" t="s">
        <v>7165</v>
      </c>
      <c r="D1766" s="661" t="s">
        <v>7200</v>
      </c>
      <c r="E1766" s="661" t="s">
        <v>7161</v>
      </c>
      <c r="F1766" s="664">
        <v>18.7</v>
      </c>
      <c r="G1766" s="664">
        <v>167.55</v>
      </c>
      <c r="H1766" s="661">
        <v>1</v>
      </c>
      <c r="I1766" s="661">
        <v>8.9598930481283432</v>
      </c>
      <c r="J1766" s="664"/>
      <c r="K1766" s="664"/>
      <c r="L1766" s="661"/>
      <c r="M1766" s="661"/>
      <c r="N1766" s="664"/>
      <c r="O1766" s="664"/>
      <c r="P1766" s="677"/>
      <c r="Q1766" s="665"/>
    </row>
    <row r="1767" spans="1:17" ht="14.4" customHeight="1" x14ac:dyDescent="0.3">
      <c r="A1767" s="660" t="s">
        <v>7517</v>
      </c>
      <c r="B1767" s="661" t="s">
        <v>1686</v>
      </c>
      <c r="C1767" s="661" t="s">
        <v>7165</v>
      </c>
      <c r="D1767" s="661" t="s">
        <v>7256</v>
      </c>
      <c r="E1767" s="661" t="s">
        <v>7257</v>
      </c>
      <c r="F1767" s="664">
        <v>0.32</v>
      </c>
      <c r="G1767" s="664">
        <v>370.37</v>
      </c>
      <c r="H1767" s="661">
        <v>1</v>
      </c>
      <c r="I1767" s="661">
        <v>1157.40625</v>
      </c>
      <c r="J1767" s="664"/>
      <c r="K1767" s="664"/>
      <c r="L1767" s="661"/>
      <c r="M1767" s="661"/>
      <c r="N1767" s="664"/>
      <c r="O1767" s="664"/>
      <c r="P1767" s="677"/>
      <c r="Q1767" s="665"/>
    </row>
    <row r="1768" spans="1:17" ht="14.4" customHeight="1" x14ac:dyDescent="0.3">
      <c r="A1768" s="660" t="s">
        <v>7517</v>
      </c>
      <c r="B1768" s="661" t="s">
        <v>1686</v>
      </c>
      <c r="C1768" s="661" t="s">
        <v>7165</v>
      </c>
      <c r="D1768" s="661" t="s">
        <v>7258</v>
      </c>
      <c r="E1768" s="661" t="s">
        <v>4211</v>
      </c>
      <c r="F1768" s="664"/>
      <c r="G1768" s="664"/>
      <c r="H1768" s="661"/>
      <c r="I1768" s="661"/>
      <c r="J1768" s="664"/>
      <c r="K1768" s="664"/>
      <c r="L1768" s="661"/>
      <c r="M1768" s="661"/>
      <c r="N1768" s="664">
        <v>1</v>
      </c>
      <c r="O1768" s="664">
        <v>955.66</v>
      </c>
      <c r="P1768" s="677"/>
      <c r="Q1768" s="665">
        <v>955.66</v>
      </c>
    </row>
    <row r="1769" spans="1:17" ht="14.4" customHeight="1" x14ac:dyDescent="0.3">
      <c r="A1769" s="660" t="s">
        <v>7517</v>
      </c>
      <c r="B1769" s="661" t="s">
        <v>1686</v>
      </c>
      <c r="C1769" s="661" t="s">
        <v>7165</v>
      </c>
      <c r="D1769" s="661" t="s">
        <v>7201</v>
      </c>
      <c r="E1769" s="661" t="s">
        <v>4211</v>
      </c>
      <c r="F1769" s="664"/>
      <c r="G1769" s="664"/>
      <c r="H1769" s="661"/>
      <c r="I1769" s="661"/>
      <c r="J1769" s="664"/>
      <c r="K1769" s="664"/>
      <c r="L1769" s="661"/>
      <c r="M1769" s="661"/>
      <c r="N1769" s="664">
        <v>2.06</v>
      </c>
      <c r="O1769" s="664">
        <v>4921.66</v>
      </c>
      <c r="P1769" s="677"/>
      <c r="Q1769" s="665">
        <v>2389.155339805825</v>
      </c>
    </row>
    <row r="1770" spans="1:17" ht="14.4" customHeight="1" x14ac:dyDescent="0.3">
      <c r="A1770" s="660" t="s">
        <v>7517</v>
      </c>
      <c r="B1770" s="661" t="s">
        <v>1686</v>
      </c>
      <c r="C1770" s="661" t="s">
        <v>7165</v>
      </c>
      <c r="D1770" s="661" t="s">
        <v>7260</v>
      </c>
      <c r="E1770" s="661" t="s">
        <v>7261</v>
      </c>
      <c r="F1770" s="664">
        <v>13</v>
      </c>
      <c r="G1770" s="664">
        <v>50935.119999999995</v>
      </c>
      <c r="H1770" s="661">
        <v>1</v>
      </c>
      <c r="I1770" s="661">
        <v>3918.0861538461536</v>
      </c>
      <c r="J1770" s="664">
        <v>9</v>
      </c>
      <c r="K1770" s="664">
        <v>21469.14</v>
      </c>
      <c r="L1770" s="661">
        <v>0.42149974320272537</v>
      </c>
      <c r="M1770" s="661">
        <v>2385.46</v>
      </c>
      <c r="N1770" s="664">
        <v>8</v>
      </c>
      <c r="O1770" s="664">
        <v>19083.68</v>
      </c>
      <c r="P1770" s="677">
        <v>0.37466643840242259</v>
      </c>
      <c r="Q1770" s="665">
        <v>2385.46</v>
      </c>
    </row>
    <row r="1771" spans="1:17" ht="14.4" customHeight="1" x14ac:dyDescent="0.3">
      <c r="A1771" s="660" t="s">
        <v>7517</v>
      </c>
      <c r="B1771" s="661" t="s">
        <v>1686</v>
      </c>
      <c r="C1771" s="661" t="s">
        <v>7165</v>
      </c>
      <c r="D1771" s="661" t="s">
        <v>7262</v>
      </c>
      <c r="E1771" s="661" t="s">
        <v>7161</v>
      </c>
      <c r="F1771" s="664">
        <v>3.45</v>
      </c>
      <c r="G1771" s="664">
        <v>564.03</v>
      </c>
      <c r="H1771" s="661">
        <v>1</v>
      </c>
      <c r="I1771" s="661">
        <v>163.4869565217391</v>
      </c>
      <c r="J1771" s="664"/>
      <c r="K1771" s="664"/>
      <c r="L1771" s="661"/>
      <c r="M1771" s="661"/>
      <c r="N1771" s="664"/>
      <c r="O1771" s="664"/>
      <c r="P1771" s="677"/>
      <c r="Q1771" s="665"/>
    </row>
    <row r="1772" spans="1:17" ht="14.4" customHeight="1" x14ac:dyDescent="0.3">
      <c r="A1772" s="660" t="s">
        <v>7517</v>
      </c>
      <c r="B1772" s="661" t="s">
        <v>1686</v>
      </c>
      <c r="C1772" s="661" t="s">
        <v>7165</v>
      </c>
      <c r="D1772" s="661" t="s">
        <v>7263</v>
      </c>
      <c r="E1772" s="661" t="s">
        <v>7161</v>
      </c>
      <c r="F1772" s="664">
        <v>1.1000000000000001</v>
      </c>
      <c r="G1772" s="664">
        <v>1618.58</v>
      </c>
      <c r="H1772" s="661">
        <v>1</v>
      </c>
      <c r="I1772" s="661">
        <v>1471.4363636363635</v>
      </c>
      <c r="J1772" s="664"/>
      <c r="K1772" s="664"/>
      <c r="L1772" s="661"/>
      <c r="M1772" s="661"/>
      <c r="N1772" s="664"/>
      <c r="O1772" s="664"/>
      <c r="P1772" s="677"/>
      <c r="Q1772" s="665"/>
    </row>
    <row r="1773" spans="1:17" ht="14.4" customHeight="1" x14ac:dyDescent="0.3">
      <c r="A1773" s="660" t="s">
        <v>7517</v>
      </c>
      <c r="B1773" s="661" t="s">
        <v>1686</v>
      </c>
      <c r="C1773" s="661" t="s">
        <v>7165</v>
      </c>
      <c r="D1773" s="661" t="s">
        <v>7202</v>
      </c>
      <c r="E1773" s="661" t="s">
        <v>1021</v>
      </c>
      <c r="F1773" s="664">
        <v>2</v>
      </c>
      <c r="G1773" s="664">
        <v>153.69999999999999</v>
      </c>
      <c r="H1773" s="661">
        <v>1</v>
      </c>
      <c r="I1773" s="661">
        <v>76.849999999999994</v>
      </c>
      <c r="J1773" s="664">
        <v>0.8</v>
      </c>
      <c r="K1773" s="664">
        <v>62.04</v>
      </c>
      <c r="L1773" s="661">
        <v>0.40364346128822381</v>
      </c>
      <c r="M1773" s="661">
        <v>77.55</v>
      </c>
      <c r="N1773" s="664">
        <v>1.2999999999999998</v>
      </c>
      <c r="O1773" s="664">
        <v>96.49</v>
      </c>
      <c r="P1773" s="677">
        <v>0.62778139232270658</v>
      </c>
      <c r="Q1773" s="665">
        <v>74.223076923076931</v>
      </c>
    </row>
    <row r="1774" spans="1:17" ht="14.4" customHeight="1" x14ac:dyDescent="0.3">
      <c r="A1774" s="660" t="s">
        <v>7517</v>
      </c>
      <c r="B1774" s="661" t="s">
        <v>1686</v>
      </c>
      <c r="C1774" s="661" t="s">
        <v>7165</v>
      </c>
      <c r="D1774" s="661" t="s">
        <v>7265</v>
      </c>
      <c r="E1774" s="661" t="s">
        <v>1622</v>
      </c>
      <c r="F1774" s="664">
        <v>0.62</v>
      </c>
      <c r="G1774" s="664">
        <v>209.02</v>
      </c>
      <c r="H1774" s="661">
        <v>1</v>
      </c>
      <c r="I1774" s="661">
        <v>337.12903225806451</v>
      </c>
      <c r="J1774" s="664">
        <v>0.31</v>
      </c>
      <c r="K1774" s="664">
        <v>105.43</v>
      </c>
      <c r="L1774" s="661">
        <v>0.50440149268012635</v>
      </c>
      <c r="M1774" s="661">
        <v>340.09677419354841</v>
      </c>
      <c r="N1774" s="664"/>
      <c r="O1774" s="664"/>
      <c r="P1774" s="677"/>
      <c r="Q1774" s="665"/>
    </row>
    <row r="1775" spans="1:17" ht="14.4" customHeight="1" x14ac:dyDescent="0.3">
      <c r="A1775" s="660" t="s">
        <v>7517</v>
      </c>
      <c r="B1775" s="661" t="s">
        <v>1686</v>
      </c>
      <c r="C1775" s="661" t="s">
        <v>7165</v>
      </c>
      <c r="D1775" s="661" t="s">
        <v>7267</v>
      </c>
      <c r="E1775" s="661" t="s">
        <v>1630</v>
      </c>
      <c r="F1775" s="664">
        <v>1</v>
      </c>
      <c r="G1775" s="664">
        <v>168.57</v>
      </c>
      <c r="H1775" s="661">
        <v>1</v>
      </c>
      <c r="I1775" s="661">
        <v>168.57</v>
      </c>
      <c r="J1775" s="664">
        <v>1</v>
      </c>
      <c r="K1775" s="664">
        <v>170.05</v>
      </c>
      <c r="L1775" s="661">
        <v>1.0087797354214867</v>
      </c>
      <c r="M1775" s="661">
        <v>170.05</v>
      </c>
      <c r="N1775" s="664"/>
      <c r="O1775" s="664"/>
      <c r="P1775" s="677"/>
      <c r="Q1775" s="665"/>
    </row>
    <row r="1776" spans="1:17" ht="14.4" customHeight="1" x14ac:dyDescent="0.3">
      <c r="A1776" s="660" t="s">
        <v>7517</v>
      </c>
      <c r="B1776" s="661" t="s">
        <v>1686</v>
      </c>
      <c r="C1776" s="661" t="s">
        <v>7165</v>
      </c>
      <c r="D1776" s="661" t="s">
        <v>7268</v>
      </c>
      <c r="E1776" s="661" t="s">
        <v>7161</v>
      </c>
      <c r="F1776" s="664">
        <v>1</v>
      </c>
      <c r="G1776" s="664">
        <v>21.42</v>
      </c>
      <c r="H1776" s="661">
        <v>1</v>
      </c>
      <c r="I1776" s="661">
        <v>21.42</v>
      </c>
      <c r="J1776" s="664"/>
      <c r="K1776" s="664"/>
      <c r="L1776" s="661"/>
      <c r="M1776" s="661"/>
      <c r="N1776" s="664"/>
      <c r="O1776" s="664"/>
      <c r="P1776" s="677"/>
      <c r="Q1776" s="665"/>
    </row>
    <row r="1777" spans="1:17" ht="14.4" customHeight="1" x14ac:dyDescent="0.3">
      <c r="A1777" s="660" t="s">
        <v>7517</v>
      </c>
      <c r="B1777" s="661" t="s">
        <v>1686</v>
      </c>
      <c r="C1777" s="661" t="s">
        <v>7165</v>
      </c>
      <c r="D1777" s="661" t="s">
        <v>7269</v>
      </c>
      <c r="E1777" s="661" t="s">
        <v>1059</v>
      </c>
      <c r="F1777" s="664">
        <v>0.4</v>
      </c>
      <c r="G1777" s="664">
        <v>24.35</v>
      </c>
      <c r="H1777" s="661">
        <v>1</v>
      </c>
      <c r="I1777" s="661">
        <v>60.875</v>
      </c>
      <c r="J1777" s="664"/>
      <c r="K1777" s="664"/>
      <c r="L1777" s="661"/>
      <c r="M1777" s="661"/>
      <c r="N1777" s="664">
        <v>0.2</v>
      </c>
      <c r="O1777" s="664">
        <v>12.54</v>
      </c>
      <c r="P1777" s="677">
        <v>0.5149897330595482</v>
      </c>
      <c r="Q1777" s="665">
        <v>62.699999999999996</v>
      </c>
    </row>
    <row r="1778" spans="1:17" ht="14.4" customHeight="1" x14ac:dyDescent="0.3">
      <c r="A1778" s="660" t="s">
        <v>7517</v>
      </c>
      <c r="B1778" s="661" t="s">
        <v>1686</v>
      </c>
      <c r="C1778" s="661" t="s">
        <v>7165</v>
      </c>
      <c r="D1778" s="661" t="s">
        <v>7349</v>
      </c>
      <c r="E1778" s="661" t="s">
        <v>7350</v>
      </c>
      <c r="F1778" s="664"/>
      <c r="G1778" s="664"/>
      <c r="H1778" s="661"/>
      <c r="I1778" s="661"/>
      <c r="J1778" s="664">
        <v>0.04</v>
      </c>
      <c r="K1778" s="664">
        <v>15.42</v>
      </c>
      <c r="L1778" s="661"/>
      <c r="M1778" s="661">
        <v>385.5</v>
      </c>
      <c r="N1778" s="664"/>
      <c r="O1778" s="664"/>
      <c r="P1778" s="677"/>
      <c r="Q1778" s="665"/>
    </row>
    <row r="1779" spans="1:17" ht="14.4" customHeight="1" x14ac:dyDescent="0.3">
      <c r="A1779" s="660" t="s">
        <v>7517</v>
      </c>
      <c r="B1779" s="661" t="s">
        <v>1686</v>
      </c>
      <c r="C1779" s="661" t="s">
        <v>7165</v>
      </c>
      <c r="D1779" s="661" t="s">
        <v>7203</v>
      </c>
      <c r="E1779" s="661" t="s">
        <v>7204</v>
      </c>
      <c r="F1779" s="664">
        <v>5.6999999999999993</v>
      </c>
      <c r="G1779" s="664">
        <v>692.57999999999993</v>
      </c>
      <c r="H1779" s="661">
        <v>1</v>
      </c>
      <c r="I1779" s="661">
        <v>121.50526315789475</v>
      </c>
      <c r="J1779" s="664">
        <v>3.0999999999999996</v>
      </c>
      <c r="K1779" s="664">
        <v>380.05999999999995</v>
      </c>
      <c r="L1779" s="661">
        <v>0.54875971006959479</v>
      </c>
      <c r="M1779" s="661">
        <v>122.6</v>
      </c>
      <c r="N1779" s="664">
        <v>4.8</v>
      </c>
      <c r="O1779" s="664">
        <v>997.28</v>
      </c>
      <c r="P1779" s="677">
        <v>1.4399491755465075</v>
      </c>
      <c r="Q1779" s="665">
        <v>207.76666666666668</v>
      </c>
    </row>
    <row r="1780" spans="1:17" ht="14.4" customHeight="1" x14ac:dyDescent="0.3">
      <c r="A1780" s="660" t="s">
        <v>7517</v>
      </c>
      <c r="B1780" s="661" t="s">
        <v>1686</v>
      </c>
      <c r="C1780" s="661" t="s">
        <v>7165</v>
      </c>
      <c r="D1780" s="661" t="s">
        <v>7205</v>
      </c>
      <c r="E1780" s="661" t="s">
        <v>4110</v>
      </c>
      <c r="F1780" s="664">
        <v>1.2000000000000002</v>
      </c>
      <c r="G1780" s="664">
        <v>77.47</v>
      </c>
      <c r="H1780" s="661">
        <v>1</v>
      </c>
      <c r="I1780" s="661">
        <v>64.558333333333323</v>
      </c>
      <c r="J1780" s="664"/>
      <c r="K1780" s="664"/>
      <c r="L1780" s="661"/>
      <c r="M1780" s="661"/>
      <c r="N1780" s="664">
        <v>0.2</v>
      </c>
      <c r="O1780" s="664">
        <v>17.739999999999998</v>
      </c>
      <c r="P1780" s="677">
        <v>0.22899186781980119</v>
      </c>
      <c r="Q1780" s="665">
        <v>88.699999999999989</v>
      </c>
    </row>
    <row r="1781" spans="1:17" ht="14.4" customHeight="1" x14ac:dyDescent="0.3">
      <c r="A1781" s="660" t="s">
        <v>7517</v>
      </c>
      <c r="B1781" s="661" t="s">
        <v>1686</v>
      </c>
      <c r="C1781" s="661" t="s">
        <v>7165</v>
      </c>
      <c r="D1781" s="661" t="s">
        <v>7206</v>
      </c>
      <c r="E1781" s="661" t="s">
        <v>7161</v>
      </c>
      <c r="F1781" s="664">
        <v>4</v>
      </c>
      <c r="G1781" s="664">
        <v>69.739999999999995</v>
      </c>
      <c r="H1781" s="661">
        <v>1</v>
      </c>
      <c r="I1781" s="661">
        <v>17.434999999999999</v>
      </c>
      <c r="J1781" s="664"/>
      <c r="K1781" s="664"/>
      <c r="L1781" s="661"/>
      <c r="M1781" s="661"/>
      <c r="N1781" s="664"/>
      <c r="O1781" s="664"/>
      <c r="P1781" s="677"/>
      <c r="Q1781" s="665"/>
    </row>
    <row r="1782" spans="1:17" ht="14.4" customHeight="1" x14ac:dyDescent="0.3">
      <c r="A1782" s="660" t="s">
        <v>7517</v>
      </c>
      <c r="B1782" s="661" t="s">
        <v>1686</v>
      </c>
      <c r="C1782" s="661" t="s">
        <v>7165</v>
      </c>
      <c r="D1782" s="661" t="s">
        <v>7270</v>
      </c>
      <c r="E1782" s="661" t="s">
        <v>7161</v>
      </c>
      <c r="F1782" s="664"/>
      <c r="G1782" s="664"/>
      <c r="H1782" s="661"/>
      <c r="I1782" s="661"/>
      <c r="J1782" s="664"/>
      <c r="K1782" s="664"/>
      <c r="L1782" s="661"/>
      <c r="M1782" s="661"/>
      <c r="N1782" s="664">
        <v>1</v>
      </c>
      <c r="O1782" s="664">
        <v>37.81</v>
      </c>
      <c r="P1782" s="677"/>
      <c r="Q1782" s="665">
        <v>37.81</v>
      </c>
    </row>
    <row r="1783" spans="1:17" ht="14.4" customHeight="1" x14ac:dyDescent="0.3">
      <c r="A1783" s="660" t="s">
        <v>7517</v>
      </c>
      <c r="B1783" s="661" t="s">
        <v>1686</v>
      </c>
      <c r="C1783" s="661" t="s">
        <v>7165</v>
      </c>
      <c r="D1783" s="661" t="s">
        <v>7207</v>
      </c>
      <c r="E1783" s="661" t="s">
        <v>7161</v>
      </c>
      <c r="F1783" s="664">
        <v>1</v>
      </c>
      <c r="G1783" s="664">
        <v>16.86</v>
      </c>
      <c r="H1783" s="661">
        <v>1</v>
      </c>
      <c r="I1783" s="661">
        <v>16.86</v>
      </c>
      <c r="J1783" s="664"/>
      <c r="K1783" s="664"/>
      <c r="L1783" s="661"/>
      <c r="M1783" s="661"/>
      <c r="N1783" s="664"/>
      <c r="O1783" s="664"/>
      <c r="P1783" s="677"/>
      <c r="Q1783" s="665"/>
    </row>
    <row r="1784" spans="1:17" ht="14.4" customHeight="1" x14ac:dyDescent="0.3">
      <c r="A1784" s="660" t="s">
        <v>7517</v>
      </c>
      <c r="B1784" s="661" t="s">
        <v>1686</v>
      </c>
      <c r="C1784" s="661" t="s">
        <v>7165</v>
      </c>
      <c r="D1784" s="661" t="s">
        <v>7271</v>
      </c>
      <c r="E1784" s="661" t="s">
        <v>7272</v>
      </c>
      <c r="F1784" s="664">
        <v>2.21</v>
      </c>
      <c r="G1784" s="664">
        <v>2938.61</v>
      </c>
      <c r="H1784" s="661">
        <v>1</v>
      </c>
      <c r="I1784" s="661">
        <v>1329.6877828054298</v>
      </c>
      <c r="J1784" s="664"/>
      <c r="K1784" s="664"/>
      <c r="L1784" s="661"/>
      <c r="M1784" s="661"/>
      <c r="N1784" s="664"/>
      <c r="O1784" s="664"/>
      <c r="P1784" s="677"/>
      <c r="Q1784" s="665"/>
    </row>
    <row r="1785" spans="1:17" ht="14.4" customHeight="1" x14ac:dyDescent="0.3">
      <c r="A1785" s="660" t="s">
        <v>7517</v>
      </c>
      <c r="B1785" s="661" t="s">
        <v>1686</v>
      </c>
      <c r="C1785" s="661" t="s">
        <v>7165</v>
      </c>
      <c r="D1785" s="661" t="s">
        <v>7214</v>
      </c>
      <c r="E1785" s="661" t="s">
        <v>1854</v>
      </c>
      <c r="F1785" s="664">
        <v>0.17</v>
      </c>
      <c r="G1785" s="664">
        <v>146.30000000000001</v>
      </c>
      <c r="H1785" s="661">
        <v>1</v>
      </c>
      <c r="I1785" s="661">
        <v>860.58823529411768</v>
      </c>
      <c r="J1785" s="664"/>
      <c r="K1785" s="664"/>
      <c r="L1785" s="661"/>
      <c r="M1785" s="661"/>
      <c r="N1785" s="664"/>
      <c r="O1785" s="664"/>
      <c r="P1785" s="677"/>
      <c r="Q1785" s="665"/>
    </row>
    <row r="1786" spans="1:17" ht="14.4" customHeight="1" x14ac:dyDescent="0.3">
      <c r="A1786" s="660" t="s">
        <v>7517</v>
      </c>
      <c r="B1786" s="661" t="s">
        <v>1686</v>
      </c>
      <c r="C1786" s="661" t="s">
        <v>7165</v>
      </c>
      <c r="D1786" s="661" t="s">
        <v>7216</v>
      </c>
      <c r="E1786" s="661" t="s">
        <v>1854</v>
      </c>
      <c r="F1786" s="664">
        <v>0.5</v>
      </c>
      <c r="G1786" s="664">
        <v>149.93</v>
      </c>
      <c r="H1786" s="661">
        <v>1</v>
      </c>
      <c r="I1786" s="661">
        <v>299.86</v>
      </c>
      <c r="J1786" s="664"/>
      <c r="K1786" s="664"/>
      <c r="L1786" s="661"/>
      <c r="M1786" s="661"/>
      <c r="N1786" s="664"/>
      <c r="O1786" s="664"/>
      <c r="P1786" s="677"/>
      <c r="Q1786" s="665"/>
    </row>
    <row r="1787" spans="1:17" ht="14.4" customHeight="1" x14ac:dyDescent="0.3">
      <c r="A1787" s="660" t="s">
        <v>7517</v>
      </c>
      <c r="B1787" s="661" t="s">
        <v>1686</v>
      </c>
      <c r="C1787" s="661" t="s">
        <v>7165</v>
      </c>
      <c r="D1787" s="661" t="s">
        <v>7217</v>
      </c>
      <c r="E1787" s="661" t="s">
        <v>7218</v>
      </c>
      <c r="F1787" s="664">
        <v>1</v>
      </c>
      <c r="G1787" s="664">
        <v>3335.02</v>
      </c>
      <c r="H1787" s="661">
        <v>1</v>
      </c>
      <c r="I1787" s="661">
        <v>3335.02</v>
      </c>
      <c r="J1787" s="664">
        <v>1.8</v>
      </c>
      <c r="K1787" s="664">
        <v>6055.68</v>
      </c>
      <c r="L1787" s="661">
        <v>1.8157852126823828</v>
      </c>
      <c r="M1787" s="661">
        <v>3364.2666666666669</v>
      </c>
      <c r="N1787" s="664"/>
      <c r="O1787" s="664"/>
      <c r="P1787" s="677"/>
      <c r="Q1787" s="665"/>
    </row>
    <row r="1788" spans="1:17" ht="14.4" customHeight="1" x14ac:dyDescent="0.3">
      <c r="A1788" s="660" t="s">
        <v>7517</v>
      </c>
      <c r="B1788" s="661" t="s">
        <v>1686</v>
      </c>
      <c r="C1788" s="661" t="s">
        <v>7165</v>
      </c>
      <c r="D1788" s="661" t="s">
        <v>7219</v>
      </c>
      <c r="E1788" s="661" t="s">
        <v>7218</v>
      </c>
      <c r="F1788" s="664">
        <v>1</v>
      </c>
      <c r="G1788" s="664">
        <v>6670.03</v>
      </c>
      <c r="H1788" s="661">
        <v>1</v>
      </c>
      <c r="I1788" s="661">
        <v>6670.03</v>
      </c>
      <c r="J1788" s="664">
        <v>3</v>
      </c>
      <c r="K1788" s="664">
        <v>20185.62</v>
      </c>
      <c r="L1788" s="661">
        <v>3.0263162234652619</v>
      </c>
      <c r="M1788" s="661">
        <v>6728.54</v>
      </c>
      <c r="N1788" s="664"/>
      <c r="O1788" s="664"/>
      <c r="P1788" s="677"/>
      <c r="Q1788" s="665"/>
    </row>
    <row r="1789" spans="1:17" ht="14.4" customHeight="1" x14ac:dyDescent="0.3">
      <c r="A1789" s="660" t="s">
        <v>7517</v>
      </c>
      <c r="B1789" s="661" t="s">
        <v>1686</v>
      </c>
      <c r="C1789" s="661" t="s">
        <v>7165</v>
      </c>
      <c r="D1789" s="661" t="s">
        <v>7378</v>
      </c>
      <c r="E1789" s="661" t="s">
        <v>7277</v>
      </c>
      <c r="F1789" s="664"/>
      <c r="G1789" s="664"/>
      <c r="H1789" s="661"/>
      <c r="I1789" s="661"/>
      <c r="J1789" s="664">
        <v>0.52</v>
      </c>
      <c r="K1789" s="664">
        <v>2986.33</v>
      </c>
      <c r="L1789" s="661"/>
      <c r="M1789" s="661">
        <v>5742.9423076923076</v>
      </c>
      <c r="N1789" s="664"/>
      <c r="O1789" s="664"/>
      <c r="P1789" s="677"/>
      <c r="Q1789" s="665"/>
    </row>
    <row r="1790" spans="1:17" ht="14.4" customHeight="1" x14ac:dyDescent="0.3">
      <c r="A1790" s="660" t="s">
        <v>7517</v>
      </c>
      <c r="B1790" s="661" t="s">
        <v>1686</v>
      </c>
      <c r="C1790" s="661" t="s">
        <v>7165</v>
      </c>
      <c r="D1790" s="661" t="s">
        <v>7220</v>
      </c>
      <c r="E1790" s="661" t="s">
        <v>3958</v>
      </c>
      <c r="F1790" s="664">
        <v>0</v>
      </c>
      <c r="G1790" s="664">
        <v>0</v>
      </c>
      <c r="H1790" s="661"/>
      <c r="I1790" s="661"/>
      <c r="J1790" s="664"/>
      <c r="K1790" s="664"/>
      <c r="L1790" s="661"/>
      <c r="M1790" s="661"/>
      <c r="N1790" s="664"/>
      <c r="O1790" s="664"/>
      <c r="P1790" s="677"/>
      <c r="Q1790" s="665"/>
    </row>
    <row r="1791" spans="1:17" ht="14.4" customHeight="1" x14ac:dyDescent="0.3">
      <c r="A1791" s="660" t="s">
        <v>7517</v>
      </c>
      <c r="B1791" s="661" t="s">
        <v>1686</v>
      </c>
      <c r="C1791" s="661" t="s">
        <v>7165</v>
      </c>
      <c r="D1791" s="661" t="s">
        <v>7171</v>
      </c>
      <c r="E1791" s="661" t="s">
        <v>1679</v>
      </c>
      <c r="F1791" s="664">
        <v>3</v>
      </c>
      <c r="G1791" s="664">
        <v>43603.22</v>
      </c>
      <c r="H1791" s="661">
        <v>1</v>
      </c>
      <c r="I1791" s="661">
        <v>14534.406666666668</v>
      </c>
      <c r="J1791" s="664">
        <v>0.8</v>
      </c>
      <c r="K1791" s="664">
        <v>7526.8</v>
      </c>
      <c r="L1791" s="661">
        <v>0.1726202789610492</v>
      </c>
      <c r="M1791" s="661">
        <v>9408.5</v>
      </c>
      <c r="N1791" s="664">
        <v>2.8</v>
      </c>
      <c r="O1791" s="664">
        <v>26343.800000000003</v>
      </c>
      <c r="P1791" s="677">
        <v>0.60417097636367223</v>
      </c>
      <c r="Q1791" s="665">
        <v>9408.5000000000018</v>
      </c>
    </row>
    <row r="1792" spans="1:17" ht="14.4" customHeight="1" x14ac:dyDescent="0.3">
      <c r="A1792" s="660" t="s">
        <v>7517</v>
      </c>
      <c r="B1792" s="661" t="s">
        <v>1686</v>
      </c>
      <c r="C1792" s="661" t="s">
        <v>7165</v>
      </c>
      <c r="D1792" s="661" t="s">
        <v>7221</v>
      </c>
      <c r="E1792" s="661" t="s">
        <v>1978</v>
      </c>
      <c r="F1792" s="664"/>
      <c r="G1792" s="664"/>
      <c r="H1792" s="661"/>
      <c r="I1792" s="661"/>
      <c r="J1792" s="664">
        <v>0.93</v>
      </c>
      <c r="K1792" s="664">
        <v>60.77</v>
      </c>
      <c r="L1792" s="661"/>
      <c r="M1792" s="661">
        <v>65.344086021505376</v>
      </c>
      <c r="N1792" s="664">
        <v>1.68</v>
      </c>
      <c r="O1792" s="664">
        <v>109.77</v>
      </c>
      <c r="P1792" s="677"/>
      <c r="Q1792" s="665">
        <v>65.339285714285708</v>
      </c>
    </row>
    <row r="1793" spans="1:17" ht="14.4" customHeight="1" x14ac:dyDescent="0.3">
      <c r="A1793" s="660" t="s">
        <v>7517</v>
      </c>
      <c r="B1793" s="661" t="s">
        <v>1686</v>
      </c>
      <c r="C1793" s="661" t="s">
        <v>7165</v>
      </c>
      <c r="D1793" s="661" t="s">
        <v>7290</v>
      </c>
      <c r="E1793" s="661" t="s">
        <v>1978</v>
      </c>
      <c r="F1793" s="664"/>
      <c r="G1793" s="664"/>
      <c r="H1793" s="661"/>
      <c r="I1793" s="661"/>
      <c r="J1793" s="664">
        <v>0.17</v>
      </c>
      <c r="K1793" s="664">
        <v>19.14</v>
      </c>
      <c r="L1793" s="661"/>
      <c r="M1793" s="661">
        <v>112.58823529411764</v>
      </c>
      <c r="N1793" s="664">
        <v>1.8399999999999999</v>
      </c>
      <c r="O1793" s="664">
        <v>207.2</v>
      </c>
      <c r="P1793" s="677"/>
      <c r="Q1793" s="665">
        <v>112.60869565217392</v>
      </c>
    </row>
    <row r="1794" spans="1:17" ht="14.4" customHeight="1" x14ac:dyDescent="0.3">
      <c r="A1794" s="660" t="s">
        <v>7517</v>
      </c>
      <c r="B1794" s="661" t="s">
        <v>1686</v>
      </c>
      <c r="C1794" s="661" t="s">
        <v>7165</v>
      </c>
      <c r="D1794" s="661" t="s">
        <v>7222</v>
      </c>
      <c r="E1794" s="661" t="s">
        <v>1978</v>
      </c>
      <c r="F1794" s="664"/>
      <c r="G1794" s="664"/>
      <c r="H1794" s="661"/>
      <c r="I1794" s="661"/>
      <c r="J1794" s="664">
        <v>1.01</v>
      </c>
      <c r="K1794" s="664">
        <v>573.17999999999995</v>
      </c>
      <c r="L1794" s="661"/>
      <c r="M1794" s="661">
        <v>567.50495049504946</v>
      </c>
      <c r="N1794" s="664">
        <v>4.04</v>
      </c>
      <c r="O1794" s="664">
        <v>2292.71</v>
      </c>
      <c r="P1794" s="677"/>
      <c r="Q1794" s="665">
        <v>567.50247524752479</v>
      </c>
    </row>
    <row r="1795" spans="1:17" ht="14.4" customHeight="1" x14ac:dyDescent="0.3">
      <c r="A1795" s="660" t="s">
        <v>7517</v>
      </c>
      <c r="B1795" s="661" t="s">
        <v>1686</v>
      </c>
      <c r="C1795" s="661" t="s">
        <v>7165</v>
      </c>
      <c r="D1795" s="661" t="s">
        <v>7352</v>
      </c>
      <c r="E1795" s="661" t="s">
        <v>2564</v>
      </c>
      <c r="F1795" s="664">
        <v>0.4</v>
      </c>
      <c r="G1795" s="664">
        <v>334.39</v>
      </c>
      <c r="H1795" s="661">
        <v>1</v>
      </c>
      <c r="I1795" s="661">
        <v>835.97499999999991</v>
      </c>
      <c r="J1795" s="664"/>
      <c r="K1795" s="664"/>
      <c r="L1795" s="661"/>
      <c r="M1795" s="661"/>
      <c r="N1795" s="664"/>
      <c r="O1795" s="664"/>
      <c r="P1795" s="677"/>
      <c r="Q1795" s="665"/>
    </row>
    <row r="1796" spans="1:17" ht="14.4" customHeight="1" x14ac:dyDescent="0.3">
      <c r="A1796" s="660" t="s">
        <v>7517</v>
      </c>
      <c r="B1796" s="661" t="s">
        <v>1686</v>
      </c>
      <c r="C1796" s="661" t="s">
        <v>7165</v>
      </c>
      <c r="D1796" s="661" t="s">
        <v>7223</v>
      </c>
      <c r="E1796" s="661" t="s">
        <v>1842</v>
      </c>
      <c r="F1796" s="664">
        <v>3.0200000000000005</v>
      </c>
      <c r="G1796" s="664">
        <v>684.06</v>
      </c>
      <c r="H1796" s="661">
        <v>1</v>
      </c>
      <c r="I1796" s="661">
        <v>226.50993377483439</v>
      </c>
      <c r="J1796" s="664">
        <v>1.49</v>
      </c>
      <c r="K1796" s="664">
        <v>343.31</v>
      </c>
      <c r="L1796" s="661">
        <v>0.50187118089056515</v>
      </c>
      <c r="M1796" s="661">
        <v>230.40939597315437</v>
      </c>
      <c r="N1796" s="664">
        <v>5.46</v>
      </c>
      <c r="O1796" s="664">
        <v>1258.06</v>
      </c>
      <c r="P1796" s="677">
        <v>1.8391076806128117</v>
      </c>
      <c r="Q1796" s="665">
        <v>230.41391941391942</v>
      </c>
    </row>
    <row r="1797" spans="1:17" ht="14.4" customHeight="1" x14ac:dyDescent="0.3">
      <c r="A1797" s="660" t="s">
        <v>7517</v>
      </c>
      <c r="B1797" s="661" t="s">
        <v>1686</v>
      </c>
      <c r="C1797" s="661" t="s">
        <v>7165</v>
      </c>
      <c r="D1797" s="661" t="s">
        <v>7297</v>
      </c>
      <c r="E1797" s="661" t="s">
        <v>1842</v>
      </c>
      <c r="F1797" s="664"/>
      <c r="G1797" s="664"/>
      <c r="H1797" s="661"/>
      <c r="I1797" s="661"/>
      <c r="J1797" s="664">
        <v>0.17</v>
      </c>
      <c r="K1797" s="664">
        <v>133.72</v>
      </c>
      <c r="L1797" s="661"/>
      <c r="M1797" s="661">
        <v>786.58823529411757</v>
      </c>
      <c r="N1797" s="664">
        <v>0.34</v>
      </c>
      <c r="O1797" s="664">
        <v>267.44</v>
      </c>
      <c r="P1797" s="677"/>
      <c r="Q1797" s="665">
        <v>786.58823529411757</v>
      </c>
    </row>
    <row r="1798" spans="1:17" ht="14.4" customHeight="1" x14ac:dyDescent="0.3">
      <c r="A1798" s="660" t="s">
        <v>7517</v>
      </c>
      <c r="B1798" s="661" t="s">
        <v>1686</v>
      </c>
      <c r="C1798" s="661" t="s">
        <v>7165</v>
      </c>
      <c r="D1798" s="661" t="s">
        <v>7302</v>
      </c>
      <c r="E1798" s="661" t="s">
        <v>1912</v>
      </c>
      <c r="F1798" s="664">
        <v>1.83</v>
      </c>
      <c r="G1798" s="664">
        <v>897.56999999999994</v>
      </c>
      <c r="H1798" s="661">
        <v>1</v>
      </c>
      <c r="I1798" s="661">
        <v>490.47540983606552</v>
      </c>
      <c r="J1798" s="664"/>
      <c r="K1798" s="664"/>
      <c r="L1798" s="661"/>
      <c r="M1798" s="661"/>
      <c r="N1798" s="664"/>
      <c r="O1798" s="664"/>
      <c r="P1798" s="677"/>
      <c r="Q1798" s="665"/>
    </row>
    <row r="1799" spans="1:17" ht="14.4" customHeight="1" x14ac:dyDescent="0.3">
      <c r="A1799" s="660" t="s">
        <v>7517</v>
      </c>
      <c r="B1799" s="661" t="s">
        <v>1686</v>
      </c>
      <c r="C1799" s="661" t="s">
        <v>7165</v>
      </c>
      <c r="D1799" s="661" t="s">
        <v>7388</v>
      </c>
      <c r="E1799" s="661" t="s">
        <v>7389</v>
      </c>
      <c r="F1799" s="664">
        <v>2</v>
      </c>
      <c r="G1799" s="664">
        <v>17963.8</v>
      </c>
      <c r="H1799" s="661">
        <v>1</v>
      </c>
      <c r="I1799" s="661">
        <v>8981.9</v>
      </c>
      <c r="J1799" s="664"/>
      <c r="K1799" s="664"/>
      <c r="L1799" s="661"/>
      <c r="M1799" s="661"/>
      <c r="N1799" s="664"/>
      <c r="O1799" s="664"/>
      <c r="P1799" s="677"/>
      <c r="Q1799" s="665"/>
    </row>
    <row r="1800" spans="1:17" ht="14.4" customHeight="1" x14ac:dyDescent="0.3">
      <c r="A1800" s="660" t="s">
        <v>7517</v>
      </c>
      <c r="B1800" s="661" t="s">
        <v>1686</v>
      </c>
      <c r="C1800" s="661" t="s">
        <v>7165</v>
      </c>
      <c r="D1800" s="661" t="s">
        <v>7306</v>
      </c>
      <c r="E1800" s="661" t="s">
        <v>1899</v>
      </c>
      <c r="F1800" s="664">
        <v>0.56999999999999995</v>
      </c>
      <c r="G1800" s="664">
        <v>823.44</v>
      </c>
      <c r="H1800" s="661">
        <v>1</v>
      </c>
      <c r="I1800" s="661">
        <v>1444.6315789473686</v>
      </c>
      <c r="J1800" s="664"/>
      <c r="K1800" s="664"/>
      <c r="L1800" s="661"/>
      <c r="M1800" s="661"/>
      <c r="N1800" s="664"/>
      <c r="O1800" s="664"/>
      <c r="P1800" s="677"/>
      <c r="Q1800" s="665"/>
    </row>
    <row r="1801" spans="1:17" ht="14.4" customHeight="1" x14ac:dyDescent="0.3">
      <c r="A1801" s="660" t="s">
        <v>7517</v>
      </c>
      <c r="B1801" s="661" t="s">
        <v>1686</v>
      </c>
      <c r="C1801" s="661" t="s">
        <v>7165</v>
      </c>
      <c r="D1801" s="661" t="s">
        <v>7307</v>
      </c>
      <c r="E1801" s="661" t="s">
        <v>1899</v>
      </c>
      <c r="F1801" s="664">
        <v>1.6</v>
      </c>
      <c r="G1801" s="664">
        <v>7704.72</v>
      </c>
      <c r="H1801" s="661">
        <v>1</v>
      </c>
      <c r="I1801" s="661">
        <v>4815.45</v>
      </c>
      <c r="J1801" s="664"/>
      <c r="K1801" s="664"/>
      <c r="L1801" s="661"/>
      <c r="M1801" s="661"/>
      <c r="N1801" s="664"/>
      <c r="O1801" s="664"/>
      <c r="P1801" s="677"/>
      <c r="Q1801" s="665"/>
    </row>
    <row r="1802" spans="1:17" ht="14.4" customHeight="1" x14ac:dyDescent="0.3">
      <c r="A1802" s="660" t="s">
        <v>7517</v>
      </c>
      <c r="B1802" s="661" t="s">
        <v>1686</v>
      </c>
      <c r="C1802" s="661" t="s">
        <v>7165</v>
      </c>
      <c r="D1802" s="661" t="s">
        <v>7308</v>
      </c>
      <c r="E1802" s="661" t="s">
        <v>1899</v>
      </c>
      <c r="F1802" s="664">
        <v>3.02</v>
      </c>
      <c r="G1802" s="664">
        <v>43624.61</v>
      </c>
      <c r="H1802" s="661">
        <v>1</v>
      </c>
      <c r="I1802" s="661">
        <v>14445.235099337748</v>
      </c>
      <c r="J1802" s="664">
        <v>0.51</v>
      </c>
      <c r="K1802" s="664">
        <v>7431.69</v>
      </c>
      <c r="L1802" s="661">
        <v>0.17035544844985431</v>
      </c>
      <c r="M1802" s="661">
        <v>14571.941176470587</v>
      </c>
      <c r="N1802" s="664"/>
      <c r="O1802" s="664"/>
      <c r="P1802" s="677"/>
      <c r="Q1802" s="665"/>
    </row>
    <row r="1803" spans="1:17" ht="14.4" customHeight="1" x14ac:dyDescent="0.3">
      <c r="A1803" s="660" t="s">
        <v>7517</v>
      </c>
      <c r="B1803" s="661" t="s">
        <v>1686</v>
      </c>
      <c r="C1803" s="661" t="s">
        <v>7165</v>
      </c>
      <c r="D1803" s="661" t="s">
        <v>7309</v>
      </c>
      <c r="E1803" s="661" t="s">
        <v>7310</v>
      </c>
      <c r="F1803" s="664"/>
      <c r="G1803" s="664"/>
      <c r="H1803" s="661"/>
      <c r="I1803" s="661"/>
      <c r="J1803" s="664">
        <v>3</v>
      </c>
      <c r="K1803" s="664">
        <v>1315.5</v>
      </c>
      <c r="L1803" s="661"/>
      <c r="M1803" s="661">
        <v>438.5</v>
      </c>
      <c r="N1803" s="664"/>
      <c r="O1803" s="664"/>
      <c r="P1803" s="677"/>
      <c r="Q1803" s="665"/>
    </row>
    <row r="1804" spans="1:17" ht="14.4" customHeight="1" x14ac:dyDescent="0.3">
      <c r="A1804" s="660" t="s">
        <v>7517</v>
      </c>
      <c r="B1804" s="661" t="s">
        <v>1686</v>
      </c>
      <c r="C1804" s="661" t="s">
        <v>7165</v>
      </c>
      <c r="D1804" s="661" t="s">
        <v>7390</v>
      </c>
      <c r="E1804" s="661" t="s">
        <v>7391</v>
      </c>
      <c r="F1804" s="664"/>
      <c r="G1804" s="664"/>
      <c r="H1804" s="661"/>
      <c r="I1804" s="661"/>
      <c r="J1804" s="664">
        <v>3.84</v>
      </c>
      <c r="K1804" s="664">
        <v>2495.5700000000002</v>
      </c>
      <c r="L1804" s="661"/>
      <c r="M1804" s="661">
        <v>649.88802083333337</v>
      </c>
      <c r="N1804" s="664"/>
      <c r="O1804" s="664"/>
      <c r="P1804" s="677"/>
      <c r="Q1804" s="665"/>
    </row>
    <row r="1805" spans="1:17" ht="14.4" customHeight="1" x14ac:dyDescent="0.3">
      <c r="A1805" s="660" t="s">
        <v>7517</v>
      </c>
      <c r="B1805" s="661" t="s">
        <v>1686</v>
      </c>
      <c r="C1805" s="661" t="s">
        <v>7165</v>
      </c>
      <c r="D1805" s="661" t="s">
        <v>7392</v>
      </c>
      <c r="E1805" s="661" t="s">
        <v>7391</v>
      </c>
      <c r="F1805" s="664"/>
      <c r="G1805" s="664"/>
      <c r="H1805" s="661"/>
      <c r="I1805" s="661"/>
      <c r="J1805" s="664">
        <v>1</v>
      </c>
      <c r="K1805" s="664">
        <v>3249.46</v>
      </c>
      <c r="L1805" s="661"/>
      <c r="M1805" s="661">
        <v>3249.46</v>
      </c>
      <c r="N1805" s="664"/>
      <c r="O1805" s="664"/>
      <c r="P1805" s="677"/>
      <c r="Q1805" s="665"/>
    </row>
    <row r="1806" spans="1:17" ht="14.4" customHeight="1" x14ac:dyDescent="0.3">
      <c r="A1806" s="660" t="s">
        <v>7517</v>
      </c>
      <c r="B1806" s="661" t="s">
        <v>1686</v>
      </c>
      <c r="C1806" s="661" t="s">
        <v>7165</v>
      </c>
      <c r="D1806" s="661" t="s">
        <v>7412</v>
      </c>
      <c r="E1806" s="661" t="s">
        <v>3381</v>
      </c>
      <c r="F1806" s="664"/>
      <c r="G1806" s="664"/>
      <c r="H1806" s="661"/>
      <c r="I1806" s="661"/>
      <c r="J1806" s="664"/>
      <c r="K1806" s="664"/>
      <c r="L1806" s="661"/>
      <c r="M1806" s="661"/>
      <c r="N1806" s="664">
        <v>1.2</v>
      </c>
      <c r="O1806" s="664">
        <v>8402.0400000000009</v>
      </c>
      <c r="P1806" s="677"/>
      <c r="Q1806" s="665">
        <v>7001.7000000000007</v>
      </c>
    </row>
    <row r="1807" spans="1:17" ht="14.4" customHeight="1" x14ac:dyDescent="0.3">
      <c r="A1807" s="660" t="s">
        <v>7517</v>
      </c>
      <c r="B1807" s="661" t="s">
        <v>1686</v>
      </c>
      <c r="C1807" s="661" t="s">
        <v>7165</v>
      </c>
      <c r="D1807" s="661" t="s">
        <v>7172</v>
      </c>
      <c r="E1807" s="661" t="s">
        <v>3413</v>
      </c>
      <c r="F1807" s="664"/>
      <c r="G1807" s="664"/>
      <c r="H1807" s="661"/>
      <c r="I1807" s="661"/>
      <c r="J1807" s="664"/>
      <c r="K1807" s="664"/>
      <c r="L1807" s="661"/>
      <c r="M1807" s="661"/>
      <c r="N1807" s="664">
        <v>2.5999999999999996</v>
      </c>
      <c r="O1807" s="664">
        <v>23148.58</v>
      </c>
      <c r="P1807" s="677"/>
      <c r="Q1807" s="665">
        <v>8903.3000000000011</v>
      </c>
    </row>
    <row r="1808" spans="1:17" ht="14.4" customHeight="1" x14ac:dyDescent="0.3">
      <c r="A1808" s="660" t="s">
        <v>7517</v>
      </c>
      <c r="B1808" s="661" t="s">
        <v>1686</v>
      </c>
      <c r="C1808" s="661" t="s">
        <v>7165</v>
      </c>
      <c r="D1808" s="661" t="s">
        <v>7320</v>
      </c>
      <c r="E1808" s="661" t="s">
        <v>3960</v>
      </c>
      <c r="F1808" s="664"/>
      <c r="G1808" s="664"/>
      <c r="H1808" s="661"/>
      <c r="I1808" s="661"/>
      <c r="J1808" s="664">
        <v>2</v>
      </c>
      <c r="K1808" s="664">
        <v>51907.76</v>
      </c>
      <c r="L1808" s="661"/>
      <c r="M1808" s="661">
        <v>25953.88</v>
      </c>
      <c r="N1808" s="664"/>
      <c r="O1808" s="664"/>
      <c r="P1808" s="677"/>
      <c r="Q1808" s="665"/>
    </row>
    <row r="1809" spans="1:17" ht="14.4" customHeight="1" x14ac:dyDescent="0.3">
      <c r="A1809" s="660" t="s">
        <v>7517</v>
      </c>
      <c r="B1809" s="661" t="s">
        <v>1686</v>
      </c>
      <c r="C1809" s="661" t="s">
        <v>7165</v>
      </c>
      <c r="D1809" s="661" t="s">
        <v>7354</v>
      </c>
      <c r="E1809" s="661" t="s">
        <v>7332</v>
      </c>
      <c r="F1809" s="664"/>
      <c r="G1809" s="664"/>
      <c r="H1809" s="661"/>
      <c r="I1809" s="661"/>
      <c r="J1809" s="664"/>
      <c r="K1809" s="664"/>
      <c r="L1809" s="661"/>
      <c r="M1809" s="661"/>
      <c r="N1809" s="664">
        <v>2.33</v>
      </c>
      <c r="O1809" s="664">
        <v>5721.8700000000008</v>
      </c>
      <c r="P1809" s="677"/>
      <c r="Q1809" s="665">
        <v>2455.7381974248929</v>
      </c>
    </row>
    <row r="1810" spans="1:17" ht="14.4" customHeight="1" x14ac:dyDescent="0.3">
      <c r="A1810" s="660" t="s">
        <v>7517</v>
      </c>
      <c r="B1810" s="661" t="s">
        <v>1686</v>
      </c>
      <c r="C1810" s="661" t="s">
        <v>7165</v>
      </c>
      <c r="D1810" s="661" t="s">
        <v>7331</v>
      </c>
      <c r="E1810" s="661" t="s">
        <v>7332</v>
      </c>
      <c r="F1810" s="664"/>
      <c r="G1810" s="664"/>
      <c r="H1810" s="661"/>
      <c r="I1810" s="661"/>
      <c r="J1810" s="664"/>
      <c r="K1810" s="664"/>
      <c r="L1810" s="661"/>
      <c r="M1810" s="661"/>
      <c r="N1810" s="664">
        <v>0.46</v>
      </c>
      <c r="O1810" s="664">
        <v>6703.09</v>
      </c>
      <c r="P1810" s="677"/>
      <c r="Q1810" s="665">
        <v>14571.934782608696</v>
      </c>
    </row>
    <row r="1811" spans="1:17" ht="14.4" customHeight="1" x14ac:dyDescent="0.3">
      <c r="A1811" s="660" t="s">
        <v>7517</v>
      </c>
      <c r="B1811" s="661" t="s">
        <v>1686</v>
      </c>
      <c r="C1811" s="661" t="s">
        <v>7165</v>
      </c>
      <c r="D1811" s="661" t="s">
        <v>7355</v>
      </c>
      <c r="E1811" s="661" t="s">
        <v>7332</v>
      </c>
      <c r="F1811" s="664"/>
      <c r="G1811" s="664"/>
      <c r="H1811" s="661"/>
      <c r="I1811" s="661"/>
      <c r="J1811" s="664"/>
      <c r="K1811" s="664"/>
      <c r="L1811" s="661"/>
      <c r="M1811" s="661"/>
      <c r="N1811" s="664">
        <v>0.55000000000000004</v>
      </c>
      <c r="O1811" s="664">
        <v>405.19</v>
      </c>
      <c r="P1811" s="677"/>
      <c r="Q1811" s="665">
        <v>736.70909090909083</v>
      </c>
    </row>
    <row r="1812" spans="1:17" ht="14.4" customHeight="1" x14ac:dyDescent="0.3">
      <c r="A1812" s="660" t="s">
        <v>7517</v>
      </c>
      <c r="B1812" s="661" t="s">
        <v>1686</v>
      </c>
      <c r="C1812" s="661" t="s">
        <v>7165</v>
      </c>
      <c r="D1812" s="661" t="s">
        <v>7356</v>
      </c>
      <c r="E1812" s="661" t="s">
        <v>2127</v>
      </c>
      <c r="F1812" s="664"/>
      <c r="G1812" s="664"/>
      <c r="H1812" s="661"/>
      <c r="I1812" s="661"/>
      <c r="J1812" s="664"/>
      <c r="K1812" s="664"/>
      <c r="L1812" s="661"/>
      <c r="M1812" s="661"/>
      <c r="N1812" s="664">
        <v>0.19</v>
      </c>
      <c r="O1812" s="664">
        <v>278.23</v>
      </c>
      <c r="P1812" s="677"/>
      <c r="Q1812" s="665">
        <v>1464.3684210526317</v>
      </c>
    </row>
    <row r="1813" spans="1:17" ht="14.4" customHeight="1" x14ac:dyDescent="0.3">
      <c r="A1813" s="660" t="s">
        <v>7517</v>
      </c>
      <c r="B1813" s="661" t="s">
        <v>1686</v>
      </c>
      <c r="C1813" s="661" t="s">
        <v>7165</v>
      </c>
      <c r="D1813" s="661" t="s">
        <v>7333</v>
      </c>
      <c r="E1813" s="661" t="s">
        <v>2127</v>
      </c>
      <c r="F1813" s="664"/>
      <c r="G1813" s="664"/>
      <c r="H1813" s="661"/>
      <c r="I1813" s="661"/>
      <c r="J1813" s="664"/>
      <c r="K1813" s="664"/>
      <c r="L1813" s="661"/>
      <c r="M1813" s="661"/>
      <c r="N1813" s="664">
        <v>1.21</v>
      </c>
      <c r="O1813" s="664">
        <v>590.64</v>
      </c>
      <c r="P1813" s="677"/>
      <c r="Q1813" s="665">
        <v>488.1322314049587</v>
      </c>
    </row>
    <row r="1814" spans="1:17" ht="14.4" customHeight="1" x14ac:dyDescent="0.3">
      <c r="A1814" s="660" t="s">
        <v>7517</v>
      </c>
      <c r="B1814" s="661" t="s">
        <v>1686</v>
      </c>
      <c r="C1814" s="661" t="s">
        <v>7165</v>
      </c>
      <c r="D1814" s="661" t="s">
        <v>7334</v>
      </c>
      <c r="E1814" s="661" t="s">
        <v>2127</v>
      </c>
      <c r="F1814" s="664"/>
      <c r="G1814" s="664"/>
      <c r="H1814" s="661"/>
      <c r="I1814" s="661"/>
      <c r="J1814" s="664"/>
      <c r="K1814" s="664"/>
      <c r="L1814" s="661"/>
      <c r="M1814" s="661"/>
      <c r="N1814" s="664">
        <v>1.81</v>
      </c>
      <c r="O1814" s="664">
        <v>298.52</v>
      </c>
      <c r="P1814" s="677"/>
      <c r="Q1814" s="665">
        <v>164.9281767955801</v>
      </c>
    </row>
    <row r="1815" spans="1:17" ht="14.4" customHeight="1" x14ac:dyDescent="0.3">
      <c r="A1815" s="660" t="s">
        <v>7517</v>
      </c>
      <c r="B1815" s="661" t="s">
        <v>1686</v>
      </c>
      <c r="C1815" s="661" t="s">
        <v>7165</v>
      </c>
      <c r="D1815" s="661" t="s">
        <v>7337</v>
      </c>
      <c r="E1815" s="661" t="s">
        <v>2139</v>
      </c>
      <c r="F1815" s="664"/>
      <c r="G1815" s="664"/>
      <c r="H1815" s="661"/>
      <c r="I1815" s="661"/>
      <c r="J1815" s="664"/>
      <c r="K1815" s="664"/>
      <c r="L1815" s="661"/>
      <c r="M1815" s="661"/>
      <c r="N1815" s="664">
        <v>4</v>
      </c>
      <c r="O1815" s="664">
        <v>5985.64</v>
      </c>
      <c r="P1815" s="677"/>
      <c r="Q1815" s="665">
        <v>1496.41</v>
      </c>
    </row>
    <row r="1816" spans="1:17" ht="14.4" customHeight="1" x14ac:dyDescent="0.3">
      <c r="A1816" s="660" t="s">
        <v>7517</v>
      </c>
      <c r="B1816" s="661" t="s">
        <v>1686</v>
      </c>
      <c r="C1816" s="661" t="s">
        <v>7165</v>
      </c>
      <c r="D1816" s="661" t="s">
        <v>7339</v>
      </c>
      <c r="E1816" s="661" t="s">
        <v>7340</v>
      </c>
      <c r="F1816" s="664"/>
      <c r="G1816" s="664"/>
      <c r="H1816" s="661"/>
      <c r="I1816" s="661"/>
      <c r="J1816" s="664"/>
      <c r="K1816" s="664"/>
      <c r="L1816" s="661"/>
      <c r="M1816" s="661"/>
      <c r="N1816" s="664">
        <v>0</v>
      </c>
      <c r="O1816" s="664">
        <v>0</v>
      </c>
      <c r="P1816" s="677"/>
      <c r="Q1816" s="665"/>
    </row>
    <row r="1817" spans="1:17" ht="14.4" customHeight="1" x14ac:dyDescent="0.3">
      <c r="A1817" s="660" t="s">
        <v>7517</v>
      </c>
      <c r="B1817" s="661" t="s">
        <v>1686</v>
      </c>
      <c r="C1817" s="661" t="s">
        <v>7165</v>
      </c>
      <c r="D1817" s="661" t="s">
        <v>7343</v>
      </c>
      <c r="E1817" s="661" t="s">
        <v>7344</v>
      </c>
      <c r="F1817" s="664"/>
      <c r="G1817" s="664"/>
      <c r="H1817" s="661"/>
      <c r="I1817" s="661"/>
      <c r="J1817" s="664"/>
      <c r="K1817" s="664"/>
      <c r="L1817" s="661"/>
      <c r="M1817" s="661"/>
      <c r="N1817" s="664">
        <v>0</v>
      </c>
      <c r="O1817" s="664">
        <v>0</v>
      </c>
      <c r="P1817" s="677"/>
      <c r="Q1817" s="665"/>
    </row>
    <row r="1818" spans="1:17" ht="14.4" customHeight="1" x14ac:dyDescent="0.3">
      <c r="A1818" s="660" t="s">
        <v>7517</v>
      </c>
      <c r="B1818" s="661" t="s">
        <v>1686</v>
      </c>
      <c r="C1818" s="661" t="s">
        <v>7165</v>
      </c>
      <c r="D1818" s="661" t="s">
        <v>7345</v>
      </c>
      <c r="E1818" s="661" t="s">
        <v>2192</v>
      </c>
      <c r="F1818" s="664"/>
      <c r="G1818" s="664"/>
      <c r="H1818" s="661"/>
      <c r="I1818" s="661"/>
      <c r="J1818" s="664"/>
      <c r="K1818" s="664"/>
      <c r="L1818" s="661"/>
      <c r="M1818" s="661"/>
      <c r="N1818" s="664">
        <v>0.94</v>
      </c>
      <c r="O1818" s="664">
        <v>742.97</v>
      </c>
      <c r="P1818" s="677"/>
      <c r="Q1818" s="665">
        <v>790.39361702127667</v>
      </c>
    </row>
    <row r="1819" spans="1:17" ht="14.4" customHeight="1" x14ac:dyDescent="0.3">
      <c r="A1819" s="660" t="s">
        <v>7517</v>
      </c>
      <c r="B1819" s="661" t="s">
        <v>1686</v>
      </c>
      <c r="C1819" s="661" t="s">
        <v>7165</v>
      </c>
      <c r="D1819" s="661" t="s">
        <v>7408</v>
      </c>
      <c r="E1819" s="661" t="s">
        <v>2214</v>
      </c>
      <c r="F1819" s="664"/>
      <c r="G1819" s="664"/>
      <c r="H1819" s="661"/>
      <c r="I1819" s="661"/>
      <c r="J1819" s="664"/>
      <c r="K1819" s="664"/>
      <c r="L1819" s="661"/>
      <c r="M1819" s="661"/>
      <c r="N1819" s="664">
        <v>1</v>
      </c>
      <c r="O1819" s="664">
        <v>2152.69</v>
      </c>
      <c r="P1819" s="677"/>
      <c r="Q1819" s="665">
        <v>2152.69</v>
      </c>
    </row>
    <row r="1820" spans="1:17" ht="14.4" customHeight="1" x14ac:dyDescent="0.3">
      <c r="A1820" s="660" t="s">
        <v>7517</v>
      </c>
      <c r="B1820" s="661" t="s">
        <v>1686</v>
      </c>
      <c r="C1820" s="661" t="s">
        <v>4365</v>
      </c>
      <c r="D1820" s="661" t="s">
        <v>7183</v>
      </c>
      <c r="E1820" s="661" t="s">
        <v>7182</v>
      </c>
      <c r="F1820" s="664">
        <v>1</v>
      </c>
      <c r="G1820" s="664">
        <v>131.06</v>
      </c>
      <c r="H1820" s="661">
        <v>1</v>
      </c>
      <c r="I1820" s="661">
        <v>131.06</v>
      </c>
      <c r="J1820" s="664"/>
      <c r="K1820" s="664"/>
      <c r="L1820" s="661"/>
      <c r="M1820" s="661"/>
      <c r="N1820" s="664"/>
      <c r="O1820" s="664"/>
      <c r="P1820" s="677"/>
      <c r="Q1820" s="665"/>
    </row>
    <row r="1821" spans="1:17" ht="14.4" customHeight="1" x14ac:dyDescent="0.3">
      <c r="A1821" s="660" t="s">
        <v>7517</v>
      </c>
      <c r="B1821" s="661" t="s">
        <v>1686</v>
      </c>
      <c r="C1821" s="661" t="s">
        <v>4365</v>
      </c>
      <c r="D1821" s="661" t="s">
        <v>7200</v>
      </c>
      <c r="E1821" s="661" t="s">
        <v>7161</v>
      </c>
      <c r="F1821" s="664">
        <v>0.1</v>
      </c>
      <c r="G1821" s="664">
        <v>1.45</v>
      </c>
      <c r="H1821" s="661">
        <v>1</v>
      </c>
      <c r="I1821" s="661">
        <v>14.499999999999998</v>
      </c>
      <c r="J1821" s="664"/>
      <c r="K1821" s="664"/>
      <c r="L1821" s="661"/>
      <c r="M1821" s="661"/>
      <c r="N1821" s="664"/>
      <c r="O1821" s="664"/>
      <c r="P1821" s="677"/>
      <c r="Q1821" s="665"/>
    </row>
    <row r="1822" spans="1:17" ht="14.4" customHeight="1" x14ac:dyDescent="0.3">
      <c r="A1822" s="660" t="s">
        <v>7517</v>
      </c>
      <c r="B1822" s="661" t="s">
        <v>1686</v>
      </c>
      <c r="C1822" s="661" t="s">
        <v>4365</v>
      </c>
      <c r="D1822" s="661" t="s">
        <v>7203</v>
      </c>
      <c r="E1822" s="661" t="s">
        <v>7204</v>
      </c>
      <c r="F1822" s="664">
        <v>0.1</v>
      </c>
      <c r="G1822" s="664">
        <v>12.15</v>
      </c>
      <c r="H1822" s="661">
        <v>1</v>
      </c>
      <c r="I1822" s="661">
        <v>121.5</v>
      </c>
      <c r="J1822" s="664"/>
      <c r="K1822" s="664"/>
      <c r="L1822" s="661"/>
      <c r="M1822" s="661"/>
      <c r="N1822" s="664"/>
      <c r="O1822" s="664"/>
      <c r="P1822" s="677"/>
      <c r="Q1822" s="665"/>
    </row>
    <row r="1823" spans="1:17" ht="14.4" customHeight="1" x14ac:dyDescent="0.3">
      <c r="A1823" s="660" t="s">
        <v>7517</v>
      </c>
      <c r="B1823" s="661" t="s">
        <v>1686</v>
      </c>
      <c r="C1823" s="661" t="s">
        <v>4366</v>
      </c>
      <c r="D1823" s="661" t="s">
        <v>7173</v>
      </c>
      <c r="E1823" s="661" t="s">
        <v>7174</v>
      </c>
      <c r="F1823" s="664">
        <v>4.8</v>
      </c>
      <c r="G1823" s="664">
        <v>437.84000000000003</v>
      </c>
      <c r="H1823" s="661">
        <v>1</v>
      </c>
      <c r="I1823" s="661">
        <v>91.216666666666683</v>
      </c>
      <c r="J1823" s="664">
        <v>3.8</v>
      </c>
      <c r="K1823" s="664">
        <v>346.44000000000005</v>
      </c>
      <c r="L1823" s="661">
        <v>0.79124794445459534</v>
      </c>
      <c r="M1823" s="661">
        <v>91.168421052631601</v>
      </c>
      <c r="N1823" s="664">
        <v>2.8</v>
      </c>
      <c r="O1823" s="664">
        <v>158.37</v>
      </c>
      <c r="P1823" s="677">
        <v>0.36170747304951578</v>
      </c>
      <c r="Q1823" s="665">
        <v>56.56071428571429</v>
      </c>
    </row>
    <row r="1824" spans="1:17" ht="14.4" customHeight="1" x14ac:dyDescent="0.3">
      <c r="A1824" s="660" t="s">
        <v>7517</v>
      </c>
      <c r="B1824" s="661" t="s">
        <v>1686</v>
      </c>
      <c r="C1824" s="661" t="s">
        <v>4366</v>
      </c>
      <c r="D1824" s="661" t="s">
        <v>7175</v>
      </c>
      <c r="E1824" s="661" t="s">
        <v>7176</v>
      </c>
      <c r="F1824" s="664">
        <v>0.8</v>
      </c>
      <c r="G1824" s="664">
        <v>96.4</v>
      </c>
      <c r="H1824" s="661">
        <v>1</v>
      </c>
      <c r="I1824" s="661">
        <v>120.5</v>
      </c>
      <c r="J1824" s="664">
        <v>0.4</v>
      </c>
      <c r="K1824" s="664">
        <v>48.63</v>
      </c>
      <c r="L1824" s="661">
        <v>0.50446058091286305</v>
      </c>
      <c r="M1824" s="661">
        <v>121.575</v>
      </c>
      <c r="N1824" s="664">
        <v>0.8</v>
      </c>
      <c r="O1824" s="664">
        <v>90.56</v>
      </c>
      <c r="P1824" s="677">
        <v>0.93941908713692945</v>
      </c>
      <c r="Q1824" s="665">
        <v>113.2</v>
      </c>
    </row>
    <row r="1825" spans="1:17" ht="14.4" customHeight="1" x14ac:dyDescent="0.3">
      <c r="A1825" s="660" t="s">
        <v>7517</v>
      </c>
      <c r="B1825" s="661" t="s">
        <v>1686</v>
      </c>
      <c r="C1825" s="661" t="s">
        <v>4366</v>
      </c>
      <c r="D1825" s="661" t="s">
        <v>7357</v>
      </c>
      <c r="E1825" s="661" t="s">
        <v>6522</v>
      </c>
      <c r="F1825" s="664"/>
      <c r="G1825" s="664"/>
      <c r="H1825" s="661"/>
      <c r="I1825" s="661"/>
      <c r="J1825" s="664"/>
      <c r="K1825" s="664"/>
      <c r="L1825" s="661"/>
      <c r="M1825" s="661"/>
      <c r="N1825" s="664">
        <v>0.1</v>
      </c>
      <c r="O1825" s="664">
        <v>15.79</v>
      </c>
      <c r="P1825" s="677"/>
      <c r="Q1825" s="665">
        <v>157.89999999999998</v>
      </c>
    </row>
    <row r="1826" spans="1:17" ht="14.4" customHeight="1" x14ac:dyDescent="0.3">
      <c r="A1826" s="660" t="s">
        <v>7517</v>
      </c>
      <c r="B1826" s="661" t="s">
        <v>1686</v>
      </c>
      <c r="C1826" s="661" t="s">
        <v>4366</v>
      </c>
      <c r="D1826" s="661" t="s">
        <v>7177</v>
      </c>
      <c r="E1826" s="661" t="s">
        <v>7178</v>
      </c>
      <c r="F1826" s="664">
        <v>2.2000000000000002</v>
      </c>
      <c r="G1826" s="664">
        <v>41.14</v>
      </c>
      <c r="H1826" s="661">
        <v>1</v>
      </c>
      <c r="I1826" s="661">
        <v>18.7</v>
      </c>
      <c r="J1826" s="664"/>
      <c r="K1826" s="664"/>
      <c r="L1826" s="661"/>
      <c r="M1826" s="661"/>
      <c r="N1826" s="664"/>
      <c r="O1826" s="664"/>
      <c r="P1826" s="677"/>
      <c r="Q1826" s="665"/>
    </row>
    <row r="1827" spans="1:17" ht="14.4" customHeight="1" x14ac:dyDescent="0.3">
      <c r="A1827" s="660" t="s">
        <v>7517</v>
      </c>
      <c r="B1827" s="661" t="s">
        <v>1686</v>
      </c>
      <c r="C1827" s="661" t="s">
        <v>4366</v>
      </c>
      <c r="D1827" s="661" t="s">
        <v>7227</v>
      </c>
      <c r="E1827" s="661" t="s">
        <v>7228</v>
      </c>
      <c r="F1827" s="664">
        <v>0.8</v>
      </c>
      <c r="G1827" s="664">
        <v>34.379999999999995</v>
      </c>
      <c r="H1827" s="661">
        <v>1</v>
      </c>
      <c r="I1827" s="661">
        <v>42.974999999999994</v>
      </c>
      <c r="J1827" s="664">
        <v>1.4</v>
      </c>
      <c r="K1827" s="664">
        <v>16.38</v>
      </c>
      <c r="L1827" s="661">
        <v>0.47643979057591629</v>
      </c>
      <c r="M1827" s="661">
        <v>11.7</v>
      </c>
      <c r="N1827" s="664">
        <v>0.4</v>
      </c>
      <c r="O1827" s="664">
        <v>4.68</v>
      </c>
      <c r="P1827" s="677">
        <v>0.13612565445026178</v>
      </c>
      <c r="Q1827" s="665">
        <v>11.7</v>
      </c>
    </row>
    <row r="1828" spans="1:17" ht="14.4" customHeight="1" x14ac:dyDescent="0.3">
      <c r="A1828" s="660" t="s">
        <v>7517</v>
      </c>
      <c r="B1828" s="661" t="s">
        <v>1686</v>
      </c>
      <c r="C1828" s="661" t="s">
        <v>4366</v>
      </c>
      <c r="D1828" s="661" t="s">
        <v>7179</v>
      </c>
      <c r="E1828" s="661" t="s">
        <v>7180</v>
      </c>
      <c r="F1828" s="664">
        <v>3.6</v>
      </c>
      <c r="G1828" s="664">
        <v>704.16</v>
      </c>
      <c r="H1828" s="661">
        <v>1</v>
      </c>
      <c r="I1828" s="661">
        <v>195.6</v>
      </c>
      <c r="J1828" s="664">
        <v>3.1</v>
      </c>
      <c r="K1828" s="664">
        <v>611.63000000000011</v>
      </c>
      <c r="L1828" s="661">
        <v>0.86859520563508308</v>
      </c>
      <c r="M1828" s="661">
        <v>197.30000000000004</v>
      </c>
      <c r="N1828" s="664">
        <v>3.4000000000000004</v>
      </c>
      <c r="O1828" s="664">
        <v>670.81999999999994</v>
      </c>
      <c r="P1828" s="677">
        <v>0.95265280618041348</v>
      </c>
      <c r="Q1828" s="665">
        <v>197.29999999999995</v>
      </c>
    </row>
    <row r="1829" spans="1:17" ht="14.4" customHeight="1" x14ac:dyDescent="0.3">
      <c r="A1829" s="660" t="s">
        <v>7517</v>
      </c>
      <c r="B1829" s="661" t="s">
        <v>1686</v>
      </c>
      <c r="C1829" s="661" t="s">
        <v>4366</v>
      </c>
      <c r="D1829" s="661" t="s">
        <v>7525</v>
      </c>
      <c r="E1829" s="661" t="s">
        <v>7526</v>
      </c>
      <c r="F1829" s="664">
        <v>3</v>
      </c>
      <c r="G1829" s="664">
        <v>31021.309999999998</v>
      </c>
      <c r="H1829" s="661">
        <v>1</v>
      </c>
      <c r="I1829" s="661">
        <v>10340.436666666666</v>
      </c>
      <c r="J1829" s="664"/>
      <c r="K1829" s="664"/>
      <c r="L1829" s="661"/>
      <c r="M1829" s="661"/>
      <c r="N1829" s="664">
        <v>1</v>
      </c>
      <c r="O1829" s="664">
        <v>8342.24</v>
      </c>
      <c r="P1829" s="677">
        <v>0.26891965555290864</v>
      </c>
      <c r="Q1829" s="665">
        <v>8342.24</v>
      </c>
    </row>
    <row r="1830" spans="1:17" ht="14.4" customHeight="1" x14ac:dyDescent="0.3">
      <c r="A1830" s="660" t="s">
        <v>7517</v>
      </c>
      <c r="B1830" s="661" t="s">
        <v>1686</v>
      </c>
      <c r="C1830" s="661" t="s">
        <v>4366</v>
      </c>
      <c r="D1830" s="661" t="s">
        <v>7416</v>
      </c>
      <c r="E1830" s="661" t="s">
        <v>7359</v>
      </c>
      <c r="F1830" s="664"/>
      <c r="G1830" s="664"/>
      <c r="H1830" s="661"/>
      <c r="I1830" s="661"/>
      <c r="J1830" s="664">
        <v>7.08</v>
      </c>
      <c r="K1830" s="664">
        <v>991.83</v>
      </c>
      <c r="L1830" s="661"/>
      <c r="M1830" s="661">
        <v>140.08898305084747</v>
      </c>
      <c r="N1830" s="664"/>
      <c r="O1830" s="664"/>
      <c r="P1830" s="677"/>
      <c r="Q1830" s="665"/>
    </row>
    <row r="1831" spans="1:17" ht="14.4" customHeight="1" x14ac:dyDescent="0.3">
      <c r="A1831" s="660" t="s">
        <v>7517</v>
      </c>
      <c r="B1831" s="661" t="s">
        <v>1686</v>
      </c>
      <c r="C1831" s="661" t="s">
        <v>4366</v>
      </c>
      <c r="D1831" s="661" t="s">
        <v>7358</v>
      </c>
      <c r="E1831" s="661" t="s">
        <v>7359</v>
      </c>
      <c r="F1831" s="664"/>
      <c r="G1831" s="664"/>
      <c r="H1831" s="661"/>
      <c r="I1831" s="661"/>
      <c r="J1831" s="664">
        <v>10.62</v>
      </c>
      <c r="K1831" s="664">
        <v>2975.46</v>
      </c>
      <c r="L1831" s="661"/>
      <c r="M1831" s="661">
        <v>280.17514124293785</v>
      </c>
      <c r="N1831" s="664"/>
      <c r="O1831" s="664"/>
      <c r="P1831" s="677"/>
      <c r="Q1831" s="665"/>
    </row>
    <row r="1832" spans="1:17" ht="14.4" customHeight="1" x14ac:dyDescent="0.3">
      <c r="A1832" s="660" t="s">
        <v>7517</v>
      </c>
      <c r="B1832" s="661" t="s">
        <v>1686</v>
      </c>
      <c r="C1832" s="661" t="s">
        <v>4366</v>
      </c>
      <c r="D1832" s="661" t="s">
        <v>7230</v>
      </c>
      <c r="E1832" s="661" t="s">
        <v>7231</v>
      </c>
      <c r="F1832" s="664">
        <v>12</v>
      </c>
      <c r="G1832" s="664">
        <v>130620.22000000002</v>
      </c>
      <c r="H1832" s="661">
        <v>1</v>
      </c>
      <c r="I1832" s="661">
        <v>10885.018333333335</v>
      </c>
      <c r="J1832" s="664">
        <v>5</v>
      </c>
      <c r="K1832" s="664">
        <v>39611.9</v>
      </c>
      <c r="L1832" s="661">
        <v>0.30326009250328928</v>
      </c>
      <c r="M1832" s="661">
        <v>7922.38</v>
      </c>
      <c r="N1832" s="664">
        <v>3</v>
      </c>
      <c r="O1832" s="664">
        <v>23767.14</v>
      </c>
      <c r="P1832" s="677">
        <v>0.18195605550197355</v>
      </c>
      <c r="Q1832" s="665">
        <v>7922.38</v>
      </c>
    </row>
    <row r="1833" spans="1:17" ht="14.4" customHeight="1" x14ac:dyDescent="0.3">
      <c r="A1833" s="660" t="s">
        <v>7517</v>
      </c>
      <c r="B1833" s="661" t="s">
        <v>1686</v>
      </c>
      <c r="C1833" s="661" t="s">
        <v>4366</v>
      </c>
      <c r="D1833" s="661" t="s">
        <v>7181</v>
      </c>
      <c r="E1833" s="661" t="s">
        <v>7182</v>
      </c>
      <c r="F1833" s="664">
        <v>3.09</v>
      </c>
      <c r="G1833" s="664">
        <v>209.25</v>
      </c>
      <c r="H1833" s="661">
        <v>1</v>
      </c>
      <c r="I1833" s="661">
        <v>67.71844660194175</v>
      </c>
      <c r="J1833" s="664">
        <v>4.62</v>
      </c>
      <c r="K1833" s="664">
        <v>315.62</v>
      </c>
      <c r="L1833" s="661">
        <v>1.5083393070489846</v>
      </c>
      <c r="M1833" s="661">
        <v>68.316017316017309</v>
      </c>
      <c r="N1833" s="664"/>
      <c r="O1833" s="664"/>
      <c r="P1833" s="677"/>
      <c r="Q1833" s="665"/>
    </row>
    <row r="1834" spans="1:17" ht="14.4" customHeight="1" x14ac:dyDescent="0.3">
      <c r="A1834" s="660" t="s">
        <v>7517</v>
      </c>
      <c r="B1834" s="661" t="s">
        <v>1686</v>
      </c>
      <c r="C1834" s="661" t="s">
        <v>4366</v>
      </c>
      <c r="D1834" s="661" t="s">
        <v>7183</v>
      </c>
      <c r="E1834" s="661" t="s">
        <v>7182</v>
      </c>
      <c r="F1834" s="664">
        <v>3.17</v>
      </c>
      <c r="G1834" s="664">
        <v>415.45</v>
      </c>
      <c r="H1834" s="661">
        <v>1</v>
      </c>
      <c r="I1834" s="661">
        <v>131.05678233438485</v>
      </c>
      <c r="J1834" s="664">
        <v>4.1500000000000004</v>
      </c>
      <c r="K1834" s="664">
        <v>548.66999999999996</v>
      </c>
      <c r="L1834" s="661">
        <v>1.3206643398724274</v>
      </c>
      <c r="M1834" s="661">
        <v>132.20963855421684</v>
      </c>
      <c r="N1834" s="664"/>
      <c r="O1834" s="664"/>
      <c r="P1834" s="677"/>
      <c r="Q1834" s="665"/>
    </row>
    <row r="1835" spans="1:17" ht="14.4" customHeight="1" x14ac:dyDescent="0.3">
      <c r="A1835" s="660" t="s">
        <v>7517</v>
      </c>
      <c r="B1835" s="661" t="s">
        <v>1686</v>
      </c>
      <c r="C1835" s="661" t="s">
        <v>4366</v>
      </c>
      <c r="D1835" s="661" t="s">
        <v>7184</v>
      </c>
      <c r="E1835" s="661" t="s">
        <v>7182</v>
      </c>
      <c r="F1835" s="664">
        <v>3.76</v>
      </c>
      <c r="G1835" s="664">
        <v>2946.05</v>
      </c>
      <c r="H1835" s="661">
        <v>1</v>
      </c>
      <c r="I1835" s="661">
        <v>783.52393617021289</v>
      </c>
      <c r="J1835" s="664">
        <v>12.91</v>
      </c>
      <c r="K1835" s="664">
        <v>9311.2999999999993</v>
      </c>
      <c r="L1835" s="661">
        <v>3.1606048777176214</v>
      </c>
      <c r="M1835" s="661">
        <v>721.24709527498055</v>
      </c>
      <c r="N1835" s="664"/>
      <c r="O1835" s="664"/>
      <c r="P1835" s="677"/>
      <c r="Q1835" s="665"/>
    </row>
    <row r="1836" spans="1:17" ht="14.4" customHeight="1" x14ac:dyDescent="0.3">
      <c r="A1836" s="660" t="s">
        <v>7517</v>
      </c>
      <c r="B1836" s="661" t="s">
        <v>1686</v>
      </c>
      <c r="C1836" s="661" t="s">
        <v>4366</v>
      </c>
      <c r="D1836" s="661" t="s">
        <v>7527</v>
      </c>
      <c r="E1836" s="661" t="s">
        <v>645</v>
      </c>
      <c r="F1836" s="664"/>
      <c r="G1836" s="664"/>
      <c r="H1836" s="661"/>
      <c r="I1836" s="661"/>
      <c r="J1836" s="664"/>
      <c r="K1836" s="664"/>
      <c r="L1836" s="661"/>
      <c r="M1836" s="661"/>
      <c r="N1836" s="664">
        <v>1.6</v>
      </c>
      <c r="O1836" s="664">
        <v>583.52</v>
      </c>
      <c r="P1836" s="677"/>
      <c r="Q1836" s="665">
        <v>364.7</v>
      </c>
    </row>
    <row r="1837" spans="1:17" ht="14.4" customHeight="1" x14ac:dyDescent="0.3">
      <c r="A1837" s="660" t="s">
        <v>7517</v>
      </c>
      <c r="B1837" s="661" t="s">
        <v>1686</v>
      </c>
      <c r="C1837" s="661" t="s">
        <v>4366</v>
      </c>
      <c r="D1837" s="661" t="s">
        <v>7233</v>
      </c>
      <c r="E1837" s="661" t="s">
        <v>642</v>
      </c>
      <c r="F1837" s="664">
        <v>20</v>
      </c>
      <c r="G1837" s="664">
        <v>664092.76</v>
      </c>
      <c r="H1837" s="661">
        <v>1</v>
      </c>
      <c r="I1837" s="661">
        <v>33204.637999999999</v>
      </c>
      <c r="J1837" s="664">
        <v>11</v>
      </c>
      <c r="K1837" s="664">
        <v>368770.75</v>
      </c>
      <c r="L1837" s="661">
        <v>0.5553000607927121</v>
      </c>
      <c r="M1837" s="661">
        <v>33524.61363636364</v>
      </c>
      <c r="N1837" s="664">
        <v>8</v>
      </c>
      <c r="O1837" s="664">
        <v>265388.32</v>
      </c>
      <c r="P1837" s="677">
        <v>0.39962537763549777</v>
      </c>
      <c r="Q1837" s="665">
        <v>33173.54</v>
      </c>
    </row>
    <row r="1838" spans="1:17" ht="14.4" customHeight="1" x14ac:dyDescent="0.3">
      <c r="A1838" s="660" t="s">
        <v>7517</v>
      </c>
      <c r="B1838" s="661" t="s">
        <v>1686</v>
      </c>
      <c r="C1838" s="661" t="s">
        <v>4366</v>
      </c>
      <c r="D1838" s="661" t="s">
        <v>7360</v>
      </c>
      <c r="E1838" s="661" t="s">
        <v>7236</v>
      </c>
      <c r="F1838" s="664"/>
      <c r="G1838" s="664"/>
      <c r="H1838" s="661"/>
      <c r="I1838" s="661"/>
      <c r="J1838" s="664">
        <v>4.46</v>
      </c>
      <c r="K1838" s="664">
        <v>6499.1100000000006</v>
      </c>
      <c r="L1838" s="661"/>
      <c r="M1838" s="661">
        <v>1457.1995515695069</v>
      </c>
      <c r="N1838" s="664"/>
      <c r="O1838" s="664"/>
      <c r="P1838" s="677"/>
      <c r="Q1838" s="665"/>
    </row>
    <row r="1839" spans="1:17" ht="14.4" customHeight="1" x14ac:dyDescent="0.3">
      <c r="A1839" s="660" t="s">
        <v>7517</v>
      </c>
      <c r="B1839" s="661" t="s">
        <v>1686</v>
      </c>
      <c r="C1839" s="661" t="s">
        <v>4366</v>
      </c>
      <c r="D1839" s="661" t="s">
        <v>7235</v>
      </c>
      <c r="E1839" s="661" t="s">
        <v>7236</v>
      </c>
      <c r="F1839" s="664">
        <v>9.0500000000000007</v>
      </c>
      <c r="G1839" s="664">
        <v>43577.17</v>
      </c>
      <c r="H1839" s="661">
        <v>1</v>
      </c>
      <c r="I1839" s="661">
        <v>4815.1569060773472</v>
      </c>
      <c r="J1839" s="664"/>
      <c r="K1839" s="664"/>
      <c r="L1839" s="661"/>
      <c r="M1839" s="661"/>
      <c r="N1839" s="664"/>
      <c r="O1839" s="664"/>
      <c r="P1839" s="677"/>
      <c r="Q1839" s="665"/>
    </row>
    <row r="1840" spans="1:17" ht="14.4" customHeight="1" x14ac:dyDescent="0.3">
      <c r="A1840" s="660" t="s">
        <v>7517</v>
      </c>
      <c r="B1840" s="661" t="s">
        <v>1686</v>
      </c>
      <c r="C1840" s="661" t="s">
        <v>4366</v>
      </c>
      <c r="D1840" s="661" t="s">
        <v>7361</v>
      </c>
      <c r="E1840" s="661" t="s">
        <v>7236</v>
      </c>
      <c r="F1840" s="664"/>
      <c r="G1840" s="664"/>
      <c r="H1840" s="661"/>
      <c r="I1840" s="661"/>
      <c r="J1840" s="664">
        <v>2.9899999999999998</v>
      </c>
      <c r="K1840" s="664">
        <v>43570.07</v>
      </c>
      <c r="L1840" s="661"/>
      <c r="M1840" s="661">
        <v>14571.929765886289</v>
      </c>
      <c r="N1840" s="664"/>
      <c r="O1840" s="664"/>
      <c r="P1840" s="677"/>
      <c r="Q1840" s="665"/>
    </row>
    <row r="1841" spans="1:17" ht="14.4" customHeight="1" x14ac:dyDescent="0.3">
      <c r="A1841" s="660" t="s">
        <v>7517</v>
      </c>
      <c r="B1841" s="661" t="s">
        <v>1686</v>
      </c>
      <c r="C1841" s="661" t="s">
        <v>4366</v>
      </c>
      <c r="D1841" s="661" t="s">
        <v>7528</v>
      </c>
      <c r="E1841" s="661" t="s">
        <v>7529</v>
      </c>
      <c r="F1841" s="664"/>
      <c r="G1841" s="664"/>
      <c r="H1841" s="661"/>
      <c r="I1841" s="661"/>
      <c r="J1841" s="664">
        <v>1</v>
      </c>
      <c r="K1841" s="664">
        <v>6504.08</v>
      </c>
      <c r="L1841" s="661"/>
      <c r="M1841" s="661">
        <v>6504.08</v>
      </c>
      <c r="N1841" s="664"/>
      <c r="O1841" s="664"/>
      <c r="P1841" s="677"/>
      <c r="Q1841" s="665"/>
    </row>
    <row r="1842" spans="1:17" ht="14.4" customHeight="1" x14ac:dyDescent="0.3">
      <c r="A1842" s="660" t="s">
        <v>7517</v>
      </c>
      <c r="B1842" s="661" t="s">
        <v>1686</v>
      </c>
      <c r="C1842" s="661" t="s">
        <v>4366</v>
      </c>
      <c r="D1842" s="661" t="s">
        <v>7189</v>
      </c>
      <c r="E1842" s="661" t="s">
        <v>4221</v>
      </c>
      <c r="F1842" s="664">
        <v>19.100000000000001</v>
      </c>
      <c r="G1842" s="664">
        <v>130330.57</v>
      </c>
      <c r="H1842" s="661">
        <v>1</v>
      </c>
      <c r="I1842" s="661">
        <v>6823.5900523560204</v>
      </c>
      <c r="J1842" s="664">
        <v>48</v>
      </c>
      <c r="K1842" s="664">
        <v>334817.2</v>
      </c>
      <c r="L1842" s="661">
        <v>2.5689843909989807</v>
      </c>
      <c r="M1842" s="661">
        <v>6975.3583333333336</v>
      </c>
      <c r="N1842" s="664">
        <v>22</v>
      </c>
      <c r="O1842" s="664">
        <v>95069.15</v>
      </c>
      <c r="P1842" s="677">
        <v>0.72944628416801971</v>
      </c>
      <c r="Q1842" s="665">
        <v>4321.3249999999998</v>
      </c>
    </row>
    <row r="1843" spans="1:17" ht="14.4" customHeight="1" x14ac:dyDescent="0.3">
      <c r="A1843" s="660" t="s">
        <v>7517</v>
      </c>
      <c r="B1843" s="661" t="s">
        <v>1686</v>
      </c>
      <c r="C1843" s="661" t="s">
        <v>4366</v>
      </c>
      <c r="D1843" s="661" t="s">
        <v>7244</v>
      </c>
      <c r="E1843" s="661" t="s">
        <v>4342</v>
      </c>
      <c r="F1843" s="664">
        <v>3</v>
      </c>
      <c r="G1843" s="664">
        <v>37596.870000000003</v>
      </c>
      <c r="H1843" s="661">
        <v>1</v>
      </c>
      <c r="I1843" s="661">
        <v>12532.29</v>
      </c>
      <c r="J1843" s="664">
        <v>2</v>
      </c>
      <c r="K1843" s="664">
        <v>22314.74</v>
      </c>
      <c r="L1843" s="661">
        <v>0.59352653558660606</v>
      </c>
      <c r="M1843" s="661">
        <v>11157.37</v>
      </c>
      <c r="N1843" s="664"/>
      <c r="O1843" s="664"/>
      <c r="P1843" s="677"/>
      <c r="Q1843" s="665"/>
    </row>
    <row r="1844" spans="1:17" ht="14.4" customHeight="1" x14ac:dyDescent="0.3">
      <c r="A1844" s="660" t="s">
        <v>7517</v>
      </c>
      <c r="B1844" s="661" t="s">
        <v>1686</v>
      </c>
      <c r="C1844" s="661" t="s">
        <v>4366</v>
      </c>
      <c r="D1844" s="661" t="s">
        <v>7192</v>
      </c>
      <c r="E1844" s="661" t="s">
        <v>7193</v>
      </c>
      <c r="F1844" s="664"/>
      <c r="G1844" s="664"/>
      <c r="H1844" s="661"/>
      <c r="I1844" s="661"/>
      <c r="J1844" s="664"/>
      <c r="K1844" s="664"/>
      <c r="L1844" s="661"/>
      <c r="M1844" s="661"/>
      <c r="N1844" s="664">
        <v>2</v>
      </c>
      <c r="O1844" s="664">
        <v>49432.76</v>
      </c>
      <c r="P1844" s="677"/>
      <c r="Q1844" s="665">
        <v>24716.38</v>
      </c>
    </row>
    <row r="1845" spans="1:17" ht="14.4" customHeight="1" x14ac:dyDescent="0.3">
      <c r="A1845" s="660" t="s">
        <v>7517</v>
      </c>
      <c r="B1845" s="661" t="s">
        <v>1686</v>
      </c>
      <c r="C1845" s="661" t="s">
        <v>4366</v>
      </c>
      <c r="D1845" s="661" t="s">
        <v>7252</v>
      </c>
      <c r="E1845" s="661" t="s">
        <v>7253</v>
      </c>
      <c r="F1845" s="664">
        <v>1</v>
      </c>
      <c r="G1845" s="664">
        <v>50.51</v>
      </c>
      <c r="H1845" s="661">
        <v>1</v>
      </c>
      <c r="I1845" s="661">
        <v>50.51</v>
      </c>
      <c r="J1845" s="664">
        <v>13</v>
      </c>
      <c r="K1845" s="664">
        <v>662.35</v>
      </c>
      <c r="L1845" s="661">
        <v>13.113244901999606</v>
      </c>
      <c r="M1845" s="661">
        <v>50.95</v>
      </c>
      <c r="N1845" s="664">
        <v>11</v>
      </c>
      <c r="O1845" s="664">
        <v>560.45000000000005</v>
      </c>
      <c r="P1845" s="677">
        <v>11.095822609384282</v>
      </c>
      <c r="Q1845" s="665">
        <v>50.95</v>
      </c>
    </row>
    <row r="1846" spans="1:17" ht="14.4" customHeight="1" x14ac:dyDescent="0.3">
      <c r="A1846" s="660" t="s">
        <v>7517</v>
      </c>
      <c r="B1846" s="661" t="s">
        <v>1686</v>
      </c>
      <c r="C1846" s="661" t="s">
        <v>4366</v>
      </c>
      <c r="D1846" s="661" t="s">
        <v>7347</v>
      </c>
      <c r="E1846" s="661" t="s">
        <v>1826</v>
      </c>
      <c r="F1846" s="664"/>
      <c r="G1846" s="664"/>
      <c r="H1846" s="661"/>
      <c r="I1846" s="661"/>
      <c r="J1846" s="664"/>
      <c r="K1846" s="664"/>
      <c r="L1846" s="661"/>
      <c r="M1846" s="661"/>
      <c r="N1846" s="664">
        <v>10.47</v>
      </c>
      <c r="O1846" s="664">
        <v>1157.97</v>
      </c>
      <c r="P1846" s="677"/>
      <c r="Q1846" s="665">
        <v>110.59885386819484</v>
      </c>
    </row>
    <row r="1847" spans="1:17" ht="14.4" customHeight="1" x14ac:dyDescent="0.3">
      <c r="A1847" s="660" t="s">
        <v>7517</v>
      </c>
      <c r="B1847" s="661" t="s">
        <v>1686</v>
      </c>
      <c r="C1847" s="661" t="s">
        <v>4366</v>
      </c>
      <c r="D1847" s="661" t="s">
        <v>7348</v>
      </c>
      <c r="E1847" s="661" t="s">
        <v>1826</v>
      </c>
      <c r="F1847" s="664"/>
      <c r="G1847" s="664"/>
      <c r="H1847" s="661"/>
      <c r="I1847" s="661"/>
      <c r="J1847" s="664"/>
      <c r="K1847" s="664"/>
      <c r="L1847" s="661"/>
      <c r="M1847" s="661"/>
      <c r="N1847" s="664">
        <v>4.53</v>
      </c>
      <c r="O1847" s="664">
        <v>2505.17</v>
      </c>
      <c r="P1847" s="677"/>
      <c r="Q1847" s="665">
        <v>553.01766004415015</v>
      </c>
    </row>
    <row r="1848" spans="1:17" ht="14.4" customHeight="1" x14ac:dyDescent="0.3">
      <c r="A1848" s="660" t="s">
        <v>7517</v>
      </c>
      <c r="B1848" s="661" t="s">
        <v>1686</v>
      </c>
      <c r="C1848" s="661" t="s">
        <v>4366</v>
      </c>
      <c r="D1848" s="661" t="s">
        <v>7200</v>
      </c>
      <c r="E1848" s="661" t="s">
        <v>7161</v>
      </c>
      <c r="F1848" s="664">
        <v>74</v>
      </c>
      <c r="G1848" s="664">
        <v>738.68999999999983</v>
      </c>
      <c r="H1848" s="661">
        <v>1</v>
      </c>
      <c r="I1848" s="661">
        <v>9.9822972972972952</v>
      </c>
      <c r="J1848" s="664"/>
      <c r="K1848" s="664"/>
      <c r="L1848" s="661"/>
      <c r="M1848" s="661"/>
      <c r="N1848" s="664"/>
      <c r="O1848" s="664"/>
      <c r="P1848" s="677"/>
      <c r="Q1848" s="665"/>
    </row>
    <row r="1849" spans="1:17" ht="14.4" customHeight="1" x14ac:dyDescent="0.3">
      <c r="A1849" s="660" t="s">
        <v>7517</v>
      </c>
      <c r="B1849" s="661" t="s">
        <v>1686</v>
      </c>
      <c r="C1849" s="661" t="s">
        <v>4366</v>
      </c>
      <c r="D1849" s="661" t="s">
        <v>7365</v>
      </c>
      <c r="E1849" s="661" t="s">
        <v>7257</v>
      </c>
      <c r="F1849" s="664">
        <v>2.9800000000000004</v>
      </c>
      <c r="G1849" s="664">
        <v>1197.92</v>
      </c>
      <c r="H1849" s="661">
        <v>1</v>
      </c>
      <c r="I1849" s="661">
        <v>401.98657718120802</v>
      </c>
      <c r="J1849" s="664"/>
      <c r="K1849" s="664"/>
      <c r="L1849" s="661"/>
      <c r="M1849" s="661"/>
      <c r="N1849" s="664"/>
      <c r="O1849" s="664"/>
      <c r="P1849" s="677"/>
      <c r="Q1849" s="665"/>
    </row>
    <row r="1850" spans="1:17" ht="14.4" customHeight="1" x14ac:dyDescent="0.3">
      <c r="A1850" s="660" t="s">
        <v>7517</v>
      </c>
      <c r="B1850" s="661" t="s">
        <v>1686</v>
      </c>
      <c r="C1850" s="661" t="s">
        <v>4366</v>
      </c>
      <c r="D1850" s="661" t="s">
        <v>7256</v>
      </c>
      <c r="E1850" s="661" t="s">
        <v>7257</v>
      </c>
      <c r="F1850" s="664">
        <v>3.87</v>
      </c>
      <c r="G1850" s="664">
        <v>4479.12</v>
      </c>
      <c r="H1850" s="661">
        <v>1</v>
      </c>
      <c r="I1850" s="661">
        <v>1157.3953488372092</v>
      </c>
      <c r="J1850" s="664"/>
      <c r="K1850" s="664"/>
      <c r="L1850" s="661"/>
      <c r="M1850" s="661"/>
      <c r="N1850" s="664"/>
      <c r="O1850" s="664"/>
      <c r="P1850" s="677"/>
      <c r="Q1850" s="665"/>
    </row>
    <row r="1851" spans="1:17" ht="14.4" customHeight="1" x14ac:dyDescent="0.3">
      <c r="A1851" s="660" t="s">
        <v>7517</v>
      </c>
      <c r="B1851" s="661" t="s">
        <v>1686</v>
      </c>
      <c r="C1851" s="661" t="s">
        <v>4366</v>
      </c>
      <c r="D1851" s="661" t="s">
        <v>7258</v>
      </c>
      <c r="E1851" s="661" t="s">
        <v>4211</v>
      </c>
      <c r="F1851" s="664">
        <v>3.73</v>
      </c>
      <c r="G1851" s="664">
        <v>3533.61</v>
      </c>
      <c r="H1851" s="661">
        <v>1</v>
      </c>
      <c r="I1851" s="661">
        <v>947.34852546916898</v>
      </c>
      <c r="J1851" s="664">
        <v>7.23</v>
      </c>
      <c r="K1851" s="664">
        <v>6909.4</v>
      </c>
      <c r="L1851" s="661">
        <v>1.9553374594253468</v>
      </c>
      <c r="M1851" s="661">
        <v>955.65698478561535</v>
      </c>
      <c r="N1851" s="664"/>
      <c r="O1851" s="664"/>
      <c r="P1851" s="677"/>
      <c r="Q1851" s="665"/>
    </row>
    <row r="1852" spans="1:17" ht="14.4" customHeight="1" x14ac:dyDescent="0.3">
      <c r="A1852" s="660" t="s">
        <v>7517</v>
      </c>
      <c r="B1852" s="661" t="s">
        <v>1686</v>
      </c>
      <c r="C1852" s="661" t="s">
        <v>4366</v>
      </c>
      <c r="D1852" s="661" t="s">
        <v>7201</v>
      </c>
      <c r="E1852" s="661" t="s">
        <v>4211</v>
      </c>
      <c r="F1852" s="664"/>
      <c r="G1852" s="664"/>
      <c r="H1852" s="661"/>
      <c r="I1852" s="661"/>
      <c r="J1852" s="664">
        <v>6</v>
      </c>
      <c r="K1852" s="664">
        <v>14334.96</v>
      </c>
      <c r="L1852" s="661"/>
      <c r="M1852" s="661">
        <v>2389.16</v>
      </c>
      <c r="N1852" s="664"/>
      <c r="O1852" s="664"/>
      <c r="P1852" s="677"/>
      <c r="Q1852" s="665"/>
    </row>
    <row r="1853" spans="1:17" ht="14.4" customHeight="1" x14ac:dyDescent="0.3">
      <c r="A1853" s="660" t="s">
        <v>7517</v>
      </c>
      <c r="B1853" s="661" t="s">
        <v>1686</v>
      </c>
      <c r="C1853" s="661" t="s">
        <v>4366</v>
      </c>
      <c r="D1853" s="661" t="s">
        <v>7259</v>
      </c>
      <c r="E1853" s="661" t="s">
        <v>7182</v>
      </c>
      <c r="F1853" s="664"/>
      <c r="G1853" s="664"/>
      <c r="H1853" s="661"/>
      <c r="I1853" s="661"/>
      <c r="J1853" s="664">
        <v>2.48</v>
      </c>
      <c r="K1853" s="664">
        <v>93.699999999999989</v>
      </c>
      <c r="L1853" s="661"/>
      <c r="M1853" s="661">
        <v>37.782258064516128</v>
      </c>
      <c r="N1853" s="664"/>
      <c r="O1853" s="664"/>
      <c r="P1853" s="677"/>
      <c r="Q1853" s="665"/>
    </row>
    <row r="1854" spans="1:17" ht="14.4" customHeight="1" x14ac:dyDescent="0.3">
      <c r="A1854" s="660" t="s">
        <v>7517</v>
      </c>
      <c r="B1854" s="661" t="s">
        <v>1686</v>
      </c>
      <c r="C1854" s="661" t="s">
        <v>4366</v>
      </c>
      <c r="D1854" s="661" t="s">
        <v>7260</v>
      </c>
      <c r="E1854" s="661" t="s">
        <v>7261</v>
      </c>
      <c r="F1854" s="664">
        <v>7</v>
      </c>
      <c r="G1854" s="664">
        <v>27170.68</v>
      </c>
      <c r="H1854" s="661">
        <v>1</v>
      </c>
      <c r="I1854" s="661">
        <v>3881.5257142857145</v>
      </c>
      <c r="J1854" s="664">
        <v>9</v>
      </c>
      <c r="K1854" s="664">
        <v>23079.17</v>
      </c>
      <c r="L1854" s="661">
        <v>0.84941451594144857</v>
      </c>
      <c r="M1854" s="661">
        <v>2564.3522222222218</v>
      </c>
      <c r="N1854" s="664">
        <v>9</v>
      </c>
      <c r="O1854" s="664">
        <v>21469.14</v>
      </c>
      <c r="P1854" s="677">
        <v>0.7901583618812632</v>
      </c>
      <c r="Q1854" s="665">
        <v>2385.46</v>
      </c>
    </row>
    <row r="1855" spans="1:17" ht="14.4" customHeight="1" x14ac:dyDescent="0.3">
      <c r="A1855" s="660" t="s">
        <v>7517</v>
      </c>
      <c r="B1855" s="661" t="s">
        <v>1686</v>
      </c>
      <c r="C1855" s="661" t="s">
        <v>4366</v>
      </c>
      <c r="D1855" s="661" t="s">
        <v>7262</v>
      </c>
      <c r="E1855" s="661" t="s">
        <v>7161</v>
      </c>
      <c r="F1855" s="664">
        <v>14.94</v>
      </c>
      <c r="G1855" s="664">
        <v>2442.46</v>
      </c>
      <c r="H1855" s="661">
        <v>1</v>
      </c>
      <c r="I1855" s="661">
        <v>163.48460508701473</v>
      </c>
      <c r="J1855" s="664"/>
      <c r="K1855" s="664"/>
      <c r="L1855" s="661"/>
      <c r="M1855" s="661"/>
      <c r="N1855" s="664"/>
      <c r="O1855" s="664"/>
      <c r="P1855" s="677"/>
      <c r="Q1855" s="665"/>
    </row>
    <row r="1856" spans="1:17" ht="14.4" customHeight="1" x14ac:dyDescent="0.3">
      <c r="A1856" s="660" t="s">
        <v>7517</v>
      </c>
      <c r="B1856" s="661" t="s">
        <v>1686</v>
      </c>
      <c r="C1856" s="661" t="s">
        <v>4366</v>
      </c>
      <c r="D1856" s="661" t="s">
        <v>7263</v>
      </c>
      <c r="E1856" s="661" t="s">
        <v>7161</v>
      </c>
      <c r="F1856" s="664">
        <v>7.3800000000000008</v>
      </c>
      <c r="G1856" s="664">
        <v>10859.19</v>
      </c>
      <c r="H1856" s="661">
        <v>1</v>
      </c>
      <c r="I1856" s="661">
        <v>1471.4349593495933</v>
      </c>
      <c r="J1856" s="664"/>
      <c r="K1856" s="664"/>
      <c r="L1856" s="661"/>
      <c r="M1856" s="661"/>
      <c r="N1856" s="664"/>
      <c r="O1856" s="664"/>
      <c r="P1856" s="677"/>
      <c r="Q1856" s="665"/>
    </row>
    <row r="1857" spans="1:17" ht="14.4" customHeight="1" x14ac:dyDescent="0.3">
      <c r="A1857" s="660" t="s">
        <v>7517</v>
      </c>
      <c r="B1857" s="661" t="s">
        <v>1686</v>
      </c>
      <c r="C1857" s="661" t="s">
        <v>4366</v>
      </c>
      <c r="D1857" s="661" t="s">
        <v>7202</v>
      </c>
      <c r="E1857" s="661" t="s">
        <v>1021</v>
      </c>
      <c r="F1857" s="664">
        <v>9.2000000000000011</v>
      </c>
      <c r="G1857" s="664">
        <v>706.44</v>
      </c>
      <c r="H1857" s="661">
        <v>1</v>
      </c>
      <c r="I1857" s="661">
        <v>76.786956521739128</v>
      </c>
      <c r="J1857" s="664">
        <v>11.000000000000002</v>
      </c>
      <c r="K1857" s="664">
        <v>852.97</v>
      </c>
      <c r="L1857" s="661">
        <v>1.2074203046260121</v>
      </c>
      <c r="M1857" s="661">
        <v>77.542727272727262</v>
      </c>
      <c r="N1857" s="664">
        <v>9.4</v>
      </c>
      <c r="O1857" s="664">
        <v>698.01</v>
      </c>
      <c r="P1857" s="677">
        <v>0.98806692712756916</v>
      </c>
      <c r="Q1857" s="665">
        <v>74.256382978723394</v>
      </c>
    </row>
    <row r="1858" spans="1:17" ht="14.4" customHeight="1" x14ac:dyDescent="0.3">
      <c r="A1858" s="660" t="s">
        <v>7517</v>
      </c>
      <c r="B1858" s="661" t="s">
        <v>1686</v>
      </c>
      <c r="C1858" s="661" t="s">
        <v>4366</v>
      </c>
      <c r="D1858" s="661" t="s">
        <v>7265</v>
      </c>
      <c r="E1858" s="661" t="s">
        <v>1622</v>
      </c>
      <c r="F1858" s="664"/>
      <c r="G1858" s="664"/>
      <c r="H1858" s="661"/>
      <c r="I1858" s="661"/>
      <c r="J1858" s="664"/>
      <c r="K1858" s="664"/>
      <c r="L1858" s="661"/>
      <c r="M1858" s="661"/>
      <c r="N1858" s="664">
        <v>0.04</v>
      </c>
      <c r="O1858" s="664">
        <v>13.6</v>
      </c>
      <c r="P1858" s="677"/>
      <c r="Q1858" s="665">
        <v>340</v>
      </c>
    </row>
    <row r="1859" spans="1:17" ht="14.4" customHeight="1" x14ac:dyDescent="0.3">
      <c r="A1859" s="660" t="s">
        <v>7517</v>
      </c>
      <c r="B1859" s="661" t="s">
        <v>1686</v>
      </c>
      <c r="C1859" s="661" t="s">
        <v>4366</v>
      </c>
      <c r="D1859" s="661" t="s">
        <v>7266</v>
      </c>
      <c r="E1859" s="661" t="s">
        <v>1626</v>
      </c>
      <c r="F1859" s="664"/>
      <c r="G1859" s="664"/>
      <c r="H1859" s="661"/>
      <c r="I1859" s="661"/>
      <c r="J1859" s="664"/>
      <c r="K1859" s="664"/>
      <c r="L1859" s="661"/>
      <c r="M1859" s="661"/>
      <c r="N1859" s="664">
        <v>1</v>
      </c>
      <c r="O1859" s="664">
        <v>127.14</v>
      </c>
      <c r="P1859" s="677"/>
      <c r="Q1859" s="665">
        <v>127.14</v>
      </c>
    </row>
    <row r="1860" spans="1:17" ht="14.4" customHeight="1" x14ac:dyDescent="0.3">
      <c r="A1860" s="660" t="s">
        <v>7517</v>
      </c>
      <c r="B1860" s="661" t="s">
        <v>1686</v>
      </c>
      <c r="C1860" s="661" t="s">
        <v>4366</v>
      </c>
      <c r="D1860" s="661" t="s">
        <v>7267</v>
      </c>
      <c r="E1860" s="661" t="s">
        <v>1630</v>
      </c>
      <c r="F1860" s="664"/>
      <c r="G1860" s="664"/>
      <c r="H1860" s="661"/>
      <c r="I1860" s="661"/>
      <c r="J1860" s="664"/>
      <c r="K1860" s="664"/>
      <c r="L1860" s="661"/>
      <c r="M1860" s="661"/>
      <c r="N1860" s="664">
        <v>2.11</v>
      </c>
      <c r="O1860" s="664">
        <v>450.63</v>
      </c>
      <c r="P1860" s="677"/>
      <c r="Q1860" s="665">
        <v>213.56872037914692</v>
      </c>
    </row>
    <row r="1861" spans="1:17" ht="14.4" customHeight="1" x14ac:dyDescent="0.3">
      <c r="A1861" s="660" t="s">
        <v>7517</v>
      </c>
      <c r="B1861" s="661" t="s">
        <v>1686</v>
      </c>
      <c r="C1861" s="661" t="s">
        <v>4366</v>
      </c>
      <c r="D1861" s="661" t="s">
        <v>7268</v>
      </c>
      <c r="E1861" s="661" t="s">
        <v>7161</v>
      </c>
      <c r="F1861" s="664">
        <v>3</v>
      </c>
      <c r="G1861" s="664">
        <v>61.26</v>
      </c>
      <c r="H1861" s="661">
        <v>1</v>
      </c>
      <c r="I1861" s="661">
        <v>20.419999999999998</v>
      </c>
      <c r="J1861" s="664"/>
      <c r="K1861" s="664"/>
      <c r="L1861" s="661"/>
      <c r="M1861" s="661"/>
      <c r="N1861" s="664"/>
      <c r="O1861" s="664"/>
      <c r="P1861" s="677"/>
      <c r="Q1861" s="665"/>
    </row>
    <row r="1862" spans="1:17" ht="14.4" customHeight="1" x14ac:dyDescent="0.3">
      <c r="A1862" s="660" t="s">
        <v>7517</v>
      </c>
      <c r="B1862" s="661" t="s">
        <v>1686</v>
      </c>
      <c r="C1862" s="661" t="s">
        <v>4366</v>
      </c>
      <c r="D1862" s="661" t="s">
        <v>7269</v>
      </c>
      <c r="E1862" s="661" t="s">
        <v>1059</v>
      </c>
      <c r="F1862" s="664">
        <v>0.2</v>
      </c>
      <c r="G1862" s="664">
        <v>11.32</v>
      </c>
      <c r="H1862" s="661">
        <v>1</v>
      </c>
      <c r="I1862" s="661">
        <v>56.6</v>
      </c>
      <c r="J1862" s="664">
        <v>0.2</v>
      </c>
      <c r="K1862" s="664">
        <v>12.54</v>
      </c>
      <c r="L1862" s="661">
        <v>1.1077738515901059</v>
      </c>
      <c r="M1862" s="661">
        <v>62.699999999999996</v>
      </c>
      <c r="N1862" s="664">
        <v>4.3</v>
      </c>
      <c r="O1862" s="664">
        <v>269.64999999999998</v>
      </c>
      <c r="P1862" s="677">
        <v>23.82067137809187</v>
      </c>
      <c r="Q1862" s="665">
        <v>62.70930232558139</v>
      </c>
    </row>
    <row r="1863" spans="1:17" ht="14.4" customHeight="1" x14ac:dyDescent="0.3">
      <c r="A1863" s="660" t="s">
        <v>7517</v>
      </c>
      <c r="B1863" s="661" t="s">
        <v>1686</v>
      </c>
      <c r="C1863" s="661" t="s">
        <v>4366</v>
      </c>
      <c r="D1863" s="661" t="s">
        <v>7349</v>
      </c>
      <c r="E1863" s="661" t="s">
        <v>7350</v>
      </c>
      <c r="F1863" s="664">
        <v>0.4</v>
      </c>
      <c r="G1863" s="664">
        <v>152.87</v>
      </c>
      <c r="H1863" s="661">
        <v>1</v>
      </c>
      <c r="I1863" s="661">
        <v>382.17500000000001</v>
      </c>
      <c r="J1863" s="664">
        <v>0.34</v>
      </c>
      <c r="K1863" s="664">
        <v>131.11000000000001</v>
      </c>
      <c r="L1863" s="661">
        <v>0.85765683260286529</v>
      </c>
      <c r="M1863" s="661">
        <v>385.61764705882354</v>
      </c>
      <c r="N1863" s="664"/>
      <c r="O1863" s="664"/>
      <c r="P1863" s="677"/>
      <c r="Q1863" s="665"/>
    </row>
    <row r="1864" spans="1:17" ht="14.4" customHeight="1" x14ac:dyDescent="0.3">
      <c r="A1864" s="660" t="s">
        <v>7517</v>
      </c>
      <c r="B1864" s="661" t="s">
        <v>1686</v>
      </c>
      <c r="C1864" s="661" t="s">
        <v>4366</v>
      </c>
      <c r="D1864" s="661" t="s">
        <v>7203</v>
      </c>
      <c r="E1864" s="661" t="s">
        <v>7204</v>
      </c>
      <c r="F1864" s="664">
        <v>2.7</v>
      </c>
      <c r="G1864" s="664">
        <v>328.07</v>
      </c>
      <c r="H1864" s="661">
        <v>1</v>
      </c>
      <c r="I1864" s="661">
        <v>121.5074074074074</v>
      </c>
      <c r="J1864" s="664">
        <v>2.4</v>
      </c>
      <c r="K1864" s="664">
        <v>294.24</v>
      </c>
      <c r="L1864" s="661">
        <v>0.89688176303837597</v>
      </c>
      <c r="M1864" s="661">
        <v>122.60000000000001</v>
      </c>
      <c r="N1864" s="664">
        <v>1.1000000000000001</v>
      </c>
      <c r="O1864" s="664">
        <v>207.86</v>
      </c>
      <c r="P1864" s="677">
        <v>0.63358429603438293</v>
      </c>
      <c r="Q1864" s="665">
        <v>188.96363636363637</v>
      </c>
    </row>
    <row r="1865" spans="1:17" ht="14.4" customHeight="1" x14ac:dyDescent="0.3">
      <c r="A1865" s="660" t="s">
        <v>7517</v>
      </c>
      <c r="B1865" s="661" t="s">
        <v>1686</v>
      </c>
      <c r="C1865" s="661" t="s">
        <v>4366</v>
      </c>
      <c r="D1865" s="661" t="s">
        <v>7205</v>
      </c>
      <c r="E1865" s="661" t="s">
        <v>4110</v>
      </c>
      <c r="F1865" s="664">
        <v>1.2</v>
      </c>
      <c r="G1865" s="664">
        <v>77.459999999999994</v>
      </c>
      <c r="H1865" s="661">
        <v>1</v>
      </c>
      <c r="I1865" s="661">
        <v>64.55</v>
      </c>
      <c r="J1865" s="664">
        <v>0.60000000000000009</v>
      </c>
      <c r="K1865" s="664">
        <v>48.51</v>
      </c>
      <c r="L1865" s="661">
        <v>0.62625871417505807</v>
      </c>
      <c r="M1865" s="661">
        <v>80.84999999999998</v>
      </c>
      <c r="N1865" s="664"/>
      <c r="O1865" s="664"/>
      <c r="P1865" s="677"/>
      <c r="Q1865" s="665"/>
    </row>
    <row r="1866" spans="1:17" ht="14.4" customHeight="1" x14ac:dyDescent="0.3">
      <c r="A1866" s="660" t="s">
        <v>7517</v>
      </c>
      <c r="B1866" s="661" t="s">
        <v>1686</v>
      </c>
      <c r="C1866" s="661" t="s">
        <v>4366</v>
      </c>
      <c r="D1866" s="661" t="s">
        <v>7450</v>
      </c>
      <c r="E1866" s="661" t="s">
        <v>4330</v>
      </c>
      <c r="F1866" s="664">
        <v>1</v>
      </c>
      <c r="G1866" s="664">
        <v>120.09</v>
      </c>
      <c r="H1866" s="661">
        <v>1</v>
      </c>
      <c r="I1866" s="661">
        <v>120.09</v>
      </c>
      <c r="J1866" s="664"/>
      <c r="K1866" s="664"/>
      <c r="L1866" s="661"/>
      <c r="M1866" s="661"/>
      <c r="N1866" s="664"/>
      <c r="O1866" s="664"/>
      <c r="P1866" s="677"/>
      <c r="Q1866" s="665"/>
    </row>
    <row r="1867" spans="1:17" ht="14.4" customHeight="1" x14ac:dyDescent="0.3">
      <c r="A1867" s="660" t="s">
        <v>7517</v>
      </c>
      <c r="B1867" s="661" t="s">
        <v>1686</v>
      </c>
      <c r="C1867" s="661" t="s">
        <v>4366</v>
      </c>
      <c r="D1867" s="661" t="s">
        <v>7206</v>
      </c>
      <c r="E1867" s="661" t="s">
        <v>7161</v>
      </c>
      <c r="F1867" s="664">
        <v>26</v>
      </c>
      <c r="G1867" s="664">
        <v>460.5</v>
      </c>
      <c r="H1867" s="661">
        <v>1</v>
      </c>
      <c r="I1867" s="661">
        <v>17.71153846153846</v>
      </c>
      <c r="J1867" s="664"/>
      <c r="K1867" s="664"/>
      <c r="L1867" s="661"/>
      <c r="M1867" s="661"/>
      <c r="N1867" s="664"/>
      <c r="O1867" s="664"/>
      <c r="P1867" s="677"/>
      <c r="Q1867" s="665"/>
    </row>
    <row r="1868" spans="1:17" ht="14.4" customHeight="1" x14ac:dyDescent="0.3">
      <c r="A1868" s="660" t="s">
        <v>7517</v>
      </c>
      <c r="B1868" s="661" t="s">
        <v>1686</v>
      </c>
      <c r="C1868" s="661" t="s">
        <v>4366</v>
      </c>
      <c r="D1868" s="661" t="s">
        <v>7270</v>
      </c>
      <c r="E1868" s="661" t="s">
        <v>7161</v>
      </c>
      <c r="F1868" s="664"/>
      <c r="G1868" s="664"/>
      <c r="H1868" s="661"/>
      <c r="I1868" s="661"/>
      <c r="J1868" s="664">
        <v>1</v>
      </c>
      <c r="K1868" s="664">
        <v>37.81</v>
      </c>
      <c r="L1868" s="661"/>
      <c r="M1868" s="661">
        <v>37.81</v>
      </c>
      <c r="N1868" s="664"/>
      <c r="O1868" s="664"/>
      <c r="P1868" s="677"/>
      <c r="Q1868" s="665"/>
    </row>
    <row r="1869" spans="1:17" ht="14.4" customHeight="1" x14ac:dyDescent="0.3">
      <c r="A1869" s="660" t="s">
        <v>7517</v>
      </c>
      <c r="B1869" s="661" t="s">
        <v>1686</v>
      </c>
      <c r="C1869" s="661" t="s">
        <v>4366</v>
      </c>
      <c r="D1869" s="661" t="s">
        <v>7207</v>
      </c>
      <c r="E1869" s="661" t="s">
        <v>7161</v>
      </c>
      <c r="F1869" s="664">
        <v>19</v>
      </c>
      <c r="G1869" s="664">
        <v>184.34</v>
      </c>
      <c r="H1869" s="661">
        <v>1</v>
      </c>
      <c r="I1869" s="661">
        <v>9.702105263157895</v>
      </c>
      <c r="J1869" s="664">
        <v>23</v>
      </c>
      <c r="K1869" s="664">
        <v>217.35</v>
      </c>
      <c r="L1869" s="661">
        <v>1.1790712813279809</v>
      </c>
      <c r="M1869" s="661">
        <v>9.4499999999999993</v>
      </c>
      <c r="N1869" s="664">
        <v>3</v>
      </c>
      <c r="O1869" s="664">
        <v>28.349999999999998</v>
      </c>
      <c r="P1869" s="677">
        <v>0.15379190626017142</v>
      </c>
      <c r="Q1869" s="665">
        <v>9.4499999999999993</v>
      </c>
    </row>
    <row r="1870" spans="1:17" ht="14.4" customHeight="1" x14ac:dyDescent="0.3">
      <c r="A1870" s="660" t="s">
        <v>7517</v>
      </c>
      <c r="B1870" s="661" t="s">
        <v>1686</v>
      </c>
      <c r="C1870" s="661" t="s">
        <v>4366</v>
      </c>
      <c r="D1870" s="661" t="s">
        <v>7351</v>
      </c>
      <c r="E1870" s="661" t="s">
        <v>3772</v>
      </c>
      <c r="F1870" s="664">
        <v>4.0299999999999994</v>
      </c>
      <c r="G1870" s="664">
        <v>33066.229999999996</v>
      </c>
      <c r="H1870" s="661">
        <v>1</v>
      </c>
      <c r="I1870" s="661">
        <v>8205.0198511166254</v>
      </c>
      <c r="J1870" s="664">
        <v>0.75</v>
      </c>
      <c r="K1870" s="664">
        <v>4652.38</v>
      </c>
      <c r="L1870" s="661">
        <v>0.14069883382532575</v>
      </c>
      <c r="M1870" s="661">
        <v>6203.1733333333332</v>
      </c>
      <c r="N1870" s="664"/>
      <c r="O1870" s="664"/>
      <c r="P1870" s="677"/>
      <c r="Q1870" s="665"/>
    </row>
    <row r="1871" spans="1:17" ht="14.4" customHeight="1" x14ac:dyDescent="0.3">
      <c r="A1871" s="660" t="s">
        <v>7517</v>
      </c>
      <c r="B1871" s="661" t="s">
        <v>1686</v>
      </c>
      <c r="C1871" s="661" t="s">
        <v>4366</v>
      </c>
      <c r="D1871" s="661" t="s">
        <v>7370</v>
      </c>
      <c r="E1871" s="661" t="s">
        <v>3772</v>
      </c>
      <c r="F1871" s="664">
        <v>0.11</v>
      </c>
      <c r="G1871" s="664">
        <v>4576.3499999999995</v>
      </c>
      <c r="H1871" s="661">
        <v>1</v>
      </c>
      <c r="I1871" s="661">
        <v>41603.181818181816</v>
      </c>
      <c r="J1871" s="664">
        <v>0.2</v>
      </c>
      <c r="K1871" s="664">
        <v>6203.16</v>
      </c>
      <c r="L1871" s="661">
        <v>1.3554819889213021</v>
      </c>
      <c r="M1871" s="661">
        <v>31015.8</v>
      </c>
      <c r="N1871" s="664"/>
      <c r="O1871" s="664"/>
      <c r="P1871" s="677"/>
      <c r="Q1871" s="665"/>
    </row>
    <row r="1872" spans="1:17" ht="14.4" customHeight="1" x14ac:dyDescent="0.3">
      <c r="A1872" s="660" t="s">
        <v>7517</v>
      </c>
      <c r="B1872" s="661" t="s">
        <v>1686</v>
      </c>
      <c r="C1872" s="661" t="s">
        <v>4366</v>
      </c>
      <c r="D1872" s="661" t="s">
        <v>7371</v>
      </c>
      <c r="E1872" s="661" t="s">
        <v>7372</v>
      </c>
      <c r="F1872" s="664">
        <v>1</v>
      </c>
      <c r="G1872" s="664">
        <v>2477.11</v>
      </c>
      <c r="H1872" s="661">
        <v>1</v>
      </c>
      <c r="I1872" s="661">
        <v>2477.11</v>
      </c>
      <c r="J1872" s="664"/>
      <c r="K1872" s="664"/>
      <c r="L1872" s="661"/>
      <c r="M1872" s="661"/>
      <c r="N1872" s="664"/>
      <c r="O1872" s="664"/>
      <c r="P1872" s="677"/>
      <c r="Q1872" s="665"/>
    </row>
    <row r="1873" spans="1:17" ht="14.4" customHeight="1" x14ac:dyDescent="0.3">
      <c r="A1873" s="660" t="s">
        <v>7517</v>
      </c>
      <c r="B1873" s="661" t="s">
        <v>1686</v>
      </c>
      <c r="C1873" s="661" t="s">
        <v>4366</v>
      </c>
      <c r="D1873" s="661" t="s">
        <v>7373</v>
      </c>
      <c r="E1873" s="661" t="s">
        <v>3505</v>
      </c>
      <c r="F1873" s="664"/>
      <c r="G1873" s="664"/>
      <c r="H1873" s="661"/>
      <c r="I1873" s="661"/>
      <c r="J1873" s="664"/>
      <c r="K1873" s="664"/>
      <c r="L1873" s="661"/>
      <c r="M1873" s="661"/>
      <c r="N1873" s="664">
        <v>3.12</v>
      </c>
      <c r="O1873" s="664">
        <v>22985.690000000002</v>
      </c>
      <c r="P1873" s="677"/>
      <c r="Q1873" s="665">
        <v>7367.2083333333339</v>
      </c>
    </row>
    <row r="1874" spans="1:17" ht="14.4" customHeight="1" x14ac:dyDescent="0.3">
      <c r="A1874" s="660" t="s">
        <v>7517</v>
      </c>
      <c r="B1874" s="661" t="s">
        <v>1686</v>
      </c>
      <c r="C1874" s="661" t="s">
        <v>4366</v>
      </c>
      <c r="D1874" s="661" t="s">
        <v>7209</v>
      </c>
      <c r="E1874" s="661" t="s">
        <v>7161</v>
      </c>
      <c r="F1874" s="664">
        <v>1.3900000000000001</v>
      </c>
      <c r="G1874" s="664">
        <v>9271.34</v>
      </c>
      <c r="H1874" s="661">
        <v>1</v>
      </c>
      <c r="I1874" s="661">
        <v>6670.0287769784172</v>
      </c>
      <c r="J1874" s="664"/>
      <c r="K1874" s="664"/>
      <c r="L1874" s="661"/>
      <c r="M1874" s="661"/>
      <c r="N1874" s="664"/>
      <c r="O1874" s="664"/>
      <c r="P1874" s="677"/>
      <c r="Q1874" s="665"/>
    </row>
    <row r="1875" spans="1:17" ht="14.4" customHeight="1" x14ac:dyDescent="0.3">
      <c r="A1875" s="660" t="s">
        <v>7517</v>
      </c>
      <c r="B1875" s="661" t="s">
        <v>1686</v>
      </c>
      <c r="C1875" s="661" t="s">
        <v>4366</v>
      </c>
      <c r="D1875" s="661" t="s">
        <v>7212</v>
      </c>
      <c r="E1875" s="661" t="s">
        <v>7211</v>
      </c>
      <c r="F1875" s="664">
        <v>4</v>
      </c>
      <c r="G1875" s="664">
        <v>9473.52</v>
      </c>
      <c r="H1875" s="661">
        <v>1</v>
      </c>
      <c r="I1875" s="661">
        <v>2368.38</v>
      </c>
      <c r="J1875" s="664"/>
      <c r="K1875" s="664"/>
      <c r="L1875" s="661"/>
      <c r="M1875" s="661"/>
      <c r="N1875" s="664"/>
      <c r="O1875" s="664"/>
      <c r="P1875" s="677"/>
      <c r="Q1875" s="665"/>
    </row>
    <row r="1876" spans="1:17" ht="14.4" customHeight="1" x14ac:dyDescent="0.3">
      <c r="A1876" s="660" t="s">
        <v>7517</v>
      </c>
      <c r="B1876" s="661" t="s">
        <v>1686</v>
      </c>
      <c r="C1876" s="661" t="s">
        <v>4366</v>
      </c>
      <c r="D1876" s="661" t="s">
        <v>7213</v>
      </c>
      <c r="E1876" s="661" t="s">
        <v>4211</v>
      </c>
      <c r="F1876" s="664">
        <v>3.05</v>
      </c>
      <c r="G1876" s="664">
        <v>29915.97</v>
      </c>
      <c r="H1876" s="661">
        <v>1</v>
      </c>
      <c r="I1876" s="661">
        <v>9808.5147540983617</v>
      </c>
      <c r="J1876" s="664">
        <v>13.19</v>
      </c>
      <c r="K1876" s="664">
        <v>94538.65</v>
      </c>
      <c r="L1876" s="661">
        <v>3.1601398851516427</v>
      </c>
      <c r="M1876" s="661">
        <v>7167.4488248673233</v>
      </c>
      <c r="N1876" s="664"/>
      <c r="O1876" s="664"/>
      <c r="P1876" s="677"/>
      <c r="Q1876" s="665"/>
    </row>
    <row r="1877" spans="1:17" ht="14.4" customHeight="1" x14ac:dyDescent="0.3">
      <c r="A1877" s="660" t="s">
        <v>7517</v>
      </c>
      <c r="B1877" s="661" t="s">
        <v>1686</v>
      </c>
      <c r="C1877" s="661" t="s">
        <v>4366</v>
      </c>
      <c r="D1877" s="661" t="s">
        <v>7214</v>
      </c>
      <c r="E1877" s="661" t="s">
        <v>1854</v>
      </c>
      <c r="F1877" s="664">
        <v>0.16</v>
      </c>
      <c r="G1877" s="664">
        <v>51.58</v>
      </c>
      <c r="H1877" s="661">
        <v>1</v>
      </c>
      <c r="I1877" s="661">
        <v>322.375</v>
      </c>
      <c r="J1877" s="664"/>
      <c r="K1877" s="664"/>
      <c r="L1877" s="661"/>
      <c r="M1877" s="661"/>
      <c r="N1877" s="664"/>
      <c r="O1877" s="664"/>
      <c r="P1877" s="677"/>
      <c r="Q1877" s="665"/>
    </row>
    <row r="1878" spans="1:17" ht="14.4" customHeight="1" x14ac:dyDescent="0.3">
      <c r="A1878" s="660" t="s">
        <v>7517</v>
      </c>
      <c r="B1878" s="661" t="s">
        <v>1686</v>
      </c>
      <c r="C1878" s="661" t="s">
        <v>4366</v>
      </c>
      <c r="D1878" s="661" t="s">
        <v>7216</v>
      </c>
      <c r="E1878" s="661" t="s">
        <v>1854</v>
      </c>
      <c r="F1878" s="664">
        <v>1.51</v>
      </c>
      <c r="G1878" s="664">
        <v>421.08</v>
      </c>
      <c r="H1878" s="661">
        <v>1</v>
      </c>
      <c r="I1878" s="661">
        <v>278.86092715231786</v>
      </c>
      <c r="J1878" s="664">
        <v>4.95</v>
      </c>
      <c r="K1878" s="664">
        <v>1229.58</v>
      </c>
      <c r="L1878" s="661">
        <v>2.9200626959247646</v>
      </c>
      <c r="M1878" s="661">
        <v>248.39999999999998</v>
      </c>
      <c r="N1878" s="664">
        <v>0.49</v>
      </c>
      <c r="O1878" s="664">
        <v>112.9</v>
      </c>
      <c r="P1878" s="677">
        <v>0.26812007219530731</v>
      </c>
      <c r="Q1878" s="665">
        <v>230.40816326530614</v>
      </c>
    </row>
    <row r="1879" spans="1:17" ht="14.4" customHeight="1" x14ac:dyDescent="0.3">
      <c r="A1879" s="660" t="s">
        <v>7517</v>
      </c>
      <c r="B1879" s="661" t="s">
        <v>1686</v>
      </c>
      <c r="C1879" s="661" t="s">
        <v>4366</v>
      </c>
      <c r="D1879" s="661" t="s">
        <v>7274</v>
      </c>
      <c r="E1879" s="661" t="s">
        <v>3383</v>
      </c>
      <c r="F1879" s="664"/>
      <c r="G1879" s="664"/>
      <c r="H1879" s="661"/>
      <c r="I1879" s="661"/>
      <c r="J1879" s="664">
        <v>5.29</v>
      </c>
      <c r="K1879" s="664">
        <v>11964.28</v>
      </c>
      <c r="L1879" s="661"/>
      <c r="M1879" s="661">
        <v>2261.6786389413992</v>
      </c>
      <c r="N1879" s="664"/>
      <c r="O1879" s="664"/>
      <c r="P1879" s="677"/>
      <c r="Q1879" s="665"/>
    </row>
    <row r="1880" spans="1:17" ht="14.4" customHeight="1" x14ac:dyDescent="0.3">
      <c r="A1880" s="660" t="s">
        <v>7517</v>
      </c>
      <c r="B1880" s="661" t="s">
        <v>1686</v>
      </c>
      <c r="C1880" s="661" t="s">
        <v>4366</v>
      </c>
      <c r="D1880" s="661" t="s">
        <v>7275</v>
      </c>
      <c r="E1880" s="661" t="s">
        <v>3383</v>
      </c>
      <c r="F1880" s="664"/>
      <c r="G1880" s="664"/>
      <c r="H1880" s="661"/>
      <c r="I1880" s="661"/>
      <c r="J1880" s="664">
        <v>2</v>
      </c>
      <c r="K1880" s="664">
        <v>18093.439999999999</v>
      </c>
      <c r="L1880" s="661"/>
      <c r="M1880" s="661">
        <v>9046.7199999999993</v>
      </c>
      <c r="N1880" s="664"/>
      <c r="O1880" s="664"/>
      <c r="P1880" s="677"/>
      <c r="Q1880" s="665"/>
    </row>
    <row r="1881" spans="1:17" ht="14.4" customHeight="1" x14ac:dyDescent="0.3">
      <c r="A1881" s="660" t="s">
        <v>7517</v>
      </c>
      <c r="B1881" s="661" t="s">
        <v>1686</v>
      </c>
      <c r="C1881" s="661" t="s">
        <v>4366</v>
      </c>
      <c r="D1881" s="661" t="s">
        <v>7278</v>
      </c>
      <c r="E1881" s="661" t="s">
        <v>7277</v>
      </c>
      <c r="F1881" s="664"/>
      <c r="G1881" s="664"/>
      <c r="H1881" s="661"/>
      <c r="I1881" s="661"/>
      <c r="J1881" s="664"/>
      <c r="K1881" s="664"/>
      <c r="L1881" s="661"/>
      <c r="M1881" s="661"/>
      <c r="N1881" s="664">
        <v>0.78</v>
      </c>
      <c r="O1881" s="664">
        <v>1119.8699999999999</v>
      </c>
      <c r="P1881" s="677"/>
      <c r="Q1881" s="665">
        <v>1435.7307692307691</v>
      </c>
    </row>
    <row r="1882" spans="1:17" ht="14.4" customHeight="1" x14ac:dyDescent="0.3">
      <c r="A1882" s="660" t="s">
        <v>7517</v>
      </c>
      <c r="B1882" s="661" t="s">
        <v>1686</v>
      </c>
      <c r="C1882" s="661" t="s">
        <v>4366</v>
      </c>
      <c r="D1882" s="661" t="s">
        <v>7379</v>
      </c>
      <c r="E1882" s="661" t="s">
        <v>7257</v>
      </c>
      <c r="F1882" s="664">
        <v>0.96</v>
      </c>
      <c r="G1882" s="664">
        <v>1883.43</v>
      </c>
      <c r="H1882" s="661">
        <v>1</v>
      </c>
      <c r="I1882" s="661">
        <v>1961.9062500000002</v>
      </c>
      <c r="J1882" s="664"/>
      <c r="K1882" s="664"/>
      <c r="L1882" s="661"/>
      <c r="M1882" s="661"/>
      <c r="N1882" s="664"/>
      <c r="O1882" s="664"/>
      <c r="P1882" s="677"/>
      <c r="Q1882" s="665"/>
    </row>
    <row r="1883" spans="1:17" ht="14.4" customHeight="1" x14ac:dyDescent="0.3">
      <c r="A1883" s="660" t="s">
        <v>7517</v>
      </c>
      <c r="B1883" s="661" t="s">
        <v>1686</v>
      </c>
      <c r="C1883" s="661" t="s">
        <v>4366</v>
      </c>
      <c r="D1883" s="661" t="s">
        <v>7380</v>
      </c>
      <c r="E1883" s="661" t="s">
        <v>7381</v>
      </c>
      <c r="F1883" s="664">
        <v>2</v>
      </c>
      <c r="G1883" s="664">
        <v>4490.9399999999996</v>
      </c>
      <c r="H1883" s="661">
        <v>1</v>
      </c>
      <c r="I1883" s="661">
        <v>2245.4699999999998</v>
      </c>
      <c r="J1883" s="664"/>
      <c r="K1883" s="664"/>
      <c r="L1883" s="661"/>
      <c r="M1883" s="661"/>
      <c r="N1883" s="664"/>
      <c r="O1883" s="664"/>
      <c r="P1883" s="677"/>
      <c r="Q1883" s="665"/>
    </row>
    <row r="1884" spans="1:17" ht="14.4" customHeight="1" x14ac:dyDescent="0.3">
      <c r="A1884" s="660" t="s">
        <v>7517</v>
      </c>
      <c r="B1884" s="661" t="s">
        <v>1686</v>
      </c>
      <c r="C1884" s="661" t="s">
        <v>4366</v>
      </c>
      <c r="D1884" s="661" t="s">
        <v>7382</v>
      </c>
      <c r="E1884" s="661" t="s">
        <v>7381</v>
      </c>
      <c r="F1884" s="664">
        <v>1.0900000000000001</v>
      </c>
      <c r="G1884" s="664">
        <v>9790.27</v>
      </c>
      <c r="H1884" s="661">
        <v>1</v>
      </c>
      <c r="I1884" s="661">
        <v>8981.899082568807</v>
      </c>
      <c r="J1884" s="664"/>
      <c r="K1884" s="664"/>
      <c r="L1884" s="661"/>
      <c r="M1884" s="661"/>
      <c r="N1884" s="664"/>
      <c r="O1884" s="664"/>
      <c r="P1884" s="677"/>
      <c r="Q1884" s="665"/>
    </row>
    <row r="1885" spans="1:17" ht="14.4" customHeight="1" x14ac:dyDescent="0.3">
      <c r="A1885" s="660" t="s">
        <v>7517</v>
      </c>
      <c r="B1885" s="661" t="s">
        <v>1686</v>
      </c>
      <c r="C1885" s="661" t="s">
        <v>4366</v>
      </c>
      <c r="D1885" s="661" t="s">
        <v>7280</v>
      </c>
      <c r="E1885" s="661" t="s">
        <v>2185</v>
      </c>
      <c r="F1885" s="664"/>
      <c r="G1885" s="664"/>
      <c r="H1885" s="661"/>
      <c r="I1885" s="661"/>
      <c r="J1885" s="664">
        <v>4</v>
      </c>
      <c r="K1885" s="664">
        <v>2199.1999999999998</v>
      </c>
      <c r="L1885" s="661"/>
      <c r="M1885" s="661">
        <v>549.79999999999995</v>
      </c>
      <c r="N1885" s="664"/>
      <c r="O1885" s="664"/>
      <c r="P1885" s="677"/>
      <c r="Q1885" s="665"/>
    </row>
    <row r="1886" spans="1:17" ht="14.4" customHeight="1" x14ac:dyDescent="0.3">
      <c r="A1886" s="660" t="s">
        <v>7517</v>
      </c>
      <c r="B1886" s="661" t="s">
        <v>1686</v>
      </c>
      <c r="C1886" s="661" t="s">
        <v>4366</v>
      </c>
      <c r="D1886" s="661" t="s">
        <v>7281</v>
      </c>
      <c r="E1886" s="661" t="s">
        <v>2185</v>
      </c>
      <c r="F1886" s="664"/>
      <c r="G1886" s="664"/>
      <c r="H1886" s="661"/>
      <c r="I1886" s="661"/>
      <c r="J1886" s="664">
        <v>1</v>
      </c>
      <c r="K1886" s="664">
        <v>2672.09</v>
      </c>
      <c r="L1886" s="661"/>
      <c r="M1886" s="661">
        <v>2672.09</v>
      </c>
      <c r="N1886" s="664">
        <v>2</v>
      </c>
      <c r="O1886" s="664">
        <v>5344.18</v>
      </c>
      <c r="P1886" s="677"/>
      <c r="Q1886" s="665">
        <v>2672.09</v>
      </c>
    </row>
    <row r="1887" spans="1:17" ht="14.4" customHeight="1" x14ac:dyDescent="0.3">
      <c r="A1887" s="660" t="s">
        <v>7517</v>
      </c>
      <c r="B1887" s="661" t="s">
        <v>1686</v>
      </c>
      <c r="C1887" s="661" t="s">
        <v>4366</v>
      </c>
      <c r="D1887" s="661" t="s">
        <v>7171</v>
      </c>
      <c r="E1887" s="661" t="s">
        <v>1679</v>
      </c>
      <c r="F1887" s="664"/>
      <c r="G1887" s="664"/>
      <c r="H1887" s="661"/>
      <c r="I1887" s="661"/>
      <c r="J1887" s="664">
        <v>0.2</v>
      </c>
      <c r="K1887" s="664">
        <v>1881.7</v>
      </c>
      <c r="L1887" s="661"/>
      <c r="M1887" s="661">
        <v>9408.5</v>
      </c>
      <c r="N1887" s="664"/>
      <c r="O1887" s="664"/>
      <c r="P1887" s="677"/>
      <c r="Q1887" s="665"/>
    </row>
    <row r="1888" spans="1:17" ht="14.4" customHeight="1" x14ac:dyDescent="0.3">
      <c r="A1888" s="660" t="s">
        <v>7517</v>
      </c>
      <c r="B1888" s="661" t="s">
        <v>1686</v>
      </c>
      <c r="C1888" s="661" t="s">
        <v>4366</v>
      </c>
      <c r="D1888" s="661" t="s">
        <v>7288</v>
      </c>
      <c r="E1888" s="661" t="s">
        <v>4197</v>
      </c>
      <c r="F1888" s="664"/>
      <c r="G1888" s="664"/>
      <c r="H1888" s="661"/>
      <c r="I1888" s="661"/>
      <c r="J1888" s="664">
        <v>0.73</v>
      </c>
      <c r="K1888" s="664">
        <v>541.82000000000005</v>
      </c>
      <c r="L1888" s="661"/>
      <c r="M1888" s="661">
        <v>742.21917808219189</v>
      </c>
      <c r="N1888" s="664">
        <v>0.51</v>
      </c>
      <c r="O1888" s="664">
        <v>378.53</v>
      </c>
      <c r="P1888" s="677"/>
      <c r="Q1888" s="665">
        <v>742.21568627450972</v>
      </c>
    </row>
    <row r="1889" spans="1:17" ht="14.4" customHeight="1" x14ac:dyDescent="0.3">
      <c r="A1889" s="660" t="s">
        <v>7517</v>
      </c>
      <c r="B1889" s="661" t="s">
        <v>1686</v>
      </c>
      <c r="C1889" s="661" t="s">
        <v>4366</v>
      </c>
      <c r="D1889" s="661" t="s">
        <v>7290</v>
      </c>
      <c r="E1889" s="661" t="s">
        <v>1978</v>
      </c>
      <c r="F1889" s="664"/>
      <c r="G1889" s="664"/>
      <c r="H1889" s="661"/>
      <c r="I1889" s="661"/>
      <c r="J1889" s="664">
        <v>0.5</v>
      </c>
      <c r="K1889" s="664">
        <v>56.31</v>
      </c>
      <c r="L1889" s="661"/>
      <c r="M1889" s="661">
        <v>112.62</v>
      </c>
      <c r="N1889" s="664">
        <v>0.48</v>
      </c>
      <c r="O1889" s="664">
        <v>54.05</v>
      </c>
      <c r="P1889" s="677"/>
      <c r="Q1889" s="665">
        <v>112.60416666666667</v>
      </c>
    </row>
    <row r="1890" spans="1:17" ht="14.4" customHeight="1" x14ac:dyDescent="0.3">
      <c r="A1890" s="660" t="s">
        <v>7517</v>
      </c>
      <c r="B1890" s="661" t="s">
        <v>1686</v>
      </c>
      <c r="C1890" s="661" t="s">
        <v>4366</v>
      </c>
      <c r="D1890" s="661" t="s">
        <v>7291</v>
      </c>
      <c r="E1890" s="661" t="s">
        <v>2532</v>
      </c>
      <c r="F1890" s="664">
        <v>3.92</v>
      </c>
      <c r="G1890" s="664">
        <v>2621.54</v>
      </c>
      <c r="H1890" s="661">
        <v>1</v>
      </c>
      <c r="I1890" s="661">
        <v>668.76020408163265</v>
      </c>
      <c r="J1890" s="664"/>
      <c r="K1890" s="664"/>
      <c r="L1890" s="661"/>
      <c r="M1890" s="661"/>
      <c r="N1890" s="664">
        <v>0.86</v>
      </c>
      <c r="O1890" s="664">
        <v>617.97</v>
      </c>
      <c r="P1890" s="677">
        <v>0.23572785461980364</v>
      </c>
      <c r="Q1890" s="665">
        <v>718.56976744186056</v>
      </c>
    </row>
    <row r="1891" spans="1:17" ht="14.4" customHeight="1" x14ac:dyDescent="0.3">
      <c r="A1891" s="660" t="s">
        <v>7517</v>
      </c>
      <c r="B1891" s="661" t="s">
        <v>1686</v>
      </c>
      <c r="C1891" s="661" t="s">
        <v>4366</v>
      </c>
      <c r="D1891" s="661" t="s">
        <v>7352</v>
      </c>
      <c r="E1891" s="661" t="s">
        <v>2564</v>
      </c>
      <c r="F1891" s="664">
        <v>5.2</v>
      </c>
      <c r="G1891" s="664">
        <v>4347.08</v>
      </c>
      <c r="H1891" s="661">
        <v>1</v>
      </c>
      <c r="I1891" s="661">
        <v>835.97692307692307</v>
      </c>
      <c r="J1891" s="664">
        <v>0.2</v>
      </c>
      <c r="K1891" s="664">
        <v>168.66</v>
      </c>
      <c r="L1891" s="661">
        <v>3.8798457815361113E-2</v>
      </c>
      <c r="M1891" s="661">
        <v>843.3</v>
      </c>
      <c r="N1891" s="664">
        <v>0.8</v>
      </c>
      <c r="O1891" s="664">
        <v>692.72</v>
      </c>
      <c r="P1891" s="677">
        <v>0.15935294496535607</v>
      </c>
      <c r="Q1891" s="665">
        <v>865.9</v>
      </c>
    </row>
    <row r="1892" spans="1:17" ht="14.4" customHeight="1" x14ac:dyDescent="0.3">
      <c r="A1892" s="660" t="s">
        <v>7517</v>
      </c>
      <c r="B1892" s="661" t="s">
        <v>1686</v>
      </c>
      <c r="C1892" s="661" t="s">
        <v>4366</v>
      </c>
      <c r="D1892" s="661" t="s">
        <v>7292</v>
      </c>
      <c r="E1892" s="661" t="s">
        <v>2567</v>
      </c>
      <c r="F1892" s="664">
        <v>2</v>
      </c>
      <c r="G1892" s="664">
        <v>668.78</v>
      </c>
      <c r="H1892" s="661">
        <v>1</v>
      </c>
      <c r="I1892" s="661">
        <v>334.39</v>
      </c>
      <c r="J1892" s="664">
        <v>8.7100000000000009</v>
      </c>
      <c r="K1892" s="664">
        <v>2938.04</v>
      </c>
      <c r="L1892" s="661">
        <v>4.3931337659619007</v>
      </c>
      <c r="M1892" s="661">
        <v>337.3180252583237</v>
      </c>
      <c r="N1892" s="664">
        <v>2</v>
      </c>
      <c r="O1892" s="664">
        <v>718.6</v>
      </c>
      <c r="P1892" s="677">
        <v>1.0744938544812943</v>
      </c>
      <c r="Q1892" s="665">
        <v>359.3</v>
      </c>
    </row>
    <row r="1893" spans="1:17" ht="14.4" customHeight="1" x14ac:dyDescent="0.3">
      <c r="A1893" s="660" t="s">
        <v>7517</v>
      </c>
      <c r="B1893" s="661" t="s">
        <v>1686</v>
      </c>
      <c r="C1893" s="661" t="s">
        <v>4366</v>
      </c>
      <c r="D1893" s="661" t="s">
        <v>7293</v>
      </c>
      <c r="E1893" s="661" t="s">
        <v>7294</v>
      </c>
      <c r="F1893" s="664"/>
      <c r="G1893" s="664"/>
      <c r="H1893" s="661"/>
      <c r="I1893" s="661"/>
      <c r="J1893" s="664">
        <v>20.49</v>
      </c>
      <c r="K1893" s="664">
        <v>3379.3500000000004</v>
      </c>
      <c r="L1893" s="661"/>
      <c r="M1893" s="661">
        <v>164.92679355783312</v>
      </c>
      <c r="N1893" s="664"/>
      <c r="O1893" s="664"/>
      <c r="P1893" s="677"/>
      <c r="Q1893" s="665"/>
    </row>
    <row r="1894" spans="1:17" ht="14.4" customHeight="1" x14ac:dyDescent="0.3">
      <c r="A1894" s="660" t="s">
        <v>7517</v>
      </c>
      <c r="B1894" s="661" t="s">
        <v>1686</v>
      </c>
      <c r="C1894" s="661" t="s">
        <v>4366</v>
      </c>
      <c r="D1894" s="661" t="s">
        <v>7295</v>
      </c>
      <c r="E1894" s="661" t="s">
        <v>7294</v>
      </c>
      <c r="F1894" s="664"/>
      <c r="G1894" s="664"/>
      <c r="H1894" s="661"/>
      <c r="I1894" s="661"/>
      <c r="J1894" s="664">
        <v>23.35</v>
      </c>
      <c r="K1894" s="664">
        <v>11553.07</v>
      </c>
      <c r="L1894" s="661"/>
      <c r="M1894" s="661">
        <v>494.77815845824409</v>
      </c>
      <c r="N1894" s="664"/>
      <c r="O1894" s="664"/>
      <c r="P1894" s="677"/>
      <c r="Q1894" s="665"/>
    </row>
    <row r="1895" spans="1:17" ht="14.4" customHeight="1" x14ac:dyDescent="0.3">
      <c r="A1895" s="660" t="s">
        <v>7517</v>
      </c>
      <c r="B1895" s="661" t="s">
        <v>1686</v>
      </c>
      <c r="C1895" s="661" t="s">
        <v>4366</v>
      </c>
      <c r="D1895" s="661" t="s">
        <v>7296</v>
      </c>
      <c r="E1895" s="661" t="s">
        <v>7294</v>
      </c>
      <c r="F1895" s="664"/>
      <c r="G1895" s="664"/>
      <c r="H1895" s="661"/>
      <c r="I1895" s="661"/>
      <c r="J1895" s="664">
        <v>0.41</v>
      </c>
      <c r="K1895" s="664">
        <v>608.57000000000005</v>
      </c>
      <c r="L1895" s="661"/>
      <c r="M1895" s="661">
        <v>1484.3170731707319</v>
      </c>
      <c r="N1895" s="664"/>
      <c r="O1895" s="664"/>
      <c r="P1895" s="677"/>
      <c r="Q1895" s="665"/>
    </row>
    <row r="1896" spans="1:17" ht="14.4" customHeight="1" x14ac:dyDescent="0.3">
      <c r="A1896" s="660" t="s">
        <v>7517</v>
      </c>
      <c r="B1896" s="661" t="s">
        <v>1686</v>
      </c>
      <c r="C1896" s="661" t="s">
        <v>4366</v>
      </c>
      <c r="D1896" s="661" t="s">
        <v>7223</v>
      </c>
      <c r="E1896" s="661" t="s">
        <v>1842</v>
      </c>
      <c r="F1896" s="664">
        <v>0.51</v>
      </c>
      <c r="G1896" s="664">
        <v>108.67</v>
      </c>
      <c r="H1896" s="661">
        <v>1</v>
      </c>
      <c r="I1896" s="661">
        <v>213.07843137254901</v>
      </c>
      <c r="J1896" s="664">
        <v>3.95</v>
      </c>
      <c r="K1896" s="664">
        <v>910.14</v>
      </c>
      <c r="L1896" s="661">
        <v>8.375264562436735</v>
      </c>
      <c r="M1896" s="661">
        <v>230.41518987341772</v>
      </c>
      <c r="N1896" s="664">
        <v>0.49</v>
      </c>
      <c r="O1896" s="664">
        <v>112.9</v>
      </c>
      <c r="P1896" s="677">
        <v>1.0389251863439772</v>
      </c>
      <c r="Q1896" s="665">
        <v>230.40816326530614</v>
      </c>
    </row>
    <row r="1897" spans="1:17" ht="14.4" customHeight="1" x14ac:dyDescent="0.3">
      <c r="A1897" s="660" t="s">
        <v>7517</v>
      </c>
      <c r="B1897" s="661" t="s">
        <v>1686</v>
      </c>
      <c r="C1897" s="661" t="s">
        <v>4366</v>
      </c>
      <c r="D1897" s="661" t="s">
        <v>7298</v>
      </c>
      <c r="E1897" s="661" t="s">
        <v>7299</v>
      </c>
      <c r="F1897" s="664"/>
      <c r="G1897" s="664"/>
      <c r="H1897" s="661"/>
      <c r="I1897" s="661"/>
      <c r="J1897" s="664">
        <v>13.59</v>
      </c>
      <c r="K1897" s="664">
        <v>4584.16</v>
      </c>
      <c r="L1897" s="661"/>
      <c r="M1897" s="661">
        <v>337.3186166298749</v>
      </c>
      <c r="N1897" s="664"/>
      <c r="O1897" s="664"/>
      <c r="P1897" s="677"/>
      <c r="Q1897" s="665"/>
    </row>
    <row r="1898" spans="1:17" ht="14.4" customHeight="1" x14ac:dyDescent="0.3">
      <c r="A1898" s="660" t="s">
        <v>7517</v>
      </c>
      <c r="B1898" s="661" t="s">
        <v>1686</v>
      </c>
      <c r="C1898" s="661" t="s">
        <v>4366</v>
      </c>
      <c r="D1898" s="661" t="s">
        <v>7300</v>
      </c>
      <c r="E1898" s="661" t="s">
        <v>1893</v>
      </c>
      <c r="F1898" s="664"/>
      <c r="G1898" s="664"/>
      <c r="H1898" s="661"/>
      <c r="I1898" s="661"/>
      <c r="J1898" s="664">
        <v>12.65</v>
      </c>
      <c r="K1898" s="664">
        <v>2086.34</v>
      </c>
      <c r="L1898" s="661"/>
      <c r="M1898" s="661">
        <v>164.92806324110671</v>
      </c>
      <c r="N1898" s="664">
        <v>5.32</v>
      </c>
      <c r="O1898" s="664">
        <v>877.42000000000007</v>
      </c>
      <c r="P1898" s="677"/>
      <c r="Q1898" s="665">
        <v>164.92857142857144</v>
      </c>
    </row>
    <row r="1899" spans="1:17" ht="14.4" customHeight="1" x14ac:dyDescent="0.3">
      <c r="A1899" s="660" t="s">
        <v>7517</v>
      </c>
      <c r="B1899" s="661" t="s">
        <v>1686</v>
      </c>
      <c r="C1899" s="661" t="s">
        <v>4366</v>
      </c>
      <c r="D1899" s="661" t="s">
        <v>7301</v>
      </c>
      <c r="E1899" s="661" t="s">
        <v>1896</v>
      </c>
      <c r="F1899" s="664"/>
      <c r="G1899" s="664"/>
      <c r="H1899" s="661"/>
      <c r="I1899" s="661"/>
      <c r="J1899" s="664">
        <v>2.9699999999999998</v>
      </c>
      <c r="K1899" s="664">
        <v>4408.47</v>
      </c>
      <c r="L1899" s="661"/>
      <c r="M1899" s="661">
        <v>1484.3333333333335</v>
      </c>
      <c r="N1899" s="664">
        <v>1</v>
      </c>
      <c r="O1899" s="664">
        <v>1484.34</v>
      </c>
      <c r="P1899" s="677"/>
      <c r="Q1899" s="665">
        <v>1484.34</v>
      </c>
    </row>
    <row r="1900" spans="1:17" ht="14.4" customHeight="1" x14ac:dyDescent="0.3">
      <c r="A1900" s="660" t="s">
        <v>7517</v>
      </c>
      <c r="B1900" s="661" t="s">
        <v>1686</v>
      </c>
      <c r="C1900" s="661" t="s">
        <v>4366</v>
      </c>
      <c r="D1900" s="661" t="s">
        <v>7302</v>
      </c>
      <c r="E1900" s="661" t="s">
        <v>1912</v>
      </c>
      <c r="F1900" s="664">
        <v>24.8</v>
      </c>
      <c r="G1900" s="664">
        <v>12163.86</v>
      </c>
      <c r="H1900" s="661">
        <v>1</v>
      </c>
      <c r="I1900" s="661">
        <v>490.47822580645163</v>
      </c>
      <c r="J1900" s="664">
        <v>7.74</v>
      </c>
      <c r="K1900" s="664">
        <v>3829.58</v>
      </c>
      <c r="L1900" s="661">
        <v>0.31483262714302856</v>
      </c>
      <c r="M1900" s="661">
        <v>494.77777777777777</v>
      </c>
      <c r="N1900" s="664">
        <v>4.53</v>
      </c>
      <c r="O1900" s="664">
        <v>2241.34</v>
      </c>
      <c r="P1900" s="677">
        <v>0.18426223254789187</v>
      </c>
      <c r="Q1900" s="665">
        <v>494.77704194260485</v>
      </c>
    </row>
    <row r="1901" spans="1:17" ht="14.4" customHeight="1" x14ac:dyDescent="0.3">
      <c r="A1901" s="660" t="s">
        <v>7517</v>
      </c>
      <c r="B1901" s="661" t="s">
        <v>1686</v>
      </c>
      <c r="C1901" s="661" t="s">
        <v>4366</v>
      </c>
      <c r="D1901" s="661" t="s">
        <v>7386</v>
      </c>
      <c r="E1901" s="661" t="s">
        <v>7387</v>
      </c>
      <c r="F1901" s="664">
        <v>7.41</v>
      </c>
      <c r="G1901" s="664">
        <v>16638.93</v>
      </c>
      <c r="H1901" s="661">
        <v>1</v>
      </c>
      <c r="I1901" s="661">
        <v>2245.4696356275304</v>
      </c>
      <c r="J1901" s="664"/>
      <c r="K1901" s="664"/>
      <c r="L1901" s="661"/>
      <c r="M1901" s="661"/>
      <c r="N1901" s="664"/>
      <c r="O1901" s="664"/>
      <c r="P1901" s="677"/>
      <c r="Q1901" s="665"/>
    </row>
    <row r="1902" spans="1:17" ht="14.4" customHeight="1" x14ac:dyDescent="0.3">
      <c r="A1902" s="660" t="s">
        <v>7517</v>
      </c>
      <c r="B1902" s="661" t="s">
        <v>1686</v>
      </c>
      <c r="C1902" s="661" t="s">
        <v>4366</v>
      </c>
      <c r="D1902" s="661" t="s">
        <v>7388</v>
      </c>
      <c r="E1902" s="661" t="s">
        <v>7389</v>
      </c>
      <c r="F1902" s="664">
        <v>3</v>
      </c>
      <c r="G1902" s="664">
        <v>26945.699999999997</v>
      </c>
      <c r="H1902" s="661">
        <v>1</v>
      </c>
      <c r="I1902" s="661">
        <v>8981.9</v>
      </c>
      <c r="J1902" s="664"/>
      <c r="K1902" s="664"/>
      <c r="L1902" s="661"/>
      <c r="M1902" s="661"/>
      <c r="N1902" s="664"/>
      <c r="O1902" s="664"/>
      <c r="P1902" s="677"/>
      <c r="Q1902" s="665"/>
    </row>
    <row r="1903" spans="1:17" ht="14.4" customHeight="1" x14ac:dyDescent="0.3">
      <c r="A1903" s="660" t="s">
        <v>7517</v>
      </c>
      <c r="B1903" s="661" t="s">
        <v>1686</v>
      </c>
      <c r="C1903" s="661" t="s">
        <v>4366</v>
      </c>
      <c r="D1903" s="661" t="s">
        <v>7305</v>
      </c>
      <c r="E1903" s="661" t="s">
        <v>3774</v>
      </c>
      <c r="F1903" s="664"/>
      <c r="G1903" s="664"/>
      <c r="H1903" s="661"/>
      <c r="I1903" s="661"/>
      <c r="J1903" s="664"/>
      <c r="K1903" s="664"/>
      <c r="L1903" s="661"/>
      <c r="M1903" s="661"/>
      <c r="N1903" s="664">
        <v>3</v>
      </c>
      <c r="O1903" s="664">
        <v>21050.07</v>
      </c>
      <c r="P1903" s="677"/>
      <c r="Q1903" s="665">
        <v>7016.69</v>
      </c>
    </row>
    <row r="1904" spans="1:17" ht="14.4" customHeight="1" x14ac:dyDescent="0.3">
      <c r="A1904" s="660" t="s">
        <v>7517</v>
      </c>
      <c r="B1904" s="661" t="s">
        <v>1686</v>
      </c>
      <c r="C1904" s="661" t="s">
        <v>4366</v>
      </c>
      <c r="D1904" s="661" t="s">
        <v>7306</v>
      </c>
      <c r="E1904" s="661" t="s">
        <v>1899</v>
      </c>
      <c r="F1904" s="664">
        <v>24.009999999999998</v>
      </c>
      <c r="G1904" s="664">
        <v>34687.79</v>
      </c>
      <c r="H1904" s="661">
        <v>1</v>
      </c>
      <c r="I1904" s="661">
        <v>1444.7226155768431</v>
      </c>
      <c r="J1904" s="664">
        <v>10.87</v>
      </c>
      <c r="K1904" s="664">
        <v>15840.94</v>
      </c>
      <c r="L1904" s="661">
        <v>0.45667192980584809</v>
      </c>
      <c r="M1904" s="661">
        <v>1457.3081876724932</v>
      </c>
      <c r="N1904" s="664">
        <v>1.53</v>
      </c>
      <c r="O1904" s="664">
        <v>2229.6800000000003</v>
      </c>
      <c r="P1904" s="677">
        <v>6.427852567142503E-2</v>
      </c>
      <c r="Q1904" s="665">
        <v>1457.3071895424839</v>
      </c>
    </row>
    <row r="1905" spans="1:17" ht="14.4" customHeight="1" x14ac:dyDescent="0.3">
      <c r="A1905" s="660" t="s">
        <v>7517</v>
      </c>
      <c r="B1905" s="661" t="s">
        <v>1686</v>
      </c>
      <c r="C1905" s="661" t="s">
        <v>4366</v>
      </c>
      <c r="D1905" s="661" t="s">
        <v>7307</v>
      </c>
      <c r="E1905" s="661" t="s">
        <v>1899</v>
      </c>
      <c r="F1905" s="664">
        <v>20.46</v>
      </c>
      <c r="G1905" s="664">
        <v>98532.15</v>
      </c>
      <c r="H1905" s="661">
        <v>1</v>
      </c>
      <c r="I1905" s="661">
        <v>4815.8431085043985</v>
      </c>
      <c r="J1905" s="664">
        <v>15.93</v>
      </c>
      <c r="K1905" s="664">
        <v>77382.98000000001</v>
      </c>
      <c r="L1905" s="661">
        <v>0.78535767259721845</v>
      </c>
      <c r="M1905" s="661">
        <v>4857.6886377903338</v>
      </c>
      <c r="N1905" s="664"/>
      <c r="O1905" s="664"/>
      <c r="P1905" s="677"/>
      <c r="Q1905" s="665"/>
    </row>
    <row r="1906" spans="1:17" ht="14.4" customHeight="1" x14ac:dyDescent="0.3">
      <c r="A1906" s="660" t="s">
        <v>7517</v>
      </c>
      <c r="B1906" s="661" t="s">
        <v>1686</v>
      </c>
      <c r="C1906" s="661" t="s">
        <v>4366</v>
      </c>
      <c r="D1906" s="661" t="s">
        <v>7308</v>
      </c>
      <c r="E1906" s="661" t="s">
        <v>1899</v>
      </c>
      <c r="F1906" s="664">
        <v>12.66</v>
      </c>
      <c r="G1906" s="664">
        <v>182882.7</v>
      </c>
      <c r="H1906" s="661">
        <v>1</v>
      </c>
      <c r="I1906" s="661">
        <v>14445.710900473934</v>
      </c>
      <c r="J1906" s="664">
        <v>7.17</v>
      </c>
      <c r="K1906" s="664">
        <v>104480.8</v>
      </c>
      <c r="L1906" s="661">
        <v>0.57129952696455155</v>
      </c>
      <c r="M1906" s="661">
        <v>14571.938633193864</v>
      </c>
      <c r="N1906" s="664">
        <v>2.3200000000000003</v>
      </c>
      <c r="O1906" s="664">
        <v>33806.910000000003</v>
      </c>
      <c r="P1906" s="677">
        <v>0.18485570258969275</v>
      </c>
      <c r="Q1906" s="665">
        <v>14571.943965517241</v>
      </c>
    </row>
    <row r="1907" spans="1:17" ht="14.4" customHeight="1" x14ac:dyDescent="0.3">
      <c r="A1907" s="660" t="s">
        <v>7517</v>
      </c>
      <c r="B1907" s="661" t="s">
        <v>1686</v>
      </c>
      <c r="C1907" s="661" t="s">
        <v>4366</v>
      </c>
      <c r="D1907" s="661" t="s">
        <v>7309</v>
      </c>
      <c r="E1907" s="661" t="s">
        <v>7310</v>
      </c>
      <c r="F1907" s="664">
        <v>16.93</v>
      </c>
      <c r="G1907" s="664">
        <v>13881.33</v>
      </c>
      <c r="H1907" s="661">
        <v>1</v>
      </c>
      <c r="I1907" s="661">
        <v>819.92498523331369</v>
      </c>
      <c r="J1907" s="664"/>
      <c r="K1907" s="664"/>
      <c r="L1907" s="661"/>
      <c r="M1907" s="661"/>
      <c r="N1907" s="664"/>
      <c r="O1907" s="664"/>
      <c r="P1907" s="677"/>
      <c r="Q1907" s="665"/>
    </row>
    <row r="1908" spans="1:17" ht="14.4" customHeight="1" x14ac:dyDescent="0.3">
      <c r="A1908" s="660" t="s">
        <v>7517</v>
      </c>
      <c r="B1908" s="661" t="s">
        <v>1686</v>
      </c>
      <c r="C1908" s="661" t="s">
        <v>4366</v>
      </c>
      <c r="D1908" s="661" t="s">
        <v>7311</v>
      </c>
      <c r="E1908" s="661" t="s">
        <v>7312</v>
      </c>
      <c r="F1908" s="664">
        <v>8.84</v>
      </c>
      <c r="G1908" s="664">
        <v>37000.65</v>
      </c>
      <c r="H1908" s="661">
        <v>1</v>
      </c>
      <c r="I1908" s="661">
        <v>4185.5938914027156</v>
      </c>
      <c r="J1908" s="664"/>
      <c r="K1908" s="664"/>
      <c r="L1908" s="661"/>
      <c r="M1908" s="661"/>
      <c r="N1908" s="664"/>
      <c r="O1908" s="664"/>
      <c r="P1908" s="677"/>
      <c r="Q1908" s="665"/>
    </row>
    <row r="1909" spans="1:17" ht="14.4" customHeight="1" x14ac:dyDescent="0.3">
      <c r="A1909" s="660" t="s">
        <v>7517</v>
      </c>
      <c r="B1909" s="661" t="s">
        <v>1686</v>
      </c>
      <c r="C1909" s="661" t="s">
        <v>4366</v>
      </c>
      <c r="D1909" s="661" t="s">
        <v>7313</v>
      </c>
      <c r="E1909" s="661" t="s">
        <v>4197</v>
      </c>
      <c r="F1909" s="664"/>
      <c r="G1909" s="664"/>
      <c r="H1909" s="661"/>
      <c r="I1909" s="661"/>
      <c r="J1909" s="664">
        <v>4.91</v>
      </c>
      <c r="K1909" s="664">
        <v>36443.56</v>
      </c>
      <c r="L1909" s="661"/>
      <c r="M1909" s="661">
        <v>7422.3136456211805</v>
      </c>
      <c r="N1909" s="664">
        <v>1.76</v>
      </c>
      <c r="O1909" s="664">
        <v>13063.25</v>
      </c>
      <c r="P1909" s="677"/>
      <c r="Q1909" s="665">
        <v>7422.301136363636</v>
      </c>
    </row>
    <row r="1910" spans="1:17" ht="14.4" customHeight="1" x14ac:dyDescent="0.3">
      <c r="A1910" s="660" t="s">
        <v>7517</v>
      </c>
      <c r="B1910" s="661" t="s">
        <v>1686</v>
      </c>
      <c r="C1910" s="661" t="s">
        <v>4366</v>
      </c>
      <c r="D1910" s="661" t="s">
        <v>7412</v>
      </c>
      <c r="E1910" s="661" t="s">
        <v>3381</v>
      </c>
      <c r="F1910" s="664"/>
      <c r="G1910" s="664"/>
      <c r="H1910" s="661"/>
      <c r="I1910" s="661"/>
      <c r="J1910" s="664"/>
      <c r="K1910" s="664"/>
      <c r="L1910" s="661"/>
      <c r="M1910" s="661"/>
      <c r="N1910" s="664">
        <v>0.2</v>
      </c>
      <c r="O1910" s="664">
        <v>1400.34</v>
      </c>
      <c r="P1910" s="677"/>
      <c r="Q1910" s="665">
        <v>7001.6999999999989</v>
      </c>
    </row>
    <row r="1911" spans="1:17" ht="14.4" customHeight="1" x14ac:dyDescent="0.3">
      <c r="A1911" s="660" t="s">
        <v>7517</v>
      </c>
      <c r="B1911" s="661" t="s">
        <v>1686</v>
      </c>
      <c r="C1911" s="661" t="s">
        <v>4366</v>
      </c>
      <c r="D1911" s="661" t="s">
        <v>7354</v>
      </c>
      <c r="E1911" s="661" t="s">
        <v>7332</v>
      </c>
      <c r="F1911" s="664"/>
      <c r="G1911" s="664"/>
      <c r="H1911" s="661"/>
      <c r="I1911" s="661"/>
      <c r="J1911" s="664"/>
      <c r="K1911" s="664"/>
      <c r="L1911" s="661"/>
      <c r="M1911" s="661"/>
      <c r="N1911" s="664">
        <v>10.96</v>
      </c>
      <c r="O1911" s="664">
        <v>30301.760000000002</v>
      </c>
      <c r="P1911" s="677"/>
      <c r="Q1911" s="665">
        <v>2764.7591240875913</v>
      </c>
    </row>
    <row r="1912" spans="1:17" ht="14.4" customHeight="1" x14ac:dyDescent="0.3">
      <c r="A1912" s="660" t="s">
        <v>7517</v>
      </c>
      <c r="B1912" s="661" t="s">
        <v>1686</v>
      </c>
      <c r="C1912" s="661" t="s">
        <v>4366</v>
      </c>
      <c r="D1912" s="661" t="s">
        <v>7331</v>
      </c>
      <c r="E1912" s="661" t="s">
        <v>7332</v>
      </c>
      <c r="F1912" s="664"/>
      <c r="G1912" s="664"/>
      <c r="H1912" s="661"/>
      <c r="I1912" s="661"/>
      <c r="J1912" s="664"/>
      <c r="K1912" s="664"/>
      <c r="L1912" s="661"/>
      <c r="M1912" s="661"/>
      <c r="N1912" s="664">
        <v>9.5400000000000009</v>
      </c>
      <c r="O1912" s="664">
        <v>83179.66</v>
      </c>
      <c r="P1912" s="677"/>
      <c r="Q1912" s="665">
        <v>8719.0419287211735</v>
      </c>
    </row>
    <row r="1913" spans="1:17" ht="14.4" customHeight="1" x14ac:dyDescent="0.3">
      <c r="A1913" s="660" t="s">
        <v>7517</v>
      </c>
      <c r="B1913" s="661" t="s">
        <v>1686</v>
      </c>
      <c r="C1913" s="661" t="s">
        <v>4366</v>
      </c>
      <c r="D1913" s="661" t="s">
        <v>7355</v>
      </c>
      <c r="E1913" s="661" t="s">
        <v>7332</v>
      </c>
      <c r="F1913" s="664"/>
      <c r="G1913" s="664"/>
      <c r="H1913" s="661"/>
      <c r="I1913" s="661"/>
      <c r="J1913" s="664"/>
      <c r="K1913" s="664"/>
      <c r="L1913" s="661"/>
      <c r="M1913" s="661"/>
      <c r="N1913" s="664">
        <v>11</v>
      </c>
      <c r="O1913" s="664">
        <v>8103.89</v>
      </c>
      <c r="P1913" s="677"/>
      <c r="Q1913" s="665">
        <v>736.71727272727276</v>
      </c>
    </row>
    <row r="1914" spans="1:17" ht="14.4" customHeight="1" x14ac:dyDescent="0.3">
      <c r="A1914" s="660" t="s">
        <v>7517</v>
      </c>
      <c r="B1914" s="661" t="s">
        <v>1686</v>
      </c>
      <c r="C1914" s="661" t="s">
        <v>4366</v>
      </c>
      <c r="D1914" s="661" t="s">
        <v>7356</v>
      </c>
      <c r="E1914" s="661" t="s">
        <v>2127</v>
      </c>
      <c r="F1914" s="664"/>
      <c r="G1914" s="664"/>
      <c r="H1914" s="661"/>
      <c r="I1914" s="661"/>
      <c r="J1914" s="664"/>
      <c r="K1914" s="664"/>
      <c r="L1914" s="661"/>
      <c r="M1914" s="661"/>
      <c r="N1914" s="664">
        <v>1.99</v>
      </c>
      <c r="O1914" s="664">
        <v>2914.14</v>
      </c>
      <c r="P1914" s="677"/>
      <c r="Q1914" s="665">
        <v>1464.391959798995</v>
      </c>
    </row>
    <row r="1915" spans="1:17" ht="14.4" customHeight="1" x14ac:dyDescent="0.3">
      <c r="A1915" s="660" t="s">
        <v>7517</v>
      </c>
      <c r="B1915" s="661" t="s">
        <v>1686</v>
      </c>
      <c r="C1915" s="661" t="s">
        <v>4366</v>
      </c>
      <c r="D1915" s="661" t="s">
        <v>7333</v>
      </c>
      <c r="E1915" s="661" t="s">
        <v>2127</v>
      </c>
      <c r="F1915" s="664"/>
      <c r="G1915" s="664"/>
      <c r="H1915" s="661"/>
      <c r="I1915" s="661"/>
      <c r="J1915" s="664"/>
      <c r="K1915" s="664"/>
      <c r="L1915" s="661"/>
      <c r="M1915" s="661"/>
      <c r="N1915" s="664">
        <v>20.830000000000002</v>
      </c>
      <c r="O1915" s="664">
        <v>10167.92</v>
      </c>
      <c r="P1915" s="677"/>
      <c r="Q1915" s="665">
        <v>488.13826212193948</v>
      </c>
    </row>
    <row r="1916" spans="1:17" ht="14.4" customHeight="1" x14ac:dyDescent="0.3">
      <c r="A1916" s="660" t="s">
        <v>7517</v>
      </c>
      <c r="B1916" s="661" t="s">
        <v>1686</v>
      </c>
      <c r="C1916" s="661" t="s">
        <v>4366</v>
      </c>
      <c r="D1916" s="661" t="s">
        <v>7334</v>
      </c>
      <c r="E1916" s="661" t="s">
        <v>2127</v>
      </c>
      <c r="F1916" s="664"/>
      <c r="G1916" s="664"/>
      <c r="H1916" s="661"/>
      <c r="I1916" s="661"/>
      <c r="J1916" s="664"/>
      <c r="K1916" s="664"/>
      <c r="L1916" s="661"/>
      <c r="M1916" s="661"/>
      <c r="N1916" s="664">
        <v>17.29</v>
      </c>
      <c r="O1916" s="664">
        <v>2851.54</v>
      </c>
      <c r="P1916" s="677"/>
      <c r="Q1916" s="665">
        <v>164.92423366107576</v>
      </c>
    </row>
    <row r="1917" spans="1:17" ht="14.4" customHeight="1" x14ac:dyDescent="0.3">
      <c r="A1917" s="660" t="s">
        <v>7517</v>
      </c>
      <c r="B1917" s="661" t="s">
        <v>1686</v>
      </c>
      <c r="C1917" s="661" t="s">
        <v>4366</v>
      </c>
      <c r="D1917" s="661" t="s">
        <v>7395</v>
      </c>
      <c r="E1917" s="661" t="s">
        <v>2127</v>
      </c>
      <c r="F1917" s="664"/>
      <c r="G1917" s="664"/>
      <c r="H1917" s="661"/>
      <c r="I1917" s="661"/>
      <c r="J1917" s="664"/>
      <c r="K1917" s="664"/>
      <c r="L1917" s="661"/>
      <c r="M1917" s="661"/>
      <c r="N1917" s="664">
        <v>0.86999999999999988</v>
      </c>
      <c r="O1917" s="664">
        <v>1721.82</v>
      </c>
      <c r="P1917" s="677"/>
      <c r="Q1917" s="665">
        <v>1979.1034482758623</v>
      </c>
    </row>
    <row r="1918" spans="1:17" ht="14.4" customHeight="1" x14ac:dyDescent="0.3">
      <c r="A1918" s="660" t="s">
        <v>7517</v>
      </c>
      <c r="B1918" s="661" t="s">
        <v>1686</v>
      </c>
      <c r="C1918" s="661" t="s">
        <v>4366</v>
      </c>
      <c r="D1918" s="661" t="s">
        <v>7336</v>
      </c>
      <c r="E1918" s="661" t="s">
        <v>3819</v>
      </c>
      <c r="F1918" s="664"/>
      <c r="G1918" s="664"/>
      <c r="H1918" s="661"/>
      <c r="I1918" s="661"/>
      <c r="J1918" s="664"/>
      <c r="K1918" s="664"/>
      <c r="L1918" s="661"/>
      <c r="M1918" s="661"/>
      <c r="N1918" s="664">
        <v>4</v>
      </c>
      <c r="O1918" s="664">
        <v>8610.76</v>
      </c>
      <c r="P1918" s="677"/>
      <c r="Q1918" s="665">
        <v>2152.69</v>
      </c>
    </row>
    <row r="1919" spans="1:17" ht="14.4" customHeight="1" x14ac:dyDescent="0.3">
      <c r="A1919" s="660" t="s">
        <v>7517</v>
      </c>
      <c r="B1919" s="661" t="s">
        <v>1686</v>
      </c>
      <c r="C1919" s="661" t="s">
        <v>4366</v>
      </c>
      <c r="D1919" s="661" t="s">
        <v>7399</v>
      </c>
      <c r="E1919" s="661" t="s">
        <v>3505</v>
      </c>
      <c r="F1919" s="664"/>
      <c r="G1919" s="664"/>
      <c r="H1919" s="661"/>
      <c r="I1919" s="661"/>
      <c r="J1919" s="664"/>
      <c r="K1919" s="664"/>
      <c r="L1919" s="661"/>
      <c r="M1919" s="661"/>
      <c r="N1919" s="664">
        <v>2</v>
      </c>
      <c r="O1919" s="664">
        <v>4911.4799999999996</v>
      </c>
      <c r="P1919" s="677"/>
      <c r="Q1919" s="665">
        <v>2455.7399999999998</v>
      </c>
    </row>
    <row r="1920" spans="1:17" ht="14.4" customHeight="1" x14ac:dyDescent="0.3">
      <c r="A1920" s="660" t="s">
        <v>7517</v>
      </c>
      <c r="B1920" s="661" t="s">
        <v>1686</v>
      </c>
      <c r="C1920" s="661" t="s">
        <v>4366</v>
      </c>
      <c r="D1920" s="661" t="s">
        <v>7400</v>
      </c>
      <c r="E1920" s="661" t="s">
        <v>635</v>
      </c>
      <c r="F1920" s="664"/>
      <c r="G1920" s="664"/>
      <c r="H1920" s="661"/>
      <c r="I1920" s="661"/>
      <c r="J1920" s="664"/>
      <c r="K1920" s="664"/>
      <c r="L1920" s="661"/>
      <c r="M1920" s="661"/>
      <c r="N1920" s="664">
        <v>7.41</v>
      </c>
      <c r="O1920" s="664">
        <v>2441.29</v>
      </c>
      <c r="P1920" s="677"/>
      <c r="Q1920" s="665">
        <v>329.4588394062078</v>
      </c>
    </row>
    <row r="1921" spans="1:17" ht="14.4" customHeight="1" x14ac:dyDescent="0.3">
      <c r="A1921" s="660" t="s">
        <v>7517</v>
      </c>
      <c r="B1921" s="661" t="s">
        <v>1686</v>
      </c>
      <c r="C1921" s="661" t="s">
        <v>4366</v>
      </c>
      <c r="D1921" s="661" t="s">
        <v>7401</v>
      </c>
      <c r="E1921" s="661" t="s">
        <v>635</v>
      </c>
      <c r="F1921" s="664"/>
      <c r="G1921" s="664"/>
      <c r="H1921" s="661"/>
      <c r="I1921" s="661"/>
      <c r="J1921" s="664"/>
      <c r="K1921" s="664"/>
      <c r="L1921" s="661"/>
      <c r="M1921" s="661"/>
      <c r="N1921" s="664">
        <v>2</v>
      </c>
      <c r="O1921" s="664">
        <v>3294.64</v>
      </c>
      <c r="P1921" s="677"/>
      <c r="Q1921" s="665">
        <v>1647.32</v>
      </c>
    </row>
    <row r="1922" spans="1:17" ht="14.4" customHeight="1" x14ac:dyDescent="0.3">
      <c r="A1922" s="660" t="s">
        <v>7517</v>
      </c>
      <c r="B1922" s="661" t="s">
        <v>1686</v>
      </c>
      <c r="C1922" s="661" t="s">
        <v>4366</v>
      </c>
      <c r="D1922" s="661" t="s">
        <v>7345</v>
      </c>
      <c r="E1922" s="661" t="s">
        <v>2192</v>
      </c>
      <c r="F1922" s="664"/>
      <c r="G1922" s="664"/>
      <c r="H1922" s="661"/>
      <c r="I1922" s="661"/>
      <c r="J1922" s="664"/>
      <c r="K1922" s="664"/>
      <c r="L1922" s="661"/>
      <c r="M1922" s="661"/>
      <c r="N1922" s="664">
        <v>0.1</v>
      </c>
      <c r="O1922" s="664">
        <v>79.040000000000006</v>
      </c>
      <c r="P1922" s="677"/>
      <c r="Q1922" s="665">
        <v>790.4</v>
      </c>
    </row>
    <row r="1923" spans="1:17" ht="14.4" customHeight="1" x14ac:dyDescent="0.3">
      <c r="A1923" s="660" t="s">
        <v>7517</v>
      </c>
      <c r="B1923" s="661" t="s">
        <v>1686</v>
      </c>
      <c r="C1923" s="661" t="s">
        <v>4366</v>
      </c>
      <c r="D1923" s="661" t="s">
        <v>7404</v>
      </c>
      <c r="E1923" s="661" t="s">
        <v>2192</v>
      </c>
      <c r="F1923" s="664"/>
      <c r="G1923" s="664"/>
      <c r="H1923" s="661"/>
      <c r="I1923" s="661"/>
      <c r="J1923" s="664"/>
      <c r="K1923" s="664"/>
      <c r="L1923" s="661"/>
      <c r="M1923" s="661"/>
      <c r="N1923" s="664">
        <v>0.5</v>
      </c>
      <c r="O1923" s="664">
        <v>79.040000000000006</v>
      </c>
      <c r="P1923" s="677"/>
      <c r="Q1923" s="665">
        <v>158.08000000000001</v>
      </c>
    </row>
    <row r="1924" spans="1:17" ht="14.4" customHeight="1" x14ac:dyDescent="0.3">
      <c r="A1924" s="660" t="s">
        <v>7517</v>
      </c>
      <c r="B1924" s="661" t="s">
        <v>1686</v>
      </c>
      <c r="C1924" s="661" t="s">
        <v>4366</v>
      </c>
      <c r="D1924" s="661" t="s">
        <v>7408</v>
      </c>
      <c r="E1924" s="661" t="s">
        <v>2214</v>
      </c>
      <c r="F1924" s="664"/>
      <c r="G1924" s="664"/>
      <c r="H1924" s="661"/>
      <c r="I1924" s="661"/>
      <c r="J1924" s="664"/>
      <c r="K1924" s="664"/>
      <c r="L1924" s="661"/>
      <c r="M1924" s="661"/>
      <c r="N1924" s="664">
        <v>1</v>
      </c>
      <c r="O1924" s="664">
        <v>2152.69</v>
      </c>
      <c r="P1924" s="677"/>
      <c r="Q1924" s="665">
        <v>2152.69</v>
      </c>
    </row>
    <row r="1925" spans="1:17" ht="14.4" customHeight="1" x14ac:dyDescent="0.3">
      <c r="A1925" s="660" t="s">
        <v>7517</v>
      </c>
      <c r="B1925" s="661" t="s">
        <v>1686</v>
      </c>
      <c r="C1925" s="661" t="s">
        <v>4366</v>
      </c>
      <c r="D1925" s="661" t="s">
        <v>7409</v>
      </c>
      <c r="E1925" s="661" t="s">
        <v>3505</v>
      </c>
      <c r="F1925" s="664"/>
      <c r="G1925" s="664"/>
      <c r="H1925" s="661"/>
      <c r="I1925" s="661"/>
      <c r="J1925" s="664"/>
      <c r="K1925" s="664"/>
      <c r="L1925" s="661"/>
      <c r="M1925" s="661"/>
      <c r="N1925" s="664">
        <v>3.8200000000000003</v>
      </c>
      <c r="O1925" s="664">
        <v>2814.25</v>
      </c>
      <c r="P1925" s="677"/>
      <c r="Q1925" s="665">
        <v>736.71465968586381</v>
      </c>
    </row>
    <row r="1926" spans="1:17" ht="14.4" customHeight="1" x14ac:dyDescent="0.3">
      <c r="A1926" s="660" t="s">
        <v>7517</v>
      </c>
      <c r="B1926" s="661" t="s">
        <v>1686</v>
      </c>
      <c r="C1926" s="661" t="s">
        <v>4367</v>
      </c>
      <c r="D1926" s="661" t="s">
        <v>7179</v>
      </c>
      <c r="E1926" s="661" t="s">
        <v>7180</v>
      </c>
      <c r="F1926" s="664">
        <v>0.2</v>
      </c>
      <c r="G1926" s="664">
        <v>39.119999999999997</v>
      </c>
      <c r="H1926" s="661">
        <v>1</v>
      </c>
      <c r="I1926" s="661">
        <v>195.59999999999997</v>
      </c>
      <c r="J1926" s="664"/>
      <c r="K1926" s="664"/>
      <c r="L1926" s="661"/>
      <c r="M1926" s="661"/>
      <c r="N1926" s="664"/>
      <c r="O1926" s="664"/>
      <c r="P1926" s="677"/>
      <c r="Q1926" s="665"/>
    </row>
    <row r="1927" spans="1:17" ht="14.4" customHeight="1" x14ac:dyDescent="0.3">
      <c r="A1927" s="660" t="s">
        <v>7517</v>
      </c>
      <c r="B1927" s="661" t="s">
        <v>1686</v>
      </c>
      <c r="C1927" s="661" t="s">
        <v>4367</v>
      </c>
      <c r="D1927" s="661" t="s">
        <v>7183</v>
      </c>
      <c r="E1927" s="661" t="s">
        <v>7182</v>
      </c>
      <c r="F1927" s="664">
        <v>0.73</v>
      </c>
      <c r="G1927" s="664">
        <v>95.67</v>
      </c>
      <c r="H1927" s="661">
        <v>1</v>
      </c>
      <c r="I1927" s="661">
        <v>131.05479452054794</v>
      </c>
      <c r="J1927" s="664"/>
      <c r="K1927" s="664"/>
      <c r="L1927" s="661"/>
      <c r="M1927" s="661"/>
      <c r="N1927" s="664"/>
      <c r="O1927" s="664"/>
      <c r="P1927" s="677"/>
      <c r="Q1927" s="665"/>
    </row>
    <row r="1928" spans="1:17" ht="14.4" customHeight="1" x14ac:dyDescent="0.3">
      <c r="A1928" s="660" t="s">
        <v>7517</v>
      </c>
      <c r="B1928" s="661" t="s">
        <v>1686</v>
      </c>
      <c r="C1928" s="661" t="s">
        <v>4367</v>
      </c>
      <c r="D1928" s="661" t="s">
        <v>7184</v>
      </c>
      <c r="E1928" s="661" t="s">
        <v>7182</v>
      </c>
      <c r="F1928" s="664">
        <v>0.30000000000000004</v>
      </c>
      <c r="G1928" s="664">
        <v>235.05</v>
      </c>
      <c r="H1928" s="661">
        <v>1</v>
      </c>
      <c r="I1928" s="661">
        <v>783.49999999999989</v>
      </c>
      <c r="J1928" s="664">
        <v>0.15</v>
      </c>
      <c r="K1928" s="664">
        <v>108.18</v>
      </c>
      <c r="L1928" s="661">
        <v>0.46024250159540525</v>
      </c>
      <c r="M1928" s="661">
        <v>721.2</v>
      </c>
      <c r="N1928" s="664"/>
      <c r="O1928" s="664"/>
      <c r="P1928" s="677"/>
      <c r="Q1928" s="665"/>
    </row>
    <row r="1929" spans="1:17" ht="14.4" customHeight="1" x14ac:dyDescent="0.3">
      <c r="A1929" s="660" t="s">
        <v>7517</v>
      </c>
      <c r="B1929" s="661" t="s">
        <v>1686</v>
      </c>
      <c r="C1929" s="661" t="s">
        <v>4367</v>
      </c>
      <c r="D1929" s="661" t="s">
        <v>7200</v>
      </c>
      <c r="E1929" s="661" t="s">
        <v>7161</v>
      </c>
      <c r="F1929" s="664">
        <v>4</v>
      </c>
      <c r="G1929" s="664">
        <v>47.170000000000009</v>
      </c>
      <c r="H1929" s="661">
        <v>1</v>
      </c>
      <c r="I1929" s="661">
        <v>11.792500000000002</v>
      </c>
      <c r="J1929" s="664"/>
      <c r="K1929" s="664"/>
      <c r="L1929" s="661"/>
      <c r="M1929" s="661"/>
      <c r="N1929" s="664"/>
      <c r="O1929" s="664"/>
      <c r="P1929" s="677"/>
      <c r="Q1929" s="665"/>
    </row>
    <row r="1930" spans="1:17" ht="14.4" customHeight="1" x14ac:dyDescent="0.3">
      <c r="A1930" s="660" t="s">
        <v>7517</v>
      </c>
      <c r="B1930" s="661" t="s">
        <v>1686</v>
      </c>
      <c r="C1930" s="661" t="s">
        <v>4367</v>
      </c>
      <c r="D1930" s="661" t="s">
        <v>7263</v>
      </c>
      <c r="E1930" s="661" t="s">
        <v>7161</v>
      </c>
      <c r="F1930" s="664">
        <v>2</v>
      </c>
      <c r="G1930" s="664">
        <v>2942.87</v>
      </c>
      <c r="H1930" s="661">
        <v>1</v>
      </c>
      <c r="I1930" s="661">
        <v>1471.4349999999999</v>
      </c>
      <c r="J1930" s="664"/>
      <c r="K1930" s="664"/>
      <c r="L1930" s="661"/>
      <c r="M1930" s="661"/>
      <c r="N1930" s="664"/>
      <c r="O1930" s="664"/>
      <c r="P1930" s="677"/>
      <c r="Q1930" s="665"/>
    </row>
    <row r="1931" spans="1:17" ht="14.4" customHeight="1" x14ac:dyDescent="0.3">
      <c r="A1931" s="660" t="s">
        <v>7517</v>
      </c>
      <c r="B1931" s="661" t="s">
        <v>1686</v>
      </c>
      <c r="C1931" s="661" t="s">
        <v>4367</v>
      </c>
      <c r="D1931" s="661" t="s">
        <v>7202</v>
      </c>
      <c r="E1931" s="661" t="s">
        <v>1021</v>
      </c>
      <c r="F1931" s="664">
        <v>0.6</v>
      </c>
      <c r="G1931" s="664">
        <v>46.11</v>
      </c>
      <c r="H1931" s="661">
        <v>1</v>
      </c>
      <c r="I1931" s="661">
        <v>76.850000000000009</v>
      </c>
      <c r="J1931" s="664"/>
      <c r="K1931" s="664"/>
      <c r="L1931" s="661"/>
      <c r="M1931" s="661"/>
      <c r="N1931" s="664"/>
      <c r="O1931" s="664"/>
      <c r="P1931" s="677"/>
      <c r="Q1931" s="665"/>
    </row>
    <row r="1932" spans="1:17" ht="14.4" customHeight="1" x14ac:dyDescent="0.3">
      <c r="A1932" s="660" t="s">
        <v>7517</v>
      </c>
      <c r="B1932" s="661" t="s">
        <v>1686</v>
      </c>
      <c r="C1932" s="661" t="s">
        <v>4367</v>
      </c>
      <c r="D1932" s="661" t="s">
        <v>7203</v>
      </c>
      <c r="E1932" s="661" t="s">
        <v>7204</v>
      </c>
      <c r="F1932" s="664">
        <v>1.8</v>
      </c>
      <c r="G1932" s="664">
        <v>218.70000000000002</v>
      </c>
      <c r="H1932" s="661">
        <v>1</v>
      </c>
      <c r="I1932" s="661">
        <v>121.5</v>
      </c>
      <c r="J1932" s="664">
        <v>2.4</v>
      </c>
      <c r="K1932" s="664">
        <v>294.24</v>
      </c>
      <c r="L1932" s="661">
        <v>1.3454046639231825</v>
      </c>
      <c r="M1932" s="661">
        <v>122.60000000000001</v>
      </c>
      <c r="N1932" s="664">
        <v>3.8000000000000003</v>
      </c>
      <c r="O1932" s="664">
        <v>830.88000000000011</v>
      </c>
      <c r="P1932" s="677">
        <v>3.7991769547325105</v>
      </c>
      <c r="Q1932" s="665">
        <v>218.65263157894739</v>
      </c>
    </row>
    <row r="1933" spans="1:17" ht="14.4" customHeight="1" x14ac:dyDescent="0.3">
      <c r="A1933" s="660" t="s">
        <v>7517</v>
      </c>
      <c r="B1933" s="661" t="s">
        <v>1686</v>
      </c>
      <c r="C1933" s="661" t="s">
        <v>4367</v>
      </c>
      <c r="D1933" s="661" t="s">
        <v>7207</v>
      </c>
      <c r="E1933" s="661" t="s">
        <v>7161</v>
      </c>
      <c r="F1933" s="664">
        <v>1</v>
      </c>
      <c r="G1933" s="664">
        <v>15.68</v>
      </c>
      <c r="H1933" s="661">
        <v>1</v>
      </c>
      <c r="I1933" s="661">
        <v>15.68</v>
      </c>
      <c r="J1933" s="664"/>
      <c r="K1933" s="664"/>
      <c r="L1933" s="661"/>
      <c r="M1933" s="661"/>
      <c r="N1933" s="664"/>
      <c r="O1933" s="664"/>
      <c r="P1933" s="677"/>
      <c r="Q1933" s="665"/>
    </row>
    <row r="1934" spans="1:17" ht="14.4" customHeight="1" x14ac:dyDescent="0.3">
      <c r="A1934" s="660" t="s">
        <v>7517</v>
      </c>
      <c r="B1934" s="661" t="s">
        <v>1686</v>
      </c>
      <c r="C1934" s="661" t="s">
        <v>4367</v>
      </c>
      <c r="D1934" s="661" t="s">
        <v>7216</v>
      </c>
      <c r="E1934" s="661" t="s">
        <v>1854</v>
      </c>
      <c r="F1934" s="664">
        <v>1</v>
      </c>
      <c r="G1934" s="664">
        <v>299.86</v>
      </c>
      <c r="H1934" s="661">
        <v>1</v>
      </c>
      <c r="I1934" s="661">
        <v>299.86</v>
      </c>
      <c r="J1934" s="664"/>
      <c r="K1934" s="664"/>
      <c r="L1934" s="661"/>
      <c r="M1934" s="661"/>
      <c r="N1934" s="664"/>
      <c r="O1934" s="664"/>
      <c r="P1934" s="677"/>
      <c r="Q1934" s="665"/>
    </row>
    <row r="1935" spans="1:17" ht="14.4" customHeight="1" x14ac:dyDescent="0.3">
      <c r="A1935" s="660" t="s">
        <v>7517</v>
      </c>
      <c r="B1935" s="661" t="s">
        <v>1686</v>
      </c>
      <c r="C1935" s="661" t="s">
        <v>4367</v>
      </c>
      <c r="D1935" s="661" t="s">
        <v>7171</v>
      </c>
      <c r="E1935" s="661" t="s">
        <v>1679</v>
      </c>
      <c r="F1935" s="664"/>
      <c r="G1935" s="664"/>
      <c r="H1935" s="661"/>
      <c r="I1935" s="661"/>
      <c r="J1935" s="664">
        <v>0.8</v>
      </c>
      <c r="K1935" s="664">
        <v>7526.8</v>
      </c>
      <c r="L1935" s="661"/>
      <c r="M1935" s="661">
        <v>9408.5</v>
      </c>
      <c r="N1935" s="664"/>
      <c r="O1935" s="664"/>
      <c r="P1935" s="677"/>
      <c r="Q1935" s="665"/>
    </row>
    <row r="1936" spans="1:17" ht="14.4" customHeight="1" x14ac:dyDescent="0.3">
      <c r="A1936" s="660" t="s">
        <v>7517</v>
      </c>
      <c r="B1936" s="661" t="s">
        <v>1686</v>
      </c>
      <c r="C1936" s="661" t="s">
        <v>4367</v>
      </c>
      <c r="D1936" s="661" t="s">
        <v>7222</v>
      </c>
      <c r="E1936" s="661" t="s">
        <v>1978</v>
      </c>
      <c r="F1936" s="664"/>
      <c r="G1936" s="664"/>
      <c r="H1936" s="661"/>
      <c r="I1936" s="661"/>
      <c r="J1936" s="664"/>
      <c r="K1936" s="664"/>
      <c r="L1936" s="661"/>
      <c r="M1936" s="661"/>
      <c r="N1936" s="664">
        <v>0.45999999999999996</v>
      </c>
      <c r="O1936" s="664">
        <v>261.03999999999996</v>
      </c>
      <c r="P1936" s="677"/>
      <c r="Q1936" s="665">
        <v>567.47826086956513</v>
      </c>
    </row>
    <row r="1937" spans="1:17" ht="14.4" customHeight="1" x14ac:dyDescent="0.3">
      <c r="A1937" s="660" t="s">
        <v>7517</v>
      </c>
      <c r="B1937" s="661" t="s">
        <v>1686</v>
      </c>
      <c r="C1937" s="661" t="s">
        <v>4367</v>
      </c>
      <c r="D1937" s="661" t="s">
        <v>7223</v>
      </c>
      <c r="E1937" s="661" t="s">
        <v>1842</v>
      </c>
      <c r="F1937" s="664">
        <v>0.48</v>
      </c>
      <c r="G1937" s="664">
        <v>109.97</v>
      </c>
      <c r="H1937" s="661">
        <v>1</v>
      </c>
      <c r="I1937" s="661">
        <v>229.10416666666669</v>
      </c>
      <c r="J1937" s="664">
        <v>0.49</v>
      </c>
      <c r="K1937" s="664">
        <v>112.9</v>
      </c>
      <c r="L1937" s="661">
        <v>1.0266436300809312</v>
      </c>
      <c r="M1937" s="661">
        <v>230.40816326530614</v>
      </c>
      <c r="N1937" s="664">
        <v>0.49</v>
      </c>
      <c r="O1937" s="664">
        <v>112.9</v>
      </c>
      <c r="P1937" s="677">
        <v>1.0266436300809312</v>
      </c>
      <c r="Q1937" s="665">
        <v>230.40816326530614</v>
      </c>
    </row>
    <row r="1938" spans="1:17" ht="14.4" customHeight="1" x14ac:dyDescent="0.3">
      <c r="A1938" s="660" t="s">
        <v>7517</v>
      </c>
      <c r="B1938" s="661" t="s">
        <v>1686</v>
      </c>
      <c r="C1938" s="661" t="s">
        <v>4367</v>
      </c>
      <c r="D1938" s="661" t="s">
        <v>7297</v>
      </c>
      <c r="E1938" s="661" t="s">
        <v>1842</v>
      </c>
      <c r="F1938" s="664"/>
      <c r="G1938" s="664"/>
      <c r="H1938" s="661"/>
      <c r="I1938" s="661"/>
      <c r="J1938" s="664"/>
      <c r="K1938" s="664"/>
      <c r="L1938" s="661"/>
      <c r="M1938" s="661"/>
      <c r="N1938" s="664">
        <v>0.33</v>
      </c>
      <c r="O1938" s="664">
        <v>228.11</v>
      </c>
      <c r="P1938" s="677"/>
      <c r="Q1938" s="665">
        <v>691.24242424242425</v>
      </c>
    </row>
    <row r="1939" spans="1:17" ht="14.4" customHeight="1" x14ac:dyDescent="0.3">
      <c r="A1939" s="660" t="s">
        <v>7517</v>
      </c>
      <c r="B1939" s="661" t="s">
        <v>1686</v>
      </c>
      <c r="C1939" s="661" t="s">
        <v>4367</v>
      </c>
      <c r="D1939" s="661" t="s">
        <v>7302</v>
      </c>
      <c r="E1939" s="661" t="s">
        <v>1912</v>
      </c>
      <c r="F1939" s="664">
        <v>7.0000000000000007E-2</v>
      </c>
      <c r="G1939" s="664">
        <v>34.33</v>
      </c>
      <c r="H1939" s="661">
        <v>1</v>
      </c>
      <c r="I1939" s="661">
        <v>490.42857142857133</v>
      </c>
      <c r="J1939" s="664"/>
      <c r="K1939" s="664"/>
      <c r="L1939" s="661"/>
      <c r="M1939" s="661"/>
      <c r="N1939" s="664"/>
      <c r="O1939" s="664"/>
      <c r="P1939" s="677"/>
      <c r="Q1939" s="665"/>
    </row>
    <row r="1940" spans="1:17" ht="14.4" customHeight="1" x14ac:dyDescent="0.3">
      <c r="A1940" s="660" t="s">
        <v>7517</v>
      </c>
      <c r="B1940" s="661" t="s">
        <v>1686</v>
      </c>
      <c r="C1940" s="661" t="s">
        <v>4367</v>
      </c>
      <c r="D1940" s="661" t="s">
        <v>7306</v>
      </c>
      <c r="E1940" s="661" t="s">
        <v>1899</v>
      </c>
      <c r="F1940" s="664">
        <v>3.89</v>
      </c>
      <c r="G1940" s="664">
        <v>5619.64</v>
      </c>
      <c r="H1940" s="661">
        <v>1</v>
      </c>
      <c r="I1940" s="661">
        <v>1444.6375321336761</v>
      </c>
      <c r="J1940" s="664"/>
      <c r="K1940" s="664"/>
      <c r="L1940" s="661"/>
      <c r="M1940" s="661"/>
      <c r="N1940" s="664"/>
      <c r="O1940" s="664"/>
      <c r="P1940" s="677"/>
      <c r="Q1940" s="665"/>
    </row>
    <row r="1941" spans="1:17" ht="14.4" customHeight="1" x14ac:dyDescent="0.3">
      <c r="A1941" s="660" t="s">
        <v>7517</v>
      </c>
      <c r="B1941" s="661" t="s">
        <v>1686</v>
      </c>
      <c r="C1941" s="661" t="s">
        <v>4367</v>
      </c>
      <c r="D1941" s="661" t="s">
        <v>7307</v>
      </c>
      <c r="E1941" s="661" t="s">
        <v>1899</v>
      </c>
      <c r="F1941" s="664">
        <v>2</v>
      </c>
      <c r="G1941" s="664">
        <v>9630.9</v>
      </c>
      <c r="H1941" s="661">
        <v>1</v>
      </c>
      <c r="I1941" s="661">
        <v>4815.45</v>
      </c>
      <c r="J1941" s="664"/>
      <c r="K1941" s="664"/>
      <c r="L1941" s="661"/>
      <c r="M1941" s="661"/>
      <c r="N1941" s="664"/>
      <c r="O1941" s="664"/>
      <c r="P1941" s="677"/>
      <c r="Q1941" s="665"/>
    </row>
    <row r="1942" spans="1:17" ht="14.4" customHeight="1" x14ac:dyDescent="0.3">
      <c r="A1942" s="660" t="s">
        <v>7517</v>
      </c>
      <c r="B1942" s="661" t="s">
        <v>1686</v>
      </c>
      <c r="C1942" s="661" t="s">
        <v>4367</v>
      </c>
      <c r="D1942" s="661" t="s">
        <v>7338</v>
      </c>
      <c r="E1942" s="661" t="s">
        <v>7161</v>
      </c>
      <c r="F1942" s="664">
        <v>0.82</v>
      </c>
      <c r="G1942" s="664">
        <v>1099.5</v>
      </c>
      <c r="H1942" s="661">
        <v>1</v>
      </c>
      <c r="I1942" s="661">
        <v>1340.8536585365855</v>
      </c>
      <c r="J1942" s="664"/>
      <c r="K1942" s="664"/>
      <c r="L1942" s="661"/>
      <c r="M1942" s="661"/>
      <c r="N1942" s="664"/>
      <c r="O1942" s="664"/>
      <c r="P1942" s="677"/>
      <c r="Q1942" s="665"/>
    </row>
    <row r="1943" spans="1:17" ht="14.4" customHeight="1" x14ac:dyDescent="0.3">
      <c r="A1943" s="660" t="s">
        <v>7517</v>
      </c>
      <c r="B1943" s="661" t="s">
        <v>1686</v>
      </c>
      <c r="C1943" s="661" t="s">
        <v>4369</v>
      </c>
      <c r="D1943" s="661" t="s">
        <v>7173</v>
      </c>
      <c r="E1943" s="661" t="s">
        <v>7174</v>
      </c>
      <c r="F1943" s="664">
        <v>0.2</v>
      </c>
      <c r="G1943" s="664">
        <v>18.079999999999998</v>
      </c>
      <c r="H1943" s="661">
        <v>1</v>
      </c>
      <c r="I1943" s="661">
        <v>90.399999999999991</v>
      </c>
      <c r="J1943" s="664"/>
      <c r="K1943" s="664"/>
      <c r="L1943" s="661"/>
      <c r="M1943" s="661"/>
      <c r="N1943" s="664"/>
      <c r="O1943" s="664"/>
      <c r="P1943" s="677"/>
      <c r="Q1943" s="665"/>
    </row>
    <row r="1944" spans="1:17" ht="14.4" customHeight="1" x14ac:dyDescent="0.3">
      <c r="A1944" s="660" t="s">
        <v>7517</v>
      </c>
      <c r="B1944" s="661" t="s">
        <v>1686</v>
      </c>
      <c r="C1944" s="661" t="s">
        <v>4369</v>
      </c>
      <c r="D1944" s="661" t="s">
        <v>7175</v>
      </c>
      <c r="E1944" s="661" t="s">
        <v>7176</v>
      </c>
      <c r="F1944" s="664">
        <v>0.4</v>
      </c>
      <c r="G1944" s="664">
        <v>48.2</v>
      </c>
      <c r="H1944" s="661">
        <v>1</v>
      </c>
      <c r="I1944" s="661">
        <v>120.5</v>
      </c>
      <c r="J1944" s="664"/>
      <c r="K1944" s="664"/>
      <c r="L1944" s="661"/>
      <c r="M1944" s="661"/>
      <c r="N1944" s="664">
        <v>1</v>
      </c>
      <c r="O1944" s="664">
        <v>113.2</v>
      </c>
      <c r="P1944" s="677">
        <v>2.3485477178423237</v>
      </c>
      <c r="Q1944" s="665">
        <v>113.2</v>
      </c>
    </row>
    <row r="1945" spans="1:17" ht="14.4" customHeight="1" x14ac:dyDescent="0.3">
      <c r="A1945" s="660" t="s">
        <v>7517</v>
      </c>
      <c r="B1945" s="661" t="s">
        <v>1686</v>
      </c>
      <c r="C1945" s="661" t="s">
        <v>4369</v>
      </c>
      <c r="D1945" s="661" t="s">
        <v>7227</v>
      </c>
      <c r="E1945" s="661" t="s">
        <v>7228</v>
      </c>
      <c r="F1945" s="664">
        <v>0.4</v>
      </c>
      <c r="G1945" s="664">
        <v>29.74</v>
      </c>
      <c r="H1945" s="661">
        <v>1</v>
      </c>
      <c r="I1945" s="661">
        <v>74.349999999999994</v>
      </c>
      <c r="J1945" s="664"/>
      <c r="K1945" s="664"/>
      <c r="L1945" s="661"/>
      <c r="M1945" s="661"/>
      <c r="N1945" s="664">
        <v>0.6</v>
      </c>
      <c r="O1945" s="664">
        <v>7.02</v>
      </c>
      <c r="P1945" s="677">
        <v>0.23604572965702758</v>
      </c>
      <c r="Q1945" s="665">
        <v>11.7</v>
      </c>
    </row>
    <row r="1946" spans="1:17" ht="14.4" customHeight="1" x14ac:dyDescent="0.3">
      <c r="A1946" s="660" t="s">
        <v>7517</v>
      </c>
      <c r="B1946" s="661" t="s">
        <v>1686</v>
      </c>
      <c r="C1946" s="661" t="s">
        <v>4369</v>
      </c>
      <c r="D1946" s="661" t="s">
        <v>7525</v>
      </c>
      <c r="E1946" s="661" t="s">
        <v>7526</v>
      </c>
      <c r="F1946" s="664">
        <v>10</v>
      </c>
      <c r="G1946" s="664">
        <v>104152.27</v>
      </c>
      <c r="H1946" s="661">
        <v>1</v>
      </c>
      <c r="I1946" s="661">
        <v>10415.227000000001</v>
      </c>
      <c r="J1946" s="664">
        <v>11</v>
      </c>
      <c r="K1946" s="664">
        <v>101926.26999999999</v>
      </c>
      <c r="L1946" s="661">
        <v>0.97862744614207631</v>
      </c>
      <c r="M1946" s="661">
        <v>9266.0245454545438</v>
      </c>
      <c r="N1946" s="664">
        <v>15</v>
      </c>
      <c r="O1946" s="664">
        <v>125133.59999999999</v>
      </c>
      <c r="P1946" s="677">
        <v>1.2014486098094643</v>
      </c>
      <c r="Q1946" s="665">
        <v>8342.24</v>
      </c>
    </row>
    <row r="1947" spans="1:17" ht="14.4" customHeight="1" x14ac:dyDescent="0.3">
      <c r="A1947" s="660" t="s">
        <v>7517</v>
      </c>
      <c r="B1947" s="661" t="s">
        <v>1686</v>
      </c>
      <c r="C1947" s="661" t="s">
        <v>4369</v>
      </c>
      <c r="D1947" s="661" t="s">
        <v>7230</v>
      </c>
      <c r="E1947" s="661" t="s">
        <v>7231</v>
      </c>
      <c r="F1947" s="664">
        <v>23</v>
      </c>
      <c r="G1947" s="664">
        <v>248472.51</v>
      </c>
      <c r="H1947" s="661">
        <v>1</v>
      </c>
      <c r="I1947" s="661">
        <v>10803.152608695653</v>
      </c>
      <c r="J1947" s="664">
        <v>32</v>
      </c>
      <c r="K1947" s="664">
        <v>304465.02</v>
      </c>
      <c r="L1947" s="661">
        <v>1.2253469005484752</v>
      </c>
      <c r="M1947" s="661">
        <v>9514.5318750000006</v>
      </c>
      <c r="N1947" s="664">
        <v>24</v>
      </c>
      <c r="O1947" s="664">
        <v>190137.12</v>
      </c>
      <c r="P1947" s="677">
        <v>0.76522396783451008</v>
      </c>
      <c r="Q1947" s="665">
        <v>7922.38</v>
      </c>
    </row>
    <row r="1948" spans="1:17" ht="14.4" customHeight="1" x14ac:dyDescent="0.3">
      <c r="A1948" s="660" t="s">
        <v>7517</v>
      </c>
      <c r="B1948" s="661" t="s">
        <v>1686</v>
      </c>
      <c r="C1948" s="661" t="s">
        <v>4369</v>
      </c>
      <c r="D1948" s="661" t="s">
        <v>7237</v>
      </c>
      <c r="E1948" s="661" t="s">
        <v>3883</v>
      </c>
      <c r="F1948" s="664">
        <v>1</v>
      </c>
      <c r="G1948" s="664">
        <v>9780.99</v>
      </c>
      <c r="H1948" s="661">
        <v>1</v>
      </c>
      <c r="I1948" s="661">
        <v>9780.99</v>
      </c>
      <c r="J1948" s="664">
        <v>3</v>
      </c>
      <c r="K1948" s="664">
        <v>25622.190000000002</v>
      </c>
      <c r="L1948" s="661">
        <v>2.6195906549337034</v>
      </c>
      <c r="M1948" s="661">
        <v>8540.7300000000014</v>
      </c>
      <c r="N1948" s="664">
        <v>1</v>
      </c>
      <c r="O1948" s="664">
        <v>7877.7</v>
      </c>
      <c r="P1948" s="677">
        <v>0.80540926838694238</v>
      </c>
      <c r="Q1948" s="665">
        <v>7877.7</v>
      </c>
    </row>
    <row r="1949" spans="1:17" ht="14.4" customHeight="1" x14ac:dyDescent="0.3">
      <c r="A1949" s="660" t="s">
        <v>7517</v>
      </c>
      <c r="B1949" s="661" t="s">
        <v>1686</v>
      </c>
      <c r="C1949" s="661" t="s">
        <v>4369</v>
      </c>
      <c r="D1949" s="661" t="s">
        <v>7200</v>
      </c>
      <c r="E1949" s="661" t="s">
        <v>7161</v>
      </c>
      <c r="F1949" s="664">
        <v>0.1</v>
      </c>
      <c r="G1949" s="664">
        <v>1.35</v>
      </c>
      <c r="H1949" s="661">
        <v>1</v>
      </c>
      <c r="I1949" s="661">
        <v>13.5</v>
      </c>
      <c r="J1949" s="664"/>
      <c r="K1949" s="664"/>
      <c r="L1949" s="661"/>
      <c r="M1949" s="661"/>
      <c r="N1949" s="664"/>
      <c r="O1949" s="664"/>
      <c r="P1949" s="677"/>
      <c r="Q1949" s="665"/>
    </row>
    <row r="1950" spans="1:17" ht="14.4" customHeight="1" x14ac:dyDescent="0.3">
      <c r="A1950" s="660" t="s">
        <v>7517</v>
      </c>
      <c r="B1950" s="661" t="s">
        <v>1686</v>
      </c>
      <c r="C1950" s="661" t="s">
        <v>4369</v>
      </c>
      <c r="D1950" s="661" t="s">
        <v>7260</v>
      </c>
      <c r="E1950" s="661" t="s">
        <v>7261</v>
      </c>
      <c r="F1950" s="664">
        <v>1</v>
      </c>
      <c r="G1950" s="664">
        <v>3683.49</v>
      </c>
      <c r="H1950" s="661">
        <v>1</v>
      </c>
      <c r="I1950" s="661">
        <v>3683.49</v>
      </c>
      <c r="J1950" s="664"/>
      <c r="K1950" s="664"/>
      <c r="L1950" s="661"/>
      <c r="M1950" s="661"/>
      <c r="N1950" s="664"/>
      <c r="O1950" s="664"/>
      <c r="P1950" s="677"/>
      <c r="Q1950" s="665"/>
    </row>
    <row r="1951" spans="1:17" ht="14.4" customHeight="1" x14ac:dyDescent="0.3">
      <c r="A1951" s="660" t="s">
        <v>7517</v>
      </c>
      <c r="B1951" s="661" t="s">
        <v>1686</v>
      </c>
      <c r="C1951" s="661" t="s">
        <v>4369</v>
      </c>
      <c r="D1951" s="661" t="s">
        <v>7349</v>
      </c>
      <c r="E1951" s="661" t="s">
        <v>7350</v>
      </c>
      <c r="F1951" s="664"/>
      <c r="G1951" s="664"/>
      <c r="H1951" s="661"/>
      <c r="I1951" s="661"/>
      <c r="J1951" s="664"/>
      <c r="K1951" s="664"/>
      <c r="L1951" s="661"/>
      <c r="M1951" s="661"/>
      <c r="N1951" s="664">
        <v>0.02</v>
      </c>
      <c r="O1951" s="664">
        <v>7.71</v>
      </c>
      <c r="P1951" s="677"/>
      <c r="Q1951" s="665">
        <v>385.5</v>
      </c>
    </row>
    <row r="1952" spans="1:17" ht="14.4" customHeight="1" x14ac:dyDescent="0.3">
      <c r="A1952" s="660" t="s">
        <v>7517</v>
      </c>
      <c r="B1952" s="661" t="s">
        <v>1686</v>
      </c>
      <c r="C1952" s="661" t="s">
        <v>4369</v>
      </c>
      <c r="D1952" s="661" t="s">
        <v>7203</v>
      </c>
      <c r="E1952" s="661" t="s">
        <v>7204</v>
      </c>
      <c r="F1952" s="664">
        <v>0.1</v>
      </c>
      <c r="G1952" s="664">
        <v>12.15</v>
      </c>
      <c r="H1952" s="661">
        <v>1</v>
      </c>
      <c r="I1952" s="661">
        <v>121.5</v>
      </c>
      <c r="J1952" s="664"/>
      <c r="K1952" s="664"/>
      <c r="L1952" s="661"/>
      <c r="M1952" s="661"/>
      <c r="N1952" s="664"/>
      <c r="O1952" s="664"/>
      <c r="P1952" s="677"/>
      <c r="Q1952" s="665"/>
    </row>
    <row r="1953" spans="1:17" ht="14.4" customHeight="1" x14ac:dyDescent="0.3">
      <c r="A1953" s="660" t="s">
        <v>7517</v>
      </c>
      <c r="B1953" s="661" t="s">
        <v>1686</v>
      </c>
      <c r="C1953" s="661" t="s">
        <v>4369</v>
      </c>
      <c r="D1953" s="661" t="s">
        <v>7206</v>
      </c>
      <c r="E1953" s="661" t="s">
        <v>7161</v>
      </c>
      <c r="F1953" s="664">
        <v>3</v>
      </c>
      <c r="G1953" s="664">
        <v>56.22</v>
      </c>
      <c r="H1953" s="661">
        <v>1</v>
      </c>
      <c r="I1953" s="661">
        <v>18.739999999999998</v>
      </c>
      <c r="J1953" s="664"/>
      <c r="K1953" s="664"/>
      <c r="L1953" s="661"/>
      <c r="M1953" s="661"/>
      <c r="N1953" s="664"/>
      <c r="O1953" s="664"/>
      <c r="P1953" s="677"/>
      <c r="Q1953" s="665"/>
    </row>
    <row r="1954" spans="1:17" ht="14.4" customHeight="1" x14ac:dyDescent="0.3">
      <c r="A1954" s="660" t="s">
        <v>7517</v>
      </c>
      <c r="B1954" s="661" t="s">
        <v>1686</v>
      </c>
      <c r="C1954" s="661" t="s">
        <v>4369</v>
      </c>
      <c r="D1954" s="661" t="s">
        <v>7270</v>
      </c>
      <c r="E1954" s="661" t="s">
        <v>7161</v>
      </c>
      <c r="F1954" s="664"/>
      <c r="G1954" s="664"/>
      <c r="H1954" s="661"/>
      <c r="I1954" s="661"/>
      <c r="J1954" s="664"/>
      <c r="K1954" s="664"/>
      <c r="L1954" s="661"/>
      <c r="M1954" s="661"/>
      <c r="N1954" s="664">
        <v>1</v>
      </c>
      <c r="O1954" s="664">
        <v>37.81</v>
      </c>
      <c r="P1954" s="677"/>
      <c r="Q1954" s="665">
        <v>37.81</v>
      </c>
    </row>
    <row r="1955" spans="1:17" ht="14.4" customHeight="1" x14ac:dyDescent="0.3">
      <c r="A1955" s="660" t="s">
        <v>7517</v>
      </c>
      <c r="B1955" s="661" t="s">
        <v>1686</v>
      </c>
      <c r="C1955" s="661" t="s">
        <v>4369</v>
      </c>
      <c r="D1955" s="661" t="s">
        <v>7375</v>
      </c>
      <c r="E1955" s="661" t="s">
        <v>3883</v>
      </c>
      <c r="F1955" s="664">
        <v>6</v>
      </c>
      <c r="G1955" s="664">
        <v>59078.35</v>
      </c>
      <c r="H1955" s="661">
        <v>1</v>
      </c>
      <c r="I1955" s="661">
        <v>9846.3916666666664</v>
      </c>
      <c r="J1955" s="664">
        <v>2</v>
      </c>
      <c r="K1955" s="664">
        <v>19607.150000000001</v>
      </c>
      <c r="L1955" s="661">
        <v>0.33188384577429808</v>
      </c>
      <c r="M1955" s="661">
        <v>9803.5750000000007</v>
      </c>
      <c r="N1955" s="664">
        <v>1</v>
      </c>
      <c r="O1955" s="664">
        <v>7877.7</v>
      </c>
      <c r="P1955" s="677">
        <v>0.13334326364903556</v>
      </c>
      <c r="Q1955" s="665">
        <v>7877.7</v>
      </c>
    </row>
    <row r="1956" spans="1:17" ht="14.4" customHeight="1" x14ac:dyDescent="0.3">
      <c r="A1956" s="660" t="s">
        <v>7517</v>
      </c>
      <c r="B1956" s="661" t="s">
        <v>1686</v>
      </c>
      <c r="C1956" s="661" t="s">
        <v>4372</v>
      </c>
      <c r="D1956" s="661" t="s">
        <v>7525</v>
      </c>
      <c r="E1956" s="661" t="s">
        <v>7526</v>
      </c>
      <c r="F1956" s="664">
        <v>22</v>
      </c>
      <c r="G1956" s="664">
        <v>227504.99000000002</v>
      </c>
      <c r="H1956" s="661">
        <v>1</v>
      </c>
      <c r="I1956" s="661">
        <v>10341.13590909091</v>
      </c>
      <c r="J1956" s="664">
        <v>17</v>
      </c>
      <c r="K1956" s="664">
        <v>135295.22999999998</v>
      </c>
      <c r="L1956" s="661">
        <v>0.59469126369491931</v>
      </c>
      <c r="M1956" s="661">
        <v>7958.5429411764699</v>
      </c>
      <c r="N1956" s="664">
        <v>21</v>
      </c>
      <c r="O1956" s="664">
        <v>175187.04</v>
      </c>
      <c r="P1956" s="677">
        <v>0.77003603305580237</v>
      </c>
      <c r="Q1956" s="665">
        <v>8342.24</v>
      </c>
    </row>
    <row r="1957" spans="1:17" ht="14.4" customHeight="1" x14ac:dyDescent="0.3">
      <c r="A1957" s="660" t="s">
        <v>7517</v>
      </c>
      <c r="B1957" s="661" t="s">
        <v>1686</v>
      </c>
      <c r="C1957" s="661" t="s">
        <v>4372</v>
      </c>
      <c r="D1957" s="661" t="s">
        <v>7230</v>
      </c>
      <c r="E1957" s="661" t="s">
        <v>7231</v>
      </c>
      <c r="F1957" s="664">
        <v>28</v>
      </c>
      <c r="G1957" s="664">
        <v>301513.19</v>
      </c>
      <c r="H1957" s="661">
        <v>1</v>
      </c>
      <c r="I1957" s="661">
        <v>10768.328214285715</v>
      </c>
      <c r="J1957" s="664">
        <v>23</v>
      </c>
      <c r="K1957" s="664">
        <v>198899.97000000003</v>
      </c>
      <c r="L1957" s="661">
        <v>0.65967253372895573</v>
      </c>
      <c r="M1957" s="661">
        <v>8647.8247826086972</v>
      </c>
      <c r="N1957" s="664">
        <v>18</v>
      </c>
      <c r="O1957" s="664">
        <v>142602.84</v>
      </c>
      <c r="P1957" s="677">
        <v>0.47295721954983128</v>
      </c>
      <c r="Q1957" s="665">
        <v>7922.38</v>
      </c>
    </row>
    <row r="1958" spans="1:17" ht="14.4" customHeight="1" x14ac:dyDescent="0.3">
      <c r="A1958" s="660" t="s">
        <v>7517</v>
      </c>
      <c r="B1958" s="661" t="s">
        <v>1686</v>
      </c>
      <c r="C1958" s="661" t="s">
        <v>4372</v>
      </c>
      <c r="D1958" s="661" t="s">
        <v>7237</v>
      </c>
      <c r="E1958" s="661" t="s">
        <v>3883</v>
      </c>
      <c r="F1958" s="664"/>
      <c r="G1958" s="664"/>
      <c r="H1958" s="661"/>
      <c r="I1958" s="661"/>
      <c r="J1958" s="664">
        <v>14</v>
      </c>
      <c r="K1958" s="664">
        <v>110366.45999999999</v>
      </c>
      <c r="L1958" s="661"/>
      <c r="M1958" s="661">
        <v>7883.318571428571</v>
      </c>
      <c r="N1958" s="664">
        <v>15</v>
      </c>
      <c r="O1958" s="664">
        <v>118165.5</v>
      </c>
      <c r="P1958" s="677"/>
      <c r="Q1958" s="665">
        <v>7877.7</v>
      </c>
    </row>
    <row r="1959" spans="1:17" ht="14.4" customHeight="1" x14ac:dyDescent="0.3">
      <c r="A1959" s="660" t="s">
        <v>7517</v>
      </c>
      <c r="B1959" s="661" t="s">
        <v>1686</v>
      </c>
      <c r="C1959" s="661" t="s">
        <v>4372</v>
      </c>
      <c r="D1959" s="661" t="s">
        <v>7200</v>
      </c>
      <c r="E1959" s="661" t="s">
        <v>7161</v>
      </c>
      <c r="F1959" s="664">
        <v>0.8</v>
      </c>
      <c r="G1959" s="664">
        <v>6.9</v>
      </c>
      <c r="H1959" s="661">
        <v>1</v>
      </c>
      <c r="I1959" s="661">
        <v>8.625</v>
      </c>
      <c r="J1959" s="664"/>
      <c r="K1959" s="664"/>
      <c r="L1959" s="661"/>
      <c r="M1959" s="661"/>
      <c r="N1959" s="664"/>
      <c r="O1959" s="664"/>
      <c r="P1959" s="677"/>
      <c r="Q1959" s="665"/>
    </row>
    <row r="1960" spans="1:17" ht="14.4" customHeight="1" x14ac:dyDescent="0.3">
      <c r="A1960" s="660" t="s">
        <v>7517</v>
      </c>
      <c r="B1960" s="661" t="s">
        <v>1686</v>
      </c>
      <c r="C1960" s="661" t="s">
        <v>4372</v>
      </c>
      <c r="D1960" s="661" t="s">
        <v>7530</v>
      </c>
      <c r="E1960" s="661" t="s">
        <v>7531</v>
      </c>
      <c r="F1960" s="664"/>
      <c r="G1960" s="664"/>
      <c r="H1960" s="661"/>
      <c r="I1960" s="661"/>
      <c r="J1960" s="664">
        <v>0.28000000000000003</v>
      </c>
      <c r="K1960" s="664">
        <v>257.44</v>
      </c>
      <c r="L1960" s="661"/>
      <c r="M1960" s="661">
        <v>919.42857142857133</v>
      </c>
      <c r="N1960" s="664"/>
      <c r="O1960" s="664"/>
      <c r="P1960" s="677"/>
      <c r="Q1960" s="665"/>
    </row>
    <row r="1961" spans="1:17" ht="14.4" customHeight="1" x14ac:dyDescent="0.3">
      <c r="A1961" s="660" t="s">
        <v>7517</v>
      </c>
      <c r="B1961" s="661" t="s">
        <v>1686</v>
      </c>
      <c r="C1961" s="661" t="s">
        <v>4372</v>
      </c>
      <c r="D1961" s="661" t="s">
        <v>7203</v>
      </c>
      <c r="E1961" s="661" t="s">
        <v>7204</v>
      </c>
      <c r="F1961" s="664">
        <v>0.60000000000000009</v>
      </c>
      <c r="G1961" s="664">
        <v>72.92</v>
      </c>
      <c r="H1961" s="661">
        <v>1</v>
      </c>
      <c r="I1961" s="661">
        <v>121.53333333333332</v>
      </c>
      <c r="J1961" s="664">
        <v>0.30000000000000004</v>
      </c>
      <c r="K1961" s="664">
        <v>36.78</v>
      </c>
      <c r="L1961" s="661">
        <v>0.50438837081733412</v>
      </c>
      <c r="M1961" s="661">
        <v>122.59999999999998</v>
      </c>
      <c r="N1961" s="664">
        <v>0.1</v>
      </c>
      <c r="O1961" s="664">
        <v>12.26</v>
      </c>
      <c r="P1961" s="677">
        <v>0.16812945693911135</v>
      </c>
      <c r="Q1961" s="665">
        <v>122.6</v>
      </c>
    </row>
    <row r="1962" spans="1:17" ht="14.4" customHeight="1" x14ac:dyDescent="0.3">
      <c r="A1962" s="660" t="s">
        <v>7517</v>
      </c>
      <c r="B1962" s="661" t="s">
        <v>1686</v>
      </c>
      <c r="C1962" s="661" t="s">
        <v>4372</v>
      </c>
      <c r="D1962" s="661" t="s">
        <v>7206</v>
      </c>
      <c r="E1962" s="661" t="s">
        <v>7161</v>
      </c>
      <c r="F1962" s="664">
        <v>2</v>
      </c>
      <c r="G1962" s="664">
        <v>37.479999999999997</v>
      </c>
      <c r="H1962" s="661">
        <v>1</v>
      </c>
      <c r="I1962" s="661">
        <v>18.739999999999998</v>
      </c>
      <c r="J1962" s="664"/>
      <c r="K1962" s="664"/>
      <c r="L1962" s="661"/>
      <c r="M1962" s="661"/>
      <c r="N1962" s="664"/>
      <c r="O1962" s="664"/>
      <c r="P1962" s="677"/>
      <c r="Q1962" s="665"/>
    </row>
    <row r="1963" spans="1:17" ht="14.4" customHeight="1" x14ac:dyDescent="0.3">
      <c r="A1963" s="660" t="s">
        <v>7517</v>
      </c>
      <c r="B1963" s="661" t="s">
        <v>1686</v>
      </c>
      <c r="C1963" s="661" t="s">
        <v>4372</v>
      </c>
      <c r="D1963" s="661" t="s">
        <v>7375</v>
      </c>
      <c r="E1963" s="661" t="s">
        <v>3883</v>
      </c>
      <c r="F1963" s="664">
        <v>6</v>
      </c>
      <c r="G1963" s="664">
        <v>58685.94</v>
      </c>
      <c r="H1963" s="661">
        <v>1</v>
      </c>
      <c r="I1963" s="661">
        <v>9780.99</v>
      </c>
      <c r="J1963" s="664">
        <v>7</v>
      </c>
      <c r="K1963" s="664">
        <v>70550.899999999994</v>
      </c>
      <c r="L1963" s="661">
        <v>1.2021772165530618</v>
      </c>
      <c r="M1963" s="661">
        <v>10078.699999999999</v>
      </c>
      <c r="N1963" s="664">
        <v>9</v>
      </c>
      <c r="O1963" s="664">
        <v>70899.3</v>
      </c>
      <c r="P1963" s="677">
        <v>1.2081139025804137</v>
      </c>
      <c r="Q1963" s="665">
        <v>7877.7000000000007</v>
      </c>
    </row>
    <row r="1964" spans="1:17" ht="14.4" customHeight="1" x14ac:dyDescent="0.3">
      <c r="A1964" s="660" t="s">
        <v>7517</v>
      </c>
      <c r="B1964" s="661" t="s">
        <v>1686</v>
      </c>
      <c r="C1964" s="661" t="s">
        <v>4372</v>
      </c>
      <c r="D1964" s="661" t="s">
        <v>7171</v>
      </c>
      <c r="E1964" s="661" t="s">
        <v>1679</v>
      </c>
      <c r="F1964" s="664"/>
      <c r="G1964" s="664"/>
      <c r="H1964" s="661"/>
      <c r="I1964" s="661"/>
      <c r="J1964" s="664">
        <v>0.2</v>
      </c>
      <c r="K1964" s="664">
        <v>1881.7</v>
      </c>
      <c r="L1964" s="661"/>
      <c r="M1964" s="661">
        <v>9408.5</v>
      </c>
      <c r="N1964" s="664"/>
      <c r="O1964" s="664"/>
      <c r="P1964" s="677"/>
      <c r="Q1964" s="665"/>
    </row>
    <row r="1965" spans="1:17" ht="14.4" customHeight="1" x14ac:dyDescent="0.3">
      <c r="A1965" s="660" t="s">
        <v>7517</v>
      </c>
      <c r="B1965" s="661" t="s">
        <v>1686</v>
      </c>
      <c r="C1965" s="661" t="s">
        <v>4372</v>
      </c>
      <c r="D1965" s="661" t="s">
        <v>7532</v>
      </c>
      <c r="E1965" s="661" t="s">
        <v>7161</v>
      </c>
      <c r="F1965" s="664">
        <v>0.5</v>
      </c>
      <c r="G1965" s="664">
        <v>10813.53</v>
      </c>
      <c r="H1965" s="661">
        <v>1</v>
      </c>
      <c r="I1965" s="661">
        <v>21627.06</v>
      </c>
      <c r="J1965" s="664"/>
      <c r="K1965" s="664"/>
      <c r="L1965" s="661"/>
      <c r="M1965" s="661"/>
      <c r="N1965" s="664"/>
      <c r="O1965" s="664"/>
      <c r="P1965" s="677"/>
      <c r="Q1965" s="665"/>
    </row>
    <row r="1966" spans="1:17" ht="14.4" customHeight="1" x14ac:dyDescent="0.3">
      <c r="A1966" s="660" t="s">
        <v>7517</v>
      </c>
      <c r="B1966" s="661" t="s">
        <v>1686</v>
      </c>
      <c r="C1966" s="661" t="s">
        <v>4372</v>
      </c>
      <c r="D1966" s="661" t="s">
        <v>7533</v>
      </c>
      <c r="E1966" s="661" t="s">
        <v>7534</v>
      </c>
      <c r="F1966" s="664">
        <v>0.2</v>
      </c>
      <c r="G1966" s="664">
        <v>60.77</v>
      </c>
      <c r="H1966" s="661">
        <v>1</v>
      </c>
      <c r="I1966" s="661">
        <v>303.85000000000002</v>
      </c>
      <c r="J1966" s="664"/>
      <c r="K1966" s="664"/>
      <c r="L1966" s="661"/>
      <c r="M1966" s="661"/>
      <c r="N1966" s="664"/>
      <c r="O1966" s="664"/>
      <c r="P1966" s="677"/>
      <c r="Q1966" s="665"/>
    </row>
    <row r="1967" spans="1:17" ht="14.4" customHeight="1" x14ac:dyDescent="0.3">
      <c r="A1967" s="660" t="s">
        <v>7517</v>
      </c>
      <c r="B1967" s="661" t="s">
        <v>1686</v>
      </c>
      <c r="C1967" s="661" t="s">
        <v>4373</v>
      </c>
      <c r="D1967" s="661" t="s">
        <v>7173</v>
      </c>
      <c r="E1967" s="661" t="s">
        <v>7174</v>
      </c>
      <c r="F1967" s="664">
        <v>18.099999999999998</v>
      </c>
      <c r="G1967" s="664">
        <v>1640.1599999999999</v>
      </c>
      <c r="H1967" s="661">
        <v>1</v>
      </c>
      <c r="I1967" s="661">
        <v>90.616574585635362</v>
      </c>
      <c r="J1967" s="664">
        <v>36.9</v>
      </c>
      <c r="K1967" s="664">
        <v>3159.29</v>
      </c>
      <c r="L1967" s="661">
        <v>1.9262084186908597</v>
      </c>
      <c r="M1967" s="661">
        <v>85.617615176151759</v>
      </c>
      <c r="N1967" s="664">
        <v>43.300000000000004</v>
      </c>
      <c r="O1967" s="664">
        <v>2448.58</v>
      </c>
      <c r="P1967" s="677">
        <v>1.4928909374695152</v>
      </c>
      <c r="Q1967" s="665">
        <v>56.549191685912234</v>
      </c>
    </row>
    <row r="1968" spans="1:17" ht="14.4" customHeight="1" x14ac:dyDescent="0.3">
      <c r="A1968" s="660" t="s">
        <v>7517</v>
      </c>
      <c r="B1968" s="661" t="s">
        <v>1686</v>
      </c>
      <c r="C1968" s="661" t="s">
        <v>4373</v>
      </c>
      <c r="D1968" s="661" t="s">
        <v>7175</v>
      </c>
      <c r="E1968" s="661" t="s">
        <v>7176</v>
      </c>
      <c r="F1968" s="664">
        <v>19.600000000000001</v>
      </c>
      <c r="G1968" s="664">
        <v>2300.34</v>
      </c>
      <c r="H1968" s="661">
        <v>1</v>
      </c>
      <c r="I1968" s="661">
        <v>117.36428571428571</v>
      </c>
      <c r="J1968" s="664">
        <v>4.3000000000000007</v>
      </c>
      <c r="K1968" s="664">
        <v>520.99</v>
      </c>
      <c r="L1968" s="661">
        <v>0.22648391107401514</v>
      </c>
      <c r="M1968" s="661">
        <v>121.16046511627906</v>
      </c>
      <c r="N1968" s="664">
        <v>2.1</v>
      </c>
      <c r="O1968" s="664">
        <v>237.72000000000003</v>
      </c>
      <c r="P1968" s="677">
        <v>0.10334124520723025</v>
      </c>
      <c r="Q1968" s="665">
        <v>113.2</v>
      </c>
    </row>
    <row r="1969" spans="1:17" ht="14.4" customHeight="1" x14ac:dyDescent="0.3">
      <c r="A1969" s="660" t="s">
        <v>7517</v>
      </c>
      <c r="B1969" s="661" t="s">
        <v>1686</v>
      </c>
      <c r="C1969" s="661" t="s">
        <v>4373</v>
      </c>
      <c r="D1969" s="661" t="s">
        <v>7177</v>
      </c>
      <c r="E1969" s="661" t="s">
        <v>7178</v>
      </c>
      <c r="F1969" s="664">
        <v>43.800000000000004</v>
      </c>
      <c r="G1969" s="664">
        <v>620.52</v>
      </c>
      <c r="H1969" s="661">
        <v>1</v>
      </c>
      <c r="I1969" s="661">
        <v>14.167123287671231</v>
      </c>
      <c r="J1969" s="664">
        <v>6</v>
      </c>
      <c r="K1969" s="664">
        <v>22.680000000000003</v>
      </c>
      <c r="L1969" s="661">
        <v>3.6549990330690396E-2</v>
      </c>
      <c r="M1969" s="661">
        <v>3.7800000000000007</v>
      </c>
      <c r="N1969" s="664"/>
      <c r="O1969" s="664"/>
      <c r="P1969" s="677"/>
      <c r="Q1969" s="665"/>
    </row>
    <row r="1970" spans="1:17" ht="14.4" customHeight="1" x14ac:dyDescent="0.3">
      <c r="A1970" s="660" t="s">
        <v>7517</v>
      </c>
      <c r="B1970" s="661" t="s">
        <v>1686</v>
      </c>
      <c r="C1970" s="661" t="s">
        <v>4373</v>
      </c>
      <c r="D1970" s="661" t="s">
        <v>7227</v>
      </c>
      <c r="E1970" s="661" t="s">
        <v>7228</v>
      </c>
      <c r="F1970" s="664">
        <v>5.2</v>
      </c>
      <c r="G1970" s="664">
        <v>280.06</v>
      </c>
      <c r="H1970" s="661">
        <v>1</v>
      </c>
      <c r="I1970" s="661">
        <v>53.857692307692304</v>
      </c>
      <c r="J1970" s="664">
        <v>0.2</v>
      </c>
      <c r="K1970" s="664">
        <v>2.34</v>
      </c>
      <c r="L1970" s="661">
        <v>8.3553524244804681E-3</v>
      </c>
      <c r="M1970" s="661">
        <v>11.7</v>
      </c>
      <c r="N1970" s="664">
        <v>1</v>
      </c>
      <c r="O1970" s="664">
        <v>11.7</v>
      </c>
      <c r="P1970" s="677">
        <v>4.177676212240234E-2</v>
      </c>
      <c r="Q1970" s="665">
        <v>11.7</v>
      </c>
    </row>
    <row r="1971" spans="1:17" ht="14.4" customHeight="1" x14ac:dyDescent="0.3">
      <c r="A1971" s="660" t="s">
        <v>7517</v>
      </c>
      <c r="B1971" s="661" t="s">
        <v>1686</v>
      </c>
      <c r="C1971" s="661" t="s">
        <v>4373</v>
      </c>
      <c r="D1971" s="661" t="s">
        <v>7179</v>
      </c>
      <c r="E1971" s="661" t="s">
        <v>7180</v>
      </c>
      <c r="F1971" s="664">
        <v>46.8</v>
      </c>
      <c r="G1971" s="664">
        <v>9153.26</v>
      </c>
      <c r="H1971" s="661">
        <v>1</v>
      </c>
      <c r="I1971" s="661">
        <v>195.58247863247865</v>
      </c>
      <c r="J1971" s="664">
        <v>48.800000000000004</v>
      </c>
      <c r="K1971" s="664">
        <v>9628.24</v>
      </c>
      <c r="L1971" s="661">
        <v>1.0518918942540689</v>
      </c>
      <c r="M1971" s="661">
        <v>197.29999999999998</v>
      </c>
      <c r="N1971" s="664">
        <v>49.800000000000004</v>
      </c>
      <c r="O1971" s="664">
        <v>9825.5399999999991</v>
      </c>
      <c r="P1971" s="677">
        <v>1.0734470560215703</v>
      </c>
      <c r="Q1971" s="665">
        <v>197.29999999999995</v>
      </c>
    </row>
    <row r="1972" spans="1:17" ht="14.4" customHeight="1" x14ac:dyDescent="0.3">
      <c r="A1972" s="660" t="s">
        <v>7517</v>
      </c>
      <c r="B1972" s="661" t="s">
        <v>1686</v>
      </c>
      <c r="C1972" s="661" t="s">
        <v>4373</v>
      </c>
      <c r="D1972" s="661" t="s">
        <v>7525</v>
      </c>
      <c r="E1972" s="661" t="s">
        <v>7526</v>
      </c>
      <c r="F1972" s="664"/>
      <c r="G1972" s="664"/>
      <c r="H1972" s="661"/>
      <c r="I1972" s="661"/>
      <c r="J1972" s="664">
        <v>0.4</v>
      </c>
      <c r="K1972" s="664">
        <v>4691.78</v>
      </c>
      <c r="L1972" s="661"/>
      <c r="M1972" s="661">
        <v>11729.449999999999</v>
      </c>
      <c r="N1972" s="664"/>
      <c r="O1972" s="664"/>
      <c r="P1972" s="677"/>
      <c r="Q1972" s="665"/>
    </row>
    <row r="1973" spans="1:17" ht="14.4" customHeight="1" x14ac:dyDescent="0.3">
      <c r="A1973" s="660" t="s">
        <v>7517</v>
      </c>
      <c r="B1973" s="661" t="s">
        <v>1686</v>
      </c>
      <c r="C1973" s="661" t="s">
        <v>4373</v>
      </c>
      <c r="D1973" s="661" t="s">
        <v>7448</v>
      </c>
      <c r="E1973" s="661" t="s">
        <v>4330</v>
      </c>
      <c r="F1973" s="664">
        <v>10.199999999999999</v>
      </c>
      <c r="G1973" s="664">
        <v>657.79</v>
      </c>
      <c r="H1973" s="661">
        <v>1</v>
      </c>
      <c r="I1973" s="661">
        <v>64.489215686274505</v>
      </c>
      <c r="J1973" s="664">
        <v>3</v>
      </c>
      <c r="K1973" s="664">
        <v>128.1</v>
      </c>
      <c r="L1973" s="661">
        <v>0.1947430030860913</v>
      </c>
      <c r="M1973" s="661">
        <v>42.699999999999996</v>
      </c>
      <c r="N1973" s="664"/>
      <c r="O1973" s="664"/>
      <c r="P1973" s="677"/>
      <c r="Q1973" s="665"/>
    </row>
    <row r="1974" spans="1:17" ht="14.4" customHeight="1" x14ac:dyDescent="0.3">
      <c r="A1974" s="660" t="s">
        <v>7517</v>
      </c>
      <c r="B1974" s="661" t="s">
        <v>1686</v>
      </c>
      <c r="C1974" s="661" t="s">
        <v>4373</v>
      </c>
      <c r="D1974" s="661" t="s">
        <v>7535</v>
      </c>
      <c r="E1974" s="661" t="s">
        <v>2522</v>
      </c>
      <c r="F1974" s="664">
        <v>2.91</v>
      </c>
      <c r="G1974" s="664">
        <v>737.17</v>
      </c>
      <c r="H1974" s="661">
        <v>1</v>
      </c>
      <c r="I1974" s="661">
        <v>253.3230240549828</v>
      </c>
      <c r="J1974" s="664"/>
      <c r="K1974" s="664"/>
      <c r="L1974" s="661"/>
      <c r="M1974" s="661"/>
      <c r="N1974" s="664"/>
      <c r="O1974" s="664"/>
      <c r="P1974" s="677"/>
      <c r="Q1974" s="665"/>
    </row>
    <row r="1975" spans="1:17" ht="14.4" customHeight="1" x14ac:dyDescent="0.3">
      <c r="A1975" s="660" t="s">
        <v>7517</v>
      </c>
      <c r="B1975" s="661" t="s">
        <v>1686</v>
      </c>
      <c r="C1975" s="661" t="s">
        <v>4373</v>
      </c>
      <c r="D1975" s="661" t="s">
        <v>7536</v>
      </c>
      <c r="E1975" s="661" t="s">
        <v>2522</v>
      </c>
      <c r="F1975" s="664">
        <v>2.83</v>
      </c>
      <c r="G1975" s="664">
        <v>1433.8</v>
      </c>
      <c r="H1975" s="661">
        <v>1</v>
      </c>
      <c r="I1975" s="661">
        <v>506.64310954063603</v>
      </c>
      <c r="J1975" s="664"/>
      <c r="K1975" s="664"/>
      <c r="L1975" s="661"/>
      <c r="M1975" s="661"/>
      <c r="N1975" s="664"/>
      <c r="O1975" s="664"/>
      <c r="P1975" s="677"/>
      <c r="Q1975" s="665"/>
    </row>
    <row r="1976" spans="1:17" ht="14.4" customHeight="1" x14ac:dyDescent="0.3">
      <c r="A1976" s="660" t="s">
        <v>7517</v>
      </c>
      <c r="B1976" s="661" t="s">
        <v>1686</v>
      </c>
      <c r="C1976" s="661" t="s">
        <v>4373</v>
      </c>
      <c r="D1976" s="661" t="s">
        <v>7181</v>
      </c>
      <c r="E1976" s="661" t="s">
        <v>7182</v>
      </c>
      <c r="F1976" s="664">
        <v>21.11</v>
      </c>
      <c r="G1976" s="664">
        <v>1429.5</v>
      </c>
      <c r="H1976" s="661">
        <v>1</v>
      </c>
      <c r="I1976" s="661">
        <v>67.716721932733307</v>
      </c>
      <c r="J1976" s="664">
        <v>18.580000000000002</v>
      </c>
      <c r="K1976" s="664">
        <v>1269.29</v>
      </c>
      <c r="L1976" s="661">
        <v>0.88792584819867082</v>
      </c>
      <c r="M1976" s="661">
        <v>68.314854682454239</v>
      </c>
      <c r="N1976" s="664"/>
      <c r="O1976" s="664"/>
      <c r="P1976" s="677"/>
      <c r="Q1976" s="665"/>
    </row>
    <row r="1977" spans="1:17" ht="14.4" customHeight="1" x14ac:dyDescent="0.3">
      <c r="A1977" s="660" t="s">
        <v>7517</v>
      </c>
      <c r="B1977" s="661" t="s">
        <v>1686</v>
      </c>
      <c r="C1977" s="661" t="s">
        <v>4373</v>
      </c>
      <c r="D1977" s="661" t="s">
        <v>7183</v>
      </c>
      <c r="E1977" s="661" t="s">
        <v>7182</v>
      </c>
      <c r="F1977" s="664">
        <v>55.71</v>
      </c>
      <c r="G1977" s="664">
        <v>7301.1100000000006</v>
      </c>
      <c r="H1977" s="661">
        <v>1</v>
      </c>
      <c r="I1977" s="661">
        <v>131.0556453060492</v>
      </c>
      <c r="J1977" s="664">
        <v>4.1899999999999995</v>
      </c>
      <c r="K1977" s="664">
        <v>553.91000000000008</v>
      </c>
      <c r="L1977" s="661">
        <v>7.5866546319669201E-2</v>
      </c>
      <c r="M1977" s="661">
        <v>132.19809069212414</v>
      </c>
      <c r="N1977" s="664"/>
      <c r="O1977" s="664"/>
      <c r="P1977" s="677"/>
      <c r="Q1977" s="665"/>
    </row>
    <row r="1978" spans="1:17" ht="14.4" customHeight="1" x14ac:dyDescent="0.3">
      <c r="A1978" s="660" t="s">
        <v>7517</v>
      </c>
      <c r="B1978" s="661" t="s">
        <v>1686</v>
      </c>
      <c r="C1978" s="661" t="s">
        <v>4373</v>
      </c>
      <c r="D1978" s="661" t="s">
        <v>7184</v>
      </c>
      <c r="E1978" s="661" t="s">
        <v>7182</v>
      </c>
      <c r="F1978" s="664">
        <v>12.509999999999998</v>
      </c>
      <c r="G1978" s="664">
        <v>9801.83</v>
      </c>
      <c r="H1978" s="661">
        <v>1</v>
      </c>
      <c r="I1978" s="661">
        <v>783.51958433253412</v>
      </c>
      <c r="J1978" s="664">
        <v>7.0600000000000005</v>
      </c>
      <c r="K1978" s="664">
        <v>5267.0999999999995</v>
      </c>
      <c r="L1978" s="661">
        <v>0.53735884013495439</v>
      </c>
      <c r="M1978" s="661">
        <v>746.04815864022646</v>
      </c>
      <c r="N1978" s="664"/>
      <c r="O1978" s="664"/>
      <c r="P1978" s="677"/>
      <c r="Q1978" s="665"/>
    </row>
    <row r="1979" spans="1:17" ht="14.4" customHeight="1" x14ac:dyDescent="0.3">
      <c r="A1979" s="660" t="s">
        <v>7517</v>
      </c>
      <c r="B1979" s="661" t="s">
        <v>1686</v>
      </c>
      <c r="C1979" s="661" t="s">
        <v>4373</v>
      </c>
      <c r="D1979" s="661" t="s">
        <v>7537</v>
      </c>
      <c r="E1979" s="661" t="s">
        <v>645</v>
      </c>
      <c r="F1979" s="664">
        <v>0.48</v>
      </c>
      <c r="G1979" s="664">
        <v>58.02</v>
      </c>
      <c r="H1979" s="661">
        <v>1</v>
      </c>
      <c r="I1979" s="661">
        <v>120.87500000000001</v>
      </c>
      <c r="J1979" s="664"/>
      <c r="K1979" s="664"/>
      <c r="L1979" s="661"/>
      <c r="M1979" s="661"/>
      <c r="N1979" s="664"/>
      <c r="O1979" s="664"/>
      <c r="P1979" s="677"/>
      <c r="Q1979" s="665"/>
    </row>
    <row r="1980" spans="1:17" ht="14.4" customHeight="1" x14ac:dyDescent="0.3">
      <c r="A1980" s="660" t="s">
        <v>7517</v>
      </c>
      <c r="B1980" s="661" t="s">
        <v>1686</v>
      </c>
      <c r="C1980" s="661" t="s">
        <v>4373</v>
      </c>
      <c r="D1980" s="661" t="s">
        <v>7233</v>
      </c>
      <c r="E1980" s="661" t="s">
        <v>642</v>
      </c>
      <c r="F1980" s="664"/>
      <c r="G1980" s="664"/>
      <c r="H1980" s="661"/>
      <c r="I1980" s="661"/>
      <c r="J1980" s="664"/>
      <c r="K1980" s="664"/>
      <c r="L1980" s="661"/>
      <c r="M1980" s="661"/>
      <c r="N1980" s="664">
        <v>1</v>
      </c>
      <c r="O1980" s="664">
        <v>33173.54</v>
      </c>
      <c r="P1980" s="677"/>
      <c r="Q1980" s="665">
        <v>33173.54</v>
      </c>
    </row>
    <row r="1981" spans="1:17" ht="14.4" customHeight="1" x14ac:dyDescent="0.3">
      <c r="A1981" s="660" t="s">
        <v>7517</v>
      </c>
      <c r="B1981" s="661" t="s">
        <v>1686</v>
      </c>
      <c r="C1981" s="661" t="s">
        <v>4373</v>
      </c>
      <c r="D1981" s="661" t="s">
        <v>7234</v>
      </c>
      <c r="E1981" s="661" t="s">
        <v>3838</v>
      </c>
      <c r="F1981" s="664">
        <v>1</v>
      </c>
      <c r="G1981" s="664">
        <v>29097.14</v>
      </c>
      <c r="H1981" s="661">
        <v>1</v>
      </c>
      <c r="I1981" s="661">
        <v>29097.14</v>
      </c>
      <c r="J1981" s="664"/>
      <c r="K1981" s="664"/>
      <c r="L1981" s="661"/>
      <c r="M1981" s="661"/>
      <c r="N1981" s="664"/>
      <c r="O1981" s="664"/>
      <c r="P1981" s="677"/>
      <c r="Q1981" s="665"/>
    </row>
    <row r="1982" spans="1:17" ht="14.4" customHeight="1" x14ac:dyDescent="0.3">
      <c r="A1982" s="660" t="s">
        <v>7517</v>
      </c>
      <c r="B1982" s="661" t="s">
        <v>1686</v>
      </c>
      <c r="C1982" s="661" t="s">
        <v>4373</v>
      </c>
      <c r="D1982" s="661" t="s">
        <v>7360</v>
      </c>
      <c r="E1982" s="661" t="s">
        <v>7236</v>
      </c>
      <c r="F1982" s="664"/>
      <c r="G1982" s="664"/>
      <c r="H1982" s="661"/>
      <c r="I1982" s="661"/>
      <c r="J1982" s="664">
        <v>15.97</v>
      </c>
      <c r="K1982" s="664">
        <v>23271.480000000003</v>
      </c>
      <c r="L1982" s="661"/>
      <c r="M1982" s="661">
        <v>1457.1997495303697</v>
      </c>
      <c r="N1982" s="664"/>
      <c r="O1982" s="664"/>
      <c r="P1982" s="677"/>
      <c r="Q1982" s="665"/>
    </row>
    <row r="1983" spans="1:17" ht="14.4" customHeight="1" x14ac:dyDescent="0.3">
      <c r="A1983" s="660" t="s">
        <v>7517</v>
      </c>
      <c r="B1983" s="661" t="s">
        <v>1686</v>
      </c>
      <c r="C1983" s="661" t="s">
        <v>4373</v>
      </c>
      <c r="D1983" s="661" t="s">
        <v>7235</v>
      </c>
      <c r="E1983" s="661" t="s">
        <v>7236</v>
      </c>
      <c r="F1983" s="664">
        <v>41.010000000000005</v>
      </c>
      <c r="G1983" s="664">
        <v>197469.62</v>
      </c>
      <c r="H1983" s="661">
        <v>1</v>
      </c>
      <c r="I1983" s="661">
        <v>4815.157766398439</v>
      </c>
      <c r="J1983" s="664"/>
      <c r="K1983" s="664"/>
      <c r="L1983" s="661"/>
      <c r="M1983" s="661"/>
      <c r="N1983" s="664"/>
      <c r="O1983" s="664"/>
      <c r="P1983" s="677"/>
      <c r="Q1983" s="665"/>
    </row>
    <row r="1984" spans="1:17" ht="14.4" customHeight="1" x14ac:dyDescent="0.3">
      <c r="A1984" s="660" t="s">
        <v>7517</v>
      </c>
      <c r="B1984" s="661" t="s">
        <v>1686</v>
      </c>
      <c r="C1984" s="661" t="s">
        <v>4373</v>
      </c>
      <c r="D1984" s="661" t="s">
        <v>7361</v>
      </c>
      <c r="E1984" s="661" t="s">
        <v>7236</v>
      </c>
      <c r="F1984" s="664"/>
      <c r="G1984" s="664"/>
      <c r="H1984" s="661"/>
      <c r="I1984" s="661"/>
      <c r="J1984" s="664">
        <v>12.84</v>
      </c>
      <c r="K1984" s="664">
        <v>187103.58</v>
      </c>
      <c r="L1984" s="661"/>
      <c r="M1984" s="661">
        <v>14571.929906542055</v>
      </c>
      <c r="N1984" s="664"/>
      <c r="O1984" s="664"/>
      <c r="P1984" s="677"/>
      <c r="Q1984" s="665"/>
    </row>
    <row r="1985" spans="1:17" ht="14.4" customHeight="1" x14ac:dyDescent="0.3">
      <c r="A1985" s="660" t="s">
        <v>7517</v>
      </c>
      <c r="B1985" s="661" t="s">
        <v>1686</v>
      </c>
      <c r="C1985" s="661" t="s">
        <v>4373</v>
      </c>
      <c r="D1985" s="661" t="s">
        <v>7185</v>
      </c>
      <c r="E1985" s="661" t="s">
        <v>3927</v>
      </c>
      <c r="F1985" s="664">
        <v>0.92</v>
      </c>
      <c r="G1985" s="664">
        <v>13765.31</v>
      </c>
      <c r="H1985" s="661">
        <v>1</v>
      </c>
      <c r="I1985" s="661">
        <v>14962.293478260868</v>
      </c>
      <c r="J1985" s="664"/>
      <c r="K1985" s="664"/>
      <c r="L1985" s="661"/>
      <c r="M1985" s="661"/>
      <c r="N1985" s="664"/>
      <c r="O1985" s="664"/>
      <c r="P1985" s="677"/>
      <c r="Q1985" s="665"/>
    </row>
    <row r="1986" spans="1:17" ht="14.4" customHeight="1" x14ac:dyDescent="0.3">
      <c r="A1986" s="660" t="s">
        <v>7517</v>
      </c>
      <c r="B1986" s="661" t="s">
        <v>1686</v>
      </c>
      <c r="C1986" s="661" t="s">
        <v>4373</v>
      </c>
      <c r="D1986" s="661" t="s">
        <v>7189</v>
      </c>
      <c r="E1986" s="661" t="s">
        <v>4221</v>
      </c>
      <c r="F1986" s="664">
        <v>118</v>
      </c>
      <c r="G1986" s="664">
        <v>806891.08</v>
      </c>
      <c r="H1986" s="661">
        <v>1</v>
      </c>
      <c r="I1986" s="661">
        <v>6838.0599999999995</v>
      </c>
      <c r="J1986" s="664">
        <v>161.1</v>
      </c>
      <c r="K1986" s="664">
        <v>1124348.6700000002</v>
      </c>
      <c r="L1986" s="661">
        <v>1.39343301452781</v>
      </c>
      <c r="M1986" s="661">
        <v>6979.1972067039114</v>
      </c>
      <c r="N1986" s="664">
        <v>72</v>
      </c>
      <c r="O1986" s="664">
        <v>342889.74</v>
      </c>
      <c r="P1986" s="677">
        <v>0.42495170475797056</v>
      </c>
      <c r="Q1986" s="665">
        <v>4762.3575000000001</v>
      </c>
    </row>
    <row r="1987" spans="1:17" ht="14.4" customHeight="1" x14ac:dyDescent="0.3">
      <c r="A1987" s="660" t="s">
        <v>7517</v>
      </c>
      <c r="B1987" s="661" t="s">
        <v>1686</v>
      </c>
      <c r="C1987" s="661" t="s">
        <v>4373</v>
      </c>
      <c r="D1987" s="661" t="s">
        <v>7244</v>
      </c>
      <c r="E1987" s="661" t="s">
        <v>4342</v>
      </c>
      <c r="F1987" s="664">
        <v>57</v>
      </c>
      <c r="G1987" s="664">
        <v>713876.97</v>
      </c>
      <c r="H1987" s="661">
        <v>1</v>
      </c>
      <c r="I1987" s="661">
        <v>12524.157368421053</v>
      </c>
      <c r="J1987" s="664">
        <v>75</v>
      </c>
      <c r="K1987" s="664">
        <v>876427.27</v>
      </c>
      <c r="L1987" s="661">
        <v>1.2277007199153658</v>
      </c>
      <c r="M1987" s="661">
        <v>11685.696933333333</v>
      </c>
      <c r="N1987" s="664">
        <v>123</v>
      </c>
      <c r="O1987" s="664">
        <v>1367688.6600000001</v>
      </c>
      <c r="P1987" s="677">
        <v>1.9158604598212494</v>
      </c>
      <c r="Q1987" s="665">
        <v>11119.420000000002</v>
      </c>
    </row>
    <row r="1988" spans="1:17" ht="14.4" customHeight="1" x14ac:dyDescent="0.3">
      <c r="A1988" s="660" t="s">
        <v>7517</v>
      </c>
      <c r="B1988" s="661" t="s">
        <v>1686</v>
      </c>
      <c r="C1988" s="661" t="s">
        <v>4373</v>
      </c>
      <c r="D1988" s="661" t="s">
        <v>7192</v>
      </c>
      <c r="E1988" s="661" t="s">
        <v>7193</v>
      </c>
      <c r="F1988" s="664">
        <v>3</v>
      </c>
      <c r="G1988" s="664">
        <v>73504.350000000006</v>
      </c>
      <c r="H1988" s="661">
        <v>1</v>
      </c>
      <c r="I1988" s="661">
        <v>24501.45</v>
      </c>
      <c r="J1988" s="664">
        <v>2</v>
      </c>
      <c r="K1988" s="664">
        <v>49432.76</v>
      </c>
      <c r="L1988" s="661">
        <v>0.6725147559294109</v>
      </c>
      <c r="M1988" s="661">
        <v>24716.38</v>
      </c>
      <c r="N1988" s="664">
        <v>11</v>
      </c>
      <c r="O1988" s="664">
        <v>271880.18</v>
      </c>
      <c r="P1988" s="677">
        <v>3.6988311576117598</v>
      </c>
      <c r="Q1988" s="665">
        <v>24716.38</v>
      </c>
    </row>
    <row r="1989" spans="1:17" ht="14.4" customHeight="1" x14ac:dyDescent="0.3">
      <c r="A1989" s="660" t="s">
        <v>7517</v>
      </c>
      <c r="B1989" s="661" t="s">
        <v>1686</v>
      </c>
      <c r="C1989" s="661" t="s">
        <v>4373</v>
      </c>
      <c r="D1989" s="661" t="s">
        <v>7194</v>
      </c>
      <c r="E1989" s="661" t="s">
        <v>3843</v>
      </c>
      <c r="F1989" s="664">
        <v>5</v>
      </c>
      <c r="G1989" s="664">
        <v>40436.5</v>
      </c>
      <c r="H1989" s="661">
        <v>1</v>
      </c>
      <c r="I1989" s="661">
        <v>8087.3</v>
      </c>
      <c r="J1989" s="664"/>
      <c r="K1989" s="664"/>
      <c r="L1989" s="661"/>
      <c r="M1989" s="661"/>
      <c r="N1989" s="664"/>
      <c r="O1989" s="664"/>
      <c r="P1989" s="677"/>
      <c r="Q1989" s="665"/>
    </row>
    <row r="1990" spans="1:17" ht="14.4" customHeight="1" x14ac:dyDescent="0.3">
      <c r="A1990" s="660" t="s">
        <v>7517</v>
      </c>
      <c r="B1990" s="661" t="s">
        <v>1686</v>
      </c>
      <c r="C1990" s="661" t="s">
        <v>4373</v>
      </c>
      <c r="D1990" s="661" t="s">
        <v>7364</v>
      </c>
      <c r="E1990" s="661" t="s">
        <v>7161</v>
      </c>
      <c r="F1990" s="664">
        <v>0.84</v>
      </c>
      <c r="G1990" s="664">
        <v>4366.7699999999995</v>
      </c>
      <c r="H1990" s="661">
        <v>1</v>
      </c>
      <c r="I1990" s="661">
        <v>5198.5357142857138</v>
      </c>
      <c r="J1990" s="664"/>
      <c r="K1990" s="664"/>
      <c r="L1990" s="661"/>
      <c r="M1990" s="661"/>
      <c r="N1990" s="664"/>
      <c r="O1990" s="664"/>
      <c r="P1990" s="677"/>
      <c r="Q1990" s="665"/>
    </row>
    <row r="1991" spans="1:17" ht="14.4" customHeight="1" x14ac:dyDescent="0.3">
      <c r="A1991" s="660" t="s">
        <v>7517</v>
      </c>
      <c r="B1991" s="661" t="s">
        <v>1686</v>
      </c>
      <c r="C1991" s="661" t="s">
        <v>4373</v>
      </c>
      <c r="D1991" s="661" t="s">
        <v>7252</v>
      </c>
      <c r="E1991" s="661" t="s">
        <v>7253</v>
      </c>
      <c r="F1991" s="664">
        <v>17</v>
      </c>
      <c r="G1991" s="664">
        <v>858.67</v>
      </c>
      <c r="H1991" s="661">
        <v>1</v>
      </c>
      <c r="I1991" s="661">
        <v>50.51</v>
      </c>
      <c r="J1991" s="664">
        <v>44.2</v>
      </c>
      <c r="K1991" s="664">
        <v>2251.9899999999998</v>
      </c>
      <c r="L1991" s="661">
        <v>2.6226489803999207</v>
      </c>
      <c r="M1991" s="661">
        <v>50.949999999999989</v>
      </c>
      <c r="N1991" s="664">
        <v>77.2</v>
      </c>
      <c r="O1991" s="664">
        <v>3933.3399999999997</v>
      </c>
      <c r="P1991" s="677">
        <v>4.5807353232324406</v>
      </c>
      <c r="Q1991" s="665">
        <v>50.949999999999996</v>
      </c>
    </row>
    <row r="1992" spans="1:17" ht="14.4" customHeight="1" x14ac:dyDescent="0.3">
      <c r="A1992" s="660" t="s">
        <v>7517</v>
      </c>
      <c r="B1992" s="661" t="s">
        <v>1686</v>
      </c>
      <c r="C1992" s="661" t="s">
        <v>4373</v>
      </c>
      <c r="D1992" s="661" t="s">
        <v>7347</v>
      </c>
      <c r="E1992" s="661" t="s">
        <v>1826</v>
      </c>
      <c r="F1992" s="664">
        <v>50.980000000000004</v>
      </c>
      <c r="G1992" s="664">
        <v>14217.14</v>
      </c>
      <c r="H1992" s="661">
        <v>1</v>
      </c>
      <c r="I1992" s="661">
        <v>278.87681443703411</v>
      </c>
      <c r="J1992" s="664">
        <v>5.3</v>
      </c>
      <c r="K1992" s="664">
        <v>1604.23</v>
      </c>
      <c r="L1992" s="661">
        <v>0.1128377437374887</v>
      </c>
      <c r="M1992" s="661">
        <v>302.68490566037735</v>
      </c>
      <c r="N1992" s="664">
        <v>73.55</v>
      </c>
      <c r="O1992" s="664">
        <v>9479.08</v>
      </c>
      <c r="P1992" s="677">
        <v>0.66673606646625128</v>
      </c>
      <c r="Q1992" s="665">
        <v>128.8794017675051</v>
      </c>
    </row>
    <row r="1993" spans="1:17" ht="14.4" customHeight="1" x14ac:dyDescent="0.3">
      <c r="A1993" s="660" t="s">
        <v>7517</v>
      </c>
      <c r="B1993" s="661" t="s">
        <v>1686</v>
      </c>
      <c r="C1993" s="661" t="s">
        <v>4373</v>
      </c>
      <c r="D1993" s="661" t="s">
        <v>7348</v>
      </c>
      <c r="E1993" s="661" t="s">
        <v>1826</v>
      </c>
      <c r="F1993" s="664">
        <v>9.56</v>
      </c>
      <c r="G1993" s="664">
        <v>13595.09</v>
      </c>
      <c r="H1993" s="661">
        <v>1</v>
      </c>
      <c r="I1993" s="661">
        <v>1422.0805439330543</v>
      </c>
      <c r="J1993" s="664">
        <v>19.68</v>
      </c>
      <c r="K1993" s="664">
        <v>29784.650000000005</v>
      </c>
      <c r="L1993" s="661">
        <v>2.1908387513433163</v>
      </c>
      <c r="M1993" s="661">
        <v>1513.4476626016262</v>
      </c>
      <c r="N1993" s="664">
        <v>122.59</v>
      </c>
      <c r="O1993" s="664">
        <v>77715.81</v>
      </c>
      <c r="P1993" s="677">
        <v>5.7164616048882353</v>
      </c>
      <c r="Q1993" s="665">
        <v>633.94901704869892</v>
      </c>
    </row>
    <row r="1994" spans="1:17" ht="14.4" customHeight="1" x14ac:dyDescent="0.3">
      <c r="A1994" s="660" t="s">
        <v>7517</v>
      </c>
      <c r="B1994" s="661" t="s">
        <v>1686</v>
      </c>
      <c r="C1994" s="661" t="s">
        <v>4373</v>
      </c>
      <c r="D1994" s="661" t="s">
        <v>7200</v>
      </c>
      <c r="E1994" s="661" t="s">
        <v>7161</v>
      </c>
      <c r="F1994" s="664">
        <v>1032.9000000000001</v>
      </c>
      <c r="G1994" s="664">
        <v>8813.9</v>
      </c>
      <c r="H1994" s="661">
        <v>1</v>
      </c>
      <c r="I1994" s="661">
        <v>8.5331590667053909</v>
      </c>
      <c r="J1994" s="664"/>
      <c r="K1994" s="664"/>
      <c r="L1994" s="661"/>
      <c r="M1994" s="661"/>
      <c r="N1994" s="664"/>
      <c r="O1994" s="664"/>
      <c r="P1994" s="677"/>
      <c r="Q1994" s="665"/>
    </row>
    <row r="1995" spans="1:17" ht="14.4" customHeight="1" x14ac:dyDescent="0.3">
      <c r="A1995" s="660" t="s">
        <v>7517</v>
      </c>
      <c r="B1995" s="661" t="s">
        <v>1686</v>
      </c>
      <c r="C1995" s="661" t="s">
        <v>4373</v>
      </c>
      <c r="D1995" s="661" t="s">
        <v>7365</v>
      </c>
      <c r="E1995" s="661" t="s">
        <v>7257</v>
      </c>
      <c r="F1995" s="664">
        <v>1.88</v>
      </c>
      <c r="G1995" s="664">
        <v>757.84</v>
      </c>
      <c r="H1995" s="661">
        <v>1</v>
      </c>
      <c r="I1995" s="661">
        <v>403.10638297872345</v>
      </c>
      <c r="J1995" s="664"/>
      <c r="K1995" s="664"/>
      <c r="L1995" s="661"/>
      <c r="M1995" s="661"/>
      <c r="N1995" s="664"/>
      <c r="O1995" s="664"/>
      <c r="P1995" s="677"/>
      <c r="Q1995" s="665"/>
    </row>
    <row r="1996" spans="1:17" ht="14.4" customHeight="1" x14ac:dyDescent="0.3">
      <c r="A1996" s="660" t="s">
        <v>7517</v>
      </c>
      <c r="B1996" s="661" t="s">
        <v>1686</v>
      </c>
      <c r="C1996" s="661" t="s">
        <v>4373</v>
      </c>
      <c r="D1996" s="661" t="s">
        <v>7256</v>
      </c>
      <c r="E1996" s="661" t="s">
        <v>7257</v>
      </c>
      <c r="F1996" s="664">
        <v>11.3</v>
      </c>
      <c r="G1996" s="664">
        <v>13060.99</v>
      </c>
      <c r="H1996" s="661">
        <v>1</v>
      </c>
      <c r="I1996" s="661">
        <v>1155.8398230088494</v>
      </c>
      <c r="J1996" s="664"/>
      <c r="K1996" s="664"/>
      <c r="L1996" s="661"/>
      <c r="M1996" s="661"/>
      <c r="N1996" s="664"/>
      <c r="O1996" s="664"/>
      <c r="P1996" s="677"/>
      <c r="Q1996" s="665"/>
    </row>
    <row r="1997" spans="1:17" ht="14.4" customHeight="1" x14ac:dyDescent="0.3">
      <c r="A1997" s="660" t="s">
        <v>7517</v>
      </c>
      <c r="B1997" s="661" t="s">
        <v>1686</v>
      </c>
      <c r="C1997" s="661" t="s">
        <v>4373</v>
      </c>
      <c r="D1997" s="661" t="s">
        <v>7201</v>
      </c>
      <c r="E1997" s="661" t="s">
        <v>7161</v>
      </c>
      <c r="F1997" s="664"/>
      <c r="G1997" s="664"/>
      <c r="H1997" s="661"/>
      <c r="I1997" s="661"/>
      <c r="J1997" s="664">
        <v>1.6600000000000001</v>
      </c>
      <c r="K1997" s="664">
        <v>3966</v>
      </c>
      <c r="L1997" s="661"/>
      <c r="M1997" s="661">
        <v>2389.1566265060237</v>
      </c>
      <c r="N1997" s="664"/>
      <c r="O1997" s="664"/>
      <c r="P1997" s="677"/>
      <c r="Q1997" s="665"/>
    </row>
    <row r="1998" spans="1:17" ht="14.4" customHeight="1" x14ac:dyDescent="0.3">
      <c r="A1998" s="660" t="s">
        <v>7517</v>
      </c>
      <c r="B1998" s="661" t="s">
        <v>1686</v>
      </c>
      <c r="C1998" s="661" t="s">
        <v>4373</v>
      </c>
      <c r="D1998" s="661" t="s">
        <v>7259</v>
      </c>
      <c r="E1998" s="661" t="s">
        <v>7182</v>
      </c>
      <c r="F1998" s="664">
        <v>5.5600000000000005</v>
      </c>
      <c r="G1998" s="664">
        <v>208.26</v>
      </c>
      <c r="H1998" s="661">
        <v>1</v>
      </c>
      <c r="I1998" s="661">
        <v>37.456834532374096</v>
      </c>
      <c r="J1998" s="664">
        <v>2.85</v>
      </c>
      <c r="K1998" s="664">
        <v>107.69</v>
      </c>
      <c r="L1998" s="661">
        <v>0.51709401709401714</v>
      </c>
      <c r="M1998" s="661">
        <v>37.785964912280697</v>
      </c>
      <c r="N1998" s="664"/>
      <c r="O1998" s="664"/>
      <c r="P1998" s="677"/>
      <c r="Q1998" s="665"/>
    </row>
    <row r="1999" spans="1:17" ht="14.4" customHeight="1" x14ac:dyDescent="0.3">
      <c r="A1999" s="660" t="s">
        <v>7517</v>
      </c>
      <c r="B1999" s="661" t="s">
        <v>1686</v>
      </c>
      <c r="C1999" s="661" t="s">
        <v>4373</v>
      </c>
      <c r="D1999" s="661" t="s">
        <v>7260</v>
      </c>
      <c r="E1999" s="661" t="s">
        <v>7261</v>
      </c>
      <c r="F1999" s="664">
        <v>300</v>
      </c>
      <c r="G1999" s="664">
        <v>1161328.7499999998</v>
      </c>
      <c r="H1999" s="661">
        <v>1</v>
      </c>
      <c r="I1999" s="661">
        <v>3871.0958333333324</v>
      </c>
      <c r="J1999" s="664">
        <v>308</v>
      </c>
      <c r="K1999" s="664">
        <v>821663.29999999993</v>
      </c>
      <c r="L1999" s="661">
        <v>0.70751998518937909</v>
      </c>
      <c r="M1999" s="661">
        <v>2667.7379870129867</v>
      </c>
      <c r="N1999" s="664">
        <v>294</v>
      </c>
      <c r="O1999" s="664">
        <v>701325.24</v>
      </c>
      <c r="P1999" s="677">
        <v>0.60389897348188459</v>
      </c>
      <c r="Q1999" s="665">
        <v>2385.46</v>
      </c>
    </row>
    <row r="2000" spans="1:17" ht="14.4" customHeight="1" x14ac:dyDescent="0.3">
      <c r="A2000" s="660" t="s">
        <v>7517</v>
      </c>
      <c r="B2000" s="661" t="s">
        <v>1686</v>
      </c>
      <c r="C2000" s="661" t="s">
        <v>4373</v>
      </c>
      <c r="D2000" s="661" t="s">
        <v>7366</v>
      </c>
      <c r="E2000" s="661" t="s">
        <v>1531</v>
      </c>
      <c r="F2000" s="664"/>
      <c r="G2000" s="664"/>
      <c r="H2000" s="661"/>
      <c r="I2000" s="661"/>
      <c r="J2000" s="664"/>
      <c r="K2000" s="664"/>
      <c r="L2000" s="661"/>
      <c r="M2000" s="661"/>
      <c r="N2000" s="664">
        <v>0.1</v>
      </c>
      <c r="O2000" s="664">
        <v>8.15</v>
      </c>
      <c r="P2000" s="677"/>
      <c r="Q2000" s="665">
        <v>81.5</v>
      </c>
    </row>
    <row r="2001" spans="1:17" ht="14.4" customHeight="1" x14ac:dyDescent="0.3">
      <c r="A2001" s="660" t="s">
        <v>7517</v>
      </c>
      <c r="B2001" s="661" t="s">
        <v>1686</v>
      </c>
      <c r="C2001" s="661" t="s">
        <v>4373</v>
      </c>
      <c r="D2001" s="661" t="s">
        <v>7262</v>
      </c>
      <c r="E2001" s="661" t="s">
        <v>7161</v>
      </c>
      <c r="F2001" s="664">
        <v>85.11999999999999</v>
      </c>
      <c r="G2001" s="664">
        <v>13915.9</v>
      </c>
      <c r="H2001" s="661">
        <v>1</v>
      </c>
      <c r="I2001" s="661">
        <v>163.48566729323309</v>
      </c>
      <c r="J2001" s="664"/>
      <c r="K2001" s="664"/>
      <c r="L2001" s="661"/>
      <c r="M2001" s="661"/>
      <c r="N2001" s="664"/>
      <c r="O2001" s="664"/>
      <c r="P2001" s="677"/>
      <c r="Q2001" s="665"/>
    </row>
    <row r="2002" spans="1:17" ht="14.4" customHeight="1" x14ac:dyDescent="0.3">
      <c r="A2002" s="660" t="s">
        <v>7517</v>
      </c>
      <c r="B2002" s="661" t="s">
        <v>1686</v>
      </c>
      <c r="C2002" s="661" t="s">
        <v>4373</v>
      </c>
      <c r="D2002" s="661" t="s">
        <v>7263</v>
      </c>
      <c r="E2002" s="661" t="s">
        <v>7161</v>
      </c>
      <c r="F2002" s="664">
        <v>28.38</v>
      </c>
      <c r="G2002" s="664">
        <v>41759.03</v>
      </c>
      <c r="H2002" s="661">
        <v>1</v>
      </c>
      <c r="I2002" s="661">
        <v>1471.42459478506</v>
      </c>
      <c r="J2002" s="664"/>
      <c r="K2002" s="664"/>
      <c r="L2002" s="661"/>
      <c r="M2002" s="661"/>
      <c r="N2002" s="664"/>
      <c r="O2002" s="664"/>
      <c r="P2002" s="677"/>
      <c r="Q2002" s="665"/>
    </row>
    <row r="2003" spans="1:17" ht="14.4" customHeight="1" x14ac:dyDescent="0.3">
      <c r="A2003" s="660" t="s">
        <v>7517</v>
      </c>
      <c r="B2003" s="661" t="s">
        <v>1686</v>
      </c>
      <c r="C2003" s="661" t="s">
        <v>4373</v>
      </c>
      <c r="D2003" s="661" t="s">
        <v>7427</v>
      </c>
      <c r="E2003" s="661" t="s">
        <v>7428</v>
      </c>
      <c r="F2003" s="664"/>
      <c r="G2003" s="664"/>
      <c r="H2003" s="661"/>
      <c r="I2003" s="661"/>
      <c r="J2003" s="664">
        <v>5</v>
      </c>
      <c r="K2003" s="664">
        <v>7286.55</v>
      </c>
      <c r="L2003" s="661"/>
      <c r="M2003" s="661">
        <v>1457.31</v>
      </c>
      <c r="N2003" s="664"/>
      <c r="O2003" s="664"/>
      <c r="P2003" s="677"/>
      <c r="Q2003" s="665"/>
    </row>
    <row r="2004" spans="1:17" ht="14.4" customHeight="1" x14ac:dyDescent="0.3">
      <c r="A2004" s="660" t="s">
        <v>7517</v>
      </c>
      <c r="B2004" s="661" t="s">
        <v>1686</v>
      </c>
      <c r="C2004" s="661" t="s">
        <v>4373</v>
      </c>
      <c r="D2004" s="661" t="s">
        <v>7202</v>
      </c>
      <c r="E2004" s="661" t="s">
        <v>1021</v>
      </c>
      <c r="F2004" s="664">
        <v>136.80000000000001</v>
      </c>
      <c r="G2004" s="664">
        <v>10511.99</v>
      </c>
      <c r="H2004" s="661">
        <v>1</v>
      </c>
      <c r="I2004" s="661">
        <v>76.842032163742687</v>
      </c>
      <c r="J2004" s="664">
        <v>104.50000000000001</v>
      </c>
      <c r="K2004" s="664">
        <v>8103.86</v>
      </c>
      <c r="L2004" s="661">
        <v>0.7709158779641152</v>
      </c>
      <c r="M2004" s="661">
        <v>77.548899521531084</v>
      </c>
      <c r="N2004" s="664">
        <v>89.399999999999991</v>
      </c>
      <c r="O2004" s="664">
        <v>6694.6500000000005</v>
      </c>
      <c r="P2004" s="677">
        <v>0.63685848255182897</v>
      </c>
      <c r="Q2004" s="665">
        <v>74.884228187919476</v>
      </c>
    </row>
    <row r="2005" spans="1:17" ht="14.4" customHeight="1" x14ac:dyDescent="0.3">
      <c r="A2005" s="660" t="s">
        <v>7517</v>
      </c>
      <c r="B2005" s="661" t="s">
        <v>1686</v>
      </c>
      <c r="C2005" s="661" t="s">
        <v>4373</v>
      </c>
      <c r="D2005" s="661" t="s">
        <v>7265</v>
      </c>
      <c r="E2005" s="661" t="s">
        <v>1622</v>
      </c>
      <c r="F2005" s="664">
        <v>22.090000000000003</v>
      </c>
      <c r="G2005" s="664">
        <v>7447.16</v>
      </c>
      <c r="H2005" s="661">
        <v>1</v>
      </c>
      <c r="I2005" s="661">
        <v>337.12811226799448</v>
      </c>
      <c r="J2005" s="664">
        <v>12.91</v>
      </c>
      <c r="K2005" s="664">
        <v>4390.42</v>
      </c>
      <c r="L2005" s="661">
        <v>0.58954285929132721</v>
      </c>
      <c r="M2005" s="661">
        <v>340.07900852052671</v>
      </c>
      <c r="N2005" s="664">
        <v>13.39</v>
      </c>
      <c r="O2005" s="664">
        <v>5446.6100000000006</v>
      </c>
      <c r="P2005" s="677">
        <v>0.73136739374472959</v>
      </c>
      <c r="Q2005" s="665">
        <v>406.76699029126218</v>
      </c>
    </row>
    <row r="2006" spans="1:17" ht="14.4" customHeight="1" x14ac:dyDescent="0.3">
      <c r="A2006" s="660" t="s">
        <v>7517</v>
      </c>
      <c r="B2006" s="661" t="s">
        <v>1686</v>
      </c>
      <c r="C2006" s="661" t="s">
        <v>4373</v>
      </c>
      <c r="D2006" s="661" t="s">
        <v>7266</v>
      </c>
      <c r="E2006" s="661" t="s">
        <v>1626</v>
      </c>
      <c r="F2006" s="664">
        <v>61.18</v>
      </c>
      <c r="G2006" s="664">
        <v>5155.7899999999991</v>
      </c>
      <c r="H2006" s="661">
        <v>1</v>
      </c>
      <c r="I2006" s="661">
        <v>84.272474664923166</v>
      </c>
      <c r="J2006" s="664">
        <v>37.370000000000005</v>
      </c>
      <c r="K2006" s="664">
        <v>3177.16</v>
      </c>
      <c r="L2006" s="661">
        <v>0.61623146016420383</v>
      </c>
      <c r="M2006" s="661">
        <v>85.018999197216999</v>
      </c>
      <c r="N2006" s="664">
        <v>39</v>
      </c>
      <c r="O2006" s="664">
        <v>3935.3199999999997</v>
      </c>
      <c r="P2006" s="677">
        <v>0.76328166973441514</v>
      </c>
      <c r="Q2006" s="665">
        <v>100.90564102564102</v>
      </c>
    </row>
    <row r="2007" spans="1:17" ht="14.4" customHeight="1" x14ac:dyDescent="0.3">
      <c r="A2007" s="660" t="s">
        <v>7517</v>
      </c>
      <c r="B2007" s="661" t="s">
        <v>1686</v>
      </c>
      <c r="C2007" s="661" t="s">
        <v>4373</v>
      </c>
      <c r="D2007" s="661" t="s">
        <v>7267</v>
      </c>
      <c r="E2007" s="661" t="s">
        <v>1630</v>
      </c>
      <c r="F2007" s="664">
        <v>117.87</v>
      </c>
      <c r="G2007" s="664">
        <v>19861.98</v>
      </c>
      <c r="H2007" s="661">
        <v>1</v>
      </c>
      <c r="I2007" s="661">
        <v>168.50750827182489</v>
      </c>
      <c r="J2007" s="664">
        <v>104.47</v>
      </c>
      <c r="K2007" s="664">
        <v>17764.82</v>
      </c>
      <c r="L2007" s="661">
        <v>0.89441334650422566</v>
      </c>
      <c r="M2007" s="661">
        <v>170.04709485976835</v>
      </c>
      <c r="N2007" s="664">
        <v>62.659999999999989</v>
      </c>
      <c r="O2007" s="664">
        <v>13262.689999999999</v>
      </c>
      <c r="P2007" s="677">
        <v>0.66774259162480276</v>
      </c>
      <c r="Q2007" s="665">
        <v>211.6611873603575</v>
      </c>
    </row>
    <row r="2008" spans="1:17" ht="14.4" customHeight="1" x14ac:dyDescent="0.3">
      <c r="A2008" s="660" t="s">
        <v>7517</v>
      </c>
      <c r="B2008" s="661" t="s">
        <v>1686</v>
      </c>
      <c r="C2008" s="661" t="s">
        <v>4373</v>
      </c>
      <c r="D2008" s="661" t="s">
        <v>7268</v>
      </c>
      <c r="E2008" s="661" t="s">
        <v>7161</v>
      </c>
      <c r="F2008" s="664">
        <v>1</v>
      </c>
      <c r="G2008" s="664">
        <v>19.920000000000002</v>
      </c>
      <c r="H2008" s="661">
        <v>1</v>
      </c>
      <c r="I2008" s="661">
        <v>19.920000000000002</v>
      </c>
      <c r="J2008" s="664"/>
      <c r="K2008" s="664"/>
      <c r="L2008" s="661"/>
      <c r="M2008" s="661"/>
      <c r="N2008" s="664"/>
      <c r="O2008" s="664"/>
      <c r="P2008" s="677"/>
      <c r="Q2008" s="665"/>
    </row>
    <row r="2009" spans="1:17" ht="14.4" customHeight="1" x14ac:dyDescent="0.3">
      <c r="A2009" s="660" t="s">
        <v>7517</v>
      </c>
      <c r="B2009" s="661" t="s">
        <v>1686</v>
      </c>
      <c r="C2009" s="661" t="s">
        <v>4373</v>
      </c>
      <c r="D2009" s="661" t="s">
        <v>7269</v>
      </c>
      <c r="E2009" s="661" t="s">
        <v>1059</v>
      </c>
      <c r="F2009" s="664">
        <v>13.100000000000001</v>
      </c>
      <c r="G2009" s="664">
        <v>767.78</v>
      </c>
      <c r="H2009" s="661">
        <v>1</v>
      </c>
      <c r="I2009" s="661">
        <v>58.609160305343501</v>
      </c>
      <c r="J2009" s="664">
        <v>3.8</v>
      </c>
      <c r="K2009" s="664">
        <v>238.26</v>
      </c>
      <c r="L2009" s="661">
        <v>0.31032326968662899</v>
      </c>
      <c r="M2009" s="661">
        <v>62.7</v>
      </c>
      <c r="N2009" s="664">
        <v>4.0999999999999996</v>
      </c>
      <c r="O2009" s="664">
        <v>257.07</v>
      </c>
      <c r="P2009" s="677">
        <v>0.33482247518820496</v>
      </c>
      <c r="Q2009" s="665">
        <v>62.7</v>
      </c>
    </row>
    <row r="2010" spans="1:17" ht="14.4" customHeight="1" x14ac:dyDescent="0.3">
      <c r="A2010" s="660" t="s">
        <v>7517</v>
      </c>
      <c r="B2010" s="661" t="s">
        <v>1686</v>
      </c>
      <c r="C2010" s="661" t="s">
        <v>4373</v>
      </c>
      <c r="D2010" s="661" t="s">
        <v>7349</v>
      </c>
      <c r="E2010" s="661" t="s">
        <v>7350</v>
      </c>
      <c r="F2010" s="664">
        <v>0.02</v>
      </c>
      <c r="G2010" s="664">
        <v>7.64</v>
      </c>
      <c r="H2010" s="661">
        <v>1</v>
      </c>
      <c r="I2010" s="661">
        <v>382</v>
      </c>
      <c r="J2010" s="664"/>
      <c r="K2010" s="664"/>
      <c r="L2010" s="661"/>
      <c r="M2010" s="661"/>
      <c r="N2010" s="664">
        <v>0.24000000000000002</v>
      </c>
      <c r="O2010" s="664">
        <v>64.199999999999989</v>
      </c>
      <c r="P2010" s="677">
        <v>8.4031413612565427</v>
      </c>
      <c r="Q2010" s="665">
        <v>267.49999999999994</v>
      </c>
    </row>
    <row r="2011" spans="1:17" ht="14.4" customHeight="1" x14ac:dyDescent="0.3">
      <c r="A2011" s="660" t="s">
        <v>7517</v>
      </c>
      <c r="B2011" s="661" t="s">
        <v>1686</v>
      </c>
      <c r="C2011" s="661" t="s">
        <v>4373</v>
      </c>
      <c r="D2011" s="661" t="s">
        <v>7203</v>
      </c>
      <c r="E2011" s="661" t="s">
        <v>7204</v>
      </c>
      <c r="F2011" s="664">
        <v>24.1</v>
      </c>
      <c r="G2011" s="664">
        <v>2927.88</v>
      </c>
      <c r="H2011" s="661">
        <v>1</v>
      </c>
      <c r="I2011" s="661">
        <v>121.48879668049793</v>
      </c>
      <c r="J2011" s="664">
        <v>18.8</v>
      </c>
      <c r="K2011" s="664">
        <v>2304.88</v>
      </c>
      <c r="L2011" s="661">
        <v>0.78721805538478351</v>
      </c>
      <c r="M2011" s="661">
        <v>122.6</v>
      </c>
      <c r="N2011" s="664">
        <v>16</v>
      </c>
      <c r="O2011" s="664">
        <v>3071.2</v>
      </c>
      <c r="P2011" s="677">
        <v>1.0489500935830702</v>
      </c>
      <c r="Q2011" s="665">
        <v>191.95</v>
      </c>
    </row>
    <row r="2012" spans="1:17" ht="14.4" customHeight="1" x14ac:dyDescent="0.3">
      <c r="A2012" s="660" t="s">
        <v>7517</v>
      </c>
      <c r="B2012" s="661" t="s">
        <v>1686</v>
      </c>
      <c r="C2012" s="661" t="s">
        <v>4373</v>
      </c>
      <c r="D2012" s="661" t="s">
        <v>7205</v>
      </c>
      <c r="E2012" s="661" t="s">
        <v>4110</v>
      </c>
      <c r="F2012" s="664">
        <v>70.22</v>
      </c>
      <c r="G2012" s="664">
        <v>4529.34</v>
      </c>
      <c r="H2012" s="661">
        <v>1</v>
      </c>
      <c r="I2012" s="661">
        <v>64.502136143548853</v>
      </c>
      <c r="J2012" s="664">
        <v>34.9</v>
      </c>
      <c r="K2012" s="664">
        <v>2358.5100000000002</v>
      </c>
      <c r="L2012" s="661">
        <v>0.5207182503411093</v>
      </c>
      <c r="M2012" s="661">
        <v>67.579083094555884</v>
      </c>
      <c r="N2012" s="664">
        <v>23.299999999999997</v>
      </c>
      <c r="O2012" s="664">
        <v>2066.7099999999996</v>
      </c>
      <c r="P2012" s="677">
        <v>0.45629385296754044</v>
      </c>
      <c r="Q2012" s="665">
        <v>88.699999999999989</v>
      </c>
    </row>
    <row r="2013" spans="1:17" ht="14.4" customHeight="1" x14ac:dyDescent="0.3">
      <c r="A2013" s="660" t="s">
        <v>7517</v>
      </c>
      <c r="B2013" s="661" t="s">
        <v>1686</v>
      </c>
      <c r="C2013" s="661" t="s">
        <v>4373</v>
      </c>
      <c r="D2013" s="661" t="s">
        <v>7450</v>
      </c>
      <c r="E2013" s="661" t="s">
        <v>4330</v>
      </c>
      <c r="F2013" s="664">
        <v>1</v>
      </c>
      <c r="G2013" s="664">
        <v>120.09</v>
      </c>
      <c r="H2013" s="661">
        <v>1</v>
      </c>
      <c r="I2013" s="661">
        <v>120.09</v>
      </c>
      <c r="J2013" s="664"/>
      <c r="K2013" s="664"/>
      <c r="L2013" s="661"/>
      <c r="M2013" s="661"/>
      <c r="N2013" s="664"/>
      <c r="O2013" s="664"/>
      <c r="P2013" s="677"/>
      <c r="Q2013" s="665"/>
    </row>
    <row r="2014" spans="1:17" ht="14.4" customHeight="1" x14ac:dyDescent="0.3">
      <c r="A2014" s="660" t="s">
        <v>7517</v>
      </c>
      <c r="B2014" s="661" t="s">
        <v>1686</v>
      </c>
      <c r="C2014" s="661" t="s">
        <v>4373</v>
      </c>
      <c r="D2014" s="661" t="s">
        <v>7206</v>
      </c>
      <c r="E2014" s="661" t="s">
        <v>7161</v>
      </c>
      <c r="F2014" s="664">
        <v>10</v>
      </c>
      <c r="G2014" s="664">
        <v>173.39</v>
      </c>
      <c r="H2014" s="661">
        <v>1</v>
      </c>
      <c r="I2014" s="661">
        <v>17.338999999999999</v>
      </c>
      <c r="J2014" s="664"/>
      <c r="K2014" s="664"/>
      <c r="L2014" s="661"/>
      <c r="M2014" s="661"/>
      <c r="N2014" s="664"/>
      <c r="O2014" s="664"/>
      <c r="P2014" s="677"/>
      <c r="Q2014" s="665"/>
    </row>
    <row r="2015" spans="1:17" ht="14.4" customHeight="1" x14ac:dyDescent="0.3">
      <c r="A2015" s="660" t="s">
        <v>7517</v>
      </c>
      <c r="B2015" s="661" t="s">
        <v>1686</v>
      </c>
      <c r="C2015" s="661" t="s">
        <v>4373</v>
      </c>
      <c r="D2015" s="661" t="s">
        <v>7207</v>
      </c>
      <c r="E2015" s="661" t="s">
        <v>7161</v>
      </c>
      <c r="F2015" s="664">
        <v>47.2</v>
      </c>
      <c r="G2015" s="664">
        <v>605.41</v>
      </c>
      <c r="H2015" s="661">
        <v>1</v>
      </c>
      <c r="I2015" s="661">
        <v>12.826483050847456</v>
      </c>
      <c r="J2015" s="664">
        <v>14</v>
      </c>
      <c r="K2015" s="664">
        <v>132.30000000000001</v>
      </c>
      <c r="L2015" s="661">
        <v>0.21852959151649298</v>
      </c>
      <c r="M2015" s="661">
        <v>9.4500000000000011</v>
      </c>
      <c r="N2015" s="664">
        <v>13</v>
      </c>
      <c r="O2015" s="664">
        <v>122.85</v>
      </c>
      <c r="P2015" s="677">
        <v>0.2029203349796006</v>
      </c>
      <c r="Q2015" s="665">
        <v>9.4499999999999993</v>
      </c>
    </row>
    <row r="2016" spans="1:17" ht="14.4" customHeight="1" x14ac:dyDescent="0.3">
      <c r="A2016" s="660" t="s">
        <v>7517</v>
      </c>
      <c r="B2016" s="661" t="s">
        <v>1686</v>
      </c>
      <c r="C2016" s="661" t="s">
        <v>4373</v>
      </c>
      <c r="D2016" s="661" t="s">
        <v>7351</v>
      </c>
      <c r="E2016" s="661" t="s">
        <v>3772</v>
      </c>
      <c r="F2016" s="664">
        <v>0.7</v>
      </c>
      <c r="G2016" s="664">
        <v>5824.4500000000007</v>
      </c>
      <c r="H2016" s="661">
        <v>1</v>
      </c>
      <c r="I2016" s="661">
        <v>8320.6428571428587</v>
      </c>
      <c r="J2016" s="664"/>
      <c r="K2016" s="664"/>
      <c r="L2016" s="661"/>
      <c r="M2016" s="661"/>
      <c r="N2016" s="664"/>
      <c r="O2016" s="664"/>
      <c r="P2016" s="677"/>
      <c r="Q2016" s="665"/>
    </row>
    <row r="2017" spans="1:17" ht="14.4" customHeight="1" x14ac:dyDescent="0.3">
      <c r="A2017" s="660" t="s">
        <v>7517</v>
      </c>
      <c r="B2017" s="661" t="s">
        <v>1686</v>
      </c>
      <c r="C2017" s="661" t="s">
        <v>4373</v>
      </c>
      <c r="D2017" s="661" t="s">
        <v>7370</v>
      </c>
      <c r="E2017" s="661" t="s">
        <v>3772</v>
      </c>
      <c r="F2017" s="664">
        <v>0.09</v>
      </c>
      <c r="G2017" s="664">
        <v>3744.29</v>
      </c>
      <c r="H2017" s="661">
        <v>1</v>
      </c>
      <c r="I2017" s="661">
        <v>41603.222222222226</v>
      </c>
      <c r="J2017" s="664"/>
      <c r="K2017" s="664"/>
      <c r="L2017" s="661"/>
      <c r="M2017" s="661"/>
      <c r="N2017" s="664"/>
      <c r="O2017" s="664"/>
      <c r="P2017" s="677"/>
      <c r="Q2017" s="665"/>
    </row>
    <row r="2018" spans="1:17" ht="14.4" customHeight="1" x14ac:dyDescent="0.3">
      <c r="A2018" s="660" t="s">
        <v>7517</v>
      </c>
      <c r="B2018" s="661" t="s">
        <v>1686</v>
      </c>
      <c r="C2018" s="661" t="s">
        <v>4373</v>
      </c>
      <c r="D2018" s="661" t="s">
        <v>7411</v>
      </c>
      <c r="E2018" s="661" t="s">
        <v>7372</v>
      </c>
      <c r="F2018" s="664">
        <v>46.29</v>
      </c>
      <c r="G2018" s="664">
        <v>36810.370000000003</v>
      </c>
      <c r="H2018" s="661">
        <v>1</v>
      </c>
      <c r="I2018" s="661">
        <v>795.21214085115582</v>
      </c>
      <c r="J2018" s="664"/>
      <c r="K2018" s="664"/>
      <c r="L2018" s="661"/>
      <c r="M2018" s="661"/>
      <c r="N2018" s="664"/>
      <c r="O2018" s="664"/>
      <c r="P2018" s="677"/>
      <c r="Q2018" s="665"/>
    </row>
    <row r="2019" spans="1:17" ht="14.4" customHeight="1" x14ac:dyDescent="0.3">
      <c r="A2019" s="660" t="s">
        <v>7517</v>
      </c>
      <c r="B2019" s="661" t="s">
        <v>1686</v>
      </c>
      <c r="C2019" s="661" t="s">
        <v>4373</v>
      </c>
      <c r="D2019" s="661" t="s">
        <v>7371</v>
      </c>
      <c r="E2019" s="661" t="s">
        <v>7372</v>
      </c>
      <c r="F2019" s="664">
        <v>5.83</v>
      </c>
      <c r="G2019" s="664">
        <v>23089.79</v>
      </c>
      <c r="H2019" s="661">
        <v>1</v>
      </c>
      <c r="I2019" s="661">
        <v>3960.5128644939969</v>
      </c>
      <c r="J2019" s="664"/>
      <c r="K2019" s="664"/>
      <c r="L2019" s="661"/>
      <c r="M2019" s="661"/>
      <c r="N2019" s="664"/>
      <c r="O2019" s="664"/>
      <c r="P2019" s="677"/>
      <c r="Q2019" s="665"/>
    </row>
    <row r="2020" spans="1:17" ht="14.4" customHeight="1" x14ac:dyDescent="0.3">
      <c r="A2020" s="660" t="s">
        <v>7517</v>
      </c>
      <c r="B2020" s="661" t="s">
        <v>1686</v>
      </c>
      <c r="C2020" s="661" t="s">
        <v>4373</v>
      </c>
      <c r="D2020" s="661" t="s">
        <v>7373</v>
      </c>
      <c r="E2020" s="661" t="s">
        <v>3505</v>
      </c>
      <c r="F2020" s="664"/>
      <c r="G2020" s="664"/>
      <c r="H2020" s="661"/>
      <c r="I2020" s="661"/>
      <c r="J2020" s="664"/>
      <c r="K2020" s="664"/>
      <c r="L2020" s="661"/>
      <c r="M2020" s="661"/>
      <c r="N2020" s="664">
        <v>38.47</v>
      </c>
      <c r="O2020" s="664">
        <v>283416.55999999994</v>
      </c>
      <c r="P2020" s="677"/>
      <c r="Q2020" s="665">
        <v>7367.2097738497514</v>
      </c>
    </row>
    <row r="2021" spans="1:17" ht="14.4" customHeight="1" x14ac:dyDescent="0.3">
      <c r="A2021" s="660" t="s">
        <v>7517</v>
      </c>
      <c r="B2021" s="661" t="s">
        <v>1686</v>
      </c>
      <c r="C2021" s="661" t="s">
        <v>4373</v>
      </c>
      <c r="D2021" s="661" t="s">
        <v>7271</v>
      </c>
      <c r="E2021" s="661" t="s">
        <v>7272</v>
      </c>
      <c r="F2021" s="664">
        <v>53.669999999999995</v>
      </c>
      <c r="G2021" s="664">
        <v>71881.840000000011</v>
      </c>
      <c r="H2021" s="661">
        <v>1</v>
      </c>
      <c r="I2021" s="661">
        <v>1339.329979504379</v>
      </c>
      <c r="J2021" s="664">
        <v>33.410000000000004</v>
      </c>
      <c r="K2021" s="664">
        <v>48187.869999999995</v>
      </c>
      <c r="L2021" s="661">
        <v>0.67037613394426165</v>
      </c>
      <c r="M2021" s="661">
        <v>1442.3187668362762</v>
      </c>
      <c r="N2021" s="664"/>
      <c r="O2021" s="664"/>
      <c r="P2021" s="677"/>
      <c r="Q2021" s="665"/>
    </row>
    <row r="2022" spans="1:17" ht="14.4" customHeight="1" x14ac:dyDescent="0.3">
      <c r="A2022" s="660" t="s">
        <v>7517</v>
      </c>
      <c r="B2022" s="661" t="s">
        <v>1686</v>
      </c>
      <c r="C2022" s="661" t="s">
        <v>4373</v>
      </c>
      <c r="D2022" s="661" t="s">
        <v>7273</v>
      </c>
      <c r="E2022" s="661" t="s">
        <v>7272</v>
      </c>
      <c r="F2022" s="664">
        <v>25.68</v>
      </c>
      <c r="G2022" s="664">
        <v>7166</v>
      </c>
      <c r="H2022" s="661">
        <v>1</v>
      </c>
      <c r="I2022" s="661">
        <v>279.04984423676012</v>
      </c>
      <c r="J2022" s="664">
        <v>3.2600000000000002</v>
      </c>
      <c r="K2022" s="664">
        <v>986.76</v>
      </c>
      <c r="L2022" s="661">
        <v>0.13770025118615686</v>
      </c>
      <c r="M2022" s="661">
        <v>302.68711656441718</v>
      </c>
      <c r="N2022" s="664"/>
      <c r="O2022" s="664"/>
      <c r="P2022" s="677"/>
      <c r="Q2022" s="665"/>
    </row>
    <row r="2023" spans="1:17" ht="14.4" customHeight="1" x14ac:dyDescent="0.3">
      <c r="A2023" s="660" t="s">
        <v>7517</v>
      </c>
      <c r="B2023" s="661" t="s">
        <v>1686</v>
      </c>
      <c r="C2023" s="661" t="s">
        <v>4373</v>
      </c>
      <c r="D2023" s="661" t="s">
        <v>7210</v>
      </c>
      <c r="E2023" s="661" t="s">
        <v>7211</v>
      </c>
      <c r="F2023" s="664">
        <v>5.49</v>
      </c>
      <c r="G2023" s="664">
        <v>5200.95</v>
      </c>
      <c r="H2023" s="661">
        <v>1</v>
      </c>
      <c r="I2023" s="661">
        <v>947.34972677595624</v>
      </c>
      <c r="J2023" s="664"/>
      <c r="K2023" s="664"/>
      <c r="L2023" s="661"/>
      <c r="M2023" s="661"/>
      <c r="N2023" s="664"/>
      <c r="O2023" s="664"/>
      <c r="P2023" s="677"/>
      <c r="Q2023" s="665"/>
    </row>
    <row r="2024" spans="1:17" ht="14.4" customHeight="1" x14ac:dyDescent="0.3">
      <c r="A2024" s="660" t="s">
        <v>7517</v>
      </c>
      <c r="B2024" s="661" t="s">
        <v>1686</v>
      </c>
      <c r="C2024" s="661" t="s">
        <v>4373</v>
      </c>
      <c r="D2024" s="661" t="s">
        <v>7212</v>
      </c>
      <c r="E2024" s="661" t="s">
        <v>7211</v>
      </c>
      <c r="F2024" s="664">
        <v>13.1</v>
      </c>
      <c r="G2024" s="664">
        <v>31025.77</v>
      </c>
      <c r="H2024" s="661">
        <v>1</v>
      </c>
      <c r="I2024" s="661">
        <v>2368.3793893129773</v>
      </c>
      <c r="J2024" s="664"/>
      <c r="K2024" s="664"/>
      <c r="L2024" s="661"/>
      <c r="M2024" s="661"/>
      <c r="N2024" s="664"/>
      <c r="O2024" s="664"/>
      <c r="P2024" s="677"/>
      <c r="Q2024" s="665"/>
    </row>
    <row r="2025" spans="1:17" ht="14.4" customHeight="1" x14ac:dyDescent="0.3">
      <c r="A2025" s="660" t="s">
        <v>7517</v>
      </c>
      <c r="B2025" s="661" t="s">
        <v>1686</v>
      </c>
      <c r="C2025" s="661" t="s">
        <v>4373</v>
      </c>
      <c r="D2025" s="661" t="s">
        <v>7213</v>
      </c>
      <c r="E2025" s="661" t="s">
        <v>4211</v>
      </c>
      <c r="F2025" s="664"/>
      <c r="G2025" s="664"/>
      <c r="H2025" s="661"/>
      <c r="I2025" s="661"/>
      <c r="J2025" s="664">
        <v>2.0699999999999998</v>
      </c>
      <c r="K2025" s="664">
        <v>14836.6</v>
      </c>
      <c r="L2025" s="661"/>
      <c r="M2025" s="661">
        <v>7167.4396135265706</v>
      </c>
      <c r="N2025" s="664">
        <v>1</v>
      </c>
      <c r="O2025" s="664">
        <v>7167.45</v>
      </c>
      <c r="P2025" s="677"/>
      <c r="Q2025" s="665">
        <v>7167.45</v>
      </c>
    </row>
    <row r="2026" spans="1:17" ht="14.4" customHeight="1" x14ac:dyDescent="0.3">
      <c r="A2026" s="660" t="s">
        <v>7517</v>
      </c>
      <c r="B2026" s="661" t="s">
        <v>1686</v>
      </c>
      <c r="C2026" s="661" t="s">
        <v>4373</v>
      </c>
      <c r="D2026" s="661" t="s">
        <v>7374</v>
      </c>
      <c r="E2026" s="661" t="s">
        <v>7272</v>
      </c>
      <c r="F2026" s="664">
        <v>10.18</v>
      </c>
      <c r="G2026" s="664">
        <v>24853.13</v>
      </c>
      <c r="H2026" s="661">
        <v>1</v>
      </c>
      <c r="I2026" s="661">
        <v>2441.36836935167</v>
      </c>
      <c r="J2026" s="664"/>
      <c r="K2026" s="664"/>
      <c r="L2026" s="661"/>
      <c r="M2026" s="661"/>
      <c r="N2026" s="664"/>
      <c r="O2026" s="664"/>
      <c r="P2026" s="677"/>
      <c r="Q2026" s="665"/>
    </row>
    <row r="2027" spans="1:17" ht="14.4" customHeight="1" x14ac:dyDescent="0.3">
      <c r="A2027" s="660" t="s">
        <v>7517</v>
      </c>
      <c r="B2027" s="661" t="s">
        <v>1686</v>
      </c>
      <c r="C2027" s="661" t="s">
        <v>4373</v>
      </c>
      <c r="D2027" s="661" t="s">
        <v>7214</v>
      </c>
      <c r="E2027" s="661" t="s">
        <v>1854</v>
      </c>
      <c r="F2027" s="664">
        <v>2.83</v>
      </c>
      <c r="G2027" s="664">
        <v>1369.79</v>
      </c>
      <c r="H2027" s="661">
        <v>1</v>
      </c>
      <c r="I2027" s="661">
        <v>484.02473498233212</v>
      </c>
      <c r="J2027" s="664"/>
      <c r="K2027" s="664"/>
      <c r="L2027" s="661"/>
      <c r="M2027" s="661"/>
      <c r="N2027" s="664"/>
      <c r="O2027" s="664"/>
      <c r="P2027" s="677"/>
      <c r="Q2027" s="665"/>
    </row>
    <row r="2028" spans="1:17" ht="14.4" customHeight="1" x14ac:dyDescent="0.3">
      <c r="A2028" s="660" t="s">
        <v>7517</v>
      </c>
      <c r="B2028" s="661" t="s">
        <v>1686</v>
      </c>
      <c r="C2028" s="661" t="s">
        <v>4373</v>
      </c>
      <c r="D2028" s="661" t="s">
        <v>7215</v>
      </c>
      <c r="E2028" s="661" t="s">
        <v>1854</v>
      </c>
      <c r="F2028" s="664">
        <v>0.08</v>
      </c>
      <c r="G2028" s="664">
        <v>51.58</v>
      </c>
      <c r="H2028" s="661">
        <v>1</v>
      </c>
      <c r="I2028" s="661">
        <v>644.75</v>
      </c>
      <c r="J2028" s="664"/>
      <c r="K2028" s="664"/>
      <c r="L2028" s="661"/>
      <c r="M2028" s="661"/>
      <c r="N2028" s="664"/>
      <c r="O2028" s="664"/>
      <c r="P2028" s="677"/>
      <c r="Q2028" s="665"/>
    </row>
    <row r="2029" spans="1:17" ht="14.4" customHeight="1" x14ac:dyDescent="0.3">
      <c r="A2029" s="660" t="s">
        <v>7517</v>
      </c>
      <c r="B2029" s="661" t="s">
        <v>1686</v>
      </c>
      <c r="C2029" s="661" t="s">
        <v>4373</v>
      </c>
      <c r="D2029" s="661" t="s">
        <v>7216</v>
      </c>
      <c r="E2029" s="661" t="s">
        <v>1854</v>
      </c>
      <c r="F2029" s="664">
        <v>13.74</v>
      </c>
      <c r="G2029" s="664">
        <v>4056.5</v>
      </c>
      <c r="H2029" s="661">
        <v>1</v>
      </c>
      <c r="I2029" s="661">
        <v>295.23289665211064</v>
      </c>
      <c r="J2029" s="664">
        <v>0.49</v>
      </c>
      <c r="K2029" s="664">
        <v>121.72</v>
      </c>
      <c r="L2029" s="661">
        <v>3.0006162948354492E-2</v>
      </c>
      <c r="M2029" s="661">
        <v>248.40816326530611</v>
      </c>
      <c r="N2029" s="664">
        <v>2.96</v>
      </c>
      <c r="O2029" s="664">
        <v>682.02</v>
      </c>
      <c r="P2029" s="677">
        <v>0.16813016146924689</v>
      </c>
      <c r="Q2029" s="665">
        <v>230.41216216216216</v>
      </c>
    </row>
    <row r="2030" spans="1:17" ht="14.4" customHeight="1" x14ac:dyDescent="0.3">
      <c r="A2030" s="660" t="s">
        <v>7517</v>
      </c>
      <c r="B2030" s="661" t="s">
        <v>1686</v>
      </c>
      <c r="C2030" s="661" t="s">
        <v>4373</v>
      </c>
      <c r="D2030" s="661" t="s">
        <v>7274</v>
      </c>
      <c r="E2030" s="661" t="s">
        <v>3383</v>
      </c>
      <c r="F2030" s="664"/>
      <c r="G2030" s="664"/>
      <c r="H2030" s="661"/>
      <c r="I2030" s="661"/>
      <c r="J2030" s="664">
        <v>7.77</v>
      </c>
      <c r="K2030" s="664">
        <v>17573.240000000002</v>
      </c>
      <c r="L2030" s="661"/>
      <c r="M2030" s="661">
        <v>2261.6782496782498</v>
      </c>
      <c r="N2030" s="664">
        <v>5.91</v>
      </c>
      <c r="O2030" s="664">
        <v>6772.89</v>
      </c>
      <c r="P2030" s="677"/>
      <c r="Q2030" s="665">
        <v>1146.0050761421321</v>
      </c>
    </row>
    <row r="2031" spans="1:17" ht="14.4" customHeight="1" x14ac:dyDescent="0.3">
      <c r="A2031" s="660" t="s">
        <v>7517</v>
      </c>
      <c r="B2031" s="661" t="s">
        <v>1686</v>
      </c>
      <c r="C2031" s="661" t="s">
        <v>4373</v>
      </c>
      <c r="D2031" s="661" t="s">
        <v>7275</v>
      </c>
      <c r="E2031" s="661" t="s">
        <v>3383</v>
      </c>
      <c r="F2031" s="664"/>
      <c r="G2031" s="664"/>
      <c r="H2031" s="661"/>
      <c r="I2031" s="661"/>
      <c r="J2031" s="664">
        <v>5</v>
      </c>
      <c r="K2031" s="664">
        <v>45233.599999999999</v>
      </c>
      <c r="L2031" s="661"/>
      <c r="M2031" s="661">
        <v>9046.7199999999993</v>
      </c>
      <c r="N2031" s="664">
        <v>13.35</v>
      </c>
      <c r="O2031" s="664">
        <v>61196.920000000006</v>
      </c>
      <c r="P2031" s="677"/>
      <c r="Q2031" s="665">
        <v>4584.0389513108621</v>
      </c>
    </row>
    <row r="2032" spans="1:17" ht="14.4" customHeight="1" x14ac:dyDescent="0.3">
      <c r="A2032" s="660" t="s">
        <v>7517</v>
      </c>
      <c r="B2032" s="661" t="s">
        <v>1686</v>
      </c>
      <c r="C2032" s="661" t="s">
        <v>4373</v>
      </c>
      <c r="D2032" s="661" t="s">
        <v>7217</v>
      </c>
      <c r="E2032" s="661" t="s">
        <v>7218</v>
      </c>
      <c r="F2032" s="664">
        <v>9.42</v>
      </c>
      <c r="G2032" s="664">
        <v>31415.83</v>
      </c>
      <c r="H2032" s="661">
        <v>1</v>
      </c>
      <c r="I2032" s="661">
        <v>3335.0138004246287</v>
      </c>
      <c r="J2032" s="664">
        <v>1.06</v>
      </c>
      <c r="K2032" s="664">
        <v>3566.11</v>
      </c>
      <c r="L2032" s="661">
        <v>0.11351315562886609</v>
      </c>
      <c r="M2032" s="661">
        <v>3364.2547169811319</v>
      </c>
      <c r="N2032" s="664"/>
      <c r="O2032" s="664"/>
      <c r="P2032" s="677"/>
      <c r="Q2032" s="665"/>
    </row>
    <row r="2033" spans="1:17" ht="14.4" customHeight="1" x14ac:dyDescent="0.3">
      <c r="A2033" s="660" t="s">
        <v>7517</v>
      </c>
      <c r="B2033" s="661" t="s">
        <v>1686</v>
      </c>
      <c r="C2033" s="661" t="s">
        <v>4373</v>
      </c>
      <c r="D2033" s="661" t="s">
        <v>7219</v>
      </c>
      <c r="E2033" s="661" t="s">
        <v>7218</v>
      </c>
      <c r="F2033" s="664">
        <v>28.68</v>
      </c>
      <c r="G2033" s="664">
        <v>191296.43000000002</v>
      </c>
      <c r="H2033" s="661">
        <v>1</v>
      </c>
      <c r="I2033" s="661">
        <v>6670.0289400278953</v>
      </c>
      <c r="J2033" s="664">
        <v>4.58</v>
      </c>
      <c r="K2033" s="664">
        <v>30816.7</v>
      </c>
      <c r="L2033" s="661">
        <v>0.16109396291399686</v>
      </c>
      <c r="M2033" s="661">
        <v>6728.5371179039303</v>
      </c>
      <c r="N2033" s="664">
        <v>2</v>
      </c>
      <c r="O2033" s="664">
        <v>2992.82</v>
      </c>
      <c r="P2033" s="677">
        <v>1.564493388611591E-2</v>
      </c>
      <c r="Q2033" s="665">
        <v>1496.41</v>
      </c>
    </row>
    <row r="2034" spans="1:17" ht="14.4" customHeight="1" x14ac:dyDescent="0.3">
      <c r="A2034" s="660" t="s">
        <v>7517</v>
      </c>
      <c r="B2034" s="661" t="s">
        <v>1686</v>
      </c>
      <c r="C2034" s="661" t="s">
        <v>4373</v>
      </c>
      <c r="D2034" s="661" t="s">
        <v>7376</v>
      </c>
      <c r="E2034" s="661" t="s">
        <v>2029</v>
      </c>
      <c r="F2034" s="664"/>
      <c r="G2034" s="664"/>
      <c r="H2034" s="661"/>
      <c r="I2034" s="661"/>
      <c r="J2034" s="664">
        <v>0.37</v>
      </c>
      <c r="K2034" s="664">
        <v>96.96</v>
      </c>
      <c r="L2034" s="661"/>
      <c r="M2034" s="661">
        <v>262.05405405405406</v>
      </c>
      <c r="N2034" s="664"/>
      <c r="O2034" s="664"/>
      <c r="P2034" s="677"/>
      <c r="Q2034" s="665"/>
    </row>
    <row r="2035" spans="1:17" ht="14.4" customHeight="1" x14ac:dyDescent="0.3">
      <c r="A2035" s="660" t="s">
        <v>7517</v>
      </c>
      <c r="B2035" s="661" t="s">
        <v>1686</v>
      </c>
      <c r="C2035" s="661" t="s">
        <v>4373</v>
      </c>
      <c r="D2035" s="661" t="s">
        <v>7276</v>
      </c>
      <c r="E2035" s="661" t="s">
        <v>7277</v>
      </c>
      <c r="F2035" s="664"/>
      <c r="G2035" s="664"/>
      <c r="H2035" s="661"/>
      <c r="I2035" s="661"/>
      <c r="J2035" s="664">
        <v>59.51</v>
      </c>
      <c r="K2035" s="664">
        <v>17087.52</v>
      </c>
      <c r="L2035" s="661"/>
      <c r="M2035" s="661">
        <v>287.1369517728113</v>
      </c>
      <c r="N2035" s="664">
        <v>34.799999999999997</v>
      </c>
      <c r="O2035" s="664">
        <v>9992.39</v>
      </c>
      <c r="P2035" s="677"/>
      <c r="Q2035" s="665">
        <v>287.13764367816094</v>
      </c>
    </row>
    <row r="2036" spans="1:17" ht="14.4" customHeight="1" x14ac:dyDescent="0.3">
      <c r="A2036" s="660" t="s">
        <v>7517</v>
      </c>
      <c r="B2036" s="661" t="s">
        <v>1686</v>
      </c>
      <c r="C2036" s="661" t="s">
        <v>4373</v>
      </c>
      <c r="D2036" s="661" t="s">
        <v>7278</v>
      </c>
      <c r="E2036" s="661" t="s">
        <v>7277</v>
      </c>
      <c r="F2036" s="664"/>
      <c r="G2036" s="664"/>
      <c r="H2036" s="661"/>
      <c r="I2036" s="661"/>
      <c r="J2036" s="664">
        <v>186.78999999999996</v>
      </c>
      <c r="K2036" s="664">
        <v>268181.49</v>
      </c>
      <c r="L2036" s="661"/>
      <c r="M2036" s="661">
        <v>1435.7379410032659</v>
      </c>
      <c r="N2036" s="664">
        <v>65.320000000000007</v>
      </c>
      <c r="O2036" s="664">
        <v>93782.41</v>
      </c>
      <c r="P2036" s="677"/>
      <c r="Q2036" s="665">
        <v>1435.7380587875075</v>
      </c>
    </row>
    <row r="2037" spans="1:17" ht="14.4" customHeight="1" x14ac:dyDescent="0.3">
      <c r="A2037" s="660" t="s">
        <v>7517</v>
      </c>
      <c r="B2037" s="661" t="s">
        <v>1686</v>
      </c>
      <c r="C2037" s="661" t="s">
        <v>4373</v>
      </c>
      <c r="D2037" s="661" t="s">
        <v>7378</v>
      </c>
      <c r="E2037" s="661" t="s">
        <v>7277</v>
      </c>
      <c r="F2037" s="664"/>
      <c r="G2037" s="664"/>
      <c r="H2037" s="661"/>
      <c r="I2037" s="661"/>
      <c r="J2037" s="664">
        <v>12.16</v>
      </c>
      <c r="K2037" s="664">
        <v>69834.149999999994</v>
      </c>
      <c r="L2037" s="661"/>
      <c r="M2037" s="661">
        <v>5742.9399671052624</v>
      </c>
      <c r="N2037" s="664"/>
      <c r="O2037" s="664"/>
      <c r="P2037" s="677"/>
      <c r="Q2037" s="665"/>
    </row>
    <row r="2038" spans="1:17" ht="14.4" customHeight="1" x14ac:dyDescent="0.3">
      <c r="A2038" s="660" t="s">
        <v>7517</v>
      </c>
      <c r="B2038" s="661" t="s">
        <v>1686</v>
      </c>
      <c r="C2038" s="661" t="s">
        <v>4373</v>
      </c>
      <c r="D2038" s="661" t="s">
        <v>7379</v>
      </c>
      <c r="E2038" s="661" t="s">
        <v>7257</v>
      </c>
      <c r="F2038" s="664">
        <v>2.66</v>
      </c>
      <c r="G2038" s="664">
        <v>5218.6499999999996</v>
      </c>
      <c r="H2038" s="661">
        <v>1</v>
      </c>
      <c r="I2038" s="661">
        <v>1961.8984962406012</v>
      </c>
      <c r="J2038" s="664"/>
      <c r="K2038" s="664"/>
      <c r="L2038" s="661"/>
      <c r="M2038" s="661"/>
      <c r="N2038" s="664"/>
      <c r="O2038" s="664"/>
      <c r="P2038" s="677"/>
      <c r="Q2038" s="665"/>
    </row>
    <row r="2039" spans="1:17" ht="14.4" customHeight="1" x14ac:dyDescent="0.3">
      <c r="A2039" s="660" t="s">
        <v>7517</v>
      </c>
      <c r="B2039" s="661" t="s">
        <v>1686</v>
      </c>
      <c r="C2039" s="661" t="s">
        <v>4373</v>
      </c>
      <c r="D2039" s="661" t="s">
        <v>7279</v>
      </c>
      <c r="E2039" s="661" t="s">
        <v>7161</v>
      </c>
      <c r="F2039" s="664">
        <v>3.1100000000000003</v>
      </c>
      <c r="G2039" s="664">
        <v>8237.91</v>
      </c>
      <c r="H2039" s="661">
        <v>1</v>
      </c>
      <c r="I2039" s="661">
        <v>2648.845659163987</v>
      </c>
      <c r="J2039" s="664"/>
      <c r="K2039" s="664"/>
      <c r="L2039" s="661"/>
      <c r="M2039" s="661"/>
      <c r="N2039" s="664"/>
      <c r="O2039" s="664"/>
      <c r="P2039" s="677"/>
      <c r="Q2039" s="665"/>
    </row>
    <row r="2040" spans="1:17" ht="14.4" customHeight="1" x14ac:dyDescent="0.3">
      <c r="A2040" s="660" t="s">
        <v>7517</v>
      </c>
      <c r="B2040" s="661" t="s">
        <v>1686</v>
      </c>
      <c r="C2040" s="661" t="s">
        <v>4373</v>
      </c>
      <c r="D2040" s="661" t="s">
        <v>7383</v>
      </c>
      <c r="E2040" s="661" t="s">
        <v>7161</v>
      </c>
      <c r="F2040" s="664">
        <v>5.51</v>
      </c>
      <c r="G2040" s="664">
        <v>3003.07</v>
      </c>
      <c r="H2040" s="661">
        <v>1</v>
      </c>
      <c r="I2040" s="661">
        <v>545.02177858439211</v>
      </c>
      <c r="J2040" s="664"/>
      <c r="K2040" s="664"/>
      <c r="L2040" s="661"/>
      <c r="M2040" s="661"/>
      <c r="N2040" s="664"/>
      <c r="O2040" s="664"/>
      <c r="P2040" s="677"/>
      <c r="Q2040" s="665"/>
    </row>
    <row r="2041" spans="1:17" ht="14.4" customHeight="1" x14ac:dyDescent="0.3">
      <c r="A2041" s="660" t="s">
        <v>7517</v>
      </c>
      <c r="B2041" s="661" t="s">
        <v>1686</v>
      </c>
      <c r="C2041" s="661" t="s">
        <v>4373</v>
      </c>
      <c r="D2041" s="661" t="s">
        <v>7171</v>
      </c>
      <c r="E2041" s="661" t="s">
        <v>1679</v>
      </c>
      <c r="F2041" s="664">
        <v>11</v>
      </c>
      <c r="G2041" s="664">
        <v>160391.22</v>
      </c>
      <c r="H2041" s="661">
        <v>1</v>
      </c>
      <c r="I2041" s="661">
        <v>14581.02</v>
      </c>
      <c r="J2041" s="664">
        <v>7</v>
      </c>
      <c r="K2041" s="664">
        <v>73557.320000000007</v>
      </c>
      <c r="L2041" s="661">
        <v>0.45861188661075092</v>
      </c>
      <c r="M2041" s="661">
        <v>10508.188571428573</v>
      </c>
      <c r="N2041" s="664">
        <v>2.4000000000000004</v>
      </c>
      <c r="O2041" s="664">
        <v>22580.400000000001</v>
      </c>
      <c r="P2041" s="677">
        <v>0.14078326731351007</v>
      </c>
      <c r="Q2041" s="665">
        <v>9408.5</v>
      </c>
    </row>
    <row r="2042" spans="1:17" ht="14.4" customHeight="1" x14ac:dyDescent="0.3">
      <c r="A2042" s="660" t="s">
        <v>7517</v>
      </c>
      <c r="B2042" s="661" t="s">
        <v>1686</v>
      </c>
      <c r="C2042" s="661" t="s">
        <v>4373</v>
      </c>
      <c r="D2042" s="661" t="s">
        <v>7288</v>
      </c>
      <c r="E2042" s="661" t="s">
        <v>4197</v>
      </c>
      <c r="F2042" s="664"/>
      <c r="G2042" s="664"/>
      <c r="H2042" s="661"/>
      <c r="I2042" s="661"/>
      <c r="J2042" s="664">
        <v>1.55</v>
      </c>
      <c r="K2042" s="664">
        <v>1150.44</v>
      </c>
      <c r="L2042" s="661"/>
      <c r="M2042" s="661">
        <v>742.21935483870971</v>
      </c>
      <c r="N2042" s="664"/>
      <c r="O2042" s="664"/>
      <c r="P2042" s="677"/>
      <c r="Q2042" s="665"/>
    </row>
    <row r="2043" spans="1:17" ht="14.4" customHeight="1" x14ac:dyDescent="0.3">
      <c r="A2043" s="660" t="s">
        <v>7517</v>
      </c>
      <c r="B2043" s="661" t="s">
        <v>1686</v>
      </c>
      <c r="C2043" s="661" t="s">
        <v>4373</v>
      </c>
      <c r="D2043" s="661" t="s">
        <v>7221</v>
      </c>
      <c r="E2043" s="661" t="s">
        <v>1978</v>
      </c>
      <c r="F2043" s="664">
        <v>8.42</v>
      </c>
      <c r="G2043" s="664">
        <v>545.44000000000005</v>
      </c>
      <c r="H2043" s="661">
        <v>1</v>
      </c>
      <c r="I2043" s="661">
        <v>64.779097387173408</v>
      </c>
      <c r="J2043" s="664">
        <v>5.89</v>
      </c>
      <c r="K2043" s="664">
        <v>384.89</v>
      </c>
      <c r="L2043" s="661">
        <v>0.70565048401290686</v>
      </c>
      <c r="M2043" s="661">
        <v>65.346349745331068</v>
      </c>
      <c r="N2043" s="664">
        <v>8.9600000000000009</v>
      </c>
      <c r="O2043" s="664">
        <v>585.49</v>
      </c>
      <c r="P2043" s="677">
        <v>1.0734269580522147</v>
      </c>
      <c r="Q2043" s="665">
        <v>65.344866071428569</v>
      </c>
    </row>
    <row r="2044" spans="1:17" ht="14.4" customHeight="1" x14ac:dyDescent="0.3">
      <c r="A2044" s="660" t="s">
        <v>7517</v>
      </c>
      <c r="B2044" s="661" t="s">
        <v>1686</v>
      </c>
      <c r="C2044" s="661" t="s">
        <v>4373</v>
      </c>
      <c r="D2044" s="661" t="s">
        <v>7290</v>
      </c>
      <c r="E2044" s="661" t="s">
        <v>1978</v>
      </c>
      <c r="F2044" s="664"/>
      <c r="G2044" s="664"/>
      <c r="H2044" s="661"/>
      <c r="I2044" s="661"/>
      <c r="J2044" s="664">
        <v>4.3500000000000005</v>
      </c>
      <c r="K2044" s="664">
        <v>489.87000000000006</v>
      </c>
      <c r="L2044" s="661"/>
      <c r="M2044" s="661">
        <v>112.61379310344827</v>
      </c>
      <c r="N2044" s="664">
        <v>7.24</v>
      </c>
      <c r="O2044" s="664">
        <v>815.31999999999994</v>
      </c>
      <c r="P2044" s="677"/>
      <c r="Q2044" s="665">
        <v>112.61325966850828</v>
      </c>
    </row>
    <row r="2045" spans="1:17" ht="14.4" customHeight="1" x14ac:dyDescent="0.3">
      <c r="A2045" s="660" t="s">
        <v>7517</v>
      </c>
      <c r="B2045" s="661" t="s">
        <v>1686</v>
      </c>
      <c r="C2045" s="661" t="s">
        <v>4373</v>
      </c>
      <c r="D2045" s="661" t="s">
        <v>7222</v>
      </c>
      <c r="E2045" s="661" t="s">
        <v>1978</v>
      </c>
      <c r="F2045" s="664">
        <v>1.6999999999999997</v>
      </c>
      <c r="G2045" s="664">
        <v>956.33999999999992</v>
      </c>
      <c r="H2045" s="661">
        <v>1</v>
      </c>
      <c r="I2045" s="661">
        <v>562.55294117647065</v>
      </c>
      <c r="J2045" s="664">
        <v>1.83</v>
      </c>
      <c r="K2045" s="664">
        <v>1038.53</v>
      </c>
      <c r="L2045" s="661">
        <v>1.0859422381161512</v>
      </c>
      <c r="M2045" s="661">
        <v>567.50273224043713</v>
      </c>
      <c r="N2045" s="664">
        <v>5.9900000000000011</v>
      </c>
      <c r="O2045" s="664">
        <v>3399.29</v>
      </c>
      <c r="P2045" s="677">
        <v>3.5544785327394024</v>
      </c>
      <c r="Q2045" s="665">
        <v>567.49415692821356</v>
      </c>
    </row>
    <row r="2046" spans="1:17" ht="14.4" customHeight="1" x14ac:dyDescent="0.3">
      <c r="A2046" s="660" t="s">
        <v>7517</v>
      </c>
      <c r="B2046" s="661" t="s">
        <v>1686</v>
      </c>
      <c r="C2046" s="661" t="s">
        <v>4373</v>
      </c>
      <c r="D2046" s="661" t="s">
        <v>7291</v>
      </c>
      <c r="E2046" s="661" t="s">
        <v>2532</v>
      </c>
      <c r="F2046" s="664">
        <v>1.6400000000000001</v>
      </c>
      <c r="G2046" s="664">
        <v>1096.77</v>
      </c>
      <c r="H2046" s="661">
        <v>1</v>
      </c>
      <c r="I2046" s="661">
        <v>668.76219512195121</v>
      </c>
      <c r="J2046" s="664"/>
      <c r="K2046" s="664"/>
      <c r="L2046" s="661"/>
      <c r="M2046" s="661"/>
      <c r="N2046" s="664">
        <v>3.43</v>
      </c>
      <c r="O2046" s="664">
        <v>2464.7399999999998</v>
      </c>
      <c r="P2046" s="677">
        <v>2.2472715336852755</v>
      </c>
      <c r="Q2046" s="665">
        <v>718.58309037900869</v>
      </c>
    </row>
    <row r="2047" spans="1:17" ht="14.4" customHeight="1" x14ac:dyDescent="0.3">
      <c r="A2047" s="660" t="s">
        <v>7517</v>
      </c>
      <c r="B2047" s="661" t="s">
        <v>1686</v>
      </c>
      <c r="C2047" s="661" t="s">
        <v>4373</v>
      </c>
      <c r="D2047" s="661" t="s">
        <v>7352</v>
      </c>
      <c r="E2047" s="661" t="s">
        <v>2564</v>
      </c>
      <c r="F2047" s="664">
        <v>0.4</v>
      </c>
      <c r="G2047" s="664">
        <v>334.38</v>
      </c>
      <c r="H2047" s="661">
        <v>1</v>
      </c>
      <c r="I2047" s="661">
        <v>835.94999999999993</v>
      </c>
      <c r="J2047" s="664"/>
      <c r="K2047" s="664"/>
      <c r="L2047" s="661"/>
      <c r="M2047" s="661"/>
      <c r="N2047" s="664">
        <v>0.4</v>
      </c>
      <c r="O2047" s="664">
        <v>346.36</v>
      </c>
      <c r="P2047" s="677">
        <v>1.0358275016448353</v>
      </c>
      <c r="Q2047" s="665">
        <v>865.9</v>
      </c>
    </row>
    <row r="2048" spans="1:17" ht="14.4" customHeight="1" x14ac:dyDescent="0.3">
      <c r="A2048" s="660" t="s">
        <v>7517</v>
      </c>
      <c r="B2048" s="661" t="s">
        <v>1686</v>
      </c>
      <c r="C2048" s="661" t="s">
        <v>4373</v>
      </c>
      <c r="D2048" s="661" t="s">
        <v>7292</v>
      </c>
      <c r="E2048" s="661" t="s">
        <v>2567</v>
      </c>
      <c r="F2048" s="664"/>
      <c r="G2048" s="664"/>
      <c r="H2048" s="661"/>
      <c r="I2048" s="661"/>
      <c r="J2048" s="664"/>
      <c r="K2048" s="664"/>
      <c r="L2048" s="661"/>
      <c r="M2048" s="661"/>
      <c r="N2048" s="664">
        <v>4.12</v>
      </c>
      <c r="O2048" s="664">
        <v>1480.31</v>
      </c>
      <c r="P2048" s="677"/>
      <c r="Q2048" s="665">
        <v>359.29854368932035</v>
      </c>
    </row>
    <row r="2049" spans="1:17" ht="14.4" customHeight="1" x14ac:dyDescent="0.3">
      <c r="A2049" s="660" t="s">
        <v>7517</v>
      </c>
      <c r="B2049" s="661" t="s">
        <v>1686</v>
      </c>
      <c r="C2049" s="661" t="s">
        <v>4373</v>
      </c>
      <c r="D2049" s="661" t="s">
        <v>7293</v>
      </c>
      <c r="E2049" s="661" t="s">
        <v>7294</v>
      </c>
      <c r="F2049" s="664"/>
      <c r="G2049" s="664"/>
      <c r="H2049" s="661"/>
      <c r="I2049" s="661"/>
      <c r="J2049" s="664">
        <v>27.71</v>
      </c>
      <c r="K2049" s="664">
        <v>4570.09</v>
      </c>
      <c r="L2049" s="661"/>
      <c r="M2049" s="661">
        <v>164.92565860700108</v>
      </c>
      <c r="N2049" s="664"/>
      <c r="O2049" s="664"/>
      <c r="P2049" s="677"/>
      <c r="Q2049" s="665"/>
    </row>
    <row r="2050" spans="1:17" ht="14.4" customHeight="1" x14ac:dyDescent="0.3">
      <c r="A2050" s="660" t="s">
        <v>7517</v>
      </c>
      <c r="B2050" s="661" t="s">
        <v>1686</v>
      </c>
      <c r="C2050" s="661" t="s">
        <v>4373</v>
      </c>
      <c r="D2050" s="661" t="s">
        <v>7295</v>
      </c>
      <c r="E2050" s="661" t="s">
        <v>7294</v>
      </c>
      <c r="F2050" s="664"/>
      <c r="G2050" s="664"/>
      <c r="H2050" s="661"/>
      <c r="I2050" s="661"/>
      <c r="J2050" s="664">
        <v>35.67</v>
      </c>
      <c r="K2050" s="664">
        <v>17648.670000000002</v>
      </c>
      <c r="L2050" s="661"/>
      <c r="M2050" s="661">
        <v>494.77628259041217</v>
      </c>
      <c r="N2050" s="664"/>
      <c r="O2050" s="664"/>
      <c r="P2050" s="677"/>
      <c r="Q2050" s="665"/>
    </row>
    <row r="2051" spans="1:17" ht="14.4" customHeight="1" x14ac:dyDescent="0.3">
      <c r="A2051" s="660" t="s">
        <v>7517</v>
      </c>
      <c r="B2051" s="661" t="s">
        <v>1686</v>
      </c>
      <c r="C2051" s="661" t="s">
        <v>4373</v>
      </c>
      <c r="D2051" s="661" t="s">
        <v>7296</v>
      </c>
      <c r="E2051" s="661" t="s">
        <v>7294</v>
      </c>
      <c r="F2051" s="664"/>
      <c r="G2051" s="664"/>
      <c r="H2051" s="661"/>
      <c r="I2051" s="661"/>
      <c r="J2051" s="664">
        <v>7.18</v>
      </c>
      <c r="K2051" s="664">
        <v>10657.490000000002</v>
      </c>
      <c r="L2051" s="661"/>
      <c r="M2051" s="661">
        <v>1484.33008356546</v>
      </c>
      <c r="N2051" s="664"/>
      <c r="O2051" s="664"/>
      <c r="P2051" s="677"/>
      <c r="Q2051" s="665"/>
    </row>
    <row r="2052" spans="1:17" ht="14.4" customHeight="1" x14ac:dyDescent="0.3">
      <c r="A2052" s="660" t="s">
        <v>7517</v>
      </c>
      <c r="B2052" s="661" t="s">
        <v>1686</v>
      </c>
      <c r="C2052" s="661" t="s">
        <v>4373</v>
      </c>
      <c r="D2052" s="661" t="s">
        <v>7385</v>
      </c>
      <c r="E2052" s="661" t="s">
        <v>7294</v>
      </c>
      <c r="F2052" s="664"/>
      <c r="G2052" s="664"/>
      <c r="H2052" s="661"/>
      <c r="I2052" s="661"/>
      <c r="J2052" s="664">
        <v>1.06</v>
      </c>
      <c r="K2052" s="664">
        <v>2097.84</v>
      </c>
      <c r="L2052" s="661"/>
      <c r="M2052" s="661">
        <v>1979.0943396226417</v>
      </c>
      <c r="N2052" s="664"/>
      <c r="O2052" s="664"/>
      <c r="P2052" s="677"/>
      <c r="Q2052" s="665"/>
    </row>
    <row r="2053" spans="1:17" ht="14.4" customHeight="1" x14ac:dyDescent="0.3">
      <c r="A2053" s="660" t="s">
        <v>7517</v>
      </c>
      <c r="B2053" s="661" t="s">
        <v>1686</v>
      </c>
      <c r="C2053" s="661" t="s">
        <v>4373</v>
      </c>
      <c r="D2053" s="661" t="s">
        <v>7223</v>
      </c>
      <c r="E2053" s="661" t="s">
        <v>1842</v>
      </c>
      <c r="F2053" s="664">
        <v>23.03</v>
      </c>
      <c r="G2053" s="664">
        <v>5164.16</v>
      </c>
      <c r="H2053" s="661">
        <v>1</v>
      </c>
      <c r="I2053" s="661">
        <v>224.23621363438991</v>
      </c>
      <c r="J2053" s="664">
        <v>30.94</v>
      </c>
      <c r="K2053" s="664">
        <v>7659.05</v>
      </c>
      <c r="L2053" s="661">
        <v>1.4831163248233983</v>
      </c>
      <c r="M2053" s="661">
        <v>247.54524886877829</v>
      </c>
      <c r="N2053" s="664">
        <v>19.400000000000002</v>
      </c>
      <c r="O2053" s="664">
        <v>4470.0300000000007</v>
      </c>
      <c r="P2053" s="677">
        <v>0.86558704610236725</v>
      </c>
      <c r="Q2053" s="665">
        <v>230.4139175257732</v>
      </c>
    </row>
    <row r="2054" spans="1:17" ht="14.4" customHeight="1" x14ac:dyDescent="0.3">
      <c r="A2054" s="660" t="s">
        <v>7517</v>
      </c>
      <c r="B2054" s="661" t="s">
        <v>1686</v>
      </c>
      <c r="C2054" s="661" t="s">
        <v>4373</v>
      </c>
      <c r="D2054" s="661" t="s">
        <v>7297</v>
      </c>
      <c r="E2054" s="661" t="s">
        <v>1842</v>
      </c>
      <c r="F2054" s="664">
        <v>0.49</v>
      </c>
      <c r="G2054" s="664">
        <v>421.69</v>
      </c>
      <c r="H2054" s="661">
        <v>1</v>
      </c>
      <c r="I2054" s="661">
        <v>860.59183673469386</v>
      </c>
      <c r="J2054" s="664">
        <v>0.66</v>
      </c>
      <c r="K2054" s="664">
        <v>519.14</v>
      </c>
      <c r="L2054" s="661">
        <v>1.2310939315610994</v>
      </c>
      <c r="M2054" s="661">
        <v>786.57575757575751</v>
      </c>
      <c r="N2054" s="664">
        <v>0.51</v>
      </c>
      <c r="O2054" s="664">
        <v>352.53000000000003</v>
      </c>
      <c r="P2054" s="677">
        <v>0.83599326519481143</v>
      </c>
      <c r="Q2054" s="665">
        <v>691.23529411764707</v>
      </c>
    </row>
    <row r="2055" spans="1:17" ht="14.4" customHeight="1" x14ac:dyDescent="0.3">
      <c r="A2055" s="660" t="s">
        <v>7517</v>
      </c>
      <c r="B2055" s="661" t="s">
        <v>1686</v>
      </c>
      <c r="C2055" s="661" t="s">
        <v>4373</v>
      </c>
      <c r="D2055" s="661" t="s">
        <v>7298</v>
      </c>
      <c r="E2055" s="661" t="s">
        <v>7299</v>
      </c>
      <c r="F2055" s="664"/>
      <c r="G2055" s="664"/>
      <c r="H2055" s="661"/>
      <c r="I2055" s="661"/>
      <c r="J2055" s="664">
        <v>0.6</v>
      </c>
      <c r="K2055" s="664">
        <v>202.39</v>
      </c>
      <c r="L2055" s="661"/>
      <c r="M2055" s="661">
        <v>337.31666666666666</v>
      </c>
      <c r="N2055" s="664"/>
      <c r="O2055" s="664"/>
      <c r="P2055" s="677"/>
      <c r="Q2055" s="665"/>
    </row>
    <row r="2056" spans="1:17" ht="14.4" customHeight="1" x14ac:dyDescent="0.3">
      <c r="A2056" s="660" t="s">
        <v>7517</v>
      </c>
      <c r="B2056" s="661" t="s">
        <v>1686</v>
      </c>
      <c r="C2056" s="661" t="s">
        <v>4373</v>
      </c>
      <c r="D2056" s="661" t="s">
        <v>7300</v>
      </c>
      <c r="E2056" s="661" t="s">
        <v>1893</v>
      </c>
      <c r="F2056" s="664"/>
      <c r="G2056" s="664"/>
      <c r="H2056" s="661"/>
      <c r="I2056" s="661"/>
      <c r="J2056" s="664">
        <v>60.99</v>
      </c>
      <c r="K2056" s="664">
        <v>10058.880000000001</v>
      </c>
      <c r="L2056" s="661"/>
      <c r="M2056" s="661">
        <v>164.92670929660602</v>
      </c>
      <c r="N2056" s="664">
        <v>8.15</v>
      </c>
      <c r="O2056" s="664">
        <v>1344.13</v>
      </c>
      <c r="P2056" s="677"/>
      <c r="Q2056" s="665">
        <v>164.9239263803681</v>
      </c>
    </row>
    <row r="2057" spans="1:17" ht="14.4" customHeight="1" x14ac:dyDescent="0.3">
      <c r="A2057" s="660" t="s">
        <v>7517</v>
      </c>
      <c r="B2057" s="661" t="s">
        <v>1686</v>
      </c>
      <c r="C2057" s="661" t="s">
        <v>4373</v>
      </c>
      <c r="D2057" s="661" t="s">
        <v>7301</v>
      </c>
      <c r="E2057" s="661" t="s">
        <v>1896</v>
      </c>
      <c r="F2057" s="664"/>
      <c r="G2057" s="664"/>
      <c r="H2057" s="661"/>
      <c r="I2057" s="661"/>
      <c r="J2057" s="664">
        <v>7.9700000000000006</v>
      </c>
      <c r="K2057" s="664">
        <v>11830.06</v>
      </c>
      <c r="L2057" s="661"/>
      <c r="M2057" s="661">
        <v>1484.3237139272269</v>
      </c>
      <c r="N2057" s="664">
        <v>2.2800000000000002</v>
      </c>
      <c r="O2057" s="664">
        <v>3384.25</v>
      </c>
      <c r="P2057" s="677"/>
      <c r="Q2057" s="665">
        <v>1484.3201754385964</v>
      </c>
    </row>
    <row r="2058" spans="1:17" ht="14.4" customHeight="1" x14ac:dyDescent="0.3">
      <c r="A2058" s="660" t="s">
        <v>7517</v>
      </c>
      <c r="B2058" s="661" t="s">
        <v>1686</v>
      </c>
      <c r="C2058" s="661" t="s">
        <v>4373</v>
      </c>
      <c r="D2058" s="661" t="s">
        <v>7302</v>
      </c>
      <c r="E2058" s="661" t="s">
        <v>1912</v>
      </c>
      <c r="F2058" s="664">
        <v>116.66</v>
      </c>
      <c r="G2058" s="664">
        <v>57219.039999999994</v>
      </c>
      <c r="H2058" s="661">
        <v>1</v>
      </c>
      <c r="I2058" s="661">
        <v>490.47694153951653</v>
      </c>
      <c r="J2058" s="664">
        <v>55.4</v>
      </c>
      <c r="K2058" s="664">
        <v>27410.62</v>
      </c>
      <c r="L2058" s="661">
        <v>0.47904718429389942</v>
      </c>
      <c r="M2058" s="661">
        <v>494.7765342960289</v>
      </c>
      <c r="N2058" s="664">
        <v>12.28</v>
      </c>
      <c r="O2058" s="664">
        <v>6075.85</v>
      </c>
      <c r="P2058" s="677">
        <v>0.10618580808066687</v>
      </c>
      <c r="Q2058" s="665">
        <v>494.7760586319219</v>
      </c>
    </row>
    <row r="2059" spans="1:17" ht="14.4" customHeight="1" x14ac:dyDescent="0.3">
      <c r="A2059" s="660" t="s">
        <v>7517</v>
      </c>
      <c r="B2059" s="661" t="s">
        <v>1686</v>
      </c>
      <c r="C2059" s="661" t="s">
        <v>4373</v>
      </c>
      <c r="D2059" s="661" t="s">
        <v>7386</v>
      </c>
      <c r="E2059" s="661" t="s">
        <v>7387</v>
      </c>
      <c r="F2059" s="664">
        <v>2</v>
      </c>
      <c r="G2059" s="664">
        <v>4490.9399999999996</v>
      </c>
      <c r="H2059" s="661">
        <v>1</v>
      </c>
      <c r="I2059" s="661">
        <v>2245.4699999999998</v>
      </c>
      <c r="J2059" s="664"/>
      <c r="K2059" s="664"/>
      <c r="L2059" s="661"/>
      <c r="M2059" s="661"/>
      <c r="N2059" s="664"/>
      <c r="O2059" s="664"/>
      <c r="P2059" s="677"/>
      <c r="Q2059" s="665"/>
    </row>
    <row r="2060" spans="1:17" ht="14.4" customHeight="1" x14ac:dyDescent="0.3">
      <c r="A2060" s="660" t="s">
        <v>7517</v>
      </c>
      <c r="B2060" s="661" t="s">
        <v>1686</v>
      </c>
      <c r="C2060" s="661" t="s">
        <v>4373</v>
      </c>
      <c r="D2060" s="661" t="s">
        <v>7388</v>
      </c>
      <c r="E2060" s="661" t="s">
        <v>7389</v>
      </c>
      <c r="F2060" s="664">
        <v>1</v>
      </c>
      <c r="G2060" s="664">
        <v>8981.9</v>
      </c>
      <c r="H2060" s="661">
        <v>1</v>
      </c>
      <c r="I2060" s="661">
        <v>8981.9</v>
      </c>
      <c r="J2060" s="664"/>
      <c r="K2060" s="664"/>
      <c r="L2060" s="661"/>
      <c r="M2060" s="661"/>
      <c r="N2060" s="664"/>
      <c r="O2060" s="664"/>
      <c r="P2060" s="677"/>
      <c r="Q2060" s="665"/>
    </row>
    <row r="2061" spans="1:17" ht="14.4" customHeight="1" x14ac:dyDescent="0.3">
      <c r="A2061" s="660" t="s">
        <v>7517</v>
      </c>
      <c r="B2061" s="661" t="s">
        <v>1686</v>
      </c>
      <c r="C2061" s="661" t="s">
        <v>4373</v>
      </c>
      <c r="D2061" s="661" t="s">
        <v>7305</v>
      </c>
      <c r="E2061" s="661" t="s">
        <v>3774</v>
      </c>
      <c r="F2061" s="664"/>
      <c r="G2061" s="664"/>
      <c r="H2061" s="661"/>
      <c r="I2061" s="661"/>
      <c r="J2061" s="664">
        <v>16</v>
      </c>
      <c r="K2061" s="664">
        <v>112267.04</v>
      </c>
      <c r="L2061" s="661"/>
      <c r="M2061" s="661">
        <v>7016.69</v>
      </c>
      <c r="N2061" s="664">
        <v>19</v>
      </c>
      <c r="O2061" s="664">
        <v>133317.10999999999</v>
      </c>
      <c r="P2061" s="677"/>
      <c r="Q2061" s="665">
        <v>7016.69</v>
      </c>
    </row>
    <row r="2062" spans="1:17" ht="14.4" customHeight="1" x14ac:dyDescent="0.3">
      <c r="A2062" s="660" t="s">
        <v>7517</v>
      </c>
      <c r="B2062" s="661" t="s">
        <v>1686</v>
      </c>
      <c r="C2062" s="661" t="s">
        <v>4373</v>
      </c>
      <c r="D2062" s="661" t="s">
        <v>7306</v>
      </c>
      <c r="E2062" s="661" t="s">
        <v>1899</v>
      </c>
      <c r="F2062" s="664">
        <v>157.14000000000004</v>
      </c>
      <c r="G2062" s="664">
        <v>226979.77</v>
      </c>
      <c r="H2062" s="661">
        <v>1</v>
      </c>
      <c r="I2062" s="661">
        <v>1444.4429807814683</v>
      </c>
      <c r="J2062" s="664">
        <v>123.11</v>
      </c>
      <c r="K2062" s="664">
        <v>179408.92</v>
      </c>
      <c r="L2062" s="661">
        <v>0.79041810642419819</v>
      </c>
      <c r="M2062" s="661">
        <v>1457.3058240597841</v>
      </c>
      <c r="N2062" s="664">
        <v>13.5</v>
      </c>
      <c r="O2062" s="664">
        <v>19673.64</v>
      </c>
      <c r="P2062" s="677">
        <v>8.667574207163925E-2</v>
      </c>
      <c r="Q2062" s="665">
        <v>1457.3066666666666</v>
      </c>
    </row>
    <row r="2063" spans="1:17" ht="14.4" customHeight="1" x14ac:dyDescent="0.3">
      <c r="A2063" s="660" t="s">
        <v>7517</v>
      </c>
      <c r="B2063" s="661" t="s">
        <v>1686</v>
      </c>
      <c r="C2063" s="661" t="s">
        <v>4373</v>
      </c>
      <c r="D2063" s="661" t="s">
        <v>7307</v>
      </c>
      <c r="E2063" s="661" t="s">
        <v>1899</v>
      </c>
      <c r="F2063" s="664">
        <v>177.07999999999998</v>
      </c>
      <c r="G2063" s="664">
        <v>852759.45000000007</v>
      </c>
      <c r="H2063" s="661">
        <v>1</v>
      </c>
      <c r="I2063" s="661">
        <v>4815.6734244409317</v>
      </c>
      <c r="J2063" s="664">
        <v>162.60999999999999</v>
      </c>
      <c r="K2063" s="664">
        <v>789908.5199999999</v>
      </c>
      <c r="L2063" s="661">
        <v>0.92629699969903567</v>
      </c>
      <c r="M2063" s="661">
        <v>4857.6872271078037</v>
      </c>
      <c r="N2063" s="664">
        <v>16.47</v>
      </c>
      <c r="O2063" s="664">
        <v>80006.080000000002</v>
      </c>
      <c r="P2063" s="677">
        <v>9.3820220931002285E-2</v>
      </c>
      <c r="Q2063" s="665">
        <v>4857.6854887674563</v>
      </c>
    </row>
    <row r="2064" spans="1:17" ht="14.4" customHeight="1" x14ac:dyDescent="0.3">
      <c r="A2064" s="660" t="s">
        <v>7517</v>
      </c>
      <c r="B2064" s="661" t="s">
        <v>1686</v>
      </c>
      <c r="C2064" s="661" t="s">
        <v>4373</v>
      </c>
      <c r="D2064" s="661" t="s">
        <v>7308</v>
      </c>
      <c r="E2064" s="661" t="s">
        <v>1899</v>
      </c>
      <c r="F2064" s="664">
        <v>125.57000000000001</v>
      </c>
      <c r="G2064" s="664">
        <v>1813626.7599999998</v>
      </c>
      <c r="H2064" s="661">
        <v>1</v>
      </c>
      <c r="I2064" s="661">
        <v>14443.153300947675</v>
      </c>
      <c r="J2064" s="664">
        <v>141.94</v>
      </c>
      <c r="K2064" s="664">
        <v>2068340.99</v>
      </c>
      <c r="L2064" s="661">
        <v>1.1404446800288723</v>
      </c>
      <c r="M2064" s="661">
        <v>14571.938776948007</v>
      </c>
      <c r="N2064" s="664">
        <v>18.600000000000001</v>
      </c>
      <c r="O2064" s="664">
        <v>271038.08999999997</v>
      </c>
      <c r="P2064" s="677">
        <v>0.14944535225097805</v>
      </c>
      <c r="Q2064" s="665">
        <v>14571.940322580642</v>
      </c>
    </row>
    <row r="2065" spans="1:17" ht="14.4" customHeight="1" x14ac:dyDescent="0.3">
      <c r="A2065" s="660" t="s">
        <v>7517</v>
      </c>
      <c r="B2065" s="661" t="s">
        <v>1686</v>
      </c>
      <c r="C2065" s="661" t="s">
        <v>4373</v>
      </c>
      <c r="D2065" s="661" t="s">
        <v>7309</v>
      </c>
      <c r="E2065" s="661" t="s">
        <v>7310</v>
      </c>
      <c r="F2065" s="664">
        <v>21.7</v>
      </c>
      <c r="G2065" s="664">
        <v>20198.82</v>
      </c>
      <c r="H2065" s="661">
        <v>1</v>
      </c>
      <c r="I2065" s="661">
        <v>930.82119815668204</v>
      </c>
      <c r="J2065" s="664">
        <v>17.920000000000002</v>
      </c>
      <c r="K2065" s="664">
        <v>7857.92</v>
      </c>
      <c r="L2065" s="661">
        <v>0.38902866603098596</v>
      </c>
      <c r="M2065" s="661">
        <v>438.49999999999994</v>
      </c>
      <c r="N2065" s="664"/>
      <c r="O2065" s="664"/>
      <c r="P2065" s="677"/>
      <c r="Q2065" s="665"/>
    </row>
    <row r="2066" spans="1:17" ht="14.4" customHeight="1" x14ac:dyDescent="0.3">
      <c r="A2066" s="660" t="s">
        <v>7517</v>
      </c>
      <c r="B2066" s="661" t="s">
        <v>1686</v>
      </c>
      <c r="C2066" s="661" t="s">
        <v>4373</v>
      </c>
      <c r="D2066" s="661" t="s">
        <v>7311</v>
      </c>
      <c r="E2066" s="661" t="s">
        <v>7312</v>
      </c>
      <c r="F2066" s="664">
        <v>18.34</v>
      </c>
      <c r="G2066" s="664">
        <v>84069.77</v>
      </c>
      <c r="H2066" s="661">
        <v>1</v>
      </c>
      <c r="I2066" s="661">
        <v>4583.9569247546351</v>
      </c>
      <c r="J2066" s="664">
        <v>6.75</v>
      </c>
      <c r="K2066" s="664">
        <v>14798.76</v>
      </c>
      <c r="L2066" s="661">
        <v>0.17602950501708284</v>
      </c>
      <c r="M2066" s="661">
        <v>2192.4088888888891</v>
      </c>
      <c r="N2066" s="664"/>
      <c r="O2066" s="664"/>
      <c r="P2066" s="677"/>
      <c r="Q2066" s="665"/>
    </row>
    <row r="2067" spans="1:17" ht="14.4" customHeight="1" x14ac:dyDescent="0.3">
      <c r="A2067" s="660" t="s">
        <v>7517</v>
      </c>
      <c r="B2067" s="661" t="s">
        <v>1686</v>
      </c>
      <c r="C2067" s="661" t="s">
        <v>4373</v>
      </c>
      <c r="D2067" s="661" t="s">
        <v>7313</v>
      </c>
      <c r="E2067" s="661" t="s">
        <v>4197</v>
      </c>
      <c r="F2067" s="664"/>
      <c r="G2067" s="664"/>
      <c r="H2067" s="661"/>
      <c r="I2067" s="661"/>
      <c r="J2067" s="664">
        <v>0.2</v>
      </c>
      <c r="K2067" s="664">
        <v>1484.46</v>
      </c>
      <c r="L2067" s="661"/>
      <c r="M2067" s="661">
        <v>7422.3</v>
      </c>
      <c r="N2067" s="664"/>
      <c r="O2067" s="664"/>
      <c r="P2067" s="677"/>
      <c r="Q2067" s="665"/>
    </row>
    <row r="2068" spans="1:17" ht="14.4" customHeight="1" x14ac:dyDescent="0.3">
      <c r="A2068" s="660" t="s">
        <v>7517</v>
      </c>
      <c r="B2068" s="661" t="s">
        <v>1686</v>
      </c>
      <c r="C2068" s="661" t="s">
        <v>4373</v>
      </c>
      <c r="D2068" s="661" t="s">
        <v>7353</v>
      </c>
      <c r="E2068" s="661" t="s">
        <v>4197</v>
      </c>
      <c r="F2068" s="664"/>
      <c r="G2068" s="664"/>
      <c r="H2068" s="661"/>
      <c r="I2068" s="661"/>
      <c r="J2068" s="664">
        <v>1.88</v>
      </c>
      <c r="K2068" s="664">
        <v>6976.98</v>
      </c>
      <c r="L2068" s="661"/>
      <c r="M2068" s="661">
        <v>3711.1595744680849</v>
      </c>
      <c r="N2068" s="664"/>
      <c r="O2068" s="664"/>
      <c r="P2068" s="677"/>
      <c r="Q2068" s="665"/>
    </row>
    <row r="2069" spans="1:17" ht="14.4" customHeight="1" x14ac:dyDescent="0.3">
      <c r="A2069" s="660" t="s">
        <v>7517</v>
      </c>
      <c r="B2069" s="661" t="s">
        <v>1686</v>
      </c>
      <c r="C2069" s="661" t="s">
        <v>4373</v>
      </c>
      <c r="D2069" s="661" t="s">
        <v>7390</v>
      </c>
      <c r="E2069" s="661" t="s">
        <v>7391</v>
      </c>
      <c r="F2069" s="664"/>
      <c r="G2069" s="664"/>
      <c r="H2069" s="661"/>
      <c r="I2069" s="661"/>
      <c r="J2069" s="664">
        <v>9.24</v>
      </c>
      <c r="K2069" s="664">
        <v>6004.97</v>
      </c>
      <c r="L2069" s="661"/>
      <c r="M2069" s="661">
        <v>649.88852813852816</v>
      </c>
      <c r="N2069" s="664"/>
      <c r="O2069" s="664"/>
      <c r="P2069" s="677"/>
      <c r="Q2069" s="665"/>
    </row>
    <row r="2070" spans="1:17" ht="14.4" customHeight="1" x14ac:dyDescent="0.3">
      <c r="A2070" s="660" t="s">
        <v>7517</v>
      </c>
      <c r="B2070" s="661" t="s">
        <v>1686</v>
      </c>
      <c r="C2070" s="661" t="s">
        <v>4373</v>
      </c>
      <c r="D2070" s="661" t="s">
        <v>7392</v>
      </c>
      <c r="E2070" s="661" t="s">
        <v>7391</v>
      </c>
      <c r="F2070" s="664"/>
      <c r="G2070" s="664"/>
      <c r="H2070" s="661"/>
      <c r="I2070" s="661"/>
      <c r="J2070" s="664">
        <v>5.04</v>
      </c>
      <c r="K2070" s="664">
        <v>16377.27</v>
      </c>
      <c r="L2070" s="661"/>
      <c r="M2070" s="661">
        <v>3249.4583333333335</v>
      </c>
      <c r="N2070" s="664"/>
      <c r="O2070" s="664"/>
      <c r="P2070" s="677"/>
      <c r="Q2070" s="665"/>
    </row>
    <row r="2071" spans="1:17" ht="14.4" customHeight="1" x14ac:dyDescent="0.3">
      <c r="A2071" s="660" t="s">
        <v>7517</v>
      </c>
      <c r="B2071" s="661" t="s">
        <v>1686</v>
      </c>
      <c r="C2071" s="661" t="s">
        <v>4373</v>
      </c>
      <c r="D2071" s="661" t="s">
        <v>7393</v>
      </c>
      <c r="E2071" s="661" t="s">
        <v>7391</v>
      </c>
      <c r="F2071" s="664"/>
      <c r="G2071" s="664"/>
      <c r="H2071" s="661"/>
      <c r="I2071" s="661"/>
      <c r="J2071" s="664">
        <v>0.11</v>
      </c>
      <c r="K2071" s="664">
        <v>714.87</v>
      </c>
      <c r="L2071" s="661"/>
      <c r="M2071" s="661">
        <v>6498.818181818182</v>
      </c>
      <c r="N2071" s="664"/>
      <c r="O2071" s="664"/>
      <c r="P2071" s="677"/>
      <c r="Q2071" s="665"/>
    </row>
    <row r="2072" spans="1:17" ht="14.4" customHeight="1" x14ac:dyDescent="0.3">
      <c r="A2072" s="660" t="s">
        <v>7517</v>
      </c>
      <c r="B2072" s="661" t="s">
        <v>1686</v>
      </c>
      <c r="C2072" s="661" t="s">
        <v>4373</v>
      </c>
      <c r="D2072" s="661" t="s">
        <v>7314</v>
      </c>
      <c r="E2072" s="661" t="s">
        <v>2021</v>
      </c>
      <c r="F2072" s="664"/>
      <c r="G2072" s="664"/>
      <c r="H2072" s="661"/>
      <c r="I2072" s="661"/>
      <c r="J2072" s="664"/>
      <c r="K2072" s="664"/>
      <c r="L2072" s="661"/>
      <c r="M2072" s="661"/>
      <c r="N2072" s="664">
        <v>4</v>
      </c>
      <c r="O2072" s="664">
        <v>2312.52</v>
      </c>
      <c r="P2072" s="677"/>
      <c r="Q2072" s="665">
        <v>578.13</v>
      </c>
    </row>
    <row r="2073" spans="1:17" ht="14.4" customHeight="1" x14ac:dyDescent="0.3">
      <c r="A2073" s="660" t="s">
        <v>7517</v>
      </c>
      <c r="B2073" s="661" t="s">
        <v>1686</v>
      </c>
      <c r="C2073" s="661" t="s">
        <v>4373</v>
      </c>
      <c r="D2073" s="661" t="s">
        <v>7412</v>
      </c>
      <c r="E2073" s="661" t="s">
        <v>3381</v>
      </c>
      <c r="F2073" s="664">
        <v>1.4</v>
      </c>
      <c r="G2073" s="664">
        <v>13703.48</v>
      </c>
      <c r="H2073" s="661">
        <v>1</v>
      </c>
      <c r="I2073" s="661">
        <v>9788.2000000000007</v>
      </c>
      <c r="J2073" s="664"/>
      <c r="K2073" s="664"/>
      <c r="L2073" s="661"/>
      <c r="M2073" s="661"/>
      <c r="N2073" s="664">
        <v>0.2</v>
      </c>
      <c r="O2073" s="664">
        <v>1400.34</v>
      </c>
      <c r="P2073" s="677">
        <v>0.1021886411334931</v>
      </c>
      <c r="Q2073" s="665">
        <v>7001.6999999999989</v>
      </c>
    </row>
    <row r="2074" spans="1:17" ht="14.4" customHeight="1" x14ac:dyDescent="0.3">
      <c r="A2074" s="660" t="s">
        <v>7517</v>
      </c>
      <c r="B2074" s="661" t="s">
        <v>1686</v>
      </c>
      <c r="C2074" s="661" t="s">
        <v>4373</v>
      </c>
      <c r="D2074" s="661" t="s">
        <v>7172</v>
      </c>
      <c r="E2074" s="661" t="s">
        <v>3413</v>
      </c>
      <c r="F2074" s="664">
        <v>6.4</v>
      </c>
      <c r="G2074" s="664">
        <v>99954.41</v>
      </c>
      <c r="H2074" s="661">
        <v>1</v>
      </c>
      <c r="I2074" s="661">
        <v>15617.8765625</v>
      </c>
      <c r="J2074" s="664"/>
      <c r="K2074" s="664"/>
      <c r="L2074" s="661"/>
      <c r="M2074" s="661"/>
      <c r="N2074" s="664">
        <v>4.5999999999999996</v>
      </c>
      <c r="O2074" s="664">
        <v>40955.179999999993</v>
      </c>
      <c r="P2074" s="677">
        <v>0.40973859982766137</v>
      </c>
      <c r="Q2074" s="665">
        <v>8903.2999999999993</v>
      </c>
    </row>
    <row r="2075" spans="1:17" ht="14.4" customHeight="1" x14ac:dyDescent="0.3">
      <c r="A2075" s="660" t="s">
        <v>7517</v>
      </c>
      <c r="B2075" s="661" t="s">
        <v>1686</v>
      </c>
      <c r="C2075" s="661" t="s">
        <v>4373</v>
      </c>
      <c r="D2075" s="661" t="s">
        <v>7421</v>
      </c>
      <c r="E2075" s="661" t="s">
        <v>7218</v>
      </c>
      <c r="F2075" s="664"/>
      <c r="G2075" s="664"/>
      <c r="H2075" s="661"/>
      <c r="I2075" s="661"/>
      <c r="J2075" s="664">
        <v>1.43</v>
      </c>
      <c r="K2075" s="664">
        <v>19243.61</v>
      </c>
      <c r="L2075" s="661"/>
      <c r="M2075" s="661">
        <v>13457.069930069931</v>
      </c>
      <c r="N2075" s="664"/>
      <c r="O2075" s="664"/>
      <c r="P2075" s="677"/>
      <c r="Q2075" s="665"/>
    </row>
    <row r="2076" spans="1:17" ht="14.4" customHeight="1" x14ac:dyDescent="0.3">
      <c r="A2076" s="660" t="s">
        <v>7517</v>
      </c>
      <c r="B2076" s="661" t="s">
        <v>1686</v>
      </c>
      <c r="C2076" s="661" t="s">
        <v>4373</v>
      </c>
      <c r="D2076" s="661" t="s">
        <v>7354</v>
      </c>
      <c r="E2076" s="661" t="s">
        <v>7332</v>
      </c>
      <c r="F2076" s="664"/>
      <c r="G2076" s="664"/>
      <c r="H2076" s="661"/>
      <c r="I2076" s="661"/>
      <c r="J2076" s="664"/>
      <c r="K2076" s="664"/>
      <c r="L2076" s="661"/>
      <c r="M2076" s="661"/>
      <c r="N2076" s="664">
        <v>100.21</v>
      </c>
      <c r="O2076" s="664">
        <v>429437.08999999997</v>
      </c>
      <c r="P2076" s="677"/>
      <c r="Q2076" s="665">
        <v>4285.3716195988427</v>
      </c>
    </row>
    <row r="2077" spans="1:17" ht="14.4" customHeight="1" x14ac:dyDescent="0.3">
      <c r="A2077" s="660" t="s">
        <v>7517</v>
      </c>
      <c r="B2077" s="661" t="s">
        <v>1686</v>
      </c>
      <c r="C2077" s="661" t="s">
        <v>4373</v>
      </c>
      <c r="D2077" s="661" t="s">
        <v>7424</v>
      </c>
      <c r="E2077" s="661" t="s">
        <v>632</v>
      </c>
      <c r="F2077" s="664"/>
      <c r="G2077" s="664"/>
      <c r="H2077" s="661"/>
      <c r="I2077" s="661"/>
      <c r="J2077" s="664"/>
      <c r="K2077" s="664"/>
      <c r="L2077" s="661"/>
      <c r="M2077" s="661"/>
      <c r="N2077" s="664">
        <v>7</v>
      </c>
      <c r="O2077" s="664">
        <v>4815.0200000000004</v>
      </c>
      <c r="P2077" s="677"/>
      <c r="Q2077" s="665">
        <v>687.86</v>
      </c>
    </row>
    <row r="2078" spans="1:17" ht="14.4" customHeight="1" x14ac:dyDescent="0.3">
      <c r="A2078" s="660" t="s">
        <v>7517</v>
      </c>
      <c r="B2078" s="661" t="s">
        <v>1686</v>
      </c>
      <c r="C2078" s="661" t="s">
        <v>4373</v>
      </c>
      <c r="D2078" s="661" t="s">
        <v>7331</v>
      </c>
      <c r="E2078" s="661" t="s">
        <v>7332</v>
      </c>
      <c r="F2078" s="664"/>
      <c r="G2078" s="664"/>
      <c r="H2078" s="661"/>
      <c r="I2078" s="661"/>
      <c r="J2078" s="664"/>
      <c r="K2078" s="664"/>
      <c r="L2078" s="661"/>
      <c r="M2078" s="661"/>
      <c r="N2078" s="664">
        <v>119.10000000000001</v>
      </c>
      <c r="O2078" s="664">
        <v>1567287.42</v>
      </c>
      <c r="P2078" s="677"/>
      <c r="Q2078" s="665">
        <v>13159.4241813602</v>
      </c>
    </row>
    <row r="2079" spans="1:17" ht="14.4" customHeight="1" x14ac:dyDescent="0.3">
      <c r="A2079" s="660" t="s">
        <v>7517</v>
      </c>
      <c r="B2079" s="661" t="s">
        <v>1686</v>
      </c>
      <c r="C2079" s="661" t="s">
        <v>4373</v>
      </c>
      <c r="D2079" s="661" t="s">
        <v>7355</v>
      </c>
      <c r="E2079" s="661" t="s">
        <v>7332</v>
      </c>
      <c r="F2079" s="664"/>
      <c r="G2079" s="664"/>
      <c r="H2079" s="661"/>
      <c r="I2079" s="661"/>
      <c r="J2079" s="664"/>
      <c r="K2079" s="664"/>
      <c r="L2079" s="661"/>
      <c r="M2079" s="661"/>
      <c r="N2079" s="664">
        <v>102.72</v>
      </c>
      <c r="O2079" s="664">
        <v>132313.82</v>
      </c>
      <c r="P2079" s="677"/>
      <c r="Q2079" s="665">
        <v>1288.1018302180687</v>
      </c>
    </row>
    <row r="2080" spans="1:17" ht="14.4" customHeight="1" x14ac:dyDescent="0.3">
      <c r="A2080" s="660" t="s">
        <v>7517</v>
      </c>
      <c r="B2080" s="661" t="s">
        <v>1686</v>
      </c>
      <c r="C2080" s="661" t="s">
        <v>4373</v>
      </c>
      <c r="D2080" s="661" t="s">
        <v>7356</v>
      </c>
      <c r="E2080" s="661" t="s">
        <v>2127</v>
      </c>
      <c r="F2080" s="664"/>
      <c r="G2080" s="664"/>
      <c r="H2080" s="661"/>
      <c r="I2080" s="661"/>
      <c r="J2080" s="664"/>
      <c r="K2080" s="664"/>
      <c r="L2080" s="661"/>
      <c r="M2080" s="661"/>
      <c r="N2080" s="664">
        <v>13.870000000000001</v>
      </c>
      <c r="O2080" s="664">
        <v>20311.16</v>
      </c>
      <c r="P2080" s="677"/>
      <c r="Q2080" s="665">
        <v>1464.395097332372</v>
      </c>
    </row>
    <row r="2081" spans="1:17" ht="14.4" customHeight="1" x14ac:dyDescent="0.3">
      <c r="A2081" s="660" t="s">
        <v>7517</v>
      </c>
      <c r="B2081" s="661" t="s">
        <v>1686</v>
      </c>
      <c r="C2081" s="661" t="s">
        <v>4373</v>
      </c>
      <c r="D2081" s="661" t="s">
        <v>7333</v>
      </c>
      <c r="E2081" s="661" t="s">
        <v>2127</v>
      </c>
      <c r="F2081" s="664"/>
      <c r="G2081" s="664"/>
      <c r="H2081" s="661"/>
      <c r="I2081" s="661"/>
      <c r="J2081" s="664"/>
      <c r="K2081" s="664"/>
      <c r="L2081" s="661"/>
      <c r="M2081" s="661"/>
      <c r="N2081" s="664">
        <v>80.94</v>
      </c>
      <c r="O2081" s="664">
        <v>39509.72</v>
      </c>
      <c r="P2081" s="677"/>
      <c r="Q2081" s="665">
        <v>488.13590313812705</v>
      </c>
    </row>
    <row r="2082" spans="1:17" ht="14.4" customHeight="1" x14ac:dyDescent="0.3">
      <c r="A2082" s="660" t="s">
        <v>7517</v>
      </c>
      <c r="B2082" s="661" t="s">
        <v>1686</v>
      </c>
      <c r="C2082" s="661" t="s">
        <v>4373</v>
      </c>
      <c r="D2082" s="661" t="s">
        <v>7334</v>
      </c>
      <c r="E2082" s="661" t="s">
        <v>2127</v>
      </c>
      <c r="F2082" s="664"/>
      <c r="G2082" s="664"/>
      <c r="H2082" s="661"/>
      <c r="I2082" s="661"/>
      <c r="J2082" s="664"/>
      <c r="K2082" s="664"/>
      <c r="L2082" s="661"/>
      <c r="M2082" s="661"/>
      <c r="N2082" s="664">
        <v>52.92</v>
      </c>
      <c r="O2082" s="664">
        <v>8727.7800000000007</v>
      </c>
      <c r="P2082" s="677"/>
      <c r="Q2082" s="665">
        <v>164.92403628117916</v>
      </c>
    </row>
    <row r="2083" spans="1:17" ht="14.4" customHeight="1" x14ac:dyDescent="0.3">
      <c r="A2083" s="660" t="s">
        <v>7517</v>
      </c>
      <c r="B2083" s="661" t="s">
        <v>1686</v>
      </c>
      <c r="C2083" s="661" t="s">
        <v>4373</v>
      </c>
      <c r="D2083" s="661" t="s">
        <v>7335</v>
      </c>
      <c r="E2083" s="661" t="s">
        <v>7161</v>
      </c>
      <c r="F2083" s="664">
        <v>109.94</v>
      </c>
      <c r="G2083" s="664">
        <v>32479.550000000003</v>
      </c>
      <c r="H2083" s="661">
        <v>1</v>
      </c>
      <c r="I2083" s="661">
        <v>295.42977987993453</v>
      </c>
      <c r="J2083" s="664"/>
      <c r="K2083" s="664"/>
      <c r="L2083" s="661"/>
      <c r="M2083" s="661"/>
      <c r="N2083" s="664"/>
      <c r="O2083" s="664"/>
      <c r="P2083" s="677"/>
      <c r="Q2083" s="665"/>
    </row>
    <row r="2084" spans="1:17" ht="14.4" customHeight="1" x14ac:dyDescent="0.3">
      <c r="A2084" s="660" t="s">
        <v>7517</v>
      </c>
      <c r="B2084" s="661" t="s">
        <v>1686</v>
      </c>
      <c r="C2084" s="661" t="s">
        <v>4373</v>
      </c>
      <c r="D2084" s="661" t="s">
        <v>7395</v>
      </c>
      <c r="E2084" s="661" t="s">
        <v>2127</v>
      </c>
      <c r="F2084" s="664"/>
      <c r="G2084" s="664"/>
      <c r="H2084" s="661"/>
      <c r="I2084" s="661"/>
      <c r="J2084" s="664"/>
      <c r="K2084" s="664"/>
      <c r="L2084" s="661"/>
      <c r="M2084" s="661"/>
      <c r="N2084" s="664">
        <v>1.22</v>
      </c>
      <c r="O2084" s="664">
        <v>2414.5</v>
      </c>
      <c r="P2084" s="677"/>
      <c r="Q2084" s="665">
        <v>1979.0983606557377</v>
      </c>
    </row>
    <row r="2085" spans="1:17" ht="14.4" customHeight="1" x14ac:dyDescent="0.3">
      <c r="A2085" s="660" t="s">
        <v>7517</v>
      </c>
      <c r="B2085" s="661" t="s">
        <v>1686</v>
      </c>
      <c r="C2085" s="661" t="s">
        <v>4373</v>
      </c>
      <c r="D2085" s="661" t="s">
        <v>7396</v>
      </c>
      <c r="E2085" s="661" t="s">
        <v>2139</v>
      </c>
      <c r="F2085" s="664"/>
      <c r="G2085" s="664"/>
      <c r="H2085" s="661"/>
      <c r="I2085" s="661"/>
      <c r="J2085" s="664"/>
      <c r="K2085" s="664"/>
      <c r="L2085" s="661"/>
      <c r="M2085" s="661"/>
      <c r="N2085" s="664">
        <v>6.22</v>
      </c>
      <c r="O2085" s="664">
        <v>4653.84</v>
      </c>
      <c r="P2085" s="677"/>
      <c r="Q2085" s="665">
        <v>748.20578778135052</v>
      </c>
    </row>
    <row r="2086" spans="1:17" ht="14.4" customHeight="1" x14ac:dyDescent="0.3">
      <c r="A2086" s="660" t="s">
        <v>7517</v>
      </c>
      <c r="B2086" s="661" t="s">
        <v>1686</v>
      </c>
      <c r="C2086" s="661" t="s">
        <v>4373</v>
      </c>
      <c r="D2086" s="661" t="s">
        <v>7336</v>
      </c>
      <c r="E2086" s="661" t="s">
        <v>3819</v>
      </c>
      <c r="F2086" s="664"/>
      <c r="G2086" s="664"/>
      <c r="H2086" s="661"/>
      <c r="I2086" s="661"/>
      <c r="J2086" s="664"/>
      <c r="K2086" s="664"/>
      <c r="L2086" s="661"/>
      <c r="M2086" s="661"/>
      <c r="N2086" s="664">
        <v>27.3</v>
      </c>
      <c r="O2086" s="664">
        <v>58768.41</v>
      </c>
      <c r="P2086" s="677"/>
      <c r="Q2086" s="665">
        <v>2152.689010989011</v>
      </c>
    </row>
    <row r="2087" spans="1:17" ht="14.4" customHeight="1" x14ac:dyDescent="0.3">
      <c r="A2087" s="660" t="s">
        <v>7517</v>
      </c>
      <c r="B2087" s="661" t="s">
        <v>1686</v>
      </c>
      <c r="C2087" s="661" t="s">
        <v>4373</v>
      </c>
      <c r="D2087" s="661" t="s">
        <v>7337</v>
      </c>
      <c r="E2087" s="661" t="s">
        <v>2139</v>
      </c>
      <c r="F2087" s="664"/>
      <c r="G2087" s="664"/>
      <c r="H2087" s="661"/>
      <c r="I2087" s="661"/>
      <c r="J2087" s="664"/>
      <c r="K2087" s="664"/>
      <c r="L2087" s="661"/>
      <c r="M2087" s="661"/>
      <c r="N2087" s="664">
        <v>8.51</v>
      </c>
      <c r="O2087" s="664">
        <v>12734.44</v>
      </c>
      <c r="P2087" s="677"/>
      <c r="Q2087" s="665">
        <v>1496.4089306698004</v>
      </c>
    </row>
    <row r="2088" spans="1:17" ht="14.4" customHeight="1" x14ac:dyDescent="0.3">
      <c r="A2088" s="660" t="s">
        <v>7517</v>
      </c>
      <c r="B2088" s="661" t="s">
        <v>1686</v>
      </c>
      <c r="C2088" s="661" t="s">
        <v>4373</v>
      </c>
      <c r="D2088" s="661" t="s">
        <v>7338</v>
      </c>
      <c r="E2088" s="661" t="s">
        <v>7161</v>
      </c>
      <c r="F2088" s="664">
        <v>242.57</v>
      </c>
      <c r="G2088" s="664">
        <v>345185.63</v>
      </c>
      <c r="H2088" s="661">
        <v>1</v>
      </c>
      <c r="I2088" s="661">
        <v>1423.0351238817661</v>
      </c>
      <c r="J2088" s="664"/>
      <c r="K2088" s="664"/>
      <c r="L2088" s="661"/>
      <c r="M2088" s="661"/>
      <c r="N2088" s="664"/>
      <c r="O2088" s="664"/>
      <c r="P2088" s="677"/>
      <c r="Q2088" s="665"/>
    </row>
    <row r="2089" spans="1:17" ht="14.4" customHeight="1" x14ac:dyDescent="0.3">
      <c r="A2089" s="660" t="s">
        <v>7517</v>
      </c>
      <c r="B2089" s="661" t="s">
        <v>1686</v>
      </c>
      <c r="C2089" s="661" t="s">
        <v>4373</v>
      </c>
      <c r="D2089" s="661" t="s">
        <v>7339</v>
      </c>
      <c r="E2089" s="661" t="s">
        <v>3850</v>
      </c>
      <c r="F2089" s="664"/>
      <c r="G2089" s="664"/>
      <c r="H2089" s="661"/>
      <c r="I2089" s="661"/>
      <c r="J2089" s="664"/>
      <c r="K2089" s="664"/>
      <c r="L2089" s="661"/>
      <c r="M2089" s="661"/>
      <c r="N2089" s="664">
        <v>0</v>
      </c>
      <c r="O2089" s="664">
        <v>0</v>
      </c>
      <c r="P2089" s="677"/>
      <c r="Q2089" s="665"/>
    </row>
    <row r="2090" spans="1:17" ht="14.4" customHeight="1" x14ac:dyDescent="0.3">
      <c r="A2090" s="660" t="s">
        <v>7517</v>
      </c>
      <c r="B2090" s="661" t="s">
        <v>1686</v>
      </c>
      <c r="C2090" s="661" t="s">
        <v>4373</v>
      </c>
      <c r="D2090" s="661" t="s">
        <v>7538</v>
      </c>
      <c r="E2090" s="661" t="s">
        <v>7539</v>
      </c>
      <c r="F2090" s="664"/>
      <c r="G2090" s="664"/>
      <c r="H2090" s="661"/>
      <c r="I2090" s="661"/>
      <c r="J2090" s="664"/>
      <c r="K2090" s="664"/>
      <c r="L2090" s="661"/>
      <c r="M2090" s="661"/>
      <c r="N2090" s="664">
        <v>2</v>
      </c>
      <c r="O2090" s="664">
        <v>692.32</v>
      </c>
      <c r="P2090" s="677"/>
      <c r="Q2090" s="665">
        <v>346.16</v>
      </c>
    </row>
    <row r="2091" spans="1:17" ht="14.4" customHeight="1" x14ac:dyDescent="0.3">
      <c r="A2091" s="660" t="s">
        <v>7517</v>
      </c>
      <c r="B2091" s="661" t="s">
        <v>1686</v>
      </c>
      <c r="C2091" s="661" t="s">
        <v>4373</v>
      </c>
      <c r="D2091" s="661" t="s">
        <v>7226</v>
      </c>
      <c r="E2091" s="661" t="s">
        <v>1978</v>
      </c>
      <c r="F2091" s="664">
        <v>7.95</v>
      </c>
      <c r="G2091" s="664">
        <v>260.18</v>
      </c>
      <c r="H2091" s="661">
        <v>1</v>
      </c>
      <c r="I2091" s="661">
        <v>32.727044025157234</v>
      </c>
      <c r="J2091" s="664"/>
      <c r="K2091" s="664"/>
      <c r="L2091" s="661"/>
      <c r="M2091" s="661"/>
      <c r="N2091" s="664"/>
      <c r="O2091" s="664"/>
      <c r="P2091" s="677"/>
      <c r="Q2091" s="665"/>
    </row>
    <row r="2092" spans="1:17" ht="14.4" customHeight="1" x14ac:dyDescent="0.3">
      <c r="A2092" s="660" t="s">
        <v>7517</v>
      </c>
      <c r="B2092" s="661" t="s">
        <v>1686</v>
      </c>
      <c r="C2092" s="661" t="s">
        <v>4373</v>
      </c>
      <c r="D2092" s="661" t="s">
        <v>7399</v>
      </c>
      <c r="E2092" s="661" t="s">
        <v>3505</v>
      </c>
      <c r="F2092" s="664"/>
      <c r="G2092" s="664"/>
      <c r="H2092" s="661"/>
      <c r="I2092" s="661"/>
      <c r="J2092" s="664">
        <v>3.19</v>
      </c>
      <c r="K2092" s="664">
        <v>15496.02</v>
      </c>
      <c r="L2092" s="661"/>
      <c r="M2092" s="661">
        <v>4857.6865203761754</v>
      </c>
      <c r="N2092" s="664">
        <v>17.66</v>
      </c>
      <c r="O2092" s="664">
        <v>43368.299999999996</v>
      </c>
      <c r="P2092" s="677"/>
      <c r="Q2092" s="665">
        <v>2455.736126840317</v>
      </c>
    </row>
    <row r="2093" spans="1:17" ht="14.4" customHeight="1" x14ac:dyDescent="0.3">
      <c r="A2093" s="660" t="s">
        <v>7517</v>
      </c>
      <c r="B2093" s="661" t="s">
        <v>1686</v>
      </c>
      <c r="C2093" s="661" t="s">
        <v>4373</v>
      </c>
      <c r="D2093" s="661" t="s">
        <v>7343</v>
      </c>
      <c r="E2093" s="661" t="s">
        <v>3853</v>
      </c>
      <c r="F2093" s="664"/>
      <c r="G2093" s="664"/>
      <c r="H2093" s="661"/>
      <c r="I2093" s="661"/>
      <c r="J2093" s="664"/>
      <c r="K2093" s="664"/>
      <c r="L2093" s="661"/>
      <c r="M2093" s="661"/>
      <c r="N2093" s="664">
        <v>3</v>
      </c>
      <c r="O2093" s="664">
        <v>246769.77</v>
      </c>
      <c r="P2093" s="677"/>
      <c r="Q2093" s="665">
        <v>82256.59</v>
      </c>
    </row>
    <row r="2094" spans="1:17" ht="14.4" customHeight="1" x14ac:dyDescent="0.3">
      <c r="A2094" s="660" t="s">
        <v>7517</v>
      </c>
      <c r="B2094" s="661" t="s">
        <v>1686</v>
      </c>
      <c r="C2094" s="661" t="s">
        <v>4373</v>
      </c>
      <c r="D2094" s="661" t="s">
        <v>7345</v>
      </c>
      <c r="E2094" s="661" t="s">
        <v>2192</v>
      </c>
      <c r="F2094" s="664"/>
      <c r="G2094" s="664"/>
      <c r="H2094" s="661"/>
      <c r="I2094" s="661"/>
      <c r="J2094" s="664"/>
      <c r="K2094" s="664"/>
      <c r="L2094" s="661"/>
      <c r="M2094" s="661"/>
      <c r="N2094" s="664">
        <v>4.2299999999999995</v>
      </c>
      <c r="O2094" s="664">
        <v>3343.33</v>
      </c>
      <c r="P2094" s="677"/>
      <c r="Q2094" s="665">
        <v>790.38534278959821</v>
      </c>
    </row>
    <row r="2095" spans="1:17" ht="14.4" customHeight="1" x14ac:dyDescent="0.3">
      <c r="A2095" s="660" t="s">
        <v>7517</v>
      </c>
      <c r="B2095" s="661" t="s">
        <v>1686</v>
      </c>
      <c r="C2095" s="661" t="s">
        <v>4373</v>
      </c>
      <c r="D2095" s="661" t="s">
        <v>7404</v>
      </c>
      <c r="E2095" s="661" t="s">
        <v>2192</v>
      </c>
      <c r="F2095" s="664"/>
      <c r="G2095" s="664"/>
      <c r="H2095" s="661"/>
      <c r="I2095" s="661"/>
      <c r="J2095" s="664"/>
      <c r="K2095" s="664"/>
      <c r="L2095" s="661"/>
      <c r="M2095" s="661"/>
      <c r="N2095" s="664">
        <v>1.77</v>
      </c>
      <c r="O2095" s="664">
        <v>279.79000000000002</v>
      </c>
      <c r="P2095" s="677"/>
      <c r="Q2095" s="665">
        <v>158.07344632768363</v>
      </c>
    </row>
    <row r="2096" spans="1:17" ht="14.4" customHeight="1" x14ac:dyDescent="0.3">
      <c r="A2096" s="660" t="s">
        <v>7517</v>
      </c>
      <c r="B2096" s="661" t="s">
        <v>1686</v>
      </c>
      <c r="C2096" s="661" t="s">
        <v>4373</v>
      </c>
      <c r="D2096" s="661" t="s">
        <v>7406</v>
      </c>
      <c r="E2096" s="661" t="s">
        <v>2192</v>
      </c>
      <c r="F2096" s="664"/>
      <c r="G2096" s="664"/>
      <c r="H2096" s="661"/>
      <c r="I2096" s="661"/>
      <c r="J2096" s="664"/>
      <c r="K2096" s="664"/>
      <c r="L2096" s="661"/>
      <c r="M2096" s="661"/>
      <c r="N2096" s="664">
        <v>2.2000000000000002</v>
      </c>
      <c r="O2096" s="664">
        <v>173.88000000000002</v>
      </c>
      <c r="P2096" s="677"/>
      <c r="Q2096" s="665">
        <v>79.036363636363646</v>
      </c>
    </row>
    <row r="2097" spans="1:17" ht="14.4" customHeight="1" x14ac:dyDescent="0.3">
      <c r="A2097" s="660" t="s">
        <v>7517</v>
      </c>
      <c r="B2097" s="661" t="s">
        <v>1686</v>
      </c>
      <c r="C2097" s="661" t="s">
        <v>4373</v>
      </c>
      <c r="D2097" s="661" t="s">
        <v>7408</v>
      </c>
      <c r="E2097" s="661" t="s">
        <v>2214</v>
      </c>
      <c r="F2097" s="664"/>
      <c r="G2097" s="664"/>
      <c r="H2097" s="661"/>
      <c r="I2097" s="661"/>
      <c r="J2097" s="664"/>
      <c r="K2097" s="664"/>
      <c r="L2097" s="661"/>
      <c r="M2097" s="661"/>
      <c r="N2097" s="664">
        <v>25</v>
      </c>
      <c r="O2097" s="664">
        <v>53817.25</v>
      </c>
      <c r="P2097" s="677"/>
      <c r="Q2097" s="665">
        <v>2152.69</v>
      </c>
    </row>
    <row r="2098" spans="1:17" ht="14.4" customHeight="1" x14ac:dyDescent="0.3">
      <c r="A2098" s="660" t="s">
        <v>7517</v>
      </c>
      <c r="B2098" s="661" t="s">
        <v>1686</v>
      </c>
      <c r="C2098" s="661" t="s">
        <v>4373</v>
      </c>
      <c r="D2098" s="661" t="s">
        <v>7409</v>
      </c>
      <c r="E2098" s="661" t="s">
        <v>3505</v>
      </c>
      <c r="F2098" s="664"/>
      <c r="G2098" s="664"/>
      <c r="H2098" s="661"/>
      <c r="I2098" s="661"/>
      <c r="J2098" s="664"/>
      <c r="K2098" s="664"/>
      <c r="L2098" s="661"/>
      <c r="M2098" s="661"/>
      <c r="N2098" s="664">
        <v>20.020000000000003</v>
      </c>
      <c r="O2098" s="664">
        <v>14749.07</v>
      </c>
      <c r="P2098" s="677"/>
      <c r="Q2098" s="665">
        <v>736.71678321678314</v>
      </c>
    </row>
    <row r="2099" spans="1:17" ht="14.4" customHeight="1" x14ac:dyDescent="0.3">
      <c r="A2099" s="660" t="s">
        <v>7517</v>
      </c>
      <c r="B2099" s="661" t="s">
        <v>1686</v>
      </c>
      <c r="C2099" s="661" t="s">
        <v>4373</v>
      </c>
      <c r="D2099" s="661" t="s">
        <v>7410</v>
      </c>
      <c r="E2099" s="661" t="s">
        <v>3505</v>
      </c>
      <c r="F2099" s="664"/>
      <c r="G2099" s="664"/>
      <c r="H2099" s="661"/>
      <c r="I2099" s="661"/>
      <c r="J2099" s="664"/>
      <c r="K2099" s="664"/>
      <c r="L2099" s="661"/>
      <c r="M2099" s="661"/>
      <c r="N2099" s="664">
        <v>2.02</v>
      </c>
      <c r="O2099" s="664">
        <v>7440.89</v>
      </c>
      <c r="P2099" s="677"/>
      <c r="Q2099" s="665">
        <v>3683.6089108910892</v>
      </c>
    </row>
    <row r="2100" spans="1:17" ht="14.4" customHeight="1" x14ac:dyDescent="0.3">
      <c r="A2100" s="660" t="s">
        <v>7517</v>
      </c>
      <c r="B2100" s="661" t="s">
        <v>1686</v>
      </c>
      <c r="C2100" s="661" t="s">
        <v>4377</v>
      </c>
      <c r="D2100" s="661" t="s">
        <v>7230</v>
      </c>
      <c r="E2100" s="661" t="s">
        <v>7231</v>
      </c>
      <c r="F2100" s="664">
        <v>1</v>
      </c>
      <c r="G2100" s="664">
        <v>10813.54</v>
      </c>
      <c r="H2100" s="661">
        <v>1</v>
      </c>
      <c r="I2100" s="661">
        <v>10813.54</v>
      </c>
      <c r="J2100" s="664"/>
      <c r="K2100" s="664"/>
      <c r="L2100" s="661"/>
      <c r="M2100" s="661"/>
      <c r="N2100" s="664"/>
      <c r="O2100" s="664"/>
      <c r="P2100" s="677"/>
      <c r="Q2100" s="665"/>
    </row>
    <row r="2101" spans="1:17" ht="14.4" customHeight="1" x14ac:dyDescent="0.3">
      <c r="A2101" s="660" t="s">
        <v>7517</v>
      </c>
      <c r="B2101" s="661" t="s">
        <v>1686</v>
      </c>
      <c r="C2101" s="661" t="s">
        <v>4378</v>
      </c>
      <c r="D2101" s="661" t="s">
        <v>7179</v>
      </c>
      <c r="E2101" s="661" t="s">
        <v>7180</v>
      </c>
      <c r="F2101" s="664">
        <v>0.5</v>
      </c>
      <c r="G2101" s="664">
        <v>97.8</v>
      </c>
      <c r="H2101" s="661">
        <v>1</v>
      </c>
      <c r="I2101" s="661">
        <v>195.6</v>
      </c>
      <c r="J2101" s="664"/>
      <c r="K2101" s="664"/>
      <c r="L2101" s="661"/>
      <c r="M2101" s="661"/>
      <c r="N2101" s="664"/>
      <c r="O2101" s="664"/>
      <c r="P2101" s="677"/>
      <c r="Q2101" s="665"/>
    </row>
    <row r="2102" spans="1:17" ht="14.4" customHeight="1" x14ac:dyDescent="0.3">
      <c r="A2102" s="660" t="s">
        <v>7517</v>
      </c>
      <c r="B2102" s="661" t="s">
        <v>1686</v>
      </c>
      <c r="C2102" s="661" t="s">
        <v>4378</v>
      </c>
      <c r="D2102" s="661" t="s">
        <v>7235</v>
      </c>
      <c r="E2102" s="661" t="s">
        <v>7236</v>
      </c>
      <c r="F2102" s="664">
        <v>1.92</v>
      </c>
      <c r="G2102" s="664">
        <v>9245.11</v>
      </c>
      <c r="H2102" s="661">
        <v>1</v>
      </c>
      <c r="I2102" s="661">
        <v>4815.1614583333339</v>
      </c>
      <c r="J2102" s="664"/>
      <c r="K2102" s="664"/>
      <c r="L2102" s="661"/>
      <c r="M2102" s="661"/>
      <c r="N2102" s="664"/>
      <c r="O2102" s="664"/>
      <c r="P2102" s="677"/>
      <c r="Q2102" s="665"/>
    </row>
    <row r="2103" spans="1:17" ht="14.4" customHeight="1" x14ac:dyDescent="0.3">
      <c r="A2103" s="660" t="s">
        <v>7517</v>
      </c>
      <c r="B2103" s="661" t="s">
        <v>1686</v>
      </c>
      <c r="C2103" s="661" t="s">
        <v>4378</v>
      </c>
      <c r="D2103" s="661" t="s">
        <v>7200</v>
      </c>
      <c r="E2103" s="661" t="s">
        <v>7161</v>
      </c>
      <c r="F2103" s="664">
        <v>4.4000000000000004</v>
      </c>
      <c r="G2103" s="664">
        <v>49.85</v>
      </c>
      <c r="H2103" s="661">
        <v>1</v>
      </c>
      <c r="I2103" s="661">
        <v>11.329545454545453</v>
      </c>
      <c r="J2103" s="664"/>
      <c r="K2103" s="664"/>
      <c r="L2103" s="661"/>
      <c r="M2103" s="661"/>
      <c r="N2103" s="664"/>
      <c r="O2103" s="664"/>
      <c r="P2103" s="677"/>
      <c r="Q2103" s="665"/>
    </row>
    <row r="2104" spans="1:17" ht="14.4" customHeight="1" x14ac:dyDescent="0.3">
      <c r="A2104" s="660" t="s">
        <v>7517</v>
      </c>
      <c r="B2104" s="661" t="s">
        <v>1686</v>
      </c>
      <c r="C2104" s="661" t="s">
        <v>4378</v>
      </c>
      <c r="D2104" s="661" t="s">
        <v>7256</v>
      </c>
      <c r="E2104" s="661" t="s">
        <v>7257</v>
      </c>
      <c r="F2104" s="664">
        <v>1.52</v>
      </c>
      <c r="G2104" s="664">
        <v>1759.24</v>
      </c>
      <c r="H2104" s="661">
        <v>1</v>
      </c>
      <c r="I2104" s="661">
        <v>1157.3947368421052</v>
      </c>
      <c r="J2104" s="664"/>
      <c r="K2104" s="664"/>
      <c r="L2104" s="661"/>
      <c r="M2104" s="661"/>
      <c r="N2104" s="664"/>
      <c r="O2104" s="664"/>
      <c r="P2104" s="677"/>
      <c r="Q2104" s="665"/>
    </row>
    <row r="2105" spans="1:17" ht="14.4" customHeight="1" x14ac:dyDescent="0.3">
      <c r="A2105" s="660" t="s">
        <v>7517</v>
      </c>
      <c r="B2105" s="661" t="s">
        <v>1686</v>
      </c>
      <c r="C2105" s="661" t="s">
        <v>4378</v>
      </c>
      <c r="D2105" s="661" t="s">
        <v>7263</v>
      </c>
      <c r="E2105" s="661" t="s">
        <v>7161</v>
      </c>
      <c r="F2105" s="664">
        <v>0.37</v>
      </c>
      <c r="G2105" s="664">
        <v>544.42999999999995</v>
      </c>
      <c r="H2105" s="661">
        <v>1</v>
      </c>
      <c r="I2105" s="661">
        <v>1471.4324324324323</v>
      </c>
      <c r="J2105" s="664"/>
      <c r="K2105" s="664"/>
      <c r="L2105" s="661"/>
      <c r="M2105" s="661"/>
      <c r="N2105" s="664"/>
      <c r="O2105" s="664"/>
      <c r="P2105" s="677"/>
      <c r="Q2105" s="665"/>
    </row>
    <row r="2106" spans="1:17" ht="14.4" customHeight="1" x14ac:dyDescent="0.3">
      <c r="A2106" s="660" t="s">
        <v>7517</v>
      </c>
      <c r="B2106" s="661" t="s">
        <v>1686</v>
      </c>
      <c r="C2106" s="661" t="s">
        <v>4378</v>
      </c>
      <c r="D2106" s="661" t="s">
        <v>7202</v>
      </c>
      <c r="E2106" s="661" t="s">
        <v>1021</v>
      </c>
      <c r="F2106" s="664">
        <v>0.8</v>
      </c>
      <c r="G2106" s="664">
        <v>61.48</v>
      </c>
      <c r="H2106" s="661">
        <v>1</v>
      </c>
      <c r="I2106" s="661">
        <v>76.849999999999994</v>
      </c>
      <c r="J2106" s="664"/>
      <c r="K2106" s="664"/>
      <c r="L2106" s="661"/>
      <c r="M2106" s="661"/>
      <c r="N2106" s="664"/>
      <c r="O2106" s="664"/>
      <c r="P2106" s="677"/>
      <c r="Q2106" s="665"/>
    </row>
    <row r="2107" spans="1:17" ht="14.4" customHeight="1" x14ac:dyDescent="0.3">
      <c r="A2107" s="660" t="s">
        <v>7517</v>
      </c>
      <c r="B2107" s="661" t="s">
        <v>1686</v>
      </c>
      <c r="C2107" s="661" t="s">
        <v>4378</v>
      </c>
      <c r="D2107" s="661" t="s">
        <v>7307</v>
      </c>
      <c r="E2107" s="661" t="s">
        <v>1899</v>
      </c>
      <c r="F2107" s="664">
        <v>3.82</v>
      </c>
      <c r="G2107" s="664">
        <v>18399.95</v>
      </c>
      <c r="H2107" s="661">
        <v>1</v>
      </c>
      <c r="I2107" s="661">
        <v>4816.7408376963358</v>
      </c>
      <c r="J2107" s="664"/>
      <c r="K2107" s="664"/>
      <c r="L2107" s="661"/>
      <c r="M2107" s="661"/>
      <c r="N2107" s="664"/>
      <c r="O2107" s="664"/>
      <c r="P2107" s="677"/>
      <c r="Q2107" s="665"/>
    </row>
    <row r="2108" spans="1:17" ht="14.4" customHeight="1" x14ac:dyDescent="0.3">
      <c r="A2108" s="660" t="s">
        <v>7517</v>
      </c>
      <c r="B2108" s="661" t="s">
        <v>1686</v>
      </c>
      <c r="C2108" s="661" t="s">
        <v>4378</v>
      </c>
      <c r="D2108" s="661" t="s">
        <v>7308</v>
      </c>
      <c r="E2108" s="661" t="s">
        <v>1899</v>
      </c>
      <c r="F2108" s="664">
        <v>0.51</v>
      </c>
      <c r="G2108" s="664">
        <v>7367.07</v>
      </c>
      <c r="H2108" s="661">
        <v>1</v>
      </c>
      <c r="I2108" s="661">
        <v>14445.235294117647</v>
      </c>
      <c r="J2108" s="664"/>
      <c r="K2108" s="664"/>
      <c r="L2108" s="661"/>
      <c r="M2108" s="661"/>
      <c r="N2108" s="664"/>
      <c r="O2108" s="664"/>
      <c r="P2108" s="677"/>
      <c r="Q2108" s="665"/>
    </row>
    <row r="2109" spans="1:17" ht="14.4" customHeight="1" x14ac:dyDescent="0.3">
      <c r="A2109" s="660" t="s">
        <v>7517</v>
      </c>
      <c r="B2109" s="661" t="s">
        <v>1686</v>
      </c>
      <c r="C2109" s="661" t="s">
        <v>7167</v>
      </c>
      <c r="D2109" s="661" t="s">
        <v>7179</v>
      </c>
      <c r="E2109" s="661" t="s">
        <v>7180</v>
      </c>
      <c r="F2109" s="664"/>
      <c r="G2109" s="664"/>
      <c r="H2109" s="661"/>
      <c r="I2109" s="661"/>
      <c r="J2109" s="664"/>
      <c r="K2109" s="664"/>
      <c r="L2109" s="661"/>
      <c r="M2109" s="661"/>
      <c r="N2109" s="664">
        <v>0.2</v>
      </c>
      <c r="O2109" s="664">
        <v>39.46</v>
      </c>
      <c r="P2109" s="677"/>
      <c r="Q2109" s="665">
        <v>197.29999999999998</v>
      </c>
    </row>
    <row r="2110" spans="1:17" ht="14.4" customHeight="1" x14ac:dyDescent="0.3">
      <c r="A2110" s="660" t="s">
        <v>7517</v>
      </c>
      <c r="B2110" s="661" t="s">
        <v>1686</v>
      </c>
      <c r="C2110" s="661" t="s">
        <v>7167</v>
      </c>
      <c r="D2110" s="661" t="s">
        <v>7202</v>
      </c>
      <c r="E2110" s="661" t="s">
        <v>1021</v>
      </c>
      <c r="F2110" s="664"/>
      <c r="G2110" s="664"/>
      <c r="H2110" s="661"/>
      <c r="I2110" s="661"/>
      <c r="J2110" s="664"/>
      <c r="K2110" s="664"/>
      <c r="L2110" s="661"/>
      <c r="M2110" s="661"/>
      <c r="N2110" s="664">
        <v>0.4</v>
      </c>
      <c r="O2110" s="664">
        <v>29.58</v>
      </c>
      <c r="P2110" s="677"/>
      <c r="Q2110" s="665">
        <v>73.949999999999989</v>
      </c>
    </row>
    <row r="2111" spans="1:17" ht="14.4" customHeight="1" x14ac:dyDescent="0.3">
      <c r="A2111" s="660" t="s">
        <v>7517</v>
      </c>
      <c r="B2111" s="661" t="s">
        <v>1686</v>
      </c>
      <c r="C2111" s="661" t="s">
        <v>7167</v>
      </c>
      <c r="D2111" s="661" t="s">
        <v>7331</v>
      </c>
      <c r="E2111" s="661" t="s">
        <v>7332</v>
      </c>
      <c r="F2111" s="664"/>
      <c r="G2111" s="664"/>
      <c r="H2111" s="661"/>
      <c r="I2111" s="661"/>
      <c r="J2111" s="664"/>
      <c r="K2111" s="664"/>
      <c r="L2111" s="661"/>
      <c r="M2111" s="661"/>
      <c r="N2111" s="664">
        <v>3</v>
      </c>
      <c r="O2111" s="664">
        <v>43715.850000000006</v>
      </c>
      <c r="P2111" s="677"/>
      <c r="Q2111" s="665">
        <v>14571.950000000003</v>
      </c>
    </row>
    <row r="2112" spans="1:17" ht="14.4" customHeight="1" x14ac:dyDescent="0.3">
      <c r="A2112" s="660" t="s">
        <v>7517</v>
      </c>
      <c r="B2112" s="661" t="s">
        <v>1686</v>
      </c>
      <c r="C2112" s="661" t="s">
        <v>7167</v>
      </c>
      <c r="D2112" s="661" t="s">
        <v>7356</v>
      </c>
      <c r="E2112" s="661" t="s">
        <v>2127</v>
      </c>
      <c r="F2112" s="664"/>
      <c r="G2112" s="664"/>
      <c r="H2112" s="661"/>
      <c r="I2112" s="661"/>
      <c r="J2112" s="664"/>
      <c r="K2112" s="664"/>
      <c r="L2112" s="661"/>
      <c r="M2112" s="661"/>
      <c r="N2112" s="664">
        <v>1.44</v>
      </c>
      <c r="O2112" s="664">
        <v>2108.7399999999998</v>
      </c>
      <c r="P2112" s="677"/>
      <c r="Q2112" s="665">
        <v>1464.4027777777776</v>
      </c>
    </row>
    <row r="2113" spans="1:17" ht="14.4" customHeight="1" x14ac:dyDescent="0.3">
      <c r="A2113" s="660" t="s">
        <v>7517</v>
      </c>
      <c r="B2113" s="661" t="s">
        <v>1686</v>
      </c>
      <c r="C2113" s="661" t="s">
        <v>7167</v>
      </c>
      <c r="D2113" s="661" t="s">
        <v>7395</v>
      </c>
      <c r="E2113" s="661" t="s">
        <v>2127</v>
      </c>
      <c r="F2113" s="664"/>
      <c r="G2113" s="664"/>
      <c r="H2113" s="661"/>
      <c r="I2113" s="661"/>
      <c r="J2113" s="664"/>
      <c r="K2113" s="664"/>
      <c r="L2113" s="661"/>
      <c r="M2113" s="661"/>
      <c r="N2113" s="664">
        <v>0.87</v>
      </c>
      <c r="O2113" s="664">
        <v>1721.83</v>
      </c>
      <c r="P2113" s="677"/>
      <c r="Q2113" s="665">
        <v>1979.1149425287356</v>
      </c>
    </row>
    <row r="2114" spans="1:17" ht="14.4" customHeight="1" x14ac:dyDescent="0.3">
      <c r="A2114" s="660" t="s">
        <v>7517</v>
      </c>
      <c r="B2114" s="661" t="s">
        <v>1686</v>
      </c>
      <c r="C2114" s="661" t="s">
        <v>4383</v>
      </c>
      <c r="D2114" s="661" t="s">
        <v>7173</v>
      </c>
      <c r="E2114" s="661" t="s">
        <v>7174</v>
      </c>
      <c r="F2114" s="664">
        <v>20.999999999999996</v>
      </c>
      <c r="G2114" s="664">
        <v>1912.12</v>
      </c>
      <c r="H2114" s="661">
        <v>1</v>
      </c>
      <c r="I2114" s="661">
        <v>91.053333333333342</v>
      </c>
      <c r="J2114" s="664">
        <v>41.800000000000004</v>
      </c>
      <c r="K2114" s="664">
        <v>3633.5499999999997</v>
      </c>
      <c r="L2114" s="661">
        <v>1.9002729954186974</v>
      </c>
      <c r="M2114" s="661">
        <v>86.927033492822957</v>
      </c>
      <c r="N2114" s="664">
        <v>24.9</v>
      </c>
      <c r="O2114" s="664">
        <v>1408.07</v>
      </c>
      <c r="P2114" s="677">
        <v>0.73639206744346586</v>
      </c>
      <c r="Q2114" s="665">
        <v>56.548995983935747</v>
      </c>
    </row>
    <row r="2115" spans="1:17" ht="14.4" customHeight="1" x14ac:dyDescent="0.3">
      <c r="A2115" s="660" t="s">
        <v>7517</v>
      </c>
      <c r="B2115" s="661" t="s">
        <v>1686</v>
      </c>
      <c r="C2115" s="661" t="s">
        <v>4383</v>
      </c>
      <c r="D2115" s="661" t="s">
        <v>7175</v>
      </c>
      <c r="E2115" s="661" t="s">
        <v>7176</v>
      </c>
      <c r="F2115" s="664">
        <v>27.6</v>
      </c>
      <c r="G2115" s="664">
        <v>3184.92</v>
      </c>
      <c r="H2115" s="661">
        <v>1</v>
      </c>
      <c r="I2115" s="661">
        <v>115.39565217391304</v>
      </c>
      <c r="J2115" s="664">
        <v>23.419999999999998</v>
      </c>
      <c r="K2115" s="664">
        <v>2821.65</v>
      </c>
      <c r="L2115" s="661">
        <v>0.88594062017256325</v>
      </c>
      <c r="M2115" s="661">
        <v>120.48035866780531</v>
      </c>
      <c r="N2115" s="664">
        <v>25.4</v>
      </c>
      <c r="O2115" s="664">
        <v>2875.28</v>
      </c>
      <c r="P2115" s="677">
        <v>0.90277934767592283</v>
      </c>
      <c r="Q2115" s="665">
        <v>113.20000000000002</v>
      </c>
    </row>
    <row r="2116" spans="1:17" ht="14.4" customHeight="1" x14ac:dyDescent="0.3">
      <c r="A2116" s="660" t="s">
        <v>7517</v>
      </c>
      <c r="B2116" s="661" t="s">
        <v>1686</v>
      </c>
      <c r="C2116" s="661" t="s">
        <v>4383</v>
      </c>
      <c r="D2116" s="661" t="s">
        <v>7357</v>
      </c>
      <c r="E2116" s="661" t="s">
        <v>6522</v>
      </c>
      <c r="F2116" s="664"/>
      <c r="G2116" s="664"/>
      <c r="H2116" s="661"/>
      <c r="I2116" s="661"/>
      <c r="J2116" s="664"/>
      <c r="K2116" s="664"/>
      <c r="L2116" s="661"/>
      <c r="M2116" s="661"/>
      <c r="N2116" s="664">
        <v>0.30000000000000004</v>
      </c>
      <c r="O2116" s="664">
        <v>47.37</v>
      </c>
      <c r="P2116" s="677"/>
      <c r="Q2116" s="665">
        <v>157.89999999999998</v>
      </c>
    </row>
    <row r="2117" spans="1:17" ht="14.4" customHeight="1" x14ac:dyDescent="0.3">
      <c r="A2117" s="660" t="s">
        <v>7517</v>
      </c>
      <c r="B2117" s="661" t="s">
        <v>1686</v>
      </c>
      <c r="C2117" s="661" t="s">
        <v>4383</v>
      </c>
      <c r="D2117" s="661" t="s">
        <v>7177</v>
      </c>
      <c r="E2117" s="661" t="s">
        <v>7178</v>
      </c>
      <c r="F2117" s="664">
        <v>28</v>
      </c>
      <c r="G2117" s="664">
        <v>439.84</v>
      </c>
      <c r="H2117" s="661">
        <v>1</v>
      </c>
      <c r="I2117" s="661">
        <v>15.708571428571428</v>
      </c>
      <c r="J2117" s="664">
        <v>2</v>
      </c>
      <c r="K2117" s="664">
        <v>7.5600000000000005</v>
      </c>
      <c r="L2117" s="661">
        <v>1.7188068388504913E-2</v>
      </c>
      <c r="M2117" s="661">
        <v>3.7800000000000002</v>
      </c>
      <c r="N2117" s="664"/>
      <c r="O2117" s="664"/>
      <c r="P2117" s="677"/>
      <c r="Q2117" s="665"/>
    </row>
    <row r="2118" spans="1:17" ht="14.4" customHeight="1" x14ac:dyDescent="0.3">
      <c r="A2118" s="660" t="s">
        <v>7517</v>
      </c>
      <c r="B2118" s="661" t="s">
        <v>1686</v>
      </c>
      <c r="C2118" s="661" t="s">
        <v>4383</v>
      </c>
      <c r="D2118" s="661" t="s">
        <v>7227</v>
      </c>
      <c r="E2118" s="661" t="s">
        <v>7228</v>
      </c>
      <c r="F2118" s="664">
        <v>2</v>
      </c>
      <c r="G2118" s="664">
        <v>121.52</v>
      </c>
      <c r="H2118" s="661">
        <v>1</v>
      </c>
      <c r="I2118" s="661">
        <v>60.76</v>
      </c>
      <c r="J2118" s="664">
        <v>0.8</v>
      </c>
      <c r="K2118" s="664">
        <v>9.36</v>
      </c>
      <c r="L2118" s="661">
        <v>7.7024358130348913E-2</v>
      </c>
      <c r="M2118" s="661">
        <v>11.7</v>
      </c>
      <c r="N2118" s="664">
        <v>3.4999999999999996</v>
      </c>
      <c r="O2118" s="664">
        <v>40.949999999999996</v>
      </c>
      <c r="P2118" s="677">
        <v>0.33698156682027647</v>
      </c>
      <c r="Q2118" s="665">
        <v>11.700000000000001</v>
      </c>
    </row>
    <row r="2119" spans="1:17" ht="14.4" customHeight="1" x14ac:dyDescent="0.3">
      <c r="A2119" s="660" t="s">
        <v>7517</v>
      </c>
      <c r="B2119" s="661" t="s">
        <v>1686</v>
      </c>
      <c r="C2119" s="661" t="s">
        <v>4383</v>
      </c>
      <c r="D2119" s="661" t="s">
        <v>7179</v>
      </c>
      <c r="E2119" s="661" t="s">
        <v>7180</v>
      </c>
      <c r="F2119" s="664">
        <v>25</v>
      </c>
      <c r="G2119" s="664">
        <v>4889.18</v>
      </c>
      <c r="H2119" s="661">
        <v>1</v>
      </c>
      <c r="I2119" s="661">
        <v>195.56720000000001</v>
      </c>
      <c r="J2119" s="664">
        <v>25.6</v>
      </c>
      <c r="K2119" s="664">
        <v>5050.91</v>
      </c>
      <c r="L2119" s="661">
        <v>1.0330791666496222</v>
      </c>
      <c r="M2119" s="661">
        <v>197.30117187499999</v>
      </c>
      <c r="N2119" s="664">
        <v>30.200000000000003</v>
      </c>
      <c r="O2119" s="664">
        <v>5958.46</v>
      </c>
      <c r="P2119" s="677">
        <v>1.2187033408465222</v>
      </c>
      <c r="Q2119" s="665">
        <v>197.29999999999998</v>
      </c>
    </row>
    <row r="2120" spans="1:17" ht="14.4" customHeight="1" x14ac:dyDescent="0.3">
      <c r="A2120" s="660" t="s">
        <v>7517</v>
      </c>
      <c r="B2120" s="661" t="s">
        <v>1686</v>
      </c>
      <c r="C2120" s="661" t="s">
        <v>4383</v>
      </c>
      <c r="D2120" s="661" t="s">
        <v>7525</v>
      </c>
      <c r="E2120" s="661" t="s">
        <v>7526</v>
      </c>
      <c r="F2120" s="664">
        <v>1</v>
      </c>
      <c r="G2120" s="664">
        <v>10447.280000000001</v>
      </c>
      <c r="H2120" s="661">
        <v>1</v>
      </c>
      <c r="I2120" s="661">
        <v>10447.280000000001</v>
      </c>
      <c r="J2120" s="664">
        <v>3</v>
      </c>
      <c r="K2120" s="664">
        <v>28413.93</v>
      </c>
      <c r="L2120" s="661">
        <v>2.7197442779364578</v>
      </c>
      <c r="M2120" s="661">
        <v>9471.31</v>
      </c>
      <c r="N2120" s="664">
        <v>3</v>
      </c>
      <c r="O2120" s="664">
        <v>25026.720000000001</v>
      </c>
      <c r="P2120" s="677">
        <v>2.395524959606711</v>
      </c>
      <c r="Q2120" s="665">
        <v>8342.24</v>
      </c>
    </row>
    <row r="2121" spans="1:17" ht="14.4" customHeight="1" x14ac:dyDescent="0.3">
      <c r="A2121" s="660" t="s">
        <v>7517</v>
      </c>
      <c r="B2121" s="661" t="s">
        <v>1686</v>
      </c>
      <c r="C2121" s="661" t="s">
        <v>4383</v>
      </c>
      <c r="D2121" s="661" t="s">
        <v>7448</v>
      </c>
      <c r="E2121" s="661" t="s">
        <v>4330</v>
      </c>
      <c r="F2121" s="664">
        <v>1</v>
      </c>
      <c r="G2121" s="664">
        <v>105.43</v>
      </c>
      <c r="H2121" s="661">
        <v>1</v>
      </c>
      <c r="I2121" s="661">
        <v>105.43</v>
      </c>
      <c r="J2121" s="664"/>
      <c r="K2121" s="664"/>
      <c r="L2121" s="661"/>
      <c r="M2121" s="661"/>
      <c r="N2121" s="664"/>
      <c r="O2121" s="664"/>
      <c r="P2121" s="677"/>
      <c r="Q2121" s="665"/>
    </row>
    <row r="2122" spans="1:17" ht="14.4" customHeight="1" x14ac:dyDescent="0.3">
      <c r="A2122" s="660" t="s">
        <v>7517</v>
      </c>
      <c r="B2122" s="661" t="s">
        <v>1686</v>
      </c>
      <c r="C2122" s="661" t="s">
        <v>4383</v>
      </c>
      <c r="D2122" s="661" t="s">
        <v>7230</v>
      </c>
      <c r="E2122" s="661" t="s">
        <v>7231</v>
      </c>
      <c r="F2122" s="664">
        <v>6</v>
      </c>
      <c r="G2122" s="664">
        <v>65310.11</v>
      </c>
      <c r="H2122" s="661">
        <v>1</v>
      </c>
      <c r="I2122" s="661">
        <v>10885.018333333333</v>
      </c>
      <c r="J2122" s="664">
        <v>5</v>
      </c>
      <c r="K2122" s="664">
        <v>42831.44</v>
      </c>
      <c r="L2122" s="661">
        <v>0.65581638126164543</v>
      </c>
      <c r="M2122" s="661">
        <v>8566.2880000000005</v>
      </c>
      <c r="N2122" s="664">
        <v>2</v>
      </c>
      <c r="O2122" s="664">
        <v>15844.76</v>
      </c>
      <c r="P2122" s="677">
        <v>0.24260807400263146</v>
      </c>
      <c r="Q2122" s="665">
        <v>7922.38</v>
      </c>
    </row>
    <row r="2123" spans="1:17" ht="14.4" customHeight="1" x14ac:dyDescent="0.3">
      <c r="A2123" s="660" t="s">
        <v>7517</v>
      </c>
      <c r="B2123" s="661" t="s">
        <v>1686</v>
      </c>
      <c r="C2123" s="661" t="s">
        <v>4383</v>
      </c>
      <c r="D2123" s="661" t="s">
        <v>7181</v>
      </c>
      <c r="E2123" s="661" t="s">
        <v>7182</v>
      </c>
      <c r="F2123" s="664">
        <v>58.809999999999988</v>
      </c>
      <c r="G2123" s="664">
        <v>3980.55</v>
      </c>
      <c r="H2123" s="661">
        <v>1</v>
      </c>
      <c r="I2123" s="661">
        <v>67.684917531032156</v>
      </c>
      <c r="J2123" s="664">
        <v>97.11</v>
      </c>
      <c r="K2123" s="664">
        <v>6634.2300000000014</v>
      </c>
      <c r="L2123" s="661">
        <v>1.6666616422353697</v>
      </c>
      <c r="M2123" s="661">
        <v>68.316651220265697</v>
      </c>
      <c r="N2123" s="664"/>
      <c r="O2123" s="664"/>
      <c r="P2123" s="677"/>
      <c r="Q2123" s="665"/>
    </row>
    <row r="2124" spans="1:17" ht="14.4" customHeight="1" x14ac:dyDescent="0.3">
      <c r="A2124" s="660" t="s">
        <v>7517</v>
      </c>
      <c r="B2124" s="661" t="s">
        <v>1686</v>
      </c>
      <c r="C2124" s="661" t="s">
        <v>4383</v>
      </c>
      <c r="D2124" s="661" t="s">
        <v>7183</v>
      </c>
      <c r="E2124" s="661" t="s">
        <v>7182</v>
      </c>
      <c r="F2124" s="664">
        <v>298.15000000000003</v>
      </c>
      <c r="G2124" s="664">
        <v>39074.480000000003</v>
      </c>
      <c r="H2124" s="661">
        <v>1</v>
      </c>
      <c r="I2124" s="661">
        <v>131.05644809659566</v>
      </c>
      <c r="J2124" s="664">
        <v>34.879999999999995</v>
      </c>
      <c r="K2124" s="664">
        <v>4611.3500000000004</v>
      </c>
      <c r="L2124" s="661">
        <v>0.11801436640999445</v>
      </c>
      <c r="M2124" s="661">
        <v>132.20613532110096</v>
      </c>
      <c r="N2124" s="664"/>
      <c r="O2124" s="664"/>
      <c r="P2124" s="677"/>
      <c r="Q2124" s="665"/>
    </row>
    <row r="2125" spans="1:17" ht="14.4" customHeight="1" x14ac:dyDescent="0.3">
      <c r="A2125" s="660" t="s">
        <v>7517</v>
      </c>
      <c r="B2125" s="661" t="s">
        <v>1686</v>
      </c>
      <c r="C2125" s="661" t="s">
        <v>4383</v>
      </c>
      <c r="D2125" s="661" t="s">
        <v>7184</v>
      </c>
      <c r="E2125" s="661" t="s">
        <v>7182</v>
      </c>
      <c r="F2125" s="664">
        <v>115.4</v>
      </c>
      <c r="G2125" s="664">
        <v>90418.34</v>
      </c>
      <c r="H2125" s="661">
        <v>1</v>
      </c>
      <c r="I2125" s="661">
        <v>783.52114384748688</v>
      </c>
      <c r="J2125" s="664">
        <v>180.52</v>
      </c>
      <c r="K2125" s="664">
        <v>132854.19999999998</v>
      </c>
      <c r="L2125" s="661">
        <v>1.4693280146483554</v>
      </c>
      <c r="M2125" s="661">
        <v>735.95280301351636</v>
      </c>
      <c r="N2125" s="664"/>
      <c r="O2125" s="664"/>
      <c r="P2125" s="677"/>
      <c r="Q2125" s="665"/>
    </row>
    <row r="2126" spans="1:17" ht="14.4" customHeight="1" x14ac:dyDescent="0.3">
      <c r="A2126" s="660" t="s">
        <v>7517</v>
      </c>
      <c r="B2126" s="661" t="s">
        <v>1686</v>
      </c>
      <c r="C2126" s="661" t="s">
        <v>4383</v>
      </c>
      <c r="D2126" s="661" t="s">
        <v>7232</v>
      </c>
      <c r="E2126" s="661" t="s">
        <v>3758</v>
      </c>
      <c r="F2126" s="664"/>
      <c r="G2126" s="664"/>
      <c r="H2126" s="661"/>
      <c r="I2126" s="661"/>
      <c r="J2126" s="664"/>
      <c r="K2126" s="664"/>
      <c r="L2126" s="661"/>
      <c r="M2126" s="661"/>
      <c r="N2126" s="664">
        <v>3</v>
      </c>
      <c r="O2126" s="664">
        <v>91132.049999999988</v>
      </c>
      <c r="P2126" s="677"/>
      <c r="Q2126" s="665">
        <v>30377.349999999995</v>
      </c>
    </row>
    <row r="2127" spans="1:17" ht="14.4" customHeight="1" x14ac:dyDescent="0.3">
      <c r="A2127" s="660" t="s">
        <v>7517</v>
      </c>
      <c r="B2127" s="661" t="s">
        <v>1686</v>
      </c>
      <c r="C2127" s="661" t="s">
        <v>4383</v>
      </c>
      <c r="D2127" s="661" t="s">
        <v>7233</v>
      </c>
      <c r="E2127" s="661" t="s">
        <v>642</v>
      </c>
      <c r="F2127" s="664">
        <v>2</v>
      </c>
      <c r="G2127" s="664">
        <v>68322.3</v>
      </c>
      <c r="H2127" s="661">
        <v>1</v>
      </c>
      <c r="I2127" s="661">
        <v>34161.15</v>
      </c>
      <c r="J2127" s="664">
        <v>2</v>
      </c>
      <c r="K2127" s="664">
        <v>66347.08</v>
      </c>
      <c r="L2127" s="661">
        <v>0.97108967350338027</v>
      </c>
      <c r="M2127" s="661">
        <v>33173.54</v>
      </c>
      <c r="N2127" s="664">
        <v>5</v>
      </c>
      <c r="O2127" s="664">
        <v>165867.70000000001</v>
      </c>
      <c r="P2127" s="677">
        <v>2.4277241837584507</v>
      </c>
      <c r="Q2127" s="665">
        <v>33173.54</v>
      </c>
    </row>
    <row r="2128" spans="1:17" ht="14.4" customHeight="1" x14ac:dyDescent="0.3">
      <c r="A2128" s="660" t="s">
        <v>7517</v>
      </c>
      <c r="B2128" s="661" t="s">
        <v>1686</v>
      </c>
      <c r="C2128" s="661" t="s">
        <v>4383</v>
      </c>
      <c r="D2128" s="661" t="s">
        <v>7360</v>
      </c>
      <c r="E2128" s="661" t="s">
        <v>7236</v>
      </c>
      <c r="F2128" s="664"/>
      <c r="G2128" s="664"/>
      <c r="H2128" s="661"/>
      <c r="I2128" s="661"/>
      <c r="J2128" s="664">
        <v>13.930000000000001</v>
      </c>
      <c r="K2128" s="664">
        <v>20298.77</v>
      </c>
      <c r="L2128" s="661"/>
      <c r="M2128" s="661">
        <v>1457.1981335247665</v>
      </c>
      <c r="N2128" s="664"/>
      <c r="O2128" s="664"/>
      <c r="P2128" s="677"/>
      <c r="Q2128" s="665"/>
    </row>
    <row r="2129" spans="1:17" ht="14.4" customHeight="1" x14ac:dyDescent="0.3">
      <c r="A2129" s="660" t="s">
        <v>7517</v>
      </c>
      <c r="B2129" s="661" t="s">
        <v>1686</v>
      </c>
      <c r="C2129" s="661" t="s">
        <v>4383</v>
      </c>
      <c r="D2129" s="661" t="s">
        <v>7235</v>
      </c>
      <c r="E2129" s="661" t="s">
        <v>7236</v>
      </c>
      <c r="F2129" s="664">
        <v>36.020000000000003</v>
      </c>
      <c r="G2129" s="664">
        <v>173442</v>
      </c>
      <c r="H2129" s="661">
        <v>1</v>
      </c>
      <c r="I2129" s="661">
        <v>4815.1582454192112</v>
      </c>
      <c r="J2129" s="664">
        <v>2</v>
      </c>
      <c r="K2129" s="664">
        <v>9714.7999999999993</v>
      </c>
      <c r="L2129" s="661">
        <v>5.6011807981919022E-2</v>
      </c>
      <c r="M2129" s="661">
        <v>4857.3999999999996</v>
      </c>
      <c r="N2129" s="664"/>
      <c r="O2129" s="664"/>
      <c r="P2129" s="677"/>
      <c r="Q2129" s="665"/>
    </row>
    <row r="2130" spans="1:17" ht="14.4" customHeight="1" x14ac:dyDescent="0.3">
      <c r="A2130" s="660" t="s">
        <v>7517</v>
      </c>
      <c r="B2130" s="661" t="s">
        <v>1686</v>
      </c>
      <c r="C2130" s="661" t="s">
        <v>4383</v>
      </c>
      <c r="D2130" s="661" t="s">
        <v>7361</v>
      </c>
      <c r="E2130" s="661" t="s">
        <v>7236</v>
      </c>
      <c r="F2130" s="664"/>
      <c r="G2130" s="664"/>
      <c r="H2130" s="661"/>
      <c r="I2130" s="661"/>
      <c r="J2130" s="664">
        <v>11</v>
      </c>
      <c r="K2130" s="664">
        <v>160291.23000000001</v>
      </c>
      <c r="L2130" s="661"/>
      <c r="M2130" s="661">
        <v>14571.93</v>
      </c>
      <c r="N2130" s="664"/>
      <c r="O2130" s="664"/>
      <c r="P2130" s="677"/>
      <c r="Q2130" s="665"/>
    </row>
    <row r="2131" spans="1:17" ht="14.4" customHeight="1" x14ac:dyDescent="0.3">
      <c r="A2131" s="660" t="s">
        <v>7517</v>
      </c>
      <c r="B2131" s="661" t="s">
        <v>1686</v>
      </c>
      <c r="C2131" s="661" t="s">
        <v>4383</v>
      </c>
      <c r="D2131" s="661" t="s">
        <v>7540</v>
      </c>
      <c r="E2131" s="661" t="s">
        <v>7541</v>
      </c>
      <c r="F2131" s="664"/>
      <c r="G2131" s="664"/>
      <c r="H2131" s="661"/>
      <c r="I2131" s="661"/>
      <c r="J2131" s="664">
        <v>1</v>
      </c>
      <c r="K2131" s="664">
        <v>650.44000000000005</v>
      </c>
      <c r="L2131" s="661"/>
      <c r="M2131" s="661">
        <v>650.44000000000005</v>
      </c>
      <c r="N2131" s="664"/>
      <c r="O2131" s="664"/>
      <c r="P2131" s="677"/>
      <c r="Q2131" s="665"/>
    </row>
    <row r="2132" spans="1:17" ht="14.4" customHeight="1" x14ac:dyDescent="0.3">
      <c r="A2132" s="660" t="s">
        <v>7517</v>
      </c>
      <c r="B2132" s="661" t="s">
        <v>1686</v>
      </c>
      <c r="C2132" s="661" t="s">
        <v>4383</v>
      </c>
      <c r="D2132" s="661" t="s">
        <v>7189</v>
      </c>
      <c r="E2132" s="661" t="s">
        <v>4221</v>
      </c>
      <c r="F2132" s="664">
        <v>54</v>
      </c>
      <c r="G2132" s="664">
        <v>367217.49</v>
      </c>
      <c r="H2132" s="661">
        <v>1</v>
      </c>
      <c r="I2132" s="661">
        <v>6800.3238888888891</v>
      </c>
      <c r="J2132" s="664">
        <v>42</v>
      </c>
      <c r="K2132" s="664">
        <v>293012.08</v>
      </c>
      <c r="L2132" s="661">
        <v>0.7979251750781261</v>
      </c>
      <c r="M2132" s="661">
        <v>6976.4780952380952</v>
      </c>
      <c r="N2132" s="664">
        <v>48</v>
      </c>
      <c r="O2132" s="664">
        <v>212715.99</v>
      </c>
      <c r="P2132" s="677">
        <v>0.57926432098863267</v>
      </c>
      <c r="Q2132" s="665">
        <v>4431.5831250000001</v>
      </c>
    </row>
    <row r="2133" spans="1:17" ht="14.4" customHeight="1" x14ac:dyDescent="0.3">
      <c r="A2133" s="660" t="s">
        <v>7517</v>
      </c>
      <c r="B2133" s="661" t="s">
        <v>1686</v>
      </c>
      <c r="C2133" s="661" t="s">
        <v>4383</v>
      </c>
      <c r="D2133" s="661" t="s">
        <v>7244</v>
      </c>
      <c r="E2133" s="661" t="s">
        <v>4342</v>
      </c>
      <c r="F2133" s="664">
        <v>7</v>
      </c>
      <c r="G2133" s="664">
        <v>85227.81</v>
      </c>
      <c r="H2133" s="661">
        <v>1</v>
      </c>
      <c r="I2133" s="661">
        <v>12175.401428571427</v>
      </c>
      <c r="J2133" s="664">
        <v>10</v>
      </c>
      <c r="K2133" s="664">
        <v>117669.78</v>
      </c>
      <c r="L2133" s="661">
        <v>1.3806500483820949</v>
      </c>
      <c r="M2133" s="661">
        <v>11766.977999999999</v>
      </c>
      <c r="N2133" s="664">
        <v>25</v>
      </c>
      <c r="O2133" s="664">
        <v>277985.5</v>
      </c>
      <c r="P2133" s="677">
        <v>3.2616759717280077</v>
      </c>
      <c r="Q2133" s="665">
        <v>11119.42</v>
      </c>
    </row>
    <row r="2134" spans="1:17" ht="14.4" customHeight="1" x14ac:dyDescent="0.3">
      <c r="A2134" s="660" t="s">
        <v>7517</v>
      </c>
      <c r="B2134" s="661" t="s">
        <v>1686</v>
      </c>
      <c r="C2134" s="661" t="s">
        <v>4383</v>
      </c>
      <c r="D2134" s="661" t="s">
        <v>7192</v>
      </c>
      <c r="E2134" s="661" t="s">
        <v>7193</v>
      </c>
      <c r="F2134" s="664">
        <v>5</v>
      </c>
      <c r="G2134" s="664">
        <v>122507.25</v>
      </c>
      <c r="H2134" s="661">
        <v>1</v>
      </c>
      <c r="I2134" s="661">
        <v>24501.45</v>
      </c>
      <c r="J2134" s="664">
        <v>6</v>
      </c>
      <c r="K2134" s="664">
        <v>148298.28</v>
      </c>
      <c r="L2134" s="661">
        <v>1.2105265606729398</v>
      </c>
      <c r="M2134" s="661">
        <v>24716.38</v>
      </c>
      <c r="N2134" s="664">
        <v>3</v>
      </c>
      <c r="O2134" s="664">
        <v>74149.14</v>
      </c>
      <c r="P2134" s="677">
        <v>0.60526328033646992</v>
      </c>
      <c r="Q2134" s="665">
        <v>24716.38</v>
      </c>
    </row>
    <row r="2135" spans="1:17" ht="14.4" customHeight="1" x14ac:dyDescent="0.3">
      <c r="A2135" s="660" t="s">
        <v>7517</v>
      </c>
      <c r="B2135" s="661" t="s">
        <v>1686</v>
      </c>
      <c r="C2135" s="661" t="s">
        <v>4383</v>
      </c>
      <c r="D2135" s="661" t="s">
        <v>7196</v>
      </c>
      <c r="E2135" s="661" t="s">
        <v>3947</v>
      </c>
      <c r="F2135" s="664"/>
      <c r="G2135" s="664"/>
      <c r="H2135" s="661"/>
      <c r="I2135" s="661"/>
      <c r="J2135" s="664"/>
      <c r="K2135" s="664"/>
      <c r="L2135" s="661"/>
      <c r="M2135" s="661"/>
      <c r="N2135" s="664">
        <v>4.3099999999999996</v>
      </c>
      <c r="O2135" s="664">
        <v>26375.26</v>
      </c>
      <c r="P2135" s="677"/>
      <c r="Q2135" s="665">
        <v>6119.5498839907195</v>
      </c>
    </row>
    <row r="2136" spans="1:17" ht="14.4" customHeight="1" x14ac:dyDescent="0.3">
      <c r="A2136" s="660" t="s">
        <v>7517</v>
      </c>
      <c r="B2136" s="661" t="s">
        <v>1686</v>
      </c>
      <c r="C2136" s="661" t="s">
        <v>4383</v>
      </c>
      <c r="D2136" s="661" t="s">
        <v>7252</v>
      </c>
      <c r="E2136" s="661" t="s">
        <v>7253</v>
      </c>
      <c r="F2136" s="664">
        <v>30</v>
      </c>
      <c r="G2136" s="664">
        <v>1511.04</v>
      </c>
      <c r="H2136" s="661">
        <v>1</v>
      </c>
      <c r="I2136" s="661">
        <v>50.368000000000002</v>
      </c>
      <c r="J2136" s="664">
        <v>17</v>
      </c>
      <c r="K2136" s="664">
        <v>866.15000000000009</v>
      </c>
      <c r="L2136" s="661">
        <v>0.57321447479881416</v>
      </c>
      <c r="M2136" s="661">
        <v>50.95</v>
      </c>
      <c r="N2136" s="664">
        <v>17</v>
      </c>
      <c r="O2136" s="664">
        <v>866.15</v>
      </c>
      <c r="P2136" s="677">
        <v>0.57321447479881404</v>
      </c>
      <c r="Q2136" s="665">
        <v>50.949999999999996</v>
      </c>
    </row>
    <row r="2137" spans="1:17" ht="14.4" customHeight="1" x14ac:dyDescent="0.3">
      <c r="A2137" s="660" t="s">
        <v>7517</v>
      </c>
      <c r="B2137" s="661" t="s">
        <v>1686</v>
      </c>
      <c r="C2137" s="661" t="s">
        <v>4383</v>
      </c>
      <c r="D2137" s="661" t="s">
        <v>7347</v>
      </c>
      <c r="E2137" s="661" t="s">
        <v>1826</v>
      </c>
      <c r="F2137" s="664">
        <v>9.6199999999999992</v>
      </c>
      <c r="G2137" s="664">
        <v>2886.56</v>
      </c>
      <c r="H2137" s="661">
        <v>1</v>
      </c>
      <c r="I2137" s="661">
        <v>300.05821205821206</v>
      </c>
      <c r="J2137" s="664">
        <v>7</v>
      </c>
      <c r="K2137" s="664">
        <v>2118.83</v>
      </c>
      <c r="L2137" s="661">
        <v>0.73403289728950727</v>
      </c>
      <c r="M2137" s="661">
        <v>302.69</v>
      </c>
      <c r="N2137" s="664">
        <v>51.089999999999996</v>
      </c>
      <c r="O2137" s="664">
        <v>6524.49</v>
      </c>
      <c r="P2137" s="677">
        <v>2.2602994567928607</v>
      </c>
      <c r="Q2137" s="665">
        <v>127.70581327069877</v>
      </c>
    </row>
    <row r="2138" spans="1:17" ht="14.4" customHeight="1" x14ac:dyDescent="0.3">
      <c r="A2138" s="660" t="s">
        <v>7517</v>
      </c>
      <c r="B2138" s="661" t="s">
        <v>1686</v>
      </c>
      <c r="C2138" s="661" t="s">
        <v>4383</v>
      </c>
      <c r="D2138" s="661" t="s">
        <v>7348</v>
      </c>
      <c r="E2138" s="661" t="s">
        <v>1826</v>
      </c>
      <c r="F2138" s="664">
        <v>2</v>
      </c>
      <c r="G2138" s="664">
        <v>3000.58</v>
      </c>
      <c r="H2138" s="661">
        <v>1</v>
      </c>
      <c r="I2138" s="661">
        <v>1500.29</v>
      </c>
      <c r="J2138" s="664">
        <v>3.14</v>
      </c>
      <c r="K2138" s="664">
        <v>4752.2299999999996</v>
      </c>
      <c r="L2138" s="661">
        <v>1.5837704710422651</v>
      </c>
      <c r="M2138" s="661">
        <v>1513.4490445859872</v>
      </c>
      <c r="N2138" s="664">
        <v>19.48</v>
      </c>
      <c r="O2138" s="664">
        <v>13836.52</v>
      </c>
      <c r="P2138" s="677">
        <v>4.6112818188483562</v>
      </c>
      <c r="Q2138" s="665">
        <v>710.29363449691994</v>
      </c>
    </row>
    <row r="2139" spans="1:17" ht="14.4" customHeight="1" x14ac:dyDescent="0.3">
      <c r="A2139" s="660" t="s">
        <v>7517</v>
      </c>
      <c r="B2139" s="661" t="s">
        <v>1686</v>
      </c>
      <c r="C2139" s="661" t="s">
        <v>4383</v>
      </c>
      <c r="D2139" s="661" t="s">
        <v>7200</v>
      </c>
      <c r="E2139" s="661" t="s">
        <v>7161</v>
      </c>
      <c r="F2139" s="664">
        <v>917.50999999999988</v>
      </c>
      <c r="G2139" s="664">
        <v>7490.9900000000007</v>
      </c>
      <c r="H2139" s="661">
        <v>1</v>
      </c>
      <c r="I2139" s="661">
        <v>8.1644777713594419</v>
      </c>
      <c r="J2139" s="664"/>
      <c r="K2139" s="664"/>
      <c r="L2139" s="661"/>
      <c r="M2139" s="661"/>
      <c r="N2139" s="664"/>
      <c r="O2139" s="664"/>
      <c r="P2139" s="677"/>
      <c r="Q2139" s="665"/>
    </row>
    <row r="2140" spans="1:17" ht="14.4" customHeight="1" x14ac:dyDescent="0.3">
      <c r="A2140" s="660" t="s">
        <v>7517</v>
      </c>
      <c r="B2140" s="661" t="s">
        <v>1686</v>
      </c>
      <c r="C2140" s="661" t="s">
        <v>4383</v>
      </c>
      <c r="D2140" s="661" t="s">
        <v>7365</v>
      </c>
      <c r="E2140" s="661" t="s">
        <v>7257</v>
      </c>
      <c r="F2140" s="664">
        <v>7.05</v>
      </c>
      <c r="G2140" s="664">
        <v>2855.09</v>
      </c>
      <c r="H2140" s="661">
        <v>1</v>
      </c>
      <c r="I2140" s="661">
        <v>404.97730496453903</v>
      </c>
      <c r="J2140" s="664"/>
      <c r="K2140" s="664"/>
      <c r="L2140" s="661"/>
      <c r="M2140" s="661"/>
      <c r="N2140" s="664"/>
      <c r="O2140" s="664"/>
      <c r="P2140" s="677"/>
      <c r="Q2140" s="665"/>
    </row>
    <row r="2141" spans="1:17" ht="14.4" customHeight="1" x14ac:dyDescent="0.3">
      <c r="A2141" s="660" t="s">
        <v>7517</v>
      </c>
      <c r="B2141" s="661" t="s">
        <v>1686</v>
      </c>
      <c r="C2141" s="661" t="s">
        <v>4383</v>
      </c>
      <c r="D2141" s="661" t="s">
        <v>7256</v>
      </c>
      <c r="E2141" s="661" t="s">
        <v>7257</v>
      </c>
      <c r="F2141" s="664">
        <v>6.1199999999999992</v>
      </c>
      <c r="G2141" s="664">
        <v>7069.41</v>
      </c>
      <c r="H2141" s="661">
        <v>1</v>
      </c>
      <c r="I2141" s="661">
        <v>1155.1323529411766</v>
      </c>
      <c r="J2141" s="664"/>
      <c r="K2141" s="664"/>
      <c r="L2141" s="661"/>
      <c r="M2141" s="661"/>
      <c r="N2141" s="664"/>
      <c r="O2141" s="664"/>
      <c r="P2141" s="677"/>
      <c r="Q2141" s="665"/>
    </row>
    <row r="2142" spans="1:17" ht="14.4" customHeight="1" x14ac:dyDescent="0.3">
      <c r="A2142" s="660" t="s">
        <v>7517</v>
      </c>
      <c r="B2142" s="661" t="s">
        <v>1686</v>
      </c>
      <c r="C2142" s="661" t="s">
        <v>4383</v>
      </c>
      <c r="D2142" s="661" t="s">
        <v>7258</v>
      </c>
      <c r="E2142" s="661" t="s">
        <v>7161</v>
      </c>
      <c r="F2142" s="664"/>
      <c r="G2142" s="664"/>
      <c r="H2142" s="661"/>
      <c r="I2142" s="661"/>
      <c r="J2142" s="664">
        <v>21.5</v>
      </c>
      <c r="K2142" s="664">
        <v>20546.650000000001</v>
      </c>
      <c r="L2142" s="661"/>
      <c r="M2142" s="661">
        <v>955.65813953488384</v>
      </c>
      <c r="N2142" s="664"/>
      <c r="O2142" s="664"/>
      <c r="P2142" s="677"/>
      <c r="Q2142" s="665"/>
    </row>
    <row r="2143" spans="1:17" ht="14.4" customHeight="1" x14ac:dyDescent="0.3">
      <c r="A2143" s="660" t="s">
        <v>7517</v>
      </c>
      <c r="B2143" s="661" t="s">
        <v>1686</v>
      </c>
      <c r="C2143" s="661" t="s">
        <v>4383</v>
      </c>
      <c r="D2143" s="661" t="s">
        <v>7258</v>
      </c>
      <c r="E2143" s="661" t="s">
        <v>4211</v>
      </c>
      <c r="F2143" s="664">
        <v>8.120000000000001</v>
      </c>
      <c r="G2143" s="664">
        <v>7692.4699999999993</v>
      </c>
      <c r="H2143" s="661">
        <v>1</v>
      </c>
      <c r="I2143" s="661">
        <v>947.34852216748754</v>
      </c>
      <c r="J2143" s="664">
        <v>36.54</v>
      </c>
      <c r="K2143" s="664">
        <v>34919.71</v>
      </c>
      <c r="L2143" s="661">
        <v>4.5394665172564865</v>
      </c>
      <c r="M2143" s="661">
        <v>955.65708812260539</v>
      </c>
      <c r="N2143" s="664">
        <v>22.52</v>
      </c>
      <c r="O2143" s="664">
        <v>21521.39</v>
      </c>
      <c r="P2143" s="677">
        <v>2.7977216680728039</v>
      </c>
      <c r="Q2143" s="665">
        <v>955.65674955595023</v>
      </c>
    </row>
    <row r="2144" spans="1:17" ht="14.4" customHeight="1" x14ac:dyDescent="0.3">
      <c r="A2144" s="660" t="s">
        <v>7517</v>
      </c>
      <c r="B2144" s="661" t="s">
        <v>1686</v>
      </c>
      <c r="C2144" s="661" t="s">
        <v>4383</v>
      </c>
      <c r="D2144" s="661" t="s">
        <v>7201</v>
      </c>
      <c r="E2144" s="661" t="s">
        <v>7161</v>
      </c>
      <c r="F2144" s="664"/>
      <c r="G2144" s="664"/>
      <c r="H2144" s="661"/>
      <c r="I2144" s="661"/>
      <c r="J2144" s="664">
        <v>13.52</v>
      </c>
      <c r="K2144" s="664">
        <v>32301.409999999996</v>
      </c>
      <c r="L2144" s="661"/>
      <c r="M2144" s="661">
        <v>2389.1575443786978</v>
      </c>
      <c r="N2144" s="664"/>
      <c r="O2144" s="664"/>
      <c r="P2144" s="677"/>
      <c r="Q2144" s="665"/>
    </row>
    <row r="2145" spans="1:17" ht="14.4" customHeight="1" x14ac:dyDescent="0.3">
      <c r="A2145" s="660" t="s">
        <v>7517</v>
      </c>
      <c r="B2145" s="661" t="s">
        <v>1686</v>
      </c>
      <c r="C2145" s="661" t="s">
        <v>4383</v>
      </c>
      <c r="D2145" s="661" t="s">
        <v>7201</v>
      </c>
      <c r="E2145" s="661" t="s">
        <v>4211</v>
      </c>
      <c r="F2145" s="664">
        <v>7.91</v>
      </c>
      <c r="G2145" s="664">
        <v>18733.88</v>
      </c>
      <c r="H2145" s="661">
        <v>1</v>
      </c>
      <c r="I2145" s="661">
        <v>2368.3792667509483</v>
      </c>
      <c r="J2145" s="664">
        <v>32.200000000000003</v>
      </c>
      <c r="K2145" s="664">
        <v>76930.95</v>
      </c>
      <c r="L2145" s="661">
        <v>4.1065145074058336</v>
      </c>
      <c r="M2145" s="661">
        <v>2389.1599378881983</v>
      </c>
      <c r="N2145" s="664">
        <v>6.15</v>
      </c>
      <c r="O2145" s="664">
        <v>14693.32</v>
      </c>
      <c r="P2145" s="677">
        <v>0.78431803769427366</v>
      </c>
      <c r="Q2145" s="665">
        <v>2389.1577235772356</v>
      </c>
    </row>
    <row r="2146" spans="1:17" ht="14.4" customHeight="1" x14ac:dyDescent="0.3">
      <c r="A2146" s="660" t="s">
        <v>7517</v>
      </c>
      <c r="B2146" s="661" t="s">
        <v>1686</v>
      </c>
      <c r="C2146" s="661" t="s">
        <v>4383</v>
      </c>
      <c r="D2146" s="661" t="s">
        <v>7259</v>
      </c>
      <c r="E2146" s="661" t="s">
        <v>7182</v>
      </c>
      <c r="F2146" s="664">
        <v>27.270000000000003</v>
      </c>
      <c r="G2146" s="664">
        <v>1021.45</v>
      </c>
      <c r="H2146" s="661">
        <v>1</v>
      </c>
      <c r="I2146" s="661">
        <v>37.456912357902453</v>
      </c>
      <c r="J2146" s="664">
        <v>27.65</v>
      </c>
      <c r="K2146" s="664">
        <v>1044.7</v>
      </c>
      <c r="L2146" s="661">
        <v>1.0227617602427921</v>
      </c>
      <c r="M2146" s="661">
        <v>37.783001808318268</v>
      </c>
      <c r="N2146" s="664"/>
      <c r="O2146" s="664"/>
      <c r="P2146" s="677"/>
      <c r="Q2146" s="665"/>
    </row>
    <row r="2147" spans="1:17" ht="14.4" customHeight="1" x14ac:dyDescent="0.3">
      <c r="A2147" s="660" t="s">
        <v>7517</v>
      </c>
      <c r="B2147" s="661" t="s">
        <v>1686</v>
      </c>
      <c r="C2147" s="661" t="s">
        <v>4383</v>
      </c>
      <c r="D2147" s="661" t="s">
        <v>7441</v>
      </c>
      <c r="E2147" s="661" t="s">
        <v>7440</v>
      </c>
      <c r="F2147" s="664">
        <v>1.45</v>
      </c>
      <c r="G2147" s="664">
        <v>1695.74</v>
      </c>
      <c r="H2147" s="661">
        <v>1</v>
      </c>
      <c r="I2147" s="661">
        <v>1169.4758620689656</v>
      </c>
      <c r="J2147" s="664"/>
      <c r="K2147" s="664"/>
      <c r="L2147" s="661"/>
      <c r="M2147" s="661"/>
      <c r="N2147" s="664"/>
      <c r="O2147" s="664"/>
      <c r="P2147" s="677"/>
      <c r="Q2147" s="665"/>
    </row>
    <row r="2148" spans="1:17" ht="14.4" customHeight="1" x14ac:dyDescent="0.3">
      <c r="A2148" s="660" t="s">
        <v>7517</v>
      </c>
      <c r="B2148" s="661" t="s">
        <v>1686</v>
      </c>
      <c r="C2148" s="661" t="s">
        <v>4383</v>
      </c>
      <c r="D2148" s="661" t="s">
        <v>7260</v>
      </c>
      <c r="E2148" s="661" t="s">
        <v>7261</v>
      </c>
      <c r="F2148" s="664">
        <v>67</v>
      </c>
      <c r="G2148" s="664">
        <v>260101.83</v>
      </c>
      <c r="H2148" s="661">
        <v>1</v>
      </c>
      <c r="I2148" s="661">
        <v>3882.1168656716418</v>
      </c>
      <c r="J2148" s="664">
        <v>47</v>
      </c>
      <c r="K2148" s="664">
        <v>115336.68</v>
      </c>
      <c r="L2148" s="661">
        <v>0.44342894473291478</v>
      </c>
      <c r="M2148" s="661">
        <v>2453.9719148936169</v>
      </c>
      <c r="N2148" s="664">
        <v>44</v>
      </c>
      <c r="O2148" s="664">
        <v>104960.23999999999</v>
      </c>
      <c r="P2148" s="677">
        <v>0.40353518466209942</v>
      </c>
      <c r="Q2148" s="665">
        <v>2385.4599999999996</v>
      </c>
    </row>
    <row r="2149" spans="1:17" ht="14.4" customHeight="1" x14ac:dyDescent="0.3">
      <c r="A2149" s="660" t="s">
        <v>7517</v>
      </c>
      <c r="B2149" s="661" t="s">
        <v>1686</v>
      </c>
      <c r="C2149" s="661" t="s">
        <v>4383</v>
      </c>
      <c r="D2149" s="661" t="s">
        <v>7366</v>
      </c>
      <c r="E2149" s="661" t="s">
        <v>1531</v>
      </c>
      <c r="F2149" s="664"/>
      <c r="G2149" s="664"/>
      <c r="H2149" s="661"/>
      <c r="I2149" s="661"/>
      <c r="J2149" s="664"/>
      <c r="K2149" s="664"/>
      <c r="L2149" s="661"/>
      <c r="M2149" s="661"/>
      <c r="N2149" s="664">
        <v>0.5</v>
      </c>
      <c r="O2149" s="664">
        <v>40.760000000000005</v>
      </c>
      <c r="P2149" s="677"/>
      <c r="Q2149" s="665">
        <v>81.52000000000001</v>
      </c>
    </row>
    <row r="2150" spans="1:17" ht="14.4" customHeight="1" x14ac:dyDescent="0.3">
      <c r="A2150" s="660" t="s">
        <v>7517</v>
      </c>
      <c r="B2150" s="661" t="s">
        <v>1686</v>
      </c>
      <c r="C2150" s="661" t="s">
        <v>4383</v>
      </c>
      <c r="D2150" s="661" t="s">
        <v>7442</v>
      </c>
      <c r="E2150" s="661" t="s">
        <v>7443</v>
      </c>
      <c r="F2150" s="664">
        <v>2</v>
      </c>
      <c r="G2150" s="664">
        <v>563.26</v>
      </c>
      <c r="H2150" s="661">
        <v>1</v>
      </c>
      <c r="I2150" s="661">
        <v>281.63</v>
      </c>
      <c r="J2150" s="664">
        <v>3</v>
      </c>
      <c r="K2150" s="664">
        <v>445.71</v>
      </c>
      <c r="L2150" s="661">
        <v>0.79130419344530056</v>
      </c>
      <c r="M2150" s="661">
        <v>148.57</v>
      </c>
      <c r="N2150" s="664">
        <v>9</v>
      </c>
      <c r="O2150" s="664">
        <v>1337.13</v>
      </c>
      <c r="P2150" s="677">
        <v>2.3739125803359018</v>
      </c>
      <c r="Q2150" s="665">
        <v>148.57000000000002</v>
      </c>
    </row>
    <row r="2151" spans="1:17" ht="14.4" customHeight="1" x14ac:dyDescent="0.3">
      <c r="A2151" s="660" t="s">
        <v>7517</v>
      </c>
      <c r="B2151" s="661" t="s">
        <v>1686</v>
      </c>
      <c r="C2151" s="661" t="s">
        <v>4383</v>
      </c>
      <c r="D2151" s="661" t="s">
        <v>7262</v>
      </c>
      <c r="E2151" s="661" t="s">
        <v>7161</v>
      </c>
      <c r="F2151" s="664">
        <v>67.77000000000001</v>
      </c>
      <c r="G2151" s="664">
        <v>11079.51</v>
      </c>
      <c r="H2151" s="661">
        <v>1</v>
      </c>
      <c r="I2151" s="661">
        <v>163.48694112439131</v>
      </c>
      <c r="J2151" s="664"/>
      <c r="K2151" s="664"/>
      <c r="L2151" s="661"/>
      <c r="M2151" s="661"/>
      <c r="N2151" s="664"/>
      <c r="O2151" s="664"/>
      <c r="P2151" s="677"/>
      <c r="Q2151" s="665"/>
    </row>
    <row r="2152" spans="1:17" ht="14.4" customHeight="1" x14ac:dyDescent="0.3">
      <c r="A2152" s="660" t="s">
        <v>7517</v>
      </c>
      <c r="B2152" s="661" t="s">
        <v>1686</v>
      </c>
      <c r="C2152" s="661" t="s">
        <v>4383</v>
      </c>
      <c r="D2152" s="661" t="s">
        <v>7263</v>
      </c>
      <c r="E2152" s="661" t="s">
        <v>7161</v>
      </c>
      <c r="F2152" s="664">
        <v>25.919999999999998</v>
      </c>
      <c r="G2152" s="664">
        <v>38139.53</v>
      </c>
      <c r="H2152" s="661">
        <v>1</v>
      </c>
      <c r="I2152" s="661">
        <v>1471.4324845679014</v>
      </c>
      <c r="J2152" s="664"/>
      <c r="K2152" s="664"/>
      <c r="L2152" s="661"/>
      <c r="M2152" s="661"/>
      <c r="N2152" s="664"/>
      <c r="O2152" s="664"/>
      <c r="P2152" s="677"/>
      <c r="Q2152" s="665"/>
    </row>
    <row r="2153" spans="1:17" ht="14.4" customHeight="1" x14ac:dyDescent="0.3">
      <c r="A2153" s="660" t="s">
        <v>7517</v>
      </c>
      <c r="B2153" s="661" t="s">
        <v>1686</v>
      </c>
      <c r="C2153" s="661" t="s">
        <v>4383</v>
      </c>
      <c r="D2153" s="661" t="s">
        <v>7264</v>
      </c>
      <c r="E2153" s="661" t="s">
        <v>1013</v>
      </c>
      <c r="F2153" s="664"/>
      <c r="G2153" s="664"/>
      <c r="H2153" s="661"/>
      <c r="I2153" s="661"/>
      <c r="J2153" s="664">
        <v>1.4</v>
      </c>
      <c r="K2153" s="664">
        <v>182.42000000000002</v>
      </c>
      <c r="L2153" s="661"/>
      <c r="M2153" s="661">
        <v>130.30000000000001</v>
      </c>
      <c r="N2153" s="664"/>
      <c r="O2153" s="664"/>
      <c r="P2153" s="677"/>
      <c r="Q2153" s="665"/>
    </row>
    <row r="2154" spans="1:17" ht="14.4" customHeight="1" x14ac:dyDescent="0.3">
      <c r="A2154" s="660" t="s">
        <v>7517</v>
      </c>
      <c r="B2154" s="661" t="s">
        <v>1686</v>
      </c>
      <c r="C2154" s="661" t="s">
        <v>4383</v>
      </c>
      <c r="D2154" s="661" t="s">
        <v>7202</v>
      </c>
      <c r="E2154" s="661" t="s">
        <v>1021</v>
      </c>
      <c r="F2154" s="664">
        <v>94.71</v>
      </c>
      <c r="G2154" s="664">
        <v>7277.76</v>
      </c>
      <c r="H2154" s="661">
        <v>1</v>
      </c>
      <c r="I2154" s="661">
        <v>76.842572062084258</v>
      </c>
      <c r="J2154" s="664">
        <v>129.79999999999998</v>
      </c>
      <c r="K2154" s="664">
        <v>10065.68</v>
      </c>
      <c r="L2154" s="661">
        <v>1.3830739128523062</v>
      </c>
      <c r="M2154" s="661">
        <v>77.547611710323594</v>
      </c>
      <c r="N2154" s="664">
        <v>126.30000000000001</v>
      </c>
      <c r="O2154" s="664">
        <v>9452.880000000001</v>
      </c>
      <c r="P2154" s="677">
        <v>1.2988721804511278</v>
      </c>
      <c r="Q2154" s="665">
        <v>74.844655581947748</v>
      </c>
    </row>
    <row r="2155" spans="1:17" ht="14.4" customHeight="1" x14ac:dyDescent="0.3">
      <c r="A2155" s="660" t="s">
        <v>7517</v>
      </c>
      <c r="B2155" s="661" t="s">
        <v>1686</v>
      </c>
      <c r="C2155" s="661" t="s">
        <v>4383</v>
      </c>
      <c r="D2155" s="661" t="s">
        <v>7265</v>
      </c>
      <c r="E2155" s="661" t="s">
        <v>1622</v>
      </c>
      <c r="F2155" s="664">
        <v>2.46</v>
      </c>
      <c r="G2155" s="664">
        <v>829.32</v>
      </c>
      <c r="H2155" s="661">
        <v>1</v>
      </c>
      <c r="I2155" s="661">
        <v>337.1219512195122</v>
      </c>
      <c r="J2155" s="664">
        <v>2.04</v>
      </c>
      <c r="K2155" s="664">
        <v>693.79000000000008</v>
      </c>
      <c r="L2155" s="661">
        <v>0.8365769546134183</v>
      </c>
      <c r="M2155" s="661">
        <v>340.09313725490199</v>
      </c>
      <c r="N2155" s="664">
        <v>1</v>
      </c>
      <c r="O2155" s="664">
        <v>508.55</v>
      </c>
      <c r="P2155" s="677">
        <v>0.61321323493946844</v>
      </c>
      <c r="Q2155" s="665">
        <v>508.55</v>
      </c>
    </row>
    <row r="2156" spans="1:17" ht="14.4" customHeight="1" x14ac:dyDescent="0.3">
      <c r="A2156" s="660" t="s">
        <v>7517</v>
      </c>
      <c r="B2156" s="661" t="s">
        <v>1686</v>
      </c>
      <c r="C2156" s="661" t="s">
        <v>4383</v>
      </c>
      <c r="D2156" s="661" t="s">
        <v>7266</v>
      </c>
      <c r="E2156" s="661" t="s">
        <v>1626</v>
      </c>
      <c r="F2156" s="664">
        <v>7.08</v>
      </c>
      <c r="G2156" s="664">
        <v>596.70000000000005</v>
      </c>
      <c r="H2156" s="661">
        <v>1</v>
      </c>
      <c r="I2156" s="661">
        <v>84.279661016949163</v>
      </c>
      <c r="J2156" s="664">
        <v>7.1</v>
      </c>
      <c r="K2156" s="664">
        <v>603.64</v>
      </c>
      <c r="L2156" s="661">
        <v>1.0116306351600468</v>
      </c>
      <c r="M2156" s="661">
        <v>85.019718309859158</v>
      </c>
      <c r="N2156" s="664">
        <v>5.14</v>
      </c>
      <c r="O2156" s="664">
        <v>647.6</v>
      </c>
      <c r="P2156" s="677">
        <v>1.0853024970672029</v>
      </c>
      <c r="Q2156" s="665">
        <v>125.99221789883269</v>
      </c>
    </row>
    <row r="2157" spans="1:17" ht="14.4" customHeight="1" x14ac:dyDescent="0.3">
      <c r="A2157" s="660" t="s">
        <v>7517</v>
      </c>
      <c r="B2157" s="661" t="s">
        <v>1686</v>
      </c>
      <c r="C2157" s="661" t="s">
        <v>4383</v>
      </c>
      <c r="D2157" s="661" t="s">
        <v>7267</v>
      </c>
      <c r="E2157" s="661" t="s">
        <v>1630</v>
      </c>
      <c r="F2157" s="664">
        <v>12.760000000000002</v>
      </c>
      <c r="G2157" s="664">
        <v>2150.94</v>
      </c>
      <c r="H2157" s="661">
        <v>1</v>
      </c>
      <c r="I2157" s="661">
        <v>168.56896551724137</v>
      </c>
      <c r="J2157" s="664">
        <v>10.07</v>
      </c>
      <c r="K2157" s="664">
        <v>1712.3899999999999</v>
      </c>
      <c r="L2157" s="661">
        <v>0.79611239737045192</v>
      </c>
      <c r="M2157" s="661">
        <v>170.04865938430981</v>
      </c>
      <c r="N2157" s="664">
        <v>13.84</v>
      </c>
      <c r="O2157" s="664">
        <v>2353.48</v>
      </c>
      <c r="P2157" s="677">
        <v>1.0941634820125155</v>
      </c>
      <c r="Q2157" s="665">
        <v>170.04913294797689</v>
      </c>
    </row>
    <row r="2158" spans="1:17" ht="14.4" customHeight="1" x14ac:dyDescent="0.3">
      <c r="A2158" s="660" t="s">
        <v>7517</v>
      </c>
      <c r="B2158" s="661" t="s">
        <v>1686</v>
      </c>
      <c r="C2158" s="661" t="s">
        <v>4383</v>
      </c>
      <c r="D2158" s="661" t="s">
        <v>7268</v>
      </c>
      <c r="E2158" s="661" t="s">
        <v>7161</v>
      </c>
      <c r="F2158" s="664">
        <v>64</v>
      </c>
      <c r="G2158" s="664">
        <v>1285.3800000000001</v>
      </c>
      <c r="H2158" s="661">
        <v>1</v>
      </c>
      <c r="I2158" s="661">
        <v>20.084062500000002</v>
      </c>
      <c r="J2158" s="664"/>
      <c r="K2158" s="664"/>
      <c r="L2158" s="661"/>
      <c r="M2158" s="661"/>
      <c r="N2158" s="664"/>
      <c r="O2158" s="664"/>
      <c r="P2158" s="677"/>
      <c r="Q2158" s="665"/>
    </row>
    <row r="2159" spans="1:17" ht="14.4" customHeight="1" x14ac:dyDescent="0.3">
      <c r="A2159" s="660" t="s">
        <v>7517</v>
      </c>
      <c r="B2159" s="661" t="s">
        <v>1686</v>
      </c>
      <c r="C2159" s="661" t="s">
        <v>4383</v>
      </c>
      <c r="D2159" s="661" t="s">
        <v>7429</v>
      </c>
      <c r="E2159" s="661" t="s">
        <v>7161</v>
      </c>
      <c r="F2159" s="664">
        <v>0.9</v>
      </c>
      <c r="G2159" s="664">
        <v>1465.64</v>
      </c>
      <c r="H2159" s="661">
        <v>1</v>
      </c>
      <c r="I2159" s="661">
        <v>1628.4888888888891</v>
      </c>
      <c r="J2159" s="664"/>
      <c r="K2159" s="664"/>
      <c r="L2159" s="661"/>
      <c r="M2159" s="661"/>
      <c r="N2159" s="664"/>
      <c r="O2159" s="664"/>
      <c r="P2159" s="677"/>
      <c r="Q2159" s="665"/>
    </row>
    <row r="2160" spans="1:17" ht="14.4" customHeight="1" x14ac:dyDescent="0.3">
      <c r="A2160" s="660" t="s">
        <v>7517</v>
      </c>
      <c r="B2160" s="661" t="s">
        <v>1686</v>
      </c>
      <c r="C2160" s="661" t="s">
        <v>4383</v>
      </c>
      <c r="D2160" s="661" t="s">
        <v>7269</v>
      </c>
      <c r="E2160" s="661" t="s">
        <v>1059</v>
      </c>
      <c r="F2160" s="664">
        <v>10.299999999999999</v>
      </c>
      <c r="G2160" s="664">
        <v>608.55000000000007</v>
      </c>
      <c r="H2160" s="661">
        <v>1</v>
      </c>
      <c r="I2160" s="661">
        <v>59.082524271844676</v>
      </c>
      <c r="J2160" s="664">
        <v>13.2</v>
      </c>
      <c r="K2160" s="664">
        <v>827.64</v>
      </c>
      <c r="L2160" s="661">
        <v>1.3600197190041901</v>
      </c>
      <c r="M2160" s="661">
        <v>62.7</v>
      </c>
      <c r="N2160" s="664">
        <v>10.5</v>
      </c>
      <c r="O2160" s="664">
        <v>658.34999999999991</v>
      </c>
      <c r="P2160" s="677">
        <v>1.0818338673896966</v>
      </c>
      <c r="Q2160" s="665">
        <v>62.699999999999989</v>
      </c>
    </row>
    <row r="2161" spans="1:17" ht="14.4" customHeight="1" x14ac:dyDescent="0.3">
      <c r="A2161" s="660" t="s">
        <v>7517</v>
      </c>
      <c r="B2161" s="661" t="s">
        <v>1686</v>
      </c>
      <c r="C2161" s="661" t="s">
        <v>4383</v>
      </c>
      <c r="D2161" s="661" t="s">
        <v>7419</v>
      </c>
      <c r="E2161" s="661" t="s">
        <v>7368</v>
      </c>
      <c r="F2161" s="664">
        <v>2.83</v>
      </c>
      <c r="G2161" s="664">
        <v>189.26999999999998</v>
      </c>
      <c r="H2161" s="661">
        <v>1</v>
      </c>
      <c r="I2161" s="661">
        <v>66.879858657243801</v>
      </c>
      <c r="J2161" s="664"/>
      <c r="K2161" s="664"/>
      <c r="L2161" s="661"/>
      <c r="M2161" s="661"/>
      <c r="N2161" s="664"/>
      <c r="O2161" s="664"/>
      <c r="P2161" s="677"/>
      <c r="Q2161" s="665"/>
    </row>
    <row r="2162" spans="1:17" ht="14.4" customHeight="1" x14ac:dyDescent="0.3">
      <c r="A2162" s="660" t="s">
        <v>7517</v>
      </c>
      <c r="B2162" s="661" t="s">
        <v>1686</v>
      </c>
      <c r="C2162" s="661" t="s">
        <v>4383</v>
      </c>
      <c r="D2162" s="661" t="s">
        <v>7449</v>
      </c>
      <c r="E2162" s="661" t="s">
        <v>7368</v>
      </c>
      <c r="F2162" s="664">
        <v>4.95</v>
      </c>
      <c r="G2162" s="664">
        <v>827.62999999999988</v>
      </c>
      <c r="H2162" s="661">
        <v>1</v>
      </c>
      <c r="I2162" s="661">
        <v>167.19797979797977</v>
      </c>
      <c r="J2162" s="664"/>
      <c r="K2162" s="664"/>
      <c r="L2162" s="661"/>
      <c r="M2162" s="661"/>
      <c r="N2162" s="664"/>
      <c r="O2162" s="664"/>
      <c r="P2162" s="677"/>
      <c r="Q2162" s="665"/>
    </row>
    <row r="2163" spans="1:17" ht="14.4" customHeight="1" x14ac:dyDescent="0.3">
      <c r="A2163" s="660" t="s">
        <v>7517</v>
      </c>
      <c r="B2163" s="661" t="s">
        <v>1686</v>
      </c>
      <c r="C2163" s="661" t="s">
        <v>4383</v>
      </c>
      <c r="D2163" s="661" t="s">
        <v>7367</v>
      </c>
      <c r="E2163" s="661" t="s">
        <v>7368</v>
      </c>
      <c r="F2163" s="664">
        <v>4.41</v>
      </c>
      <c r="G2163" s="664">
        <v>1474.65</v>
      </c>
      <c r="H2163" s="661">
        <v>1</v>
      </c>
      <c r="I2163" s="661">
        <v>334.38775510204084</v>
      </c>
      <c r="J2163" s="664"/>
      <c r="K2163" s="664"/>
      <c r="L2163" s="661"/>
      <c r="M2163" s="661"/>
      <c r="N2163" s="664"/>
      <c r="O2163" s="664"/>
      <c r="P2163" s="677"/>
      <c r="Q2163" s="665"/>
    </row>
    <row r="2164" spans="1:17" ht="14.4" customHeight="1" x14ac:dyDescent="0.3">
      <c r="A2164" s="660" t="s">
        <v>7517</v>
      </c>
      <c r="B2164" s="661" t="s">
        <v>1686</v>
      </c>
      <c r="C2164" s="661" t="s">
        <v>4383</v>
      </c>
      <c r="D2164" s="661" t="s">
        <v>7349</v>
      </c>
      <c r="E2164" s="661" t="s">
        <v>7350</v>
      </c>
      <c r="F2164" s="664"/>
      <c r="G2164" s="664"/>
      <c r="H2164" s="661"/>
      <c r="I2164" s="661"/>
      <c r="J2164" s="664"/>
      <c r="K2164" s="664"/>
      <c r="L2164" s="661"/>
      <c r="M2164" s="661"/>
      <c r="N2164" s="664">
        <v>0.02</v>
      </c>
      <c r="O2164" s="664">
        <v>5.35</v>
      </c>
      <c r="P2164" s="677"/>
      <c r="Q2164" s="665">
        <v>267.5</v>
      </c>
    </row>
    <row r="2165" spans="1:17" ht="14.4" customHeight="1" x14ac:dyDescent="0.3">
      <c r="A2165" s="660" t="s">
        <v>7517</v>
      </c>
      <c r="B2165" s="661" t="s">
        <v>1686</v>
      </c>
      <c r="C2165" s="661" t="s">
        <v>4383</v>
      </c>
      <c r="D2165" s="661" t="s">
        <v>7203</v>
      </c>
      <c r="E2165" s="661" t="s">
        <v>7204</v>
      </c>
      <c r="F2165" s="664">
        <v>42.1</v>
      </c>
      <c r="G2165" s="664">
        <v>5115.22</v>
      </c>
      <c r="H2165" s="661">
        <v>1</v>
      </c>
      <c r="I2165" s="661">
        <v>121.50166270783848</v>
      </c>
      <c r="J2165" s="664">
        <v>44.2</v>
      </c>
      <c r="K2165" s="664">
        <v>5418.9400000000005</v>
      </c>
      <c r="L2165" s="661">
        <v>1.0593757453247368</v>
      </c>
      <c r="M2165" s="661">
        <v>122.60045248868779</v>
      </c>
      <c r="N2165" s="664">
        <v>40.200000000000003</v>
      </c>
      <c r="O2165" s="664">
        <v>7863.119999999999</v>
      </c>
      <c r="P2165" s="677">
        <v>1.5372007460089689</v>
      </c>
      <c r="Q2165" s="665">
        <v>195.59999999999997</v>
      </c>
    </row>
    <row r="2166" spans="1:17" ht="14.4" customHeight="1" x14ac:dyDescent="0.3">
      <c r="A2166" s="660" t="s">
        <v>7517</v>
      </c>
      <c r="B2166" s="661" t="s">
        <v>1686</v>
      </c>
      <c r="C2166" s="661" t="s">
        <v>4383</v>
      </c>
      <c r="D2166" s="661" t="s">
        <v>7205</v>
      </c>
      <c r="E2166" s="661" t="s">
        <v>4110</v>
      </c>
      <c r="F2166" s="664">
        <v>16.599999999999998</v>
      </c>
      <c r="G2166" s="664">
        <v>1071.67</v>
      </c>
      <c r="H2166" s="661">
        <v>1</v>
      </c>
      <c r="I2166" s="661">
        <v>64.558433734939769</v>
      </c>
      <c r="J2166" s="664">
        <v>27.2</v>
      </c>
      <c r="K2166" s="664">
        <v>1833.3099999999997</v>
      </c>
      <c r="L2166" s="661">
        <v>1.7107038547314002</v>
      </c>
      <c r="M2166" s="661">
        <v>67.401102941176461</v>
      </c>
      <c r="N2166" s="664">
        <v>7</v>
      </c>
      <c r="O2166" s="664">
        <v>620.9</v>
      </c>
      <c r="P2166" s="677">
        <v>0.57937611391566424</v>
      </c>
      <c r="Q2166" s="665">
        <v>88.7</v>
      </c>
    </row>
    <row r="2167" spans="1:17" ht="14.4" customHeight="1" x14ac:dyDescent="0.3">
      <c r="A2167" s="660" t="s">
        <v>7517</v>
      </c>
      <c r="B2167" s="661" t="s">
        <v>1686</v>
      </c>
      <c r="C2167" s="661" t="s">
        <v>4383</v>
      </c>
      <c r="D2167" s="661" t="s">
        <v>7206</v>
      </c>
      <c r="E2167" s="661" t="s">
        <v>7161</v>
      </c>
      <c r="F2167" s="664">
        <v>278</v>
      </c>
      <c r="G2167" s="664">
        <v>4915.3300000000008</v>
      </c>
      <c r="H2167" s="661">
        <v>1</v>
      </c>
      <c r="I2167" s="661">
        <v>17.681043165467628</v>
      </c>
      <c r="J2167" s="664"/>
      <c r="K2167" s="664"/>
      <c r="L2167" s="661"/>
      <c r="M2167" s="661"/>
      <c r="N2167" s="664"/>
      <c r="O2167" s="664"/>
      <c r="P2167" s="677"/>
      <c r="Q2167" s="665"/>
    </row>
    <row r="2168" spans="1:17" ht="14.4" customHeight="1" x14ac:dyDescent="0.3">
      <c r="A2168" s="660" t="s">
        <v>7517</v>
      </c>
      <c r="B2168" s="661" t="s">
        <v>1686</v>
      </c>
      <c r="C2168" s="661" t="s">
        <v>4383</v>
      </c>
      <c r="D2168" s="661" t="s">
        <v>7270</v>
      </c>
      <c r="E2168" s="661" t="s">
        <v>7161</v>
      </c>
      <c r="F2168" s="664">
        <v>7</v>
      </c>
      <c r="G2168" s="664">
        <v>221.34</v>
      </c>
      <c r="H2168" s="661">
        <v>1</v>
      </c>
      <c r="I2168" s="661">
        <v>31.62</v>
      </c>
      <c r="J2168" s="664">
        <v>40</v>
      </c>
      <c r="K2168" s="664">
        <v>1512.4</v>
      </c>
      <c r="L2168" s="661">
        <v>6.8329267190747274</v>
      </c>
      <c r="M2168" s="661">
        <v>37.81</v>
      </c>
      <c r="N2168" s="664">
        <v>20</v>
      </c>
      <c r="O2168" s="664">
        <v>756.2</v>
      </c>
      <c r="P2168" s="677">
        <v>3.4164633595373637</v>
      </c>
      <c r="Q2168" s="665">
        <v>37.81</v>
      </c>
    </row>
    <row r="2169" spans="1:17" ht="14.4" customHeight="1" x14ac:dyDescent="0.3">
      <c r="A2169" s="660" t="s">
        <v>7517</v>
      </c>
      <c r="B2169" s="661" t="s">
        <v>1686</v>
      </c>
      <c r="C2169" s="661" t="s">
        <v>4383</v>
      </c>
      <c r="D2169" s="661" t="s">
        <v>7369</v>
      </c>
      <c r="E2169" s="661" t="s">
        <v>655</v>
      </c>
      <c r="F2169" s="664">
        <v>1</v>
      </c>
      <c r="G2169" s="664">
        <v>55.87</v>
      </c>
      <c r="H2169" s="661">
        <v>1</v>
      </c>
      <c r="I2169" s="661">
        <v>55.87</v>
      </c>
      <c r="J2169" s="664"/>
      <c r="K2169" s="664"/>
      <c r="L2169" s="661"/>
      <c r="M2169" s="661"/>
      <c r="N2169" s="664">
        <v>1</v>
      </c>
      <c r="O2169" s="664">
        <v>15.12</v>
      </c>
      <c r="P2169" s="677">
        <v>0.27062824413817793</v>
      </c>
      <c r="Q2169" s="665">
        <v>15.12</v>
      </c>
    </row>
    <row r="2170" spans="1:17" ht="14.4" customHeight="1" x14ac:dyDescent="0.3">
      <c r="A2170" s="660" t="s">
        <v>7517</v>
      </c>
      <c r="B2170" s="661" t="s">
        <v>1686</v>
      </c>
      <c r="C2170" s="661" t="s">
        <v>4383</v>
      </c>
      <c r="D2170" s="661" t="s">
        <v>7207</v>
      </c>
      <c r="E2170" s="661" t="s">
        <v>7161</v>
      </c>
      <c r="F2170" s="664">
        <v>51</v>
      </c>
      <c r="G2170" s="664">
        <v>634.03</v>
      </c>
      <c r="H2170" s="661">
        <v>1</v>
      </c>
      <c r="I2170" s="661">
        <v>12.431960784313725</v>
      </c>
      <c r="J2170" s="664">
        <v>28.2</v>
      </c>
      <c r="K2170" s="664">
        <v>266.48999999999995</v>
      </c>
      <c r="L2170" s="661">
        <v>0.4203113417346182</v>
      </c>
      <c r="M2170" s="661">
        <v>9.4499999999999993</v>
      </c>
      <c r="N2170" s="664">
        <v>22</v>
      </c>
      <c r="O2170" s="664">
        <v>207.9</v>
      </c>
      <c r="P2170" s="677">
        <v>0.32790246518303551</v>
      </c>
      <c r="Q2170" s="665">
        <v>9.4500000000000011</v>
      </c>
    </row>
    <row r="2171" spans="1:17" ht="14.4" customHeight="1" x14ac:dyDescent="0.3">
      <c r="A2171" s="660" t="s">
        <v>7517</v>
      </c>
      <c r="B2171" s="661" t="s">
        <v>1686</v>
      </c>
      <c r="C2171" s="661" t="s">
        <v>4383</v>
      </c>
      <c r="D2171" s="661" t="s">
        <v>7351</v>
      </c>
      <c r="E2171" s="661" t="s">
        <v>3772</v>
      </c>
      <c r="F2171" s="664"/>
      <c r="G2171" s="664"/>
      <c r="H2171" s="661"/>
      <c r="I2171" s="661"/>
      <c r="J2171" s="664">
        <v>5.64</v>
      </c>
      <c r="K2171" s="664">
        <v>34985.89</v>
      </c>
      <c r="L2171" s="661"/>
      <c r="M2171" s="661">
        <v>6203.171985815603</v>
      </c>
      <c r="N2171" s="664">
        <v>1.5299999999999998</v>
      </c>
      <c r="O2171" s="664">
        <v>9490.84</v>
      </c>
      <c r="P2171" s="677"/>
      <c r="Q2171" s="665">
        <v>6203.1633986928109</v>
      </c>
    </row>
    <row r="2172" spans="1:17" ht="14.4" customHeight="1" x14ac:dyDescent="0.3">
      <c r="A2172" s="660" t="s">
        <v>7517</v>
      </c>
      <c r="B2172" s="661" t="s">
        <v>1686</v>
      </c>
      <c r="C2172" s="661" t="s">
        <v>4383</v>
      </c>
      <c r="D2172" s="661" t="s">
        <v>7370</v>
      </c>
      <c r="E2172" s="661" t="s">
        <v>3772</v>
      </c>
      <c r="F2172" s="664"/>
      <c r="G2172" s="664"/>
      <c r="H2172" s="661"/>
      <c r="I2172" s="661"/>
      <c r="J2172" s="664">
        <v>0.01</v>
      </c>
      <c r="K2172" s="664">
        <v>310.14999999999998</v>
      </c>
      <c r="L2172" s="661"/>
      <c r="M2172" s="661">
        <v>31014.999999999996</v>
      </c>
      <c r="N2172" s="664">
        <v>0.19</v>
      </c>
      <c r="O2172" s="664">
        <v>5893.02</v>
      </c>
      <c r="P2172" s="677"/>
      <c r="Q2172" s="665">
        <v>31015.894736842107</v>
      </c>
    </row>
    <row r="2173" spans="1:17" ht="14.4" customHeight="1" x14ac:dyDescent="0.3">
      <c r="A2173" s="660" t="s">
        <v>7517</v>
      </c>
      <c r="B2173" s="661" t="s">
        <v>1686</v>
      </c>
      <c r="C2173" s="661" t="s">
        <v>4383</v>
      </c>
      <c r="D2173" s="661" t="s">
        <v>7373</v>
      </c>
      <c r="E2173" s="661" t="s">
        <v>3505</v>
      </c>
      <c r="F2173" s="664">
        <v>1</v>
      </c>
      <c r="G2173" s="664">
        <v>14448.84</v>
      </c>
      <c r="H2173" s="661">
        <v>1</v>
      </c>
      <c r="I2173" s="661">
        <v>14448.84</v>
      </c>
      <c r="J2173" s="664"/>
      <c r="K2173" s="664"/>
      <c r="L2173" s="661"/>
      <c r="M2173" s="661"/>
      <c r="N2173" s="664">
        <v>12.58</v>
      </c>
      <c r="O2173" s="664">
        <v>92679.5</v>
      </c>
      <c r="P2173" s="677">
        <v>6.4143211496563044</v>
      </c>
      <c r="Q2173" s="665">
        <v>7367.2098569157388</v>
      </c>
    </row>
    <row r="2174" spans="1:17" ht="14.4" customHeight="1" x14ac:dyDescent="0.3">
      <c r="A2174" s="660" t="s">
        <v>7517</v>
      </c>
      <c r="B2174" s="661" t="s">
        <v>1686</v>
      </c>
      <c r="C2174" s="661" t="s">
        <v>4383</v>
      </c>
      <c r="D2174" s="661" t="s">
        <v>7271</v>
      </c>
      <c r="E2174" s="661" t="s">
        <v>7272</v>
      </c>
      <c r="F2174" s="664">
        <v>8.93</v>
      </c>
      <c r="G2174" s="664">
        <v>12094.310000000001</v>
      </c>
      <c r="H2174" s="661">
        <v>1</v>
      </c>
      <c r="I2174" s="661">
        <v>1354.3460246360585</v>
      </c>
      <c r="J2174" s="664">
        <v>3.15</v>
      </c>
      <c r="K2174" s="664">
        <v>4543.29</v>
      </c>
      <c r="L2174" s="661">
        <v>0.37565516346116473</v>
      </c>
      <c r="M2174" s="661">
        <v>1442.3142857142857</v>
      </c>
      <c r="N2174" s="664"/>
      <c r="O2174" s="664"/>
      <c r="P2174" s="677"/>
      <c r="Q2174" s="665"/>
    </row>
    <row r="2175" spans="1:17" ht="14.4" customHeight="1" x14ac:dyDescent="0.3">
      <c r="A2175" s="660" t="s">
        <v>7517</v>
      </c>
      <c r="B2175" s="661" t="s">
        <v>1686</v>
      </c>
      <c r="C2175" s="661" t="s">
        <v>4383</v>
      </c>
      <c r="D2175" s="661" t="s">
        <v>7273</v>
      </c>
      <c r="E2175" s="661" t="s">
        <v>7272</v>
      </c>
      <c r="F2175" s="664">
        <v>0.59</v>
      </c>
      <c r="G2175" s="664">
        <v>164.64</v>
      </c>
      <c r="H2175" s="661">
        <v>1</v>
      </c>
      <c r="I2175" s="661">
        <v>279.05084745762713</v>
      </c>
      <c r="J2175" s="664">
        <v>3.87</v>
      </c>
      <c r="K2175" s="664">
        <v>1171.4100000000001</v>
      </c>
      <c r="L2175" s="661">
        <v>7.1149781341107881</v>
      </c>
      <c r="M2175" s="661">
        <v>302.68992248062017</v>
      </c>
      <c r="N2175" s="664"/>
      <c r="O2175" s="664"/>
      <c r="P2175" s="677"/>
      <c r="Q2175" s="665"/>
    </row>
    <row r="2176" spans="1:17" ht="14.4" customHeight="1" x14ac:dyDescent="0.3">
      <c r="A2176" s="660" t="s">
        <v>7517</v>
      </c>
      <c r="B2176" s="661" t="s">
        <v>1686</v>
      </c>
      <c r="C2176" s="661" t="s">
        <v>4383</v>
      </c>
      <c r="D2176" s="661" t="s">
        <v>7208</v>
      </c>
      <c r="E2176" s="661" t="s">
        <v>7161</v>
      </c>
      <c r="F2176" s="664">
        <v>14.01</v>
      </c>
      <c r="G2176" s="664">
        <v>46723.619999999995</v>
      </c>
      <c r="H2176" s="661">
        <v>1</v>
      </c>
      <c r="I2176" s="661">
        <v>3335.0192719486076</v>
      </c>
      <c r="J2176" s="664"/>
      <c r="K2176" s="664"/>
      <c r="L2176" s="661"/>
      <c r="M2176" s="661"/>
      <c r="N2176" s="664"/>
      <c r="O2176" s="664"/>
      <c r="P2176" s="677"/>
      <c r="Q2176" s="665"/>
    </row>
    <row r="2177" spans="1:17" ht="14.4" customHeight="1" x14ac:dyDescent="0.3">
      <c r="A2177" s="660" t="s">
        <v>7517</v>
      </c>
      <c r="B2177" s="661" t="s">
        <v>1686</v>
      </c>
      <c r="C2177" s="661" t="s">
        <v>4383</v>
      </c>
      <c r="D2177" s="661" t="s">
        <v>7209</v>
      </c>
      <c r="E2177" s="661" t="s">
        <v>7161</v>
      </c>
      <c r="F2177" s="664">
        <v>2</v>
      </c>
      <c r="G2177" s="664">
        <v>13340.06</v>
      </c>
      <c r="H2177" s="661">
        <v>1</v>
      </c>
      <c r="I2177" s="661">
        <v>6670.03</v>
      </c>
      <c r="J2177" s="664"/>
      <c r="K2177" s="664"/>
      <c r="L2177" s="661"/>
      <c r="M2177" s="661"/>
      <c r="N2177" s="664"/>
      <c r="O2177" s="664"/>
      <c r="P2177" s="677"/>
      <c r="Q2177" s="665"/>
    </row>
    <row r="2178" spans="1:17" ht="14.4" customHeight="1" x14ac:dyDescent="0.3">
      <c r="A2178" s="660" t="s">
        <v>7517</v>
      </c>
      <c r="B2178" s="661" t="s">
        <v>1686</v>
      </c>
      <c r="C2178" s="661" t="s">
        <v>4383</v>
      </c>
      <c r="D2178" s="661" t="s">
        <v>7210</v>
      </c>
      <c r="E2178" s="661" t="s">
        <v>7211</v>
      </c>
      <c r="F2178" s="664">
        <v>93.03</v>
      </c>
      <c r="G2178" s="664">
        <v>88131.900000000009</v>
      </c>
      <c r="H2178" s="661">
        <v>1</v>
      </c>
      <c r="I2178" s="661">
        <v>947.34924217994205</v>
      </c>
      <c r="J2178" s="664">
        <v>4</v>
      </c>
      <c r="K2178" s="664">
        <v>3822.64</v>
      </c>
      <c r="L2178" s="661">
        <v>4.3374079079198331E-2</v>
      </c>
      <c r="M2178" s="661">
        <v>955.66</v>
      </c>
      <c r="N2178" s="664"/>
      <c r="O2178" s="664"/>
      <c r="P2178" s="677"/>
      <c r="Q2178" s="665"/>
    </row>
    <row r="2179" spans="1:17" ht="14.4" customHeight="1" x14ac:dyDescent="0.3">
      <c r="A2179" s="660" t="s">
        <v>7517</v>
      </c>
      <c r="B2179" s="661" t="s">
        <v>1686</v>
      </c>
      <c r="C2179" s="661" t="s">
        <v>4383</v>
      </c>
      <c r="D2179" s="661" t="s">
        <v>7212</v>
      </c>
      <c r="E2179" s="661" t="s">
        <v>7211</v>
      </c>
      <c r="F2179" s="664">
        <v>126.39</v>
      </c>
      <c r="G2179" s="664">
        <v>299339.52000000002</v>
      </c>
      <c r="H2179" s="661">
        <v>1</v>
      </c>
      <c r="I2179" s="661">
        <v>2368.3797768810823</v>
      </c>
      <c r="J2179" s="664"/>
      <c r="K2179" s="664"/>
      <c r="L2179" s="661"/>
      <c r="M2179" s="661"/>
      <c r="N2179" s="664"/>
      <c r="O2179" s="664"/>
      <c r="P2179" s="677"/>
      <c r="Q2179" s="665"/>
    </row>
    <row r="2180" spans="1:17" ht="14.4" customHeight="1" x14ac:dyDescent="0.3">
      <c r="A2180" s="660" t="s">
        <v>7517</v>
      </c>
      <c r="B2180" s="661" t="s">
        <v>1686</v>
      </c>
      <c r="C2180" s="661" t="s">
        <v>4383</v>
      </c>
      <c r="D2180" s="661" t="s">
        <v>7213</v>
      </c>
      <c r="E2180" s="661" t="s">
        <v>4211</v>
      </c>
      <c r="F2180" s="664">
        <v>13.969999999999999</v>
      </c>
      <c r="G2180" s="664">
        <v>137385.01</v>
      </c>
      <c r="H2180" s="661">
        <v>1</v>
      </c>
      <c r="I2180" s="661">
        <v>9834.2884753042254</v>
      </c>
      <c r="J2180" s="664">
        <v>65.61999999999999</v>
      </c>
      <c r="K2180" s="664">
        <v>470327.91000000003</v>
      </c>
      <c r="L2180" s="661">
        <v>3.4234296012352439</v>
      </c>
      <c r="M2180" s="661">
        <v>7167.4475769582459</v>
      </c>
      <c r="N2180" s="664">
        <v>92.63</v>
      </c>
      <c r="O2180" s="664">
        <v>663920.69999999995</v>
      </c>
      <c r="P2180" s="677">
        <v>4.8325556041375979</v>
      </c>
      <c r="Q2180" s="665">
        <v>7167.4479110439379</v>
      </c>
    </row>
    <row r="2181" spans="1:17" ht="14.4" customHeight="1" x14ac:dyDescent="0.3">
      <c r="A2181" s="660" t="s">
        <v>7517</v>
      </c>
      <c r="B2181" s="661" t="s">
        <v>1686</v>
      </c>
      <c r="C2181" s="661" t="s">
        <v>4383</v>
      </c>
      <c r="D2181" s="661" t="s">
        <v>7374</v>
      </c>
      <c r="E2181" s="661" t="s">
        <v>7272</v>
      </c>
      <c r="F2181" s="664">
        <v>0.92</v>
      </c>
      <c r="G2181" s="664">
        <v>2246.06</v>
      </c>
      <c r="H2181" s="661">
        <v>1</v>
      </c>
      <c r="I2181" s="661">
        <v>2441.369565217391</v>
      </c>
      <c r="J2181" s="664"/>
      <c r="K2181" s="664"/>
      <c r="L2181" s="661"/>
      <c r="M2181" s="661"/>
      <c r="N2181" s="664"/>
      <c r="O2181" s="664"/>
      <c r="P2181" s="677"/>
      <c r="Q2181" s="665"/>
    </row>
    <row r="2182" spans="1:17" ht="14.4" customHeight="1" x14ac:dyDescent="0.3">
      <c r="A2182" s="660" t="s">
        <v>7517</v>
      </c>
      <c r="B2182" s="661" t="s">
        <v>1686</v>
      </c>
      <c r="C2182" s="661" t="s">
        <v>4383</v>
      </c>
      <c r="D2182" s="661" t="s">
        <v>7214</v>
      </c>
      <c r="E2182" s="661" t="s">
        <v>1854</v>
      </c>
      <c r="F2182" s="664">
        <v>7.32</v>
      </c>
      <c r="G2182" s="664">
        <v>2704.2999999999997</v>
      </c>
      <c r="H2182" s="661">
        <v>1</v>
      </c>
      <c r="I2182" s="661">
        <v>369.43989071038249</v>
      </c>
      <c r="J2182" s="664"/>
      <c r="K2182" s="664"/>
      <c r="L2182" s="661"/>
      <c r="M2182" s="661"/>
      <c r="N2182" s="664">
        <v>0.01</v>
      </c>
      <c r="O2182" s="664">
        <v>6.91</v>
      </c>
      <c r="P2182" s="677">
        <v>2.5551898827792779E-3</v>
      </c>
      <c r="Q2182" s="665">
        <v>691</v>
      </c>
    </row>
    <row r="2183" spans="1:17" ht="14.4" customHeight="1" x14ac:dyDescent="0.3">
      <c r="A2183" s="660" t="s">
        <v>7517</v>
      </c>
      <c r="B2183" s="661" t="s">
        <v>1686</v>
      </c>
      <c r="C2183" s="661" t="s">
        <v>4383</v>
      </c>
      <c r="D2183" s="661" t="s">
        <v>7215</v>
      </c>
      <c r="E2183" s="661" t="s">
        <v>1854</v>
      </c>
      <c r="F2183" s="664">
        <v>1.6</v>
      </c>
      <c r="G2183" s="664">
        <v>1031.6199999999999</v>
      </c>
      <c r="H2183" s="661">
        <v>1</v>
      </c>
      <c r="I2183" s="661">
        <v>644.76249999999993</v>
      </c>
      <c r="J2183" s="664"/>
      <c r="K2183" s="664"/>
      <c r="L2183" s="661"/>
      <c r="M2183" s="661"/>
      <c r="N2183" s="664"/>
      <c r="O2183" s="664"/>
      <c r="P2183" s="677"/>
      <c r="Q2183" s="665"/>
    </row>
    <row r="2184" spans="1:17" ht="14.4" customHeight="1" x14ac:dyDescent="0.3">
      <c r="A2184" s="660" t="s">
        <v>7517</v>
      </c>
      <c r="B2184" s="661" t="s">
        <v>1686</v>
      </c>
      <c r="C2184" s="661" t="s">
        <v>4383</v>
      </c>
      <c r="D2184" s="661" t="s">
        <v>7216</v>
      </c>
      <c r="E2184" s="661" t="s">
        <v>1854</v>
      </c>
      <c r="F2184" s="664">
        <v>52.940000000000005</v>
      </c>
      <c r="G2184" s="664">
        <v>15234.17</v>
      </c>
      <c r="H2184" s="661">
        <v>1</v>
      </c>
      <c r="I2184" s="661">
        <v>287.76293917642613</v>
      </c>
      <c r="J2184" s="664">
        <v>14.04</v>
      </c>
      <c r="K2184" s="664">
        <v>3487.5299999999997</v>
      </c>
      <c r="L2184" s="661">
        <v>0.2289281267046383</v>
      </c>
      <c r="M2184" s="661">
        <v>248.39957264957263</v>
      </c>
      <c r="N2184" s="664">
        <v>19.190000000000001</v>
      </c>
      <c r="O2184" s="664">
        <v>4421.6099999999997</v>
      </c>
      <c r="P2184" s="677">
        <v>0.29024292101243454</v>
      </c>
      <c r="Q2184" s="665">
        <v>230.412193850964</v>
      </c>
    </row>
    <row r="2185" spans="1:17" ht="14.4" customHeight="1" x14ac:dyDescent="0.3">
      <c r="A2185" s="660" t="s">
        <v>7517</v>
      </c>
      <c r="B2185" s="661" t="s">
        <v>1686</v>
      </c>
      <c r="C2185" s="661" t="s">
        <v>4383</v>
      </c>
      <c r="D2185" s="661" t="s">
        <v>7274</v>
      </c>
      <c r="E2185" s="661" t="s">
        <v>3383</v>
      </c>
      <c r="F2185" s="664"/>
      <c r="G2185" s="664"/>
      <c r="H2185" s="661"/>
      <c r="I2185" s="661"/>
      <c r="J2185" s="664"/>
      <c r="K2185" s="664"/>
      <c r="L2185" s="661"/>
      <c r="M2185" s="661"/>
      <c r="N2185" s="664">
        <v>4.6899999999999995</v>
      </c>
      <c r="O2185" s="664">
        <v>5374.7800000000007</v>
      </c>
      <c r="P2185" s="677"/>
      <c r="Q2185" s="665">
        <v>1146.0085287846484</v>
      </c>
    </row>
    <row r="2186" spans="1:17" ht="14.4" customHeight="1" x14ac:dyDescent="0.3">
      <c r="A2186" s="660" t="s">
        <v>7517</v>
      </c>
      <c r="B2186" s="661" t="s">
        <v>1686</v>
      </c>
      <c r="C2186" s="661" t="s">
        <v>4383</v>
      </c>
      <c r="D2186" s="661" t="s">
        <v>7275</v>
      </c>
      <c r="E2186" s="661" t="s">
        <v>3383</v>
      </c>
      <c r="F2186" s="664"/>
      <c r="G2186" s="664"/>
      <c r="H2186" s="661"/>
      <c r="I2186" s="661"/>
      <c r="J2186" s="664"/>
      <c r="K2186" s="664"/>
      <c r="L2186" s="661"/>
      <c r="M2186" s="661"/>
      <c r="N2186" s="664">
        <v>2</v>
      </c>
      <c r="O2186" s="664">
        <v>9168.08</v>
      </c>
      <c r="P2186" s="677"/>
      <c r="Q2186" s="665">
        <v>4584.04</v>
      </c>
    </row>
    <row r="2187" spans="1:17" ht="14.4" customHeight="1" x14ac:dyDescent="0.3">
      <c r="A2187" s="660" t="s">
        <v>7517</v>
      </c>
      <c r="B2187" s="661" t="s">
        <v>1686</v>
      </c>
      <c r="C2187" s="661" t="s">
        <v>4383</v>
      </c>
      <c r="D2187" s="661" t="s">
        <v>7217</v>
      </c>
      <c r="E2187" s="661" t="s">
        <v>7218</v>
      </c>
      <c r="F2187" s="664">
        <v>83.2</v>
      </c>
      <c r="G2187" s="664">
        <v>277473.37</v>
      </c>
      <c r="H2187" s="661">
        <v>1</v>
      </c>
      <c r="I2187" s="661">
        <v>3335.0164663461537</v>
      </c>
      <c r="J2187" s="664">
        <v>149.42999999999998</v>
      </c>
      <c r="K2187" s="664">
        <v>462722.83999999991</v>
      </c>
      <c r="L2187" s="661">
        <v>1.6676297260526296</v>
      </c>
      <c r="M2187" s="661">
        <v>3096.585959981262</v>
      </c>
      <c r="N2187" s="664">
        <v>8.93</v>
      </c>
      <c r="O2187" s="664">
        <v>6681.49</v>
      </c>
      <c r="P2187" s="677">
        <v>2.4079752229916693E-2</v>
      </c>
      <c r="Q2187" s="665">
        <v>748.20716685330342</v>
      </c>
    </row>
    <row r="2188" spans="1:17" ht="14.4" customHeight="1" x14ac:dyDescent="0.3">
      <c r="A2188" s="660" t="s">
        <v>7517</v>
      </c>
      <c r="B2188" s="661" t="s">
        <v>1686</v>
      </c>
      <c r="C2188" s="661" t="s">
        <v>4383</v>
      </c>
      <c r="D2188" s="661" t="s">
        <v>7219</v>
      </c>
      <c r="E2188" s="661" t="s">
        <v>7218</v>
      </c>
      <c r="F2188" s="664">
        <v>196.14</v>
      </c>
      <c r="G2188" s="664">
        <v>1308259.4800000002</v>
      </c>
      <c r="H2188" s="661">
        <v>1</v>
      </c>
      <c r="I2188" s="661">
        <v>6670.0289589069043</v>
      </c>
      <c r="J2188" s="664">
        <v>323.79999999999995</v>
      </c>
      <c r="K2188" s="664">
        <v>2012789.9599999997</v>
      </c>
      <c r="L2188" s="661">
        <v>1.5385250332755085</v>
      </c>
      <c r="M2188" s="661">
        <v>6216.1518221124152</v>
      </c>
      <c r="N2188" s="664">
        <v>33.47</v>
      </c>
      <c r="O2188" s="664">
        <v>50084.81</v>
      </c>
      <c r="P2188" s="677">
        <v>3.8283544484615538E-2</v>
      </c>
      <c r="Q2188" s="665">
        <v>1496.4090230056768</v>
      </c>
    </row>
    <row r="2189" spans="1:17" ht="14.4" customHeight="1" x14ac:dyDescent="0.3">
      <c r="A2189" s="660" t="s">
        <v>7517</v>
      </c>
      <c r="B2189" s="661" t="s">
        <v>1686</v>
      </c>
      <c r="C2189" s="661" t="s">
        <v>4383</v>
      </c>
      <c r="D2189" s="661" t="s">
        <v>7376</v>
      </c>
      <c r="E2189" s="661" t="s">
        <v>2029</v>
      </c>
      <c r="F2189" s="664"/>
      <c r="G2189" s="664"/>
      <c r="H2189" s="661"/>
      <c r="I2189" s="661"/>
      <c r="J2189" s="664">
        <v>0.37</v>
      </c>
      <c r="K2189" s="664">
        <v>96.96</v>
      </c>
      <c r="L2189" s="661"/>
      <c r="M2189" s="661">
        <v>262.05405405405406</v>
      </c>
      <c r="N2189" s="664"/>
      <c r="O2189" s="664"/>
      <c r="P2189" s="677"/>
      <c r="Q2189" s="665"/>
    </row>
    <row r="2190" spans="1:17" ht="14.4" customHeight="1" x14ac:dyDescent="0.3">
      <c r="A2190" s="660" t="s">
        <v>7517</v>
      </c>
      <c r="B2190" s="661" t="s">
        <v>1686</v>
      </c>
      <c r="C2190" s="661" t="s">
        <v>4383</v>
      </c>
      <c r="D2190" s="661" t="s">
        <v>7276</v>
      </c>
      <c r="E2190" s="661" t="s">
        <v>7277</v>
      </c>
      <c r="F2190" s="664"/>
      <c r="G2190" s="664"/>
      <c r="H2190" s="661"/>
      <c r="I2190" s="661"/>
      <c r="J2190" s="664">
        <v>43.93</v>
      </c>
      <c r="K2190" s="664">
        <v>12614.01</v>
      </c>
      <c r="L2190" s="661"/>
      <c r="M2190" s="661">
        <v>287.13885727293422</v>
      </c>
      <c r="N2190" s="664">
        <v>42.120000000000005</v>
      </c>
      <c r="O2190" s="664">
        <v>12094.28</v>
      </c>
      <c r="P2190" s="677"/>
      <c r="Q2190" s="665">
        <v>287.13865147198482</v>
      </c>
    </row>
    <row r="2191" spans="1:17" ht="14.4" customHeight="1" x14ac:dyDescent="0.3">
      <c r="A2191" s="660" t="s">
        <v>7517</v>
      </c>
      <c r="B2191" s="661" t="s">
        <v>1686</v>
      </c>
      <c r="C2191" s="661" t="s">
        <v>4383</v>
      </c>
      <c r="D2191" s="661" t="s">
        <v>7278</v>
      </c>
      <c r="E2191" s="661" t="s">
        <v>7277</v>
      </c>
      <c r="F2191" s="664"/>
      <c r="G2191" s="664"/>
      <c r="H2191" s="661"/>
      <c r="I2191" s="661"/>
      <c r="J2191" s="664">
        <v>29.919999999999998</v>
      </c>
      <c r="K2191" s="664">
        <v>42957.219999999994</v>
      </c>
      <c r="L2191" s="661"/>
      <c r="M2191" s="661">
        <v>1435.7359625668448</v>
      </c>
      <c r="N2191" s="664">
        <v>28.6</v>
      </c>
      <c r="O2191" s="664">
        <v>41062.080000000002</v>
      </c>
      <c r="P2191" s="677"/>
      <c r="Q2191" s="665">
        <v>1435.737062937063</v>
      </c>
    </row>
    <row r="2192" spans="1:17" ht="14.4" customHeight="1" x14ac:dyDescent="0.3">
      <c r="A2192" s="660" t="s">
        <v>7517</v>
      </c>
      <c r="B2192" s="661" t="s">
        <v>1686</v>
      </c>
      <c r="C2192" s="661" t="s">
        <v>4383</v>
      </c>
      <c r="D2192" s="661" t="s">
        <v>7378</v>
      </c>
      <c r="E2192" s="661" t="s">
        <v>7277</v>
      </c>
      <c r="F2192" s="664"/>
      <c r="G2192" s="664"/>
      <c r="H2192" s="661"/>
      <c r="I2192" s="661"/>
      <c r="J2192" s="664">
        <v>2.46</v>
      </c>
      <c r="K2192" s="664">
        <v>14127.62</v>
      </c>
      <c r="L2192" s="661"/>
      <c r="M2192" s="661">
        <v>5742.9349593495936</v>
      </c>
      <c r="N2192" s="664"/>
      <c r="O2192" s="664"/>
      <c r="P2192" s="677"/>
      <c r="Q2192" s="665"/>
    </row>
    <row r="2193" spans="1:17" ht="14.4" customHeight="1" x14ac:dyDescent="0.3">
      <c r="A2193" s="660" t="s">
        <v>7517</v>
      </c>
      <c r="B2193" s="661" t="s">
        <v>1686</v>
      </c>
      <c r="C2193" s="661" t="s">
        <v>4383</v>
      </c>
      <c r="D2193" s="661" t="s">
        <v>7379</v>
      </c>
      <c r="E2193" s="661" t="s">
        <v>7257</v>
      </c>
      <c r="F2193" s="664">
        <v>3.9099999999999997</v>
      </c>
      <c r="G2193" s="664">
        <v>7671</v>
      </c>
      <c r="H2193" s="661">
        <v>1</v>
      </c>
      <c r="I2193" s="661">
        <v>1961.8925831202048</v>
      </c>
      <c r="J2193" s="664"/>
      <c r="K2193" s="664"/>
      <c r="L2193" s="661"/>
      <c r="M2193" s="661"/>
      <c r="N2193" s="664"/>
      <c r="O2193" s="664"/>
      <c r="P2193" s="677"/>
      <c r="Q2193" s="665"/>
    </row>
    <row r="2194" spans="1:17" ht="14.4" customHeight="1" x14ac:dyDescent="0.3">
      <c r="A2194" s="660" t="s">
        <v>7517</v>
      </c>
      <c r="B2194" s="661" t="s">
        <v>1686</v>
      </c>
      <c r="C2194" s="661" t="s">
        <v>4383</v>
      </c>
      <c r="D2194" s="661" t="s">
        <v>7380</v>
      </c>
      <c r="E2194" s="661" t="s">
        <v>7381</v>
      </c>
      <c r="F2194" s="664">
        <v>3.25</v>
      </c>
      <c r="G2194" s="664">
        <v>7297.78</v>
      </c>
      <c r="H2194" s="661">
        <v>1</v>
      </c>
      <c r="I2194" s="661">
        <v>2245.4707692307693</v>
      </c>
      <c r="J2194" s="664"/>
      <c r="K2194" s="664"/>
      <c r="L2194" s="661"/>
      <c r="M2194" s="661"/>
      <c r="N2194" s="664"/>
      <c r="O2194" s="664"/>
      <c r="P2194" s="677"/>
      <c r="Q2194" s="665"/>
    </row>
    <row r="2195" spans="1:17" ht="14.4" customHeight="1" x14ac:dyDescent="0.3">
      <c r="A2195" s="660" t="s">
        <v>7517</v>
      </c>
      <c r="B2195" s="661" t="s">
        <v>1686</v>
      </c>
      <c r="C2195" s="661" t="s">
        <v>4383</v>
      </c>
      <c r="D2195" s="661" t="s">
        <v>7382</v>
      </c>
      <c r="E2195" s="661" t="s">
        <v>7381</v>
      </c>
      <c r="F2195" s="664">
        <v>4.78</v>
      </c>
      <c r="G2195" s="664">
        <v>42933.479999999996</v>
      </c>
      <c r="H2195" s="661">
        <v>1</v>
      </c>
      <c r="I2195" s="661">
        <v>8981.8995815899561</v>
      </c>
      <c r="J2195" s="664"/>
      <c r="K2195" s="664"/>
      <c r="L2195" s="661"/>
      <c r="M2195" s="661"/>
      <c r="N2195" s="664"/>
      <c r="O2195" s="664"/>
      <c r="P2195" s="677"/>
      <c r="Q2195" s="665"/>
    </row>
    <row r="2196" spans="1:17" ht="14.4" customHeight="1" x14ac:dyDescent="0.3">
      <c r="A2196" s="660" t="s">
        <v>7517</v>
      </c>
      <c r="B2196" s="661" t="s">
        <v>1686</v>
      </c>
      <c r="C2196" s="661" t="s">
        <v>4383</v>
      </c>
      <c r="D2196" s="661" t="s">
        <v>7279</v>
      </c>
      <c r="E2196" s="661" t="s">
        <v>7161</v>
      </c>
      <c r="F2196" s="664">
        <v>6.38</v>
      </c>
      <c r="G2196" s="664">
        <v>16899.650000000001</v>
      </c>
      <c r="H2196" s="661">
        <v>1</v>
      </c>
      <c r="I2196" s="661">
        <v>2648.8479623824455</v>
      </c>
      <c r="J2196" s="664"/>
      <c r="K2196" s="664"/>
      <c r="L2196" s="661"/>
      <c r="M2196" s="661"/>
      <c r="N2196" s="664"/>
      <c r="O2196" s="664"/>
      <c r="P2196" s="677"/>
      <c r="Q2196" s="665"/>
    </row>
    <row r="2197" spans="1:17" ht="14.4" customHeight="1" x14ac:dyDescent="0.3">
      <c r="A2197" s="660" t="s">
        <v>7517</v>
      </c>
      <c r="B2197" s="661" t="s">
        <v>1686</v>
      </c>
      <c r="C2197" s="661" t="s">
        <v>4383</v>
      </c>
      <c r="D2197" s="661" t="s">
        <v>7383</v>
      </c>
      <c r="E2197" s="661" t="s">
        <v>7161</v>
      </c>
      <c r="F2197" s="664">
        <v>17.98</v>
      </c>
      <c r="G2197" s="664">
        <v>9799.4500000000007</v>
      </c>
      <c r="H2197" s="661">
        <v>1</v>
      </c>
      <c r="I2197" s="661">
        <v>545.01946607341495</v>
      </c>
      <c r="J2197" s="664"/>
      <c r="K2197" s="664"/>
      <c r="L2197" s="661"/>
      <c r="M2197" s="661"/>
      <c r="N2197" s="664"/>
      <c r="O2197" s="664"/>
      <c r="P2197" s="677"/>
      <c r="Q2197" s="665"/>
    </row>
    <row r="2198" spans="1:17" ht="14.4" customHeight="1" x14ac:dyDescent="0.3">
      <c r="A2198" s="660" t="s">
        <v>7517</v>
      </c>
      <c r="B2198" s="661" t="s">
        <v>1686</v>
      </c>
      <c r="C2198" s="661" t="s">
        <v>4383</v>
      </c>
      <c r="D2198" s="661" t="s">
        <v>7280</v>
      </c>
      <c r="E2198" s="661" t="s">
        <v>2185</v>
      </c>
      <c r="F2198" s="664">
        <v>4</v>
      </c>
      <c r="G2198" s="664">
        <v>2180.08</v>
      </c>
      <c r="H2198" s="661">
        <v>1</v>
      </c>
      <c r="I2198" s="661">
        <v>545.02</v>
      </c>
      <c r="J2198" s="664"/>
      <c r="K2198" s="664"/>
      <c r="L2198" s="661"/>
      <c r="M2198" s="661"/>
      <c r="N2198" s="664"/>
      <c r="O2198" s="664"/>
      <c r="P2198" s="677"/>
      <c r="Q2198" s="665"/>
    </row>
    <row r="2199" spans="1:17" ht="14.4" customHeight="1" x14ac:dyDescent="0.3">
      <c r="A2199" s="660" t="s">
        <v>7517</v>
      </c>
      <c r="B2199" s="661" t="s">
        <v>1686</v>
      </c>
      <c r="C2199" s="661" t="s">
        <v>4383</v>
      </c>
      <c r="D2199" s="661" t="s">
        <v>7281</v>
      </c>
      <c r="E2199" s="661" t="s">
        <v>2185</v>
      </c>
      <c r="F2199" s="664">
        <v>1</v>
      </c>
      <c r="G2199" s="664">
        <v>2648.85</v>
      </c>
      <c r="H2199" s="661">
        <v>1</v>
      </c>
      <c r="I2199" s="661">
        <v>2648.85</v>
      </c>
      <c r="J2199" s="664"/>
      <c r="K2199" s="664"/>
      <c r="L2199" s="661"/>
      <c r="M2199" s="661"/>
      <c r="N2199" s="664">
        <v>11.52</v>
      </c>
      <c r="O2199" s="664">
        <v>30782.45</v>
      </c>
      <c r="P2199" s="677">
        <v>11.621061970288993</v>
      </c>
      <c r="Q2199" s="665">
        <v>2672.0876736111113</v>
      </c>
    </row>
    <row r="2200" spans="1:17" ht="14.4" customHeight="1" x14ac:dyDescent="0.3">
      <c r="A2200" s="660" t="s">
        <v>7517</v>
      </c>
      <c r="B2200" s="661" t="s">
        <v>1686</v>
      </c>
      <c r="C2200" s="661" t="s">
        <v>4383</v>
      </c>
      <c r="D2200" s="661" t="s">
        <v>7287</v>
      </c>
      <c r="E2200" s="661" t="s">
        <v>1676</v>
      </c>
      <c r="F2200" s="664"/>
      <c r="G2200" s="664"/>
      <c r="H2200" s="661"/>
      <c r="I2200" s="661"/>
      <c r="J2200" s="664"/>
      <c r="K2200" s="664"/>
      <c r="L2200" s="661"/>
      <c r="M2200" s="661"/>
      <c r="N2200" s="664">
        <v>0.2</v>
      </c>
      <c r="O2200" s="664">
        <v>1209.43</v>
      </c>
      <c r="P2200" s="677"/>
      <c r="Q2200" s="665">
        <v>6047.15</v>
      </c>
    </row>
    <row r="2201" spans="1:17" ht="14.4" customHeight="1" x14ac:dyDescent="0.3">
      <c r="A2201" s="660" t="s">
        <v>7517</v>
      </c>
      <c r="B2201" s="661" t="s">
        <v>1686</v>
      </c>
      <c r="C2201" s="661" t="s">
        <v>4383</v>
      </c>
      <c r="D2201" s="661" t="s">
        <v>7171</v>
      </c>
      <c r="E2201" s="661" t="s">
        <v>1679</v>
      </c>
      <c r="F2201" s="664"/>
      <c r="G2201" s="664"/>
      <c r="H2201" s="661"/>
      <c r="I2201" s="661"/>
      <c r="J2201" s="664">
        <v>0.8</v>
      </c>
      <c r="K2201" s="664">
        <v>7526.8</v>
      </c>
      <c r="L2201" s="661"/>
      <c r="M2201" s="661">
        <v>9408.5</v>
      </c>
      <c r="N2201" s="664">
        <v>1.4</v>
      </c>
      <c r="O2201" s="664">
        <v>13171.9</v>
      </c>
      <c r="P2201" s="677"/>
      <c r="Q2201" s="665">
        <v>9408.5</v>
      </c>
    </row>
    <row r="2202" spans="1:17" ht="14.4" customHeight="1" x14ac:dyDescent="0.3">
      <c r="A2202" s="660" t="s">
        <v>7517</v>
      </c>
      <c r="B2202" s="661" t="s">
        <v>1686</v>
      </c>
      <c r="C2202" s="661" t="s">
        <v>4383</v>
      </c>
      <c r="D2202" s="661" t="s">
        <v>7288</v>
      </c>
      <c r="E2202" s="661" t="s">
        <v>4197</v>
      </c>
      <c r="F2202" s="664"/>
      <c r="G2202" s="664"/>
      <c r="H2202" s="661"/>
      <c r="I2202" s="661"/>
      <c r="J2202" s="664">
        <v>29.959999999999997</v>
      </c>
      <c r="K2202" s="664">
        <v>22236.920000000002</v>
      </c>
      <c r="L2202" s="661"/>
      <c r="M2202" s="661">
        <v>742.22029372496672</v>
      </c>
      <c r="N2202" s="664">
        <v>50.1</v>
      </c>
      <c r="O2202" s="664">
        <v>37185.14</v>
      </c>
      <c r="P2202" s="677"/>
      <c r="Q2202" s="665">
        <v>742.21836327345306</v>
      </c>
    </row>
    <row r="2203" spans="1:17" ht="14.4" customHeight="1" x14ac:dyDescent="0.3">
      <c r="A2203" s="660" t="s">
        <v>7517</v>
      </c>
      <c r="B2203" s="661" t="s">
        <v>1686</v>
      </c>
      <c r="C2203" s="661" t="s">
        <v>4383</v>
      </c>
      <c r="D2203" s="661" t="s">
        <v>7451</v>
      </c>
      <c r="E2203" s="661" t="s">
        <v>3762</v>
      </c>
      <c r="F2203" s="664"/>
      <c r="G2203" s="664"/>
      <c r="H2203" s="661"/>
      <c r="I2203" s="661"/>
      <c r="J2203" s="664"/>
      <c r="K2203" s="664"/>
      <c r="L2203" s="661"/>
      <c r="M2203" s="661"/>
      <c r="N2203" s="664">
        <v>1</v>
      </c>
      <c r="O2203" s="664">
        <v>19499.27</v>
      </c>
      <c r="P2203" s="677"/>
      <c r="Q2203" s="665">
        <v>19499.27</v>
      </c>
    </row>
    <row r="2204" spans="1:17" ht="14.4" customHeight="1" x14ac:dyDescent="0.3">
      <c r="A2204" s="660" t="s">
        <v>7517</v>
      </c>
      <c r="B2204" s="661" t="s">
        <v>1686</v>
      </c>
      <c r="C2204" s="661" t="s">
        <v>4383</v>
      </c>
      <c r="D2204" s="661" t="s">
        <v>7521</v>
      </c>
      <c r="E2204" s="661" t="s">
        <v>7161</v>
      </c>
      <c r="F2204" s="664">
        <v>1</v>
      </c>
      <c r="G2204" s="664">
        <v>31812.19</v>
      </c>
      <c r="H2204" s="661">
        <v>1</v>
      </c>
      <c r="I2204" s="661">
        <v>31812.19</v>
      </c>
      <c r="J2204" s="664"/>
      <c r="K2204" s="664"/>
      <c r="L2204" s="661"/>
      <c r="M2204" s="661"/>
      <c r="N2204" s="664"/>
      <c r="O2204" s="664"/>
      <c r="P2204" s="677"/>
      <c r="Q2204" s="665"/>
    </row>
    <row r="2205" spans="1:17" ht="14.4" customHeight="1" x14ac:dyDescent="0.3">
      <c r="A2205" s="660" t="s">
        <v>7517</v>
      </c>
      <c r="B2205" s="661" t="s">
        <v>1686</v>
      </c>
      <c r="C2205" s="661" t="s">
        <v>4383</v>
      </c>
      <c r="D2205" s="661" t="s">
        <v>7289</v>
      </c>
      <c r="E2205" s="661" t="s">
        <v>2579</v>
      </c>
      <c r="F2205" s="664">
        <v>6.8500000000000005</v>
      </c>
      <c r="G2205" s="664">
        <v>11155.15</v>
      </c>
      <c r="H2205" s="661">
        <v>1</v>
      </c>
      <c r="I2205" s="661">
        <v>1628.4890510948903</v>
      </c>
      <c r="J2205" s="664">
        <v>14.580000000000002</v>
      </c>
      <c r="K2205" s="664">
        <v>23951.7</v>
      </c>
      <c r="L2205" s="661">
        <v>2.1471427995141257</v>
      </c>
      <c r="M2205" s="661">
        <v>1642.7777777777776</v>
      </c>
      <c r="N2205" s="664">
        <v>15.23</v>
      </c>
      <c r="O2205" s="664">
        <v>25019.52</v>
      </c>
      <c r="P2205" s="677">
        <v>2.2428671958691728</v>
      </c>
      <c r="Q2205" s="665">
        <v>1642.7787261982928</v>
      </c>
    </row>
    <row r="2206" spans="1:17" ht="14.4" customHeight="1" x14ac:dyDescent="0.3">
      <c r="A2206" s="660" t="s">
        <v>7517</v>
      </c>
      <c r="B2206" s="661" t="s">
        <v>1686</v>
      </c>
      <c r="C2206" s="661" t="s">
        <v>4383</v>
      </c>
      <c r="D2206" s="661" t="s">
        <v>7221</v>
      </c>
      <c r="E2206" s="661" t="s">
        <v>1978</v>
      </c>
      <c r="F2206" s="664">
        <v>8.86</v>
      </c>
      <c r="G2206" s="664">
        <v>573.91</v>
      </c>
      <c r="H2206" s="661">
        <v>1</v>
      </c>
      <c r="I2206" s="661">
        <v>64.77539503386005</v>
      </c>
      <c r="J2206" s="664">
        <v>45.16</v>
      </c>
      <c r="K2206" s="664">
        <v>2951.0299999999997</v>
      </c>
      <c r="L2206" s="661">
        <v>5.1419734801623944</v>
      </c>
      <c r="M2206" s="661">
        <v>65.346102745792734</v>
      </c>
      <c r="N2206" s="664">
        <v>40.94</v>
      </c>
      <c r="O2206" s="664">
        <v>2675.25</v>
      </c>
      <c r="P2206" s="677">
        <v>4.6614451743304706</v>
      </c>
      <c r="Q2206" s="665">
        <v>65.3456277479238</v>
      </c>
    </row>
    <row r="2207" spans="1:17" ht="14.4" customHeight="1" x14ac:dyDescent="0.3">
      <c r="A2207" s="660" t="s">
        <v>7517</v>
      </c>
      <c r="B2207" s="661" t="s">
        <v>1686</v>
      </c>
      <c r="C2207" s="661" t="s">
        <v>4383</v>
      </c>
      <c r="D2207" s="661" t="s">
        <v>7290</v>
      </c>
      <c r="E2207" s="661" t="s">
        <v>1978</v>
      </c>
      <c r="F2207" s="664">
        <v>0.25</v>
      </c>
      <c r="G2207" s="664">
        <v>27.91</v>
      </c>
      <c r="H2207" s="661">
        <v>1</v>
      </c>
      <c r="I2207" s="661">
        <v>111.64</v>
      </c>
      <c r="J2207" s="664">
        <v>51.260000000000005</v>
      </c>
      <c r="K2207" s="664">
        <v>5772.62</v>
      </c>
      <c r="L2207" s="661">
        <v>206.8298101039054</v>
      </c>
      <c r="M2207" s="661">
        <v>112.61451424112367</v>
      </c>
      <c r="N2207" s="664">
        <v>64.63</v>
      </c>
      <c r="O2207" s="664">
        <v>7278.24</v>
      </c>
      <c r="P2207" s="677">
        <v>260.77534933715515</v>
      </c>
      <c r="Q2207" s="665">
        <v>112.61395636701222</v>
      </c>
    </row>
    <row r="2208" spans="1:17" ht="14.4" customHeight="1" x14ac:dyDescent="0.3">
      <c r="A2208" s="660" t="s">
        <v>7517</v>
      </c>
      <c r="B2208" s="661" t="s">
        <v>1686</v>
      </c>
      <c r="C2208" s="661" t="s">
        <v>4383</v>
      </c>
      <c r="D2208" s="661" t="s">
        <v>7222</v>
      </c>
      <c r="E2208" s="661" t="s">
        <v>1978</v>
      </c>
      <c r="F2208" s="664">
        <v>18.54</v>
      </c>
      <c r="G2208" s="664">
        <v>10430.09</v>
      </c>
      <c r="H2208" s="661">
        <v>1</v>
      </c>
      <c r="I2208" s="661">
        <v>562.57227615965485</v>
      </c>
      <c r="J2208" s="664">
        <v>94.54</v>
      </c>
      <c r="K2208" s="664">
        <v>53651.78</v>
      </c>
      <c r="L2208" s="661">
        <v>5.1439421903358458</v>
      </c>
      <c r="M2208" s="661">
        <v>567.50349058599534</v>
      </c>
      <c r="N2208" s="664">
        <v>171.25</v>
      </c>
      <c r="O2208" s="664">
        <v>97185.170000000013</v>
      </c>
      <c r="P2208" s="677">
        <v>9.3177690700655518</v>
      </c>
      <c r="Q2208" s="665">
        <v>567.50464233576645</v>
      </c>
    </row>
    <row r="2209" spans="1:17" ht="14.4" customHeight="1" x14ac:dyDescent="0.3">
      <c r="A2209" s="660" t="s">
        <v>7517</v>
      </c>
      <c r="B2209" s="661" t="s">
        <v>1686</v>
      </c>
      <c r="C2209" s="661" t="s">
        <v>4383</v>
      </c>
      <c r="D2209" s="661" t="s">
        <v>7291</v>
      </c>
      <c r="E2209" s="661" t="s">
        <v>2532</v>
      </c>
      <c r="F2209" s="664">
        <v>8.6300000000000008</v>
      </c>
      <c r="G2209" s="664">
        <v>5771.4800000000005</v>
      </c>
      <c r="H2209" s="661">
        <v>1</v>
      </c>
      <c r="I2209" s="661">
        <v>668.76940903823868</v>
      </c>
      <c r="J2209" s="664">
        <v>6.3999999999999995</v>
      </c>
      <c r="K2209" s="664">
        <v>4317.71</v>
      </c>
      <c r="L2209" s="661">
        <v>0.74811140296769629</v>
      </c>
      <c r="M2209" s="661">
        <v>674.64218750000009</v>
      </c>
      <c r="N2209" s="664">
        <v>52.580000000000005</v>
      </c>
      <c r="O2209" s="664">
        <v>37782.43</v>
      </c>
      <c r="P2209" s="677">
        <v>6.5464023092863526</v>
      </c>
      <c r="Q2209" s="665">
        <v>718.57036896158229</v>
      </c>
    </row>
    <row r="2210" spans="1:17" ht="14.4" customHeight="1" x14ac:dyDescent="0.3">
      <c r="A2210" s="660" t="s">
        <v>7517</v>
      </c>
      <c r="B2210" s="661" t="s">
        <v>1686</v>
      </c>
      <c r="C2210" s="661" t="s">
        <v>4383</v>
      </c>
      <c r="D2210" s="661" t="s">
        <v>7352</v>
      </c>
      <c r="E2210" s="661" t="s">
        <v>2564</v>
      </c>
      <c r="F2210" s="664">
        <v>11.17</v>
      </c>
      <c r="G2210" s="664">
        <v>9337.8399999999983</v>
      </c>
      <c r="H2210" s="661">
        <v>1</v>
      </c>
      <c r="I2210" s="661">
        <v>835.97493285586381</v>
      </c>
      <c r="J2210" s="664">
        <v>13.26</v>
      </c>
      <c r="K2210" s="664">
        <v>11182.18</v>
      </c>
      <c r="L2210" s="661">
        <v>1.1975124868277891</v>
      </c>
      <c r="M2210" s="661">
        <v>843.30165912518862</v>
      </c>
      <c r="N2210" s="664">
        <v>37.42</v>
      </c>
      <c r="O2210" s="664">
        <v>32402.070000000007</v>
      </c>
      <c r="P2210" s="677">
        <v>3.4699748549985876</v>
      </c>
      <c r="Q2210" s="665">
        <v>865.90245857830053</v>
      </c>
    </row>
    <row r="2211" spans="1:17" ht="14.4" customHeight="1" x14ac:dyDescent="0.3">
      <c r="A2211" s="660" t="s">
        <v>7517</v>
      </c>
      <c r="B2211" s="661" t="s">
        <v>1686</v>
      </c>
      <c r="C2211" s="661" t="s">
        <v>4383</v>
      </c>
      <c r="D2211" s="661" t="s">
        <v>7292</v>
      </c>
      <c r="E2211" s="661" t="s">
        <v>2567</v>
      </c>
      <c r="F2211" s="664">
        <v>10.84</v>
      </c>
      <c r="G2211" s="664">
        <v>3624.7799999999997</v>
      </c>
      <c r="H2211" s="661">
        <v>1</v>
      </c>
      <c r="I2211" s="661">
        <v>334.3892988929889</v>
      </c>
      <c r="J2211" s="664">
        <v>30.630000000000003</v>
      </c>
      <c r="K2211" s="664">
        <v>10332.040000000001</v>
      </c>
      <c r="L2211" s="661">
        <v>2.8503909202765412</v>
      </c>
      <c r="M2211" s="661">
        <v>337.31766242246164</v>
      </c>
      <c r="N2211" s="664">
        <v>22.560000000000002</v>
      </c>
      <c r="O2211" s="664">
        <v>8084</v>
      </c>
      <c r="P2211" s="677">
        <v>2.2302043158481344</v>
      </c>
      <c r="Q2211" s="665">
        <v>358.33333333333331</v>
      </c>
    </row>
    <row r="2212" spans="1:17" ht="14.4" customHeight="1" x14ac:dyDescent="0.3">
      <c r="A2212" s="660" t="s">
        <v>7517</v>
      </c>
      <c r="B2212" s="661" t="s">
        <v>1686</v>
      </c>
      <c r="C2212" s="661" t="s">
        <v>4383</v>
      </c>
      <c r="D2212" s="661" t="s">
        <v>7293</v>
      </c>
      <c r="E2212" s="661" t="s">
        <v>7294</v>
      </c>
      <c r="F2212" s="664"/>
      <c r="G2212" s="664"/>
      <c r="H2212" s="661"/>
      <c r="I2212" s="661"/>
      <c r="J2212" s="664">
        <v>38.659999999999997</v>
      </c>
      <c r="K2212" s="664">
        <v>6376</v>
      </c>
      <c r="L2212" s="661"/>
      <c r="M2212" s="661">
        <v>164.92498706673567</v>
      </c>
      <c r="N2212" s="664"/>
      <c r="O2212" s="664"/>
      <c r="P2212" s="677"/>
      <c r="Q2212" s="665"/>
    </row>
    <row r="2213" spans="1:17" ht="14.4" customHeight="1" x14ac:dyDescent="0.3">
      <c r="A2213" s="660" t="s">
        <v>7517</v>
      </c>
      <c r="B2213" s="661" t="s">
        <v>1686</v>
      </c>
      <c r="C2213" s="661" t="s">
        <v>4383</v>
      </c>
      <c r="D2213" s="661" t="s">
        <v>7295</v>
      </c>
      <c r="E2213" s="661" t="s">
        <v>7294</v>
      </c>
      <c r="F2213" s="664"/>
      <c r="G2213" s="664"/>
      <c r="H2213" s="661"/>
      <c r="I2213" s="661"/>
      <c r="J2213" s="664">
        <v>57.85</v>
      </c>
      <c r="K2213" s="664">
        <v>28622.86</v>
      </c>
      <c r="L2213" s="661"/>
      <c r="M2213" s="661">
        <v>494.77718236819362</v>
      </c>
      <c r="N2213" s="664"/>
      <c r="O2213" s="664"/>
      <c r="P2213" s="677"/>
      <c r="Q2213" s="665"/>
    </row>
    <row r="2214" spans="1:17" ht="14.4" customHeight="1" x14ac:dyDescent="0.3">
      <c r="A2214" s="660" t="s">
        <v>7517</v>
      </c>
      <c r="B2214" s="661" t="s">
        <v>1686</v>
      </c>
      <c r="C2214" s="661" t="s">
        <v>4383</v>
      </c>
      <c r="D2214" s="661" t="s">
        <v>7296</v>
      </c>
      <c r="E2214" s="661" t="s">
        <v>7294</v>
      </c>
      <c r="F2214" s="664"/>
      <c r="G2214" s="664"/>
      <c r="H2214" s="661"/>
      <c r="I2214" s="661"/>
      <c r="J2214" s="664">
        <v>5.18</v>
      </c>
      <c r="K2214" s="664">
        <v>7688.82</v>
      </c>
      <c r="L2214" s="661"/>
      <c r="M2214" s="661">
        <v>1484.3281853281853</v>
      </c>
      <c r="N2214" s="664"/>
      <c r="O2214" s="664"/>
      <c r="P2214" s="677"/>
      <c r="Q2214" s="665"/>
    </row>
    <row r="2215" spans="1:17" ht="14.4" customHeight="1" x14ac:dyDescent="0.3">
      <c r="A2215" s="660" t="s">
        <v>7517</v>
      </c>
      <c r="B2215" s="661" t="s">
        <v>1686</v>
      </c>
      <c r="C2215" s="661" t="s">
        <v>4383</v>
      </c>
      <c r="D2215" s="661" t="s">
        <v>7385</v>
      </c>
      <c r="E2215" s="661" t="s">
        <v>7294</v>
      </c>
      <c r="F2215" s="664"/>
      <c r="G2215" s="664"/>
      <c r="H2215" s="661"/>
      <c r="I2215" s="661"/>
      <c r="J2215" s="664">
        <v>1.1200000000000001</v>
      </c>
      <c r="K2215" s="664">
        <v>2216.5699999999997</v>
      </c>
      <c r="L2215" s="661"/>
      <c r="M2215" s="661">
        <v>1979.0803571428567</v>
      </c>
      <c r="N2215" s="664"/>
      <c r="O2215" s="664"/>
      <c r="P2215" s="677"/>
      <c r="Q2215" s="665"/>
    </row>
    <row r="2216" spans="1:17" ht="14.4" customHeight="1" x14ac:dyDescent="0.3">
      <c r="A2216" s="660" t="s">
        <v>7517</v>
      </c>
      <c r="B2216" s="661" t="s">
        <v>1686</v>
      </c>
      <c r="C2216" s="661" t="s">
        <v>4383</v>
      </c>
      <c r="D2216" s="661" t="s">
        <v>7223</v>
      </c>
      <c r="E2216" s="661" t="s">
        <v>1842</v>
      </c>
      <c r="F2216" s="664">
        <v>81.010000000000005</v>
      </c>
      <c r="G2216" s="664">
        <v>18336.59</v>
      </c>
      <c r="H2216" s="661">
        <v>1</v>
      </c>
      <c r="I2216" s="661">
        <v>226.34970991235647</v>
      </c>
      <c r="J2216" s="664">
        <v>168.36</v>
      </c>
      <c r="K2216" s="664">
        <v>40357.26</v>
      </c>
      <c r="L2216" s="661">
        <v>2.2009141285266236</v>
      </c>
      <c r="M2216" s="661">
        <v>239.70812544547397</v>
      </c>
      <c r="N2216" s="664">
        <v>112.67000000000002</v>
      </c>
      <c r="O2216" s="664">
        <v>25960.68</v>
      </c>
      <c r="P2216" s="677">
        <v>1.4157855959041457</v>
      </c>
      <c r="Q2216" s="665">
        <v>230.41341972130999</v>
      </c>
    </row>
    <row r="2217" spans="1:17" ht="14.4" customHeight="1" x14ac:dyDescent="0.3">
      <c r="A2217" s="660" t="s">
        <v>7517</v>
      </c>
      <c r="B2217" s="661" t="s">
        <v>1686</v>
      </c>
      <c r="C2217" s="661" t="s">
        <v>4383</v>
      </c>
      <c r="D2217" s="661" t="s">
        <v>7297</v>
      </c>
      <c r="E2217" s="661" t="s">
        <v>1842</v>
      </c>
      <c r="F2217" s="664">
        <v>3.5</v>
      </c>
      <c r="G2217" s="664">
        <v>3012.05</v>
      </c>
      <c r="H2217" s="661">
        <v>1</v>
      </c>
      <c r="I2217" s="661">
        <v>860.58571428571429</v>
      </c>
      <c r="J2217" s="664">
        <v>5.85</v>
      </c>
      <c r="K2217" s="664">
        <v>4656.96</v>
      </c>
      <c r="L2217" s="661">
        <v>1.5461097923341245</v>
      </c>
      <c r="M2217" s="661">
        <v>796.06153846153848</v>
      </c>
      <c r="N2217" s="664">
        <v>5.88</v>
      </c>
      <c r="O2217" s="664">
        <v>4257.0700000000006</v>
      </c>
      <c r="P2217" s="677">
        <v>1.4133463919921649</v>
      </c>
      <c r="Q2217" s="665">
        <v>723.99149659863963</v>
      </c>
    </row>
    <row r="2218" spans="1:17" ht="14.4" customHeight="1" x14ac:dyDescent="0.3">
      <c r="A2218" s="660" t="s">
        <v>7517</v>
      </c>
      <c r="B2218" s="661" t="s">
        <v>1686</v>
      </c>
      <c r="C2218" s="661" t="s">
        <v>4383</v>
      </c>
      <c r="D2218" s="661" t="s">
        <v>7298</v>
      </c>
      <c r="E2218" s="661" t="s">
        <v>7299</v>
      </c>
      <c r="F2218" s="664">
        <v>13.67</v>
      </c>
      <c r="G2218" s="664">
        <v>4571.09</v>
      </c>
      <c r="H2218" s="661">
        <v>1</v>
      </c>
      <c r="I2218" s="661">
        <v>334.38844184345282</v>
      </c>
      <c r="J2218" s="664">
        <v>65.02</v>
      </c>
      <c r="K2218" s="664">
        <v>21932.39</v>
      </c>
      <c r="L2218" s="661">
        <v>4.7980656692386274</v>
      </c>
      <c r="M2218" s="661">
        <v>337.31759458628113</v>
      </c>
      <c r="N2218" s="664"/>
      <c r="O2218" s="664"/>
      <c r="P2218" s="677"/>
      <c r="Q2218" s="665"/>
    </row>
    <row r="2219" spans="1:17" ht="14.4" customHeight="1" x14ac:dyDescent="0.3">
      <c r="A2219" s="660" t="s">
        <v>7517</v>
      </c>
      <c r="B2219" s="661" t="s">
        <v>1686</v>
      </c>
      <c r="C2219" s="661" t="s">
        <v>4383</v>
      </c>
      <c r="D2219" s="661" t="s">
        <v>7542</v>
      </c>
      <c r="E2219" s="661" t="s">
        <v>7161</v>
      </c>
      <c r="F2219" s="664">
        <v>6</v>
      </c>
      <c r="G2219" s="664">
        <v>401.28</v>
      </c>
      <c r="H2219" s="661">
        <v>1</v>
      </c>
      <c r="I2219" s="661">
        <v>66.88</v>
      </c>
      <c r="J2219" s="664"/>
      <c r="K2219" s="664"/>
      <c r="L2219" s="661"/>
      <c r="M2219" s="661"/>
      <c r="N2219" s="664"/>
      <c r="O2219" s="664"/>
      <c r="P2219" s="677"/>
      <c r="Q2219" s="665"/>
    </row>
    <row r="2220" spans="1:17" ht="14.4" customHeight="1" x14ac:dyDescent="0.3">
      <c r="A2220" s="660" t="s">
        <v>7517</v>
      </c>
      <c r="B2220" s="661" t="s">
        <v>1686</v>
      </c>
      <c r="C2220" s="661" t="s">
        <v>4383</v>
      </c>
      <c r="D2220" s="661" t="s">
        <v>7300</v>
      </c>
      <c r="E2220" s="661" t="s">
        <v>1893</v>
      </c>
      <c r="F2220" s="664"/>
      <c r="G2220" s="664"/>
      <c r="H2220" s="661"/>
      <c r="I2220" s="661"/>
      <c r="J2220" s="664">
        <v>61.37</v>
      </c>
      <c r="K2220" s="664">
        <v>10121.58</v>
      </c>
      <c r="L2220" s="661"/>
      <c r="M2220" s="661">
        <v>164.92716310901093</v>
      </c>
      <c r="N2220" s="664">
        <v>12.16</v>
      </c>
      <c r="O2220" s="664">
        <v>2005.52</v>
      </c>
      <c r="P2220" s="677"/>
      <c r="Q2220" s="665">
        <v>164.92763157894737</v>
      </c>
    </row>
    <row r="2221" spans="1:17" ht="14.4" customHeight="1" x14ac:dyDescent="0.3">
      <c r="A2221" s="660" t="s">
        <v>7517</v>
      </c>
      <c r="B2221" s="661" t="s">
        <v>1686</v>
      </c>
      <c r="C2221" s="661" t="s">
        <v>4383</v>
      </c>
      <c r="D2221" s="661" t="s">
        <v>7301</v>
      </c>
      <c r="E2221" s="661" t="s">
        <v>1896</v>
      </c>
      <c r="F2221" s="664"/>
      <c r="G2221" s="664"/>
      <c r="H2221" s="661"/>
      <c r="I2221" s="661"/>
      <c r="J2221" s="664">
        <v>7.6499999999999995</v>
      </c>
      <c r="K2221" s="664">
        <v>11355.07</v>
      </c>
      <c r="L2221" s="661"/>
      <c r="M2221" s="661">
        <v>1484.3228758169935</v>
      </c>
      <c r="N2221" s="664">
        <v>3.14</v>
      </c>
      <c r="O2221" s="664">
        <v>4660.7999999999993</v>
      </c>
      <c r="P2221" s="677"/>
      <c r="Q2221" s="665">
        <v>1484.3312101910826</v>
      </c>
    </row>
    <row r="2222" spans="1:17" ht="14.4" customHeight="1" x14ac:dyDescent="0.3">
      <c r="A2222" s="660" t="s">
        <v>7517</v>
      </c>
      <c r="B2222" s="661" t="s">
        <v>1686</v>
      </c>
      <c r="C2222" s="661" t="s">
        <v>4383</v>
      </c>
      <c r="D2222" s="661" t="s">
        <v>7302</v>
      </c>
      <c r="E2222" s="661" t="s">
        <v>1912</v>
      </c>
      <c r="F2222" s="664">
        <v>69.58</v>
      </c>
      <c r="G2222" s="664">
        <v>34127.380000000005</v>
      </c>
      <c r="H2222" s="661">
        <v>1</v>
      </c>
      <c r="I2222" s="661">
        <v>490.47686116700208</v>
      </c>
      <c r="J2222" s="664">
        <v>56.85</v>
      </c>
      <c r="K2222" s="664">
        <v>28128.059999999998</v>
      </c>
      <c r="L2222" s="661">
        <v>0.82420801128009225</v>
      </c>
      <c r="M2222" s="661">
        <v>494.77678100263847</v>
      </c>
      <c r="N2222" s="664">
        <v>13.07</v>
      </c>
      <c r="O2222" s="664">
        <v>6466.7300000000005</v>
      </c>
      <c r="P2222" s="677">
        <v>0.18948802984583052</v>
      </c>
      <c r="Q2222" s="665">
        <v>494.77658760520279</v>
      </c>
    </row>
    <row r="2223" spans="1:17" ht="14.4" customHeight="1" x14ac:dyDescent="0.3">
      <c r="A2223" s="660" t="s">
        <v>7517</v>
      </c>
      <c r="B2223" s="661" t="s">
        <v>1686</v>
      </c>
      <c r="C2223" s="661" t="s">
        <v>4383</v>
      </c>
      <c r="D2223" s="661" t="s">
        <v>7388</v>
      </c>
      <c r="E2223" s="661" t="s">
        <v>7389</v>
      </c>
      <c r="F2223" s="664">
        <v>2</v>
      </c>
      <c r="G2223" s="664">
        <v>17963.8</v>
      </c>
      <c r="H2223" s="661">
        <v>1</v>
      </c>
      <c r="I2223" s="661">
        <v>8981.9</v>
      </c>
      <c r="J2223" s="664"/>
      <c r="K2223" s="664"/>
      <c r="L2223" s="661"/>
      <c r="M2223" s="661"/>
      <c r="N2223" s="664"/>
      <c r="O2223" s="664"/>
      <c r="P2223" s="677"/>
      <c r="Q2223" s="665"/>
    </row>
    <row r="2224" spans="1:17" ht="14.4" customHeight="1" x14ac:dyDescent="0.3">
      <c r="A2224" s="660" t="s">
        <v>7517</v>
      </c>
      <c r="B2224" s="661" t="s">
        <v>1686</v>
      </c>
      <c r="C2224" s="661" t="s">
        <v>4383</v>
      </c>
      <c r="D2224" s="661" t="s">
        <v>7305</v>
      </c>
      <c r="E2224" s="661" t="s">
        <v>3774</v>
      </c>
      <c r="F2224" s="664"/>
      <c r="G2224" s="664"/>
      <c r="H2224" s="661"/>
      <c r="I2224" s="661"/>
      <c r="J2224" s="664">
        <v>2</v>
      </c>
      <c r="K2224" s="664">
        <v>14033.38</v>
      </c>
      <c r="L2224" s="661"/>
      <c r="M2224" s="661">
        <v>7016.69</v>
      </c>
      <c r="N2224" s="664"/>
      <c r="O2224" s="664"/>
      <c r="P2224" s="677"/>
      <c r="Q2224" s="665"/>
    </row>
    <row r="2225" spans="1:17" ht="14.4" customHeight="1" x14ac:dyDescent="0.3">
      <c r="A2225" s="660" t="s">
        <v>7517</v>
      </c>
      <c r="B2225" s="661" t="s">
        <v>1686</v>
      </c>
      <c r="C2225" s="661" t="s">
        <v>4383</v>
      </c>
      <c r="D2225" s="661" t="s">
        <v>7306</v>
      </c>
      <c r="E2225" s="661" t="s">
        <v>1899</v>
      </c>
      <c r="F2225" s="664">
        <v>73.45</v>
      </c>
      <c r="G2225" s="664">
        <v>106114.90000000001</v>
      </c>
      <c r="H2225" s="661">
        <v>1</v>
      </c>
      <c r="I2225" s="661">
        <v>1444.7229407760383</v>
      </c>
      <c r="J2225" s="664">
        <v>36.89</v>
      </c>
      <c r="K2225" s="664">
        <v>53760.009999999995</v>
      </c>
      <c r="L2225" s="661">
        <v>0.50662074788743139</v>
      </c>
      <c r="M2225" s="661">
        <v>1457.3057739224721</v>
      </c>
      <c r="N2225" s="664">
        <v>3.24</v>
      </c>
      <c r="O2225" s="664">
        <v>4721.66</v>
      </c>
      <c r="P2225" s="677">
        <v>4.4495730571295827E-2</v>
      </c>
      <c r="Q2225" s="665">
        <v>1457.3024691358023</v>
      </c>
    </row>
    <row r="2226" spans="1:17" ht="14.4" customHeight="1" x14ac:dyDescent="0.3">
      <c r="A2226" s="660" t="s">
        <v>7517</v>
      </c>
      <c r="B2226" s="661" t="s">
        <v>1686</v>
      </c>
      <c r="C2226" s="661" t="s">
        <v>4383</v>
      </c>
      <c r="D2226" s="661" t="s">
        <v>7307</v>
      </c>
      <c r="E2226" s="661" t="s">
        <v>1899</v>
      </c>
      <c r="F2226" s="664">
        <v>92.300000000000011</v>
      </c>
      <c r="G2226" s="664">
        <v>444252.99</v>
      </c>
      <c r="H2226" s="661">
        <v>1</v>
      </c>
      <c r="I2226" s="661">
        <v>4813.141820151679</v>
      </c>
      <c r="J2226" s="664">
        <v>65.58</v>
      </c>
      <c r="K2226" s="664">
        <v>318567.08</v>
      </c>
      <c r="L2226" s="661">
        <v>0.71708483042511439</v>
      </c>
      <c r="M2226" s="661">
        <v>4857.6864897834712</v>
      </c>
      <c r="N2226" s="664">
        <v>4.3499999999999996</v>
      </c>
      <c r="O2226" s="664">
        <v>21130.94</v>
      </c>
      <c r="P2226" s="677">
        <v>4.7565104739081217E-2</v>
      </c>
      <c r="Q2226" s="665">
        <v>4857.6873563218396</v>
      </c>
    </row>
    <row r="2227" spans="1:17" ht="14.4" customHeight="1" x14ac:dyDescent="0.3">
      <c r="A2227" s="660" t="s">
        <v>7517</v>
      </c>
      <c r="B2227" s="661" t="s">
        <v>1686</v>
      </c>
      <c r="C2227" s="661" t="s">
        <v>4383</v>
      </c>
      <c r="D2227" s="661" t="s">
        <v>7308</v>
      </c>
      <c r="E2227" s="661" t="s">
        <v>1899</v>
      </c>
      <c r="F2227" s="664">
        <v>68.400000000000006</v>
      </c>
      <c r="G2227" s="664">
        <v>988072.57000000007</v>
      </c>
      <c r="H2227" s="661">
        <v>1</v>
      </c>
      <c r="I2227" s="661">
        <v>14445.505409356725</v>
      </c>
      <c r="J2227" s="664">
        <v>48.99</v>
      </c>
      <c r="K2227" s="664">
        <v>713879.4</v>
      </c>
      <c r="L2227" s="661">
        <v>0.72249693157659456</v>
      </c>
      <c r="M2227" s="661">
        <v>14571.941212492346</v>
      </c>
      <c r="N2227" s="664">
        <v>9.5500000000000007</v>
      </c>
      <c r="O2227" s="664">
        <v>139162.04</v>
      </c>
      <c r="P2227" s="677">
        <v>0.14084192216772093</v>
      </c>
      <c r="Q2227" s="665">
        <v>14571.941361256544</v>
      </c>
    </row>
    <row r="2228" spans="1:17" ht="14.4" customHeight="1" x14ac:dyDescent="0.3">
      <c r="A2228" s="660" t="s">
        <v>7517</v>
      </c>
      <c r="B2228" s="661" t="s">
        <v>1686</v>
      </c>
      <c r="C2228" s="661" t="s">
        <v>4383</v>
      </c>
      <c r="D2228" s="661" t="s">
        <v>7309</v>
      </c>
      <c r="E2228" s="661" t="s">
        <v>7310</v>
      </c>
      <c r="F2228" s="664">
        <v>38.980000000000004</v>
      </c>
      <c r="G2228" s="664">
        <v>36401.1</v>
      </c>
      <c r="H2228" s="661">
        <v>1</v>
      </c>
      <c r="I2228" s="661">
        <v>933.84043099025132</v>
      </c>
      <c r="J2228" s="664">
        <v>131.4</v>
      </c>
      <c r="K2228" s="664">
        <v>57618.869999999995</v>
      </c>
      <c r="L2228" s="661">
        <v>1.582888154478848</v>
      </c>
      <c r="M2228" s="661">
        <v>438.49977168949766</v>
      </c>
      <c r="N2228" s="664"/>
      <c r="O2228" s="664"/>
      <c r="P2228" s="677"/>
      <c r="Q2228" s="665"/>
    </row>
    <row r="2229" spans="1:17" ht="14.4" customHeight="1" x14ac:dyDescent="0.3">
      <c r="A2229" s="660" t="s">
        <v>7517</v>
      </c>
      <c r="B2229" s="661" t="s">
        <v>1686</v>
      </c>
      <c r="C2229" s="661" t="s">
        <v>4383</v>
      </c>
      <c r="D2229" s="661" t="s">
        <v>7311</v>
      </c>
      <c r="E2229" s="661" t="s">
        <v>7312</v>
      </c>
      <c r="F2229" s="664">
        <v>44.510000000000005</v>
      </c>
      <c r="G2229" s="664">
        <v>191528.36</v>
      </c>
      <c r="H2229" s="661">
        <v>1</v>
      </c>
      <c r="I2229" s="661">
        <v>4303.0411143563233</v>
      </c>
      <c r="J2229" s="664">
        <v>67.59</v>
      </c>
      <c r="K2229" s="664">
        <v>148184.9</v>
      </c>
      <c r="L2229" s="661">
        <v>0.77369690838474259</v>
      </c>
      <c r="M2229" s="661">
        <v>2192.40864033141</v>
      </c>
      <c r="N2229" s="664"/>
      <c r="O2229" s="664"/>
      <c r="P2229" s="677"/>
      <c r="Q2229" s="665"/>
    </row>
    <row r="2230" spans="1:17" ht="14.4" customHeight="1" x14ac:dyDescent="0.3">
      <c r="A2230" s="660" t="s">
        <v>7517</v>
      </c>
      <c r="B2230" s="661" t="s">
        <v>1686</v>
      </c>
      <c r="C2230" s="661" t="s">
        <v>4383</v>
      </c>
      <c r="D2230" s="661" t="s">
        <v>7313</v>
      </c>
      <c r="E2230" s="661" t="s">
        <v>4197</v>
      </c>
      <c r="F2230" s="664"/>
      <c r="G2230" s="664"/>
      <c r="H2230" s="661"/>
      <c r="I2230" s="661"/>
      <c r="J2230" s="664">
        <v>9.25</v>
      </c>
      <c r="K2230" s="664">
        <v>68656.33</v>
      </c>
      <c r="L2230" s="661"/>
      <c r="M2230" s="661">
        <v>7422.3059459459464</v>
      </c>
      <c r="N2230" s="664">
        <v>27.669999999999998</v>
      </c>
      <c r="O2230" s="664">
        <v>205375.18</v>
      </c>
      <c r="P2230" s="677"/>
      <c r="Q2230" s="665">
        <v>7422.3050234911461</v>
      </c>
    </row>
    <row r="2231" spans="1:17" ht="14.4" customHeight="1" x14ac:dyDescent="0.3">
      <c r="A2231" s="660" t="s">
        <v>7517</v>
      </c>
      <c r="B2231" s="661" t="s">
        <v>1686</v>
      </c>
      <c r="C2231" s="661" t="s">
        <v>4383</v>
      </c>
      <c r="D2231" s="661" t="s">
        <v>7353</v>
      </c>
      <c r="E2231" s="661" t="s">
        <v>4197</v>
      </c>
      <c r="F2231" s="664"/>
      <c r="G2231" s="664"/>
      <c r="H2231" s="661"/>
      <c r="I2231" s="661"/>
      <c r="J2231" s="664">
        <v>21.59</v>
      </c>
      <c r="K2231" s="664">
        <v>79177.88</v>
      </c>
      <c r="L2231" s="661"/>
      <c r="M2231" s="661">
        <v>3667.3404353867531</v>
      </c>
      <c r="N2231" s="664">
        <v>31.229999999999997</v>
      </c>
      <c r="O2231" s="664">
        <v>115899.47</v>
      </c>
      <c r="P2231" s="677"/>
      <c r="Q2231" s="665">
        <v>3711.1581812359914</v>
      </c>
    </row>
    <row r="2232" spans="1:17" ht="14.4" customHeight="1" x14ac:dyDescent="0.3">
      <c r="A2232" s="660" t="s">
        <v>7517</v>
      </c>
      <c r="B2232" s="661" t="s">
        <v>1686</v>
      </c>
      <c r="C2232" s="661" t="s">
        <v>4383</v>
      </c>
      <c r="D2232" s="661" t="s">
        <v>7390</v>
      </c>
      <c r="E2232" s="661" t="s">
        <v>7391</v>
      </c>
      <c r="F2232" s="664"/>
      <c r="G2232" s="664"/>
      <c r="H2232" s="661"/>
      <c r="I2232" s="661"/>
      <c r="J2232" s="664">
        <v>23.53</v>
      </c>
      <c r="K2232" s="664">
        <v>15291.89</v>
      </c>
      <c r="L2232" s="661"/>
      <c r="M2232" s="661">
        <v>649.88907777305565</v>
      </c>
      <c r="N2232" s="664"/>
      <c r="O2232" s="664"/>
      <c r="P2232" s="677"/>
      <c r="Q2232" s="665"/>
    </row>
    <row r="2233" spans="1:17" ht="14.4" customHeight="1" x14ac:dyDescent="0.3">
      <c r="A2233" s="660" t="s">
        <v>7517</v>
      </c>
      <c r="B2233" s="661" t="s">
        <v>1686</v>
      </c>
      <c r="C2233" s="661" t="s">
        <v>4383</v>
      </c>
      <c r="D2233" s="661" t="s">
        <v>7392</v>
      </c>
      <c r="E2233" s="661" t="s">
        <v>7391</v>
      </c>
      <c r="F2233" s="664"/>
      <c r="G2233" s="664"/>
      <c r="H2233" s="661"/>
      <c r="I2233" s="661"/>
      <c r="J2233" s="664">
        <v>10.77</v>
      </c>
      <c r="K2233" s="664">
        <v>34996.67</v>
      </c>
      <c r="L2233" s="661"/>
      <c r="M2233" s="661">
        <v>3249.4586815227485</v>
      </c>
      <c r="N2233" s="664"/>
      <c r="O2233" s="664"/>
      <c r="P2233" s="677"/>
      <c r="Q2233" s="665"/>
    </row>
    <row r="2234" spans="1:17" ht="14.4" customHeight="1" x14ac:dyDescent="0.3">
      <c r="A2234" s="660" t="s">
        <v>7517</v>
      </c>
      <c r="B2234" s="661" t="s">
        <v>1686</v>
      </c>
      <c r="C2234" s="661" t="s">
        <v>4383</v>
      </c>
      <c r="D2234" s="661" t="s">
        <v>7393</v>
      </c>
      <c r="E2234" s="661" t="s">
        <v>7391</v>
      </c>
      <c r="F2234" s="664"/>
      <c r="G2234" s="664"/>
      <c r="H2234" s="661"/>
      <c r="I2234" s="661"/>
      <c r="J2234" s="664">
        <v>3.9</v>
      </c>
      <c r="K2234" s="664">
        <v>25345.89</v>
      </c>
      <c r="L2234" s="661"/>
      <c r="M2234" s="661">
        <v>6498.9461538461537</v>
      </c>
      <c r="N2234" s="664"/>
      <c r="O2234" s="664"/>
      <c r="P2234" s="677"/>
      <c r="Q2234" s="665"/>
    </row>
    <row r="2235" spans="1:17" ht="14.4" customHeight="1" x14ac:dyDescent="0.3">
      <c r="A2235" s="660" t="s">
        <v>7517</v>
      </c>
      <c r="B2235" s="661" t="s">
        <v>1686</v>
      </c>
      <c r="C2235" s="661" t="s">
        <v>4383</v>
      </c>
      <c r="D2235" s="661" t="s">
        <v>7314</v>
      </c>
      <c r="E2235" s="661" t="s">
        <v>2021</v>
      </c>
      <c r="F2235" s="664"/>
      <c r="G2235" s="664"/>
      <c r="H2235" s="661"/>
      <c r="I2235" s="661"/>
      <c r="J2235" s="664"/>
      <c r="K2235" s="664"/>
      <c r="L2235" s="661"/>
      <c r="M2235" s="661"/>
      <c r="N2235" s="664">
        <v>2</v>
      </c>
      <c r="O2235" s="664">
        <v>1156.26</v>
      </c>
      <c r="P2235" s="677"/>
      <c r="Q2235" s="665">
        <v>578.13</v>
      </c>
    </row>
    <row r="2236" spans="1:17" ht="14.4" customHeight="1" x14ac:dyDescent="0.3">
      <c r="A2236" s="660" t="s">
        <v>7517</v>
      </c>
      <c r="B2236" s="661" t="s">
        <v>1686</v>
      </c>
      <c r="C2236" s="661" t="s">
        <v>4383</v>
      </c>
      <c r="D2236" s="661" t="s">
        <v>7172</v>
      </c>
      <c r="E2236" s="661" t="s">
        <v>3413</v>
      </c>
      <c r="F2236" s="664">
        <v>1</v>
      </c>
      <c r="G2236" s="664">
        <v>15588.69</v>
      </c>
      <c r="H2236" s="661">
        <v>1</v>
      </c>
      <c r="I2236" s="661">
        <v>15588.69</v>
      </c>
      <c r="J2236" s="664"/>
      <c r="K2236" s="664"/>
      <c r="L2236" s="661"/>
      <c r="M2236" s="661"/>
      <c r="N2236" s="664">
        <v>0.2</v>
      </c>
      <c r="O2236" s="664">
        <v>1780.66</v>
      </c>
      <c r="P2236" s="677">
        <v>0.11422768686785099</v>
      </c>
      <c r="Q2236" s="665">
        <v>8903.2999999999993</v>
      </c>
    </row>
    <row r="2237" spans="1:17" ht="14.4" customHeight="1" x14ac:dyDescent="0.3">
      <c r="A2237" s="660" t="s">
        <v>7517</v>
      </c>
      <c r="B2237" s="661" t="s">
        <v>1686</v>
      </c>
      <c r="C2237" s="661" t="s">
        <v>4383</v>
      </c>
      <c r="D2237" s="661" t="s">
        <v>7319</v>
      </c>
      <c r="E2237" s="661" t="s">
        <v>7318</v>
      </c>
      <c r="F2237" s="664"/>
      <c r="G2237" s="664"/>
      <c r="H2237" s="661"/>
      <c r="I2237" s="661"/>
      <c r="J2237" s="664">
        <v>4</v>
      </c>
      <c r="K2237" s="664">
        <v>511750</v>
      </c>
      <c r="L2237" s="661"/>
      <c r="M2237" s="661">
        <v>127937.5</v>
      </c>
      <c r="N2237" s="664"/>
      <c r="O2237" s="664"/>
      <c r="P2237" s="677"/>
      <c r="Q2237" s="665"/>
    </row>
    <row r="2238" spans="1:17" ht="14.4" customHeight="1" x14ac:dyDescent="0.3">
      <c r="A2238" s="660" t="s">
        <v>7517</v>
      </c>
      <c r="B2238" s="661" t="s">
        <v>1686</v>
      </c>
      <c r="C2238" s="661" t="s">
        <v>4383</v>
      </c>
      <c r="D2238" s="661" t="s">
        <v>7421</v>
      </c>
      <c r="E2238" s="661" t="s">
        <v>7218</v>
      </c>
      <c r="F2238" s="664"/>
      <c r="G2238" s="664"/>
      <c r="H2238" s="661"/>
      <c r="I2238" s="661"/>
      <c r="J2238" s="664">
        <v>21.4</v>
      </c>
      <c r="K2238" s="664">
        <v>287981.21999999997</v>
      </c>
      <c r="L2238" s="661"/>
      <c r="M2238" s="661">
        <v>13457.066355140187</v>
      </c>
      <c r="N2238" s="664"/>
      <c r="O2238" s="664"/>
      <c r="P2238" s="677"/>
      <c r="Q2238" s="665"/>
    </row>
    <row r="2239" spans="1:17" ht="14.4" customHeight="1" x14ac:dyDescent="0.3">
      <c r="A2239" s="660" t="s">
        <v>7517</v>
      </c>
      <c r="B2239" s="661" t="s">
        <v>1686</v>
      </c>
      <c r="C2239" s="661" t="s">
        <v>4383</v>
      </c>
      <c r="D2239" s="661" t="s">
        <v>7354</v>
      </c>
      <c r="E2239" s="661" t="s">
        <v>7332</v>
      </c>
      <c r="F2239" s="664"/>
      <c r="G2239" s="664"/>
      <c r="H2239" s="661"/>
      <c r="I2239" s="661"/>
      <c r="J2239" s="664"/>
      <c r="K2239" s="664"/>
      <c r="L2239" s="661"/>
      <c r="M2239" s="661"/>
      <c r="N2239" s="664">
        <v>46.129999999999995</v>
      </c>
      <c r="O2239" s="664">
        <v>198147.21</v>
      </c>
      <c r="P2239" s="677"/>
      <c r="Q2239" s="665">
        <v>4295.4088445696943</v>
      </c>
    </row>
    <row r="2240" spans="1:17" ht="14.4" customHeight="1" x14ac:dyDescent="0.3">
      <c r="A2240" s="660" t="s">
        <v>7517</v>
      </c>
      <c r="B2240" s="661" t="s">
        <v>1686</v>
      </c>
      <c r="C2240" s="661" t="s">
        <v>4383</v>
      </c>
      <c r="D2240" s="661" t="s">
        <v>7423</v>
      </c>
      <c r="E2240" s="661" t="s">
        <v>632</v>
      </c>
      <c r="F2240" s="664"/>
      <c r="G2240" s="664"/>
      <c r="H2240" s="661"/>
      <c r="I2240" s="661"/>
      <c r="J2240" s="664"/>
      <c r="K2240" s="664"/>
      <c r="L2240" s="661"/>
      <c r="M2240" s="661"/>
      <c r="N2240" s="664">
        <v>17.37</v>
      </c>
      <c r="O2240" s="664">
        <v>41499.53</v>
      </c>
      <c r="P2240" s="677"/>
      <c r="Q2240" s="665">
        <v>2389.1496833621186</v>
      </c>
    </row>
    <row r="2241" spans="1:17" ht="14.4" customHeight="1" x14ac:dyDescent="0.3">
      <c r="A2241" s="660" t="s">
        <v>7517</v>
      </c>
      <c r="B2241" s="661" t="s">
        <v>1686</v>
      </c>
      <c r="C2241" s="661" t="s">
        <v>4383</v>
      </c>
      <c r="D2241" s="661" t="s">
        <v>7424</v>
      </c>
      <c r="E2241" s="661" t="s">
        <v>632</v>
      </c>
      <c r="F2241" s="664"/>
      <c r="G2241" s="664"/>
      <c r="H2241" s="661"/>
      <c r="I2241" s="661"/>
      <c r="J2241" s="664"/>
      <c r="K2241" s="664"/>
      <c r="L2241" s="661"/>
      <c r="M2241" s="661"/>
      <c r="N2241" s="664">
        <v>42.26</v>
      </c>
      <c r="O2241" s="664">
        <v>29068.95</v>
      </c>
      <c r="P2241" s="677"/>
      <c r="Q2241" s="665">
        <v>687.85967818267875</v>
      </c>
    </row>
    <row r="2242" spans="1:17" ht="14.4" customHeight="1" x14ac:dyDescent="0.3">
      <c r="A2242" s="660" t="s">
        <v>7517</v>
      </c>
      <c r="B2242" s="661" t="s">
        <v>1686</v>
      </c>
      <c r="C2242" s="661" t="s">
        <v>4383</v>
      </c>
      <c r="D2242" s="661" t="s">
        <v>7331</v>
      </c>
      <c r="E2242" s="661" t="s">
        <v>7332</v>
      </c>
      <c r="F2242" s="664"/>
      <c r="G2242" s="664"/>
      <c r="H2242" s="661"/>
      <c r="I2242" s="661"/>
      <c r="J2242" s="664"/>
      <c r="K2242" s="664"/>
      <c r="L2242" s="661"/>
      <c r="M2242" s="661"/>
      <c r="N2242" s="664">
        <v>68.600000000000009</v>
      </c>
      <c r="O2242" s="664">
        <v>923625.25000000012</v>
      </c>
      <c r="P2242" s="677"/>
      <c r="Q2242" s="665">
        <v>13463.924927113703</v>
      </c>
    </row>
    <row r="2243" spans="1:17" ht="14.4" customHeight="1" x14ac:dyDescent="0.3">
      <c r="A2243" s="660" t="s">
        <v>7517</v>
      </c>
      <c r="B2243" s="661" t="s">
        <v>1686</v>
      </c>
      <c r="C2243" s="661" t="s">
        <v>4383</v>
      </c>
      <c r="D2243" s="661" t="s">
        <v>7355</v>
      </c>
      <c r="E2243" s="661" t="s">
        <v>7332</v>
      </c>
      <c r="F2243" s="664"/>
      <c r="G2243" s="664"/>
      <c r="H2243" s="661"/>
      <c r="I2243" s="661"/>
      <c r="J2243" s="664"/>
      <c r="K2243" s="664"/>
      <c r="L2243" s="661"/>
      <c r="M2243" s="661"/>
      <c r="N2243" s="664">
        <v>57.379999999999995</v>
      </c>
      <c r="O2243" s="664">
        <v>74836.210000000006</v>
      </c>
      <c r="P2243" s="677"/>
      <c r="Q2243" s="665">
        <v>1304.22115719763</v>
      </c>
    </row>
    <row r="2244" spans="1:17" ht="14.4" customHeight="1" x14ac:dyDescent="0.3">
      <c r="A2244" s="660" t="s">
        <v>7517</v>
      </c>
      <c r="B2244" s="661" t="s">
        <v>1686</v>
      </c>
      <c r="C2244" s="661" t="s">
        <v>4383</v>
      </c>
      <c r="D2244" s="661" t="s">
        <v>7356</v>
      </c>
      <c r="E2244" s="661" t="s">
        <v>2127</v>
      </c>
      <c r="F2244" s="664"/>
      <c r="G2244" s="664"/>
      <c r="H2244" s="661"/>
      <c r="I2244" s="661"/>
      <c r="J2244" s="664"/>
      <c r="K2244" s="664"/>
      <c r="L2244" s="661"/>
      <c r="M2244" s="661"/>
      <c r="N2244" s="664">
        <v>17.43</v>
      </c>
      <c r="O2244" s="664">
        <v>25524.46</v>
      </c>
      <c r="P2244" s="677"/>
      <c r="Q2244" s="665">
        <v>1464.3981640849111</v>
      </c>
    </row>
    <row r="2245" spans="1:17" ht="14.4" customHeight="1" x14ac:dyDescent="0.3">
      <c r="A2245" s="660" t="s">
        <v>7517</v>
      </c>
      <c r="B2245" s="661" t="s">
        <v>1686</v>
      </c>
      <c r="C2245" s="661" t="s">
        <v>4383</v>
      </c>
      <c r="D2245" s="661" t="s">
        <v>7333</v>
      </c>
      <c r="E2245" s="661" t="s">
        <v>2127</v>
      </c>
      <c r="F2245" s="664"/>
      <c r="G2245" s="664"/>
      <c r="H2245" s="661"/>
      <c r="I2245" s="661"/>
      <c r="J2245" s="664"/>
      <c r="K2245" s="664"/>
      <c r="L2245" s="661"/>
      <c r="M2245" s="661"/>
      <c r="N2245" s="664">
        <v>97.86</v>
      </c>
      <c r="O2245" s="664">
        <v>47769.07</v>
      </c>
      <c r="P2245" s="677"/>
      <c r="Q2245" s="665">
        <v>488.13682812180667</v>
      </c>
    </row>
    <row r="2246" spans="1:17" ht="14.4" customHeight="1" x14ac:dyDescent="0.3">
      <c r="A2246" s="660" t="s">
        <v>7517</v>
      </c>
      <c r="B2246" s="661" t="s">
        <v>1686</v>
      </c>
      <c r="C2246" s="661" t="s">
        <v>4383</v>
      </c>
      <c r="D2246" s="661" t="s">
        <v>7334</v>
      </c>
      <c r="E2246" s="661" t="s">
        <v>2127</v>
      </c>
      <c r="F2246" s="664"/>
      <c r="G2246" s="664"/>
      <c r="H2246" s="661"/>
      <c r="I2246" s="661"/>
      <c r="J2246" s="664"/>
      <c r="K2246" s="664"/>
      <c r="L2246" s="661"/>
      <c r="M2246" s="661"/>
      <c r="N2246" s="664">
        <v>56.07</v>
      </c>
      <c r="O2246" s="664">
        <v>9247.4500000000007</v>
      </c>
      <c r="P2246" s="677"/>
      <c r="Q2246" s="665">
        <v>164.92687711788835</v>
      </c>
    </row>
    <row r="2247" spans="1:17" ht="14.4" customHeight="1" x14ac:dyDescent="0.3">
      <c r="A2247" s="660" t="s">
        <v>7517</v>
      </c>
      <c r="B2247" s="661" t="s">
        <v>1686</v>
      </c>
      <c r="C2247" s="661" t="s">
        <v>4383</v>
      </c>
      <c r="D2247" s="661" t="s">
        <v>7335</v>
      </c>
      <c r="E2247" s="661" t="s">
        <v>7161</v>
      </c>
      <c r="F2247" s="664">
        <v>37.4</v>
      </c>
      <c r="G2247" s="664">
        <v>10914.82</v>
      </c>
      <c r="H2247" s="661">
        <v>1</v>
      </c>
      <c r="I2247" s="661">
        <v>291.84010695187169</v>
      </c>
      <c r="J2247" s="664"/>
      <c r="K2247" s="664"/>
      <c r="L2247" s="661"/>
      <c r="M2247" s="661"/>
      <c r="N2247" s="664"/>
      <c r="O2247" s="664"/>
      <c r="P2247" s="677"/>
      <c r="Q2247" s="665"/>
    </row>
    <row r="2248" spans="1:17" ht="14.4" customHeight="1" x14ac:dyDescent="0.3">
      <c r="A2248" s="660" t="s">
        <v>7517</v>
      </c>
      <c r="B2248" s="661" t="s">
        <v>1686</v>
      </c>
      <c r="C2248" s="661" t="s">
        <v>4383</v>
      </c>
      <c r="D2248" s="661" t="s">
        <v>7395</v>
      </c>
      <c r="E2248" s="661" t="s">
        <v>2127</v>
      </c>
      <c r="F2248" s="664"/>
      <c r="G2248" s="664"/>
      <c r="H2248" s="661"/>
      <c r="I2248" s="661"/>
      <c r="J2248" s="664"/>
      <c r="K2248" s="664"/>
      <c r="L2248" s="661"/>
      <c r="M2248" s="661"/>
      <c r="N2248" s="664">
        <v>3.76</v>
      </c>
      <c r="O2248" s="664">
        <v>7441.42</v>
      </c>
      <c r="P2248" s="677"/>
      <c r="Q2248" s="665">
        <v>1979.1010638297873</v>
      </c>
    </row>
    <row r="2249" spans="1:17" ht="14.4" customHeight="1" x14ac:dyDescent="0.3">
      <c r="A2249" s="660" t="s">
        <v>7517</v>
      </c>
      <c r="B2249" s="661" t="s">
        <v>1686</v>
      </c>
      <c r="C2249" s="661" t="s">
        <v>4383</v>
      </c>
      <c r="D2249" s="661" t="s">
        <v>7396</v>
      </c>
      <c r="E2249" s="661" t="s">
        <v>2139</v>
      </c>
      <c r="F2249" s="664"/>
      <c r="G2249" s="664"/>
      <c r="H2249" s="661"/>
      <c r="I2249" s="661"/>
      <c r="J2249" s="664"/>
      <c r="K2249" s="664"/>
      <c r="L2249" s="661"/>
      <c r="M2249" s="661"/>
      <c r="N2249" s="664">
        <v>55.279999999999994</v>
      </c>
      <c r="O2249" s="664">
        <v>41360.840000000004</v>
      </c>
      <c r="P2249" s="677"/>
      <c r="Q2249" s="665">
        <v>748.20622286541254</v>
      </c>
    </row>
    <row r="2250" spans="1:17" ht="14.4" customHeight="1" x14ac:dyDescent="0.3">
      <c r="A2250" s="660" t="s">
        <v>7517</v>
      </c>
      <c r="B2250" s="661" t="s">
        <v>1686</v>
      </c>
      <c r="C2250" s="661" t="s">
        <v>4383</v>
      </c>
      <c r="D2250" s="661" t="s">
        <v>7336</v>
      </c>
      <c r="E2250" s="661" t="s">
        <v>3819</v>
      </c>
      <c r="F2250" s="664"/>
      <c r="G2250" s="664"/>
      <c r="H2250" s="661"/>
      <c r="I2250" s="661"/>
      <c r="J2250" s="664"/>
      <c r="K2250" s="664"/>
      <c r="L2250" s="661"/>
      <c r="M2250" s="661"/>
      <c r="N2250" s="664">
        <v>18</v>
      </c>
      <c r="O2250" s="664">
        <v>38748.42</v>
      </c>
      <c r="P2250" s="677"/>
      <c r="Q2250" s="665">
        <v>2152.69</v>
      </c>
    </row>
    <row r="2251" spans="1:17" ht="14.4" customHeight="1" x14ac:dyDescent="0.3">
      <c r="A2251" s="660" t="s">
        <v>7517</v>
      </c>
      <c r="B2251" s="661" t="s">
        <v>1686</v>
      </c>
      <c r="C2251" s="661" t="s">
        <v>4383</v>
      </c>
      <c r="D2251" s="661" t="s">
        <v>7337</v>
      </c>
      <c r="E2251" s="661" t="s">
        <v>2139</v>
      </c>
      <c r="F2251" s="664"/>
      <c r="G2251" s="664"/>
      <c r="H2251" s="661"/>
      <c r="I2251" s="661"/>
      <c r="J2251" s="664"/>
      <c r="K2251" s="664"/>
      <c r="L2251" s="661"/>
      <c r="M2251" s="661"/>
      <c r="N2251" s="664">
        <v>164.01</v>
      </c>
      <c r="O2251" s="664">
        <v>245425.93000000002</v>
      </c>
      <c r="P2251" s="677"/>
      <c r="Q2251" s="665">
        <v>1496.4083287604417</v>
      </c>
    </row>
    <row r="2252" spans="1:17" ht="14.4" customHeight="1" x14ac:dyDescent="0.3">
      <c r="A2252" s="660" t="s">
        <v>7517</v>
      </c>
      <c r="B2252" s="661" t="s">
        <v>1686</v>
      </c>
      <c r="C2252" s="661" t="s">
        <v>4383</v>
      </c>
      <c r="D2252" s="661" t="s">
        <v>7338</v>
      </c>
      <c r="E2252" s="661" t="s">
        <v>7161</v>
      </c>
      <c r="F2252" s="664">
        <v>26.78</v>
      </c>
      <c r="G2252" s="664">
        <v>37822.83</v>
      </c>
      <c r="H2252" s="661">
        <v>1</v>
      </c>
      <c r="I2252" s="661">
        <v>1412.3536221060492</v>
      </c>
      <c r="J2252" s="664"/>
      <c r="K2252" s="664"/>
      <c r="L2252" s="661"/>
      <c r="M2252" s="661"/>
      <c r="N2252" s="664"/>
      <c r="O2252" s="664"/>
      <c r="P2252" s="677"/>
      <c r="Q2252" s="665"/>
    </row>
    <row r="2253" spans="1:17" ht="14.4" customHeight="1" x14ac:dyDescent="0.3">
      <c r="A2253" s="660" t="s">
        <v>7517</v>
      </c>
      <c r="B2253" s="661" t="s">
        <v>1686</v>
      </c>
      <c r="C2253" s="661" t="s">
        <v>4383</v>
      </c>
      <c r="D2253" s="661" t="s">
        <v>7398</v>
      </c>
      <c r="E2253" s="661" t="s">
        <v>635</v>
      </c>
      <c r="F2253" s="664"/>
      <c r="G2253" s="664"/>
      <c r="H2253" s="661"/>
      <c r="I2253" s="661"/>
      <c r="J2253" s="664"/>
      <c r="K2253" s="664"/>
      <c r="L2253" s="661"/>
      <c r="M2253" s="661"/>
      <c r="N2253" s="664">
        <v>0.38</v>
      </c>
      <c r="O2253" s="664">
        <v>2503.91</v>
      </c>
      <c r="P2253" s="677"/>
      <c r="Q2253" s="665">
        <v>6589.2368421052624</v>
      </c>
    </row>
    <row r="2254" spans="1:17" ht="14.4" customHeight="1" x14ac:dyDescent="0.3">
      <c r="A2254" s="660" t="s">
        <v>7517</v>
      </c>
      <c r="B2254" s="661" t="s">
        <v>1686</v>
      </c>
      <c r="C2254" s="661" t="s">
        <v>4383</v>
      </c>
      <c r="D2254" s="661" t="s">
        <v>7226</v>
      </c>
      <c r="E2254" s="661" t="s">
        <v>1978</v>
      </c>
      <c r="F2254" s="664">
        <v>10.83</v>
      </c>
      <c r="G2254" s="664">
        <v>354.46000000000004</v>
      </c>
      <c r="H2254" s="661">
        <v>1</v>
      </c>
      <c r="I2254" s="661">
        <v>32.729455216989848</v>
      </c>
      <c r="J2254" s="664"/>
      <c r="K2254" s="664"/>
      <c r="L2254" s="661"/>
      <c r="M2254" s="661"/>
      <c r="N2254" s="664"/>
      <c r="O2254" s="664"/>
      <c r="P2254" s="677"/>
      <c r="Q2254" s="665"/>
    </row>
    <row r="2255" spans="1:17" ht="14.4" customHeight="1" x14ac:dyDescent="0.3">
      <c r="A2255" s="660" t="s">
        <v>7517</v>
      </c>
      <c r="B2255" s="661" t="s">
        <v>1686</v>
      </c>
      <c r="C2255" s="661" t="s">
        <v>4383</v>
      </c>
      <c r="D2255" s="661" t="s">
        <v>7399</v>
      </c>
      <c r="E2255" s="661" t="s">
        <v>3505</v>
      </c>
      <c r="F2255" s="664"/>
      <c r="G2255" s="664"/>
      <c r="H2255" s="661"/>
      <c r="I2255" s="661"/>
      <c r="J2255" s="664"/>
      <c r="K2255" s="664"/>
      <c r="L2255" s="661"/>
      <c r="M2255" s="661"/>
      <c r="N2255" s="664">
        <v>3.85</v>
      </c>
      <c r="O2255" s="664">
        <v>9454.59</v>
      </c>
      <c r="P2255" s="677"/>
      <c r="Q2255" s="665">
        <v>2455.7376623376622</v>
      </c>
    </row>
    <row r="2256" spans="1:17" ht="14.4" customHeight="1" x14ac:dyDescent="0.3">
      <c r="A2256" s="660" t="s">
        <v>7517</v>
      </c>
      <c r="B2256" s="661" t="s">
        <v>1686</v>
      </c>
      <c r="C2256" s="661" t="s">
        <v>4383</v>
      </c>
      <c r="D2256" s="661" t="s">
        <v>7400</v>
      </c>
      <c r="E2256" s="661" t="s">
        <v>635</v>
      </c>
      <c r="F2256" s="664"/>
      <c r="G2256" s="664"/>
      <c r="H2256" s="661"/>
      <c r="I2256" s="661"/>
      <c r="J2256" s="664"/>
      <c r="K2256" s="664"/>
      <c r="L2256" s="661"/>
      <c r="M2256" s="661"/>
      <c r="N2256" s="664">
        <v>2.5099999999999998</v>
      </c>
      <c r="O2256" s="664">
        <v>826.94</v>
      </c>
      <c r="P2256" s="677"/>
      <c r="Q2256" s="665">
        <v>329.45816733067733</v>
      </c>
    </row>
    <row r="2257" spans="1:17" ht="14.4" customHeight="1" x14ac:dyDescent="0.3">
      <c r="A2257" s="660" t="s">
        <v>7517</v>
      </c>
      <c r="B2257" s="661" t="s">
        <v>1686</v>
      </c>
      <c r="C2257" s="661" t="s">
        <v>4383</v>
      </c>
      <c r="D2257" s="661" t="s">
        <v>7401</v>
      </c>
      <c r="E2257" s="661" t="s">
        <v>635</v>
      </c>
      <c r="F2257" s="664"/>
      <c r="G2257" s="664"/>
      <c r="H2257" s="661"/>
      <c r="I2257" s="661"/>
      <c r="J2257" s="664"/>
      <c r="K2257" s="664"/>
      <c r="L2257" s="661"/>
      <c r="M2257" s="661"/>
      <c r="N2257" s="664">
        <v>3</v>
      </c>
      <c r="O2257" s="664">
        <v>4941.96</v>
      </c>
      <c r="P2257" s="677"/>
      <c r="Q2257" s="665">
        <v>1647.32</v>
      </c>
    </row>
    <row r="2258" spans="1:17" ht="14.4" customHeight="1" x14ac:dyDescent="0.3">
      <c r="A2258" s="660" t="s">
        <v>7517</v>
      </c>
      <c r="B2258" s="661" t="s">
        <v>1686</v>
      </c>
      <c r="C2258" s="661" t="s">
        <v>4383</v>
      </c>
      <c r="D2258" s="661" t="s">
        <v>7342</v>
      </c>
      <c r="E2258" s="661" t="s">
        <v>2185</v>
      </c>
      <c r="F2258" s="664"/>
      <c r="G2258" s="664"/>
      <c r="H2258" s="661"/>
      <c r="I2258" s="661"/>
      <c r="J2258" s="664"/>
      <c r="K2258" s="664"/>
      <c r="L2258" s="661"/>
      <c r="M2258" s="661"/>
      <c r="N2258" s="664">
        <v>3.93</v>
      </c>
      <c r="O2258" s="664">
        <v>26510.85</v>
      </c>
      <c r="P2258" s="677"/>
      <c r="Q2258" s="665">
        <v>6745.7633587786249</v>
      </c>
    </row>
    <row r="2259" spans="1:17" ht="14.4" customHeight="1" x14ac:dyDescent="0.3">
      <c r="A2259" s="660" t="s">
        <v>7517</v>
      </c>
      <c r="B2259" s="661" t="s">
        <v>1686</v>
      </c>
      <c r="C2259" s="661" t="s">
        <v>4383</v>
      </c>
      <c r="D2259" s="661" t="s">
        <v>7402</v>
      </c>
      <c r="E2259" s="661" t="s">
        <v>4211</v>
      </c>
      <c r="F2259" s="664"/>
      <c r="G2259" s="664"/>
      <c r="H2259" s="661"/>
      <c r="I2259" s="661"/>
      <c r="J2259" s="664"/>
      <c r="K2259" s="664"/>
      <c r="L2259" s="661"/>
      <c r="M2259" s="661"/>
      <c r="N2259" s="664">
        <v>21.15</v>
      </c>
      <c r="O2259" s="664">
        <v>20212.169999999998</v>
      </c>
      <c r="P2259" s="677"/>
      <c r="Q2259" s="665">
        <v>955.65815602836881</v>
      </c>
    </row>
    <row r="2260" spans="1:17" ht="14.4" customHeight="1" x14ac:dyDescent="0.3">
      <c r="A2260" s="660" t="s">
        <v>7517</v>
      </c>
      <c r="B2260" s="661" t="s">
        <v>1686</v>
      </c>
      <c r="C2260" s="661" t="s">
        <v>4383</v>
      </c>
      <c r="D2260" s="661" t="s">
        <v>7403</v>
      </c>
      <c r="E2260" s="661" t="s">
        <v>4211</v>
      </c>
      <c r="F2260" s="664"/>
      <c r="G2260" s="664"/>
      <c r="H2260" s="661"/>
      <c r="I2260" s="661"/>
      <c r="J2260" s="664"/>
      <c r="K2260" s="664"/>
      <c r="L2260" s="661"/>
      <c r="M2260" s="661"/>
      <c r="N2260" s="664">
        <v>17.54</v>
      </c>
      <c r="O2260" s="664">
        <v>41905.64</v>
      </c>
      <c r="P2260" s="677"/>
      <c r="Q2260" s="665">
        <v>2389.1470923603192</v>
      </c>
    </row>
    <row r="2261" spans="1:17" ht="14.4" customHeight="1" x14ac:dyDescent="0.3">
      <c r="A2261" s="660" t="s">
        <v>7517</v>
      </c>
      <c r="B2261" s="661" t="s">
        <v>1686</v>
      </c>
      <c r="C2261" s="661" t="s">
        <v>4383</v>
      </c>
      <c r="D2261" s="661" t="s">
        <v>7345</v>
      </c>
      <c r="E2261" s="661" t="s">
        <v>2192</v>
      </c>
      <c r="F2261" s="664"/>
      <c r="G2261" s="664"/>
      <c r="H2261" s="661"/>
      <c r="I2261" s="661"/>
      <c r="J2261" s="664"/>
      <c r="K2261" s="664"/>
      <c r="L2261" s="661"/>
      <c r="M2261" s="661"/>
      <c r="N2261" s="664">
        <v>54.44</v>
      </c>
      <c r="O2261" s="664">
        <v>43029.119999999995</v>
      </c>
      <c r="P2261" s="677"/>
      <c r="Q2261" s="665">
        <v>790.39529757531227</v>
      </c>
    </row>
    <row r="2262" spans="1:17" ht="14.4" customHeight="1" x14ac:dyDescent="0.3">
      <c r="A2262" s="660" t="s">
        <v>7517</v>
      </c>
      <c r="B2262" s="661" t="s">
        <v>1686</v>
      </c>
      <c r="C2262" s="661" t="s">
        <v>4383</v>
      </c>
      <c r="D2262" s="661" t="s">
        <v>7404</v>
      </c>
      <c r="E2262" s="661" t="s">
        <v>2192</v>
      </c>
      <c r="F2262" s="664"/>
      <c r="G2262" s="664"/>
      <c r="H2262" s="661"/>
      <c r="I2262" s="661"/>
      <c r="J2262" s="664"/>
      <c r="K2262" s="664"/>
      <c r="L2262" s="661"/>
      <c r="M2262" s="661"/>
      <c r="N2262" s="664">
        <v>13.68</v>
      </c>
      <c r="O2262" s="664">
        <v>2162.4899999999998</v>
      </c>
      <c r="P2262" s="677"/>
      <c r="Q2262" s="665">
        <v>158.0767543859649</v>
      </c>
    </row>
    <row r="2263" spans="1:17" ht="14.4" customHeight="1" x14ac:dyDescent="0.3">
      <c r="A2263" s="660" t="s">
        <v>7517</v>
      </c>
      <c r="B2263" s="661" t="s">
        <v>1686</v>
      </c>
      <c r="C2263" s="661" t="s">
        <v>4383</v>
      </c>
      <c r="D2263" s="661" t="s">
        <v>7405</v>
      </c>
      <c r="E2263" s="661" t="s">
        <v>2192</v>
      </c>
      <c r="F2263" s="664"/>
      <c r="G2263" s="664"/>
      <c r="H2263" s="661"/>
      <c r="I2263" s="661"/>
      <c r="J2263" s="664"/>
      <c r="K2263" s="664"/>
      <c r="L2263" s="661"/>
      <c r="M2263" s="661"/>
      <c r="N2263" s="664">
        <v>3.5500000000000003</v>
      </c>
      <c r="O2263" s="664">
        <v>140.31</v>
      </c>
      <c r="P2263" s="677"/>
      <c r="Q2263" s="665">
        <v>39.523943661971828</v>
      </c>
    </row>
    <row r="2264" spans="1:17" ht="14.4" customHeight="1" x14ac:dyDescent="0.3">
      <c r="A2264" s="660" t="s">
        <v>7517</v>
      </c>
      <c r="B2264" s="661" t="s">
        <v>1686</v>
      </c>
      <c r="C2264" s="661" t="s">
        <v>4383</v>
      </c>
      <c r="D2264" s="661" t="s">
        <v>7406</v>
      </c>
      <c r="E2264" s="661" t="s">
        <v>2192</v>
      </c>
      <c r="F2264" s="664"/>
      <c r="G2264" s="664"/>
      <c r="H2264" s="661"/>
      <c r="I2264" s="661"/>
      <c r="J2264" s="664"/>
      <c r="K2264" s="664"/>
      <c r="L2264" s="661"/>
      <c r="M2264" s="661"/>
      <c r="N2264" s="664">
        <v>17.38</v>
      </c>
      <c r="O2264" s="664">
        <v>1373.64</v>
      </c>
      <c r="P2264" s="677"/>
      <c r="Q2264" s="665">
        <v>79.03567318757193</v>
      </c>
    </row>
    <row r="2265" spans="1:17" ht="14.4" customHeight="1" x14ac:dyDescent="0.3">
      <c r="A2265" s="660" t="s">
        <v>7517</v>
      </c>
      <c r="B2265" s="661" t="s">
        <v>1686</v>
      </c>
      <c r="C2265" s="661" t="s">
        <v>4383</v>
      </c>
      <c r="D2265" s="661" t="s">
        <v>7407</v>
      </c>
      <c r="E2265" s="661" t="s">
        <v>655</v>
      </c>
      <c r="F2265" s="664"/>
      <c r="G2265" s="664"/>
      <c r="H2265" s="661"/>
      <c r="I2265" s="661"/>
      <c r="J2265" s="664">
        <v>1</v>
      </c>
      <c r="K2265" s="664">
        <v>7.5600000000000005</v>
      </c>
      <c r="L2265" s="661"/>
      <c r="M2265" s="661">
        <v>7.5600000000000005</v>
      </c>
      <c r="N2265" s="664"/>
      <c r="O2265" s="664"/>
      <c r="P2265" s="677"/>
      <c r="Q2265" s="665"/>
    </row>
    <row r="2266" spans="1:17" ht="14.4" customHeight="1" x14ac:dyDescent="0.3">
      <c r="A2266" s="660" t="s">
        <v>7517</v>
      </c>
      <c r="B2266" s="661" t="s">
        <v>1686</v>
      </c>
      <c r="C2266" s="661" t="s">
        <v>4383</v>
      </c>
      <c r="D2266" s="661" t="s">
        <v>7408</v>
      </c>
      <c r="E2266" s="661" t="s">
        <v>2214</v>
      </c>
      <c r="F2266" s="664"/>
      <c r="G2266" s="664"/>
      <c r="H2266" s="661"/>
      <c r="I2266" s="661"/>
      <c r="J2266" s="664"/>
      <c r="K2266" s="664"/>
      <c r="L2266" s="661"/>
      <c r="M2266" s="661"/>
      <c r="N2266" s="664">
        <v>11.2</v>
      </c>
      <c r="O2266" s="664">
        <v>24110.120000000003</v>
      </c>
      <c r="P2266" s="677"/>
      <c r="Q2266" s="665">
        <v>2152.6892857142861</v>
      </c>
    </row>
    <row r="2267" spans="1:17" ht="14.4" customHeight="1" x14ac:dyDescent="0.3">
      <c r="A2267" s="660" t="s">
        <v>7517</v>
      </c>
      <c r="B2267" s="661" t="s">
        <v>1686</v>
      </c>
      <c r="C2267" s="661" t="s">
        <v>4383</v>
      </c>
      <c r="D2267" s="661" t="s">
        <v>7425</v>
      </c>
      <c r="E2267" s="661" t="s">
        <v>2223</v>
      </c>
      <c r="F2267" s="664"/>
      <c r="G2267" s="664"/>
      <c r="H2267" s="661"/>
      <c r="I2267" s="661"/>
      <c r="J2267" s="664"/>
      <c r="K2267" s="664"/>
      <c r="L2267" s="661"/>
      <c r="M2267" s="661"/>
      <c r="N2267" s="664">
        <v>8.16</v>
      </c>
      <c r="O2267" s="664">
        <v>6105.3399999999992</v>
      </c>
      <c r="P2267" s="677"/>
      <c r="Q2267" s="665">
        <v>748.20343137254895</v>
      </c>
    </row>
    <row r="2268" spans="1:17" ht="14.4" customHeight="1" x14ac:dyDescent="0.3">
      <c r="A2268" s="660" t="s">
        <v>7517</v>
      </c>
      <c r="B2268" s="661" t="s">
        <v>1686</v>
      </c>
      <c r="C2268" s="661" t="s">
        <v>4383</v>
      </c>
      <c r="D2268" s="661" t="s">
        <v>7409</v>
      </c>
      <c r="E2268" s="661" t="s">
        <v>3505</v>
      </c>
      <c r="F2268" s="664"/>
      <c r="G2268" s="664"/>
      <c r="H2268" s="661"/>
      <c r="I2268" s="661"/>
      <c r="J2268" s="664"/>
      <c r="K2268" s="664"/>
      <c r="L2268" s="661"/>
      <c r="M2268" s="661"/>
      <c r="N2268" s="664">
        <v>6.9</v>
      </c>
      <c r="O2268" s="664">
        <v>5083.34</v>
      </c>
      <c r="P2268" s="677"/>
      <c r="Q2268" s="665">
        <v>736.71594202898552</v>
      </c>
    </row>
    <row r="2269" spans="1:17" ht="14.4" customHeight="1" x14ac:dyDescent="0.3">
      <c r="A2269" s="660" t="s">
        <v>7517</v>
      </c>
      <c r="B2269" s="661" t="s">
        <v>1686</v>
      </c>
      <c r="C2269" s="661" t="s">
        <v>4383</v>
      </c>
      <c r="D2269" s="661" t="s">
        <v>7426</v>
      </c>
      <c r="E2269" s="661" t="s">
        <v>2223</v>
      </c>
      <c r="F2269" s="664"/>
      <c r="G2269" s="664"/>
      <c r="H2269" s="661"/>
      <c r="I2269" s="661"/>
      <c r="J2269" s="664"/>
      <c r="K2269" s="664"/>
      <c r="L2269" s="661"/>
      <c r="M2269" s="661"/>
      <c r="N2269" s="664">
        <v>24.509999999999998</v>
      </c>
      <c r="O2269" s="664">
        <v>36676.959999999999</v>
      </c>
      <c r="P2269" s="677"/>
      <c r="Q2269" s="665">
        <v>1496.4079967360262</v>
      </c>
    </row>
    <row r="2270" spans="1:17" ht="14.4" customHeight="1" x14ac:dyDescent="0.3">
      <c r="A2270" s="660" t="s">
        <v>7517</v>
      </c>
      <c r="B2270" s="661" t="s">
        <v>1686</v>
      </c>
      <c r="C2270" s="661" t="s">
        <v>4383</v>
      </c>
      <c r="D2270" s="661" t="s">
        <v>7410</v>
      </c>
      <c r="E2270" s="661" t="s">
        <v>3505</v>
      </c>
      <c r="F2270" s="664"/>
      <c r="G2270" s="664"/>
      <c r="H2270" s="661"/>
      <c r="I2270" s="661"/>
      <c r="J2270" s="664"/>
      <c r="K2270" s="664"/>
      <c r="L2270" s="661"/>
      <c r="M2270" s="661"/>
      <c r="N2270" s="664">
        <v>1.96</v>
      </c>
      <c r="O2270" s="664">
        <v>7219.8600000000006</v>
      </c>
      <c r="P2270" s="677"/>
      <c r="Q2270" s="665">
        <v>3683.6020408163267</v>
      </c>
    </row>
    <row r="2271" spans="1:17" ht="14.4" customHeight="1" x14ac:dyDescent="0.3">
      <c r="A2271" s="660" t="s">
        <v>7517</v>
      </c>
      <c r="B2271" s="661" t="s">
        <v>1686</v>
      </c>
      <c r="C2271" s="661" t="s">
        <v>4384</v>
      </c>
      <c r="D2271" s="661" t="s">
        <v>7200</v>
      </c>
      <c r="E2271" s="661" t="s">
        <v>7161</v>
      </c>
      <c r="F2271" s="664">
        <v>0.30000000000000004</v>
      </c>
      <c r="G2271" s="664">
        <v>2.19</v>
      </c>
      <c r="H2271" s="661">
        <v>1</v>
      </c>
      <c r="I2271" s="661">
        <v>7.2999999999999989</v>
      </c>
      <c r="J2271" s="664"/>
      <c r="K2271" s="664"/>
      <c r="L2271" s="661"/>
      <c r="M2271" s="661"/>
      <c r="N2271" s="664"/>
      <c r="O2271" s="664"/>
      <c r="P2271" s="677"/>
      <c r="Q2271" s="665"/>
    </row>
    <row r="2272" spans="1:17" ht="14.4" customHeight="1" x14ac:dyDescent="0.3">
      <c r="A2272" s="660" t="s">
        <v>7517</v>
      </c>
      <c r="B2272" s="661" t="s">
        <v>1686</v>
      </c>
      <c r="C2272" s="661" t="s">
        <v>4384</v>
      </c>
      <c r="D2272" s="661" t="s">
        <v>7203</v>
      </c>
      <c r="E2272" s="661" t="s">
        <v>7204</v>
      </c>
      <c r="F2272" s="664">
        <v>0.30000000000000004</v>
      </c>
      <c r="G2272" s="664">
        <v>36.450000000000003</v>
      </c>
      <c r="H2272" s="661">
        <v>1</v>
      </c>
      <c r="I2272" s="661">
        <v>121.49999999999999</v>
      </c>
      <c r="J2272" s="664"/>
      <c r="K2272" s="664"/>
      <c r="L2272" s="661"/>
      <c r="M2272" s="661"/>
      <c r="N2272" s="664"/>
      <c r="O2272" s="664"/>
      <c r="P2272" s="677"/>
      <c r="Q2272" s="665"/>
    </row>
    <row r="2273" spans="1:17" ht="14.4" customHeight="1" x14ac:dyDescent="0.3">
      <c r="A2273" s="660" t="s">
        <v>7517</v>
      </c>
      <c r="B2273" s="661" t="s">
        <v>1686</v>
      </c>
      <c r="C2273" s="661" t="s">
        <v>7168</v>
      </c>
      <c r="D2273" s="661" t="s">
        <v>7203</v>
      </c>
      <c r="E2273" s="661" t="s">
        <v>7204</v>
      </c>
      <c r="F2273" s="664">
        <v>0.1</v>
      </c>
      <c r="G2273" s="664">
        <v>12.15</v>
      </c>
      <c r="H2273" s="661">
        <v>1</v>
      </c>
      <c r="I2273" s="661">
        <v>121.5</v>
      </c>
      <c r="J2273" s="664"/>
      <c r="K2273" s="664"/>
      <c r="L2273" s="661"/>
      <c r="M2273" s="661"/>
      <c r="N2273" s="664"/>
      <c r="O2273" s="664"/>
      <c r="P2273" s="677"/>
      <c r="Q2273" s="665"/>
    </row>
    <row r="2274" spans="1:17" ht="14.4" customHeight="1" x14ac:dyDescent="0.3">
      <c r="A2274" s="660" t="s">
        <v>7517</v>
      </c>
      <c r="B2274" s="661" t="s">
        <v>1686</v>
      </c>
      <c r="C2274" s="661" t="s">
        <v>4385</v>
      </c>
      <c r="D2274" s="661" t="s">
        <v>7173</v>
      </c>
      <c r="E2274" s="661" t="s">
        <v>7174</v>
      </c>
      <c r="F2274" s="664">
        <v>0.2</v>
      </c>
      <c r="G2274" s="664">
        <v>18.079999999999998</v>
      </c>
      <c r="H2274" s="661">
        <v>1</v>
      </c>
      <c r="I2274" s="661">
        <v>90.399999999999991</v>
      </c>
      <c r="J2274" s="664"/>
      <c r="K2274" s="664"/>
      <c r="L2274" s="661"/>
      <c r="M2274" s="661"/>
      <c r="N2274" s="664"/>
      <c r="O2274" s="664"/>
      <c r="P2274" s="677"/>
      <c r="Q2274" s="665"/>
    </row>
    <row r="2275" spans="1:17" ht="14.4" customHeight="1" x14ac:dyDescent="0.3">
      <c r="A2275" s="660" t="s">
        <v>7517</v>
      </c>
      <c r="B2275" s="661" t="s">
        <v>1686</v>
      </c>
      <c r="C2275" s="661" t="s">
        <v>4385</v>
      </c>
      <c r="D2275" s="661" t="s">
        <v>7177</v>
      </c>
      <c r="E2275" s="661" t="s">
        <v>7178</v>
      </c>
      <c r="F2275" s="664">
        <v>0.2</v>
      </c>
      <c r="G2275" s="664">
        <v>0.75</v>
      </c>
      <c r="H2275" s="661">
        <v>1</v>
      </c>
      <c r="I2275" s="661">
        <v>3.75</v>
      </c>
      <c r="J2275" s="664"/>
      <c r="K2275" s="664"/>
      <c r="L2275" s="661"/>
      <c r="M2275" s="661"/>
      <c r="N2275" s="664"/>
      <c r="O2275" s="664"/>
      <c r="P2275" s="677"/>
      <c r="Q2275" s="665"/>
    </row>
    <row r="2276" spans="1:17" ht="14.4" customHeight="1" x14ac:dyDescent="0.3">
      <c r="A2276" s="660" t="s">
        <v>7517</v>
      </c>
      <c r="B2276" s="661" t="s">
        <v>1686</v>
      </c>
      <c r="C2276" s="661" t="s">
        <v>4385</v>
      </c>
      <c r="D2276" s="661" t="s">
        <v>7184</v>
      </c>
      <c r="E2276" s="661" t="s">
        <v>7182</v>
      </c>
      <c r="F2276" s="664">
        <v>0.43</v>
      </c>
      <c r="G2276" s="664">
        <v>336.91</v>
      </c>
      <c r="H2276" s="661">
        <v>1</v>
      </c>
      <c r="I2276" s="661">
        <v>783.51162790697686</v>
      </c>
      <c r="J2276" s="664"/>
      <c r="K2276" s="664"/>
      <c r="L2276" s="661"/>
      <c r="M2276" s="661"/>
      <c r="N2276" s="664"/>
      <c r="O2276" s="664"/>
      <c r="P2276" s="677"/>
      <c r="Q2276" s="665"/>
    </row>
    <row r="2277" spans="1:17" ht="14.4" customHeight="1" x14ac:dyDescent="0.3">
      <c r="A2277" s="660" t="s">
        <v>7517</v>
      </c>
      <c r="B2277" s="661" t="s">
        <v>1686</v>
      </c>
      <c r="C2277" s="661" t="s">
        <v>4385</v>
      </c>
      <c r="D2277" s="661" t="s">
        <v>7200</v>
      </c>
      <c r="E2277" s="661" t="s">
        <v>7161</v>
      </c>
      <c r="F2277" s="664">
        <v>4</v>
      </c>
      <c r="G2277" s="664">
        <v>15</v>
      </c>
      <c r="H2277" s="661">
        <v>1</v>
      </c>
      <c r="I2277" s="661">
        <v>3.75</v>
      </c>
      <c r="J2277" s="664"/>
      <c r="K2277" s="664"/>
      <c r="L2277" s="661"/>
      <c r="M2277" s="661"/>
      <c r="N2277" s="664"/>
      <c r="O2277" s="664"/>
      <c r="P2277" s="677"/>
      <c r="Q2277" s="665"/>
    </row>
    <row r="2278" spans="1:17" ht="14.4" customHeight="1" x14ac:dyDescent="0.3">
      <c r="A2278" s="660" t="s">
        <v>7517</v>
      </c>
      <c r="B2278" s="661" t="s">
        <v>1686</v>
      </c>
      <c r="C2278" s="661" t="s">
        <v>4385</v>
      </c>
      <c r="D2278" s="661" t="s">
        <v>7259</v>
      </c>
      <c r="E2278" s="661" t="s">
        <v>7182</v>
      </c>
      <c r="F2278" s="664">
        <v>2.77</v>
      </c>
      <c r="G2278" s="664">
        <v>103.76</v>
      </c>
      <c r="H2278" s="661">
        <v>1</v>
      </c>
      <c r="I2278" s="661">
        <v>37.458483754512635</v>
      </c>
      <c r="J2278" s="664"/>
      <c r="K2278" s="664"/>
      <c r="L2278" s="661"/>
      <c r="M2278" s="661"/>
      <c r="N2278" s="664"/>
      <c r="O2278" s="664"/>
      <c r="P2278" s="677"/>
      <c r="Q2278" s="665"/>
    </row>
    <row r="2279" spans="1:17" ht="14.4" customHeight="1" x14ac:dyDescent="0.3">
      <c r="A2279" s="660" t="s">
        <v>7517</v>
      </c>
      <c r="B2279" s="661" t="s">
        <v>1686</v>
      </c>
      <c r="C2279" s="661" t="s">
        <v>4385</v>
      </c>
      <c r="D2279" s="661" t="s">
        <v>7202</v>
      </c>
      <c r="E2279" s="661" t="s">
        <v>1021</v>
      </c>
      <c r="F2279" s="664">
        <v>0.30000000000000004</v>
      </c>
      <c r="G2279" s="664">
        <v>23.049999999999997</v>
      </c>
      <c r="H2279" s="661">
        <v>1</v>
      </c>
      <c r="I2279" s="661">
        <v>76.833333333333314</v>
      </c>
      <c r="J2279" s="664"/>
      <c r="K2279" s="664"/>
      <c r="L2279" s="661"/>
      <c r="M2279" s="661"/>
      <c r="N2279" s="664"/>
      <c r="O2279" s="664"/>
      <c r="P2279" s="677"/>
      <c r="Q2279" s="665"/>
    </row>
    <row r="2280" spans="1:17" ht="14.4" customHeight="1" x14ac:dyDescent="0.3">
      <c r="A2280" s="660" t="s">
        <v>7517</v>
      </c>
      <c r="B2280" s="661" t="s">
        <v>1686</v>
      </c>
      <c r="C2280" s="661" t="s">
        <v>4385</v>
      </c>
      <c r="D2280" s="661" t="s">
        <v>7203</v>
      </c>
      <c r="E2280" s="661" t="s">
        <v>7204</v>
      </c>
      <c r="F2280" s="664">
        <v>0.1</v>
      </c>
      <c r="G2280" s="664">
        <v>12.16</v>
      </c>
      <c r="H2280" s="661">
        <v>1</v>
      </c>
      <c r="I2280" s="661">
        <v>121.6</v>
      </c>
      <c r="J2280" s="664"/>
      <c r="K2280" s="664"/>
      <c r="L2280" s="661"/>
      <c r="M2280" s="661"/>
      <c r="N2280" s="664"/>
      <c r="O2280" s="664"/>
      <c r="P2280" s="677"/>
      <c r="Q2280" s="665"/>
    </row>
    <row r="2281" spans="1:17" ht="14.4" customHeight="1" x14ac:dyDescent="0.3">
      <c r="A2281" s="660" t="s">
        <v>7517</v>
      </c>
      <c r="B2281" s="661" t="s">
        <v>1686</v>
      </c>
      <c r="C2281" s="661" t="s">
        <v>4385</v>
      </c>
      <c r="D2281" s="661" t="s">
        <v>7216</v>
      </c>
      <c r="E2281" s="661" t="s">
        <v>1854</v>
      </c>
      <c r="F2281" s="664">
        <v>0.5</v>
      </c>
      <c r="G2281" s="664">
        <v>149.93</v>
      </c>
      <c r="H2281" s="661">
        <v>1</v>
      </c>
      <c r="I2281" s="661">
        <v>299.86</v>
      </c>
      <c r="J2281" s="664"/>
      <c r="K2281" s="664"/>
      <c r="L2281" s="661"/>
      <c r="M2281" s="661"/>
      <c r="N2281" s="664"/>
      <c r="O2281" s="664"/>
      <c r="P2281" s="677"/>
      <c r="Q2281" s="665"/>
    </row>
    <row r="2282" spans="1:17" ht="14.4" customHeight="1" x14ac:dyDescent="0.3">
      <c r="A2282" s="660" t="s">
        <v>7517</v>
      </c>
      <c r="B2282" s="661" t="s">
        <v>1686</v>
      </c>
      <c r="C2282" s="661" t="s">
        <v>4385</v>
      </c>
      <c r="D2282" s="661" t="s">
        <v>7219</v>
      </c>
      <c r="E2282" s="661" t="s">
        <v>7218</v>
      </c>
      <c r="F2282" s="664">
        <v>1.4</v>
      </c>
      <c r="G2282" s="664">
        <v>9338.0400000000009</v>
      </c>
      <c r="H2282" s="661">
        <v>1</v>
      </c>
      <c r="I2282" s="661">
        <v>6670.0285714285728</v>
      </c>
      <c r="J2282" s="664"/>
      <c r="K2282" s="664"/>
      <c r="L2282" s="661"/>
      <c r="M2282" s="661"/>
      <c r="N2282" s="664"/>
      <c r="O2282" s="664"/>
      <c r="P2282" s="677"/>
      <c r="Q2282" s="665"/>
    </row>
    <row r="2283" spans="1:17" ht="14.4" customHeight="1" x14ac:dyDescent="0.3">
      <c r="A2283" s="660" t="s">
        <v>7517</v>
      </c>
      <c r="B2283" s="661" t="s">
        <v>1686</v>
      </c>
      <c r="C2283" s="661" t="s">
        <v>4385</v>
      </c>
      <c r="D2283" s="661" t="s">
        <v>7291</v>
      </c>
      <c r="E2283" s="661" t="s">
        <v>2532</v>
      </c>
      <c r="F2283" s="664">
        <v>0.51</v>
      </c>
      <c r="G2283" s="664">
        <v>341.07</v>
      </c>
      <c r="H2283" s="661">
        <v>1</v>
      </c>
      <c r="I2283" s="661">
        <v>668.76470588235293</v>
      </c>
      <c r="J2283" s="664"/>
      <c r="K2283" s="664"/>
      <c r="L2283" s="661"/>
      <c r="M2283" s="661"/>
      <c r="N2283" s="664"/>
      <c r="O2283" s="664"/>
      <c r="P2283" s="677"/>
      <c r="Q2283" s="665"/>
    </row>
    <row r="2284" spans="1:17" ht="14.4" customHeight="1" x14ac:dyDescent="0.3">
      <c r="A2284" s="660" t="s">
        <v>7517</v>
      </c>
      <c r="B2284" s="661" t="s">
        <v>1686</v>
      </c>
      <c r="C2284" s="661" t="s">
        <v>4385</v>
      </c>
      <c r="D2284" s="661" t="s">
        <v>7223</v>
      </c>
      <c r="E2284" s="661" t="s">
        <v>1842</v>
      </c>
      <c r="F2284" s="664">
        <v>1.02</v>
      </c>
      <c r="G2284" s="664">
        <v>233.7</v>
      </c>
      <c r="H2284" s="661">
        <v>1</v>
      </c>
      <c r="I2284" s="661">
        <v>229.11764705882351</v>
      </c>
      <c r="J2284" s="664"/>
      <c r="K2284" s="664"/>
      <c r="L2284" s="661"/>
      <c r="M2284" s="661"/>
      <c r="N2284" s="664"/>
      <c r="O2284" s="664"/>
      <c r="P2284" s="677"/>
      <c r="Q2284" s="665"/>
    </row>
    <row r="2285" spans="1:17" ht="14.4" customHeight="1" x14ac:dyDescent="0.3">
      <c r="A2285" s="660" t="s">
        <v>7517</v>
      </c>
      <c r="B2285" s="661" t="s">
        <v>1686</v>
      </c>
      <c r="C2285" s="661" t="s">
        <v>4385</v>
      </c>
      <c r="D2285" s="661" t="s">
        <v>7338</v>
      </c>
      <c r="E2285" s="661" t="s">
        <v>7161</v>
      </c>
      <c r="F2285" s="664">
        <v>0.88</v>
      </c>
      <c r="G2285" s="664">
        <v>1268.77</v>
      </c>
      <c r="H2285" s="661">
        <v>1</v>
      </c>
      <c r="I2285" s="661">
        <v>1441.784090909091</v>
      </c>
      <c r="J2285" s="664"/>
      <c r="K2285" s="664"/>
      <c r="L2285" s="661"/>
      <c r="M2285" s="661"/>
      <c r="N2285" s="664"/>
      <c r="O2285" s="664"/>
      <c r="P2285" s="677"/>
      <c r="Q2285" s="665"/>
    </row>
    <row r="2286" spans="1:17" ht="14.4" customHeight="1" x14ac:dyDescent="0.3">
      <c r="A2286" s="660" t="s">
        <v>7517</v>
      </c>
      <c r="B2286" s="661" t="s">
        <v>1686</v>
      </c>
      <c r="C2286" s="661" t="s">
        <v>4388</v>
      </c>
      <c r="D2286" s="661" t="s">
        <v>7525</v>
      </c>
      <c r="E2286" s="661" t="s">
        <v>7526</v>
      </c>
      <c r="F2286" s="664"/>
      <c r="G2286" s="664"/>
      <c r="H2286" s="661"/>
      <c r="I2286" s="661"/>
      <c r="J2286" s="664"/>
      <c r="K2286" s="664"/>
      <c r="L2286" s="661"/>
      <c r="M2286" s="661"/>
      <c r="N2286" s="664">
        <v>1</v>
      </c>
      <c r="O2286" s="664">
        <v>8342.24</v>
      </c>
      <c r="P2286" s="677"/>
      <c r="Q2286" s="665">
        <v>8342.24</v>
      </c>
    </row>
    <row r="2287" spans="1:17" ht="14.4" customHeight="1" x14ac:dyDescent="0.3">
      <c r="A2287" s="660" t="s">
        <v>7517</v>
      </c>
      <c r="B2287" s="661" t="s">
        <v>1686</v>
      </c>
      <c r="C2287" s="661" t="s">
        <v>4388</v>
      </c>
      <c r="D2287" s="661" t="s">
        <v>7230</v>
      </c>
      <c r="E2287" s="661" t="s">
        <v>7231</v>
      </c>
      <c r="F2287" s="664">
        <v>1</v>
      </c>
      <c r="G2287" s="664">
        <v>10813.54</v>
      </c>
      <c r="H2287" s="661">
        <v>1</v>
      </c>
      <c r="I2287" s="661">
        <v>10813.54</v>
      </c>
      <c r="J2287" s="664">
        <v>1</v>
      </c>
      <c r="K2287" s="664">
        <v>7922.38</v>
      </c>
      <c r="L2287" s="661">
        <v>0.73263519624470796</v>
      </c>
      <c r="M2287" s="661">
        <v>7922.38</v>
      </c>
      <c r="N2287" s="664"/>
      <c r="O2287" s="664"/>
      <c r="P2287" s="677"/>
      <c r="Q2287" s="665"/>
    </row>
    <row r="2288" spans="1:17" ht="14.4" customHeight="1" x14ac:dyDescent="0.3">
      <c r="A2288" s="660" t="s">
        <v>7517</v>
      </c>
      <c r="B2288" s="661" t="s">
        <v>1686</v>
      </c>
      <c r="C2288" s="661" t="s">
        <v>4388</v>
      </c>
      <c r="D2288" s="661" t="s">
        <v>7203</v>
      </c>
      <c r="E2288" s="661" t="s">
        <v>7204</v>
      </c>
      <c r="F2288" s="664"/>
      <c r="G2288" s="664"/>
      <c r="H2288" s="661"/>
      <c r="I2288" s="661"/>
      <c r="J2288" s="664"/>
      <c r="K2288" s="664"/>
      <c r="L2288" s="661"/>
      <c r="M2288" s="661"/>
      <c r="N2288" s="664">
        <v>0.99999999999999989</v>
      </c>
      <c r="O2288" s="664">
        <v>181</v>
      </c>
      <c r="P2288" s="677"/>
      <c r="Q2288" s="665">
        <v>181.00000000000003</v>
      </c>
    </row>
    <row r="2289" spans="1:17" ht="14.4" customHeight="1" x14ac:dyDescent="0.3">
      <c r="A2289" s="660" t="s">
        <v>7517</v>
      </c>
      <c r="B2289" s="661" t="s">
        <v>1686</v>
      </c>
      <c r="C2289" s="661" t="s">
        <v>4388</v>
      </c>
      <c r="D2289" s="661" t="s">
        <v>7214</v>
      </c>
      <c r="E2289" s="661" t="s">
        <v>1854</v>
      </c>
      <c r="F2289" s="664"/>
      <c r="G2289" s="664"/>
      <c r="H2289" s="661"/>
      <c r="I2289" s="661"/>
      <c r="J2289" s="664"/>
      <c r="K2289" s="664"/>
      <c r="L2289" s="661"/>
      <c r="M2289" s="661"/>
      <c r="N2289" s="664">
        <v>0.16</v>
      </c>
      <c r="O2289" s="664">
        <v>110.6</v>
      </c>
      <c r="P2289" s="677"/>
      <c r="Q2289" s="665">
        <v>691.25</v>
      </c>
    </row>
    <row r="2290" spans="1:17" ht="14.4" customHeight="1" x14ac:dyDescent="0.3">
      <c r="A2290" s="660" t="s">
        <v>7517</v>
      </c>
      <c r="B2290" s="661" t="s">
        <v>1686</v>
      </c>
      <c r="C2290" s="661" t="s">
        <v>4388</v>
      </c>
      <c r="D2290" s="661" t="s">
        <v>7171</v>
      </c>
      <c r="E2290" s="661" t="s">
        <v>1679</v>
      </c>
      <c r="F2290" s="664"/>
      <c r="G2290" s="664"/>
      <c r="H2290" s="661"/>
      <c r="I2290" s="661"/>
      <c r="J2290" s="664"/>
      <c r="K2290" s="664"/>
      <c r="L2290" s="661"/>
      <c r="M2290" s="661"/>
      <c r="N2290" s="664">
        <v>0.2</v>
      </c>
      <c r="O2290" s="664">
        <v>1881.7</v>
      </c>
      <c r="P2290" s="677"/>
      <c r="Q2290" s="665">
        <v>9408.5</v>
      </c>
    </row>
    <row r="2291" spans="1:17" ht="14.4" customHeight="1" x14ac:dyDescent="0.3">
      <c r="A2291" s="660" t="s">
        <v>7517</v>
      </c>
      <c r="B2291" s="661" t="s">
        <v>1686</v>
      </c>
      <c r="C2291" s="661" t="s">
        <v>4388</v>
      </c>
      <c r="D2291" s="661" t="s">
        <v>7221</v>
      </c>
      <c r="E2291" s="661" t="s">
        <v>1978</v>
      </c>
      <c r="F2291" s="664"/>
      <c r="G2291" s="664"/>
      <c r="H2291" s="661"/>
      <c r="I2291" s="661"/>
      <c r="J2291" s="664"/>
      <c r="K2291" s="664"/>
      <c r="L2291" s="661"/>
      <c r="M2291" s="661"/>
      <c r="N2291" s="664">
        <v>0.62</v>
      </c>
      <c r="O2291" s="664">
        <v>40.51</v>
      </c>
      <c r="P2291" s="677"/>
      <c r="Q2291" s="665">
        <v>65.338709677419345</v>
      </c>
    </row>
    <row r="2292" spans="1:17" ht="14.4" customHeight="1" x14ac:dyDescent="0.3">
      <c r="A2292" s="660" t="s">
        <v>7517</v>
      </c>
      <c r="B2292" s="661" t="s">
        <v>1686</v>
      </c>
      <c r="C2292" s="661" t="s">
        <v>4388</v>
      </c>
      <c r="D2292" s="661" t="s">
        <v>7290</v>
      </c>
      <c r="E2292" s="661" t="s">
        <v>1978</v>
      </c>
      <c r="F2292" s="664"/>
      <c r="G2292" s="664"/>
      <c r="H2292" s="661"/>
      <c r="I2292" s="661"/>
      <c r="J2292" s="664"/>
      <c r="K2292" s="664"/>
      <c r="L2292" s="661"/>
      <c r="M2292" s="661"/>
      <c r="N2292" s="664">
        <v>0.46</v>
      </c>
      <c r="O2292" s="664">
        <v>51.8</v>
      </c>
      <c r="P2292" s="677"/>
      <c r="Q2292" s="665">
        <v>112.60869565217391</v>
      </c>
    </row>
    <row r="2293" spans="1:17" ht="14.4" customHeight="1" x14ac:dyDescent="0.3">
      <c r="A2293" s="660" t="s">
        <v>7517</v>
      </c>
      <c r="B2293" s="661" t="s">
        <v>1686</v>
      </c>
      <c r="C2293" s="661" t="s">
        <v>4388</v>
      </c>
      <c r="D2293" s="661" t="s">
        <v>7223</v>
      </c>
      <c r="E2293" s="661" t="s">
        <v>1842</v>
      </c>
      <c r="F2293" s="664"/>
      <c r="G2293" s="664"/>
      <c r="H2293" s="661"/>
      <c r="I2293" s="661"/>
      <c r="J2293" s="664"/>
      <c r="K2293" s="664"/>
      <c r="L2293" s="661"/>
      <c r="M2293" s="661"/>
      <c r="N2293" s="664">
        <v>0.49</v>
      </c>
      <c r="O2293" s="664">
        <v>112.9</v>
      </c>
      <c r="P2293" s="677"/>
      <c r="Q2293" s="665">
        <v>230.40816326530614</v>
      </c>
    </row>
    <row r="2294" spans="1:17" ht="14.4" customHeight="1" x14ac:dyDescent="0.3">
      <c r="A2294" s="660" t="s">
        <v>7517</v>
      </c>
      <c r="B2294" s="661" t="s">
        <v>1686</v>
      </c>
      <c r="C2294" s="661" t="s">
        <v>4388</v>
      </c>
      <c r="D2294" s="661" t="s">
        <v>7345</v>
      </c>
      <c r="E2294" s="661" t="s">
        <v>2192</v>
      </c>
      <c r="F2294" s="664"/>
      <c r="G2294" s="664"/>
      <c r="H2294" s="661"/>
      <c r="I2294" s="661"/>
      <c r="J2294" s="664"/>
      <c r="K2294" s="664"/>
      <c r="L2294" s="661"/>
      <c r="M2294" s="661"/>
      <c r="N2294" s="664">
        <v>0.1</v>
      </c>
      <c r="O2294" s="664">
        <v>79.040000000000006</v>
      </c>
      <c r="P2294" s="677"/>
      <c r="Q2294" s="665">
        <v>790.4</v>
      </c>
    </row>
    <row r="2295" spans="1:17" ht="14.4" customHeight="1" x14ac:dyDescent="0.3">
      <c r="A2295" s="660" t="s">
        <v>7517</v>
      </c>
      <c r="B2295" s="661" t="s">
        <v>7456</v>
      </c>
      <c r="C2295" s="661" t="s">
        <v>4364</v>
      </c>
      <c r="D2295" s="661" t="s">
        <v>7463</v>
      </c>
      <c r="E2295" s="661" t="s">
        <v>7464</v>
      </c>
      <c r="F2295" s="664">
        <v>7</v>
      </c>
      <c r="G2295" s="664">
        <v>6069</v>
      </c>
      <c r="H2295" s="661">
        <v>1</v>
      </c>
      <c r="I2295" s="661">
        <v>867</v>
      </c>
      <c r="J2295" s="664">
        <v>10</v>
      </c>
      <c r="K2295" s="664">
        <v>8670</v>
      </c>
      <c r="L2295" s="661">
        <v>1.4285714285714286</v>
      </c>
      <c r="M2295" s="661">
        <v>867</v>
      </c>
      <c r="N2295" s="664">
        <v>2</v>
      </c>
      <c r="O2295" s="664">
        <v>1734</v>
      </c>
      <c r="P2295" s="677">
        <v>0.2857142857142857</v>
      </c>
      <c r="Q2295" s="665">
        <v>867</v>
      </c>
    </row>
    <row r="2296" spans="1:17" ht="14.4" customHeight="1" x14ac:dyDescent="0.3">
      <c r="A2296" s="660" t="s">
        <v>7517</v>
      </c>
      <c r="B2296" s="661" t="s">
        <v>7456</v>
      </c>
      <c r="C2296" s="661" t="s">
        <v>4364</v>
      </c>
      <c r="D2296" s="661" t="s">
        <v>7457</v>
      </c>
      <c r="E2296" s="661" t="s">
        <v>7458</v>
      </c>
      <c r="F2296" s="664">
        <v>230</v>
      </c>
      <c r="G2296" s="664">
        <v>199410</v>
      </c>
      <c r="H2296" s="661">
        <v>1</v>
      </c>
      <c r="I2296" s="661">
        <v>867</v>
      </c>
      <c r="J2296" s="664">
        <v>188</v>
      </c>
      <c r="K2296" s="664">
        <v>162996</v>
      </c>
      <c r="L2296" s="661">
        <v>0.81739130434782614</v>
      </c>
      <c r="M2296" s="661">
        <v>867</v>
      </c>
      <c r="N2296" s="664">
        <v>221</v>
      </c>
      <c r="O2296" s="664">
        <v>191607</v>
      </c>
      <c r="P2296" s="677">
        <v>0.96086956521739131</v>
      </c>
      <c r="Q2296" s="665">
        <v>867</v>
      </c>
    </row>
    <row r="2297" spans="1:17" ht="14.4" customHeight="1" x14ac:dyDescent="0.3">
      <c r="A2297" s="660" t="s">
        <v>7517</v>
      </c>
      <c r="B2297" s="661" t="s">
        <v>7456</v>
      </c>
      <c r="C2297" s="661" t="s">
        <v>4364</v>
      </c>
      <c r="D2297" s="661" t="s">
        <v>7465</v>
      </c>
      <c r="E2297" s="661" t="s">
        <v>7466</v>
      </c>
      <c r="F2297" s="664">
        <v>1</v>
      </c>
      <c r="G2297" s="664">
        <v>4531</v>
      </c>
      <c r="H2297" s="661">
        <v>1</v>
      </c>
      <c r="I2297" s="661">
        <v>4531</v>
      </c>
      <c r="J2297" s="664"/>
      <c r="K2297" s="664"/>
      <c r="L2297" s="661"/>
      <c r="M2297" s="661"/>
      <c r="N2297" s="664"/>
      <c r="O2297" s="664"/>
      <c r="P2297" s="677"/>
      <c r="Q2297" s="665"/>
    </row>
    <row r="2298" spans="1:17" ht="14.4" customHeight="1" x14ac:dyDescent="0.3">
      <c r="A2298" s="660" t="s">
        <v>7517</v>
      </c>
      <c r="B2298" s="661" t="s">
        <v>7456</v>
      </c>
      <c r="C2298" s="661" t="s">
        <v>4364</v>
      </c>
      <c r="D2298" s="661" t="s">
        <v>7461</v>
      </c>
      <c r="E2298" s="661" t="s">
        <v>7462</v>
      </c>
      <c r="F2298" s="664"/>
      <c r="G2298" s="664"/>
      <c r="H2298" s="661"/>
      <c r="I2298" s="661"/>
      <c r="J2298" s="664">
        <v>52</v>
      </c>
      <c r="K2298" s="664">
        <v>48496.240000000005</v>
      </c>
      <c r="L2298" s="661"/>
      <c r="M2298" s="661">
        <v>932.62000000000012</v>
      </c>
      <c r="N2298" s="664"/>
      <c r="O2298" s="664"/>
      <c r="P2298" s="677"/>
      <c r="Q2298" s="665"/>
    </row>
    <row r="2299" spans="1:17" ht="14.4" customHeight="1" x14ac:dyDescent="0.3">
      <c r="A2299" s="660" t="s">
        <v>7517</v>
      </c>
      <c r="B2299" s="661" t="s">
        <v>7456</v>
      </c>
      <c r="C2299" s="661" t="s">
        <v>4364</v>
      </c>
      <c r="D2299" s="661" t="s">
        <v>7467</v>
      </c>
      <c r="E2299" s="661" t="s">
        <v>7462</v>
      </c>
      <c r="F2299" s="664"/>
      <c r="G2299" s="664"/>
      <c r="H2299" s="661"/>
      <c r="I2299" s="661"/>
      <c r="J2299" s="664">
        <v>24</v>
      </c>
      <c r="K2299" s="664">
        <v>22077.119999999999</v>
      </c>
      <c r="L2299" s="661"/>
      <c r="M2299" s="661">
        <v>919.88</v>
      </c>
      <c r="N2299" s="664"/>
      <c r="O2299" s="664"/>
      <c r="P2299" s="677"/>
      <c r="Q2299" s="665"/>
    </row>
    <row r="2300" spans="1:17" ht="14.4" customHeight="1" x14ac:dyDescent="0.3">
      <c r="A2300" s="660" t="s">
        <v>7517</v>
      </c>
      <c r="B2300" s="661" t="s">
        <v>7456</v>
      </c>
      <c r="C2300" s="661" t="s">
        <v>4364</v>
      </c>
      <c r="D2300" s="661" t="s">
        <v>7543</v>
      </c>
      <c r="E2300" s="661" t="s">
        <v>7544</v>
      </c>
      <c r="F2300" s="664"/>
      <c r="G2300" s="664"/>
      <c r="H2300" s="661"/>
      <c r="I2300" s="661"/>
      <c r="J2300" s="664"/>
      <c r="K2300" s="664"/>
      <c r="L2300" s="661"/>
      <c r="M2300" s="661"/>
      <c r="N2300" s="664">
        <v>1</v>
      </c>
      <c r="O2300" s="664">
        <v>5420</v>
      </c>
      <c r="P2300" s="677"/>
      <c r="Q2300" s="665">
        <v>5420</v>
      </c>
    </row>
    <row r="2301" spans="1:17" ht="14.4" customHeight="1" x14ac:dyDescent="0.3">
      <c r="A2301" s="660" t="s">
        <v>7517</v>
      </c>
      <c r="B2301" s="661" t="s">
        <v>7456</v>
      </c>
      <c r="C2301" s="661" t="s">
        <v>7165</v>
      </c>
      <c r="D2301" s="661" t="s">
        <v>7545</v>
      </c>
      <c r="E2301" s="661" t="s">
        <v>7546</v>
      </c>
      <c r="F2301" s="664">
        <v>52</v>
      </c>
      <c r="G2301" s="664">
        <v>36951.199999999997</v>
      </c>
      <c r="H2301" s="661">
        <v>1</v>
      </c>
      <c r="I2301" s="661">
        <v>710.59999999999991</v>
      </c>
      <c r="J2301" s="664">
        <v>17</v>
      </c>
      <c r="K2301" s="664">
        <v>12080.200000000003</v>
      </c>
      <c r="L2301" s="661">
        <v>0.32692307692307704</v>
      </c>
      <c r="M2301" s="661">
        <v>710.60000000000014</v>
      </c>
      <c r="N2301" s="664">
        <v>1</v>
      </c>
      <c r="O2301" s="664">
        <v>710.6</v>
      </c>
      <c r="P2301" s="677">
        <v>1.9230769230769232E-2</v>
      </c>
      <c r="Q2301" s="665">
        <v>710.6</v>
      </c>
    </row>
    <row r="2302" spans="1:17" ht="14.4" customHeight="1" x14ac:dyDescent="0.3">
      <c r="A2302" s="660" t="s">
        <v>7517</v>
      </c>
      <c r="B2302" s="661" t="s">
        <v>7456</v>
      </c>
      <c r="C2302" s="661" t="s">
        <v>7165</v>
      </c>
      <c r="D2302" s="661" t="s">
        <v>7547</v>
      </c>
      <c r="E2302" s="661" t="s">
        <v>7548</v>
      </c>
      <c r="F2302" s="664">
        <v>3</v>
      </c>
      <c r="G2302" s="664">
        <v>6034.2000000000007</v>
      </c>
      <c r="H2302" s="661">
        <v>1</v>
      </c>
      <c r="I2302" s="661">
        <v>2011.4000000000003</v>
      </c>
      <c r="J2302" s="664">
        <v>15</v>
      </c>
      <c r="K2302" s="664">
        <v>30171</v>
      </c>
      <c r="L2302" s="661">
        <v>4.9999999999999991</v>
      </c>
      <c r="M2302" s="661">
        <v>2011.4</v>
      </c>
      <c r="N2302" s="664">
        <v>1</v>
      </c>
      <c r="O2302" s="664">
        <v>2011.4</v>
      </c>
      <c r="P2302" s="677">
        <v>0.33333333333333331</v>
      </c>
      <c r="Q2302" s="665">
        <v>2011.4</v>
      </c>
    </row>
    <row r="2303" spans="1:17" ht="14.4" customHeight="1" x14ac:dyDescent="0.3">
      <c r="A2303" s="660" t="s">
        <v>7517</v>
      </c>
      <c r="B2303" s="661" t="s">
        <v>7456</v>
      </c>
      <c r="C2303" s="661" t="s">
        <v>7165</v>
      </c>
      <c r="D2303" s="661" t="s">
        <v>7457</v>
      </c>
      <c r="E2303" s="661" t="s">
        <v>7458</v>
      </c>
      <c r="F2303" s="664">
        <v>1</v>
      </c>
      <c r="G2303" s="664">
        <v>867</v>
      </c>
      <c r="H2303" s="661">
        <v>1</v>
      </c>
      <c r="I2303" s="661">
        <v>867</v>
      </c>
      <c r="J2303" s="664"/>
      <c r="K2303" s="664"/>
      <c r="L2303" s="661"/>
      <c r="M2303" s="661"/>
      <c r="N2303" s="664">
        <v>4</v>
      </c>
      <c r="O2303" s="664">
        <v>3468</v>
      </c>
      <c r="P2303" s="677">
        <v>4</v>
      </c>
      <c r="Q2303" s="665">
        <v>867</v>
      </c>
    </row>
    <row r="2304" spans="1:17" ht="14.4" customHeight="1" x14ac:dyDescent="0.3">
      <c r="A2304" s="660" t="s">
        <v>7517</v>
      </c>
      <c r="B2304" s="661" t="s">
        <v>7456</v>
      </c>
      <c r="C2304" s="661" t="s">
        <v>7165</v>
      </c>
      <c r="D2304" s="661" t="s">
        <v>7461</v>
      </c>
      <c r="E2304" s="661" t="s">
        <v>7462</v>
      </c>
      <c r="F2304" s="664"/>
      <c r="G2304" s="664"/>
      <c r="H2304" s="661"/>
      <c r="I2304" s="661"/>
      <c r="J2304" s="664">
        <v>1</v>
      </c>
      <c r="K2304" s="664">
        <v>932.62</v>
      </c>
      <c r="L2304" s="661"/>
      <c r="M2304" s="661">
        <v>932.62</v>
      </c>
      <c r="N2304" s="664"/>
      <c r="O2304" s="664"/>
      <c r="P2304" s="677"/>
      <c r="Q2304" s="665"/>
    </row>
    <row r="2305" spans="1:17" ht="14.4" customHeight="1" x14ac:dyDescent="0.3">
      <c r="A2305" s="660" t="s">
        <v>7517</v>
      </c>
      <c r="B2305" s="661" t="s">
        <v>7456</v>
      </c>
      <c r="C2305" s="661" t="s">
        <v>4365</v>
      </c>
      <c r="D2305" s="661" t="s">
        <v>7545</v>
      </c>
      <c r="E2305" s="661" t="s">
        <v>7546</v>
      </c>
      <c r="F2305" s="664">
        <v>8</v>
      </c>
      <c r="G2305" s="664">
        <v>5684.8</v>
      </c>
      <c r="H2305" s="661">
        <v>1</v>
      </c>
      <c r="I2305" s="661">
        <v>710.6</v>
      </c>
      <c r="J2305" s="664">
        <v>19</v>
      </c>
      <c r="K2305" s="664">
        <v>13501.400000000001</v>
      </c>
      <c r="L2305" s="661">
        <v>2.375</v>
      </c>
      <c r="M2305" s="661">
        <v>710.6</v>
      </c>
      <c r="N2305" s="664">
        <v>18</v>
      </c>
      <c r="O2305" s="664">
        <v>12790.8</v>
      </c>
      <c r="P2305" s="677">
        <v>2.25</v>
      </c>
      <c r="Q2305" s="665">
        <v>710.59999999999991</v>
      </c>
    </row>
    <row r="2306" spans="1:17" ht="14.4" customHeight="1" x14ac:dyDescent="0.3">
      <c r="A2306" s="660" t="s">
        <v>7517</v>
      </c>
      <c r="B2306" s="661" t="s">
        <v>7456</v>
      </c>
      <c r="C2306" s="661" t="s">
        <v>4365</v>
      </c>
      <c r="D2306" s="661" t="s">
        <v>7547</v>
      </c>
      <c r="E2306" s="661" t="s">
        <v>7548</v>
      </c>
      <c r="F2306" s="664">
        <v>5</v>
      </c>
      <c r="G2306" s="664">
        <v>10057</v>
      </c>
      <c r="H2306" s="661">
        <v>1</v>
      </c>
      <c r="I2306" s="661">
        <v>2011.4</v>
      </c>
      <c r="J2306" s="664">
        <v>14</v>
      </c>
      <c r="K2306" s="664">
        <v>28159.600000000002</v>
      </c>
      <c r="L2306" s="661">
        <v>2.8000000000000003</v>
      </c>
      <c r="M2306" s="661">
        <v>2011.4</v>
      </c>
      <c r="N2306" s="664">
        <v>19</v>
      </c>
      <c r="O2306" s="664">
        <v>38216.6</v>
      </c>
      <c r="P2306" s="677">
        <v>3.8</v>
      </c>
      <c r="Q2306" s="665">
        <v>2011.3999999999999</v>
      </c>
    </row>
    <row r="2307" spans="1:17" ht="14.4" customHeight="1" x14ac:dyDescent="0.3">
      <c r="A2307" s="660" t="s">
        <v>7517</v>
      </c>
      <c r="B2307" s="661" t="s">
        <v>7456</v>
      </c>
      <c r="C2307" s="661" t="s">
        <v>4365</v>
      </c>
      <c r="D2307" s="661" t="s">
        <v>7463</v>
      </c>
      <c r="E2307" s="661" t="s">
        <v>7464</v>
      </c>
      <c r="F2307" s="664">
        <v>1</v>
      </c>
      <c r="G2307" s="664">
        <v>867</v>
      </c>
      <c r="H2307" s="661">
        <v>1</v>
      </c>
      <c r="I2307" s="661">
        <v>867</v>
      </c>
      <c r="J2307" s="664"/>
      <c r="K2307" s="664"/>
      <c r="L2307" s="661"/>
      <c r="M2307" s="661"/>
      <c r="N2307" s="664"/>
      <c r="O2307" s="664"/>
      <c r="P2307" s="677"/>
      <c r="Q2307" s="665"/>
    </row>
    <row r="2308" spans="1:17" ht="14.4" customHeight="1" x14ac:dyDescent="0.3">
      <c r="A2308" s="660" t="s">
        <v>7517</v>
      </c>
      <c r="B2308" s="661" t="s">
        <v>7456</v>
      </c>
      <c r="C2308" s="661" t="s">
        <v>4366</v>
      </c>
      <c r="D2308" s="661" t="s">
        <v>7545</v>
      </c>
      <c r="E2308" s="661" t="s">
        <v>7546</v>
      </c>
      <c r="F2308" s="664">
        <v>1</v>
      </c>
      <c r="G2308" s="664">
        <v>710.6</v>
      </c>
      <c r="H2308" s="661">
        <v>1</v>
      </c>
      <c r="I2308" s="661">
        <v>710.6</v>
      </c>
      <c r="J2308" s="664">
        <v>6</v>
      </c>
      <c r="K2308" s="664">
        <v>4263.6000000000004</v>
      </c>
      <c r="L2308" s="661">
        <v>6</v>
      </c>
      <c r="M2308" s="661">
        <v>710.6</v>
      </c>
      <c r="N2308" s="664">
        <v>7</v>
      </c>
      <c r="O2308" s="664">
        <v>4974.2000000000007</v>
      </c>
      <c r="P2308" s="677">
        <v>7.0000000000000009</v>
      </c>
      <c r="Q2308" s="665">
        <v>710.60000000000014</v>
      </c>
    </row>
    <row r="2309" spans="1:17" ht="14.4" customHeight="1" x14ac:dyDescent="0.3">
      <c r="A2309" s="660" t="s">
        <v>7517</v>
      </c>
      <c r="B2309" s="661" t="s">
        <v>7456</v>
      </c>
      <c r="C2309" s="661" t="s">
        <v>4366</v>
      </c>
      <c r="D2309" s="661" t="s">
        <v>7547</v>
      </c>
      <c r="E2309" s="661" t="s">
        <v>7548</v>
      </c>
      <c r="F2309" s="664"/>
      <c r="G2309" s="664"/>
      <c r="H2309" s="661"/>
      <c r="I2309" s="661"/>
      <c r="J2309" s="664"/>
      <c r="K2309" s="664"/>
      <c r="L2309" s="661"/>
      <c r="M2309" s="661"/>
      <c r="N2309" s="664">
        <v>3</v>
      </c>
      <c r="O2309" s="664">
        <v>6034.2000000000007</v>
      </c>
      <c r="P2309" s="677"/>
      <c r="Q2309" s="665">
        <v>2011.4000000000003</v>
      </c>
    </row>
    <row r="2310" spans="1:17" ht="14.4" customHeight="1" x14ac:dyDescent="0.3">
      <c r="A2310" s="660" t="s">
        <v>7517</v>
      </c>
      <c r="B2310" s="661" t="s">
        <v>7456</v>
      </c>
      <c r="C2310" s="661" t="s">
        <v>4366</v>
      </c>
      <c r="D2310" s="661" t="s">
        <v>7457</v>
      </c>
      <c r="E2310" s="661" t="s">
        <v>7458</v>
      </c>
      <c r="F2310" s="664">
        <v>5</v>
      </c>
      <c r="G2310" s="664">
        <v>4335</v>
      </c>
      <c r="H2310" s="661">
        <v>1</v>
      </c>
      <c r="I2310" s="661">
        <v>867</v>
      </c>
      <c r="J2310" s="664">
        <v>13</v>
      </c>
      <c r="K2310" s="664">
        <v>11271</v>
      </c>
      <c r="L2310" s="661">
        <v>2.6</v>
      </c>
      <c r="M2310" s="661">
        <v>867</v>
      </c>
      <c r="N2310" s="664"/>
      <c r="O2310" s="664"/>
      <c r="P2310" s="677"/>
      <c r="Q2310" s="665"/>
    </row>
    <row r="2311" spans="1:17" ht="14.4" customHeight="1" x14ac:dyDescent="0.3">
      <c r="A2311" s="660" t="s">
        <v>7517</v>
      </c>
      <c r="B2311" s="661" t="s">
        <v>7456</v>
      </c>
      <c r="C2311" s="661" t="s">
        <v>4366</v>
      </c>
      <c r="D2311" s="661" t="s">
        <v>7467</v>
      </c>
      <c r="E2311" s="661" t="s">
        <v>7462</v>
      </c>
      <c r="F2311" s="664"/>
      <c r="G2311" s="664"/>
      <c r="H2311" s="661"/>
      <c r="I2311" s="661"/>
      <c r="J2311" s="664">
        <v>2</v>
      </c>
      <c r="K2311" s="664">
        <v>1839.76</v>
      </c>
      <c r="L2311" s="661"/>
      <c r="M2311" s="661">
        <v>919.88</v>
      </c>
      <c r="N2311" s="664"/>
      <c r="O2311" s="664"/>
      <c r="P2311" s="677"/>
      <c r="Q2311" s="665"/>
    </row>
    <row r="2312" spans="1:17" ht="14.4" customHeight="1" x14ac:dyDescent="0.3">
      <c r="A2312" s="660" t="s">
        <v>7517</v>
      </c>
      <c r="B2312" s="661" t="s">
        <v>7456</v>
      </c>
      <c r="C2312" s="661" t="s">
        <v>4369</v>
      </c>
      <c r="D2312" s="661" t="s">
        <v>7545</v>
      </c>
      <c r="E2312" s="661" t="s">
        <v>7546</v>
      </c>
      <c r="F2312" s="664">
        <v>14</v>
      </c>
      <c r="G2312" s="664">
        <v>9948.4</v>
      </c>
      <c r="H2312" s="661">
        <v>1</v>
      </c>
      <c r="I2312" s="661">
        <v>710.6</v>
      </c>
      <c r="J2312" s="664">
        <v>11</v>
      </c>
      <c r="K2312" s="664">
        <v>7816.6</v>
      </c>
      <c r="L2312" s="661">
        <v>0.78571428571428581</v>
      </c>
      <c r="M2312" s="661">
        <v>710.6</v>
      </c>
      <c r="N2312" s="664">
        <v>16</v>
      </c>
      <c r="O2312" s="664">
        <v>11369.600000000002</v>
      </c>
      <c r="P2312" s="677">
        <v>1.142857142857143</v>
      </c>
      <c r="Q2312" s="665">
        <v>710.60000000000014</v>
      </c>
    </row>
    <row r="2313" spans="1:17" ht="14.4" customHeight="1" x14ac:dyDescent="0.3">
      <c r="A2313" s="660" t="s">
        <v>7517</v>
      </c>
      <c r="B2313" s="661" t="s">
        <v>7456</v>
      </c>
      <c r="C2313" s="661" t="s">
        <v>4369</v>
      </c>
      <c r="D2313" s="661" t="s">
        <v>7549</v>
      </c>
      <c r="E2313" s="661" t="s">
        <v>7550</v>
      </c>
      <c r="F2313" s="664">
        <v>4</v>
      </c>
      <c r="G2313" s="664">
        <v>2985.6</v>
      </c>
      <c r="H2313" s="661">
        <v>1</v>
      </c>
      <c r="I2313" s="661">
        <v>746.4</v>
      </c>
      <c r="J2313" s="664"/>
      <c r="K2313" s="664"/>
      <c r="L2313" s="661"/>
      <c r="M2313" s="661"/>
      <c r="N2313" s="664"/>
      <c r="O2313" s="664"/>
      <c r="P2313" s="677"/>
      <c r="Q2313" s="665"/>
    </row>
    <row r="2314" spans="1:17" ht="14.4" customHeight="1" x14ac:dyDescent="0.3">
      <c r="A2314" s="660" t="s">
        <v>7517</v>
      </c>
      <c r="B2314" s="661" t="s">
        <v>7456</v>
      </c>
      <c r="C2314" s="661" t="s">
        <v>4369</v>
      </c>
      <c r="D2314" s="661" t="s">
        <v>7547</v>
      </c>
      <c r="E2314" s="661" t="s">
        <v>7548</v>
      </c>
      <c r="F2314" s="664"/>
      <c r="G2314" s="664"/>
      <c r="H2314" s="661"/>
      <c r="I2314" s="661"/>
      <c r="J2314" s="664">
        <v>14</v>
      </c>
      <c r="K2314" s="664">
        <v>28159.599999999999</v>
      </c>
      <c r="L2314" s="661"/>
      <c r="M2314" s="661">
        <v>2011.3999999999999</v>
      </c>
      <c r="N2314" s="664">
        <v>12</v>
      </c>
      <c r="O2314" s="664">
        <v>24136.799999999999</v>
      </c>
      <c r="P2314" s="677"/>
      <c r="Q2314" s="665">
        <v>2011.3999999999999</v>
      </c>
    </row>
    <row r="2315" spans="1:17" ht="14.4" customHeight="1" x14ac:dyDescent="0.3">
      <c r="A2315" s="660" t="s">
        <v>7517</v>
      </c>
      <c r="B2315" s="661" t="s">
        <v>7456</v>
      </c>
      <c r="C2315" s="661" t="s">
        <v>4372</v>
      </c>
      <c r="D2315" s="661" t="s">
        <v>7545</v>
      </c>
      <c r="E2315" s="661" t="s">
        <v>7546</v>
      </c>
      <c r="F2315" s="664">
        <v>19</v>
      </c>
      <c r="G2315" s="664">
        <v>13501.400000000001</v>
      </c>
      <c r="H2315" s="661">
        <v>1</v>
      </c>
      <c r="I2315" s="661">
        <v>710.6</v>
      </c>
      <c r="J2315" s="664">
        <v>17</v>
      </c>
      <c r="K2315" s="664">
        <v>12080.2</v>
      </c>
      <c r="L2315" s="661">
        <v>0.89473684210526316</v>
      </c>
      <c r="M2315" s="661">
        <v>710.6</v>
      </c>
      <c r="N2315" s="664">
        <v>20</v>
      </c>
      <c r="O2315" s="664">
        <v>14212.000000000004</v>
      </c>
      <c r="P2315" s="677">
        <v>1.0526315789473686</v>
      </c>
      <c r="Q2315" s="665">
        <v>710.60000000000014</v>
      </c>
    </row>
    <row r="2316" spans="1:17" ht="14.4" customHeight="1" x14ac:dyDescent="0.3">
      <c r="A2316" s="660" t="s">
        <v>7517</v>
      </c>
      <c r="B2316" s="661" t="s">
        <v>7456</v>
      </c>
      <c r="C2316" s="661" t="s">
        <v>4372</v>
      </c>
      <c r="D2316" s="661" t="s">
        <v>7547</v>
      </c>
      <c r="E2316" s="661" t="s">
        <v>7548</v>
      </c>
      <c r="F2316" s="664">
        <v>1</v>
      </c>
      <c r="G2316" s="664">
        <v>2011.4</v>
      </c>
      <c r="H2316" s="661">
        <v>1</v>
      </c>
      <c r="I2316" s="661">
        <v>2011.4</v>
      </c>
      <c r="J2316" s="664">
        <v>4</v>
      </c>
      <c r="K2316" s="664">
        <v>8045.6</v>
      </c>
      <c r="L2316" s="661">
        <v>4</v>
      </c>
      <c r="M2316" s="661">
        <v>2011.4</v>
      </c>
      <c r="N2316" s="664">
        <v>9</v>
      </c>
      <c r="O2316" s="664">
        <v>18102.599999999999</v>
      </c>
      <c r="P2316" s="677">
        <v>8.9999999999999982</v>
      </c>
      <c r="Q2316" s="665">
        <v>2011.3999999999999</v>
      </c>
    </row>
    <row r="2317" spans="1:17" ht="14.4" customHeight="1" x14ac:dyDescent="0.3">
      <c r="A2317" s="660" t="s">
        <v>7517</v>
      </c>
      <c r="B2317" s="661" t="s">
        <v>7456</v>
      </c>
      <c r="C2317" s="661" t="s">
        <v>4373</v>
      </c>
      <c r="D2317" s="661" t="s">
        <v>7457</v>
      </c>
      <c r="E2317" s="661" t="s">
        <v>7458</v>
      </c>
      <c r="F2317" s="664">
        <v>24</v>
      </c>
      <c r="G2317" s="664">
        <v>20808</v>
      </c>
      <c r="H2317" s="661">
        <v>1</v>
      </c>
      <c r="I2317" s="661">
        <v>867</v>
      </c>
      <c r="J2317" s="664">
        <v>4</v>
      </c>
      <c r="K2317" s="664">
        <v>3468</v>
      </c>
      <c r="L2317" s="661">
        <v>0.16666666666666666</v>
      </c>
      <c r="M2317" s="661">
        <v>867</v>
      </c>
      <c r="N2317" s="664">
        <v>9</v>
      </c>
      <c r="O2317" s="664">
        <v>7803</v>
      </c>
      <c r="P2317" s="677">
        <v>0.375</v>
      </c>
      <c r="Q2317" s="665">
        <v>867</v>
      </c>
    </row>
    <row r="2318" spans="1:17" ht="14.4" customHeight="1" x14ac:dyDescent="0.3">
      <c r="A2318" s="660" t="s">
        <v>7517</v>
      </c>
      <c r="B2318" s="661" t="s">
        <v>7456</v>
      </c>
      <c r="C2318" s="661" t="s">
        <v>4373</v>
      </c>
      <c r="D2318" s="661" t="s">
        <v>7461</v>
      </c>
      <c r="E2318" s="661" t="s">
        <v>7462</v>
      </c>
      <c r="F2318" s="664"/>
      <c r="G2318" s="664"/>
      <c r="H2318" s="661"/>
      <c r="I2318" s="661"/>
      <c r="J2318" s="664">
        <v>1</v>
      </c>
      <c r="K2318" s="664">
        <v>932.62</v>
      </c>
      <c r="L2318" s="661"/>
      <c r="M2318" s="661">
        <v>932.62</v>
      </c>
      <c r="N2318" s="664"/>
      <c r="O2318" s="664"/>
      <c r="P2318" s="677"/>
      <c r="Q2318" s="665"/>
    </row>
    <row r="2319" spans="1:17" ht="14.4" customHeight="1" x14ac:dyDescent="0.3">
      <c r="A2319" s="660" t="s">
        <v>7517</v>
      </c>
      <c r="B2319" s="661" t="s">
        <v>7456</v>
      </c>
      <c r="C2319" s="661" t="s">
        <v>7167</v>
      </c>
      <c r="D2319" s="661" t="s">
        <v>7545</v>
      </c>
      <c r="E2319" s="661" t="s">
        <v>7546</v>
      </c>
      <c r="F2319" s="664"/>
      <c r="G2319" s="664"/>
      <c r="H2319" s="661"/>
      <c r="I2319" s="661"/>
      <c r="J2319" s="664"/>
      <c r="K2319" s="664"/>
      <c r="L2319" s="661"/>
      <c r="M2319" s="661"/>
      <c r="N2319" s="664">
        <v>1</v>
      </c>
      <c r="O2319" s="664">
        <v>710.6</v>
      </c>
      <c r="P2319" s="677"/>
      <c r="Q2319" s="665">
        <v>710.6</v>
      </c>
    </row>
    <row r="2320" spans="1:17" ht="14.4" customHeight="1" x14ac:dyDescent="0.3">
      <c r="A2320" s="660" t="s">
        <v>7517</v>
      </c>
      <c r="B2320" s="661" t="s">
        <v>7456</v>
      </c>
      <c r="C2320" s="661" t="s">
        <v>7167</v>
      </c>
      <c r="D2320" s="661" t="s">
        <v>7547</v>
      </c>
      <c r="E2320" s="661" t="s">
        <v>7548</v>
      </c>
      <c r="F2320" s="664"/>
      <c r="G2320" s="664"/>
      <c r="H2320" s="661"/>
      <c r="I2320" s="661"/>
      <c r="J2320" s="664"/>
      <c r="K2320" s="664"/>
      <c r="L2320" s="661"/>
      <c r="M2320" s="661"/>
      <c r="N2320" s="664">
        <v>1</v>
      </c>
      <c r="O2320" s="664">
        <v>2011.4</v>
      </c>
      <c r="P2320" s="677"/>
      <c r="Q2320" s="665">
        <v>2011.4</v>
      </c>
    </row>
    <row r="2321" spans="1:17" ht="14.4" customHeight="1" x14ac:dyDescent="0.3">
      <c r="A2321" s="660" t="s">
        <v>7517</v>
      </c>
      <c r="B2321" s="661" t="s">
        <v>7456</v>
      </c>
      <c r="C2321" s="661" t="s">
        <v>4383</v>
      </c>
      <c r="D2321" s="661" t="s">
        <v>7549</v>
      </c>
      <c r="E2321" s="661" t="s">
        <v>7550</v>
      </c>
      <c r="F2321" s="664">
        <v>1</v>
      </c>
      <c r="G2321" s="664">
        <v>746.4</v>
      </c>
      <c r="H2321" s="661">
        <v>1</v>
      </c>
      <c r="I2321" s="661">
        <v>746.4</v>
      </c>
      <c r="J2321" s="664">
        <v>1</v>
      </c>
      <c r="K2321" s="664">
        <v>746.4</v>
      </c>
      <c r="L2321" s="661">
        <v>1</v>
      </c>
      <c r="M2321" s="661">
        <v>746.4</v>
      </c>
      <c r="N2321" s="664"/>
      <c r="O2321" s="664"/>
      <c r="P2321" s="677"/>
      <c r="Q2321" s="665"/>
    </row>
    <row r="2322" spans="1:17" ht="14.4" customHeight="1" x14ac:dyDescent="0.3">
      <c r="A2322" s="660" t="s">
        <v>7517</v>
      </c>
      <c r="B2322" s="661" t="s">
        <v>7456</v>
      </c>
      <c r="C2322" s="661" t="s">
        <v>4383</v>
      </c>
      <c r="D2322" s="661" t="s">
        <v>7463</v>
      </c>
      <c r="E2322" s="661" t="s">
        <v>7464</v>
      </c>
      <c r="F2322" s="664"/>
      <c r="G2322" s="664"/>
      <c r="H2322" s="661"/>
      <c r="I2322" s="661"/>
      <c r="J2322" s="664">
        <v>7</v>
      </c>
      <c r="K2322" s="664">
        <v>6069</v>
      </c>
      <c r="L2322" s="661"/>
      <c r="M2322" s="661">
        <v>867</v>
      </c>
      <c r="N2322" s="664">
        <v>12</v>
      </c>
      <c r="O2322" s="664">
        <v>10404</v>
      </c>
      <c r="P2322" s="677"/>
      <c r="Q2322" s="665">
        <v>867</v>
      </c>
    </row>
    <row r="2323" spans="1:17" ht="14.4" customHeight="1" x14ac:dyDescent="0.3">
      <c r="A2323" s="660" t="s">
        <v>7517</v>
      </c>
      <c r="B2323" s="661" t="s">
        <v>7456</v>
      </c>
      <c r="C2323" s="661" t="s">
        <v>4383</v>
      </c>
      <c r="D2323" s="661" t="s">
        <v>7457</v>
      </c>
      <c r="E2323" s="661" t="s">
        <v>7458</v>
      </c>
      <c r="F2323" s="664">
        <v>226</v>
      </c>
      <c r="G2323" s="664">
        <v>195942</v>
      </c>
      <c r="H2323" s="661">
        <v>1</v>
      </c>
      <c r="I2323" s="661">
        <v>867</v>
      </c>
      <c r="J2323" s="664">
        <v>212</v>
      </c>
      <c r="K2323" s="664">
        <v>183804</v>
      </c>
      <c r="L2323" s="661">
        <v>0.93805309734513276</v>
      </c>
      <c r="M2323" s="661">
        <v>867</v>
      </c>
      <c r="N2323" s="664">
        <v>257</v>
      </c>
      <c r="O2323" s="664">
        <v>222819</v>
      </c>
      <c r="P2323" s="677">
        <v>1.1371681415929205</v>
      </c>
      <c r="Q2323" s="665">
        <v>867</v>
      </c>
    </row>
    <row r="2324" spans="1:17" ht="14.4" customHeight="1" x14ac:dyDescent="0.3">
      <c r="A2324" s="660" t="s">
        <v>7517</v>
      </c>
      <c r="B2324" s="661" t="s">
        <v>7456</v>
      </c>
      <c r="C2324" s="661" t="s">
        <v>4383</v>
      </c>
      <c r="D2324" s="661" t="s">
        <v>7465</v>
      </c>
      <c r="E2324" s="661" t="s">
        <v>7466</v>
      </c>
      <c r="F2324" s="664"/>
      <c r="G2324" s="664"/>
      <c r="H2324" s="661"/>
      <c r="I2324" s="661"/>
      <c r="J2324" s="664"/>
      <c r="K2324" s="664"/>
      <c r="L2324" s="661"/>
      <c r="M2324" s="661"/>
      <c r="N2324" s="664">
        <v>1</v>
      </c>
      <c r="O2324" s="664">
        <v>4279</v>
      </c>
      <c r="P2324" s="677"/>
      <c r="Q2324" s="665">
        <v>4279</v>
      </c>
    </row>
    <row r="2325" spans="1:17" ht="14.4" customHeight="1" x14ac:dyDescent="0.3">
      <c r="A2325" s="660" t="s">
        <v>7517</v>
      </c>
      <c r="B2325" s="661" t="s">
        <v>7456</v>
      </c>
      <c r="C2325" s="661" t="s">
        <v>4383</v>
      </c>
      <c r="D2325" s="661" t="s">
        <v>7459</v>
      </c>
      <c r="E2325" s="661" t="s">
        <v>7460</v>
      </c>
      <c r="F2325" s="664">
        <v>1</v>
      </c>
      <c r="G2325" s="664">
        <v>964</v>
      </c>
      <c r="H2325" s="661">
        <v>1</v>
      </c>
      <c r="I2325" s="661">
        <v>964</v>
      </c>
      <c r="J2325" s="664"/>
      <c r="K2325" s="664"/>
      <c r="L2325" s="661"/>
      <c r="M2325" s="661"/>
      <c r="N2325" s="664">
        <v>3</v>
      </c>
      <c r="O2325" s="664">
        <v>2892</v>
      </c>
      <c r="P2325" s="677">
        <v>3</v>
      </c>
      <c r="Q2325" s="665">
        <v>964</v>
      </c>
    </row>
    <row r="2326" spans="1:17" ht="14.4" customHeight="1" x14ac:dyDescent="0.3">
      <c r="A2326" s="660" t="s">
        <v>7517</v>
      </c>
      <c r="B2326" s="661" t="s">
        <v>7456</v>
      </c>
      <c r="C2326" s="661" t="s">
        <v>4383</v>
      </c>
      <c r="D2326" s="661" t="s">
        <v>7461</v>
      </c>
      <c r="E2326" s="661" t="s">
        <v>7462</v>
      </c>
      <c r="F2326" s="664"/>
      <c r="G2326" s="664"/>
      <c r="H2326" s="661"/>
      <c r="I2326" s="661"/>
      <c r="J2326" s="664">
        <v>101</v>
      </c>
      <c r="K2326" s="664">
        <v>94194.62</v>
      </c>
      <c r="L2326" s="661"/>
      <c r="M2326" s="661">
        <v>932.62</v>
      </c>
      <c r="N2326" s="664"/>
      <c r="O2326" s="664"/>
      <c r="P2326" s="677"/>
      <c r="Q2326" s="665"/>
    </row>
    <row r="2327" spans="1:17" ht="14.4" customHeight="1" x14ac:dyDescent="0.3">
      <c r="A2327" s="660" t="s">
        <v>7517</v>
      </c>
      <c r="B2327" s="661" t="s">
        <v>7456</v>
      </c>
      <c r="C2327" s="661" t="s">
        <v>4383</v>
      </c>
      <c r="D2327" s="661" t="s">
        <v>7223</v>
      </c>
      <c r="E2327" s="661" t="s">
        <v>7551</v>
      </c>
      <c r="F2327" s="664"/>
      <c r="G2327" s="664"/>
      <c r="H2327" s="661"/>
      <c r="I2327" s="661"/>
      <c r="J2327" s="664"/>
      <c r="K2327" s="664"/>
      <c r="L2327" s="661"/>
      <c r="M2327" s="661"/>
      <c r="N2327" s="664">
        <v>0.5</v>
      </c>
      <c r="O2327" s="664">
        <v>1031.7</v>
      </c>
      <c r="P2327" s="677"/>
      <c r="Q2327" s="665">
        <v>2063.4</v>
      </c>
    </row>
    <row r="2328" spans="1:17" ht="14.4" customHeight="1" x14ac:dyDescent="0.3">
      <c r="A2328" s="660" t="s">
        <v>7517</v>
      </c>
      <c r="B2328" s="661" t="s">
        <v>7456</v>
      </c>
      <c r="C2328" s="661" t="s">
        <v>4383</v>
      </c>
      <c r="D2328" s="661" t="s">
        <v>7467</v>
      </c>
      <c r="E2328" s="661" t="s">
        <v>7462</v>
      </c>
      <c r="F2328" s="664"/>
      <c r="G2328" s="664"/>
      <c r="H2328" s="661"/>
      <c r="I2328" s="661"/>
      <c r="J2328" s="664">
        <v>24</v>
      </c>
      <c r="K2328" s="664">
        <v>22077.120000000003</v>
      </c>
      <c r="L2328" s="661"/>
      <c r="M2328" s="661">
        <v>919.88000000000011</v>
      </c>
      <c r="N2328" s="664"/>
      <c r="O2328" s="664"/>
      <c r="P2328" s="677"/>
      <c r="Q2328" s="665"/>
    </row>
    <row r="2329" spans="1:17" ht="14.4" customHeight="1" x14ac:dyDescent="0.3">
      <c r="A2329" s="660" t="s">
        <v>7517</v>
      </c>
      <c r="B2329" s="661" t="s">
        <v>7456</v>
      </c>
      <c r="C2329" s="661" t="s">
        <v>4385</v>
      </c>
      <c r="D2329" s="661" t="s">
        <v>7457</v>
      </c>
      <c r="E2329" s="661" t="s">
        <v>7458</v>
      </c>
      <c r="F2329" s="664">
        <v>1</v>
      </c>
      <c r="G2329" s="664">
        <v>867</v>
      </c>
      <c r="H2329" s="661">
        <v>1</v>
      </c>
      <c r="I2329" s="661">
        <v>867</v>
      </c>
      <c r="J2329" s="664"/>
      <c r="K2329" s="664"/>
      <c r="L2329" s="661"/>
      <c r="M2329" s="661"/>
      <c r="N2329" s="664"/>
      <c r="O2329" s="664"/>
      <c r="P2329" s="677"/>
      <c r="Q2329" s="665"/>
    </row>
    <row r="2330" spans="1:17" ht="14.4" customHeight="1" x14ac:dyDescent="0.3">
      <c r="A2330" s="660" t="s">
        <v>7517</v>
      </c>
      <c r="B2330" s="661" t="s">
        <v>7456</v>
      </c>
      <c r="C2330" s="661" t="s">
        <v>4387</v>
      </c>
      <c r="D2330" s="661" t="s">
        <v>7545</v>
      </c>
      <c r="E2330" s="661" t="s">
        <v>7546</v>
      </c>
      <c r="F2330" s="664">
        <v>1</v>
      </c>
      <c r="G2330" s="664">
        <v>710.6</v>
      </c>
      <c r="H2330" s="661">
        <v>1</v>
      </c>
      <c r="I2330" s="661">
        <v>710.6</v>
      </c>
      <c r="J2330" s="664">
        <v>6</v>
      </c>
      <c r="K2330" s="664">
        <v>4263.6000000000004</v>
      </c>
      <c r="L2330" s="661">
        <v>6</v>
      </c>
      <c r="M2330" s="661">
        <v>710.6</v>
      </c>
      <c r="N2330" s="664">
        <v>13</v>
      </c>
      <c r="O2330" s="664">
        <v>9237.8000000000011</v>
      </c>
      <c r="P2330" s="677">
        <v>13.000000000000002</v>
      </c>
      <c r="Q2330" s="665">
        <v>710.60000000000014</v>
      </c>
    </row>
    <row r="2331" spans="1:17" ht="14.4" customHeight="1" x14ac:dyDescent="0.3">
      <c r="A2331" s="660" t="s">
        <v>7517</v>
      </c>
      <c r="B2331" s="661" t="s">
        <v>7456</v>
      </c>
      <c r="C2331" s="661" t="s">
        <v>4387</v>
      </c>
      <c r="D2331" s="661" t="s">
        <v>7549</v>
      </c>
      <c r="E2331" s="661" t="s">
        <v>7550</v>
      </c>
      <c r="F2331" s="664">
        <v>3</v>
      </c>
      <c r="G2331" s="664">
        <v>2239.1999999999998</v>
      </c>
      <c r="H2331" s="661">
        <v>1</v>
      </c>
      <c r="I2331" s="661">
        <v>746.4</v>
      </c>
      <c r="J2331" s="664">
        <v>5</v>
      </c>
      <c r="K2331" s="664">
        <v>3732</v>
      </c>
      <c r="L2331" s="661">
        <v>1.6666666666666667</v>
      </c>
      <c r="M2331" s="661">
        <v>746.4</v>
      </c>
      <c r="N2331" s="664"/>
      <c r="O2331" s="664"/>
      <c r="P2331" s="677"/>
      <c r="Q2331" s="665"/>
    </row>
    <row r="2332" spans="1:17" ht="14.4" customHeight="1" x14ac:dyDescent="0.3">
      <c r="A2332" s="660" t="s">
        <v>7517</v>
      </c>
      <c r="B2332" s="661" t="s">
        <v>7456</v>
      </c>
      <c r="C2332" s="661" t="s">
        <v>4387</v>
      </c>
      <c r="D2332" s="661" t="s">
        <v>7547</v>
      </c>
      <c r="E2332" s="661" t="s">
        <v>7548</v>
      </c>
      <c r="F2332" s="664">
        <v>1</v>
      </c>
      <c r="G2332" s="664">
        <v>2011.4</v>
      </c>
      <c r="H2332" s="661">
        <v>1</v>
      </c>
      <c r="I2332" s="661">
        <v>2011.4</v>
      </c>
      <c r="J2332" s="664">
        <v>8</v>
      </c>
      <c r="K2332" s="664">
        <v>16091.199999999999</v>
      </c>
      <c r="L2332" s="661">
        <v>7.9999999999999991</v>
      </c>
      <c r="M2332" s="661">
        <v>2011.3999999999999</v>
      </c>
      <c r="N2332" s="664">
        <v>11</v>
      </c>
      <c r="O2332" s="664">
        <v>22125.4</v>
      </c>
      <c r="P2332" s="677">
        <v>11</v>
      </c>
      <c r="Q2332" s="665">
        <v>2011.4</v>
      </c>
    </row>
    <row r="2333" spans="1:17" ht="14.4" customHeight="1" x14ac:dyDescent="0.3">
      <c r="A2333" s="660" t="s">
        <v>7517</v>
      </c>
      <c r="B2333" s="661" t="s">
        <v>7456</v>
      </c>
      <c r="C2333" s="661" t="s">
        <v>4388</v>
      </c>
      <c r="D2333" s="661" t="s">
        <v>7545</v>
      </c>
      <c r="E2333" s="661" t="s">
        <v>7546</v>
      </c>
      <c r="F2333" s="664">
        <v>3</v>
      </c>
      <c r="G2333" s="664">
        <v>2131.8000000000002</v>
      </c>
      <c r="H2333" s="661">
        <v>1</v>
      </c>
      <c r="I2333" s="661">
        <v>710.6</v>
      </c>
      <c r="J2333" s="664">
        <v>6</v>
      </c>
      <c r="K2333" s="664">
        <v>4263.6000000000004</v>
      </c>
      <c r="L2333" s="661">
        <v>2</v>
      </c>
      <c r="M2333" s="661">
        <v>710.6</v>
      </c>
      <c r="N2333" s="664">
        <v>3</v>
      </c>
      <c r="O2333" s="664">
        <v>2131.8000000000002</v>
      </c>
      <c r="P2333" s="677">
        <v>1</v>
      </c>
      <c r="Q2333" s="665">
        <v>710.6</v>
      </c>
    </row>
    <row r="2334" spans="1:17" ht="14.4" customHeight="1" x14ac:dyDescent="0.3">
      <c r="A2334" s="660" t="s">
        <v>7517</v>
      </c>
      <c r="B2334" s="661" t="s">
        <v>7456</v>
      </c>
      <c r="C2334" s="661" t="s">
        <v>4388</v>
      </c>
      <c r="D2334" s="661" t="s">
        <v>7547</v>
      </c>
      <c r="E2334" s="661" t="s">
        <v>7548</v>
      </c>
      <c r="F2334" s="664">
        <v>1</v>
      </c>
      <c r="G2334" s="664">
        <v>2011.4</v>
      </c>
      <c r="H2334" s="661">
        <v>1</v>
      </c>
      <c r="I2334" s="661">
        <v>2011.4</v>
      </c>
      <c r="J2334" s="664">
        <v>5</v>
      </c>
      <c r="K2334" s="664">
        <v>10057</v>
      </c>
      <c r="L2334" s="661">
        <v>5</v>
      </c>
      <c r="M2334" s="661">
        <v>2011.4</v>
      </c>
      <c r="N2334" s="664">
        <v>3</v>
      </c>
      <c r="O2334" s="664">
        <v>6034.2000000000007</v>
      </c>
      <c r="P2334" s="677">
        <v>3.0000000000000004</v>
      </c>
      <c r="Q2334" s="665">
        <v>2011.4000000000003</v>
      </c>
    </row>
    <row r="2335" spans="1:17" ht="14.4" customHeight="1" x14ac:dyDescent="0.3">
      <c r="A2335" s="660" t="s">
        <v>7517</v>
      </c>
      <c r="B2335" s="661" t="s">
        <v>7456</v>
      </c>
      <c r="C2335" s="661" t="s">
        <v>4389</v>
      </c>
      <c r="D2335" s="661" t="s">
        <v>7547</v>
      </c>
      <c r="E2335" s="661" t="s">
        <v>7548</v>
      </c>
      <c r="F2335" s="664"/>
      <c r="G2335" s="664"/>
      <c r="H2335" s="661"/>
      <c r="I2335" s="661"/>
      <c r="J2335" s="664"/>
      <c r="K2335" s="664"/>
      <c r="L2335" s="661"/>
      <c r="M2335" s="661"/>
      <c r="N2335" s="664">
        <v>1</v>
      </c>
      <c r="O2335" s="664">
        <v>2011.4</v>
      </c>
      <c r="P2335" s="677"/>
      <c r="Q2335" s="665">
        <v>2011.4</v>
      </c>
    </row>
    <row r="2336" spans="1:17" ht="14.4" customHeight="1" x14ac:dyDescent="0.3">
      <c r="A2336" s="660" t="s">
        <v>7517</v>
      </c>
      <c r="B2336" s="661" t="s">
        <v>7468</v>
      </c>
      <c r="C2336" s="661" t="s">
        <v>4364</v>
      </c>
      <c r="D2336" s="661" t="s">
        <v>7489</v>
      </c>
      <c r="E2336" s="661" t="s">
        <v>7490</v>
      </c>
      <c r="F2336" s="664"/>
      <c r="G2336" s="664"/>
      <c r="H2336" s="661"/>
      <c r="I2336" s="661"/>
      <c r="J2336" s="664"/>
      <c r="K2336" s="664"/>
      <c r="L2336" s="661"/>
      <c r="M2336" s="661"/>
      <c r="N2336" s="664">
        <v>7</v>
      </c>
      <c r="O2336" s="664">
        <v>1945</v>
      </c>
      <c r="P2336" s="677"/>
      <c r="Q2336" s="665">
        <v>277.85714285714283</v>
      </c>
    </row>
    <row r="2337" spans="1:17" ht="14.4" customHeight="1" x14ac:dyDescent="0.3">
      <c r="A2337" s="660" t="s">
        <v>7517</v>
      </c>
      <c r="B2337" s="661" t="s">
        <v>7468</v>
      </c>
      <c r="C2337" s="661" t="s">
        <v>4364</v>
      </c>
      <c r="D2337" s="661" t="s">
        <v>7493</v>
      </c>
      <c r="E2337" s="661" t="s">
        <v>7494</v>
      </c>
      <c r="F2337" s="664"/>
      <c r="G2337" s="664"/>
      <c r="H2337" s="661"/>
      <c r="I2337" s="661"/>
      <c r="J2337" s="664"/>
      <c r="K2337" s="664"/>
      <c r="L2337" s="661"/>
      <c r="M2337" s="661"/>
      <c r="N2337" s="664">
        <v>5</v>
      </c>
      <c r="O2337" s="664">
        <v>715</v>
      </c>
      <c r="P2337" s="677"/>
      <c r="Q2337" s="665">
        <v>143</v>
      </c>
    </row>
    <row r="2338" spans="1:17" ht="14.4" customHeight="1" x14ac:dyDescent="0.3">
      <c r="A2338" s="660" t="s">
        <v>7517</v>
      </c>
      <c r="B2338" s="661" t="s">
        <v>7468</v>
      </c>
      <c r="C2338" s="661" t="s">
        <v>4364</v>
      </c>
      <c r="D2338" s="661" t="s">
        <v>7469</v>
      </c>
      <c r="E2338" s="661" t="s">
        <v>7470</v>
      </c>
      <c r="F2338" s="664">
        <v>2576</v>
      </c>
      <c r="G2338" s="664">
        <v>87584</v>
      </c>
      <c r="H2338" s="661">
        <v>1</v>
      </c>
      <c r="I2338" s="661">
        <v>34</v>
      </c>
      <c r="J2338" s="664">
        <v>2620</v>
      </c>
      <c r="K2338" s="664">
        <v>89080</v>
      </c>
      <c r="L2338" s="661">
        <v>1.0170807453416149</v>
      </c>
      <c r="M2338" s="661">
        <v>34</v>
      </c>
      <c r="N2338" s="664">
        <v>2755</v>
      </c>
      <c r="O2338" s="664">
        <v>95685</v>
      </c>
      <c r="P2338" s="677">
        <v>1.0924940628425284</v>
      </c>
      <c r="Q2338" s="665">
        <v>34.731397459165152</v>
      </c>
    </row>
    <row r="2339" spans="1:17" ht="14.4" customHeight="1" x14ac:dyDescent="0.3">
      <c r="A2339" s="660" t="s">
        <v>7517</v>
      </c>
      <c r="B2339" s="661" t="s">
        <v>7468</v>
      </c>
      <c r="C2339" s="661" t="s">
        <v>4364</v>
      </c>
      <c r="D2339" s="661" t="s">
        <v>7513</v>
      </c>
      <c r="E2339" s="661" t="s">
        <v>7514</v>
      </c>
      <c r="F2339" s="664">
        <v>88</v>
      </c>
      <c r="G2339" s="664">
        <v>14256</v>
      </c>
      <c r="H2339" s="661">
        <v>1</v>
      </c>
      <c r="I2339" s="661">
        <v>162</v>
      </c>
      <c r="J2339" s="664">
        <v>18</v>
      </c>
      <c r="K2339" s="664">
        <v>2934</v>
      </c>
      <c r="L2339" s="661">
        <v>0.2058080808080808</v>
      </c>
      <c r="M2339" s="661">
        <v>163</v>
      </c>
      <c r="N2339" s="664">
        <v>11</v>
      </c>
      <c r="O2339" s="664">
        <v>1801</v>
      </c>
      <c r="P2339" s="677">
        <v>0.1263327721661055</v>
      </c>
      <c r="Q2339" s="665">
        <v>163.72727272727272</v>
      </c>
    </row>
    <row r="2340" spans="1:17" ht="14.4" customHeight="1" x14ac:dyDescent="0.3">
      <c r="A2340" s="660" t="s">
        <v>7517</v>
      </c>
      <c r="B2340" s="661" t="s">
        <v>7468</v>
      </c>
      <c r="C2340" s="661" t="s">
        <v>4364</v>
      </c>
      <c r="D2340" s="661" t="s">
        <v>7499</v>
      </c>
      <c r="E2340" s="661" t="s">
        <v>7500</v>
      </c>
      <c r="F2340" s="664">
        <v>5</v>
      </c>
      <c r="G2340" s="664">
        <v>0</v>
      </c>
      <c r="H2340" s="661"/>
      <c r="I2340" s="661">
        <v>0</v>
      </c>
      <c r="J2340" s="664">
        <v>2</v>
      </c>
      <c r="K2340" s="664">
        <v>0</v>
      </c>
      <c r="L2340" s="661"/>
      <c r="M2340" s="661">
        <v>0</v>
      </c>
      <c r="N2340" s="664"/>
      <c r="O2340" s="664"/>
      <c r="P2340" s="677"/>
      <c r="Q2340" s="665"/>
    </row>
    <row r="2341" spans="1:17" ht="14.4" customHeight="1" x14ac:dyDescent="0.3">
      <c r="A2341" s="660" t="s">
        <v>7517</v>
      </c>
      <c r="B2341" s="661" t="s">
        <v>7468</v>
      </c>
      <c r="C2341" s="661" t="s">
        <v>4364</v>
      </c>
      <c r="D2341" s="661" t="s">
        <v>7475</v>
      </c>
      <c r="E2341" s="661" t="s">
        <v>7476</v>
      </c>
      <c r="F2341" s="664">
        <v>1</v>
      </c>
      <c r="G2341" s="664">
        <v>0</v>
      </c>
      <c r="H2341" s="661"/>
      <c r="I2341" s="661">
        <v>0</v>
      </c>
      <c r="J2341" s="664"/>
      <c r="K2341" s="664"/>
      <c r="L2341" s="661"/>
      <c r="M2341" s="661"/>
      <c r="N2341" s="664"/>
      <c r="O2341" s="664"/>
      <c r="P2341" s="677"/>
      <c r="Q2341" s="665"/>
    </row>
    <row r="2342" spans="1:17" ht="14.4" customHeight="1" x14ac:dyDescent="0.3">
      <c r="A2342" s="660" t="s">
        <v>7517</v>
      </c>
      <c r="B2342" s="661" t="s">
        <v>7468</v>
      </c>
      <c r="C2342" s="661" t="s">
        <v>4364</v>
      </c>
      <c r="D2342" s="661" t="s">
        <v>7477</v>
      </c>
      <c r="E2342" s="661" t="s">
        <v>7478</v>
      </c>
      <c r="F2342" s="664">
        <v>1075</v>
      </c>
      <c r="G2342" s="664">
        <v>110725</v>
      </c>
      <c r="H2342" s="661">
        <v>1</v>
      </c>
      <c r="I2342" s="661">
        <v>103</v>
      </c>
      <c r="J2342" s="664">
        <v>1244</v>
      </c>
      <c r="K2342" s="664">
        <v>129376</v>
      </c>
      <c r="L2342" s="661">
        <v>1.1684443440957326</v>
      </c>
      <c r="M2342" s="661">
        <v>104</v>
      </c>
      <c r="N2342" s="664">
        <v>1062</v>
      </c>
      <c r="O2342" s="664">
        <v>111260</v>
      </c>
      <c r="P2342" s="677">
        <v>1.0048317904718898</v>
      </c>
      <c r="Q2342" s="665">
        <v>104.76459510357816</v>
      </c>
    </row>
    <row r="2343" spans="1:17" ht="14.4" customHeight="1" x14ac:dyDescent="0.3">
      <c r="A2343" s="660" t="s">
        <v>7517</v>
      </c>
      <c r="B2343" s="661" t="s">
        <v>7468</v>
      </c>
      <c r="C2343" s="661" t="s">
        <v>4364</v>
      </c>
      <c r="D2343" s="661" t="s">
        <v>7501</v>
      </c>
      <c r="E2343" s="661" t="s">
        <v>7502</v>
      </c>
      <c r="F2343" s="664">
        <v>1555</v>
      </c>
      <c r="G2343" s="664">
        <v>0</v>
      </c>
      <c r="H2343" s="661"/>
      <c r="I2343" s="661">
        <v>0</v>
      </c>
      <c r="J2343" s="664">
        <v>1570</v>
      </c>
      <c r="K2343" s="664">
        <v>0</v>
      </c>
      <c r="L2343" s="661"/>
      <c r="M2343" s="661">
        <v>0</v>
      </c>
      <c r="N2343" s="664">
        <v>1488</v>
      </c>
      <c r="O2343" s="664">
        <v>0</v>
      </c>
      <c r="P2343" s="677"/>
      <c r="Q2343" s="665">
        <v>0</v>
      </c>
    </row>
    <row r="2344" spans="1:17" ht="14.4" customHeight="1" x14ac:dyDescent="0.3">
      <c r="A2344" s="660" t="s">
        <v>7517</v>
      </c>
      <c r="B2344" s="661" t="s">
        <v>7468</v>
      </c>
      <c r="C2344" s="661" t="s">
        <v>4364</v>
      </c>
      <c r="D2344" s="661" t="s">
        <v>7479</v>
      </c>
      <c r="E2344" s="661" t="s">
        <v>7480</v>
      </c>
      <c r="F2344" s="664">
        <v>912</v>
      </c>
      <c r="G2344" s="664">
        <v>22800</v>
      </c>
      <c r="H2344" s="661">
        <v>1</v>
      </c>
      <c r="I2344" s="661">
        <v>25</v>
      </c>
      <c r="J2344" s="664">
        <v>1001</v>
      </c>
      <c r="K2344" s="664">
        <v>35035</v>
      </c>
      <c r="L2344" s="661">
        <v>1.5366228070175438</v>
      </c>
      <c r="M2344" s="661">
        <v>35</v>
      </c>
      <c r="N2344" s="664">
        <v>1064</v>
      </c>
      <c r="O2344" s="664">
        <v>37986</v>
      </c>
      <c r="P2344" s="677">
        <v>1.6660526315789475</v>
      </c>
      <c r="Q2344" s="665">
        <v>35.701127819548873</v>
      </c>
    </row>
    <row r="2345" spans="1:17" ht="14.4" customHeight="1" x14ac:dyDescent="0.3">
      <c r="A2345" s="660" t="s">
        <v>7517</v>
      </c>
      <c r="B2345" s="661" t="s">
        <v>7468</v>
      </c>
      <c r="C2345" s="661" t="s">
        <v>4364</v>
      </c>
      <c r="D2345" s="661" t="s">
        <v>7509</v>
      </c>
      <c r="E2345" s="661" t="s">
        <v>7510</v>
      </c>
      <c r="F2345" s="664"/>
      <c r="G2345" s="664"/>
      <c r="H2345" s="661"/>
      <c r="I2345" s="661"/>
      <c r="J2345" s="664"/>
      <c r="K2345" s="664"/>
      <c r="L2345" s="661"/>
      <c r="M2345" s="661"/>
      <c r="N2345" s="664">
        <v>2</v>
      </c>
      <c r="O2345" s="664">
        <v>164</v>
      </c>
      <c r="P2345" s="677"/>
      <c r="Q2345" s="665">
        <v>82</v>
      </c>
    </row>
    <row r="2346" spans="1:17" ht="14.4" customHeight="1" x14ac:dyDescent="0.3">
      <c r="A2346" s="660" t="s">
        <v>7517</v>
      </c>
      <c r="B2346" s="661" t="s">
        <v>7468</v>
      </c>
      <c r="C2346" s="661" t="s">
        <v>4364</v>
      </c>
      <c r="D2346" s="661" t="s">
        <v>7471</v>
      </c>
      <c r="E2346" s="661" t="s">
        <v>7472</v>
      </c>
      <c r="F2346" s="664">
        <v>91</v>
      </c>
      <c r="G2346" s="664">
        <v>1729</v>
      </c>
      <c r="H2346" s="661">
        <v>1</v>
      </c>
      <c r="I2346" s="661">
        <v>19</v>
      </c>
      <c r="J2346" s="664">
        <v>123</v>
      </c>
      <c r="K2346" s="664">
        <v>3690</v>
      </c>
      <c r="L2346" s="661">
        <v>2.1341816078658185</v>
      </c>
      <c r="M2346" s="661">
        <v>30</v>
      </c>
      <c r="N2346" s="664">
        <v>140</v>
      </c>
      <c r="O2346" s="664">
        <v>4309</v>
      </c>
      <c r="P2346" s="677">
        <v>2.4921920185078079</v>
      </c>
      <c r="Q2346" s="665">
        <v>30.778571428571428</v>
      </c>
    </row>
    <row r="2347" spans="1:17" ht="14.4" customHeight="1" x14ac:dyDescent="0.3">
      <c r="A2347" s="660" t="s">
        <v>7517</v>
      </c>
      <c r="B2347" s="661" t="s">
        <v>7468</v>
      </c>
      <c r="C2347" s="661" t="s">
        <v>4364</v>
      </c>
      <c r="D2347" s="661" t="s">
        <v>7552</v>
      </c>
      <c r="E2347" s="661" t="s">
        <v>7553</v>
      </c>
      <c r="F2347" s="664">
        <v>1468</v>
      </c>
      <c r="G2347" s="664">
        <v>478568</v>
      </c>
      <c r="H2347" s="661">
        <v>1</v>
      </c>
      <c r="I2347" s="661">
        <v>326</v>
      </c>
      <c r="J2347" s="664">
        <v>1597</v>
      </c>
      <c r="K2347" s="664">
        <v>522219</v>
      </c>
      <c r="L2347" s="661">
        <v>1.091211698233062</v>
      </c>
      <c r="M2347" s="661">
        <v>327</v>
      </c>
      <c r="N2347" s="664">
        <v>1513</v>
      </c>
      <c r="O2347" s="664">
        <v>498063</v>
      </c>
      <c r="P2347" s="677">
        <v>1.0407361127363302</v>
      </c>
      <c r="Q2347" s="665">
        <v>329.18902842035692</v>
      </c>
    </row>
    <row r="2348" spans="1:17" ht="14.4" customHeight="1" x14ac:dyDescent="0.3">
      <c r="A2348" s="660" t="s">
        <v>7517</v>
      </c>
      <c r="B2348" s="661" t="s">
        <v>7468</v>
      </c>
      <c r="C2348" s="661" t="s">
        <v>4364</v>
      </c>
      <c r="D2348" s="661" t="s">
        <v>7481</v>
      </c>
      <c r="E2348" s="661" t="s">
        <v>7482</v>
      </c>
      <c r="F2348" s="664">
        <v>509</v>
      </c>
      <c r="G2348" s="664">
        <v>71769</v>
      </c>
      <c r="H2348" s="661">
        <v>1</v>
      </c>
      <c r="I2348" s="661">
        <v>141</v>
      </c>
      <c r="J2348" s="664">
        <v>543</v>
      </c>
      <c r="K2348" s="664">
        <v>76563</v>
      </c>
      <c r="L2348" s="661">
        <v>1.0667976424361494</v>
      </c>
      <c r="M2348" s="661">
        <v>141</v>
      </c>
      <c r="N2348" s="664">
        <v>551</v>
      </c>
      <c r="O2348" s="664">
        <v>72296</v>
      </c>
      <c r="P2348" s="677">
        <v>1.0073430032465271</v>
      </c>
      <c r="Q2348" s="665">
        <v>131.2087114337568</v>
      </c>
    </row>
    <row r="2349" spans="1:17" ht="14.4" customHeight="1" x14ac:dyDescent="0.3">
      <c r="A2349" s="660" t="s">
        <v>7517</v>
      </c>
      <c r="B2349" s="661" t="s">
        <v>7468</v>
      </c>
      <c r="C2349" s="661" t="s">
        <v>4364</v>
      </c>
      <c r="D2349" s="661" t="s">
        <v>7485</v>
      </c>
      <c r="E2349" s="661" t="s">
        <v>7486</v>
      </c>
      <c r="F2349" s="664">
        <v>742</v>
      </c>
      <c r="G2349" s="664">
        <v>41552</v>
      </c>
      <c r="H2349" s="661">
        <v>1</v>
      </c>
      <c r="I2349" s="661">
        <v>56</v>
      </c>
      <c r="J2349" s="664">
        <v>715</v>
      </c>
      <c r="K2349" s="664">
        <v>40040</v>
      </c>
      <c r="L2349" s="661">
        <v>0.96361185983827491</v>
      </c>
      <c r="M2349" s="661">
        <v>56</v>
      </c>
      <c r="N2349" s="664">
        <v>662</v>
      </c>
      <c r="O2349" s="664">
        <v>37550</v>
      </c>
      <c r="P2349" s="677">
        <v>0.90368694647670389</v>
      </c>
      <c r="Q2349" s="665">
        <v>56.722054380664652</v>
      </c>
    </row>
    <row r="2350" spans="1:17" ht="14.4" customHeight="1" x14ac:dyDescent="0.3">
      <c r="A2350" s="660" t="s">
        <v>7517</v>
      </c>
      <c r="B2350" s="661" t="s">
        <v>7468</v>
      </c>
      <c r="C2350" s="661" t="s">
        <v>7165</v>
      </c>
      <c r="D2350" s="661" t="s">
        <v>7491</v>
      </c>
      <c r="E2350" s="661" t="s">
        <v>7492</v>
      </c>
      <c r="F2350" s="664"/>
      <c r="G2350" s="664"/>
      <c r="H2350" s="661"/>
      <c r="I2350" s="661"/>
      <c r="J2350" s="664">
        <v>30</v>
      </c>
      <c r="K2350" s="664">
        <v>3360</v>
      </c>
      <c r="L2350" s="661"/>
      <c r="M2350" s="661">
        <v>112</v>
      </c>
      <c r="N2350" s="664"/>
      <c r="O2350" s="664"/>
      <c r="P2350" s="677"/>
      <c r="Q2350" s="665"/>
    </row>
    <row r="2351" spans="1:17" ht="14.4" customHeight="1" x14ac:dyDescent="0.3">
      <c r="A2351" s="660" t="s">
        <v>7517</v>
      </c>
      <c r="B2351" s="661" t="s">
        <v>7468</v>
      </c>
      <c r="C2351" s="661" t="s">
        <v>7165</v>
      </c>
      <c r="D2351" s="661" t="s">
        <v>7493</v>
      </c>
      <c r="E2351" s="661" t="s">
        <v>7494</v>
      </c>
      <c r="F2351" s="664"/>
      <c r="G2351" s="664"/>
      <c r="H2351" s="661"/>
      <c r="I2351" s="661"/>
      <c r="J2351" s="664"/>
      <c r="K2351" s="664"/>
      <c r="L2351" s="661"/>
      <c r="M2351" s="661"/>
      <c r="N2351" s="664">
        <v>1</v>
      </c>
      <c r="O2351" s="664">
        <v>143</v>
      </c>
      <c r="P2351" s="677"/>
      <c r="Q2351" s="665">
        <v>143</v>
      </c>
    </row>
    <row r="2352" spans="1:17" ht="14.4" customHeight="1" x14ac:dyDescent="0.3">
      <c r="A2352" s="660" t="s">
        <v>7517</v>
      </c>
      <c r="B2352" s="661" t="s">
        <v>7468</v>
      </c>
      <c r="C2352" s="661" t="s">
        <v>7165</v>
      </c>
      <c r="D2352" s="661" t="s">
        <v>7469</v>
      </c>
      <c r="E2352" s="661" t="s">
        <v>7470</v>
      </c>
      <c r="F2352" s="664">
        <v>164</v>
      </c>
      <c r="G2352" s="664">
        <v>5576</v>
      </c>
      <c r="H2352" s="661">
        <v>1</v>
      </c>
      <c r="I2352" s="661">
        <v>34</v>
      </c>
      <c r="J2352" s="664">
        <v>111</v>
      </c>
      <c r="K2352" s="664">
        <v>3774</v>
      </c>
      <c r="L2352" s="661">
        <v>0.67682926829268297</v>
      </c>
      <c r="M2352" s="661">
        <v>34</v>
      </c>
      <c r="N2352" s="664">
        <v>108</v>
      </c>
      <c r="O2352" s="664">
        <v>3742</v>
      </c>
      <c r="P2352" s="677">
        <v>0.67109038737446203</v>
      </c>
      <c r="Q2352" s="665">
        <v>34.648148148148145</v>
      </c>
    </row>
    <row r="2353" spans="1:17" ht="14.4" customHeight="1" x14ac:dyDescent="0.3">
      <c r="A2353" s="660" t="s">
        <v>7517</v>
      </c>
      <c r="B2353" s="661" t="s">
        <v>7468</v>
      </c>
      <c r="C2353" s="661" t="s">
        <v>7165</v>
      </c>
      <c r="D2353" s="661" t="s">
        <v>7495</v>
      </c>
      <c r="E2353" s="661" t="s">
        <v>7496</v>
      </c>
      <c r="F2353" s="664"/>
      <c r="G2353" s="664"/>
      <c r="H2353" s="661"/>
      <c r="I2353" s="661"/>
      <c r="J2353" s="664">
        <v>2</v>
      </c>
      <c r="K2353" s="664">
        <v>10</v>
      </c>
      <c r="L2353" s="661"/>
      <c r="M2353" s="661">
        <v>5</v>
      </c>
      <c r="N2353" s="664">
        <v>2</v>
      </c>
      <c r="O2353" s="664">
        <v>10</v>
      </c>
      <c r="P2353" s="677"/>
      <c r="Q2353" s="665">
        <v>5</v>
      </c>
    </row>
    <row r="2354" spans="1:17" ht="14.4" customHeight="1" x14ac:dyDescent="0.3">
      <c r="A2354" s="660" t="s">
        <v>7517</v>
      </c>
      <c r="B2354" s="661" t="s">
        <v>7468</v>
      </c>
      <c r="C2354" s="661" t="s">
        <v>7165</v>
      </c>
      <c r="D2354" s="661" t="s">
        <v>7497</v>
      </c>
      <c r="E2354" s="661" t="s">
        <v>7498</v>
      </c>
      <c r="F2354" s="664"/>
      <c r="G2354" s="664"/>
      <c r="H2354" s="661"/>
      <c r="I2354" s="661"/>
      <c r="J2354" s="664"/>
      <c r="K2354" s="664"/>
      <c r="L2354" s="661"/>
      <c r="M2354" s="661"/>
      <c r="N2354" s="664">
        <v>1</v>
      </c>
      <c r="O2354" s="664">
        <v>5</v>
      </c>
      <c r="P2354" s="677"/>
      <c r="Q2354" s="665">
        <v>5</v>
      </c>
    </row>
    <row r="2355" spans="1:17" ht="14.4" customHeight="1" x14ac:dyDescent="0.3">
      <c r="A2355" s="660" t="s">
        <v>7517</v>
      </c>
      <c r="B2355" s="661" t="s">
        <v>7468</v>
      </c>
      <c r="C2355" s="661" t="s">
        <v>7165</v>
      </c>
      <c r="D2355" s="661" t="s">
        <v>7513</v>
      </c>
      <c r="E2355" s="661" t="s">
        <v>7514</v>
      </c>
      <c r="F2355" s="664">
        <v>55</v>
      </c>
      <c r="G2355" s="664">
        <v>8910</v>
      </c>
      <c r="H2355" s="661">
        <v>1</v>
      </c>
      <c r="I2355" s="661">
        <v>162</v>
      </c>
      <c r="J2355" s="664">
        <v>110</v>
      </c>
      <c r="K2355" s="664">
        <v>17930</v>
      </c>
      <c r="L2355" s="661">
        <v>2.0123456790123457</v>
      </c>
      <c r="M2355" s="661">
        <v>163</v>
      </c>
      <c r="N2355" s="664">
        <v>4</v>
      </c>
      <c r="O2355" s="664">
        <v>655</v>
      </c>
      <c r="P2355" s="677">
        <v>7.3512906846240178E-2</v>
      </c>
      <c r="Q2355" s="665">
        <v>163.75</v>
      </c>
    </row>
    <row r="2356" spans="1:17" ht="14.4" customHeight="1" x14ac:dyDescent="0.3">
      <c r="A2356" s="660" t="s">
        <v>7517</v>
      </c>
      <c r="B2356" s="661" t="s">
        <v>7468</v>
      </c>
      <c r="C2356" s="661" t="s">
        <v>7165</v>
      </c>
      <c r="D2356" s="661" t="s">
        <v>7554</v>
      </c>
      <c r="E2356" s="661" t="s">
        <v>7555</v>
      </c>
      <c r="F2356" s="664">
        <v>153</v>
      </c>
      <c r="G2356" s="664">
        <v>180999</v>
      </c>
      <c r="H2356" s="661">
        <v>1</v>
      </c>
      <c r="I2356" s="661">
        <v>1183</v>
      </c>
      <c r="J2356" s="664">
        <v>117</v>
      </c>
      <c r="K2356" s="664">
        <v>138762</v>
      </c>
      <c r="L2356" s="661">
        <v>0.76664511958629611</v>
      </c>
      <c r="M2356" s="661">
        <v>1186</v>
      </c>
      <c r="N2356" s="664">
        <v>1</v>
      </c>
      <c r="O2356" s="664">
        <v>1192</v>
      </c>
      <c r="P2356" s="677">
        <v>6.5856717440427844E-3</v>
      </c>
      <c r="Q2356" s="665">
        <v>1192</v>
      </c>
    </row>
    <row r="2357" spans="1:17" ht="14.4" customHeight="1" x14ac:dyDescent="0.3">
      <c r="A2357" s="660" t="s">
        <v>7517</v>
      </c>
      <c r="B2357" s="661" t="s">
        <v>7468</v>
      </c>
      <c r="C2357" s="661" t="s">
        <v>7165</v>
      </c>
      <c r="D2357" s="661" t="s">
        <v>7556</v>
      </c>
      <c r="E2357" s="661" t="s">
        <v>7557</v>
      </c>
      <c r="F2357" s="664">
        <v>38141</v>
      </c>
      <c r="G2357" s="664">
        <v>26889405</v>
      </c>
      <c r="H2357" s="661">
        <v>1</v>
      </c>
      <c r="I2357" s="661">
        <v>705</v>
      </c>
      <c r="J2357" s="664">
        <v>39547</v>
      </c>
      <c r="K2357" s="664">
        <v>27920182</v>
      </c>
      <c r="L2357" s="661">
        <v>1.0383339460281846</v>
      </c>
      <c r="M2357" s="661">
        <v>706</v>
      </c>
      <c r="N2357" s="664">
        <v>40422</v>
      </c>
      <c r="O2357" s="664">
        <v>28566725</v>
      </c>
      <c r="P2357" s="677">
        <v>1.0623784721156901</v>
      </c>
      <c r="Q2357" s="665">
        <v>706.71231012814803</v>
      </c>
    </row>
    <row r="2358" spans="1:17" ht="14.4" customHeight="1" x14ac:dyDescent="0.3">
      <c r="A2358" s="660" t="s">
        <v>7517</v>
      </c>
      <c r="B2358" s="661" t="s">
        <v>7468</v>
      </c>
      <c r="C2358" s="661" t="s">
        <v>7165</v>
      </c>
      <c r="D2358" s="661" t="s">
        <v>7558</v>
      </c>
      <c r="E2358" s="661" t="s">
        <v>7559</v>
      </c>
      <c r="F2358" s="664">
        <v>700</v>
      </c>
      <c r="G2358" s="664">
        <v>431200</v>
      </c>
      <c r="H2358" s="661">
        <v>1</v>
      </c>
      <c r="I2358" s="661">
        <v>616</v>
      </c>
      <c r="J2358" s="664">
        <v>1083</v>
      </c>
      <c r="K2358" s="664">
        <v>668211</v>
      </c>
      <c r="L2358" s="661">
        <v>1.549654452690167</v>
      </c>
      <c r="M2358" s="661">
        <v>617</v>
      </c>
      <c r="N2358" s="664">
        <v>538</v>
      </c>
      <c r="O2358" s="664">
        <v>332197</v>
      </c>
      <c r="P2358" s="677">
        <v>0.77040120593692019</v>
      </c>
      <c r="Q2358" s="665">
        <v>617.46654275092942</v>
      </c>
    </row>
    <row r="2359" spans="1:17" ht="14.4" customHeight="1" x14ac:dyDescent="0.3">
      <c r="A2359" s="660" t="s">
        <v>7517</v>
      </c>
      <c r="B2359" s="661" t="s">
        <v>7468</v>
      </c>
      <c r="C2359" s="661" t="s">
        <v>7165</v>
      </c>
      <c r="D2359" s="661" t="s">
        <v>7560</v>
      </c>
      <c r="E2359" s="661" t="s">
        <v>7561</v>
      </c>
      <c r="F2359" s="664">
        <v>3</v>
      </c>
      <c r="G2359" s="664">
        <v>18096</v>
      </c>
      <c r="H2359" s="661">
        <v>1</v>
      </c>
      <c r="I2359" s="661">
        <v>6032</v>
      </c>
      <c r="J2359" s="664">
        <v>4</v>
      </c>
      <c r="K2359" s="664">
        <v>24152</v>
      </c>
      <c r="L2359" s="661">
        <v>1.3346595932802829</v>
      </c>
      <c r="M2359" s="661">
        <v>6038</v>
      </c>
      <c r="N2359" s="664"/>
      <c r="O2359" s="664"/>
      <c r="P2359" s="677"/>
      <c r="Q2359" s="665"/>
    </row>
    <row r="2360" spans="1:17" ht="14.4" customHeight="1" x14ac:dyDescent="0.3">
      <c r="A2360" s="660" t="s">
        <v>7517</v>
      </c>
      <c r="B2360" s="661" t="s">
        <v>7468</v>
      </c>
      <c r="C2360" s="661" t="s">
        <v>7165</v>
      </c>
      <c r="D2360" s="661" t="s">
        <v>7562</v>
      </c>
      <c r="E2360" s="661" t="s">
        <v>7563</v>
      </c>
      <c r="F2360" s="664">
        <v>2</v>
      </c>
      <c r="G2360" s="664">
        <v>13096</v>
      </c>
      <c r="H2360" s="661">
        <v>1</v>
      </c>
      <c r="I2360" s="661">
        <v>6548</v>
      </c>
      <c r="J2360" s="664"/>
      <c r="K2360" s="664"/>
      <c r="L2360" s="661"/>
      <c r="M2360" s="661"/>
      <c r="N2360" s="664"/>
      <c r="O2360" s="664"/>
      <c r="P2360" s="677"/>
      <c r="Q2360" s="665"/>
    </row>
    <row r="2361" spans="1:17" ht="14.4" customHeight="1" x14ac:dyDescent="0.3">
      <c r="A2361" s="660" t="s">
        <v>7517</v>
      </c>
      <c r="B2361" s="661" t="s">
        <v>7468</v>
      </c>
      <c r="C2361" s="661" t="s">
        <v>7165</v>
      </c>
      <c r="D2361" s="661" t="s">
        <v>7564</v>
      </c>
      <c r="E2361" s="661" t="s">
        <v>7565</v>
      </c>
      <c r="F2361" s="664">
        <v>1291</v>
      </c>
      <c r="G2361" s="664">
        <v>158793</v>
      </c>
      <c r="H2361" s="661">
        <v>1</v>
      </c>
      <c r="I2361" s="661">
        <v>123</v>
      </c>
      <c r="J2361" s="664">
        <v>1403</v>
      </c>
      <c r="K2361" s="664">
        <v>173972</v>
      </c>
      <c r="L2361" s="661">
        <v>1.0955898559760191</v>
      </c>
      <c r="M2361" s="661">
        <v>124</v>
      </c>
      <c r="N2361" s="664">
        <v>1366</v>
      </c>
      <c r="O2361" s="664">
        <v>170368</v>
      </c>
      <c r="P2361" s="677">
        <v>1.0728936414073669</v>
      </c>
      <c r="Q2361" s="665">
        <v>124.7203513909224</v>
      </c>
    </row>
    <row r="2362" spans="1:17" ht="14.4" customHeight="1" x14ac:dyDescent="0.3">
      <c r="A2362" s="660" t="s">
        <v>7517</v>
      </c>
      <c r="B2362" s="661" t="s">
        <v>7468</v>
      </c>
      <c r="C2362" s="661" t="s">
        <v>7165</v>
      </c>
      <c r="D2362" s="661" t="s">
        <v>7566</v>
      </c>
      <c r="E2362" s="661" t="s">
        <v>7567</v>
      </c>
      <c r="F2362" s="664">
        <v>2</v>
      </c>
      <c r="G2362" s="664">
        <v>5494</v>
      </c>
      <c r="H2362" s="661">
        <v>1</v>
      </c>
      <c r="I2362" s="661">
        <v>2747</v>
      </c>
      <c r="J2362" s="664">
        <v>12</v>
      </c>
      <c r="K2362" s="664">
        <v>33072</v>
      </c>
      <c r="L2362" s="661">
        <v>6.0196578085183834</v>
      </c>
      <c r="M2362" s="661">
        <v>2756</v>
      </c>
      <c r="N2362" s="664">
        <v>11</v>
      </c>
      <c r="O2362" s="664">
        <v>30332</v>
      </c>
      <c r="P2362" s="677">
        <v>5.5209319257371678</v>
      </c>
      <c r="Q2362" s="665">
        <v>2757.4545454545455</v>
      </c>
    </row>
    <row r="2363" spans="1:17" ht="14.4" customHeight="1" x14ac:dyDescent="0.3">
      <c r="A2363" s="660" t="s">
        <v>7517</v>
      </c>
      <c r="B2363" s="661" t="s">
        <v>7468</v>
      </c>
      <c r="C2363" s="661" t="s">
        <v>7165</v>
      </c>
      <c r="D2363" s="661" t="s">
        <v>7568</v>
      </c>
      <c r="E2363" s="661" t="s">
        <v>7569</v>
      </c>
      <c r="F2363" s="664">
        <v>65</v>
      </c>
      <c r="G2363" s="664">
        <v>43420</v>
      </c>
      <c r="H2363" s="661">
        <v>1</v>
      </c>
      <c r="I2363" s="661">
        <v>668</v>
      </c>
      <c r="J2363" s="664">
        <v>39</v>
      </c>
      <c r="K2363" s="664">
        <v>26286</v>
      </c>
      <c r="L2363" s="661">
        <v>0.60538922155688624</v>
      </c>
      <c r="M2363" s="661">
        <v>674</v>
      </c>
      <c r="N2363" s="664">
        <v>4</v>
      </c>
      <c r="O2363" s="664">
        <v>2718</v>
      </c>
      <c r="P2363" s="677">
        <v>6.2597881160755417E-2</v>
      </c>
      <c r="Q2363" s="665">
        <v>679.5</v>
      </c>
    </row>
    <row r="2364" spans="1:17" ht="14.4" customHeight="1" x14ac:dyDescent="0.3">
      <c r="A2364" s="660" t="s">
        <v>7517</v>
      </c>
      <c r="B2364" s="661" t="s">
        <v>7468</v>
      </c>
      <c r="C2364" s="661" t="s">
        <v>7165</v>
      </c>
      <c r="D2364" s="661" t="s">
        <v>7570</v>
      </c>
      <c r="E2364" s="661" t="s">
        <v>7571</v>
      </c>
      <c r="F2364" s="664">
        <v>36897</v>
      </c>
      <c r="G2364" s="664">
        <v>32026596</v>
      </c>
      <c r="H2364" s="661">
        <v>1</v>
      </c>
      <c r="I2364" s="661">
        <v>868</v>
      </c>
      <c r="J2364" s="664">
        <v>41183</v>
      </c>
      <c r="K2364" s="664">
        <v>35746844</v>
      </c>
      <c r="L2364" s="661">
        <v>1.1161612055180639</v>
      </c>
      <c r="M2364" s="661">
        <v>868</v>
      </c>
      <c r="N2364" s="664">
        <v>48500</v>
      </c>
      <c r="O2364" s="664">
        <v>42166154</v>
      </c>
      <c r="P2364" s="677">
        <v>1.3165980549415868</v>
      </c>
      <c r="Q2364" s="665">
        <v>869.40523711340211</v>
      </c>
    </row>
    <row r="2365" spans="1:17" ht="14.4" customHeight="1" x14ac:dyDescent="0.3">
      <c r="A2365" s="660" t="s">
        <v>7517</v>
      </c>
      <c r="B2365" s="661" t="s">
        <v>7468</v>
      </c>
      <c r="C2365" s="661" t="s">
        <v>7165</v>
      </c>
      <c r="D2365" s="661" t="s">
        <v>7499</v>
      </c>
      <c r="E2365" s="661" t="s">
        <v>7500</v>
      </c>
      <c r="F2365" s="664"/>
      <c r="G2365" s="664"/>
      <c r="H2365" s="661"/>
      <c r="I2365" s="661"/>
      <c r="J2365" s="664">
        <v>1</v>
      </c>
      <c r="K2365" s="664">
        <v>0</v>
      </c>
      <c r="L2365" s="661"/>
      <c r="M2365" s="661">
        <v>0</v>
      </c>
      <c r="N2365" s="664"/>
      <c r="O2365" s="664"/>
      <c r="P2365" s="677"/>
      <c r="Q2365" s="665"/>
    </row>
    <row r="2366" spans="1:17" ht="14.4" customHeight="1" x14ac:dyDescent="0.3">
      <c r="A2366" s="660" t="s">
        <v>7517</v>
      </c>
      <c r="B2366" s="661" t="s">
        <v>7468</v>
      </c>
      <c r="C2366" s="661" t="s">
        <v>7165</v>
      </c>
      <c r="D2366" s="661" t="s">
        <v>7475</v>
      </c>
      <c r="E2366" s="661" t="s">
        <v>7476</v>
      </c>
      <c r="F2366" s="664">
        <v>0</v>
      </c>
      <c r="G2366" s="664">
        <v>0</v>
      </c>
      <c r="H2366" s="661"/>
      <c r="I2366" s="661"/>
      <c r="J2366" s="664">
        <v>4</v>
      </c>
      <c r="K2366" s="664">
        <v>0</v>
      </c>
      <c r="L2366" s="661"/>
      <c r="M2366" s="661">
        <v>0</v>
      </c>
      <c r="N2366" s="664"/>
      <c r="O2366" s="664"/>
      <c r="P2366" s="677"/>
      <c r="Q2366" s="665"/>
    </row>
    <row r="2367" spans="1:17" ht="14.4" customHeight="1" x14ac:dyDescent="0.3">
      <c r="A2367" s="660" t="s">
        <v>7517</v>
      </c>
      <c r="B2367" s="661" t="s">
        <v>7468</v>
      </c>
      <c r="C2367" s="661" t="s">
        <v>7165</v>
      </c>
      <c r="D2367" s="661" t="s">
        <v>7477</v>
      </c>
      <c r="E2367" s="661" t="s">
        <v>7478</v>
      </c>
      <c r="F2367" s="664">
        <v>19</v>
      </c>
      <c r="G2367" s="664">
        <v>1957</v>
      </c>
      <c r="H2367" s="661">
        <v>1</v>
      </c>
      <c r="I2367" s="661">
        <v>103</v>
      </c>
      <c r="J2367" s="664">
        <v>11</v>
      </c>
      <c r="K2367" s="664">
        <v>1144</v>
      </c>
      <c r="L2367" s="661">
        <v>0.58456821665815017</v>
      </c>
      <c r="M2367" s="661">
        <v>104</v>
      </c>
      <c r="N2367" s="664">
        <v>13</v>
      </c>
      <c r="O2367" s="664">
        <v>1356</v>
      </c>
      <c r="P2367" s="677">
        <v>0.69289729177312209</v>
      </c>
      <c r="Q2367" s="665">
        <v>104.30769230769231</v>
      </c>
    </row>
    <row r="2368" spans="1:17" ht="14.4" customHeight="1" x14ac:dyDescent="0.3">
      <c r="A2368" s="660" t="s">
        <v>7517</v>
      </c>
      <c r="B2368" s="661" t="s">
        <v>7468</v>
      </c>
      <c r="C2368" s="661" t="s">
        <v>7165</v>
      </c>
      <c r="D2368" s="661" t="s">
        <v>7501</v>
      </c>
      <c r="E2368" s="661" t="s">
        <v>7502</v>
      </c>
      <c r="F2368" s="664">
        <v>316</v>
      </c>
      <c r="G2368" s="664">
        <v>0</v>
      </c>
      <c r="H2368" s="661"/>
      <c r="I2368" s="661">
        <v>0</v>
      </c>
      <c r="J2368" s="664">
        <v>304</v>
      </c>
      <c r="K2368" s="664">
        <v>0</v>
      </c>
      <c r="L2368" s="661"/>
      <c r="M2368" s="661">
        <v>0</v>
      </c>
      <c r="N2368" s="664">
        <v>5</v>
      </c>
      <c r="O2368" s="664">
        <v>0</v>
      </c>
      <c r="P2368" s="677"/>
      <c r="Q2368" s="665">
        <v>0</v>
      </c>
    </row>
    <row r="2369" spans="1:17" ht="14.4" customHeight="1" x14ac:dyDescent="0.3">
      <c r="A2369" s="660" t="s">
        <v>7517</v>
      </c>
      <c r="B2369" s="661" t="s">
        <v>7468</v>
      </c>
      <c r="C2369" s="661" t="s">
        <v>7165</v>
      </c>
      <c r="D2369" s="661" t="s">
        <v>7572</v>
      </c>
      <c r="E2369" s="661" t="s">
        <v>7573</v>
      </c>
      <c r="F2369" s="664">
        <v>128</v>
      </c>
      <c r="G2369" s="664">
        <v>116480</v>
      </c>
      <c r="H2369" s="661">
        <v>1</v>
      </c>
      <c r="I2369" s="661">
        <v>910</v>
      </c>
      <c r="J2369" s="664"/>
      <c r="K2369" s="664"/>
      <c r="L2369" s="661"/>
      <c r="M2369" s="661"/>
      <c r="N2369" s="664"/>
      <c r="O2369" s="664"/>
      <c r="P2369" s="677"/>
      <c r="Q2369" s="665"/>
    </row>
    <row r="2370" spans="1:17" ht="14.4" customHeight="1" x14ac:dyDescent="0.3">
      <c r="A2370" s="660" t="s">
        <v>7517</v>
      </c>
      <c r="B2370" s="661" t="s">
        <v>7468</v>
      </c>
      <c r="C2370" s="661" t="s">
        <v>7165</v>
      </c>
      <c r="D2370" s="661" t="s">
        <v>7479</v>
      </c>
      <c r="E2370" s="661" t="s">
        <v>7480</v>
      </c>
      <c r="F2370" s="664">
        <v>1</v>
      </c>
      <c r="G2370" s="664">
        <v>25</v>
      </c>
      <c r="H2370" s="661">
        <v>1</v>
      </c>
      <c r="I2370" s="661">
        <v>25</v>
      </c>
      <c r="J2370" s="664">
        <v>966</v>
      </c>
      <c r="K2370" s="664">
        <v>33810</v>
      </c>
      <c r="L2370" s="661">
        <v>1352.4</v>
      </c>
      <c r="M2370" s="661">
        <v>35</v>
      </c>
      <c r="N2370" s="664">
        <v>1165</v>
      </c>
      <c r="O2370" s="664">
        <v>41623</v>
      </c>
      <c r="P2370" s="677">
        <v>1664.92</v>
      </c>
      <c r="Q2370" s="665">
        <v>35.727896995708157</v>
      </c>
    </row>
    <row r="2371" spans="1:17" ht="14.4" customHeight="1" x14ac:dyDescent="0.3">
      <c r="A2371" s="660" t="s">
        <v>7517</v>
      </c>
      <c r="B2371" s="661" t="s">
        <v>7468</v>
      </c>
      <c r="C2371" s="661" t="s">
        <v>7165</v>
      </c>
      <c r="D2371" s="661" t="s">
        <v>7471</v>
      </c>
      <c r="E2371" s="661" t="s">
        <v>7472</v>
      </c>
      <c r="F2371" s="664">
        <v>28</v>
      </c>
      <c r="G2371" s="664">
        <v>532</v>
      </c>
      <c r="H2371" s="661">
        <v>1</v>
      </c>
      <c r="I2371" s="661">
        <v>19</v>
      </c>
      <c r="J2371" s="664">
        <v>16</v>
      </c>
      <c r="K2371" s="664">
        <v>480</v>
      </c>
      <c r="L2371" s="661">
        <v>0.90225563909774431</v>
      </c>
      <c r="M2371" s="661">
        <v>30</v>
      </c>
      <c r="N2371" s="664">
        <v>48</v>
      </c>
      <c r="O2371" s="664">
        <v>1477</v>
      </c>
      <c r="P2371" s="677">
        <v>2.7763157894736841</v>
      </c>
      <c r="Q2371" s="665">
        <v>30.770833333333332</v>
      </c>
    </row>
    <row r="2372" spans="1:17" ht="14.4" customHeight="1" x14ac:dyDescent="0.3">
      <c r="A2372" s="660" t="s">
        <v>7517</v>
      </c>
      <c r="B2372" s="661" t="s">
        <v>7468</v>
      </c>
      <c r="C2372" s="661" t="s">
        <v>7165</v>
      </c>
      <c r="D2372" s="661" t="s">
        <v>7552</v>
      </c>
      <c r="E2372" s="661" t="s">
        <v>7553</v>
      </c>
      <c r="F2372" s="664">
        <v>241</v>
      </c>
      <c r="G2372" s="664">
        <v>78566</v>
      </c>
      <c r="H2372" s="661">
        <v>1</v>
      </c>
      <c r="I2372" s="661">
        <v>326</v>
      </c>
      <c r="J2372" s="664">
        <v>163</v>
      </c>
      <c r="K2372" s="664">
        <v>53301</v>
      </c>
      <c r="L2372" s="661">
        <v>0.67842323651452285</v>
      </c>
      <c r="M2372" s="661">
        <v>327</v>
      </c>
      <c r="N2372" s="664">
        <v>3</v>
      </c>
      <c r="O2372" s="664">
        <v>987</v>
      </c>
      <c r="P2372" s="677">
        <v>1.2562686149224855E-2</v>
      </c>
      <c r="Q2372" s="665">
        <v>329</v>
      </c>
    </row>
    <row r="2373" spans="1:17" ht="14.4" customHeight="1" x14ac:dyDescent="0.3">
      <c r="A2373" s="660" t="s">
        <v>7517</v>
      </c>
      <c r="B2373" s="661" t="s">
        <v>7468</v>
      </c>
      <c r="C2373" s="661" t="s">
        <v>7165</v>
      </c>
      <c r="D2373" s="661" t="s">
        <v>7481</v>
      </c>
      <c r="E2373" s="661" t="s">
        <v>7482</v>
      </c>
      <c r="F2373" s="664">
        <v>30</v>
      </c>
      <c r="G2373" s="664">
        <v>4230</v>
      </c>
      <c r="H2373" s="661">
        <v>1</v>
      </c>
      <c r="I2373" s="661">
        <v>141</v>
      </c>
      <c r="J2373" s="664">
        <v>14</v>
      </c>
      <c r="K2373" s="664">
        <v>1974</v>
      </c>
      <c r="L2373" s="661">
        <v>0.46666666666666667</v>
      </c>
      <c r="M2373" s="661">
        <v>141</v>
      </c>
      <c r="N2373" s="664">
        <v>21</v>
      </c>
      <c r="O2373" s="664">
        <v>2844</v>
      </c>
      <c r="P2373" s="677">
        <v>0.67234042553191486</v>
      </c>
      <c r="Q2373" s="665">
        <v>135.42857142857142</v>
      </c>
    </row>
    <row r="2374" spans="1:17" ht="14.4" customHeight="1" x14ac:dyDescent="0.3">
      <c r="A2374" s="660" t="s">
        <v>7517</v>
      </c>
      <c r="B2374" s="661" t="s">
        <v>7468</v>
      </c>
      <c r="C2374" s="661" t="s">
        <v>7165</v>
      </c>
      <c r="D2374" s="661" t="s">
        <v>7574</v>
      </c>
      <c r="E2374" s="661" t="s">
        <v>7575</v>
      </c>
      <c r="F2374" s="664">
        <v>1</v>
      </c>
      <c r="G2374" s="664">
        <v>642</v>
      </c>
      <c r="H2374" s="661">
        <v>1</v>
      </c>
      <c r="I2374" s="661">
        <v>642</v>
      </c>
      <c r="J2374" s="664"/>
      <c r="K2374" s="664"/>
      <c r="L2374" s="661"/>
      <c r="M2374" s="661"/>
      <c r="N2374" s="664"/>
      <c r="O2374" s="664"/>
      <c r="P2374" s="677"/>
      <c r="Q2374" s="665"/>
    </row>
    <row r="2375" spans="1:17" ht="14.4" customHeight="1" x14ac:dyDescent="0.3">
      <c r="A2375" s="660" t="s">
        <v>7517</v>
      </c>
      <c r="B2375" s="661" t="s">
        <v>7468</v>
      </c>
      <c r="C2375" s="661" t="s">
        <v>7165</v>
      </c>
      <c r="D2375" s="661" t="s">
        <v>7576</v>
      </c>
      <c r="E2375" s="661" t="s">
        <v>7577</v>
      </c>
      <c r="F2375" s="664">
        <v>71</v>
      </c>
      <c r="G2375" s="664">
        <v>35145</v>
      </c>
      <c r="H2375" s="661">
        <v>1</v>
      </c>
      <c r="I2375" s="661">
        <v>495</v>
      </c>
      <c r="J2375" s="664">
        <v>49</v>
      </c>
      <c r="K2375" s="664">
        <v>24353</v>
      </c>
      <c r="L2375" s="661">
        <v>0.69292929292929295</v>
      </c>
      <c r="M2375" s="661">
        <v>497</v>
      </c>
      <c r="N2375" s="664"/>
      <c r="O2375" s="664"/>
      <c r="P2375" s="677"/>
      <c r="Q2375" s="665"/>
    </row>
    <row r="2376" spans="1:17" ht="14.4" customHeight="1" x14ac:dyDescent="0.3">
      <c r="A2376" s="660" t="s">
        <v>7517</v>
      </c>
      <c r="B2376" s="661" t="s">
        <v>7468</v>
      </c>
      <c r="C2376" s="661" t="s">
        <v>7165</v>
      </c>
      <c r="D2376" s="661" t="s">
        <v>7503</v>
      </c>
      <c r="E2376" s="661" t="s">
        <v>7504</v>
      </c>
      <c r="F2376" s="664">
        <v>2</v>
      </c>
      <c r="G2376" s="664">
        <v>0</v>
      </c>
      <c r="H2376" s="661"/>
      <c r="I2376" s="661">
        <v>0</v>
      </c>
      <c r="J2376" s="664"/>
      <c r="K2376" s="664"/>
      <c r="L2376" s="661"/>
      <c r="M2376" s="661"/>
      <c r="N2376" s="664">
        <v>0</v>
      </c>
      <c r="O2376" s="664">
        <v>0</v>
      </c>
      <c r="P2376" s="677"/>
      <c r="Q2376" s="665"/>
    </row>
    <row r="2377" spans="1:17" ht="14.4" customHeight="1" x14ac:dyDescent="0.3">
      <c r="A2377" s="660" t="s">
        <v>7517</v>
      </c>
      <c r="B2377" s="661" t="s">
        <v>7468</v>
      </c>
      <c r="C2377" s="661" t="s">
        <v>7165</v>
      </c>
      <c r="D2377" s="661" t="s">
        <v>7485</v>
      </c>
      <c r="E2377" s="661" t="s">
        <v>7486</v>
      </c>
      <c r="F2377" s="664">
        <v>84</v>
      </c>
      <c r="G2377" s="664">
        <v>4704</v>
      </c>
      <c r="H2377" s="661">
        <v>1</v>
      </c>
      <c r="I2377" s="661">
        <v>56</v>
      </c>
      <c r="J2377" s="664">
        <v>35</v>
      </c>
      <c r="K2377" s="664">
        <v>1960</v>
      </c>
      <c r="L2377" s="661">
        <v>0.41666666666666669</v>
      </c>
      <c r="M2377" s="661">
        <v>56</v>
      </c>
      <c r="N2377" s="664">
        <v>46</v>
      </c>
      <c r="O2377" s="664">
        <v>2605</v>
      </c>
      <c r="P2377" s="677">
        <v>0.55378401360544216</v>
      </c>
      <c r="Q2377" s="665">
        <v>56.630434782608695</v>
      </c>
    </row>
    <row r="2378" spans="1:17" ht="14.4" customHeight="1" x14ac:dyDescent="0.3">
      <c r="A2378" s="660" t="s">
        <v>7517</v>
      </c>
      <c r="B2378" s="661" t="s">
        <v>7468</v>
      </c>
      <c r="C2378" s="661" t="s">
        <v>7165</v>
      </c>
      <c r="D2378" s="661" t="s">
        <v>7515</v>
      </c>
      <c r="E2378" s="661" t="s">
        <v>7516</v>
      </c>
      <c r="F2378" s="664">
        <v>1</v>
      </c>
      <c r="G2378" s="664">
        <v>112</v>
      </c>
      <c r="H2378" s="661">
        <v>1</v>
      </c>
      <c r="I2378" s="661">
        <v>112</v>
      </c>
      <c r="J2378" s="664"/>
      <c r="K2378" s="664"/>
      <c r="L2378" s="661"/>
      <c r="M2378" s="661"/>
      <c r="N2378" s="664"/>
      <c r="O2378" s="664"/>
      <c r="P2378" s="677"/>
      <c r="Q2378" s="665"/>
    </row>
    <row r="2379" spans="1:17" ht="14.4" customHeight="1" x14ac:dyDescent="0.3">
      <c r="A2379" s="660" t="s">
        <v>7517</v>
      </c>
      <c r="B2379" s="661" t="s">
        <v>7468</v>
      </c>
      <c r="C2379" s="661" t="s">
        <v>7165</v>
      </c>
      <c r="D2379" s="661" t="s">
        <v>7578</v>
      </c>
      <c r="E2379" s="661" t="s">
        <v>7579</v>
      </c>
      <c r="F2379" s="664">
        <v>56</v>
      </c>
      <c r="G2379" s="664">
        <v>206752</v>
      </c>
      <c r="H2379" s="661">
        <v>1</v>
      </c>
      <c r="I2379" s="661">
        <v>3692</v>
      </c>
      <c r="J2379" s="664">
        <v>60</v>
      </c>
      <c r="K2379" s="664">
        <v>221760</v>
      </c>
      <c r="L2379" s="661">
        <v>1.0725893824485373</v>
      </c>
      <c r="M2379" s="661">
        <v>3696</v>
      </c>
      <c r="N2379" s="664">
        <v>32</v>
      </c>
      <c r="O2379" s="664">
        <v>118440</v>
      </c>
      <c r="P2379" s="677">
        <v>0.57286023835319611</v>
      </c>
      <c r="Q2379" s="665">
        <v>3701.25</v>
      </c>
    </row>
    <row r="2380" spans="1:17" ht="14.4" customHeight="1" x14ac:dyDescent="0.3">
      <c r="A2380" s="660" t="s">
        <v>7517</v>
      </c>
      <c r="B2380" s="661" t="s">
        <v>7468</v>
      </c>
      <c r="C2380" s="661" t="s">
        <v>7165</v>
      </c>
      <c r="D2380" s="661" t="s">
        <v>7580</v>
      </c>
      <c r="E2380" s="661" t="s">
        <v>7581</v>
      </c>
      <c r="F2380" s="664">
        <v>2563</v>
      </c>
      <c r="G2380" s="664">
        <v>4831255</v>
      </c>
      <c r="H2380" s="661">
        <v>1</v>
      </c>
      <c r="I2380" s="661">
        <v>1885</v>
      </c>
      <c r="J2380" s="664">
        <v>2420</v>
      </c>
      <c r="K2380" s="664">
        <v>4568960</v>
      </c>
      <c r="L2380" s="661">
        <v>0.94570872371671544</v>
      </c>
      <c r="M2380" s="661">
        <v>1888</v>
      </c>
      <c r="N2380" s="664">
        <v>2364</v>
      </c>
      <c r="O2380" s="664">
        <v>4473588</v>
      </c>
      <c r="P2380" s="677">
        <v>0.92596809731632879</v>
      </c>
      <c r="Q2380" s="665">
        <v>1892.3807106598986</v>
      </c>
    </row>
    <row r="2381" spans="1:17" ht="14.4" customHeight="1" x14ac:dyDescent="0.3">
      <c r="A2381" s="660" t="s">
        <v>7517</v>
      </c>
      <c r="B2381" s="661" t="s">
        <v>7468</v>
      </c>
      <c r="C2381" s="661" t="s">
        <v>7165</v>
      </c>
      <c r="D2381" s="661" t="s">
        <v>7582</v>
      </c>
      <c r="E2381" s="661" t="s">
        <v>7583</v>
      </c>
      <c r="F2381" s="664">
        <v>73</v>
      </c>
      <c r="G2381" s="664">
        <v>25696</v>
      </c>
      <c r="H2381" s="661">
        <v>1</v>
      </c>
      <c r="I2381" s="661">
        <v>352</v>
      </c>
      <c r="J2381" s="664">
        <v>124</v>
      </c>
      <c r="K2381" s="664">
        <v>43648</v>
      </c>
      <c r="L2381" s="661">
        <v>1.6986301369863013</v>
      </c>
      <c r="M2381" s="661">
        <v>352</v>
      </c>
      <c r="N2381" s="664">
        <v>46</v>
      </c>
      <c r="O2381" s="664">
        <v>16226</v>
      </c>
      <c r="P2381" s="677">
        <v>0.63146014943960149</v>
      </c>
      <c r="Q2381" s="665">
        <v>352.73913043478262</v>
      </c>
    </row>
    <row r="2382" spans="1:17" ht="14.4" customHeight="1" x14ac:dyDescent="0.3">
      <c r="A2382" s="660" t="s">
        <v>7517</v>
      </c>
      <c r="B2382" s="661" t="s">
        <v>7468</v>
      </c>
      <c r="C2382" s="661" t="s">
        <v>7165</v>
      </c>
      <c r="D2382" s="661" t="s">
        <v>7584</v>
      </c>
      <c r="E2382" s="661" t="s">
        <v>7585</v>
      </c>
      <c r="F2382" s="664"/>
      <c r="G2382" s="664"/>
      <c r="H2382" s="661"/>
      <c r="I2382" s="661"/>
      <c r="J2382" s="664"/>
      <c r="K2382" s="664"/>
      <c r="L2382" s="661"/>
      <c r="M2382" s="661"/>
      <c r="N2382" s="664">
        <v>40</v>
      </c>
      <c r="O2382" s="664">
        <v>587880</v>
      </c>
      <c r="P2382" s="677"/>
      <c r="Q2382" s="665">
        <v>14697</v>
      </c>
    </row>
    <row r="2383" spans="1:17" ht="14.4" customHeight="1" x14ac:dyDescent="0.3">
      <c r="A2383" s="660" t="s">
        <v>7517</v>
      </c>
      <c r="B2383" s="661" t="s">
        <v>7468</v>
      </c>
      <c r="C2383" s="661" t="s">
        <v>4365</v>
      </c>
      <c r="D2383" s="661" t="s">
        <v>7469</v>
      </c>
      <c r="E2383" s="661" t="s">
        <v>7470</v>
      </c>
      <c r="F2383" s="664">
        <v>319</v>
      </c>
      <c r="G2383" s="664">
        <v>10846</v>
      </c>
      <c r="H2383" s="661">
        <v>1</v>
      </c>
      <c r="I2383" s="661">
        <v>34</v>
      </c>
      <c r="J2383" s="664">
        <v>339</v>
      </c>
      <c r="K2383" s="664">
        <v>11526</v>
      </c>
      <c r="L2383" s="661">
        <v>1.0626959247648904</v>
      </c>
      <c r="M2383" s="661">
        <v>34</v>
      </c>
      <c r="N2383" s="664">
        <v>490</v>
      </c>
      <c r="O2383" s="664">
        <v>17034</v>
      </c>
      <c r="P2383" s="677">
        <v>1.5705329153605017</v>
      </c>
      <c r="Q2383" s="665">
        <v>34.763265306122449</v>
      </c>
    </row>
    <row r="2384" spans="1:17" ht="14.4" customHeight="1" x14ac:dyDescent="0.3">
      <c r="A2384" s="660" t="s">
        <v>7517</v>
      </c>
      <c r="B2384" s="661" t="s">
        <v>7468</v>
      </c>
      <c r="C2384" s="661" t="s">
        <v>4365</v>
      </c>
      <c r="D2384" s="661" t="s">
        <v>7513</v>
      </c>
      <c r="E2384" s="661" t="s">
        <v>7514</v>
      </c>
      <c r="F2384" s="664">
        <v>212</v>
      </c>
      <c r="G2384" s="664">
        <v>34344</v>
      </c>
      <c r="H2384" s="661">
        <v>1</v>
      </c>
      <c r="I2384" s="661">
        <v>162</v>
      </c>
      <c r="J2384" s="664">
        <v>232</v>
      </c>
      <c r="K2384" s="664">
        <v>37816</v>
      </c>
      <c r="L2384" s="661">
        <v>1.1010948054973213</v>
      </c>
      <c r="M2384" s="661">
        <v>163</v>
      </c>
      <c r="N2384" s="664">
        <v>321</v>
      </c>
      <c r="O2384" s="664">
        <v>52532</v>
      </c>
      <c r="P2384" s="677">
        <v>1.5295830421616585</v>
      </c>
      <c r="Q2384" s="665">
        <v>163.65109034267914</v>
      </c>
    </row>
    <row r="2385" spans="1:17" ht="14.4" customHeight="1" x14ac:dyDescent="0.3">
      <c r="A2385" s="660" t="s">
        <v>7517</v>
      </c>
      <c r="B2385" s="661" t="s">
        <v>7468</v>
      </c>
      <c r="C2385" s="661" t="s">
        <v>4365</v>
      </c>
      <c r="D2385" s="661" t="s">
        <v>7554</v>
      </c>
      <c r="E2385" s="661" t="s">
        <v>7555</v>
      </c>
      <c r="F2385" s="664">
        <v>60</v>
      </c>
      <c r="G2385" s="664">
        <v>70980</v>
      </c>
      <c r="H2385" s="661">
        <v>1</v>
      </c>
      <c r="I2385" s="661">
        <v>1183</v>
      </c>
      <c r="J2385" s="664">
        <v>110</v>
      </c>
      <c r="K2385" s="664">
        <v>130460</v>
      </c>
      <c r="L2385" s="661">
        <v>1.8379825302902226</v>
      </c>
      <c r="M2385" s="661">
        <v>1186</v>
      </c>
      <c r="N2385" s="664">
        <v>136</v>
      </c>
      <c r="O2385" s="664">
        <v>161788</v>
      </c>
      <c r="P2385" s="677">
        <v>2.2793462947309102</v>
      </c>
      <c r="Q2385" s="665">
        <v>1189.6176470588234</v>
      </c>
    </row>
    <row r="2386" spans="1:17" ht="14.4" customHeight="1" x14ac:dyDescent="0.3">
      <c r="A2386" s="660" t="s">
        <v>7517</v>
      </c>
      <c r="B2386" s="661" t="s">
        <v>7468</v>
      </c>
      <c r="C2386" s="661" t="s">
        <v>4365</v>
      </c>
      <c r="D2386" s="661" t="s">
        <v>7556</v>
      </c>
      <c r="E2386" s="661" t="s">
        <v>7557</v>
      </c>
      <c r="F2386" s="664">
        <v>20</v>
      </c>
      <c r="G2386" s="664">
        <v>14100</v>
      </c>
      <c r="H2386" s="661">
        <v>1</v>
      </c>
      <c r="I2386" s="661">
        <v>705</v>
      </c>
      <c r="J2386" s="664"/>
      <c r="K2386" s="664"/>
      <c r="L2386" s="661"/>
      <c r="M2386" s="661"/>
      <c r="N2386" s="664"/>
      <c r="O2386" s="664"/>
      <c r="P2386" s="677"/>
      <c r="Q2386" s="665"/>
    </row>
    <row r="2387" spans="1:17" ht="14.4" customHeight="1" x14ac:dyDescent="0.3">
      <c r="A2387" s="660" t="s">
        <v>7517</v>
      </c>
      <c r="B2387" s="661" t="s">
        <v>7468</v>
      </c>
      <c r="C2387" s="661" t="s">
        <v>4365</v>
      </c>
      <c r="D2387" s="661" t="s">
        <v>7568</v>
      </c>
      <c r="E2387" s="661" t="s">
        <v>7569</v>
      </c>
      <c r="F2387" s="664">
        <v>19</v>
      </c>
      <c r="G2387" s="664">
        <v>12692</v>
      </c>
      <c r="H2387" s="661">
        <v>1</v>
      </c>
      <c r="I2387" s="661">
        <v>668</v>
      </c>
      <c r="J2387" s="664">
        <v>33</v>
      </c>
      <c r="K2387" s="664">
        <v>22242</v>
      </c>
      <c r="L2387" s="661">
        <v>1.7524424834541443</v>
      </c>
      <c r="M2387" s="661">
        <v>674</v>
      </c>
      <c r="N2387" s="664">
        <v>42</v>
      </c>
      <c r="O2387" s="664">
        <v>28583</v>
      </c>
      <c r="P2387" s="677">
        <v>2.2520485345099277</v>
      </c>
      <c r="Q2387" s="665">
        <v>680.54761904761904</v>
      </c>
    </row>
    <row r="2388" spans="1:17" ht="14.4" customHeight="1" x14ac:dyDescent="0.3">
      <c r="A2388" s="660" t="s">
        <v>7517</v>
      </c>
      <c r="B2388" s="661" t="s">
        <v>7468</v>
      </c>
      <c r="C2388" s="661" t="s">
        <v>4365</v>
      </c>
      <c r="D2388" s="661" t="s">
        <v>7570</v>
      </c>
      <c r="E2388" s="661" t="s">
        <v>7571</v>
      </c>
      <c r="F2388" s="664">
        <v>51</v>
      </c>
      <c r="G2388" s="664">
        <v>44268</v>
      </c>
      <c r="H2388" s="661">
        <v>1</v>
      </c>
      <c r="I2388" s="661">
        <v>868</v>
      </c>
      <c r="J2388" s="664"/>
      <c r="K2388" s="664"/>
      <c r="L2388" s="661"/>
      <c r="M2388" s="661"/>
      <c r="N2388" s="664"/>
      <c r="O2388" s="664"/>
      <c r="P2388" s="677"/>
      <c r="Q2388" s="665"/>
    </row>
    <row r="2389" spans="1:17" ht="14.4" customHeight="1" x14ac:dyDescent="0.3">
      <c r="A2389" s="660" t="s">
        <v>7517</v>
      </c>
      <c r="B2389" s="661" t="s">
        <v>7468</v>
      </c>
      <c r="C2389" s="661" t="s">
        <v>4365</v>
      </c>
      <c r="D2389" s="661" t="s">
        <v>7499</v>
      </c>
      <c r="E2389" s="661" t="s">
        <v>7500</v>
      </c>
      <c r="F2389" s="664"/>
      <c r="G2389" s="664"/>
      <c r="H2389" s="661"/>
      <c r="I2389" s="661"/>
      <c r="J2389" s="664"/>
      <c r="K2389" s="664"/>
      <c r="L2389" s="661"/>
      <c r="M2389" s="661"/>
      <c r="N2389" s="664">
        <v>11</v>
      </c>
      <c r="O2389" s="664">
        <v>0</v>
      </c>
      <c r="P2389" s="677"/>
      <c r="Q2389" s="665">
        <v>0</v>
      </c>
    </row>
    <row r="2390" spans="1:17" ht="14.4" customHeight="1" x14ac:dyDescent="0.3">
      <c r="A2390" s="660" t="s">
        <v>7517</v>
      </c>
      <c r="B2390" s="661" t="s">
        <v>7468</v>
      </c>
      <c r="C2390" s="661" t="s">
        <v>4365</v>
      </c>
      <c r="D2390" s="661" t="s">
        <v>7501</v>
      </c>
      <c r="E2390" s="661" t="s">
        <v>7502</v>
      </c>
      <c r="F2390" s="664">
        <v>256</v>
      </c>
      <c r="G2390" s="664">
        <v>0</v>
      </c>
      <c r="H2390" s="661"/>
      <c r="I2390" s="661">
        <v>0</v>
      </c>
      <c r="J2390" s="664">
        <v>254</v>
      </c>
      <c r="K2390" s="664">
        <v>0</v>
      </c>
      <c r="L2390" s="661"/>
      <c r="M2390" s="661">
        <v>0</v>
      </c>
      <c r="N2390" s="664">
        <v>314</v>
      </c>
      <c r="O2390" s="664">
        <v>0</v>
      </c>
      <c r="P2390" s="677"/>
      <c r="Q2390" s="665">
        <v>0</v>
      </c>
    </row>
    <row r="2391" spans="1:17" ht="14.4" customHeight="1" x14ac:dyDescent="0.3">
      <c r="A2391" s="660" t="s">
        <v>7517</v>
      </c>
      <c r="B2391" s="661" t="s">
        <v>7468</v>
      </c>
      <c r="C2391" s="661" t="s">
        <v>4365</v>
      </c>
      <c r="D2391" s="661" t="s">
        <v>7552</v>
      </c>
      <c r="E2391" s="661" t="s">
        <v>7553</v>
      </c>
      <c r="F2391" s="664">
        <v>62</v>
      </c>
      <c r="G2391" s="664">
        <v>20212</v>
      </c>
      <c r="H2391" s="661">
        <v>1</v>
      </c>
      <c r="I2391" s="661">
        <v>326</v>
      </c>
      <c r="J2391" s="664">
        <v>34</v>
      </c>
      <c r="K2391" s="664">
        <v>11118</v>
      </c>
      <c r="L2391" s="661">
        <v>0.55006926578270332</v>
      </c>
      <c r="M2391" s="661">
        <v>327</v>
      </c>
      <c r="N2391" s="664">
        <v>15</v>
      </c>
      <c r="O2391" s="664">
        <v>4911</v>
      </c>
      <c r="P2391" s="677">
        <v>0.24297447061151792</v>
      </c>
      <c r="Q2391" s="665">
        <v>327.39999999999998</v>
      </c>
    </row>
    <row r="2392" spans="1:17" ht="14.4" customHeight="1" x14ac:dyDescent="0.3">
      <c r="A2392" s="660" t="s">
        <v>7517</v>
      </c>
      <c r="B2392" s="661" t="s">
        <v>7468</v>
      </c>
      <c r="C2392" s="661" t="s">
        <v>4365</v>
      </c>
      <c r="D2392" s="661" t="s">
        <v>7481</v>
      </c>
      <c r="E2392" s="661" t="s">
        <v>7482</v>
      </c>
      <c r="F2392" s="664">
        <v>1</v>
      </c>
      <c r="G2392" s="664">
        <v>141</v>
      </c>
      <c r="H2392" s="661">
        <v>1</v>
      </c>
      <c r="I2392" s="661">
        <v>141</v>
      </c>
      <c r="J2392" s="664"/>
      <c r="K2392" s="664"/>
      <c r="L2392" s="661"/>
      <c r="M2392" s="661"/>
      <c r="N2392" s="664"/>
      <c r="O2392" s="664"/>
      <c r="P2392" s="677"/>
      <c r="Q2392" s="665"/>
    </row>
    <row r="2393" spans="1:17" ht="14.4" customHeight="1" x14ac:dyDescent="0.3">
      <c r="A2393" s="660" t="s">
        <v>7517</v>
      </c>
      <c r="B2393" s="661" t="s">
        <v>7468</v>
      </c>
      <c r="C2393" s="661" t="s">
        <v>4365</v>
      </c>
      <c r="D2393" s="661" t="s">
        <v>7576</v>
      </c>
      <c r="E2393" s="661" t="s">
        <v>7577</v>
      </c>
      <c r="F2393" s="664">
        <v>14</v>
      </c>
      <c r="G2393" s="664">
        <v>6930</v>
      </c>
      <c r="H2393" s="661">
        <v>1</v>
      </c>
      <c r="I2393" s="661">
        <v>495</v>
      </c>
      <c r="J2393" s="664">
        <v>33</v>
      </c>
      <c r="K2393" s="664">
        <v>16401</v>
      </c>
      <c r="L2393" s="661">
        <v>2.3666666666666667</v>
      </c>
      <c r="M2393" s="661">
        <v>497</v>
      </c>
      <c r="N2393" s="664">
        <v>47</v>
      </c>
      <c r="O2393" s="664">
        <v>23463</v>
      </c>
      <c r="P2393" s="677">
        <v>3.3857142857142857</v>
      </c>
      <c r="Q2393" s="665">
        <v>499.21276595744683</v>
      </c>
    </row>
    <row r="2394" spans="1:17" ht="14.4" customHeight="1" x14ac:dyDescent="0.3">
      <c r="A2394" s="660" t="s">
        <v>7517</v>
      </c>
      <c r="B2394" s="661" t="s">
        <v>7468</v>
      </c>
      <c r="C2394" s="661" t="s">
        <v>4365</v>
      </c>
      <c r="D2394" s="661" t="s">
        <v>7515</v>
      </c>
      <c r="E2394" s="661" t="s">
        <v>7516</v>
      </c>
      <c r="F2394" s="664"/>
      <c r="G2394" s="664"/>
      <c r="H2394" s="661"/>
      <c r="I2394" s="661"/>
      <c r="J2394" s="664"/>
      <c r="K2394" s="664"/>
      <c r="L2394" s="661"/>
      <c r="M2394" s="661"/>
      <c r="N2394" s="664">
        <v>22</v>
      </c>
      <c r="O2394" s="664">
        <v>2508</v>
      </c>
      <c r="P2394" s="677"/>
      <c r="Q2394" s="665">
        <v>114</v>
      </c>
    </row>
    <row r="2395" spans="1:17" ht="14.4" customHeight="1" x14ac:dyDescent="0.3">
      <c r="A2395" s="660" t="s">
        <v>7517</v>
      </c>
      <c r="B2395" s="661" t="s">
        <v>7468</v>
      </c>
      <c r="C2395" s="661" t="s">
        <v>4365</v>
      </c>
      <c r="D2395" s="661" t="s">
        <v>7578</v>
      </c>
      <c r="E2395" s="661" t="s">
        <v>7579</v>
      </c>
      <c r="F2395" s="664">
        <v>31</v>
      </c>
      <c r="G2395" s="664">
        <v>114452</v>
      </c>
      <c r="H2395" s="661">
        <v>1</v>
      </c>
      <c r="I2395" s="661">
        <v>3692</v>
      </c>
      <c r="J2395" s="664">
        <v>45</v>
      </c>
      <c r="K2395" s="664">
        <v>166320</v>
      </c>
      <c r="L2395" s="661">
        <v>1.4531856149302764</v>
      </c>
      <c r="M2395" s="661">
        <v>3696</v>
      </c>
      <c r="N2395" s="664">
        <v>83</v>
      </c>
      <c r="O2395" s="664">
        <v>307168</v>
      </c>
      <c r="P2395" s="677">
        <v>2.6838150491035542</v>
      </c>
      <c r="Q2395" s="665">
        <v>3700.8192771084337</v>
      </c>
    </row>
    <row r="2396" spans="1:17" ht="14.4" customHeight="1" x14ac:dyDescent="0.3">
      <c r="A2396" s="660" t="s">
        <v>7517</v>
      </c>
      <c r="B2396" s="661" t="s">
        <v>7468</v>
      </c>
      <c r="C2396" s="661" t="s">
        <v>4365</v>
      </c>
      <c r="D2396" s="661" t="s">
        <v>7580</v>
      </c>
      <c r="E2396" s="661" t="s">
        <v>7581</v>
      </c>
      <c r="F2396" s="664">
        <v>86</v>
      </c>
      <c r="G2396" s="664">
        <v>162110</v>
      </c>
      <c r="H2396" s="661">
        <v>1</v>
      </c>
      <c r="I2396" s="661">
        <v>1885</v>
      </c>
      <c r="J2396" s="664">
        <v>123</v>
      </c>
      <c r="K2396" s="664">
        <v>232224</v>
      </c>
      <c r="L2396" s="661">
        <v>1.4325087903275553</v>
      </c>
      <c r="M2396" s="661">
        <v>1888</v>
      </c>
      <c r="N2396" s="664">
        <v>225</v>
      </c>
      <c r="O2396" s="664">
        <v>425646</v>
      </c>
      <c r="P2396" s="677">
        <v>2.6256615878107459</v>
      </c>
      <c r="Q2396" s="665">
        <v>1891.76</v>
      </c>
    </row>
    <row r="2397" spans="1:17" ht="14.4" customHeight="1" x14ac:dyDescent="0.3">
      <c r="A2397" s="660" t="s">
        <v>7517</v>
      </c>
      <c r="B2397" s="661" t="s">
        <v>7468</v>
      </c>
      <c r="C2397" s="661" t="s">
        <v>4366</v>
      </c>
      <c r="D2397" s="661" t="s">
        <v>7489</v>
      </c>
      <c r="E2397" s="661" t="s">
        <v>7490</v>
      </c>
      <c r="F2397" s="664"/>
      <c r="G2397" s="664"/>
      <c r="H2397" s="661"/>
      <c r="I2397" s="661"/>
      <c r="J2397" s="664">
        <v>7</v>
      </c>
      <c r="K2397" s="664">
        <v>1939</v>
      </c>
      <c r="L2397" s="661"/>
      <c r="M2397" s="661">
        <v>277</v>
      </c>
      <c r="N2397" s="664">
        <v>3</v>
      </c>
      <c r="O2397" s="664">
        <v>835</v>
      </c>
      <c r="P2397" s="677"/>
      <c r="Q2397" s="665">
        <v>278.33333333333331</v>
      </c>
    </row>
    <row r="2398" spans="1:17" ht="14.4" customHeight="1" x14ac:dyDescent="0.3">
      <c r="A2398" s="660" t="s">
        <v>7517</v>
      </c>
      <c r="B2398" s="661" t="s">
        <v>7468</v>
      </c>
      <c r="C2398" s="661" t="s">
        <v>4366</v>
      </c>
      <c r="D2398" s="661" t="s">
        <v>7493</v>
      </c>
      <c r="E2398" s="661" t="s">
        <v>7494</v>
      </c>
      <c r="F2398" s="664"/>
      <c r="G2398" s="664"/>
      <c r="H2398" s="661"/>
      <c r="I2398" s="661"/>
      <c r="J2398" s="664"/>
      <c r="K2398" s="664"/>
      <c r="L2398" s="661"/>
      <c r="M2398" s="661"/>
      <c r="N2398" s="664">
        <v>3</v>
      </c>
      <c r="O2398" s="664">
        <v>429</v>
      </c>
      <c r="P2398" s="677"/>
      <c r="Q2398" s="665">
        <v>143</v>
      </c>
    </row>
    <row r="2399" spans="1:17" ht="14.4" customHeight="1" x14ac:dyDescent="0.3">
      <c r="A2399" s="660" t="s">
        <v>7517</v>
      </c>
      <c r="B2399" s="661" t="s">
        <v>7468</v>
      </c>
      <c r="C2399" s="661" t="s">
        <v>4366</v>
      </c>
      <c r="D2399" s="661" t="s">
        <v>7469</v>
      </c>
      <c r="E2399" s="661" t="s">
        <v>7470</v>
      </c>
      <c r="F2399" s="664">
        <v>304</v>
      </c>
      <c r="G2399" s="664">
        <v>10336</v>
      </c>
      <c r="H2399" s="661">
        <v>1</v>
      </c>
      <c r="I2399" s="661">
        <v>34</v>
      </c>
      <c r="J2399" s="664">
        <v>325</v>
      </c>
      <c r="K2399" s="664">
        <v>11050</v>
      </c>
      <c r="L2399" s="661">
        <v>1.069078947368421</v>
      </c>
      <c r="M2399" s="661">
        <v>34</v>
      </c>
      <c r="N2399" s="664">
        <v>245</v>
      </c>
      <c r="O2399" s="664">
        <v>8531</v>
      </c>
      <c r="P2399" s="677">
        <v>0.82536764705882348</v>
      </c>
      <c r="Q2399" s="665">
        <v>34.820408163265306</v>
      </c>
    </row>
    <row r="2400" spans="1:17" ht="14.4" customHeight="1" x14ac:dyDescent="0.3">
      <c r="A2400" s="660" t="s">
        <v>7517</v>
      </c>
      <c r="B2400" s="661" t="s">
        <v>7468</v>
      </c>
      <c r="C2400" s="661" t="s">
        <v>4366</v>
      </c>
      <c r="D2400" s="661" t="s">
        <v>7513</v>
      </c>
      <c r="E2400" s="661" t="s">
        <v>7514</v>
      </c>
      <c r="F2400" s="664">
        <v>44</v>
      </c>
      <c r="G2400" s="664">
        <v>7128</v>
      </c>
      <c r="H2400" s="661">
        <v>1</v>
      </c>
      <c r="I2400" s="661">
        <v>162</v>
      </c>
      <c r="J2400" s="664">
        <v>40</v>
      </c>
      <c r="K2400" s="664">
        <v>6520</v>
      </c>
      <c r="L2400" s="661">
        <v>0.91470258136924809</v>
      </c>
      <c r="M2400" s="661">
        <v>163</v>
      </c>
      <c r="N2400" s="664">
        <v>31</v>
      </c>
      <c r="O2400" s="664">
        <v>5078</v>
      </c>
      <c r="P2400" s="677">
        <v>0.71240179573512907</v>
      </c>
      <c r="Q2400" s="665">
        <v>163.80645161290323</v>
      </c>
    </row>
    <row r="2401" spans="1:17" ht="14.4" customHeight="1" x14ac:dyDescent="0.3">
      <c r="A2401" s="660" t="s">
        <v>7517</v>
      </c>
      <c r="B2401" s="661" t="s">
        <v>7468</v>
      </c>
      <c r="C2401" s="661" t="s">
        <v>4366</v>
      </c>
      <c r="D2401" s="661" t="s">
        <v>7554</v>
      </c>
      <c r="E2401" s="661" t="s">
        <v>7555</v>
      </c>
      <c r="F2401" s="664">
        <v>4</v>
      </c>
      <c r="G2401" s="664">
        <v>4732</v>
      </c>
      <c r="H2401" s="661">
        <v>1</v>
      </c>
      <c r="I2401" s="661">
        <v>1183</v>
      </c>
      <c r="J2401" s="664">
        <v>3</v>
      </c>
      <c r="K2401" s="664">
        <v>3558</v>
      </c>
      <c r="L2401" s="661">
        <v>0.75190194420963652</v>
      </c>
      <c r="M2401" s="661">
        <v>1186</v>
      </c>
      <c r="N2401" s="664">
        <v>11</v>
      </c>
      <c r="O2401" s="664">
        <v>13112</v>
      </c>
      <c r="P2401" s="677">
        <v>2.7709213863060018</v>
      </c>
      <c r="Q2401" s="665">
        <v>1192</v>
      </c>
    </row>
    <row r="2402" spans="1:17" ht="14.4" customHeight="1" x14ac:dyDescent="0.3">
      <c r="A2402" s="660" t="s">
        <v>7517</v>
      </c>
      <c r="B2402" s="661" t="s">
        <v>7468</v>
      </c>
      <c r="C2402" s="661" t="s">
        <v>4366</v>
      </c>
      <c r="D2402" s="661" t="s">
        <v>7558</v>
      </c>
      <c r="E2402" s="661" t="s">
        <v>7559</v>
      </c>
      <c r="F2402" s="664">
        <v>7</v>
      </c>
      <c r="G2402" s="664">
        <v>4312</v>
      </c>
      <c r="H2402" s="661">
        <v>1</v>
      </c>
      <c r="I2402" s="661">
        <v>616</v>
      </c>
      <c r="J2402" s="664"/>
      <c r="K2402" s="664"/>
      <c r="L2402" s="661"/>
      <c r="M2402" s="661"/>
      <c r="N2402" s="664"/>
      <c r="O2402" s="664"/>
      <c r="P2402" s="677"/>
      <c r="Q2402" s="665"/>
    </row>
    <row r="2403" spans="1:17" ht="14.4" customHeight="1" x14ac:dyDescent="0.3">
      <c r="A2403" s="660" t="s">
        <v>7517</v>
      </c>
      <c r="B2403" s="661" t="s">
        <v>7468</v>
      </c>
      <c r="C2403" s="661" t="s">
        <v>4366</v>
      </c>
      <c r="D2403" s="661" t="s">
        <v>7560</v>
      </c>
      <c r="E2403" s="661" t="s">
        <v>7561</v>
      </c>
      <c r="F2403" s="664">
        <v>3</v>
      </c>
      <c r="G2403" s="664">
        <v>18096</v>
      </c>
      <c r="H2403" s="661">
        <v>1</v>
      </c>
      <c r="I2403" s="661">
        <v>6032</v>
      </c>
      <c r="J2403" s="664">
        <v>5</v>
      </c>
      <c r="K2403" s="664">
        <v>30190</v>
      </c>
      <c r="L2403" s="661">
        <v>1.6683244916003537</v>
      </c>
      <c r="M2403" s="661">
        <v>6038</v>
      </c>
      <c r="N2403" s="664"/>
      <c r="O2403" s="664"/>
      <c r="P2403" s="677"/>
      <c r="Q2403" s="665"/>
    </row>
    <row r="2404" spans="1:17" ht="14.4" customHeight="1" x14ac:dyDescent="0.3">
      <c r="A2404" s="660" t="s">
        <v>7517</v>
      </c>
      <c r="B2404" s="661" t="s">
        <v>7468</v>
      </c>
      <c r="C2404" s="661" t="s">
        <v>4366</v>
      </c>
      <c r="D2404" s="661" t="s">
        <v>7562</v>
      </c>
      <c r="E2404" s="661" t="s">
        <v>7563</v>
      </c>
      <c r="F2404" s="664">
        <v>16</v>
      </c>
      <c r="G2404" s="664">
        <v>104768</v>
      </c>
      <c r="H2404" s="661">
        <v>1</v>
      </c>
      <c r="I2404" s="661">
        <v>6548</v>
      </c>
      <c r="J2404" s="664"/>
      <c r="K2404" s="664"/>
      <c r="L2404" s="661"/>
      <c r="M2404" s="661"/>
      <c r="N2404" s="664"/>
      <c r="O2404" s="664"/>
      <c r="P2404" s="677"/>
      <c r="Q2404" s="665"/>
    </row>
    <row r="2405" spans="1:17" ht="14.4" customHeight="1" x14ac:dyDescent="0.3">
      <c r="A2405" s="660" t="s">
        <v>7517</v>
      </c>
      <c r="B2405" s="661" t="s">
        <v>7468</v>
      </c>
      <c r="C2405" s="661" t="s">
        <v>4366</v>
      </c>
      <c r="D2405" s="661" t="s">
        <v>7568</v>
      </c>
      <c r="E2405" s="661" t="s">
        <v>7569</v>
      </c>
      <c r="F2405" s="664">
        <v>1</v>
      </c>
      <c r="G2405" s="664">
        <v>668</v>
      </c>
      <c r="H2405" s="661">
        <v>1</v>
      </c>
      <c r="I2405" s="661">
        <v>668</v>
      </c>
      <c r="J2405" s="664">
        <v>6</v>
      </c>
      <c r="K2405" s="664">
        <v>4044</v>
      </c>
      <c r="L2405" s="661">
        <v>6.0538922155688626</v>
      </c>
      <c r="M2405" s="661">
        <v>674</v>
      </c>
      <c r="N2405" s="664">
        <v>12</v>
      </c>
      <c r="O2405" s="664">
        <v>8187</v>
      </c>
      <c r="P2405" s="677">
        <v>12.255988023952096</v>
      </c>
      <c r="Q2405" s="665">
        <v>682.25</v>
      </c>
    </row>
    <row r="2406" spans="1:17" ht="14.4" customHeight="1" x14ac:dyDescent="0.3">
      <c r="A2406" s="660" t="s">
        <v>7517</v>
      </c>
      <c r="B2406" s="661" t="s">
        <v>7468</v>
      </c>
      <c r="C2406" s="661" t="s">
        <v>4366</v>
      </c>
      <c r="D2406" s="661" t="s">
        <v>7499</v>
      </c>
      <c r="E2406" s="661" t="s">
        <v>7500</v>
      </c>
      <c r="F2406" s="664">
        <v>4</v>
      </c>
      <c r="G2406" s="664">
        <v>0</v>
      </c>
      <c r="H2406" s="661"/>
      <c r="I2406" s="661">
        <v>0</v>
      </c>
      <c r="J2406" s="664">
        <v>5</v>
      </c>
      <c r="K2406" s="664">
        <v>0</v>
      </c>
      <c r="L2406" s="661"/>
      <c r="M2406" s="661">
        <v>0</v>
      </c>
      <c r="N2406" s="664">
        <v>3</v>
      </c>
      <c r="O2406" s="664">
        <v>0</v>
      </c>
      <c r="P2406" s="677"/>
      <c r="Q2406" s="665">
        <v>0</v>
      </c>
    </row>
    <row r="2407" spans="1:17" ht="14.4" customHeight="1" x14ac:dyDescent="0.3">
      <c r="A2407" s="660" t="s">
        <v>7517</v>
      </c>
      <c r="B2407" s="661" t="s">
        <v>7468</v>
      </c>
      <c r="C2407" s="661" t="s">
        <v>4366</v>
      </c>
      <c r="D2407" s="661" t="s">
        <v>7477</v>
      </c>
      <c r="E2407" s="661" t="s">
        <v>7478</v>
      </c>
      <c r="F2407" s="664">
        <v>140</v>
      </c>
      <c r="G2407" s="664">
        <v>14420</v>
      </c>
      <c r="H2407" s="661">
        <v>1</v>
      </c>
      <c r="I2407" s="661">
        <v>103</v>
      </c>
      <c r="J2407" s="664">
        <v>157</v>
      </c>
      <c r="K2407" s="664">
        <v>16328</v>
      </c>
      <c r="L2407" s="661">
        <v>1.1323162274618586</v>
      </c>
      <c r="M2407" s="661">
        <v>104</v>
      </c>
      <c r="N2407" s="664">
        <v>92</v>
      </c>
      <c r="O2407" s="664">
        <v>9649</v>
      </c>
      <c r="P2407" s="677">
        <v>0.66914008321775309</v>
      </c>
      <c r="Q2407" s="665">
        <v>104.8804347826087</v>
      </c>
    </row>
    <row r="2408" spans="1:17" ht="14.4" customHeight="1" x14ac:dyDescent="0.3">
      <c r="A2408" s="660" t="s">
        <v>7517</v>
      </c>
      <c r="B2408" s="661" t="s">
        <v>7468</v>
      </c>
      <c r="C2408" s="661" t="s">
        <v>4366</v>
      </c>
      <c r="D2408" s="661" t="s">
        <v>7501</v>
      </c>
      <c r="E2408" s="661" t="s">
        <v>7502</v>
      </c>
      <c r="F2408" s="664">
        <v>490</v>
      </c>
      <c r="G2408" s="664">
        <v>0</v>
      </c>
      <c r="H2408" s="661"/>
      <c r="I2408" s="661">
        <v>0</v>
      </c>
      <c r="J2408" s="664">
        <v>445</v>
      </c>
      <c r="K2408" s="664">
        <v>0</v>
      </c>
      <c r="L2408" s="661"/>
      <c r="M2408" s="661">
        <v>0</v>
      </c>
      <c r="N2408" s="664">
        <v>338</v>
      </c>
      <c r="O2408" s="664">
        <v>0</v>
      </c>
      <c r="P2408" s="677"/>
      <c r="Q2408" s="665">
        <v>0</v>
      </c>
    </row>
    <row r="2409" spans="1:17" ht="14.4" customHeight="1" x14ac:dyDescent="0.3">
      <c r="A2409" s="660" t="s">
        <v>7517</v>
      </c>
      <c r="B2409" s="661" t="s">
        <v>7468</v>
      </c>
      <c r="C2409" s="661" t="s">
        <v>4366</v>
      </c>
      <c r="D2409" s="661" t="s">
        <v>7572</v>
      </c>
      <c r="E2409" s="661" t="s">
        <v>7573</v>
      </c>
      <c r="F2409" s="664">
        <v>12</v>
      </c>
      <c r="G2409" s="664">
        <v>10920</v>
      </c>
      <c r="H2409" s="661">
        <v>1</v>
      </c>
      <c r="I2409" s="661">
        <v>910</v>
      </c>
      <c r="J2409" s="664">
        <v>5</v>
      </c>
      <c r="K2409" s="664">
        <v>4555</v>
      </c>
      <c r="L2409" s="661">
        <v>0.41712454212454214</v>
      </c>
      <c r="M2409" s="661">
        <v>911</v>
      </c>
      <c r="N2409" s="664"/>
      <c r="O2409" s="664"/>
      <c r="P2409" s="677"/>
      <c r="Q2409" s="665"/>
    </row>
    <row r="2410" spans="1:17" ht="14.4" customHeight="1" x14ac:dyDescent="0.3">
      <c r="A2410" s="660" t="s">
        <v>7517</v>
      </c>
      <c r="B2410" s="661" t="s">
        <v>7468</v>
      </c>
      <c r="C2410" s="661" t="s">
        <v>4366</v>
      </c>
      <c r="D2410" s="661" t="s">
        <v>7479</v>
      </c>
      <c r="E2410" s="661" t="s">
        <v>7480</v>
      </c>
      <c r="F2410" s="664">
        <v>90</v>
      </c>
      <c r="G2410" s="664">
        <v>2250</v>
      </c>
      <c r="H2410" s="661">
        <v>1</v>
      </c>
      <c r="I2410" s="661">
        <v>25</v>
      </c>
      <c r="J2410" s="664">
        <v>75</v>
      </c>
      <c r="K2410" s="664">
        <v>2625</v>
      </c>
      <c r="L2410" s="661">
        <v>1.1666666666666667</v>
      </c>
      <c r="M2410" s="661">
        <v>35</v>
      </c>
      <c r="N2410" s="664">
        <v>33</v>
      </c>
      <c r="O2410" s="664">
        <v>1184</v>
      </c>
      <c r="P2410" s="677">
        <v>0.52622222222222226</v>
      </c>
      <c r="Q2410" s="665">
        <v>35.878787878787875</v>
      </c>
    </row>
    <row r="2411" spans="1:17" ht="14.4" customHeight="1" x14ac:dyDescent="0.3">
      <c r="A2411" s="660" t="s">
        <v>7517</v>
      </c>
      <c r="B2411" s="661" t="s">
        <v>7468</v>
      </c>
      <c r="C2411" s="661" t="s">
        <v>4366</v>
      </c>
      <c r="D2411" s="661" t="s">
        <v>7509</v>
      </c>
      <c r="E2411" s="661" t="s">
        <v>7510</v>
      </c>
      <c r="F2411" s="664"/>
      <c r="G2411" s="664"/>
      <c r="H2411" s="661"/>
      <c r="I2411" s="661"/>
      <c r="J2411" s="664">
        <v>7</v>
      </c>
      <c r="K2411" s="664">
        <v>567</v>
      </c>
      <c r="L2411" s="661"/>
      <c r="M2411" s="661">
        <v>81</v>
      </c>
      <c r="N2411" s="664">
        <v>3</v>
      </c>
      <c r="O2411" s="664">
        <v>245</v>
      </c>
      <c r="P2411" s="677"/>
      <c r="Q2411" s="665">
        <v>81.666666666666671</v>
      </c>
    </row>
    <row r="2412" spans="1:17" ht="14.4" customHeight="1" x14ac:dyDescent="0.3">
      <c r="A2412" s="660" t="s">
        <v>7517</v>
      </c>
      <c r="B2412" s="661" t="s">
        <v>7468</v>
      </c>
      <c r="C2412" s="661" t="s">
        <v>4366</v>
      </c>
      <c r="D2412" s="661" t="s">
        <v>7471</v>
      </c>
      <c r="E2412" s="661" t="s">
        <v>7472</v>
      </c>
      <c r="F2412" s="664">
        <v>45</v>
      </c>
      <c r="G2412" s="664">
        <v>855</v>
      </c>
      <c r="H2412" s="661">
        <v>1</v>
      </c>
      <c r="I2412" s="661">
        <v>19</v>
      </c>
      <c r="J2412" s="664">
        <v>49</v>
      </c>
      <c r="K2412" s="664">
        <v>1470</v>
      </c>
      <c r="L2412" s="661">
        <v>1.7192982456140351</v>
      </c>
      <c r="M2412" s="661">
        <v>30</v>
      </c>
      <c r="N2412" s="664">
        <v>33</v>
      </c>
      <c r="O2412" s="664">
        <v>1017</v>
      </c>
      <c r="P2412" s="677">
        <v>1.1894736842105262</v>
      </c>
      <c r="Q2412" s="665">
        <v>30.818181818181817</v>
      </c>
    </row>
    <row r="2413" spans="1:17" ht="14.4" customHeight="1" x14ac:dyDescent="0.3">
      <c r="A2413" s="660" t="s">
        <v>7517</v>
      </c>
      <c r="B2413" s="661" t="s">
        <v>7468</v>
      </c>
      <c r="C2413" s="661" t="s">
        <v>4366</v>
      </c>
      <c r="D2413" s="661" t="s">
        <v>7552</v>
      </c>
      <c r="E2413" s="661" t="s">
        <v>7553</v>
      </c>
      <c r="F2413" s="664">
        <v>494</v>
      </c>
      <c r="G2413" s="664">
        <v>161044</v>
      </c>
      <c r="H2413" s="661">
        <v>1</v>
      </c>
      <c r="I2413" s="661">
        <v>326</v>
      </c>
      <c r="J2413" s="664">
        <v>438</v>
      </c>
      <c r="K2413" s="664">
        <v>143226</v>
      </c>
      <c r="L2413" s="661">
        <v>0.88935942972107007</v>
      </c>
      <c r="M2413" s="661">
        <v>327</v>
      </c>
      <c r="N2413" s="664">
        <v>333</v>
      </c>
      <c r="O2413" s="664">
        <v>109734</v>
      </c>
      <c r="P2413" s="677">
        <v>0.68139142097811778</v>
      </c>
      <c r="Q2413" s="665">
        <v>329.53153153153153</v>
      </c>
    </row>
    <row r="2414" spans="1:17" ht="14.4" customHeight="1" x14ac:dyDescent="0.3">
      <c r="A2414" s="660" t="s">
        <v>7517</v>
      </c>
      <c r="B2414" s="661" t="s">
        <v>7468</v>
      </c>
      <c r="C2414" s="661" t="s">
        <v>4366</v>
      </c>
      <c r="D2414" s="661" t="s">
        <v>7481</v>
      </c>
      <c r="E2414" s="661" t="s">
        <v>7482</v>
      </c>
      <c r="F2414" s="664">
        <v>144</v>
      </c>
      <c r="G2414" s="664">
        <v>20304</v>
      </c>
      <c r="H2414" s="661">
        <v>1</v>
      </c>
      <c r="I2414" s="661">
        <v>141</v>
      </c>
      <c r="J2414" s="664">
        <v>166</v>
      </c>
      <c r="K2414" s="664">
        <v>23406</v>
      </c>
      <c r="L2414" s="661">
        <v>1.1527777777777777</v>
      </c>
      <c r="M2414" s="661">
        <v>141</v>
      </c>
      <c r="N2414" s="664">
        <v>102</v>
      </c>
      <c r="O2414" s="664">
        <v>13303</v>
      </c>
      <c r="P2414" s="677">
        <v>0.65519109535066977</v>
      </c>
      <c r="Q2414" s="665">
        <v>130.42156862745097</v>
      </c>
    </row>
    <row r="2415" spans="1:17" ht="14.4" customHeight="1" x14ac:dyDescent="0.3">
      <c r="A2415" s="660" t="s">
        <v>7517</v>
      </c>
      <c r="B2415" s="661" t="s">
        <v>7468</v>
      </c>
      <c r="C2415" s="661" t="s">
        <v>4366</v>
      </c>
      <c r="D2415" s="661" t="s">
        <v>7574</v>
      </c>
      <c r="E2415" s="661" t="s">
        <v>7575</v>
      </c>
      <c r="F2415" s="664">
        <v>1</v>
      </c>
      <c r="G2415" s="664">
        <v>642</v>
      </c>
      <c r="H2415" s="661">
        <v>1</v>
      </c>
      <c r="I2415" s="661">
        <v>642</v>
      </c>
      <c r="J2415" s="664">
        <v>1</v>
      </c>
      <c r="K2415" s="664">
        <v>645</v>
      </c>
      <c r="L2415" s="661">
        <v>1.0046728971962617</v>
      </c>
      <c r="M2415" s="661">
        <v>645</v>
      </c>
      <c r="N2415" s="664"/>
      <c r="O2415" s="664"/>
      <c r="P2415" s="677"/>
      <c r="Q2415" s="665"/>
    </row>
    <row r="2416" spans="1:17" ht="14.4" customHeight="1" x14ac:dyDescent="0.3">
      <c r="A2416" s="660" t="s">
        <v>7517</v>
      </c>
      <c r="B2416" s="661" t="s">
        <v>7468</v>
      </c>
      <c r="C2416" s="661" t="s">
        <v>4366</v>
      </c>
      <c r="D2416" s="661" t="s">
        <v>7576</v>
      </c>
      <c r="E2416" s="661" t="s">
        <v>7577</v>
      </c>
      <c r="F2416" s="664">
        <v>2</v>
      </c>
      <c r="G2416" s="664">
        <v>990</v>
      </c>
      <c r="H2416" s="661">
        <v>1</v>
      </c>
      <c r="I2416" s="661">
        <v>495</v>
      </c>
      <c r="J2416" s="664">
        <v>7</v>
      </c>
      <c r="K2416" s="664">
        <v>3479</v>
      </c>
      <c r="L2416" s="661">
        <v>3.514141414141414</v>
      </c>
      <c r="M2416" s="661">
        <v>497</v>
      </c>
      <c r="N2416" s="664">
        <v>5</v>
      </c>
      <c r="O2416" s="664">
        <v>2505</v>
      </c>
      <c r="P2416" s="677">
        <v>2.5303030303030303</v>
      </c>
      <c r="Q2416" s="665">
        <v>501</v>
      </c>
    </row>
    <row r="2417" spans="1:17" ht="14.4" customHeight="1" x14ac:dyDescent="0.3">
      <c r="A2417" s="660" t="s">
        <v>7517</v>
      </c>
      <c r="B2417" s="661" t="s">
        <v>7468</v>
      </c>
      <c r="C2417" s="661" t="s">
        <v>4366</v>
      </c>
      <c r="D2417" s="661" t="s">
        <v>7485</v>
      </c>
      <c r="E2417" s="661" t="s">
        <v>7486</v>
      </c>
      <c r="F2417" s="664">
        <v>75</v>
      </c>
      <c r="G2417" s="664">
        <v>4200</v>
      </c>
      <c r="H2417" s="661">
        <v>1</v>
      </c>
      <c r="I2417" s="661">
        <v>56</v>
      </c>
      <c r="J2417" s="664">
        <v>26</v>
      </c>
      <c r="K2417" s="664">
        <v>1456</v>
      </c>
      <c r="L2417" s="661">
        <v>0.34666666666666668</v>
      </c>
      <c r="M2417" s="661">
        <v>56</v>
      </c>
      <c r="N2417" s="664">
        <v>12</v>
      </c>
      <c r="O2417" s="664">
        <v>682</v>
      </c>
      <c r="P2417" s="677">
        <v>0.16238095238095238</v>
      </c>
      <c r="Q2417" s="665">
        <v>56.833333333333336</v>
      </c>
    </row>
    <row r="2418" spans="1:17" ht="14.4" customHeight="1" x14ac:dyDescent="0.3">
      <c r="A2418" s="660" t="s">
        <v>7517</v>
      </c>
      <c r="B2418" s="661" t="s">
        <v>7468</v>
      </c>
      <c r="C2418" s="661" t="s">
        <v>4366</v>
      </c>
      <c r="D2418" s="661" t="s">
        <v>7515</v>
      </c>
      <c r="E2418" s="661" t="s">
        <v>7516</v>
      </c>
      <c r="F2418" s="664"/>
      <c r="G2418" s="664"/>
      <c r="H2418" s="661"/>
      <c r="I2418" s="661"/>
      <c r="J2418" s="664">
        <v>3</v>
      </c>
      <c r="K2418" s="664">
        <v>336</v>
      </c>
      <c r="L2418" s="661"/>
      <c r="M2418" s="661">
        <v>112</v>
      </c>
      <c r="N2418" s="664">
        <v>15</v>
      </c>
      <c r="O2418" s="664">
        <v>1704</v>
      </c>
      <c r="P2418" s="677"/>
      <c r="Q2418" s="665">
        <v>113.6</v>
      </c>
    </row>
    <row r="2419" spans="1:17" ht="14.4" customHeight="1" x14ac:dyDescent="0.3">
      <c r="A2419" s="660" t="s">
        <v>7517</v>
      </c>
      <c r="B2419" s="661" t="s">
        <v>7468</v>
      </c>
      <c r="C2419" s="661" t="s">
        <v>4366</v>
      </c>
      <c r="D2419" s="661" t="s">
        <v>7578</v>
      </c>
      <c r="E2419" s="661" t="s">
        <v>7579</v>
      </c>
      <c r="F2419" s="664">
        <v>1</v>
      </c>
      <c r="G2419" s="664">
        <v>3692</v>
      </c>
      <c r="H2419" s="661">
        <v>1</v>
      </c>
      <c r="I2419" s="661">
        <v>3692</v>
      </c>
      <c r="J2419" s="664">
        <v>5</v>
      </c>
      <c r="K2419" s="664">
        <v>18480</v>
      </c>
      <c r="L2419" s="661">
        <v>5.0054171180931748</v>
      </c>
      <c r="M2419" s="661">
        <v>3696</v>
      </c>
      <c r="N2419" s="664">
        <v>9</v>
      </c>
      <c r="O2419" s="664">
        <v>33312</v>
      </c>
      <c r="P2419" s="677">
        <v>9.0227518959913322</v>
      </c>
      <c r="Q2419" s="665">
        <v>3701.3333333333335</v>
      </c>
    </row>
    <row r="2420" spans="1:17" ht="14.4" customHeight="1" x14ac:dyDescent="0.3">
      <c r="A2420" s="660" t="s">
        <v>7517</v>
      </c>
      <c r="B2420" s="661" t="s">
        <v>7468</v>
      </c>
      <c r="C2420" s="661" t="s">
        <v>4366</v>
      </c>
      <c r="D2420" s="661" t="s">
        <v>7580</v>
      </c>
      <c r="E2420" s="661" t="s">
        <v>7581</v>
      </c>
      <c r="F2420" s="664">
        <v>24</v>
      </c>
      <c r="G2420" s="664">
        <v>45240</v>
      </c>
      <c r="H2420" s="661">
        <v>1</v>
      </c>
      <c r="I2420" s="661">
        <v>1885</v>
      </c>
      <c r="J2420" s="664">
        <v>24</v>
      </c>
      <c r="K2420" s="664">
        <v>45312</v>
      </c>
      <c r="L2420" s="661">
        <v>1.0015915119363394</v>
      </c>
      <c r="M2420" s="661">
        <v>1888</v>
      </c>
      <c r="N2420" s="664">
        <v>35</v>
      </c>
      <c r="O2420" s="664">
        <v>66266</v>
      </c>
      <c r="P2420" s="677">
        <v>1.464765694076039</v>
      </c>
      <c r="Q2420" s="665">
        <v>1893.3142857142857</v>
      </c>
    </row>
    <row r="2421" spans="1:17" ht="14.4" customHeight="1" x14ac:dyDescent="0.3">
      <c r="A2421" s="660" t="s">
        <v>7517</v>
      </c>
      <c r="B2421" s="661" t="s">
        <v>7468</v>
      </c>
      <c r="C2421" s="661" t="s">
        <v>4366</v>
      </c>
      <c r="D2421" s="661" t="s">
        <v>7586</v>
      </c>
      <c r="E2421" s="661" t="s">
        <v>7587</v>
      </c>
      <c r="F2421" s="664"/>
      <c r="G2421" s="664"/>
      <c r="H2421" s="661"/>
      <c r="I2421" s="661"/>
      <c r="J2421" s="664"/>
      <c r="K2421" s="664"/>
      <c r="L2421" s="661"/>
      <c r="M2421" s="661"/>
      <c r="N2421" s="664">
        <v>1</v>
      </c>
      <c r="O2421" s="664">
        <v>8017</v>
      </c>
      <c r="P2421" s="677"/>
      <c r="Q2421" s="665">
        <v>8017</v>
      </c>
    </row>
    <row r="2422" spans="1:17" ht="14.4" customHeight="1" x14ac:dyDescent="0.3">
      <c r="A2422" s="660" t="s">
        <v>7517</v>
      </c>
      <c r="B2422" s="661" t="s">
        <v>7468</v>
      </c>
      <c r="C2422" s="661" t="s">
        <v>4367</v>
      </c>
      <c r="D2422" s="661" t="s">
        <v>7469</v>
      </c>
      <c r="E2422" s="661" t="s">
        <v>7470</v>
      </c>
      <c r="F2422" s="664">
        <v>46</v>
      </c>
      <c r="G2422" s="664">
        <v>1564</v>
      </c>
      <c r="H2422" s="661">
        <v>1</v>
      </c>
      <c r="I2422" s="661">
        <v>34</v>
      </c>
      <c r="J2422" s="664">
        <v>41</v>
      </c>
      <c r="K2422" s="664">
        <v>1394</v>
      </c>
      <c r="L2422" s="661">
        <v>0.89130434782608692</v>
      </c>
      <c r="M2422" s="661">
        <v>34</v>
      </c>
      <c r="N2422" s="664">
        <v>61</v>
      </c>
      <c r="O2422" s="664">
        <v>2119</v>
      </c>
      <c r="P2422" s="677">
        <v>1.3548593350383631</v>
      </c>
      <c r="Q2422" s="665">
        <v>34.73770491803279</v>
      </c>
    </row>
    <row r="2423" spans="1:17" ht="14.4" customHeight="1" x14ac:dyDescent="0.3">
      <c r="A2423" s="660" t="s">
        <v>7517</v>
      </c>
      <c r="B2423" s="661" t="s">
        <v>7468</v>
      </c>
      <c r="C2423" s="661" t="s">
        <v>4367</v>
      </c>
      <c r="D2423" s="661" t="s">
        <v>7513</v>
      </c>
      <c r="E2423" s="661" t="s">
        <v>7514</v>
      </c>
      <c r="F2423" s="664">
        <v>319</v>
      </c>
      <c r="G2423" s="664">
        <v>51678</v>
      </c>
      <c r="H2423" s="661">
        <v>1</v>
      </c>
      <c r="I2423" s="661">
        <v>162</v>
      </c>
      <c r="J2423" s="664">
        <v>154</v>
      </c>
      <c r="K2423" s="664">
        <v>25102</v>
      </c>
      <c r="L2423" s="661">
        <v>0.48573861217539377</v>
      </c>
      <c r="M2423" s="661">
        <v>163</v>
      </c>
      <c r="N2423" s="664">
        <v>259</v>
      </c>
      <c r="O2423" s="664">
        <v>42411</v>
      </c>
      <c r="P2423" s="677">
        <v>0.82067804481597584</v>
      </c>
      <c r="Q2423" s="665">
        <v>163.74903474903476</v>
      </c>
    </row>
    <row r="2424" spans="1:17" ht="14.4" customHeight="1" x14ac:dyDescent="0.3">
      <c r="A2424" s="660" t="s">
        <v>7517</v>
      </c>
      <c r="B2424" s="661" t="s">
        <v>7468</v>
      </c>
      <c r="C2424" s="661" t="s">
        <v>4367</v>
      </c>
      <c r="D2424" s="661" t="s">
        <v>7558</v>
      </c>
      <c r="E2424" s="661" t="s">
        <v>7559</v>
      </c>
      <c r="F2424" s="664">
        <v>976</v>
      </c>
      <c r="G2424" s="664">
        <v>601216</v>
      </c>
      <c r="H2424" s="661">
        <v>1</v>
      </c>
      <c r="I2424" s="661">
        <v>616</v>
      </c>
      <c r="J2424" s="664">
        <v>190</v>
      </c>
      <c r="K2424" s="664">
        <v>117230</v>
      </c>
      <c r="L2424" s="661">
        <v>0.19498815733446881</v>
      </c>
      <c r="M2424" s="661">
        <v>617</v>
      </c>
      <c r="N2424" s="664">
        <v>149</v>
      </c>
      <c r="O2424" s="664">
        <v>91996</v>
      </c>
      <c r="P2424" s="677">
        <v>0.15301655311901213</v>
      </c>
      <c r="Q2424" s="665">
        <v>617.42281879194627</v>
      </c>
    </row>
    <row r="2425" spans="1:17" ht="14.4" customHeight="1" x14ac:dyDescent="0.3">
      <c r="A2425" s="660" t="s">
        <v>7517</v>
      </c>
      <c r="B2425" s="661" t="s">
        <v>7468</v>
      </c>
      <c r="C2425" s="661" t="s">
        <v>4367</v>
      </c>
      <c r="D2425" s="661" t="s">
        <v>7560</v>
      </c>
      <c r="E2425" s="661" t="s">
        <v>7561</v>
      </c>
      <c r="F2425" s="664">
        <v>23</v>
      </c>
      <c r="G2425" s="664">
        <v>138736</v>
      </c>
      <c r="H2425" s="661">
        <v>1</v>
      </c>
      <c r="I2425" s="661">
        <v>6032</v>
      </c>
      <c r="J2425" s="664">
        <v>21</v>
      </c>
      <c r="K2425" s="664">
        <v>126798</v>
      </c>
      <c r="L2425" s="661">
        <v>0.91395167800715027</v>
      </c>
      <c r="M2425" s="661">
        <v>6038</v>
      </c>
      <c r="N2425" s="664">
        <v>5</v>
      </c>
      <c r="O2425" s="664">
        <v>30201</v>
      </c>
      <c r="P2425" s="677">
        <v>0.21768682966209202</v>
      </c>
      <c r="Q2425" s="665">
        <v>6040.2</v>
      </c>
    </row>
    <row r="2426" spans="1:17" ht="14.4" customHeight="1" x14ac:dyDescent="0.3">
      <c r="A2426" s="660" t="s">
        <v>7517</v>
      </c>
      <c r="B2426" s="661" t="s">
        <v>7468</v>
      </c>
      <c r="C2426" s="661" t="s">
        <v>4367</v>
      </c>
      <c r="D2426" s="661" t="s">
        <v>7562</v>
      </c>
      <c r="E2426" s="661" t="s">
        <v>7563</v>
      </c>
      <c r="F2426" s="664">
        <v>55</v>
      </c>
      <c r="G2426" s="664">
        <v>360140</v>
      </c>
      <c r="H2426" s="661">
        <v>1</v>
      </c>
      <c r="I2426" s="661">
        <v>6548</v>
      </c>
      <c r="J2426" s="664">
        <v>55</v>
      </c>
      <c r="K2426" s="664">
        <v>360635</v>
      </c>
      <c r="L2426" s="661">
        <v>1.0013744654856445</v>
      </c>
      <c r="M2426" s="661">
        <v>6557</v>
      </c>
      <c r="N2426" s="664">
        <v>27</v>
      </c>
      <c r="O2426" s="664">
        <v>177345</v>
      </c>
      <c r="P2426" s="677">
        <v>0.49243349808407844</v>
      </c>
      <c r="Q2426" s="665">
        <v>6568.333333333333</v>
      </c>
    </row>
    <row r="2427" spans="1:17" ht="14.4" customHeight="1" x14ac:dyDescent="0.3">
      <c r="A2427" s="660" t="s">
        <v>7517</v>
      </c>
      <c r="B2427" s="661" t="s">
        <v>7468</v>
      </c>
      <c r="C2427" s="661" t="s">
        <v>4367</v>
      </c>
      <c r="D2427" s="661" t="s">
        <v>7477</v>
      </c>
      <c r="E2427" s="661" t="s">
        <v>7478</v>
      </c>
      <c r="F2427" s="664">
        <v>4</v>
      </c>
      <c r="G2427" s="664">
        <v>412</v>
      </c>
      <c r="H2427" s="661">
        <v>1</v>
      </c>
      <c r="I2427" s="661">
        <v>103</v>
      </c>
      <c r="J2427" s="664">
        <v>1</v>
      </c>
      <c r="K2427" s="664">
        <v>104</v>
      </c>
      <c r="L2427" s="661">
        <v>0.25242718446601942</v>
      </c>
      <c r="M2427" s="661">
        <v>104</v>
      </c>
      <c r="N2427" s="664">
        <v>3</v>
      </c>
      <c r="O2427" s="664">
        <v>315</v>
      </c>
      <c r="P2427" s="677">
        <v>0.7645631067961165</v>
      </c>
      <c r="Q2427" s="665">
        <v>105</v>
      </c>
    </row>
    <row r="2428" spans="1:17" ht="14.4" customHeight="1" x14ac:dyDescent="0.3">
      <c r="A2428" s="660" t="s">
        <v>7517</v>
      </c>
      <c r="B2428" s="661" t="s">
        <v>7468</v>
      </c>
      <c r="C2428" s="661" t="s">
        <v>4367</v>
      </c>
      <c r="D2428" s="661" t="s">
        <v>7572</v>
      </c>
      <c r="E2428" s="661" t="s">
        <v>7573</v>
      </c>
      <c r="F2428" s="664">
        <v>628</v>
      </c>
      <c r="G2428" s="664">
        <v>571480</v>
      </c>
      <c r="H2428" s="661">
        <v>1</v>
      </c>
      <c r="I2428" s="661">
        <v>910</v>
      </c>
      <c r="J2428" s="664">
        <v>188</v>
      </c>
      <c r="K2428" s="664">
        <v>171268</v>
      </c>
      <c r="L2428" s="661">
        <v>0.29969202771750542</v>
      </c>
      <c r="M2428" s="661">
        <v>911</v>
      </c>
      <c r="N2428" s="664">
        <v>89</v>
      </c>
      <c r="O2428" s="664">
        <v>81196</v>
      </c>
      <c r="P2428" s="677">
        <v>0.14208021278084973</v>
      </c>
      <c r="Q2428" s="665">
        <v>912.31460674157302</v>
      </c>
    </row>
    <row r="2429" spans="1:17" ht="14.4" customHeight="1" x14ac:dyDescent="0.3">
      <c r="A2429" s="660" t="s">
        <v>7517</v>
      </c>
      <c r="B2429" s="661" t="s">
        <v>7468</v>
      </c>
      <c r="C2429" s="661" t="s">
        <v>4367</v>
      </c>
      <c r="D2429" s="661" t="s">
        <v>7471</v>
      </c>
      <c r="E2429" s="661" t="s">
        <v>7472</v>
      </c>
      <c r="F2429" s="664"/>
      <c r="G2429" s="664"/>
      <c r="H2429" s="661"/>
      <c r="I2429" s="661"/>
      <c r="J2429" s="664">
        <v>4</v>
      </c>
      <c r="K2429" s="664">
        <v>120</v>
      </c>
      <c r="L2429" s="661"/>
      <c r="M2429" s="661">
        <v>30</v>
      </c>
      <c r="N2429" s="664"/>
      <c r="O2429" s="664"/>
      <c r="P2429" s="677"/>
      <c r="Q2429" s="665"/>
    </row>
    <row r="2430" spans="1:17" ht="14.4" customHeight="1" x14ac:dyDescent="0.3">
      <c r="A2430" s="660" t="s">
        <v>7517</v>
      </c>
      <c r="B2430" s="661" t="s">
        <v>7468</v>
      </c>
      <c r="C2430" s="661" t="s">
        <v>4367</v>
      </c>
      <c r="D2430" s="661" t="s">
        <v>7552</v>
      </c>
      <c r="E2430" s="661" t="s">
        <v>7553</v>
      </c>
      <c r="F2430" s="664">
        <v>119</v>
      </c>
      <c r="G2430" s="664">
        <v>38794</v>
      </c>
      <c r="H2430" s="661">
        <v>1</v>
      </c>
      <c r="I2430" s="661">
        <v>326</v>
      </c>
      <c r="J2430" s="664">
        <v>294</v>
      </c>
      <c r="K2430" s="664">
        <v>96138</v>
      </c>
      <c r="L2430" s="661">
        <v>2.4781667268134249</v>
      </c>
      <c r="M2430" s="661">
        <v>327</v>
      </c>
      <c r="N2430" s="664">
        <v>121</v>
      </c>
      <c r="O2430" s="664">
        <v>39666</v>
      </c>
      <c r="P2430" s="677">
        <v>1.0224777027375367</v>
      </c>
      <c r="Q2430" s="665">
        <v>327.81818181818181</v>
      </c>
    </row>
    <row r="2431" spans="1:17" ht="14.4" customHeight="1" x14ac:dyDescent="0.3">
      <c r="A2431" s="660" t="s">
        <v>7517</v>
      </c>
      <c r="B2431" s="661" t="s">
        <v>7468</v>
      </c>
      <c r="C2431" s="661" t="s">
        <v>4367</v>
      </c>
      <c r="D2431" s="661" t="s">
        <v>7481</v>
      </c>
      <c r="E2431" s="661" t="s">
        <v>7482</v>
      </c>
      <c r="F2431" s="664">
        <v>5</v>
      </c>
      <c r="G2431" s="664">
        <v>705</v>
      </c>
      <c r="H2431" s="661">
        <v>1</v>
      </c>
      <c r="I2431" s="661">
        <v>141</v>
      </c>
      <c r="J2431" s="664">
        <v>3</v>
      </c>
      <c r="K2431" s="664">
        <v>423</v>
      </c>
      <c r="L2431" s="661">
        <v>0.6</v>
      </c>
      <c r="M2431" s="661">
        <v>141</v>
      </c>
      <c r="N2431" s="664">
        <v>3</v>
      </c>
      <c r="O2431" s="664">
        <v>384</v>
      </c>
      <c r="P2431" s="677">
        <v>0.5446808510638298</v>
      </c>
      <c r="Q2431" s="665">
        <v>128</v>
      </c>
    </row>
    <row r="2432" spans="1:17" ht="14.4" customHeight="1" x14ac:dyDescent="0.3">
      <c r="A2432" s="660" t="s">
        <v>7517</v>
      </c>
      <c r="B2432" s="661" t="s">
        <v>7468</v>
      </c>
      <c r="C2432" s="661" t="s">
        <v>4367</v>
      </c>
      <c r="D2432" s="661" t="s">
        <v>7574</v>
      </c>
      <c r="E2432" s="661" t="s">
        <v>7575</v>
      </c>
      <c r="F2432" s="664">
        <v>2</v>
      </c>
      <c r="G2432" s="664">
        <v>1284</v>
      </c>
      <c r="H2432" s="661">
        <v>1</v>
      </c>
      <c r="I2432" s="661">
        <v>642</v>
      </c>
      <c r="J2432" s="664"/>
      <c r="K2432" s="664"/>
      <c r="L2432" s="661"/>
      <c r="M2432" s="661"/>
      <c r="N2432" s="664"/>
      <c r="O2432" s="664"/>
      <c r="P2432" s="677"/>
      <c r="Q2432" s="665"/>
    </row>
    <row r="2433" spans="1:17" ht="14.4" customHeight="1" x14ac:dyDescent="0.3">
      <c r="A2433" s="660" t="s">
        <v>7517</v>
      </c>
      <c r="B2433" s="661" t="s">
        <v>7468</v>
      </c>
      <c r="C2433" s="661" t="s">
        <v>4367</v>
      </c>
      <c r="D2433" s="661" t="s">
        <v>7485</v>
      </c>
      <c r="E2433" s="661" t="s">
        <v>7486</v>
      </c>
      <c r="F2433" s="664">
        <v>18</v>
      </c>
      <c r="G2433" s="664">
        <v>1008</v>
      </c>
      <c r="H2433" s="661">
        <v>1</v>
      </c>
      <c r="I2433" s="661">
        <v>56</v>
      </c>
      <c r="J2433" s="664">
        <v>24</v>
      </c>
      <c r="K2433" s="664">
        <v>1344</v>
      </c>
      <c r="L2433" s="661">
        <v>1.3333333333333333</v>
      </c>
      <c r="M2433" s="661">
        <v>56</v>
      </c>
      <c r="N2433" s="664">
        <v>38</v>
      </c>
      <c r="O2433" s="664">
        <v>2159</v>
      </c>
      <c r="P2433" s="677">
        <v>2.1418650793650795</v>
      </c>
      <c r="Q2433" s="665">
        <v>56.815789473684212</v>
      </c>
    </row>
    <row r="2434" spans="1:17" ht="14.4" customHeight="1" x14ac:dyDescent="0.3">
      <c r="A2434" s="660" t="s">
        <v>7517</v>
      </c>
      <c r="B2434" s="661" t="s">
        <v>7468</v>
      </c>
      <c r="C2434" s="661" t="s">
        <v>4367</v>
      </c>
      <c r="D2434" s="661" t="s">
        <v>7580</v>
      </c>
      <c r="E2434" s="661" t="s">
        <v>7581</v>
      </c>
      <c r="F2434" s="664">
        <v>33</v>
      </c>
      <c r="G2434" s="664">
        <v>62205</v>
      </c>
      <c r="H2434" s="661">
        <v>1</v>
      </c>
      <c r="I2434" s="661">
        <v>1885</v>
      </c>
      <c r="J2434" s="664">
        <v>32</v>
      </c>
      <c r="K2434" s="664">
        <v>60416</v>
      </c>
      <c r="L2434" s="661">
        <v>0.9712402539988747</v>
      </c>
      <c r="M2434" s="661">
        <v>1888</v>
      </c>
      <c r="N2434" s="664">
        <v>10</v>
      </c>
      <c r="O2434" s="664">
        <v>18910</v>
      </c>
      <c r="P2434" s="677">
        <v>0.30399485571899365</v>
      </c>
      <c r="Q2434" s="665">
        <v>1891</v>
      </c>
    </row>
    <row r="2435" spans="1:17" ht="14.4" customHeight="1" x14ac:dyDescent="0.3">
      <c r="A2435" s="660" t="s">
        <v>7517</v>
      </c>
      <c r="B2435" s="661" t="s">
        <v>7468</v>
      </c>
      <c r="C2435" s="661" t="s">
        <v>4368</v>
      </c>
      <c r="D2435" s="661" t="s">
        <v>7501</v>
      </c>
      <c r="E2435" s="661" t="s">
        <v>7502</v>
      </c>
      <c r="F2435" s="664"/>
      <c r="G2435" s="664"/>
      <c r="H2435" s="661"/>
      <c r="I2435" s="661"/>
      <c r="J2435" s="664">
        <v>2</v>
      </c>
      <c r="K2435" s="664">
        <v>0</v>
      </c>
      <c r="L2435" s="661"/>
      <c r="M2435" s="661">
        <v>0</v>
      </c>
      <c r="N2435" s="664">
        <v>2</v>
      </c>
      <c r="O2435" s="664">
        <v>0</v>
      </c>
      <c r="P2435" s="677"/>
      <c r="Q2435" s="665">
        <v>0</v>
      </c>
    </row>
    <row r="2436" spans="1:17" ht="14.4" customHeight="1" x14ac:dyDescent="0.3">
      <c r="A2436" s="660" t="s">
        <v>7517</v>
      </c>
      <c r="B2436" s="661" t="s">
        <v>7468</v>
      </c>
      <c r="C2436" s="661" t="s">
        <v>4369</v>
      </c>
      <c r="D2436" s="661" t="s">
        <v>7469</v>
      </c>
      <c r="E2436" s="661" t="s">
        <v>7470</v>
      </c>
      <c r="F2436" s="664">
        <v>413</v>
      </c>
      <c r="G2436" s="664">
        <v>14042</v>
      </c>
      <c r="H2436" s="661">
        <v>1</v>
      </c>
      <c r="I2436" s="661">
        <v>34</v>
      </c>
      <c r="J2436" s="664">
        <v>474</v>
      </c>
      <c r="K2436" s="664">
        <v>16116</v>
      </c>
      <c r="L2436" s="661">
        <v>1.1476997578692494</v>
      </c>
      <c r="M2436" s="661">
        <v>34</v>
      </c>
      <c r="N2436" s="664">
        <v>475</v>
      </c>
      <c r="O2436" s="664">
        <v>16523</v>
      </c>
      <c r="P2436" s="677">
        <v>1.1766842330152401</v>
      </c>
      <c r="Q2436" s="665">
        <v>34.78526315789474</v>
      </c>
    </row>
    <row r="2437" spans="1:17" ht="14.4" customHeight="1" x14ac:dyDescent="0.3">
      <c r="A2437" s="660" t="s">
        <v>7517</v>
      </c>
      <c r="B2437" s="661" t="s">
        <v>7468</v>
      </c>
      <c r="C2437" s="661" t="s">
        <v>4369</v>
      </c>
      <c r="D2437" s="661" t="s">
        <v>7513</v>
      </c>
      <c r="E2437" s="661" t="s">
        <v>7514</v>
      </c>
      <c r="F2437" s="664">
        <v>284</v>
      </c>
      <c r="G2437" s="664">
        <v>46008</v>
      </c>
      <c r="H2437" s="661">
        <v>1</v>
      </c>
      <c r="I2437" s="661">
        <v>162</v>
      </c>
      <c r="J2437" s="664">
        <v>309</v>
      </c>
      <c r="K2437" s="664">
        <v>50367</v>
      </c>
      <c r="L2437" s="661">
        <v>1.0947443922796036</v>
      </c>
      <c r="M2437" s="661">
        <v>163</v>
      </c>
      <c r="N2437" s="664">
        <v>352</v>
      </c>
      <c r="O2437" s="664">
        <v>57606</v>
      </c>
      <c r="P2437" s="677">
        <v>1.2520865936358894</v>
      </c>
      <c r="Q2437" s="665">
        <v>163.65340909090909</v>
      </c>
    </row>
    <row r="2438" spans="1:17" ht="14.4" customHeight="1" x14ac:dyDescent="0.3">
      <c r="A2438" s="660" t="s">
        <v>7517</v>
      </c>
      <c r="B2438" s="661" t="s">
        <v>7468</v>
      </c>
      <c r="C2438" s="661" t="s">
        <v>4369</v>
      </c>
      <c r="D2438" s="661" t="s">
        <v>7554</v>
      </c>
      <c r="E2438" s="661" t="s">
        <v>7555</v>
      </c>
      <c r="F2438" s="664">
        <v>92</v>
      </c>
      <c r="G2438" s="664">
        <v>108836</v>
      </c>
      <c r="H2438" s="661">
        <v>1</v>
      </c>
      <c r="I2438" s="661">
        <v>1183</v>
      </c>
      <c r="J2438" s="664">
        <v>76</v>
      </c>
      <c r="K2438" s="664">
        <v>90136</v>
      </c>
      <c r="L2438" s="661">
        <v>0.82818185159322288</v>
      </c>
      <c r="M2438" s="661">
        <v>1186</v>
      </c>
      <c r="N2438" s="664">
        <v>121</v>
      </c>
      <c r="O2438" s="664">
        <v>143992</v>
      </c>
      <c r="P2438" s="677">
        <v>1.323018119004741</v>
      </c>
      <c r="Q2438" s="665">
        <v>1190.0165289256199</v>
      </c>
    </row>
    <row r="2439" spans="1:17" ht="14.4" customHeight="1" x14ac:dyDescent="0.3">
      <c r="A2439" s="660" t="s">
        <v>7517</v>
      </c>
      <c r="B2439" s="661" t="s">
        <v>7468</v>
      </c>
      <c r="C2439" s="661" t="s">
        <v>4369</v>
      </c>
      <c r="D2439" s="661" t="s">
        <v>7568</v>
      </c>
      <c r="E2439" s="661" t="s">
        <v>7569</v>
      </c>
      <c r="F2439" s="664">
        <v>16</v>
      </c>
      <c r="G2439" s="664">
        <v>10688</v>
      </c>
      <c r="H2439" s="661">
        <v>1</v>
      </c>
      <c r="I2439" s="661">
        <v>668</v>
      </c>
      <c r="J2439" s="664">
        <v>25</v>
      </c>
      <c r="K2439" s="664">
        <v>16850</v>
      </c>
      <c r="L2439" s="661">
        <v>1.5765344311377245</v>
      </c>
      <c r="M2439" s="661">
        <v>674</v>
      </c>
      <c r="N2439" s="664">
        <v>30</v>
      </c>
      <c r="O2439" s="664">
        <v>20429</v>
      </c>
      <c r="P2439" s="677">
        <v>1.9113959580838322</v>
      </c>
      <c r="Q2439" s="665">
        <v>680.9666666666667</v>
      </c>
    </row>
    <row r="2440" spans="1:17" ht="14.4" customHeight="1" x14ac:dyDescent="0.3">
      <c r="A2440" s="660" t="s">
        <v>7517</v>
      </c>
      <c r="B2440" s="661" t="s">
        <v>7468</v>
      </c>
      <c r="C2440" s="661" t="s">
        <v>4369</v>
      </c>
      <c r="D2440" s="661" t="s">
        <v>7501</v>
      </c>
      <c r="E2440" s="661" t="s">
        <v>7502</v>
      </c>
      <c r="F2440" s="664">
        <v>359</v>
      </c>
      <c r="G2440" s="664">
        <v>0</v>
      </c>
      <c r="H2440" s="661"/>
      <c r="I2440" s="661">
        <v>0</v>
      </c>
      <c r="J2440" s="664">
        <v>339</v>
      </c>
      <c r="K2440" s="664">
        <v>0</v>
      </c>
      <c r="L2440" s="661"/>
      <c r="M2440" s="661">
        <v>0</v>
      </c>
      <c r="N2440" s="664">
        <v>344</v>
      </c>
      <c r="O2440" s="664">
        <v>0</v>
      </c>
      <c r="P2440" s="677"/>
      <c r="Q2440" s="665">
        <v>0</v>
      </c>
    </row>
    <row r="2441" spans="1:17" ht="14.4" customHeight="1" x14ac:dyDescent="0.3">
      <c r="A2441" s="660" t="s">
        <v>7517</v>
      </c>
      <c r="B2441" s="661" t="s">
        <v>7468</v>
      </c>
      <c r="C2441" s="661" t="s">
        <v>4369</v>
      </c>
      <c r="D2441" s="661" t="s">
        <v>7479</v>
      </c>
      <c r="E2441" s="661" t="s">
        <v>7480</v>
      </c>
      <c r="F2441" s="664">
        <v>4</v>
      </c>
      <c r="G2441" s="664">
        <v>100</v>
      </c>
      <c r="H2441" s="661">
        <v>1</v>
      </c>
      <c r="I2441" s="661">
        <v>25</v>
      </c>
      <c r="J2441" s="664">
        <v>23</v>
      </c>
      <c r="K2441" s="664">
        <v>805</v>
      </c>
      <c r="L2441" s="661">
        <v>8.0500000000000007</v>
      </c>
      <c r="M2441" s="661">
        <v>35</v>
      </c>
      <c r="N2441" s="664">
        <v>7</v>
      </c>
      <c r="O2441" s="664">
        <v>249</v>
      </c>
      <c r="P2441" s="677">
        <v>2.4900000000000002</v>
      </c>
      <c r="Q2441" s="665">
        <v>35.571428571428569</v>
      </c>
    </row>
    <row r="2442" spans="1:17" ht="14.4" customHeight="1" x14ac:dyDescent="0.3">
      <c r="A2442" s="660" t="s">
        <v>7517</v>
      </c>
      <c r="B2442" s="661" t="s">
        <v>7468</v>
      </c>
      <c r="C2442" s="661" t="s">
        <v>4369</v>
      </c>
      <c r="D2442" s="661" t="s">
        <v>7471</v>
      </c>
      <c r="E2442" s="661" t="s">
        <v>7472</v>
      </c>
      <c r="F2442" s="664">
        <v>40</v>
      </c>
      <c r="G2442" s="664">
        <v>760</v>
      </c>
      <c r="H2442" s="661">
        <v>1</v>
      </c>
      <c r="I2442" s="661">
        <v>19</v>
      </c>
      <c r="J2442" s="664">
        <v>50</v>
      </c>
      <c r="K2442" s="664">
        <v>1500</v>
      </c>
      <c r="L2442" s="661">
        <v>1.9736842105263157</v>
      </c>
      <c r="M2442" s="661">
        <v>30</v>
      </c>
      <c r="N2442" s="664">
        <v>42</v>
      </c>
      <c r="O2442" s="664">
        <v>1290</v>
      </c>
      <c r="P2442" s="677">
        <v>1.6973684210526316</v>
      </c>
      <c r="Q2442" s="665">
        <v>30.714285714285715</v>
      </c>
    </row>
    <row r="2443" spans="1:17" ht="14.4" customHeight="1" x14ac:dyDescent="0.3">
      <c r="A2443" s="660" t="s">
        <v>7517</v>
      </c>
      <c r="B2443" s="661" t="s">
        <v>7468</v>
      </c>
      <c r="C2443" s="661" t="s">
        <v>4369</v>
      </c>
      <c r="D2443" s="661" t="s">
        <v>7552</v>
      </c>
      <c r="E2443" s="661" t="s">
        <v>7553</v>
      </c>
      <c r="F2443" s="664">
        <v>80</v>
      </c>
      <c r="G2443" s="664">
        <v>26080</v>
      </c>
      <c r="H2443" s="661">
        <v>1</v>
      </c>
      <c r="I2443" s="661">
        <v>326</v>
      </c>
      <c r="J2443" s="664">
        <v>31</v>
      </c>
      <c r="K2443" s="664">
        <v>10137</v>
      </c>
      <c r="L2443" s="661">
        <v>0.38868865030674848</v>
      </c>
      <c r="M2443" s="661">
        <v>327</v>
      </c>
      <c r="N2443" s="664">
        <v>1</v>
      </c>
      <c r="O2443" s="664">
        <v>327</v>
      </c>
      <c r="P2443" s="677">
        <v>1.2538343558282209E-2</v>
      </c>
      <c r="Q2443" s="665">
        <v>327</v>
      </c>
    </row>
    <row r="2444" spans="1:17" ht="14.4" customHeight="1" x14ac:dyDescent="0.3">
      <c r="A2444" s="660" t="s">
        <v>7517</v>
      </c>
      <c r="B2444" s="661" t="s">
        <v>7468</v>
      </c>
      <c r="C2444" s="661" t="s">
        <v>4369</v>
      </c>
      <c r="D2444" s="661" t="s">
        <v>7481</v>
      </c>
      <c r="E2444" s="661" t="s">
        <v>7482</v>
      </c>
      <c r="F2444" s="664">
        <v>2</v>
      </c>
      <c r="G2444" s="664">
        <v>282</v>
      </c>
      <c r="H2444" s="661">
        <v>1</v>
      </c>
      <c r="I2444" s="661">
        <v>141</v>
      </c>
      <c r="J2444" s="664"/>
      <c r="K2444" s="664"/>
      <c r="L2444" s="661"/>
      <c r="M2444" s="661"/>
      <c r="N2444" s="664">
        <v>4</v>
      </c>
      <c r="O2444" s="664">
        <v>525</v>
      </c>
      <c r="P2444" s="677">
        <v>1.8617021276595744</v>
      </c>
      <c r="Q2444" s="665">
        <v>131.25</v>
      </c>
    </row>
    <row r="2445" spans="1:17" ht="14.4" customHeight="1" x14ac:dyDescent="0.3">
      <c r="A2445" s="660" t="s">
        <v>7517</v>
      </c>
      <c r="B2445" s="661" t="s">
        <v>7468</v>
      </c>
      <c r="C2445" s="661" t="s">
        <v>4369</v>
      </c>
      <c r="D2445" s="661" t="s">
        <v>7576</v>
      </c>
      <c r="E2445" s="661" t="s">
        <v>7577</v>
      </c>
      <c r="F2445" s="664">
        <v>28</v>
      </c>
      <c r="G2445" s="664">
        <v>13860</v>
      </c>
      <c r="H2445" s="661">
        <v>1</v>
      </c>
      <c r="I2445" s="661">
        <v>495</v>
      </c>
      <c r="J2445" s="664">
        <v>37</v>
      </c>
      <c r="K2445" s="664">
        <v>18389</v>
      </c>
      <c r="L2445" s="661">
        <v>1.3267676767676768</v>
      </c>
      <c r="M2445" s="661">
        <v>497</v>
      </c>
      <c r="N2445" s="664">
        <v>25</v>
      </c>
      <c r="O2445" s="664">
        <v>12465</v>
      </c>
      <c r="P2445" s="677">
        <v>0.89935064935064934</v>
      </c>
      <c r="Q2445" s="665">
        <v>498.6</v>
      </c>
    </row>
    <row r="2446" spans="1:17" ht="14.4" customHeight="1" x14ac:dyDescent="0.3">
      <c r="A2446" s="660" t="s">
        <v>7517</v>
      </c>
      <c r="B2446" s="661" t="s">
        <v>7468</v>
      </c>
      <c r="C2446" s="661" t="s">
        <v>4369</v>
      </c>
      <c r="D2446" s="661" t="s">
        <v>7485</v>
      </c>
      <c r="E2446" s="661" t="s">
        <v>7486</v>
      </c>
      <c r="F2446" s="664">
        <v>1</v>
      </c>
      <c r="G2446" s="664">
        <v>56</v>
      </c>
      <c r="H2446" s="661">
        <v>1</v>
      </c>
      <c r="I2446" s="661">
        <v>56</v>
      </c>
      <c r="J2446" s="664"/>
      <c r="K2446" s="664"/>
      <c r="L2446" s="661"/>
      <c r="M2446" s="661"/>
      <c r="N2446" s="664"/>
      <c r="O2446" s="664"/>
      <c r="P2446" s="677"/>
      <c r="Q2446" s="665"/>
    </row>
    <row r="2447" spans="1:17" ht="14.4" customHeight="1" x14ac:dyDescent="0.3">
      <c r="A2447" s="660" t="s">
        <v>7517</v>
      </c>
      <c r="B2447" s="661" t="s">
        <v>7468</v>
      </c>
      <c r="C2447" s="661" t="s">
        <v>4369</v>
      </c>
      <c r="D2447" s="661" t="s">
        <v>7578</v>
      </c>
      <c r="E2447" s="661" t="s">
        <v>7579</v>
      </c>
      <c r="F2447" s="664">
        <v>58</v>
      </c>
      <c r="G2447" s="664">
        <v>214136</v>
      </c>
      <c r="H2447" s="661">
        <v>1</v>
      </c>
      <c r="I2447" s="661">
        <v>3692</v>
      </c>
      <c r="J2447" s="664">
        <v>76</v>
      </c>
      <c r="K2447" s="664">
        <v>280896</v>
      </c>
      <c r="L2447" s="661">
        <v>1.3117644861209699</v>
      </c>
      <c r="M2447" s="661">
        <v>3696</v>
      </c>
      <c r="N2447" s="664">
        <v>68</v>
      </c>
      <c r="O2447" s="664">
        <v>251712</v>
      </c>
      <c r="P2447" s="677">
        <v>1.1754772667837263</v>
      </c>
      <c r="Q2447" s="665">
        <v>3701.6470588235293</v>
      </c>
    </row>
    <row r="2448" spans="1:17" ht="14.4" customHeight="1" x14ac:dyDescent="0.3">
      <c r="A2448" s="660" t="s">
        <v>7517</v>
      </c>
      <c r="B2448" s="661" t="s">
        <v>7468</v>
      </c>
      <c r="C2448" s="661" t="s">
        <v>4369</v>
      </c>
      <c r="D2448" s="661" t="s">
        <v>7580</v>
      </c>
      <c r="E2448" s="661" t="s">
        <v>7581</v>
      </c>
      <c r="F2448" s="664">
        <v>104</v>
      </c>
      <c r="G2448" s="664">
        <v>196040</v>
      </c>
      <c r="H2448" s="661">
        <v>1</v>
      </c>
      <c r="I2448" s="661">
        <v>1885</v>
      </c>
      <c r="J2448" s="664">
        <v>124</v>
      </c>
      <c r="K2448" s="664">
        <v>234112</v>
      </c>
      <c r="L2448" s="661">
        <v>1.1942052642317895</v>
      </c>
      <c r="M2448" s="661">
        <v>1888</v>
      </c>
      <c r="N2448" s="664">
        <v>139</v>
      </c>
      <c r="O2448" s="664">
        <v>262888</v>
      </c>
      <c r="P2448" s="677">
        <v>1.3409916343603345</v>
      </c>
      <c r="Q2448" s="665">
        <v>1891.2805755395684</v>
      </c>
    </row>
    <row r="2449" spans="1:17" ht="14.4" customHeight="1" x14ac:dyDescent="0.3">
      <c r="A2449" s="660" t="s">
        <v>7517</v>
      </c>
      <c r="B2449" s="661" t="s">
        <v>7468</v>
      </c>
      <c r="C2449" s="661" t="s">
        <v>4371</v>
      </c>
      <c r="D2449" s="661" t="s">
        <v>7501</v>
      </c>
      <c r="E2449" s="661" t="s">
        <v>7502</v>
      </c>
      <c r="F2449" s="664"/>
      <c r="G2449" s="664"/>
      <c r="H2449" s="661"/>
      <c r="I2449" s="661"/>
      <c r="J2449" s="664">
        <v>9</v>
      </c>
      <c r="K2449" s="664">
        <v>0</v>
      </c>
      <c r="L2449" s="661"/>
      <c r="M2449" s="661">
        <v>0</v>
      </c>
      <c r="N2449" s="664">
        <v>11</v>
      </c>
      <c r="O2449" s="664">
        <v>0</v>
      </c>
      <c r="P2449" s="677"/>
      <c r="Q2449" s="665">
        <v>0</v>
      </c>
    </row>
    <row r="2450" spans="1:17" ht="14.4" customHeight="1" x14ac:dyDescent="0.3">
      <c r="A2450" s="660" t="s">
        <v>7517</v>
      </c>
      <c r="B2450" s="661" t="s">
        <v>7468</v>
      </c>
      <c r="C2450" s="661" t="s">
        <v>7166</v>
      </c>
      <c r="D2450" s="661" t="s">
        <v>7552</v>
      </c>
      <c r="E2450" s="661" t="s">
        <v>7553</v>
      </c>
      <c r="F2450" s="664"/>
      <c r="G2450" s="664"/>
      <c r="H2450" s="661"/>
      <c r="I2450" s="661"/>
      <c r="J2450" s="664">
        <v>1</v>
      </c>
      <c r="K2450" s="664">
        <v>327</v>
      </c>
      <c r="L2450" s="661"/>
      <c r="M2450" s="661">
        <v>327</v>
      </c>
      <c r="N2450" s="664"/>
      <c r="O2450" s="664"/>
      <c r="P2450" s="677"/>
      <c r="Q2450" s="665"/>
    </row>
    <row r="2451" spans="1:17" ht="14.4" customHeight="1" x14ac:dyDescent="0.3">
      <c r="A2451" s="660" t="s">
        <v>7517</v>
      </c>
      <c r="B2451" s="661" t="s">
        <v>7468</v>
      </c>
      <c r="C2451" s="661" t="s">
        <v>4372</v>
      </c>
      <c r="D2451" s="661" t="s">
        <v>7489</v>
      </c>
      <c r="E2451" s="661" t="s">
        <v>7490</v>
      </c>
      <c r="F2451" s="664"/>
      <c r="G2451" s="664"/>
      <c r="H2451" s="661"/>
      <c r="I2451" s="661"/>
      <c r="J2451" s="664"/>
      <c r="K2451" s="664"/>
      <c r="L2451" s="661"/>
      <c r="M2451" s="661"/>
      <c r="N2451" s="664">
        <v>1</v>
      </c>
      <c r="O2451" s="664">
        <v>277</v>
      </c>
      <c r="P2451" s="677"/>
      <c r="Q2451" s="665">
        <v>277</v>
      </c>
    </row>
    <row r="2452" spans="1:17" ht="14.4" customHeight="1" x14ac:dyDescent="0.3">
      <c r="A2452" s="660" t="s">
        <v>7517</v>
      </c>
      <c r="B2452" s="661" t="s">
        <v>7468</v>
      </c>
      <c r="C2452" s="661" t="s">
        <v>4372</v>
      </c>
      <c r="D2452" s="661" t="s">
        <v>7469</v>
      </c>
      <c r="E2452" s="661" t="s">
        <v>7470</v>
      </c>
      <c r="F2452" s="664">
        <v>232</v>
      </c>
      <c r="G2452" s="664">
        <v>7888</v>
      </c>
      <c r="H2452" s="661">
        <v>1</v>
      </c>
      <c r="I2452" s="661">
        <v>34</v>
      </c>
      <c r="J2452" s="664">
        <v>325</v>
      </c>
      <c r="K2452" s="664">
        <v>11050</v>
      </c>
      <c r="L2452" s="661">
        <v>1.4008620689655173</v>
      </c>
      <c r="M2452" s="661">
        <v>34</v>
      </c>
      <c r="N2452" s="664">
        <v>279</v>
      </c>
      <c r="O2452" s="664">
        <v>9671</v>
      </c>
      <c r="P2452" s="677">
        <v>1.2260395537525355</v>
      </c>
      <c r="Q2452" s="665">
        <v>34.663082437275989</v>
      </c>
    </row>
    <row r="2453" spans="1:17" ht="14.4" customHeight="1" x14ac:dyDescent="0.3">
      <c r="A2453" s="660" t="s">
        <v>7517</v>
      </c>
      <c r="B2453" s="661" t="s">
        <v>7468</v>
      </c>
      <c r="C2453" s="661" t="s">
        <v>4372</v>
      </c>
      <c r="D2453" s="661" t="s">
        <v>7513</v>
      </c>
      <c r="E2453" s="661" t="s">
        <v>7514</v>
      </c>
      <c r="F2453" s="664">
        <v>203</v>
      </c>
      <c r="G2453" s="664">
        <v>32886</v>
      </c>
      <c r="H2453" s="661">
        <v>1</v>
      </c>
      <c r="I2453" s="661">
        <v>162</v>
      </c>
      <c r="J2453" s="664">
        <v>238</v>
      </c>
      <c r="K2453" s="664">
        <v>38794</v>
      </c>
      <c r="L2453" s="661">
        <v>1.1796509152830992</v>
      </c>
      <c r="M2453" s="661">
        <v>163</v>
      </c>
      <c r="N2453" s="664">
        <v>245</v>
      </c>
      <c r="O2453" s="664">
        <v>40086</v>
      </c>
      <c r="P2453" s="677">
        <v>1.2189381499726328</v>
      </c>
      <c r="Q2453" s="665">
        <v>163.61632653061224</v>
      </c>
    </row>
    <row r="2454" spans="1:17" ht="14.4" customHeight="1" x14ac:dyDescent="0.3">
      <c r="A2454" s="660" t="s">
        <v>7517</v>
      </c>
      <c r="B2454" s="661" t="s">
        <v>7468</v>
      </c>
      <c r="C2454" s="661" t="s">
        <v>4372</v>
      </c>
      <c r="D2454" s="661" t="s">
        <v>7554</v>
      </c>
      <c r="E2454" s="661" t="s">
        <v>7555</v>
      </c>
      <c r="F2454" s="664">
        <v>99</v>
      </c>
      <c r="G2454" s="664">
        <v>117117</v>
      </c>
      <c r="H2454" s="661">
        <v>1</v>
      </c>
      <c r="I2454" s="661">
        <v>1183</v>
      </c>
      <c r="J2454" s="664">
        <v>105</v>
      </c>
      <c r="K2454" s="664">
        <v>124530</v>
      </c>
      <c r="L2454" s="661">
        <v>1.0632956786802941</v>
      </c>
      <c r="M2454" s="661">
        <v>1186</v>
      </c>
      <c r="N2454" s="664">
        <v>138</v>
      </c>
      <c r="O2454" s="664">
        <v>164232</v>
      </c>
      <c r="P2454" s="677">
        <v>1.4022900176746331</v>
      </c>
      <c r="Q2454" s="665">
        <v>1190.0869565217392</v>
      </c>
    </row>
    <row r="2455" spans="1:17" ht="14.4" customHeight="1" x14ac:dyDescent="0.3">
      <c r="A2455" s="660" t="s">
        <v>7517</v>
      </c>
      <c r="B2455" s="661" t="s">
        <v>7468</v>
      </c>
      <c r="C2455" s="661" t="s">
        <v>4372</v>
      </c>
      <c r="D2455" s="661" t="s">
        <v>7556</v>
      </c>
      <c r="E2455" s="661" t="s">
        <v>7557</v>
      </c>
      <c r="F2455" s="664">
        <v>13</v>
      </c>
      <c r="G2455" s="664">
        <v>9165</v>
      </c>
      <c r="H2455" s="661">
        <v>1</v>
      </c>
      <c r="I2455" s="661">
        <v>705</v>
      </c>
      <c r="J2455" s="664"/>
      <c r="K2455" s="664"/>
      <c r="L2455" s="661"/>
      <c r="M2455" s="661"/>
      <c r="N2455" s="664"/>
      <c r="O2455" s="664"/>
      <c r="P2455" s="677"/>
      <c r="Q2455" s="665"/>
    </row>
    <row r="2456" spans="1:17" ht="14.4" customHeight="1" x14ac:dyDescent="0.3">
      <c r="A2456" s="660" t="s">
        <v>7517</v>
      </c>
      <c r="B2456" s="661" t="s">
        <v>7468</v>
      </c>
      <c r="C2456" s="661" t="s">
        <v>4372</v>
      </c>
      <c r="D2456" s="661" t="s">
        <v>7564</v>
      </c>
      <c r="E2456" s="661" t="s">
        <v>7565</v>
      </c>
      <c r="F2456" s="664"/>
      <c r="G2456" s="664"/>
      <c r="H2456" s="661"/>
      <c r="I2456" s="661"/>
      <c r="J2456" s="664">
        <v>1</v>
      </c>
      <c r="K2456" s="664">
        <v>124</v>
      </c>
      <c r="L2456" s="661"/>
      <c r="M2456" s="661">
        <v>124</v>
      </c>
      <c r="N2456" s="664"/>
      <c r="O2456" s="664"/>
      <c r="P2456" s="677"/>
      <c r="Q2456" s="665"/>
    </row>
    <row r="2457" spans="1:17" ht="14.4" customHeight="1" x14ac:dyDescent="0.3">
      <c r="A2457" s="660" t="s">
        <v>7517</v>
      </c>
      <c r="B2457" s="661" t="s">
        <v>7468</v>
      </c>
      <c r="C2457" s="661" t="s">
        <v>4372</v>
      </c>
      <c r="D2457" s="661" t="s">
        <v>7568</v>
      </c>
      <c r="E2457" s="661" t="s">
        <v>7569</v>
      </c>
      <c r="F2457" s="664">
        <v>17</v>
      </c>
      <c r="G2457" s="664">
        <v>11356</v>
      </c>
      <c r="H2457" s="661">
        <v>1</v>
      </c>
      <c r="I2457" s="661">
        <v>668</v>
      </c>
      <c r="J2457" s="664">
        <v>23</v>
      </c>
      <c r="K2457" s="664">
        <v>15502</v>
      </c>
      <c r="L2457" s="661">
        <v>1.3650933427263121</v>
      </c>
      <c r="M2457" s="661">
        <v>674</v>
      </c>
      <c r="N2457" s="664">
        <v>31</v>
      </c>
      <c r="O2457" s="664">
        <v>21103</v>
      </c>
      <c r="P2457" s="677">
        <v>1.8583127861923212</v>
      </c>
      <c r="Q2457" s="665">
        <v>680.74193548387098</v>
      </c>
    </row>
    <row r="2458" spans="1:17" ht="14.4" customHeight="1" x14ac:dyDescent="0.3">
      <c r="A2458" s="660" t="s">
        <v>7517</v>
      </c>
      <c r="B2458" s="661" t="s">
        <v>7468</v>
      </c>
      <c r="C2458" s="661" t="s">
        <v>4372</v>
      </c>
      <c r="D2458" s="661" t="s">
        <v>7570</v>
      </c>
      <c r="E2458" s="661" t="s">
        <v>7571</v>
      </c>
      <c r="F2458" s="664">
        <v>14</v>
      </c>
      <c r="G2458" s="664">
        <v>12152</v>
      </c>
      <c r="H2458" s="661">
        <v>1</v>
      </c>
      <c r="I2458" s="661">
        <v>868</v>
      </c>
      <c r="J2458" s="664"/>
      <c r="K2458" s="664"/>
      <c r="L2458" s="661"/>
      <c r="M2458" s="661"/>
      <c r="N2458" s="664"/>
      <c r="O2458" s="664"/>
      <c r="P2458" s="677"/>
      <c r="Q2458" s="665"/>
    </row>
    <row r="2459" spans="1:17" ht="14.4" customHeight="1" x14ac:dyDescent="0.3">
      <c r="A2459" s="660" t="s">
        <v>7517</v>
      </c>
      <c r="B2459" s="661" t="s">
        <v>7468</v>
      </c>
      <c r="C2459" s="661" t="s">
        <v>4372</v>
      </c>
      <c r="D2459" s="661" t="s">
        <v>7501</v>
      </c>
      <c r="E2459" s="661" t="s">
        <v>7502</v>
      </c>
      <c r="F2459" s="664">
        <v>312</v>
      </c>
      <c r="G2459" s="664">
        <v>0</v>
      </c>
      <c r="H2459" s="661"/>
      <c r="I2459" s="661">
        <v>0</v>
      </c>
      <c r="J2459" s="664">
        <v>311</v>
      </c>
      <c r="K2459" s="664">
        <v>0</v>
      </c>
      <c r="L2459" s="661"/>
      <c r="M2459" s="661">
        <v>0</v>
      </c>
      <c r="N2459" s="664">
        <v>378</v>
      </c>
      <c r="O2459" s="664">
        <v>0</v>
      </c>
      <c r="P2459" s="677"/>
      <c r="Q2459" s="665">
        <v>0</v>
      </c>
    </row>
    <row r="2460" spans="1:17" ht="14.4" customHeight="1" x14ac:dyDescent="0.3">
      <c r="A2460" s="660" t="s">
        <v>7517</v>
      </c>
      <c r="B2460" s="661" t="s">
        <v>7468</v>
      </c>
      <c r="C2460" s="661" t="s">
        <v>4372</v>
      </c>
      <c r="D2460" s="661" t="s">
        <v>7479</v>
      </c>
      <c r="E2460" s="661" t="s">
        <v>7480</v>
      </c>
      <c r="F2460" s="664"/>
      <c r="G2460" s="664"/>
      <c r="H2460" s="661"/>
      <c r="I2460" s="661"/>
      <c r="J2460" s="664"/>
      <c r="K2460" s="664"/>
      <c r="L2460" s="661"/>
      <c r="M2460" s="661"/>
      <c r="N2460" s="664">
        <v>1</v>
      </c>
      <c r="O2460" s="664">
        <v>36</v>
      </c>
      <c r="P2460" s="677"/>
      <c r="Q2460" s="665">
        <v>36</v>
      </c>
    </row>
    <row r="2461" spans="1:17" ht="14.4" customHeight="1" x14ac:dyDescent="0.3">
      <c r="A2461" s="660" t="s">
        <v>7517</v>
      </c>
      <c r="B2461" s="661" t="s">
        <v>7468</v>
      </c>
      <c r="C2461" s="661" t="s">
        <v>4372</v>
      </c>
      <c r="D2461" s="661" t="s">
        <v>7471</v>
      </c>
      <c r="E2461" s="661" t="s">
        <v>7472</v>
      </c>
      <c r="F2461" s="664">
        <v>62</v>
      </c>
      <c r="G2461" s="664">
        <v>1178</v>
      </c>
      <c r="H2461" s="661">
        <v>1</v>
      </c>
      <c r="I2461" s="661">
        <v>19</v>
      </c>
      <c r="J2461" s="664">
        <v>65</v>
      </c>
      <c r="K2461" s="664">
        <v>1950</v>
      </c>
      <c r="L2461" s="661">
        <v>1.6553480475382003</v>
      </c>
      <c r="M2461" s="661">
        <v>30</v>
      </c>
      <c r="N2461" s="664">
        <v>67</v>
      </c>
      <c r="O2461" s="664">
        <v>2056</v>
      </c>
      <c r="P2461" s="677">
        <v>1.7453310696095077</v>
      </c>
      <c r="Q2461" s="665">
        <v>30.686567164179106</v>
      </c>
    </row>
    <row r="2462" spans="1:17" ht="14.4" customHeight="1" x14ac:dyDescent="0.3">
      <c r="A2462" s="660" t="s">
        <v>7517</v>
      </c>
      <c r="B2462" s="661" t="s">
        <v>7468</v>
      </c>
      <c r="C2462" s="661" t="s">
        <v>4372</v>
      </c>
      <c r="D2462" s="661" t="s">
        <v>7552</v>
      </c>
      <c r="E2462" s="661" t="s">
        <v>7553</v>
      </c>
      <c r="F2462" s="664">
        <v>145</v>
      </c>
      <c r="G2462" s="664">
        <v>47270</v>
      </c>
      <c r="H2462" s="661">
        <v>1</v>
      </c>
      <c r="I2462" s="661">
        <v>326</v>
      </c>
      <c r="J2462" s="664">
        <v>112</v>
      </c>
      <c r="K2462" s="664">
        <v>36624</v>
      </c>
      <c r="L2462" s="661">
        <v>0.77478316056695573</v>
      </c>
      <c r="M2462" s="661">
        <v>327</v>
      </c>
      <c r="N2462" s="664">
        <v>162</v>
      </c>
      <c r="O2462" s="664">
        <v>53277</v>
      </c>
      <c r="P2462" s="677">
        <v>1.1270784852972286</v>
      </c>
      <c r="Q2462" s="665">
        <v>328.87037037037038</v>
      </c>
    </row>
    <row r="2463" spans="1:17" ht="14.4" customHeight="1" x14ac:dyDescent="0.3">
      <c r="A2463" s="660" t="s">
        <v>7517</v>
      </c>
      <c r="B2463" s="661" t="s">
        <v>7468</v>
      </c>
      <c r="C2463" s="661" t="s">
        <v>4372</v>
      </c>
      <c r="D2463" s="661" t="s">
        <v>7481</v>
      </c>
      <c r="E2463" s="661" t="s">
        <v>7482</v>
      </c>
      <c r="F2463" s="664">
        <v>2</v>
      </c>
      <c r="G2463" s="664">
        <v>282</v>
      </c>
      <c r="H2463" s="661">
        <v>1</v>
      </c>
      <c r="I2463" s="661">
        <v>141</v>
      </c>
      <c r="J2463" s="664">
        <v>1</v>
      </c>
      <c r="K2463" s="664">
        <v>141</v>
      </c>
      <c r="L2463" s="661">
        <v>0.5</v>
      </c>
      <c r="M2463" s="661">
        <v>141</v>
      </c>
      <c r="N2463" s="664">
        <v>1</v>
      </c>
      <c r="O2463" s="664">
        <v>141</v>
      </c>
      <c r="P2463" s="677">
        <v>0.5</v>
      </c>
      <c r="Q2463" s="665">
        <v>141</v>
      </c>
    </row>
    <row r="2464" spans="1:17" ht="14.4" customHeight="1" x14ac:dyDescent="0.3">
      <c r="A2464" s="660" t="s">
        <v>7517</v>
      </c>
      <c r="B2464" s="661" t="s">
        <v>7468</v>
      </c>
      <c r="C2464" s="661" t="s">
        <v>4372</v>
      </c>
      <c r="D2464" s="661" t="s">
        <v>7576</v>
      </c>
      <c r="E2464" s="661" t="s">
        <v>7577</v>
      </c>
      <c r="F2464" s="664">
        <v>32</v>
      </c>
      <c r="G2464" s="664">
        <v>15840</v>
      </c>
      <c r="H2464" s="661">
        <v>1</v>
      </c>
      <c r="I2464" s="661">
        <v>495</v>
      </c>
      <c r="J2464" s="664">
        <v>27</v>
      </c>
      <c r="K2464" s="664">
        <v>13419</v>
      </c>
      <c r="L2464" s="661">
        <v>0.84715909090909092</v>
      </c>
      <c r="M2464" s="661">
        <v>497</v>
      </c>
      <c r="N2464" s="664">
        <v>34</v>
      </c>
      <c r="O2464" s="664">
        <v>16970</v>
      </c>
      <c r="P2464" s="677">
        <v>1.0713383838383839</v>
      </c>
      <c r="Q2464" s="665">
        <v>499.11764705882354</v>
      </c>
    </row>
    <row r="2465" spans="1:17" ht="14.4" customHeight="1" x14ac:dyDescent="0.3">
      <c r="A2465" s="660" t="s">
        <v>7517</v>
      </c>
      <c r="B2465" s="661" t="s">
        <v>7468</v>
      </c>
      <c r="C2465" s="661" t="s">
        <v>4372</v>
      </c>
      <c r="D2465" s="661" t="s">
        <v>7485</v>
      </c>
      <c r="E2465" s="661" t="s">
        <v>7486</v>
      </c>
      <c r="F2465" s="664">
        <v>6</v>
      </c>
      <c r="G2465" s="664">
        <v>336</v>
      </c>
      <c r="H2465" s="661">
        <v>1</v>
      </c>
      <c r="I2465" s="661">
        <v>56</v>
      </c>
      <c r="J2465" s="664">
        <v>3</v>
      </c>
      <c r="K2465" s="664">
        <v>168</v>
      </c>
      <c r="L2465" s="661">
        <v>0.5</v>
      </c>
      <c r="M2465" s="661">
        <v>56</v>
      </c>
      <c r="N2465" s="664">
        <v>1</v>
      </c>
      <c r="O2465" s="664">
        <v>57</v>
      </c>
      <c r="P2465" s="677">
        <v>0.16964285714285715</v>
      </c>
      <c r="Q2465" s="665">
        <v>57</v>
      </c>
    </row>
    <row r="2466" spans="1:17" ht="14.4" customHeight="1" x14ac:dyDescent="0.3">
      <c r="A2466" s="660" t="s">
        <v>7517</v>
      </c>
      <c r="B2466" s="661" t="s">
        <v>7468</v>
      </c>
      <c r="C2466" s="661" t="s">
        <v>4372</v>
      </c>
      <c r="D2466" s="661" t="s">
        <v>7578</v>
      </c>
      <c r="E2466" s="661" t="s">
        <v>7579</v>
      </c>
      <c r="F2466" s="664">
        <v>64</v>
      </c>
      <c r="G2466" s="664">
        <v>236288</v>
      </c>
      <c r="H2466" s="661">
        <v>1</v>
      </c>
      <c r="I2466" s="661">
        <v>3692</v>
      </c>
      <c r="J2466" s="664">
        <v>89</v>
      </c>
      <c r="K2466" s="664">
        <v>328944</v>
      </c>
      <c r="L2466" s="661">
        <v>1.392131635969664</v>
      </c>
      <c r="M2466" s="661">
        <v>3696</v>
      </c>
      <c r="N2466" s="664">
        <v>74</v>
      </c>
      <c r="O2466" s="664">
        <v>273848</v>
      </c>
      <c r="P2466" s="677">
        <v>1.1589585590465872</v>
      </c>
      <c r="Q2466" s="665">
        <v>3700.6486486486488</v>
      </c>
    </row>
    <row r="2467" spans="1:17" ht="14.4" customHeight="1" x14ac:dyDescent="0.3">
      <c r="A2467" s="660" t="s">
        <v>7517</v>
      </c>
      <c r="B2467" s="661" t="s">
        <v>7468</v>
      </c>
      <c r="C2467" s="661" t="s">
        <v>4372</v>
      </c>
      <c r="D2467" s="661" t="s">
        <v>7580</v>
      </c>
      <c r="E2467" s="661" t="s">
        <v>7581</v>
      </c>
      <c r="F2467" s="664">
        <v>136</v>
      </c>
      <c r="G2467" s="664">
        <v>256360</v>
      </c>
      <c r="H2467" s="661">
        <v>1</v>
      </c>
      <c r="I2467" s="661">
        <v>1885</v>
      </c>
      <c r="J2467" s="664">
        <v>122</v>
      </c>
      <c r="K2467" s="664">
        <v>230336</v>
      </c>
      <c r="L2467" s="661">
        <v>0.89848650335465752</v>
      </c>
      <c r="M2467" s="661">
        <v>1888</v>
      </c>
      <c r="N2467" s="664">
        <v>181</v>
      </c>
      <c r="O2467" s="664">
        <v>342364</v>
      </c>
      <c r="P2467" s="677">
        <v>1.3354813543454518</v>
      </c>
      <c r="Q2467" s="665">
        <v>1891.5138121546961</v>
      </c>
    </row>
    <row r="2468" spans="1:17" ht="14.4" customHeight="1" x14ac:dyDescent="0.3">
      <c r="A2468" s="660" t="s">
        <v>7517</v>
      </c>
      <c r="B2468" s="661" t="s">
        <v>7468</v>
      </c>
      <c r="C2468" s="661" t="s">
        <v>4373</v>
      </c>
      <c r="D2468" s="661" t="s">
        <v>7489</v>
      </c>
      <c r="E2468" s="661" t="s">
        <v>7490</v>
      </c>
      <c r="F2468" s="664">
        <v>1</v>
      </c>
      <c r="G2468" s="664">
        <v>276</v>
      </c>
      <c r="H2468" s="661">
        <v>1</v>
      </c>
      <c r="I2468" s="661">
        <v>276</v>
      </c>
      <c r="J2468" s="664">
        <v>2</v>
      </c>
      <c r="K2468" s="664">
        <v>554</v>
      </c>
      <c r="L2468" s="661">
        <v>2.0072463768115942</v>
      </c>
      <c r="M2468" s="661">
        <v>277</v>
      </c>
      <c r="N2468" s="664">
        <v>1</v>
      </c>
      <c r="O2468" s="664">
        <v>277</v>
      </c>
      <c r="P2468" s="677">
        <v>1.0036231884057971</v>
      </c>
      <c r="Q2468" s="665">
        <v>277</v>
      </c>
    </row>
    <row r="2469" spans="1:17" ht="14.4" customHeight="1" x14ac:dyDescent="0.3">
      <c r="A2469" s="660" t="s">
        <v>7517</v>
      </c>
      <c r="B2469" s="661" t="s">
        <v>7468</v>
      </c>
      <c r="C2469" s="661" t="s">
        <v>4373</v>
      </c>
      <c r="D2469" s="661" t="s">
        <v>7493</v>
      </c>
      <c r="E2469" s="661" t="s">
        <v>7494</v>
      </c>
      <c r="F2469" s="664"/>
      <c r="G2469" s="664"/>
      <c r="H2469" s="661"/>
      <c r="I2469" s="661"/>
      <c r="J2469" s="664"/>
      <c r="K2469" s="664"/>
      <c r="L2469" s="661"/>
      <c r="M2469" s="661"/>
      <c r="N2469" s="664">
        <v>6</v>
      </c>
      <c r="O2469" s="664">
        <v>858</v>
      </c>
      <c r="P2469" s="677"/>
      <c r="Q2469" s="665">
        <v>143</v>
      </c>
    </row>
    <row r="2470" spans="1:17" ht="14.4" customHeight="1" x14ac:dyDescent="0.3">
      <c r="A2470" s="660" t="s">
        <v>7517</v>
      </c>
      <c r="B2470" s="661" t="s">
        <v>7468</v>
      </c>
      <c r="C2470" s="661" t="s">
        <v>4373</v>
      </c>
      <c r="D2470" s="661" t="s">
        <v>7469</v>
      </c>
      <c r="E2470" s="661" t="s">
        <v>7470</v>
      </c>
      <c r="F2470" s="664">
        <v>2276</v>
      </c>
      <c r="G2470" s="664">
        <v>77384</v>
      </c>
      <c r="H2470" s="661">
        <v>1</v>
      </c>
      <c r="I2470" s="661">
        <v>34</v>
      </c>
      <c r="J2470" s="664">
        <v>2103</v>
      </c>
      <c r="K2470" s="664">
        <v>71502</v>
      </c>
      <c r="L2470" s="661">
        <v>0.92398945518453424</v>
      </c>
      <c r="M2470" s="661">
        <v>34</v>
      </c>
      <c r="N2470" s="664">
        <v>2027</v>
      </c>
      <c r="O2470" s="664">
        <v>70266</v>
      </c>
      <c r="P2470" s="677">
        <v>0.90801716117026776</v>
      </c>
      <c r="Q2470" s="665">
        <v>34.665022200296001</v>
      </c>
    </row>
    <row r="2471" spans="1:17" ht="14.4" customHeight="1" x14ac:dyDescent="0.3">
      <c r="A2471" s="660" t="s">
        <v>7517</v>
      </c>
      <c r="B2471" s="661" t="s">
        <v>7468</v>
      </c>
      <c r="C2471" s="661" t="s">
        <v>4373</v>
      </c>
      <c r="D2471" s="661" t="s">
        <v>7497</v>
      </c>
      <c r="E2471" s="661" t="s">
        <v>7498</v>
      </c>
      <c r="F2471" s="664">
        <v>1</v>
      </c>
      <c r="G2471" s="664">
        <v>5</v>
      </c>
      <c r="H2471" s="661">
        <v>1</v>
      </c>
      <c r="I2471" s="661">
        <v>5</v>
      </c>
      <c r="J2471" s="664"/>
      <c r="K2471" s="664"/>
      <c r="L2471" s="661"/>
      <c r="M2471" s="661"/>
      <c r="N2471" s="664">
        <v>1</v>
      </c>
      <c r="O2471" s="664">
        <v>5</v>
      </c>
      <c r="P2471" s="677">
        <v>1</v>
      </c>
      <c r="Q2471" s="665">
        <v>5</v>
      </c>
    </row>
    <row r="2472" spans="1:17" ht="14.4" customHeight="1" x14ac:dyDescent="0.3">
      <c r="A2472" s="660" t="s">
        <v>7517</v>
      </c>
      <c r="B2472" s="661" t="s">
        <v>7468</v>
      </c>
      <c r="C2472" s="661" t="s">
        <v>4373</v>
      </c>
      <c r="D2472" s="661" t="s">
        <v>7513</v>
      </c>
      <c r="E2472" s="661" t="s">
        <v>7514</v>
      </c>
      <c r="F2472" s="664">
        <v>965</v>
      </c>
      <c r="G2472" s="664">
        <v>156330</v>
      </c>
      <c r="H2472" s="661">
        <v>1</v>
      </c>
      <c r="I2472" s="661">
        <v>162</v>
      </c>
      <c r="J2472" s="664">
        <v>882</v>
      </c>
      <c r="K2472" s="664">
        <v>143766</v>
      </c>
      <c r="L2472" s="661">
        <v>0.91963154864709273</v>
      </c>
      <c r="M2472" s="661">
        <v>163</v>
      </c>
      <c r="N2472" s="664">
        <v>877</v>
      </c>
      <c r="O2472" s="664">
        <v>143592</v>
      </c>
      <c r="P2472" s="677">
        <v>0.91851851851851851</v>
      </c>
      <c r="Q2472" s="665">
        <v>163.73090079817561</v>
      </c>
    </row>
    <row r="2473" spans="1:17" ht="14.4" customHeight="1" x14ac:dyDescent="0.3">
      <c r="A2473" s="660" t="s">
        <v>7517</v>
      </c>
      <c r="B2473" s="661" t="s">
        <v>7468</v>
      </c>
      <c r="C2473" s="661" t="s">
        <v>4373</v>
      </c>
      <c r="D2473" s="661" t="s">
        <v>7475</v>
      </c>
      <c r="E2473" s="661" t="s">
        <v>7476</v>
      </c>
      <c r="F2473" s="664">
        <v>1</v>
      </c>
      <c r="G2473" s="664">
        <v>0</v>
      </c>
      <c r="H2473" s="661"/>
      <c r="I2473" s="661">
        <v>0</v>
      </c>
      <c r="J2473" s="664"/>
      <c r="K2473" s="664"/>
      <c r="L2473" s="661"/>
      <c r="M2473" s="661"/>
      <c r="N2473" s="664"/>
      <c r="O2473" s="664"/>
      <c r="P2473" s="677"/>
      <c r="Q2473" s="665"/>
    </row>
    <row r="2474" spans="1:17" ht="14.4" customHeight="1" x14ac:dyDescent="0.3">
      <c r="A2474" s="660" t="s">
        <v>7517</v>
      </c>
      <c r="B2474" s="661" t="s">
        <v>7468</v>
      </c>
      <c r="C2474" s="661" t="s">
        <v>4373</v>
      </c>
      <c r="D2474" s="661" t="s">
        <v>7477</v>
      </c>
      <c r="E2474" s="661" t="s">
        <v>7478</v>
      </c>
      <c r="F2474" s="664">
        <v>1482</v>
      </c>
      <c r="G2474" s="664">
        <v>152646</v>
      </c>
      <c r="H2474" s="661">
        <v>1</v>
      </c>
      <c r="I2474" s="661">
        <v>103</v>
      </c>
      <c r="J2474" s="664">
        <v>1463</v>
      </c>
      <c r="K2474" s="664">
        <v>152152</v>
      </c>
      <c r="L2474" s="661">
        <v>0.99676375404530748</v>
      </c>
      <c r="M2474" s="661">
        <v>104</v>
      </c>
      <c r="N2474" s="664">
        <v>1418</v>
      </c>
      <c r="O2474" s="664">
        <v>148390</v>
      </c>
      <c r="P2474" s="677">
        <v>0.97211849639034109</v>
      </c>
      <c r="Q2474" s="665">
        <v>104.64739069111424</v>
      </c>
    </row>
    <row r="2475" spans="1:17" ht="14.4" customHeight="1" x14ac:dyDescent="0.3">
      <c r="A2475" s="660" t="s">
        <v>7517</v>
      </c>
      <c r="B2475" s="661" t="s">
        <v>7468</v>
      </c>
      <c r="C2475" s="661" t="s">
        <v>4373</v>
      </c>
      <c r="D2475" s="661" t="s">
        <v>7501</v>
      </c>
      <c r="E2475" s="661" t="s">
        <v>7502</v>
      </c>
      <c r="F2475" s="664">
        <v>2464</v>
      </c>
      <c r="G2475" s="664">
        <v>0</v>
      </c>
      <c r="H2475" s="661"/>
      <c r="I2475" s="661">
        <v>0</v>
      </c>
      <c r="J2475" s="664">
        <v>2343</v>
      </c>
      <c r="K2475" s="664">
        <v>0</v>
      </c>
      <c r="L2475" s="661"/>
      <c r="M2475" s="661">
        <v>0</v>
      </c>
      <c r="N2475" s="664">
        <v>2137</v>
      </c>
      <c r="O2475" s="664">
        <v>0</v>
      </c>
      <c r="P2475" s="677"/>
      <c r="Q2475" s="665">
        <v>0</v>
      </c>
    </row>
    <row r="2476" spans="1:17" ht="14.4" customHeight="1" x14ac:dyDescent="0.3">
      <c r="A2476" s="660" t="s">
        <v>7517</v>
      </c>
      <c r="B2476" s="661" t="s">
        <v>7468</v>
      </c>
      <c r="C2476" s="661" t="s">
        <v>4373</v>
      </c>
      <c r="D2476" s="661" t="s">
        <v>7479</v>
      </c>
      <c r="E2476" s="661" t="s">
        <v>7480</v>
      </c>
      <c r="F2476" s="664">
        <v>1004</v>
      </c>
      <c r="G2476" s="664">
        <v>25100</v>
      </c>
      <c r="H2476" s="661">
        <v>1</v>
      </c>
      <c r="I2476" s="661">
        <v>25</v>
      </c>
      <c r="J2476" s="664">
        <v>912</v>
      </c>
      <c r="K2476" s="664">
        <v>31920</v>
      </c>
      <c r="L2476" s="661">
        <v>1.2717131474103585</v>
      </c>
      <c r="M2476" s="661">
        <v>35</v>
      </c>
      <c r="N2476" s="664">
        <v>887</v>
      </c>
      <c r="O2476" s="664">
        <v>31606</v>
      </c>
      <c r="P2476" s="677">
        <v>1.2592031872509961</v>
      </c>
      <c r="Q2476" s="665">
        <v>35.63246899661781</v>
      </c>
    </row>
    <row r="2477" spans="1:17" ht="14.4" customHeight="1" x14ac:dyDescent="0.3">
      <c r="A2477" s="660" t="s">
        <v>7517</v>
      </c>
      <c r="B2477" s="661" t="s">
        <v>7468</v>
      </c>
      <c r="C2477" s="661" t="s">
        <v>4373</v>
      </c>
      <c r="D2477" s="661" t="s">
        <v>7471</v>
      </c>
      <c r="E2477" s="661" t="s">
        <v>7472</v>
      </c>
      <c r="F2477" s="664">
        <v>410</v>
      </c>
      <c r="G2477" s="664">
        <v>7790</v>
      </c>
      <c r="H2477" s="661">
        <v>1</v>
      </c>
      <c r="I2477" s="661">
        <v>19</v>
      </c>
      <c r="J2477" s="664">
        <v>457</v>
      </c>
      <c r="K2477" s="664">
        <v>13710</v>
      </c>
      <c r="L2477" s="661">
        <v>1.7599486521181</v>
      </c>
      <c r="M2477" s="661">
        <v>30</v>
      </c>
      <c r="N2477" s="664">
        <v>593</v>
      </c>
      <c r="O2477" s="664">
        <v>18225</v>
      </c>
      <c r="P2477" s="677">
        <v>2.3395378690629012</v>
      </c>
      <c r="Q2477" s="665">
        <v>30.733558178752109</v>
      </c>
    </row>
    <row r="2478" spans="1:17" ht="14.4" customHeight="1" x14ac:dyDescent="0.3">
      <c r="A2478" s="660" t="s">
        <v>7517</v>
      </c>
      <c r="B2478" s="661" t="s">
        <v>7468</v>
      </c>
      <c r="C2478" s="661" t="s">
        <v>4373</v>
      </c>
      <c r="D2478" s="661" t="s">
        <v>7552</v>
      </c>
      <c r="E2478" s="661" t="s">
        <v>7553</v>
      </c>
      <c r="F2478" s="664">
        <v>1614</v>
      </c>
      <c r="G2478" s="664">
        <v>526164</v>
      </c>
      <c r="H2478" s="661">
        <v>1</v>
      </c>
      <c r="I2478" s="661">
        <v>326</v>
      </c>
      <c r="J2478" s="664">
        <v>1613</v>
      </c>
      <c r="K2478" s="664">
        <v>527451</v>
      </c>
      <c r="L2478" s="661">
        <v>1.0024460054279654</v>
      </c>
      <c r="M2478" s="661">
        <v>327</v>
      </c>
      <c r="N2478" s="664">
        <v>1730</v>
      </c>
      <c r="O2478" s="664">
        <v>569439</v>
      </c>
      <c r="P2478" s="677">
        <v>1.0822462198097931</v>
      </c>
      <c r="Q2478" s="665">
        <v>329.15549132947979</v>
      </c>
    </row>
    <row r="2479" spans="1:17" ht="14.4" customHeight="1" x14ac:dyDescent="0.3">
      <c r="A2479" s="660" t="s">
        <v>7517</v>
      </c>
      <c r="B2479" s="661" t="s">
        <v>7468</v>
      </c>
      <c r="C2479" s="661" t="s">
        <v>4373</v>
      </c>
      <c r="D2479" s="661" t="s">
        <v>7481</v>
      </c>
      <c r="E2479" s="661" t="s">
        <v>7482</v>
      </c>
      <c r="F2479" s="664">
        <v>1015</v>
      </c>
      <c r="G2479" s="664">
        <v>143115</v>
      </c>
      <c r="H2479" s="661">
        <v>1</v>
      </c>
      <c r="I2479" s="661">
        <v>141</v>
      </c>
      <c r="J2479" s="664">
        <v>1084</v>
      </c>
      <c r="K2479" s="664">
        <v>152844</v>
      </c>
      <c r="L2479" s="661">
        <v>1.0679802955665025</v>
      </c>
      <c r="M2479" s="661">
        <v>141</v>
      </c>
      <c r="N2479" s="664">
        <v>1068</v>
      </c>
      <c r="O2479" s="664">
        <v>141774</v>
      </c>
      <c r="P2479" s="677">
        <v>0.9906299130070223</v>
      </c>
      <c r="Q2479" s="665">
        <v>132.74719101123594</v>
      </c>
    </row>
    <row r="2480" spans="1:17" ht="14.4" customHeight="1" x14ac:dyDescent="0.3">
      <c r="A2480" s="660" t="s">
        <v>7517</v>
      </c>
      <c r="B2480" s="661" t="s">
        <v>7468</v>
      </c>
      <c r="C2480" s="661" t="s">
        <v>4373</v>
      </c>
      <c r="D2480" s="661" t="s">
        <v>7574</v>
      </c>
      <c r="E2480" s="661" t="s">
        <v>7575</v>
      </c>
      <c r="F2480" s="664"/>
      <c r="G2480" s="664"/>
      <c r="H2480" s="661"/>
      <c r="I2480" s="661"/>
      <c r="J2480" s="664">
        <v>1</v>
      </c>
      <c r="K2480" s="664">
        <v>645</v>
      </c>
      <c r="L2480" s="661"/>
      <c r="M2480" s="661">
        <v>645</v>
      </c>
      <c r="N2480" s="664">
        <v>1</v>
      </c>
      <c r="O2480" s="664">
        <v>651</v>
      </c>
      <c r="P2480" s="677"/>
      <c r="Q2480" s="665">
        <v>651</v>
      </c>
    </row>
    <row r="2481" spans="1:17" ht="14.4" customHeight="1" x14ac:dyDescent="0.3">
      <c r="A2481" s="660" t="s">
        <v>7517</v>
      </c>
      <c r="B2481" s="661" t="s">
        <v>7468</v>
      </c>
      <c r="C2481" s="661" t="s">
        <v>4373</v>
      </c>
      <c r="D2481" s="661" t="s">
        <v>7485</v>
      </c>
      <c r="E2481" s="661" t="s">
        <v>7486</v>
      </c>
      <c r="F2481" s="664">
        <v>980</v>
      </c>
      <c r="G2481" s="664">
        <v>54880</v>
      </c>
      <c r="H2481" s="661">
        <v>1</v>
      </c>
      <c r="I2481" s="661">
        <v>56</v>
      </c>
      <c r="J2481" s="664">
        <v>915</v>
      </c>
      <c r="K2481" s="664">
        <v>51240</v>
      </c>
      <c r="L2481" s="661">
        <v>0.93367346938775508</v>
      </c>
      <c r="M2481" s="661">
        <v>56</v>
      </c>
      <c r="N2481" s="664">
        <v>758</v>
      </c>
      <c r="O2481" s="664">
        <v>42912</v>
      </c>
      <c r="P2481" s="677">
        <v>0.7819241982507289</v>
      </c>
      <c r="Q2481" s="665">
        <v>56.612137203166228</v>
      </c>
    </row>
    <row r="2482" spans="1:17" ht="14.4" customHeight="1" x14ac:dyDescent="0.3">
      <c r="A2482" s="660" t="s">
        <v>7517</v>
      </c>
      <c r="B2482" s="661" t="s">
        <v>7468</v>
      </c>
      <c r="C2482" s="661" t="s">
        <v>4373</v>
      </c>
      <c r="D2482" s="661" t="s">
        <v>7511</v>
      </c>
      <c r="E2482" s="661" t="s">
        <v>7512</v>
      </c>
      <c r="F2482" s="664"/>
      <c r="G2482" s="664"/>
      <c r="H2482" s="661"/>
      <c r="I2482" s="661"/>
      <c r="J2482" s="664">
        <v>1</v>
      </c>
      <c r="K2482" s="664">
        <v>56</v>
      </c>
      <c r="L2482" s="661"/>
      <c r="M2482" s="661">
        <v>56</v>
      </c>
      <c r="N2482" s="664"/>
      <c r="O2482" s="664"/>
      <c r="P2482" s="677"/>
      <c r="Q2482" s="665"/>
    </row>
    <row r="2483" spans="1:17" ht="14.4" customHeight="1" x14ac:dyDescent="0.3">
      <c r="A2483" s="660" t="s">
        <v>7517</v>
      </c>
      <c r="B2483" s="661" t="s">
        <v>7468</v>
      </c>
      <c r="C2483" s="661" t="s">
        <v>4375</v>
      </c>
      <c r="D2483" s="661" t="s">
        <v>7501</v>
      </c>
      <c r="E2483" s="661" t="s">
        <v>7502</v>
      </c>
      <c r="F2483" s="664"/>
      <c r="G2483" s="664"/>
      <c r="H2483" s="661"/>
      <c r="I2483" s="661"/>
      <c r="J2483" s="664">
        <v>9</v>
      </c>
      <c r="K2483" s="664">
        <v>0</v>
      </c>
      <c r="L2483" s="661"/>
      <c r="M2483" s="661">
        <v>0</v>
      </c>
      <c r="N2483" s="664">
        <v>3</v>
      </c>
      <c r="O2483" s="664">
        <v>0</v>
      </c>
      <c r="P2483" s="677"/>
      <c r="Q2483" s="665">
        <v>0</v>
      </c>
    </row>
    <row r="2484" spans="1:17" ht="14.4" customHeight="1" x14ac:dyDescent="0.3">
      <c r="A2484" s="660" t="s">
        <v>7517</v>
      </c>
      <c r="B2484" s="661" t="s">
        <v>7468</v>
      </c>
      <c r="C2484" s="661" t="s">
        <v>4375</v>
      </c>
      <c r="D2484" s="661" t="s">
        <v>7552</v>
      </c>
      <c r="E2484" s="661" t="s">
        <v>7553</v>
      </c>
      <c r="F2484" s="664">
        <v>1</v>
      </c>
      <c r="G2484" s="664">
        <v>326</v>
      </c>
      <c r="H2484" s="661">
        <v>1</v>
      </c>
      <c r="I2484" s="661">
        <v>326</v>
      </c>
      <c r="J2484" s="664"/>
      <c r="K2484" s="664"/>
      <c r="L2484" s="661"/>
      <c r="M2484" s="661"/>
      <c r="N2484" s="664"/>
      <c r="O2484" s="664"/>
      <c r="P2484" s="677"/>
      <c r="Q2484" s="665"/>
    </row>
    <row r="2485" spans="1:17" ht="14.4" customHeight="1" x14ac:dyDescent="0.3">
      <c r="A2485" s="660" t="s">
        <v>7517</v>
      </c>
      <c r="B2485" s="661" t="s">
        <v>7468</v>
      </c>
      <c r="C2485" s="661" t="s">
        <v>4376</v>
      </c>
      <c r="D2485" s="661" t="s">
        <v>7469</v>
      </c>
      <c r="E2485" s="661" t="s">
        <v>7470</v>
      </c>
      <c r="F2485" s="664">
        <v>1</v>
      </c>
      <c r="G2485" s="664">
        <v>34</v>
      </c>
      <c r="H2485" s="661">
        <v>1</v>
      </c>
      <c r="I2485" s="661">
        <v>34</v>
      </c>
      <c r="J2485" s="664"/>
      <c r="K2485" s="664"/>
      <c r="L2485" s="661"/>
      <c r="M2485" s="661"/>
      <c r="N2485" s="664"/>
      <c r="O2485" s="664"/>
      <c r="P2485" s="677"/>
      <c r="Q2485" s="665"/>
    </row>
    <row r="2486" spans="1:17" ht="14.4" customHeight="1" x14ac:dyDescent="0.3">
      <c r="A2486" s="660" t="s">
        <v>7517</v>
      </c>
      <c r="B2486" s="661" t="s">
        <v>7468</v>
      </c>
      <c r="C2486" s="661" t="s">
        <v>4377</v>
      </c>
      <c r="D2486" s="661" t="s">
        <v>7501</v>
      </c>
      <c r="E2486" s="661" t="s">
        <v>7502</v>
      </c>
      <c r="F2486" s="664">
        <v>43</v>
      </c>
      <c r="G2486" s="664">
        <v>0</v>
      </c>
      <c r="H2486" s="661"/>
      <c r="I2486" s="661">
        <v>0</v>
      </c>
      <c r="J2486" s="664">
        <v>27</v>
      </c>
      <c r="K2486" s="664">
        <v>0</v>
      </c>
      <c r="L2486" s="661"/>
      <c r="M2486" s="661">
        <v>0</v>
      </c>
      <c r="N2486" s="664">
        <v>25</v>
      </c>
      <c r="O2486" s="664">
        <v>0</v>
      </c>
      <c r="P2486" s="677"/>
      <c r="Q2486" s="665">
        <v>0</v>
      </c>
    </row>
    <row r="2487" spans="1:17" ht="14.4" customHeight="1" x14ac:dyDescent="0.3">
      <c r="A2487" s="660" t="s">
        <v>7517</v>
      </c>
      <c r="B2487" s="661" t="s">
        <v>7468</v>
      </c>
      <c r="C2487" s="661" t="s">
        <v>4377</v>
      </c>
      <c r="D2487" s="661" t="s">
        <v>7471</v>
      </c>
      <c r="E2487" s="661" t="s">
        <v>7472</v>
      </c>
      <c r="F2487" s="664">
        <v>1</v>
      </c>
      <c r="G2487" s="664">
        <v>19</v>
      </c>
      <c r="H2487" s="661">
        <v>1</v>
      </c>
      <c r="I2487" s="661">
        <v>19</v>
      </c>
      <c r="J2487" s="664"/>
      <c r="K2487" s="664"/>
      <c r="L2487" s="661"/>
      <c r="M2487" s="661"/>
      <c r="N2487" s="664"/>
      <c r="O2487" s="664"/>
      <c r="P2487" s="677"/>
      <c r="Q2487" s="665"/>
    </row>
    <row r="2488" spans="1:17" ht="14.4" customHeight="1" x14ac:dyDescent="0.3">
      <c r="A2488" s="660" t="s">
        <v>7517</v>
      </c>
      <c r="B2488" s="661" t="s">
        <v>7468</v>
      </c>
      <c r="C2488" s="661" t="s">
        <v>4377</v>
      </c>
      <c r="D2488" s="661" t="s">
        <v>7552</v>
      </c>
      <c r="E2488" s="661" t="s">
        <v>7553</v>
      </c>
      <c r="F2488" s="664">
        <v>53</v>
      </c>
      <c r="G2488" s="664">
        <v>17278</v>
      </c>
      <c r="H2488" s="661">
        <v>1</v>
      </c>
      <c r="I2488" s="661">
        <v>326</v>
      </c>
      <c r="J2488" s="664">
        <v>41</v>
      </c>
      <c r="K2488" s="664">
        <v>13407</v>
      </c>
      <c r="L2488" s="661">
        <v>0.77595786549369139</v>
      </c>
      <c r="M2488" s="661">
        <v>327</v>
      </c>
      <c r="N2488" s="664">
        <v>37</v>
      </c>
      <c r="O2488" s="664">
        <v>12180</v>
      </c>
      <c r="P2488" s="677">
        <v>0.70494270170158579</v>
      </c>
      <c r="Q2488" s="665">
        <v>329.18918918918916</v>
      </c>
    </row>
    <row r="2489" spans="1:17" ht="14.4" customHeight="1" x14ac:dyDescent="0.3">
      <c r="A2489" s="660" t="s">
        <v>7517</v>
      </c>
      <c r="B2489" s="661" t="s">
        <v>7468</v>
      </c>
      <c r="C2489" s="661" t="s">
        <v>4378</v>
      </c>
      <c r="D2489" s="661" t="s">
        <v>7477</v>
      </c>
      <c r="E2489" s="661" t="s">
        <v>7478</v>
      </c>
      <c r="F2489" s="664">
        <v>8</v>
      </c>
      <c r="G2489" s="664">
        <v>824</v>
      </c>
      <c r="H2489" s="661">
        <v>1</v>
      </c>
      <c r="I2489" s="661">
        <v>103</v>
      </c>
      <c r="J2489" s="664"/>
      <c r="K2489" s="664"/>
      <c r="L2489" s="661"/>
      <c r="M2489" s="661"/>
      <c r="N2489" s="664"/>
      <c r="O2489" s="664"/>
      <c r="P2489" s="677"/>
      <c r="Q2489" s="665"/>
    </row>
    <row r="2490" spans="1:17" ht="14.4" customHeight="1" x14ac:dyDescent="0.3">
      <c r="A2490" s="660" t="s">
        <v>7517</v>
      </c>
      <c r="B2490" s="661" t="s">
        <v>7468</v>
      </c>
      <c r="C2490" s="661" t="s">
        <v>4378</v>
      </c>
      <c r="D2490" s="661" t="s">
        <v>7501</v>
      </c>
      <c r="E2490" s="661" t="s">
        <v>7502</v>
      </c>
      <c r="F2490" s="664">
        <v>5</v>
      </c>
      <c r="G2490" s="664">
        <v>0</v>
      </c>
      <c r="H2490" s="661"/>
      <c r="I2490" s="661">
        <v>0</v>
      </c>
      <c r="J2490" s="664">
        <v>17</v>
      </c>
      <c r="K2490" s="664">
        <v>0</v>
      </c>
      <c r="L2490" s="661"/>
      <c r="M2490" s="661">
        <v>0</v>
      </c>
      <c r="N2490" s="664">
        <v>18</v>
      </c>
      <c r="O2490" s="664">
        <v>0</v>
      </c>
      <c r="P2490" s="677"/>
      <c r="Q2490" s="665">
        <v>0</v>
      </c>
    </row>
    <row r="2491" spans="1:17" ht="14.4" customHeight="1" x14ac:dyDescent="0.3">
      <c r="A2491" s="660" t="s">
        <v>7517</v>
      </c>
      <c r="B2491" s="661" t="s">
        <v>7468</v>
      </c>
      <c r="C2491" s="661" t="s">
        <v>4378</v>
      </c>
      <c r="D2491" s="661" t="s">
        <v>7481</v>
      </c>
      <c r="E2491" s="661" t="s">
        <v>7482</v>
      </c>
      <c r="F2491" s="664">
        <v>4</v>
      </c>
      <c r="G2491" s="664">
        <v>564</v>
      </c>
      <c r="H2491" s="661">
        <v>1</v>
      </c>
      <c r="I2491" s="661">
        <v>141</v>
      </c>
      <c r="J2491" s="664"/>
      <c r="K2491" s="664"/>
      <c r="L2491" s="661"/>
      <c r="M2491" s="661"/>
      <c r="N2491" s="664"/>
      <c r="O2491" s="664"/>
      <c r="P2491" s="677"/>
      <c r="Q2491" s="665"/>
    </row>
    <row r="2492" spans="1:17" ht="14.4" customHeight="1" x14ac:dyDescent="0.3">
      <c r="A2492" s="660" t="s">
        <v>7517</v>
      </c>
      <c r="B2492" s="661" t="s">
        <v>7468</v>
      </c>
      <c r="C2492" s="661" t="s">
        <v>4378</v>
      </c>
      <c r="D2492" s="661" t="s">
        <v>7485</v>
      </c>
      <c r="E2492" s="661" t="s">
        <v>7486</v>
      </c>
      <c r="F2492" s="664">
        <v>4</v>
      </c>
      <c r="G2492" s="664">
        <v>224</v>
      </c>
      <c r="H2492" s="661">
        <v>1</v>
      </c>
      <c r="I2492" s="661">
        <v>56</v>
      </c>
      <c r="J2492" s="664"/>
      <c r="K2492" s="664"/>
      <c r="L2492" s="661"/>
      <c r="M2492" s="661"/>
      <c r="N2492" s="664"/>
      <c r="O2492" s="664"/>
      <c r="P2492" s="677"/>
      <c r="Q2492" s="665"/>
    </row>
    <row r="2493" spans="1:17" ht="14.4" customHeight="1" x14ac:dyDescent="0.3">
      <c r="A2493" s="660" t="s">
        <v>7517</v>
      </c>
      <c r="B2493" s="661" t="s">
        <v>7468</v>
      </c>
      <c r="C2493" s="661" t="s">
        <v>7167</v>
      </c>
      <c r="D2493" s="661" t="s">
        <v>7469</v>
      </c>
      <c r="E2493" s="661" t="s">
        <v>7470</v>
      </c>
      <c r="F2493" s="664"/>
      <c r="G2493" s="664"/>
      <c r="H2493" s="661"/>
      <c r="I2493" s="661"/>
      <c r="J2493" s="664"/>
      <c r="K2493" s="664"/>
      <c r="L2493" s="661"/>
      <c r="M2493" s="661"/>
      <c r="N2493" s="664">
        <v>1</v>
      </c>
      <c r="O2493" s="664">
        <v>35</v>
      </c>
      <c r="P2493" s="677"/>
      <c r="Q2493" s="665">
        <v>35</v>
      </c>
    </row>
    <row r="2494" spans="1:17" ht="14.4" customHeight="1" x14ac:dyDescent="0.3">
      <c r="A2494" s="660" t="s">
        <v>7517</v>
      </c>
      <c r="B2494" s="661" t="s">
        <v>7468</v>
      </c>
      <c r="C2494" s="661" t="s">
        <v>7167</v>
      </c>
      <c r="D2494" s="661" t="s">
        <v>7513</v>
      </c>
      <c r="E2494" s="661" t="s">
        <v>7514</v>
      </c>
      <c r="F2494" s="664"/>
      <c r="G2494" s="664"/>
      <c r="H2494" s="661"/>
      <c r="I2494" s="661"/>
      <c r="J2494" s="664"/>
      <c r="K2494" s="664"/>
      <c r="L2494" s="661"/>
      <c r="M2494" s="661"/>
      <c r="N2494" s="664">
        <v>4</v>
      </c>
      <c r="O2494" s="664">
        <v>656</v>
      </c>
      <c r="P2494" s="677"/>
      <c r="Q2494" s="665">
        <v>164</v>
      </c>
    </row>
    <row r="2495" spans="1:17" ht="14.4" customHeight="1" x14ac:dyDescent="0.3">
      <c r="A2495" s="660" t="s">
        <v>7517</v>
      </c>
      <c r="B2495" s="661" t="s">
        <v>7468</v>
      </c>
      <c r="C2495" s="661" t="s">
        <v>7167</v>
      </c>
      <c r="D2495" s="661" t="s">
        <v>7554</v>
      </c>
      <c r="E2495" s="661" t="s">
        <v>7555</v>
      </c>
      <c r="F2495" s="664"/>
      <c r="G2495" s="664"/>
      <c r="H2495" s="661"/>
      <c r="I2495" s="661"/>
      <c r="J2495" s="664"/>
      <c r="K2495" s="664"/>
      <c r="L2495" s="661"/>
      <c r="M2495" s="661"/>
      <c r="N2495" s="664">
        <v>5</v>
      </c>
      <c r="O2495" s="664">
        <v>5960</v>
      </c>
      <c r="P2495" s="677"/>
      <c r="Q2495" s="665">
        <v>1192</v>
      </c>
    </row>
    <row r="2496" spans="1:17" ht="14.4" customHeight="1" x14ac:dyDescent="0.3">
      <c r="A2496" s="660" t="s">
        <v>7517</v>
      </c>
      <c r="B2496" s="661" t="s">
        <v>7468</v>
      </c>
      <c r="C2496" s="661" t="s">
        <v>7167</v>
      </c>
      <c r="D2496" s="661" t="s">
        <v>7568</v>
      </c>
      <c r="E2496" s="661" t="s">
        <v>7569</v>
      </c>
      <c r="F2496" s="664"/>
      <c r="G2496" s="664"/>
      <c r="H2496" s="661"/>
      <c r="I2496" s="661"/>
      <c r="J2496" s="664"/>
      <c r="K2496" s="664"/>
      <c r="L2496" s="661"/>
      <c r="M2496" s="661"/>
      <c r="N2496" s="664">
        <v>2</v>
      </c>
      <c r="O2496" s="664">
        <v>1370</v>
      </c>
      <c r="P2496" s="677"/>
      <c r="Q2496" s="665">
        <v>685</v>
      </c>
    </row>
    <row r="2497" spans="1:17" ht="14.4" customHeight="1" x14ac:dyDescent="0.3">
      <c r="A2497" s="660" t="s">
        <v>7517</v>
      </c>
      <c r="B2497" s="661" t="s">
        <v>7468</v>
      </c>
      <c r="C2497" s="661" t="s">
        <v>7167</v>
      </c>
      <c r="D2497" s="661" t="s">
        <v>7477</v>
      </c>
      <c r="E2497" s="661" t="s">
        <v>7478</v>
      </c>
      <c r="F2497" s="664"/>
      <c r="G2497" s="664"/>
      <c r="H2497" s="661"/>
      <c r="I2497" s="661"/>
      <c r="J2497" s="664"/>
      <c r="K2497" s="664"/>
      <c r="L2497" s="661"/>
      <c r="M2497" s="661"/>
      <c r="N2497" s="664">
        <v>6</v>
      </c>
      <c r="O2497" s="664">
        <v>630</v>
      </c>
      <c r="P2497" s="677"/>
      <c r="Q2497" s="665">
        <v>105</v>
      </c>
    </row>
    <row r="2498" spans="1:17" ht="14.4" customHeight="1" x14ac:dyDescent="0.3">
      <c r="A2498" s="660" t="s">
        <v>7517</v>
      </c>
      <c r="B2498" s="661" t="s">
        <v>7468</v>
      </c>
      <c r="C2498" s="661" t="s">
        <v>7167</v>
      </c>
      <c r="D2498" s="661" t="s">
        <v>7501</v>
      </c>
      <c r="E2498" s="661" t="s">
        <v>7502</v>
      </c>
      <c r="F2498" s="664"/>
      <c r="G2498" s="664"/>
      <c r="H2498" s="661"/>
      <c r="I2498" s="661"/>
      <c r="J2498" s="664"/>
      <c r="K2498" s="664"/>
      <c r="L2498" s="661"/>
      <c r="M2498" s="661"/>
      <c r="N2498" s="664">
        <v>26</v>
      </c>
      <c r="O2498" s="664">
        <v>0</v>
      </c>
      <c r="P2498" s="677"/>
      <c r="Q2498" s="665">
        <v>0</v>
      </c>
    </row>
    <row r="2499" spans="1:17" ht="14.4" customHeight="1" x14ac:dyDescent="0.3">
      <c r="A2499" s="660" t="s">
        <v>7517</v>
      </c>
      <c r="B2499" s="661" t="s">
        <v>7468</v>
      </c>
      <c r="C2499" s="661" t="s">
        <v>7167</v>
      </c>
      <c r="D2499" s="661" t="s">
        <v>7552</v>
      </c>
      <c r="E2499" s="661" t="s">
        <v>7553</v>
      </c>
      <c r="F2499" s="664"/>
      <c r="G2499" s="664"/>
      <c r="H2499" s="661"/>
      <c r="I2499" s="661"/>
      <c r="J2499" s="664"/>
      <c r="K2499" s="664"/>
      <c r="L2499" s="661"/>
      <c r="M2499" s="661"/>
      <c r="N2499" s="664">
        <v>17</v>
      </c>
      <c r="O2499" s="664">
        <v>5610</v>
      </c>
      <c r="P2499" s="677"/>
      <c r="Q2499" s="665">
        <v>330</v>
      </c>
    </row>
    <row r="2500" spans="1:17" ht="14.4" customHeight="1" x14ac:dyDescent="0.3">
      <c r="A2500" s="660" t="s">
        <v>7517</v>
      </c>
      <c r="B2500" s="661" t="s">
        <v>7468</v>
      </c>
      <c r="C2500" s="661" t="s">
        <v>7167</v>
      </c>
      <c r="D2500" s="661" t="s">
        <v>7481</v>
      </c>
      <c r="E2500" s="661" t="s">
        <v>7482</v>
      </c>
      <c r="F2500" s="664"/>
      <c r="G2500" s="664"/>
      <c r="H2500" s="661"/>
      <c r="I2500" s="661"/>
      <c r="J2500" s="664"/>
      <c r="K2500" s="664"/>
      <c r="L2500" s="661"/>
      <c r="M2500" s="661"/>
      <c r="N2500" s="664">
        <v>3</v>
      </c>
      <c r="O2500" s="664">
        <v>384</v>
      </c>
      <c r="P2500" s="677"/>
      <c r="Q2500" s="665">
        <v>128</v>
      </c>
    </row>
    <row r="2501" spans="1:17" ht="14.4" customHeight="1" x14ac:dyDescent="0.3">
      <c r="A2501" s="660" t="s">
        <v>7517</v>
      </c>
      <c r="B2501" s="661" t="s">
        <v>7468</v>
      </c>
      <c r="C2501" s="661" t="s">
        <v>7167</v>
      </c>
      <c r="D2501" s="661" t="s">
        <v>7574</v>
      </c>
      <c r="E2501" s="661" t="s">
        <v>7575</v>
      </c>
      <c r="F2501" s="664"/>
      <c r="G2501" s="664"/>
      <c r="H2501" s="661"/>
      <c r="I2501" s="661"/>
      <c r="J2501" s="664"/>
      <c r="K2501" s="664"/>
      <c r="L2501" s="661"/>
      <c r="M2501" s="661"/>
      <c r="N2501" s="664">
        <v>1</v>
      </c>
      <c r="O2501" s="664">
        <v>651</v>
      </c>
      <c r="P2501" s="677"/>
      <c r="Q2501" s="665">
        <v>651</v>
      </c>
    </row>
    <row r="2502" spans="1:17" ht="14.4" customHeight="1" x14ac:dyDescent="0.3">
      <c r="A2502" s="660" t="s">
        <v>7517</v>
      </c>
      <c r="B2502" s="661" t="s">
        <v>7468</v>
      </c>
      <c r="C2502" s="661" t="s">
        <v>7167</v>
      </c>
      <c r="D2502" s="661" t="s">
        <v>7485</v>
      </c>
      <c r="E2502" s="661" t="s">
        <v>7486</v>
      </c>
      <c r="F2502" s="664"/>
      <c r="G2502" s="664"/>
      <c r="H2502" s="661"/>
      <c r="I2502" s="661"/>
      <c r="J2502" s="664"/>
      <c r="K2502" s="664"/>
      <c r="L2502" s="661"/>
      <c r="M2502" s="661"/>
      <c r="N2502" s="664">
        <v>3</v>
      </c>
      <c r="O2502" s="664">
        <v>171</v>
      </c>
      <c r="P2502" s="677"/>
      <c r="Q2502" s="665">
        <v>57</v>
      </c>
    </row>
    <row r="2503" spans="1:17" ht="14.4" customHeight="1" x14ac:dyDescent="0.3">
      <c r="A2503" s="660" t="s">
        <v>7517</v>
      </c>
      <c r="B2503" s="661" t="s">
        <v>7468</v>
      </c>
      <c r="C2503" s="661" t="s">
        <v>7167</v>
      </c>
      <c r="D2503" s="661" t="s">
        <v>7578</v>
      </c>
      <c r="E2503" s="661" t="s">
        <v>7579</v>
      </c>
      <c r="F2503" s="664"/>
      <c r="G2503" s="664"/>
      <c r="H2503" s="661"/>
      <c r="I2503" s="661"/>
      <c r="J2503" s="664"/>
      <c r="K2503" s="664"/>
      <c r="L2503" s="661"/>
      <c r="M2503" s="661"/>
      <c r="N2503" s="664">
        <v>2</v>
      </c>
      <c r="O2503" s="664">
        <v>7408</v>
      </c>
      <c r="P2503" s="677"/>
      <c r="Q2503" s="665">
        <v>3704</v>
      </c>
    </row>
    <row r="2504" spans="1:17" ht="14.4" customHeight="1" x14ac:dyDescent="0.3">
      <c r="A2504" s="660" t="s">
        <v>7517</v>
      </c>
      <c r="B2504" s="661" t="s">
        <v>7468</v>
      </c>
      <c r="C2504" s="661" t="s">
        <v>7167</v>
      </c>
      <c r="D2504" s="661" t="s">
        <v>7580</v>
      </c>
      <c r="E2504" s="661" t="s">
        <v>7581</v>
      </c>
      <c r="F2504" s="664"/>
      <c r="G2504" s="664"/>
      <c r="H2504" s="661"/>
      <c r="I2504" s="661"/>
      <c r="J2504" s="664"/>
      <c r="K2504" s="664"/>
      <c r="L2504" s="661"/>
      <c r="M2504" s="661"/>
      <c r="N2504" s="664">
        <v>15</v>
      </c>
      <c r="O2504" s="664">
        <v>28410</v>
      </c>
      <c r="P2504" s="677"/>
      <c r="Q2504" s="665">
        <v>1894</v>
      </c>
    </row>
    <row r="2505" spans="1:17" ht="14.4" customHeight="1" x14ac:dyDescent="0.3">
      <c r="A2505" s="660" t="s">
        <v>7517</v>
      </c>
      <c r="B2505" s="661" t="s">
        <v>7468</v>
      </c>
      <c r="C2505" s="661" t="s">
        <v>4383</v>
      </c>
      <c r="D2505" s="661" t="s">
        <v>7489</v>
      </c>
      <c r="E2505" s="661" t="s">
        <v>7490</v>
      </c>
      <c r="F2505" s="664">
        <v>6</v>
      </c>
      <c r="G2505" s="664">
        <v>1656</v>
      </c>
      <c r="H2505" s="661">
        <v>1</v>
      </c>
      <c r="I2505" s="661">
        <v>276</v>
      </c>
      <c r="J2505" s="664">
        <v>7</v>
      </c>
      <c r="K2505" s="664">
        <v>1939</v>
      </c>
      <c r="L2505" s="661">
        <v>1.1708937198067633</v>
      </c>
      <c r="M2505" s="661">
        <v>277</v>
      </c>
      <c r="N2505" s="664">
        <v>6</v>
      </c>
      <c r="O2505" s="664">
        <v>1668</v>
      </c>
      <c r="P2505" s="677">
        <v>1.0072463768115942</v>
      </c>
      <c r="Q2505" s="665">
        <v>278</v>
      </c>
    </row>
    <row r="2506" spans="1:17" ht="14.4" customHeight="1" x14ac:dyDescent="0.3">
      <c r="A2506" s="660" t="s">
        <v>7517</v>
      </c>
      <c r="B2506" s="661" t="s">
        <v>7468</v>
      </c>
      <c r="C2506" s="661" t="s">
        <v>4383</v>
      </c>
      <c r="D2506" s="661" t="s">
        <v>7493</v>
      </c>
      <c r="E2506" s="661" t="s">
        <v>7494</v>
      </c>
      <c r="F2506" s="664"/>
      <c r="G2506" s="664"/>
      <c r="H2506" s="661"/>
      <c r="I2506" s="661"/>
      <c r="J2506" s="664"/>
      <c r="K2506" s="664"/>
      <c r="L2506" s="661"/>
      <c r="M2506" s="661"/>
      <c r="N2506" s="664">
        <v>4</v>
      </c>
      <c r="O2506" s="664">
        <v>572</v>
      </c>
      <c r="P2506" s="677"/>
      <c r="Q2506" s="665">
        <v>143</v>
      </c>
    </row>
    <row r="2507" spans="1:17" ht="14.4" customHeight="1" x14ac:dyDescent="0.3">
      <c r="A2507" s="660" t="s">
        <v>7517</v>
      </c>
      <c r="B2507" s="661" t="s">
        <v>7468</v>
      </c>
      <c r="C2507" s="661" t="s">
        <v>4383</v>
      </c>
      <c r="D2507" s="661" t="s">
        <v>7469</v>
      </c>
      <c r="E2507" s="661" t="s">
        <v>7470</v>
      </c>
      <c r="F2507" s="664">
        <v>3814</v>
      </c>
      <c r="G2507" s="664">
        <v>129676</v>
      </c>
      <c r="H2507" s="661">
        <v>1</v>
      </c>
      <c r="I2507" s="661">
        <v>34</v>
      </c>
      <c r="J2507" s="664">
        <v>4075</v>
      </c>
      <c r="K2507" s="664">
        <v>138550</v>
      </c>
      <c r="L2507" s="661">
        <v>1.0684320922915573</v>
      </c>
      <c r="M2507" s="661">
        <v>34</v>
      </c>
      <c r="N2507" s="664">
        <v>4152</v>
      </c>
      <c r="O2507" s="664">
        <v>144020</v>
      </c>
      <c r="P2507" s="677">
        <v>1.1106141460254788</v>
      </c>
      <c r="Q2507" s="665">
        <v>34.686897880539497</v>
      </c>
    </row>
    <row r="2508" spans="1:17" ht="14.4" customHeight="1" x14ac:dyDescent="0.3">
      <c r="A2508" s="660" t="s">
        <v>7517</v>
      </c>
      <c r="B2508" s="661" t="s">
        <v>7468</v>
      </c>
      <c r="C2508" s="661" t="s">
        <v>4383</v>
      </c>
      <c r="D2508" s="661" t="s">
        <v>7495</v>
      </c>
      <c r="E2508" s="661" t="s">
        <v>7496</v>
      </c>
      <c r="F2508" s="664"/>
      <c r="G2508" s="664"/>
      <c r="H2508" s="661"/>
      <c r="I2508" s="661"/>
      <c r="J2508" s="664">
        <v>1</v>
      </c>
      <c r="K2508" s="664">
        <v>5</v>
      </c>
      <c r="L2508" s="661"/>
      <c r="M2508" s="661">
        <v>5</v>
      </c>
      <c r="N2508" s="664"/>
      <c r="O2508" s="664"/>
      <c r="P2508" s="677"/>
      <c r="Q2508" s="665"/>
    </row>
    <row r="2509" spans="1:17" ht="14.4" customHeight="1" x14ac:dyDescent="0.3">
      <c r="A2509" s="660" t="s">
        <v>7517</v>
      </c>
      <c r="B2509" s="661" t="s">
        <v>7468</v>
      </c>
      <c r="C2509" s="661" t="s">
        <v>4383</v>
      </c>
      <c r="D2509" s="661" t="s">
        <v>7513</v>
      </c>
      <c r="E2509" s="661" t="s">
        <v>7514</v>
      </c>
      <c r="F2509" s="664">
        <v>1650</v>
      </c>
      <c r="G2509" s="664">
        <v>267300</v>
      </c>
      <c r="H2509" s="661">
        <v>1</v>
      </c>
      <c r="I2509" s="661">
        <v>162</v>
      </c>
      <c r="J2509" s="664">
        <v>1973</v>
      </c>
      <c r="K2509" s="664">
        <v>321599</v>
      </c>
      <c r="L2509" s="661">
        <v>1.2031387953610175</v>
      </c>
      <c r="M2509" s="661">
        <v>163</v>
      </c>
      <c r="N2509" s="664">
        <v>1931</v>
      </c>
      <c r="O2509" s="664">
        <v>316032</v>
      </c>
      <c r="P2509" s="677">
        <v>1.1823120089786756</v>
      </c>
      <c r="Q2509" s="665">
        <v>163.66235111341274</v>
      </c>
    </row>
    <row r="2510" spans="1:17" ht="14.4" customHeight="1" x14ac:dyDescent="0.3">
      <c r="A2510" s="660" t="s">
        <v>7517</v>
      </c>
      <c r="B2510" s="661" t="s">
        <v>7468</v>
      </c>
      <c r="C2510" s="661" t="s">
        <v>4383</v>
      </c>
      <c r="D2510" s="661" t="s">
        <v>7499</v>
      </c>
      <c r="E2510" s="661" t="s">
        <v>7500</v>
      </c>
      <c r="F2510" s="664"/>
      <c r="G2510" s="664"/>
      <c r="H2510" s="661"/>
      <c r="I2510" s="661"/>
      <c r="J2510" s="664">
        <v>2</v>
      </c>
      <c r="K2510" s="664">
        <v>0</v>
      </c>
      <c r="L2510" s="661"/>
      <c r="M2510" s="661">
        <v>0</v>
      </c>
      <c r="N2510" s="664"/>
      <c r="O2510" s="664"/>
      <c r="P2510" s="677"/>
      <c r="Q2510" s="665"/>
    </row>
    <row r="2511" spans="1:17" ht="14.4" customHeight="1" x14ac:dyDescent="0.3">
      <c r="A2511" s="660" t="s">
        <v>7517</v>
      </c>
      <c r="B2511" s="661" t="s">
        <v>7468</v>
      </c>
      <c r="C2511" s="661" t="s">
        <v>4383</v>
      </c>
      <c r="D2511" s="661" t="s">
        <v>7477</v>
      </c>
      <c r="E2511" s="661" t="s">
        <v>7478</v>
      </c>
      <c r="F2511" s="664">
        <v>1120</v>
      </c>
      <c r="G2511" s="664">
        <v>115360</v>
      </c>
      <c r="H2511" s="661">
        <v>1</v>
      </c>
      <c r="I2511" s="661">
        <v>103</v>
      </c>
      <c r="J2511" s="664">
        <v>1651</v>
      </c>
      <c r="K2511" s="664">
        <v>171704</v>
      </c>
      <c r="L2511" s="661">
        <v>1.4884188626907073</v>
      </c>
      <c r="M2511" s="661">
        <v>104</v>
      </c>
      <c r="N2511" s="664">
        <v>1207</v>
      </c>
      <c r="O2511" s="664">
        <v>126172</v>
      </c>
      <c r="P2511" s="677">
        <v>1.0937239944521497</v>
      </c>
      <c r="Q2511" s="665">
        <v>104.53355426677713</v>
      </c>
    </row>
    <row r="2512" spans="1:17" ht="14.4" customHeight="1" x14ac:dyDescent="0.3">
      <c r="A2512" s="660" t="s">
        <v>7517</v>
      </c>
      <c r="B2512" s="661" t="s">
        <v>7468</v>
      </c>
      <c r="C2512" s="661" t="s">
        <v>4383</v>
      </c>
      <c r="D2512" s="661" t="s">
        <v>7501</v>
      </c>
      <c r="E2512" s="661" t="s">
        <v>7502</v>
      </c>
      <c r="F2512" s="664">
        <v>362</v>
      </c>
      <c r="G2512" s="664">
        <v>0</v>
      </c>
      <c r="H2512" s="661"/>
      <c r="I2512" s="661">
        <v>0</v>
      </c>
      <c r="J2512" s="664">
        <v>470</v>
      </c>
      <c r="K2512" s="664">
        <v>0</v>
      </c>
      <c r="L2512" s="661"/>
      <c r="M2512" s="661">
        <v>0</v>
      </c>
      <c r="N2512" s="664">
        <v>449</v>
      </c>
      <c r="O2512" s="664">
        <v>0</v>
      </c>
      <c r="P2512" s="677"/>
      <c r="Q2512" s="665">
        <v>0</v>
      </c>
    </row>
    <row r="2513" spans="1:17" ht="14.4" customHeight="1" x14ac:dyDescent="0.3">
      <c r="A2513" s="660" t="s">
        <v>7517</v>
      </c>
      <c r="B2513" s="661" t="s">
        <v>7468</v>
      </c>
      <c r="C2513" s="661" t="s">
        <v>4383</v>
      </c>
      <c r="D2513" s="661" t="s">
        <v>7479</v>
      </c>
      <c r="E2513" s="661" t="s">
        <v>7480</v>
      </c>
      <c r="F2513" s="664">
        <v>1079</v>
      </c>
      <c r="G2513" s="664">
        <v>26975</v>
      </c>
      <c r="H2513" s="661">
        <v>1</v>
      </c>
      <c r="I2513" s="661">
        <v>25</v>
      </c>
      <c r="J2513" s="664">
        <v>1446</v>
      </c>
      <c r="K2513" s="664">
        <v>50610</v>
      </c>
      <c r="L2513" s="661">
        <v>1.8761816496756256</v>
      </c>
      <c r="M2513" s="661">
        <v>35</v>
      </c>
      <c r="N2513" s="664">
        <v>1389</v>
      </c>
      <c r="O2513" s="664">
        <v>49544</v>
      </c>
      <c r="P2513" s="677">
        <v>1.836663577386469</v>
      </c>
      <c r="Q2513" s="665">
        <v>35.668826493880488</v>
      </c>
    </row>
    <row r="2514" spans="1:17" ht="14.4" customHeight="1" x14ac:dyDescent="0.3">
      <c r="A2514" s="660" t="s">
        <v>7517</v>
      </c>
      <c r="B2514" s="661" t="s">
        <v>7468</v>
      </c>
      <c r="C2514" s="661" t="s">
        <v>4383</v>
      </c>
      <c r="D2514" s="661" t="s">
        <v>7509</v>
      </c>
      <c r="E2514" s="661" t="s">
        <v>7510</v>
      </c>
      <c r="F2514" s="664">
        <v>7</v>
      </c>
      <c r="G2514" s="664">
        <v>525</v>
      </c>
      <c r="H2514" s="661">
        <v>1</v>
      </c>
      <c r="I2514" s="661">
        <v>75</v>
      </c>
      <c r="J2514" s="664">
        <v>5</v>
      </c>
      <c r="K2514" s="664">
        <v>405</v>
      </c>
      <c r="L2514" s="661">
        <v>0.77142857142857146</v>
      </c>
      <c r="M2514" s="661">
        <v>81</v>
      </c>
      <c r="N2514" s="664">
        <v>4</v>
      </c>
      <c r="O2514" s="664">
        <v>326</v>
      </c>
      <c r="P2514" s="677">
        <v>0.62095238095238092</v>
      </c>
      <c r="Q2514" s="665">
        <v>81.5</v>
      </c>
    </row>
    <row r="2515" spans="1:17" ht="14.4" customHeight="1" x14ac:dyDescent="0.3">
      <c r="A2515" s="660" t="s">
        <v>7517</v>
      </c>
      <c r="B2515" s="661" t="s">
        <v>7468</v>
      </c>
      <c r="C2515" s="661" t="s">
        <v>4383</v>
      </c>
      <c r="D2515" s="661" t="s">
        <v>7471</v>
      </c>
      <c r="E2515" s="661" t="s">
        <v>7472</v>
      </c>
      <c r="F2515" s="664">
        <v>102</v>
      </c>
      <c r="G2515" s="664">
        <v>1938</v>
      </c>
      <c r="H2515" s="661">
        <v>1</v>
      </c>
      <c r="I2515" s="661">
        <v>19</v>
      </c>
      <c r="J2515" s="664">
        <v>83</v>
      </c>
      <c r="K2515" s="664">
        <v>2490</v>
      </c>
      <c r="L2515" s="661">
        <v>1.2848297213622291</v>
      </c>
      <c r="M2515" s="661">
        <v>30</v>
      </c>
      <c r="N2515" s="664">
        <v>99</v>
      </c>
      <c r="O2515" s="664">
        <v>3038</v>
      </c>
      <c r="P2515" s="677">
        <v>1.5675954592363261</v>
      </c>
      <c r="Q2515" s="665">
        <v>30.686868686868689</v>
      </c>
    </row>
    <row r="2516" spans="1:17" ht="14.4" customHeight="1" x14ac:dyDescent="0.3">
      <c r="A2516" s="660" t="s">
        <v>7517</v>
      </c>
      <c r="B2516" s="661" t="s">
        <v>7468</v>
      </c>
      <c r="C2516" s="661" t="s">
        <v>4383</v>
      </c>
      <c r="D2516" s="661" t="s">
        <v>7552</v>
      </c>
      <c r="E2516" s="661" t="s">
        <v>7553</v>
      </c>
      <c r="F2516" s="664">
        <v>5</v>
      </c>
      <c r="G2516" s="664">
        <v>1630</v>
      </c>
      <c r="H2516" s="661">
        <v>1</v>
      </c>
      <c r="I2516" s="661">
        <v>326</v>
      </c>
      <c r="J2516" s="664">
        <v>3</v>
      </c>
      <c r="K2516" s="664">
        <v>981</v>
      </c>
      <c r="L2516" s="661">
        <v>0.60184049079754598</v>
      </c>
      <c r="M2516" s="661">
        <v>327</v>
      </c>
      <c r="N2516" s="664">
        <v>1</v>
      </c>
      <c r="O2516" s="664">
        <v>330</v>
      </c>
      <c r="P2516" s="677">
        <v>0.20245398773006135</v>
      </c>
      <c r="Q2516" s="665">
        <v>330</v>
      </c>
    </row>
    <row r="2517" spans="1:17" ht="14.4" customHeight="1" x14ac:dyDescent="0.3">
      <c r="A2517" s="660" t="s">
        <v>7517</v>
      </c>
      <c r="B2517" s="661" t="s">
        <v>7468</v>
      </c>
      <c r="C2517" s="661" t="s">
        <v>4383</v>
      </c>
      <c r="D2517" s="661" t="s">
        <v>7481</v>
      </c>
      <c r="E2517" s="661" t="s">
        <v>7482</v>
      </c>
      <c r="F2517" s="664">
        <v>969</v>
      </c>
      <c r="G2517" s="664">
        <v>136629</v>
      </c>
      <c r="H2517" s="661">
        <v>1</v>
      </c>
      <c r="I2517" s="661">
        <v>141</v>
      </c>
      <c r="J2517" s="664">
        <v>1199</v>
      </c>
      <c r="K2517" s="664">
        <v>169059</v>
      </c>
      <c r="L2517" s="661">
        <v>1.2373581011351908</v>
      </c>
      <c r="M2517" s="661">
        <v>141</v>
      </c>
      <c r="N2517" s="664">
        <v>1128</v>
      </c>
      <c r="O2517" s="664">
        <v>149454</v>
      </c>
      <c r="P2517" s="677">
        <v>1.0938673341677096</v>
      </c>
      <c r="Q2517" s="665">
        <v>132.49468085106383</v>
      </c>
    </row>
    <row r="2518" spans="1:17" ht="14.4" customHeight="1" x14ac:dyDescent="0.3">
      <c r="A2518" s="660" t="s">
        <v>7517</v>
      </c>
      <c r="B2518" s="661" t="s">
        <v>7468</v>
      </c>
      <c r="C2518" s="661" t="s">
        <v>4383</v>
      </c>
      <c r="D2518" s="661" t="s">
        <v>7485</v>
      </c>
      <c r="E2518" s="661" t="s">
        <v>7486</v>
      </c>
      <c r="F2518" s="664">
        <v>1058</v>
      </c>
      <c r="G2518" s="664">
        <v>59248</v>
      </c>
      <c r="H2518" s="661">
        <v>1</v>
      </c>
      <c r="I2518" s="661">
        <v>56</v>
      </c>
      <c r="J2518" s="664">
        <v>1429</v>
      </c>
      <c r="K2518" s="664">
        <v>80024</v>
      </c>
      <c r="L2518" s="661">
        <v>1.3506616257088846</v>
      </c>
      <c r="M2518" s="661">
        <v>56</v>
      </c>
      <c r="N2518" s="664">
        <v>1391</v>
      </c>
      <c r="O2518" s="664">
        <v>78830</v>
      </c>
      <c r="P2518" s="677">
        <v>1.3305090467188765</v>
      </c>
      <c r="Q2518" s="665">
        <v>56.671459381739758</v>
      </c>
    </row>
    <row r="2519" spans="1:17" ht="14.4" customHeight="1" x14ac:dyDescent="0.3">
      <c r="A2519" s="660" t="s">
        <v>7517</v>
      </c>
      <c r="B2519" s="661" t="s">
        <v>7468</v>
      </c>
      <c r="C2519" s="661" t="s">
        <v>4383</v>
      </c>
      <c r="D2519" s="661" t="s">
        <v>7515</v>
      </c>
      <c r="E2519" s="661" t="s">
        <v>7516</v>
      </c>
      <c r="F2519" s="664"/>
      <c r="G2519" s="664"/>
      <c r="H2519" s="661"/>
      <c r="I2519" s="661"/>
      <c r="J2519" s="664">
        <v>1</v>
      </c>
      <c r="K2519" s="664">
        <v>112</v>
      </c>
      <c r="L2519" s="661"/>
      <c r="M2519" s="661">
        <v>112</v>
      </c>
      <c r="N2519" s="664">
        <v>8</v>
      </c>
      <c r="O2519" s="664">
        <v>910</v>
      </c>
      <c r="P2519" s="677"/>
      <c r="Q2519" s="665">
        <v>113.75</v>
      </c>
    </row>
    <row r="2520" spans="1:17" ht="14.4" customHeight="1" x14ac:dyDescent="0.3">
      <c r="A2520" s="660" t="s">
        <v>7517</v>
      </c>
      <c r="B2520" s="661" t="s">
        <v>7468</v>
      </c>
      <c r="C2520" s="661" t="s">
        <v>4384</v>
      </c>
      <c r="D2520" s="661" t="s">
        <v>7469</v>
      </c>
      <c r="E2520" s="661" t="s">
        <v>7470</v>
      </c>
      <c r="F2520" s="664">
        <v>24</v>
      </c>
      <c r="G2520" s="664">
        <v>816</v>
      </c>
      <c r="H2520" s="661">
        <v>1</v>
      </c>
      <c r="I2520" s="661">
        <v>34</v>
      </c>
      <c r="J2520" s="664">
        <v>34</v>
      </c>
      <c r="K2520" s="664">
        <v>1156</v>
      </c>
      <c r="L2520" s="661">
        <v>1.4166666666666667</v>
      </c>
      <c r="M2520" s="661">
        <v>34</v>
      </c>
      <c r="N2520" s="664">
        <v>21</v>
      </c>
      <c r="O2520" s="664">
        <v>732</v>
      </c>
      <c r="P2520" s="677">
        <v>0.8970588235294118</v>
      </c>
      <c r="Q2520" s="665">
        <v>34.857142857142854</v>
      </c>
    </row>
    <row r="2521" spans="1:17" ht="14.4" customHeight="1" x14ac:dyDescent="0.3">
      <c r="A2521" s="660" t="s">
        <v>7517</v>
      </c>
      <c r="B2521" s="661" t="s">
        <v>7468</v>
      </c>
      <c r="C2521" s="661" t="s">
        <v>4384</v>
      </c>
      <c r="D2521" s="661" t="s">
        <v>7513</v>
      </c>
      <c r="E2521" s="661" t="s">
        <v>7514</v>
      </c>
      <c r="F2521" s="664">
        <v>33</v>
      </c>
      <c r="G2521" s="664">
        <v>5346</v>
      </c>
      <c r="H2521" s="661">
        <v>1</v>
      </c>
      <c r="I2521" s="661">
        <v>162</v>
      </c>
      <c r="J2521" s="664">
        <v>13</v>
      </c>
      <c r="K2521" s="664">
        <v>2119</v>
      </c>
      <c r="L2521" s="661">
        <v>0.39637111859334084</v>
      </c>
      <c r="M2521" s="661">
        <v>163</v>
      </c>
      <c r="N2521" s="664"/>
      <c r="O2521" s="664"/>
      <c r="P2521" s="677"/>
      <c r="Q2521" s="665"/>
    </row>
    <row r="2522" spans="1:17" ht="14.4" customHeight="1" x14ac:dyDescent="0.3">
      <c r="A2522" s="660" t="s">
        <v>7517</v>
      </c>
      <c r="B2522" s="661" t="s">
        <v>7468</v>
      </c>
      <c r="C2522" s="661" t="s">
        <v>4384</v>
      </c>
      <c r="D2522" s="661" t="s">
        <v>7558</v>
      </c>
      <c r="E2522" s="661" t="s">
        <v>7559</v>
      </c>
      <c r="F2522" s="664">
        <v>7</v>
      </c>
      <c r="G2522" s="664">
        <v>4312</v>
      </c>
      <c r="H2522" s="661">
        <v>1</v>
      </c>
      <c r="I2522" s="661">
        <v>616</v>
      </c>
      <c r="J2522" s="664">
        <v>1</v>
      </c>
      <c r="K2522" s="664">
        <v>617</v>
      </c>
      <c r="L2522" s="661">
        <v>0.14308905380333953</v>
      </c>
      <c r="M2522" s="661">
        <v>617</v>
      </c>
      <c r="N2522" s="664"/>
      <c r="O2522" s="664"/>
      <c r="P2522" s="677"/>
      <c r="Q2522" s="665"/>
    </row>
    <row r="2523" spans="1:17" ht="14.4" customHeight="1" x14ac:dyDescent="0.3">
      <c r="A2523" s="660" t="s">
        <v>7517</v>
      </c>
      <c r="B2523" s="661" t="s">
        <v>7468</v>
      </c>
      <c r="C2523" s="661" t="s">
        <v>4384</v>
      </c>
      <c r="D2523" s="661" t="s">
        <v>7560</v>
      </c>
      <c r="E2523" s="661" t="s">
        <v>7561</v>
      </c>
      <c r="F2523" s="664">
        <v>2</v>
      </c>
      <c r="G2523" s="664">
        <v>12064</v>
      </c>
      <c r="H2523" s="661">
        <v>1</v>
      </c>
      <c r="I2523" s="661">
        <v>6032</v>
      </c>
      <c r="J2523" s="664">
        <v>4</v>
      </c>
      <c r="K2523" s="664">
        <v>24152</v>
      </c>
      <c r="L2523" s="661">
        <v>2.0019893899204244</v>
      </c>
      <c r="M2523" s="661">
        <v>6038</v>
      </c>
      <c r="N2523" s="664"/>
      <c r="O2523" s="664"/>
      <c r="P2523" s="677"/>
      <c r="Q2523" s="665"/>
    </row>
    <row r="2524" spans="1:17" ht="14.4" customHeight="1" x14ac:dyDescent="0.3">
      <c r="A2524" s="660" t="s">
        <v>7517</v>
      </c>
      <c r="B2524" s="661" t="s">
        <v>7468</v>
      </c>
      <c r="C2524" s="661" t="s">
        <v>4384</v>
      </c>
      <c r="D2524" s="661" t="s">
        <v>7562</v>
      </c>
      <c r="E2524" s="661" t="s">
        <v>7563</v>
      </c>
      <c r="F2524" s="664">
        <v>21</v>
      </c>
      <c r="G2524" s="664">
        <v>137508</v>
      </c>
      <c r="H2524" s="661">
        <v>1</v>
      </c>
      <c r="I2524" s="661">
        <v>6548</v>
      </c>
      <c r="J2524" s="664">
        <v>4</v>
      </c>
      <c r="K2524" s="664">
        <v>26228</v>
      </c>
      <c r="L2524" s="661">
        <v>0.19073799342583705</v>
      </c>
      <c r="M2524" s="661">
        <v>6557</v>
      </c>
      <c r="N2524" s="664"/>
      <c r="O2524" s="664"/>
      <c r="P2524" s="677"/>
      <c r="Q2524" s="665"/>
    </row>
    <row r="2525" spans="1:17" ht="14.4" customHeight="1" x14ac:dyDescent="0.3">
      <c r="A2525" s="660" t="s">
        <v>7517</v>
      </c>
      <c r="B2525" s="661" t="s">
        <v>7468</v>
      </c>
      <c r="C2525" s="661" t="s">
        <v>4384</v>
      </c>
      <c r="D2525" s="661" t="s">
        <v>7501</v>
      </c>
      <c r="E2525" s="661" t="s">
        <v>7502</v>
      </c>
      <c r="F2525" s="664">
        <v>82</v>
      </c>
      <c r="G2525" s="664">
        <v>0</v>
      </c>
      <c r="H2525" s="661"/>
      <c r="I2525" s="661">
        <v>0</v>
      </c>
      <c r="J2525" s="664">
        <v>62</v>
      </c>
      <c r="K2525" s="664">
        <v>0</v>
      </c>
      <c r="L2525" s="661"/>
      <c r="M2525" s="661">
        <v>0</v>
      </c>
      <c r="N2525" s="664">
        <v>59</v>
      </c>
      <c r="O2525" s="664">
        <v>0</v>
      </c>
      <c r="P2525" s="677"/>
      <c r="Q2525" s="665">
        <v>0</v>
      </c>
    </row>
    <row r="2526" spans="1:17" ht="14.4" customHeight="1" x14ac:dyDescent="0.3">
      <c r="A2526" s="660" t="s">
        <v>7517</v>
      </c>
      <c r="B2526" s="661" t="s">
        <v>7468</v>
      </c>
      <c r="C2526" s="661" t="s">
        <v>4384</v>
      </c>
      <c r="D2526" s="661" t="s">
        <v>7572</v>
      </c>
      <c r="E2526" s="661" t="s">
        <v>7573</v>
      </c>
      <c r="F2526" s="664">
        <v>13</v>
      </c>
      <c r="G2526" s="664">
        <v>11830</v>
      </c>
      <c r="H2526" s="661">
        <v>1</v>
      </c>
      <c r="I2526" s="661">
        <v>910</v>
      </c>
      <c r="J2526" s="664">
        <v>5</v>
      </c>
      <c r="K2526" s="664">
        <v>4555</v>
      </c>
      <c r="L2526" s="661">
        <v>0.38503803888419275</v>
      </c>
      <c r="M2526" s="661">
        <v>911</v>
      </c>
      <c r="N2526" s="664"/>
      <c r="O2526" s="664"/>
      <c r="P2526" s="677"/>
      <c r="Q2526" s="665"/>
    </row>
    <row r="2527" spans="1:17" ht="14.4" customHeight="1" x14ac:dyDescent="0.3">
      <c r="A2527" s="660" t="s">
        <v>7517</v>
      </c>
      <c r="B2527" s="661" t="s">
        <v>7468</v>
      </c>
      <c r="C2527" s="661" t="s">
        <v>4384</v>
      </c>
      <c r="D2527" s="661" t="s">
        <v>7479</v>
      </c>
      <c r="E2527" s="661" t="s">
        <v>7480</v>
      </c>
      <c r="F2527" s="664"/>
      <c r="G2527" s="664"/>
      <c r="H2527" s="661"/>
      <c r="I2527" s="661"/>
      <c r="J2527" s="664"/>
      <c r="K2527" s="664"/>
      <c r="L2527" s="661"/>
      <c r="M2527" s="661"/>
      <c r="N2527" s="664">
        <v>1</v>
      </c>
      <c r="O2527" s="664">
        <v>35</v>
      </c>
      <c r="P2527" s="677"/>
      <c r="Q2527" s="665">
        <v>35</v>
      </c>
    </row>
    <row r="2528" spans="1:17" ht="14.4" customHeight="1" x14ac:dyDescent="0.3">
      <c r="A2528" s="660" t="s">
        <v>7517</v>
      </c>
      <c r="B2528" s="661" t="s">
        <v>7468</v>
      </c>
      <c r="C2528" s="661" t="s">
        <v>4384</v>
      </c>
      <c r="D2528" s="661" t="s">
        <v>7471</v>
      </c>
      <c r="E2528" s="661" t="s">
        <v>7472</v>
      </c>
      <c r="F2528" s="664"/>
      <c r="G2528" s="664"/>
      <c r="H2528" s="661"/>
      <c r="I2528" s="661"/>
      <c r="J2528" s="664"/>
      <c r="K2528" s="664"/>
      <c r="L2528" s="661"/>
      <c r="M2528" s="661"/>
      <c r="N2528" s="664">
        <v>1</v>
      </c>
      <c r="O2528" s="664">
        <v>31</v>
      </c>
      <c r="P2528" s="677"/>
      <c r="Q2528" s="665">
        <v>31</v>
      </c>
    </row>
    <row r="2529" spans="1:17" ht="14.4" customHeight="1" x14ac:dyDescent="0.3">
      <c r="A2529" s="660" t="s">
        <v>7517</v>
      </c>
      <c r="B2529" s="661" t="s">
        <v>7468</v>
      </c>
      <c r="C2529" s="661" t="s">
        <v>4384</v>
      </c>
      <c r="D2529" s="661" t="s">
        <v>7552</v>
      </c>
      <c r="E2529" s="661" t="s">
        <v>7553</v>
      </c>
      <c r="F2529" s="664">
        <v>49</v>
      </c>
      <c r="G2529" s="664">
        <v>15974</v>
      </c>
      <c r="H2529" s="661">
        <v>1</v>
      </c>
      <c r="I2529" s="661">
        <v>326</v>
      </c>
      <c r="J2529" s="664">
        <v>53</v>
      </c>
      <c r="K2529" s="664">
        <v>17331</v>
      </c>
      <c r="L2529" s="661">
        <v>1.0849505446350318</v>
      </c>
      <c r="M2529" s="661">
        <v>327</v>
      </c>
      <c r="N2529" s="664">
        <v>58</v>
      </c>
      <c r="O2529" s="664">
        <v>19119</v>
      </c>
      <c r="P2529" s="677">
        <v>1.1968824339551771</v>
      </c>
      <c r="Q2529" s="665">
        <v>329.63793103448273</v>
      </c>
    </row>
    <row r="2530" spans="1:17" ht="14.4" customHeight="1" x14ac:dyDescent="0.3">
      <c r="A2530" s="660" t="s">
        <v>7517</v>
      </c>
      <c r="B2530" s="661" t="s">
        <v>7468</v>
      </c>
      <c r="C2530" s="661" t="s">
        <v>4384</v>
      </c>
      <c r="D2530" s="661" t="s">
        <v>7481</v>
      </c>
      <c r="E2530" s="661" t="s">
        <v>7482</v>
      </c>
      <c r="F2530" s="664">
        <v>1</v>
      </c>
      <c r="G2530" s="664">
        <v>141</v>
      </c>
      <c r="H2530" s="661">
        <v>1</v>
      </c>
      <c r="I2530" s="661">
        <v>141</v>
      </c>
      <c r="J2530" s="664"/>
      <c r="K2530" s="664"/>
      <c r="L2530" s="661"/>
      <c r="M2530" s="661"/>
      <c r="N2530" s="664"/>
      <c r="O2530" s="664"/>
      <c r="P2530" s="677"/>
      <c r="Q2530" s="665"/>
    </row>
    <row r="2531" spans="1:17" ht="14.4" customHeight="1" x14ac:dyDescent="0.3">
      <c r="A2531" s="660" t="s">
        <v>7517</v>
      </c>
      <c r="B2531" s="661" t="s">
        <v>7468</v>
      </c>
      <c r="C2531" s="661" t="s">
        <v>4384</v>
      </c>
      <c r="D2531" s="661" t="s">
        <v>7574</v>
      </c>
      <c r="E2531" s="661" t="s">
        <v>7575</v>
      </c>
      <c r="F2531" s="664">
        <v>1</v>
      </c>
      <c r="G2531" s="664">
        <v>642</v>
      </c>
      <c r="H2531" s="661">
        <v>1</v>
      </c>
      <c r="I2531" s="661">
        <v>642</v>
      </c>
      <c r="J2531" s="664"/>
      <c r="K2531" s="664"/>
      <c r="L2531" s="661"/>
      <c r="M2531" s="661"/>
      <c r="N2531" s="664"/>
      <c r="O2531" s="664"/>
      <c r="P2531" s="677"/>
      <c r="Q2531" s="665"/>
    </row>
    <row r="2532" spans="1:17" ht="14.4" customHeight="1" x14ac:dyDescent="0.3">
      <c r="A2532" s="660" t="s">
        <v>7517</v>
      </c>
      <c r="B2532" s="661" t="s">
        <v>7468</v>
      </c>
      <c r="C2532" s="661" t="s">
        <v>4384</v>
      </c>
      <c r="D2532" s="661" t="s">
        <v>7485</v>
      </c>
      <c r="E2532" s="661" t="s">
        <v>7486</v>
      </c>
      <c r="F2532" s="664">
        <v>3</v>
      </c>
      <c r="G2532" s="664">
        <v>168</v>
      </c>
      <c r="H2532" s="661">
        <v>1</v>
      </c>
      <c r="I2532" s="661">
        <v>56</v>
      </c>
      <c r="J2532" s="664"/>
      <c r="K2532" s="664"/>
      <c r="L2532" s="661"/>
      <c r="M2532" s="661"/>
      <c r="N2532" s="664"/>
      <c r="O2532" s="664"/>
      <c r="P2532" s="677"/>
      <c r="Q2532" s="665"/>
    </row>
    <row r="2533" spans="1:17" ht="14.4" customHeight="1" x14ac:dyDescent="0.3">
      <c r="A2533" s="660" t="s">
        <v>7517</v>
      </c>
      <c r="B2533" s="661" t="s">
        <v>7468</v>
      </c>
      <c r="C2533" s="661" t="s">
        <v>4384</v>
      </c>
      <c r="D2533" s="661" t="s">
        <v>7580</v>
      </c>
      <c r="E2533" s="661" t="s">
        <v>7581</v>
      </c>
      <c r="F2533" s="664">
        <v>7</v>
      </c>
      <c r="G2533" s="664">
        <v>13195</v>
      </c>
      <c r="H2533" s="661">
        <v>1</v>
      </c>
      <c r="I2533" s="661">
        <v>1885</v>
      </c>
      <c r="J2533" s="664">
        <v>5</v>
      </c>
      <c r="K2533" s="664">
        <v>9440</v>
      </c>
      <c r="L2533" s="661">
        <v>0.71542250852595679</v>
      </c>
      <c r="M2533" s="661">
        <v>1888</v>
      </c>
      <c r="N2533" s="664"/>
      <c r="O2533" s="664"/>
      <c r="P2533" s="677"/>
      <c r="Q2533" s="665"/>
    </row>
    <row r="2534" spans="1:17" ht="14.4" customHeight="1" x14ac:dyDescent="0.3">
      <c r="A2534" s="660" t="s">
        <v>7517</v>
      </c>
      <c r="B2534" s="661" t="s">
        <v>7468</v>
      </c>
      <c r="C2534" s="661" t="s">
        <v>7168</v>
      </c>
      <c r="D2534" s="661" t="s">
        <v>7501</v>
      </c>
      <c r="E2534" s="661" t="s">
        <v>7502</v>
      </c>
      <c r="F2534" s="664"/>
      <c r="G2534" s="664"/>
      <c r="H2534" s="661"/>
      <c r="I2534" s="661"/>
      <c r="J2534" s="664">
        <v>17</v>
      </c>
      <c r="K2534" s="664">
        <v>0</v>
      </c>
      <c r="L2534" s="661"/>
      <c r="M2534" s="661">
        <v>0</v>
      </c>
      <c r="N2534" s="664">
        <v>24</v>
      </c>
      <c r="O2534" s="664">
        <v>0</v>
      </c>
      <c r="P2534" s="677"/>
      <c r="Q2534" s="665">
        <v>0</v>
      </c>
    </row>
    <row r="2535" spans="1:17" ht="14.4" customHeight="1" x14ac:dyDescent="0.3">
      <c r="A2535" s="660" t="s">
        <v>7517</v>
      </c>
      <c r="B2535" s="661" t="s">
        <v>7468</v>
      </c>
      <c r="C2535" s="661" t="s">
        <v>4385</v>
      </c>
      <c r="D2535" s="661" t="s">
        <v>7469</v>
      </c>
      <c r="E2535" s="661" t="s">
        <v>7470</v>
      </c>
      <c r="F2535" s="664">
        <v>2</v>
      </c>
      <c r="G2535" s="664">
        <v>68</v>
      </c>
      <c r="H2535" s="661">
        <v>1</v>
      </c>
      <c r="I2535" s="661">
        <v>34</v>
      </c>
      <c r="J2535" s="664"/>
      <c r="K2535" s="664"/>
      <c r="L2535" s="661"/>
      <c r="M2535" s="661"/>
      <c r="N2535" s="664"/>
      <c r="O2535" s="664"/>
      <c r="P2535" s="677"/>
      <c r="Q2535" s="665"/>
    </row>
    <row r="2536" spans="1:17" ht="14.4" customHeight="1" x14ac:dyDescent="0.3">
      <c r="A2536" s="660" t="s">
        <v>7517</v>
      </c>
      <c r="B2536" s="661" t="s">
        <v>7468</v>
      </c>
      <c r="C2536" s="661" t="s">
        <v>4385</v>
      </c>
      <c r="D2536" s="661" t="s">
        <v>7477</v>
      </c>
      <c r="E2536" s="661" t="s">
        <v>7478</v>
      </c>
      <c r="F2536" s="664">
        <v>6</v>
      </c>
      <c r="G2536" s="664">
        <v>618</v>
      </c>
      <c r="H2536" s="661">
        <v>1</v>
      </c>
      <c r="I2536" s="661">
        <v>103</v>
      </c>
      <c r="J2536" s="664"/>
      <c r="K2536" s="664"/>
      <c r="L2536" s="661"/>
      <c r="M2536" s="661"/>
      <c r="N2536" s="664"/>
      <c r="O2536" s="664"/>
      <c r="P2536" s="677"/>
      <c r="Q2536" s="665"/>
    </row>
    <row r="2537" spans="1:17" ht="14.4" customHeight="1" x14ac:dyDescent="0.3">
      <c r="A2537" s="660" t="s">
        <v>7517</v>
      </c>
      <c r="B2537" s="661" t="s">
        <v>7468</v>
      </c>
      <c r="C2537" s="661" t="s">
        <v>4385</v>
      </c>
      <c r="D2537" s="661" t="s">
        <v>7501</v>
      </c>
      <c r="E2537" s="661" t="s">
        <v>7502</v>
      </c>
      <c r="F2537" s="664">
        <v>2</v>
      </c>
      <c r="G2537" s="664">
        <v>0</v>
      </c>
      <c r="H2537" s="661"/>
      <c r="I2537" s="661">
        <v>0</v>
      </c>
      <c r="J2537" s="664">
        <v>4</v>
      </c>
      <c r="K2537" s="664">
        <v>0</v>
      </c>
      <c r="L2537" s="661"/>
      <c r="M2537" s="661">
        <v>0</v>
      </c>
      <c r="N2537" s="664">
        <v>7</v>
      </c>
      <c r="O2537" s="664">
        <v>0</v>
      </c>
      <c r="P2537" s="677"/>
      <c r="Q2537" s="665">
        <v>0</v>
      </c>
    </row>
    <row r="2538" spans="1:17" ht="14.4" customHeight="1" x14ac:dyDescent="0.3">
      <c r="A2538" s="660" t="s">
        <v>7517</v>
      </c>
      <c r="B2538" s="661" t="s">
        <v>7468</v>
      </c>
      <c r="C2538" s="661" t="s">
        <v>4385</v>
      </c>
      <c r="D2538" s="661" t="s">
        <v>7479</v>
      </c>
      <c r="E2538" s="661" t="s">
        <v>7480</v>
      </c>
      <c r="F2538" s="664">
        <v>1</v>
      </c>
      <c r="G2538" s="664">
        <v>25</v>
      </c>
      <c r="H2538" s="661">
        <v>1</v>
      </c>
      <c r="I2538" s="661">
        <v>25</v>
      </c>
      <c r="J2538" s="664"/>
      <c r="K2538" s="664"/>
      <c r="L2538" s="661"/>
      <c r="M2538" s="661"/>
      <c r="N2538" s="664"/>
      <c r="O2538" s="664"/>
      <c r="P2538" s="677"/>
      <c r="Q2538" s="665"/>
    </row>
    <row r="2539" spans="1:17" ht="14.4" customHeight="1" x14ac:dyDescent="0.3">
      <c r="A2539" s="660" t="s">
        <v>7517</v>
      </c>
      <c r="B2539" s="661" t="s">
        <v>7468</v>
      </c>
      <c r="C2539" s="661" t="s">
        <v>4385</v>
      </c>
      <c r="D2539" s="661" t="s">
        <v>7552</v>
      </c>
      <c r="E2539" s="661" t="s">
        <v>7553</v>
      </c>
      <c r="F2539" s="664"/>
      <c r="G2539" s="664"/>
      <c r="H2539" s="661"/>
      <c r="I2539" s="661"/>
      <c r="J2539" s="664">
        <v>1</v>
      </c>
      <c r="K2539" s="664">
        <v>327</v>
      </c>
      <c r="L2539" s="661"/>
      <c r="M2539" s="661">
        <v>327</v>
      </c>
      <c r="N2539" s="664"/>
      <c r="O2539" s="664"/>
      <c r="P2539" s="677"/>
      <c r="Q2539" s="665"/>
    </row>
    <row r="2540" spans="1:17" ht="14.4" customHeight="1" x14ac:dyDescent="0.3">
      <c r="A2540" s="660" t="s">
        <v>7517</v>
      </c>
      <c r="B2540" s="661" t="s">
        <v>7468</v>
      </c>
      <c r="C2540" s="661" t="s">
        <v>4385</v>
      </c>
      <c r="D2540" s="661" t="s">
        <v>7481</v>
      </c>
      <c r="E2540" s="661" t="s">
        <v>7482</v>
      </c>
      <c r="F2540" s="664">
        <v>3</v>
      </c>
      <c r="G2540" s="664">
        <v>423</v>
      </c>
      <c r="H2540" s="661">
        <v>1</v>
      </c>
      <c r="I2540" s="661">
        <v>141</v>
      </c>
      <c r="J2540" s="664"/>
      <c r="K2540" s="664"/>
      <c r="L2540" s="661"/>
      <c r="M2540" s="661"/>
      <c r="N2540" s="664"/>
      <c r="O2540" s="664"/>
      <c r="P2540" s="677"/>
      <c r="Q2540" s="665"/>
    </row>
    <row r="2541" spans="1:17" ht="14.4" customHeight="1" x14ac:dyDescent="0.3">
      <c r="A2541" s="660" t="s">
        <v>7517</v>
      </c>
      <c r="B2541" s="661" t="s">
        <v>7468</v>
      </c>
      <c r="C2541" s="661" t="s">
        <v>4387</v>
      </c>
      <c r="D2541" s="661" t="s">
        <v>7469</v>
      </c>
      <c r="E2541" s="661" t="s">
        <v>7470</v>
      </c>
      <c r="F2541" s="664">
        <v>5</v>
      </c>
      <c r="G2541" s="664">
        <v>170</v>
      </c>
      <c r="H2541" s="661">
        <v>1</v>
      </c>
      <c r="I2541" s="661">
        <v>34</v>
      </c>
      <c r="J2541" s="664">
        <v>9</v>
      </c>
      <c r="K2541" s="664">
        <v>306</v>
      </c>
      <c r="L2541" s="661">
        <v>1.8</v>
      </c>
      <c r="M2541" s="661">
        <v>34</v>
      </c>
      <c r="N2541" s="664">
        <v>33</v>
      </c>
      <c r="O2541" s="664">
        <v>1152</v>
      </c>
      <c r="P2541" s="677">
        <v>6.776470588235294</v>
      </c>
      <c r="Q2541" s="665">
        <v>34.909090909090907</v>
      </c>
    </row>
    <row r="2542" spans="1:17" ht="14.4" customHeight="1" x14ac:dyDescent="0.3">
      <c r="A2542" s="660" t="s">
        <v>7517</v>
      </c>
      <c r="B2542" s="661" t="s">
        <v>7468</v>
      </c>
      <c r="C2542" s="661" t="s">
        <v>4387</v>
      </c>
      <c r="D2542" s="661" t="s">
        <v>7513</v>
      </c>
      <c r="E2542" s="661" t="s">
        <v>7514</v>
      </c>
      <c r="F2542" s="664">
        <v>12</v>
      </c>
      <c r="G2542" s="664">
        <v>1944</v>
      </c>
      <c r="H2542" s="661">
        <v>1</v>
      </c>
      <c r="I2542" s="661">
        <v>162</v>
      </c>
      <c r="J2542" s="664">
        <v>50</v>
      </c>
      <c r="K2542" s="664">
        <v>8150</v>
      </c>
      <c r="L2542" s="661">
        <v>4.1923868312757202</v>
      </c>
      <c r="M2542" s="661">
        <v>163</v>
      </c>
      <c r="N2542" s="664">
        <v>167</v>
      </c>
      <c r="O2542" s="664">
        <v>27380</v>
      </c>
      <c r="P2542" s="677">
        <v>14.084362139917696</v>
      </c>
      <c r="Q2542" s="665">
        <v>163.95209580838323</v>
      </c>
    </row>
    <row r="2543" spans="1:17" ht="14.4" customHeight="1" x14ac:dyDescent="0.3">
      <c r="A2543" s="660" t="s">
        <v>7517</v>
      </c>
      <c r="B2543" s="661" t="s">
        <v>7468</v>
      </c>
      <c r="C2543" s="661" t="s">
        <v>4387</v>
      </c>
      <c r="D2543" s="661" t="s">
        <v>7554</v>
      </c>
      <c r="E2543" s="661" t="s">
        <v>7555</v>
      </c>
      <c r="F2543" s="664">
        <v>8</v>
      </c>
      <c r="G2543" s="664">
        <v>9464</v>
      </c>
      <c r="H2543" s="661">
        <v>1</v>
      </c>
      <c r="I2543" s="661">
        <v>1183</v>
      </c>
      <c r="J2543" s="664">
        <v>59</v>
      </c>
      <c r="K2543" s="664">
        <v>69974</v>
      </c>
      <c r="L2543" s="661">
        <v>7.3937024513947591</v>
      </c>
      <c r="M2543" s="661">
        <v>1186</v>
      </c>
      <c r="N2543" s="664">
        <v>103</v>
      </c>
      <c r="O2543" s="664">
        <v>122716</v>
      </c>
      <c r="P2543" s="677">
        <v>12.966610312764159</v>
      </c>
      <c r="Q2543" s="665">
        <v>1191.4174757281553</v>
      </c>
    </row>
    <row r="2544" spans="1:17" ht="14.4" customHeight="1" x14ac:dyDescent="0.3">
      <c r="A2544" s="660" t="s">
        <v>7517</v>
      </c>
      <c r="B2544" s="661" t="s">
        <v>7468</v>
      </c>
      <c r="C2544" s="661" t="s">
        <v>4387</v>
      </c>
      <c r="D2544" s="661" t="s">
        <v>7558</v>
      </c>
      <c r="E2544" s="661" t="s">
        <v>7559</v>
      </c>
      <c r="F2544" s="664"/>
      <c r="G2544" s="664"/>
      <c r="H2544" s="661"/>
      <c r="I2544" s="661"/>
      <c r="J2544" s="664"/>
      <c r="K2544" s="664"/>
      <c r="L2544" s="661"/>
      <c r="M2544" s="661"/>
      <c r="N2544" s="664">
        <v>1</v>
      </c>
      <c r="O2544" s="664">
        <v>618</v>
      </c>
      <c r="P2544" s="677"/>
      <c r="Q2544" s="665">
        <v>618</v>
      </c>
    </row>
    <row r="2545" spans="1:17" ht="14.4" customHeight="1" x14ac:dyDescent="0.3">
      <c r="A2545" s="660" t="s">
        <v>7517</v>
      </c>
      <c r="B2545" s="661" t="s">
        <v>7468</v>
      </c>
      <c r="C2545" s="661" t="s">
        <v>4387</v>
      </c>
      <c r="D2545" s="661" t="s">
        <v>7560</v>
      </c>
      <c r="E2545" s="661" t="s">
        <v>7561</v>
      </c>
      <c r="F2545" s="664">
        <v>3</v>
      </c>
      <c r="G2545" s="664">
        <v>18096</v>
      </c>
      <c r="H2545" s="661">
        <v>1</v>
      </c>
      <c r="I2545" s="661">
        <v>6032</v>
      </c>
      <c r="J2545" s="664"/>
      <c r="K2545" s="664"/>
      <c r="L2545" s="661"/>
      <c r="M2545" s="661"/>
      <c r="N2545" s="664">
        <v>19</v>
      </c>
      <c r="O2545" s="664">
        <v>114876</v>
      </c>
      <c r="P2545" s="677">
        <v>6.3481432360742707</v>
      </c>
      <c r="Q2545" s="665">
        <v>6046.105263157895</v>
      </c>
    </row>
    <row r="2546" spans="1:17" ht="14.4" customHeight="1" x14ac:dyDescent="0.3">
      <c r="A2546" s="660" t="s">
        <v>7517</v>
      </c>
      <c r="B2546" s="661" t="s">
        <v>7468</v>
      </c>
      <c r="C2546" s="661" t="s">
        <v>4387</v>
      </c>
      <c r="D2546" s="661" t="s">
        <v>7562</v>
      </c>
      <c r="E2546" s="661" t="s">
        <v>7563</v>
      </c>
      <c r="F2546" s="664">
        <v>7</v>
      </c>
      <c r="G2546" s="664">
        <v>45836</v>
      </c>
      <c r="H2546" s="661">
        <v>1</v>
      </c>
      <c r="I2546" s="661">
        <v>6548</v>
      </c>
      <c r="J2546" s="664">
        <v>3</v>
      </c>
      <c r="K2546" s="664">
        <v>19671</v>
      </c>
      <c r="L2546" s="661">
        <v>0.42916048520813332</v>
      </c>
      <c r="M2546" s="661">
        <v>6557</v>
      </c>
      <c r="N2546" s="664"/>
      <c r="O2546" s="664"/>
      <c r="P2546" s="677"/>
      <c r="Q2546" s="665"/>
    </row>
    <row r="2547" spans="1:17" ht="14.4" customHeight="1" x14ac:dyDescent="0.3">
      <c r="A2547" s="660" t="s">
        <v>7517</v>
      </c>
      <c r="B2547" s="661" t="s">
        <v>7468</v>
      </c>
      <c r="C2547" s="661" t="s">
        <v>4387</v>
      </c>
      <c r="D2547" s="661" t="s">
        <v>7568</v>
      </c>
      <c r="E2547" s="661" t="s">
        <v>7569</v>
      </c>
      <c r="F2547" s="664">
        <v>3</v>
      </c>
      <c r="G2547" s="664">
        <v>2004</v>
      </c>
      <c r="H2547" s="661">
        <v>1</v>
      </c>
      <c r="I2547" s="661">
        <v>668</v>
      </c>
      <c r="J2547" s="664">
        <v>20</v>
      </c>
      <c r="K2547" s="664">
        <v>13480</v>
      </c>
      <c r="L2547" s="661">
        <v>6.7265469061876244</v>
      </c>
      <c r="M2547" s="661">
        <v>674</v>
      </c>
      <c r="N2547" s="664">
        <v>27</v>
      </c>
      <c r="O2547" s="664">
        <v>18473</v>
      </c>
      <c r="P2547" s="677">
        <v>9.2180638722554882</v>
      </c>
      <c r="Q2547" s="665">
        <v>684.18518518518522</v>
      </c>
    </row>
    <row r="2548" spans="1:17" ht="14.4" customHeight="1" x14ac:dyDescent="0.3">
      <c r="A2548" s="660" t="s">
        <v>7517</v>
      </c>
      <c r="B2548" s="661" t="s">
        <v>7468</v>
      </c>
      <c r="C2548" s="661" t="s">
        <v>4387</v>
      </c>
      <c r="D2548" s="661" t="s">
        <v>7501</v>
      </c>
      <c r="E2548" s="661" t="s">
        <v>7502</v>
      </c>
      <c r="F2548" s="664">
        <v>51</v>
      </c>
      <c r="G2548" s="664">
        <v>0</v>
      </c>
      <c r="H2548" s="661"/>
      <c r="I2548" s="661">
        <v>0</v>
      </c>
      <c r="J2548" s="664">
        <v>142</v>
      </c>
      <c r="K2548" s="664">
        <v>0</v>
      </c>
      <c r="L2548" s="661"/>
      <c r="M2548" s="661">
        <v>0</v>
      </c>
      <c r="N2548" s="664">
        <v>279</v>
      </c>
      <c r="O2548" s="664">
        <v>0</v>
      </c>
      <c r="P2548" s="677"/>
      <c r="Q2548" s="665">
        <v>0</v>
      </c>
    </row>
    <row r="2549" spans="1:17" ht="14.4" customHeight="1" x14ac:dyDescent="0.3">
      <c r="A2549" s="660" t="s">
        <v>7517</v>
      </c>
      <c r="B2549" s="661" t="s">
        <v>7468</v>
      </c>
      <c r="C2549" s="661" t="s">
        <v>4387</v>
      </c>
      <c r="D2549" s="661" t="s">
        <v>7572</v>
      </c>
      <c r="E2549" s="661" t="s">
        <v>7573</v>
      </c>
      <c r="F2549" s="664">
        <v>9</v>
      </c>
      <c r="G2549" s="664">
        <v>8190</v>
      </c>
      <c r="H2549" s="661">
        <v>1</v>
      </c>
      <c r="I2549" s="661">
        <v>910</v>
      </c>
      <c r="J2549" s="664">
        <v>2</v>
      </c>
      <c r="K2549" s="664">
        <v>1822</v>
      </c>
      <c r="L2549" s="661">
        <v>0.22246642246642245</v>
      </c>
      <c r="M2549" s="661">
        <v>911</v>
      </c>
      <c r="N2549" s="664">
        <v>20</v>
      </c>
      <c r="O2549" s="664">
        <v>18265</v>
      </c>
      <c r="P2549" s="677">
        <v>2.2301587301587302</v>
      </c>
      <c r="Q2549" s="665">
        <v>913.25</v>
      </c>
    </row>
    <row r="2550" spans="1:17" ht="14.4" customHeight="1" x14ac:dyDescent="0.3">
      <c r="A2550" s="660" t="s">
        <v>7517</v>
      </c>
      <c r="B2550" s="661" t="s">
        <v>7468</v>
      </c>
      <c r="C2550" s="661" t="s">
        <v>4387</v>
      </c>
      <c r="D2550" s="661" t="s">
        <v>7479</v>
      </c>
      <c r="E2550" s="661" t="s">
        <v>7480</v>
      </c>
      <c r="F2550" s="664"/>
      <c r="G2550" s="664"/>
      <c r="H2550" s="661"/>
      <c r="I2550" s="661"/>
      <c r="J2550" s="664"/>
      <c r="K2550" s="664"/>
      <c r="L2550" s="661"/>
      <c r="M2550" s="661"/>
      <c r="N2550" s="664">
        <v>8</v>
      </c>
      <c r="O2550" s="664">
        <v>288</v>
      </c>
      <c r="P2550" s="677"/>
      <c r="Q2550" s="665">
        <v>36</v>
      </c>
    </row>
    <row r="2551" spans="1:17" ht="14.4" customHeight="1" x14ac:dyDescent="0.3">
      <c r="A2551" s="660" t="s">
        <v>7517</v>
      </c>
      <c r="B2551" s="661" t="s">
        <v>7468</v>
      </c>
      <c r="C2551" s="661" t="s">
        <v>4387</v>
      </c>
      <c r="D2551" s="661" t="s">
        <v>7471</v>
      </c>
      <c r="E2551" s="661" t="s">
        <v>7472</v>
      </c>
      <c r="F2551" s="664"/>
      <c r="G2551" s="664"/>
      <c r="H2551" s="661"/>
      <c r="I2551" s="661"/>
      <c r="J2551" s="664">
        <v>1</v>
      </c>
      <c r="K2551" s="664">
        <v>30</v>
      </c>
      <c r="L2551" s="661"/>
      <c r="M2551" s="661">
        <v>30</v>
      </c>
      <c r="N2551" s="664"/>
      <c r="O2551" s="664"/>
      <c r="P2551" s="677"/>
      <c r="Q2551" s="665"/>
    </row>
    <row r="2552" spans="1:17" ht="14.4" customHeight="1" x14ac:dyDescent="0.3">
      <c r="A2552" s="660" t="s">
        <v>7517</v>
      </c>
      <c r="B2552" s="661" t="s">
        <v>7468</v>
      </c>
      <c r="C2552" s="661" t="s">
        <v>4387</v>
      </c>
      <c r="D2552" s="661" t="s">
        <v>7552</v>
      </c>
      <c r="E2552" s="661" t="s">
        <v>7553</v>
      </c>
      <c r="F2552" s="664">
        <v>36</v>
      </c>
      <c r="G2552" s="664">
        <v>11736</v>
      </c>
      <c r="H2552" s="661">
        <v>1</v>
      </c>
      <c r="I2552" s="661">
        <v>326</v>
      </c>
      <c r="J2552" s="664">
        <v>97</v>
      </c>
      <c r="K2552" s="664">
        <v>31719</v>
      </c>
      <c r="L2552" s="661">
        <v>2.7027096114519429</v>
      </c>
      <c r="M2552" s="661">
        <v>327</v>
      </c>
      <c r="N2552" s="664">
        <v>157</v>
      </c>
      <c r="O2552" s="664">
        <v>51765</v>
      </c>
      <c r="P2552" s="677">
        <v>4.4107873210633946</v>
      </c>
      <c r="Q2552" s="665">
        <v>329.71337579617835</v>
      </c>
    </row>
    <row r="2553" spans="1:17" ht="14.4" customHeight="1" x14ac:dyDescent="0.3">
      <c r="A2553" s="660" t="s">
        <v>7517</v>
      </c>
      <c r="B2553" s="661" t="s">
        <v>7468</v>
      </c>
      <c r="C2553" s="661" t="s">
        <v>4387</v>
      </c>
      <c r="D2553" s="661" t="s">
        <v>7576</v>
      </c>
      <c r="E2553" s="661" t="s">
        <v>7577</v>
      </c>
      <c r="F2553" s="664">
        <v>5</v>
      </c>
      <c r="G2553" s="664">
        <v>2475</v>
      </c>
      <c r="H2553" s="661">
        <v>1</v>
      </c>
      <c r="I2553" s="661">
        <v>495</v>
      </c>
      <c r="J2553" s="664">
        <v>22</v>
      </c>
      <c r="K2553" s="664">
        <v>10934</v>
      </c>
      <c r="L2553" s="661">
        <v>4.4177777777777774</v>
      </c>
      <c r="M2553" s="661">
        <v>497</v>
      </c>
      <c r="N2553" s="664">
        <v>30</v>
      </c>
      <c r="O2553" s="664">
        <v>15022</v>
      </c>
      <c r="P2553" s="677">
        <v>6.0694949494949491</v>
      </c>
      <c r="Q2553" s="665">
        <v>500.73333333333335</v>
      </c>
    </row>
    <row r="2554" spans="1:17" ht="14.4" customHeight="1" x14ac:dyDescent="0.3">
      <c r="A2554" s="660" t="s">
        <v>7517</v>
      </c>
      <c r="B2554" s="661" t="s">
        <v>7468</v>
      </c>
      <c r="C2554" s="661" t="s">
        <v>4387</v>
      </c>
      <c r="D2554" s="661" t="s">
        <v>7578</v>
      </c>
      <c r="E2554" s="661" t="s">
        <v>7579</v>
      </c>
      <c r="F2554" s="664">
        <v>2</v>
      </c>
      <c r="G2554" s="664">
        <v>7384</v>
      </c>
      <c r="H2554" s="661">
        <v>1</v>
      </c>
      <c r="I2554" s="661">
        <v>3692</v>
      </c>
      <c r="J2554" s="664">
        <v>14</v>
      </c>
      <c r="K2554" s="664">
        <v>51744</v>
      </c>
      <c r="L2554" s="661">
        <v>7.0075839653304444</v>
      </c>
      <c r="M2554" s="661">
        <v>3696</v>
      </c>
      <c r="N2554" s="664">
        <v>33</v>
      </c>
      <c r="O2554" s="664">
        <v>122232</v>
      </c>
      <c r="P2554" s="677">
        <v>16.553629469122427</v>
      </c>
      <c r="Q2554" s="665">
        <v>3704</v>
      </c>
    </row>
    <row r="2555" spans="1:17" ht="14.4" customHeight="1" x14ac:dyDescent="0.3">
      <c r="A2555" s="660" t="s">
        <v>7517</v>
      </c>
      <c r="B2555" s="661" t="s">
        <v>7468</v>
      </c>
      <c r="C2555" s="661" t="s">
        <v>4387</v>
      </c>
      <c r="D2555" s="661" t="s">
        <v>7580</v>
      </c>
      <c r="E2555" s="661" t="s">
        <v>7581</v>
      </c>
      <c r="F2555" s="664">
        <v>42</v>
      </c>
      <c r="G2555" s="664">
        <v>79170</v>
      </c>
      <c r="H2555" s="661">
        <v>1</v>
      </c>
      <c r="I2555" s="661">
        <v>1885</v>
      </c>
      <c r="J2555" s="664">
        <v>96</v>
      </c>
      <c r="K2555" s="664">
        <v>181248</v>
      </c>
      <c r="L2555" s="661">
        <v>2.2893520272830616</v>
      </c>
      <c r="M2555" s="661">
        <v>1888</v>
      </c>
      <c r="N2555" s="664">
        <v>168</v>
      </c>
      <c r="O2555" s="664">
        <v>318090</v>
      </c>
      <c r="P2555" s="677">
        <v>4.0178097764304663</v>
      </c>
      <c r="Q2555" s="665">
        <v>1893.3928571428571</v>
      </c>
    </row>
    <row r="2556" spans="1:17" ht="14.4" customHeight="1" x14ac:dyDescent="0.3">
      <c r="A2556" s="660" t="s">
        <v>7517</v>
      </c>
      <c r="B2556" s="661" t="s">
        <v>7468</v>
      </c>
      <c r="C2556" s="661" t="s">
        <v>4388</v>
      </c>
      <c r="D2556" s="661" t="s">
        <v>7469</v>
      </c>
      <c r="E2556" s="661" t="s">
        <v>7470</v>
      </c>
      <c r="F2556" s="664">
        <v>22</v>
      </c>
      <c r="G2556" s="664">
        <v>748</v>
      </c>
      <c r="H2556" s="661">
        <v>1</v>
      </c>
      <c r="I2556" s="661">
        <v>34</v>
      </c>
      <c r="J2556" s="664">
        <v>14</v>
      </c>
      <c r="K2556" s="664">
        <v>476</v>
      </c>
      <c r="L2556" s="661">
        <v>0.63636363636363635</v>
      </c>
      <c r="M2556" s="661">
        <v>34</v>
      </c>
      <c r="N2556" s="664">
        <v>78</v>
      </c>
      <c r="O2556" s="664">
        <v>2713</v>
      </c>
      <c r="P2556" s="677">
        <v>3.6270053475935828</v>
      </c>
      <c r="Q2556" s="665">
        <v>34.782051282051285</v>
      </c>
    </row>
    <row r="2557" spans="1:17" ht="14.4" customHeight="1" x14ac:dyDescent="0.3">
      <c r="A2557" s="660" t="s">
        <v>7517</v>
      </c>
      <c r="B2557" s="661" t="s">
        <v>7468</v>
      </c>
      <c r="C2557" s="661" t="s">
        <v>4388</v>
      </c>
      <c r="D2557" s="661" t="s">
        <v>7513</v>
      </c>
      <c r="E2557" s="661" t="s">
        <v>7514</v>
      </c>
      <c r="F2557" s="664">
        <v>367</v>
      </c>
      <c r="G2557" s="664">
        <v>59454</v>
      </c>
      <c r="H2557" s="661">
        <v>1</v>
      </c>
      <c r="I2557" s="661">
        <v>162</v>
      </c>
      <c r="J2557" s="664">
        <v>324</v>
      </c>
      <c r="K2557" s="664">
        <v>52812</v>
      </c>
      <c r="L2557" s="661">
        <v>0.88828337874659402</v>
      </c>
      <c r="M2557" s="661">
        <v>163</v>
      </c>
      <c r="N2557" s="664">
        <v>461</v>
      </c>
      <c r="O2557" s="664">
        <v>75458</v>
      </c>
      <c r="P2557" s="677">
        <v>1.2691828977024253</v>
      </c>
      <c r="Q2557" s="665">
        <v>163.68329718004338</v>
      </c>
    </row>
    <row r="2558" spans="1:17" ht="14.4" customHeight="1" x14ac:dyDescent="0.3">
      <c r="A2558" s="660" t="s">
        <v>7517</v>
      </c>
      <c r="B2558" s="661" t="s">
        <v>7468</v>
      </c>
      <c r="C2558" s="661" t="s">
        <v>4388</v>
      </c>
      <c r="D2558" s="661" t="s">
        <v>7554</v>
      </c>
      <c r="E2558" s="661" t="s">
        <v>7555</v>
      </c>
      <c r="F2558" s="664">
        <v>41</v>
      </c>
      <c r="G2558" s="664">
        <v>48503</v>
      </c>
      <c r="H2558" s="661">
        <v>1</v>
      </c>
      <c r="I2558" s="661">
        <v>1183</v>
      </c>
      <c r="J2558" s="664">
        <v>31</v>
      </c>
      <c r="K2558" s="664">
        <v>36766</v>
      </c>
      <c r="L2558" s="661">
        <v>0.75801496814630021</v>
      </c>
      <c r="M2558" s="661">
        <v>1186</v>
      </c>
      <c r="N2558" s="664">
        <v>41</v>
      </c>
      <c r="O2558" s="664">
        <v>48782</v>
      </c>
      <c r="P2558" s="677">
        <v>1.0057522215120713</v>
      </c>
      <c r="Q2558" s="665">
        <v>1189.8048780487804</v>
      </c>
    </row>
    <row r="2559" spans="1:17" ht="14.4" customHeight="1" x14ac:dyDescent="0.3">
      <c r="A2559" s="660" t="s">
        <v>7517</v>
      </c>
      <c r="B2559" s="661" t="s">
        <v>7468</v>
      </c>
      <c r="C2559" s="661" t="s">
        <v>4388</v>
      </c>
      <c r="D2559" s="661" t="s">
        <v>7558</v>
      </c>
      <c r="E2559" s="661" t="s">
        <v>7559</v>
      </c>
      <c r="F2559" s="664">
        <v>15</v>
      </c>
      <c r="G2559" s="664">
        <v>9240</v>
      </c>
      <c r="H2559" s="661">
        <v>1</v>
      </c>
      <c r="I2559" s="661">
        <v>616</v>
      </c>
      <c r="J2559" s="664">
        <v>12</v>
      </c>
      <c r="K2559" s="664">
        <v>7404</v>
      </c>
      <c r="L2559" s="661">
        <v>0.80129870129870129</v>
      </c>
      <c r="M2559" s="661">
        <v>617</v>
      </c>
      <c r="N2559" s="664">
        <v>25</v>
      </c>
      <c r="O2559" s="664">
        <v>15443</v>
      </c>
      <c r="P2559" s="677">
        <v>1.6713203463203463</v>
      </c>
      <c r="Q2559" s="665">
        <v>617.72</v>
      </c>
    </row>
    <row r="2560" spans="1:17" ht="14.4" customHeight="1" x14ac:dyDescent="0.3">
      <c r="A2560" s="660" t="s">
        <v>7517</v>
      </c>
      <c r="B2560" s="661" t="s">
        <v>7468</v>
      </c>
      <c r="C2560" s="661" t="s">
        <v>4388</v>
      </c>
      <c r="D2560" s="661" t="s">
        <v>7560</v>
      </c>
      <c r="E2560" s="661" t="s">
        <v>7561</v>
      </c>
      <c r="F2560" s="664">
        <v>22</v>
      </c>
      <c r="G2560" s="664">
        <v>132704</v>
      </c>
      <c r="H2560" s="661">
        <v>1</v>
      </c>
      <c r="I2560" s="661">
        <v>6032</v>
      </c>
      <c r="J2560" s="664">
        <v>26</v>
      </c>
      <c r="K2560" s="664">
        <v>156988</v>
      </c>
      <c r="L2560" s="661">
        <v>1.1829937304075235</v>
      </c>
      <c r="M2560" s="661">
        <v>6038</v>
      </c>
      <c r="N2560" s="664">
        <v>7</v>
      </c>
      <c r="O2560" s="664">
        <v>42288</v>
      </c>
      <c r="P2560" s="677">
        <v>0.31866409452616351</v>
      </c>
      <c r="Q2560" s="665">
        <v>6041.1428571428569</v>
      </c>
    </row>
    <row r="2561" spans="1:17" ht="14.4" customHeight="1" x14ac:dyDescent="0.3">
      <c r="A2561" s="660" t="s">
        <v>7517</v>
      </c>
      <c r="B2561" s="661" t="s">
        <v>7468</v>
      </c>
      <c r="C2561" s="661" t="s">
        <v>4388</v>
      </c>
      <c r="D2561" s="661" t="s">
        <v>7562</v>
      </c>
      <c r="E2561" s="661" t="s">
        <v>7563</v>
      </c>
      <c r="F2561" s="664">
        <v>73</v>
      </c>
      <c r="G2561" s="664">
        <v>478004</v>
      </c>
      <c r="H2561" s="661">
        <v>1</v>
      </c>
      <c r="I2561" s="661">
        <v>6548</v>
      </c>
      <c r="J2561" s="664">
        <v>49</v>
      </c>
      <c r="K2561" s="664">
        <v>321293</v>
      </c>
      <c r="L2561" s="661">
        <v>0.67215546313419972</v>
      </c>
      <c r="M2561" s="661">
        <v>6557</v>
      </c>
      <c r="N2561" s="664">
        <v>37</v>
      </c>
      <c r="O2561" s="664">
        <v>243051</v>
      </c>
      <c r="P2561" s="677">
        <v>0.5084706404130509</v>
      </c>
      <c r="Q2561" s="665">
        <v>6568.9459459459458</v>
      </c>
    </row>
    <row r="2562" spans="1:17" ht="14.4" customHeight="1" x14ac:dyDescent="0.3">
      <c r="A2562" s="660" t="s">
        <v>7517</v>
      </c>
      <c r="B2562" s="661" t="s">
        <v>7468</v>
      </c>
      <c r="C2562" s="661" t="s">
        <v>4388</v>
      </c>
      <c r="D2562" s="661" t="s">
        <v>7568</v>
      </c>
      <c r="E2562" s="661" t="s">
        <v>7569</v>
      </c>
      <c r="F2562" s="664">
        <v>4</v>
      </c>
      <c r="G2562" s="664">
        <v>2672</v>
      </c>
      <c r="H2562" s="661">
        <v>1</v>
      </c>
      <c r="I2562" s="661">
        <v>668</v>
      </c>
      <c r="J2562" s="664">
        <v>12</v>
      </c>
      <c r="K2562" s="664">
        <v>8088</v>
      </c>
      <c r="L2562" s="661">
        <v>3.0269461077844313</v>
      </c>
      <c r="M2562" s="661">
        <v>674</v>
      </c>
      <c r="N2562" s="664">
        <v>6</v>
      </c>
      <c r="O2562" s="664">
        <v>4110</v>
      </c>
      <c r="P2562" s="677">
        <v>1.5381736526946108</v>
      </c>
      <c r="Q2562" s="665">
        <v>685</v>
      </c>
    </row>
    <row r="2563" spans="1:17" ht="14.4" customHeight="1" x14ac:dyDescent="0.3">
      <c r="A2563" s="660" t="s">
        <v>7517</v>
      </c>
      <c r="B2563" s="661" t="s">
        <v>7468</v>
      </c>
      <c r="C2563" s="661" t="s">
        <v>4388</v>
      </c>
      <c r="D2563" s="661" t="s">
        <v>7477</v>
      </c>
      <c r="E2563" s="661" t="s">
        <v>7478</v>
      </c>
      <c r="F2563" s="664"/>
      <c r="G2563" s="664"/>
      <c r="H2563" s="661"/>
      <c r="I2563" s="661"/>
      <c r="J2563" s="664"/>
      <c r="K2563" s="664"/>
      <c r="L2563" s="661"/>
      <c r="M2563" s="661"/>
      <c r="N2563" s="664">
        <v>2</v>
      </c>
      <c r="O2563" s="664">
        <v>210</v>
      </c>
      <c r="P2563" s="677"/>
      <c r="Q2563" s="665">
        <v>105</v>
      </c>
    </row>
    <row r="2564" spans="1:17" ht="14.4" customHeight="1" x14ac:dyDescent="0.3">
      <c r="A2564" s="660" t="s">
        <v>7517</v>
      </c>
      <c r="B2564" s="661" t="s">
        <v>7468</v>
      </c>
      <c r="C2564" s="661" t="s">
        <v>4388</v>
      </c>
      <c r="D2564" s="661" t="s">
        <v>7501</v>
      </c>
      <c r="E2564" s="661" t="s">
        <v>7502</v>
      </c>
      <c r="F2564" s="664">
        <v>402</v>
      </c>
      <c r="G2564" s="664">
        <v>0</v>
      </c>
      <c r="H2564" s="661"/>
      <c r="I2564" s="661">
        <v>0</v>
      </c>
      <c r="J2564" s="664">
        <v>402</v>
      </c>
      <c r="K2564" s="664">
        <v>0</v>
      </c>
      <c r="L2564" s="661"/>
      <c r="M2564" s="661">
        <v>0</v>
      </c>
      <c r="N2564" s="664">
        <v>516</v>
      </c>
      <c r="O2564" s="664">
        <v>0</v>
      </c>
      <c r="P2564" s="677"/>
      <c r="Q2564" s="665">
        <v>0</v>
      </c>
    </row>
    <row r="2565" spans="1:17" ht="14.4" customHeight="1" x14ac:dyDescent="0.3">
      <c r="A2565" s="660" t="s">
        <v>7517</v>
      </c>
      <c r="B2565" s="661" t="s">
        <v>7468</v>
      </c>
      <c r="C2565" s="661" t="s">
        <v>4388</v>
      </c>
      <c r="D2565" s="661" t="s">
        <v>7572</v>
      </c>
      <c r="E2565" s="661" t="s">
        <v>7573</v>
      </c>
      <c r="F2565" s="664">
        <v>98</v>
      </c>
      <c r="G2565" s="664">
        <v>89180</v>
      </c>
      <c r="H2565" s="661">
        <v>1</v>
      </c>
      <c r="I2565" s="661">
        <v>910</v>
      </c>
      <c r="J2565" s="664">
        <v>61</v>
      </c>
      <c r="K2565" s="664">
        <v>55571</v>
      </c>
      <c r="L2565" s="661">
        <v>0.62313298945952011</v>
      </c>
      <c r="M2565" s="661">
        <v>911</v>
      </c>
      <c r="N2565" s="664">
        <v>56</v>
      </c>
      <c r="O2565" s="664">
        <v>51127</v>
      </c>
      <c r="P2565" s="677">
        <v>0.57330118860731105</v>
      </c>
      <c r="Q2565" s="665">
        <v>912.98214285714289</v>
      </c>
    </row>
    <row r="2566" spans="1:17" ht="14.4" customHeight="1" x14ac:dyDescent="0.3">
      <c r="A2566" s="660" t="s">
        <v>7517</v>
      </c>
      <c r="B2566" s="661" t="s">
        <v>7468</v>
      </c>
      <c r="C2566" s="661" t="s">
        <v>4388</v>
      </c>
      <c r="D2566" s="661" t="s">
        <v>7479</v>
      </c>
      <c r="E2566" s="661" t="s">
        <v>7480</v>
      </c>
      <c r="F2566" s="664"/>
      <c r="G2566" s="664"/>
      <c r="H2566" s="661"/>
      <c r="I2566" s="661"/>
      <c r="J2566" s="664">
        <v>150</v>
      </c>
      <c r="K2566" s="664">
        <v>5250</v>
      </c>
      <c r="L2566" s="661"/>
      <c r="M2566" s="661">
        <v>35</v>
      </c>
      <c r="N2566" s="664">
        <v>263</v>
      </c>
      <c r="O2566" s="664">
        <v>9392</v>
      </c>
      <c r="P2566" s="677"/>
      <c r="Q2566" s="665">
        <v>35.71102661596958</v>
      </c>
    </row>
    <row r="2567" spans="1:17" ht="14.4" customHeight="1" x14ac:dyDescent="0.3">
      <c r="A2567" s="660" t="s">
        <v>7517</v>
      </c>
      <c r="B2567" s="661" t="s">
        <v>7468</v>
      </c>
      <c r="C2567" s="661" t="s">
        <v>4388</v>
      </c>
      <c r="D2567" s="661" t="s">
        <v>7471</v>
      </c>
      <c r="E2567" s="661" t="s">
        <v>7472</v>
      </c>
      <c r="F2567" s="664">
        <v>1</v>
      </c>
      <c r="G2567" s="664">
        <v>19</v>
      </c>
      <c r="H2567" s="661">
        <v>1</v>
      </c>
      <c r="I2567" s="661">
        <v>19</v>
      </c>
      <c r="J2567" s="664">
        <v>1</v>
      </c>
      <c r="K2567" s="664">
        <v>30</v>
      </c>
      <c r="L2567" s="661">
        <v>1.5789473684210527</v>
      </c>
      <c r="M2567" s="661">
        <v>30</v>
      </c>
      <c r="N2567" s="664">
        <v>4</v>
      </c>
      <c r="O2567" s="664">
        <v>124</v>
      </c>
      <c r="P2567" s="677">
        <v>6.5263157894736841</v>
      </c>
      <c r="Q2567" s="665">
        <v>31</v>
      </c>
    </row>
    <row r="2568" spans="1:17" ht="14.4" customHeight="1" x14ac:dyDescent="0.3">
      <c r="A2568" s="660" t="s">
        <v>7517</v>
      </c>
      <c r="B2568" s="661" t="s">
        <v>7468</v>
      </c>
      <c r="C2568" s="661" t="s">
        <v>4388</v>
      </c>
      <c r="D2568" s="661" t="s">
        <v>7552</v>
      </c>
      <c r="E2568" s="661" t="s">
        <v>7553</v>
      </c>
      <c r="F2568" s="664">
        <v>42</v>
      </c>
      <c r="G2568" s="664">
        <v>13692</v>
      </c>
      <c r="H2568" s="661">
        <v>1</v>
      </c>
      <c r="I2568" s="661">
        <v>326</v>
      </c>
      <c r="J2568" s="664">
        <v>92</v>
      </c>
      <c r="K2568" s="664">
        <v>30084</v>
      </c>
      <c r="L2568" s="661">
        <v>2.1971954425942157</v>
      </c>
      <c r="M2568" s="661">
        <v>327</v>
      </c>
      <c r="N2568" s="664">
        <v>77</v>
      </c>
      <c r="O2568" s="664">
        <v>25335</v>
      </c>
      <c r="P2568" s="677">
        <v>1.850350569675723</v>
      </c>
      <c r="Q2568" s="665">
        <v>329.02597402597405</v>
      </c>
    </row>
    <row r="2569" spans="1:17" ht="14.4" customHeight="1" x14ac:dyDescent="0.3">
      <c r="A2569" s="660" t="s">
        <v>7517</v>
      </c>
      <c r="B2569" s="661" t="s">
        <v>7468</v>
      </c>
      <c r="C2569" s="661" t="s">
        <v>4388</v>
      </c>
      <c r="D2569" s="661" t="s">
        <v>7481</v>
      </c>
      <c r="E2569" s="661" t="s">
        <v>7482</v>
      </c>
      <c r="F2569" s="664"/>
      <c r="G2569" s="664"/>
      <c r="H2569" s="661"/>
      <c r="I2569" s="661"/>
      <c r="J2569" s="664"/>
      <c r="K2569" s="664"/>
      <c r="L2569" s="661"/>
      <c r="M2569" s="661"/>
      <c r="N2569" s="664">
        <v>2</v>
      </c>
      <c r="O2569" s="664">
        <v>256</v>
      </c>
      <c r="P2569" s="677"/>
      <c r="Q2569" s="665">
        <v>128</v>
      </c>
    </row>
    <row r="2570" spans="1:17" ht="14.4" customHeight="1" x14ac:dyDescent="0.3">
      <c r="A2570" s="660" t="s">
        <v>7517</v>
      </c>
      <c r="B2570" s="661" t="s">
        <v>7468</v>
      </c>
      <c r="C2570" s="661" t="s">
        <v>4388</v>
      </c>
      <c r="D2570" s="661" t="s">
        <v>7576</v>
      </c>
      <c r="E2570" s="661" t="s">
        <v>7577</v>
      </c>
      <c r="F2570" s="664">
        <v>7</v>
      </c>
      <c r="G2570" s="664">
        <v>3465</v>
      </c>
      <c r="H2570" s="661">
        <v>1</v>
      </c>
      <c r="I2570" s="661">
        <v>495</v>
      </c>
      <c r="J2570" s="664">
        <v>9</v>
      </c>
      <c r="K2570" s="664">
        <v>4473</v>
      </c>
      <c r="L2570" s="661">
        <v>1.290909090909091</v>
      </c>
      <c r="M2570" s="661">
        <v>497</v>
      </c>
      <c r="N2570" s="664">
        <v>14</v>
      </c>
      <c r="O2570" s="664">
        <v>6966</v>
      </c>
      <c r="P2570" s="677">
        <v>2.0103896103896104</v>
      </c>
      <c r="Q2570" s="665">
        <v>497.57142857142856</v>
      </c>
    </row>
    <row r="2571" spans="1:17" ht="14.4" customHeight="1" x14ac:dyDescent="0.3">
      <c r="A2571" s="660" t="s">
        <v>7517</v>
      </c>
      <c r="B2571" s="661" t="s">
        <v>7468</v>
      </c>
      <c r="C2571" s="661" t="s">
        <v>4388</v>
      </c>
      <c r="D2571" s="661" t="s">
        <v>7485</v>
      </c>
      <c r="E2571" s="661" t="s">
        <v>7486</v>
      </c>
      <c r="F2571" s="664"/>
      <c r="G2571" s="664"/>
      <c r="H2571" s="661"/>
      <c r="I2571" s="661"/>
      <c r="J2571" s="664"/>
      <c r="K2571" s="664"/>
      <c r="L2571" s="661"/>
      <c r="M2571" s="661"/>
      <c r="N2571" s="664">
        <v>10</v>
      </c>
      <c r="O2571" s="664">
        <v>565</v>
      </c>
      <c r="P2571" s="677"/>
      <c r="Q2571" s="665">
        <v>56.5</v>
      </c>
    </row>
    <row r="2572" spans="1:17" ht="14.4" customHeight="1" x14ac:dyDescent="0.3">
      <c r="A2572" s="660" t="s">
        <v>7517</v>
      </c>
      <c r="B2572" s="661" t="s">
        <v>7468</v>
      </c>
      <c r="C2572" s="661" t="s">
        <v>4388</v>
      </c>
      <c r="D2572" s="661" t="s">
        <v>7515</v>
      </c>
      <c r="E2572" s="661" t="s">
        <v>7516</v>
      </c>
      <c r="F2572" s="664"/>
      <c r="G2572" s="664"/>
      <c r="H2572" s="661"/>
      <c r="I2572" s="661"/>
      <c r="J2572" s="664"/>
      <c r="K2572" s="664"/>
      <c r="L2572" s="661"/>
      <c r="M2572" s="661"/>
      <c r="N2572" s="664">
        <v>28</v>
      </c>
      <c r="O2572" s="664">
        <v>3192</v>
      </c>
      <c r="P2572" s="677"/>
      <c r="Q2572" s="665">
        <v>114</v>
      </c>
    </row>
    <row r="2573" spans="1:17" ht="14.4" customHeight="1" x14ac:dyDescent="0.3">
      <c r="A2573" s="660" t="s">
        <v>7517</v>
      </c>
      <c r="B2573" s="661" t="s">
        <v>7468</v>
      </c>
      <c r="C2573" s="661" t="s">
        <v>4388</v>
      </c>
      <c r="D2573" s="661" t="s">
        <v>7578</v>
      </c>
      <c r="E2573" s="661" t="s">
        <v>7579</v>
      </c>
      <c r="F2573" s="664">
        <v>29</v>
      </c>
      <c r="G2573" s="664">
        <v>107068</v>
      </c>
      <c r="H2573" s="661">
        <v>1</v>
      </c>
      <c r="I2573" s="661">
        <v>3692</v>
      </c>
      <c r="J2573" s="664">
        <v>27</v>
      </c>
      <c r="K2573" s="664">
        <v>99792</v>
      </c>
      <c r="L2573" s="661">
        <v>0.93204318750700488</v>
      </c>
      <c r="M2573" s="661">
        <v>3696</v>
      </c>
      <c r="N2573" s="664">
        <v>32</v>
      </c>
      <c r="O2573" s="664">
        <v>118472</v>
      </c>
      <c r="P2573" s="677">
        <v>1.1065117495423469</v>
      </c>
      <c r="Q2573" s="665">
        <v>3702.25</v>
      </c>
    </row>
    <row r="2574" spans="1:17" ht="14.4" customHeight="1" x14ac:dyDescent="0.3">
      <c r="A2574" s="660" t="s">
        <v>7517</v>
      </c>
      <c r="B2574" s="661" t="s">
        <v>7468</v>
      </c>
      <c r="C2574" s="661" t="s">
        <v>4388</v>
      </c>
      <c r="D2574" s="661" t="s">
        <v>7580</v>
      </c>
      <c r="E2574" s="661" t="s">
        <v>7581</v>
      </c>
      <c r="F2574" s="664">
        <v>91</v>
      </c>
      <c r="G2574" s="664">
        <v>171535</v>
      </c>
      <c r="H2574" s="661">
        <v>1</v>
      </c>
      <c r="I2574" s="661">
        <v>1885</v>
      </c>
      <c r="J2574" s="664">
        <v>100</v>
      </c>
      <c r="K2574" s="664">
        <v>188800</v>
      </c>
      <c r="L2574" s="661">
        <v>1.1006500131168566</v>
      </c>
      <c r="M2574" s="661">
        <v>1888</v>
      </c>
      <c r="N2574" s="664">
        <v>74</v>
      </c>
      <c r="O2574" s="664">
        <v>139964</v>
      </c>
      <c r="P2574" s="677">
        <v>0.81595009764771043</v>
      </c>
      <c r="Q2574" s="665">
        <v>1891.4054054054054</v>
      </c>
    </row>
    <row r="2575" spans="1:17" ht="14.4" customHeight="1" x14ac:dyDescent="0.3">
      <c r="A2575" s="660" t="s">
        <v>7517</v>
      </c>
      <c r="B2575" s="661" t="s">
        <v>7468</v>
      </c>
      <c r="C2575" s="661" t="s">
        <v>4388</v>
      </c>
      <c r="D2575" s="661" t="s">
        <v>7586</v>
      </c>
      <c r="E2575" s="661" t="s">
        <v>7587</v>
      </c>
      <c r="F2575" s="664"/>
      <c r="G2575" s="664"/>
      <c r="H2575" s="661"/>
      <c r="I2575" s="661"/>
      <c r="J2575" s="664"/>
      <c r="K2575" s="664"/>
      <c r="L2575" s="661"/>
      <c r="M2575" s="661"/>
      <c r="N2575" s="664">
        <v>1</v>
      </c>
      <c r="O2575" s="664">
        <v>8017</v>
      </c>
      <c r="P2575" s="677"/>
      <c r="Q2575" s="665">
        <v>8017</v>
      </c>
    </row>
    <row r="2576" spans="1:17" ht="14.4" customHeight="1" x14ac:dyDescent="0.3">
      <c r="A2576" s="660" t="s">
        <v>7517</v>
      </c>
      <c r="B2576" s="661" t="s">
        <v>7468</v>
      </c>
      <c r="C2576" s="661" t="s">
        <v>4389</v>
      </c>
      <c r="D2576" s="661" t="s">
        <v>7513</v>
      </c>
      <c r="E2576" s="661" t="s">
        <v>7514</v>
      </c>
      <c r="F2576" s="664"/>
      <c r="G2576" s="664"/>
      <c r="H2576" s="661"/>
      <c r="I2576" s="661"/>
      <c r="J2576" s="664"/>
      <c r="K2576" s="664"/>
      <c r="L2576" s="661"/>
      <c r="M2576" s="661"/>
      <c r="N2576" s="664">
        <v>3</v>
      </c>
      <c r="O2576" s="664">
        <v>492</v>
      </c>
      <c r="P2576" s="677"/>
      <c r="Q2576" s="665">
        <v>164</v>
      </c>
    </row>
    <row r="2577" spans="1:17" ht="14.4" customHeight="1" x14ac:dyDescent="0.3">
      <c r="A2577" s="660" t="s">
        <v>7517</v>
      </c>
      <c r="B2577" s="661" t="s">
        <v>7468</v>
      </c>
      <c r="C2577" s="661" t="s">
        <v>4389</v>
      </c>
      <c r="D2577" s="661" t="s">
        <v>7568</v>
      </c>
      <c r="E2577" s="661" t="s">
        <v>7569</v>
      </c>
      <c r="F2577" s="664"/>
      <c r="G2577" s="664"/>
      <c r="H2577" s="661"/>
      <c r="I2577" s="661"/>
      <c r="J2577" s="664"/>
      <c r="K2577" s="664"/>
      <c r="L2577" s="661"/>
      <c r="M2577" s="661"/>
      <c r="N2577" s="664">
        <v>1</v>
      </c>
      <c r="O2577" s="664">
        <v>685</v>
      </c>
      <c r="P2577" s="677"/>
      <c r="Q2577" s="665">
        <v>685</v>
      </c>
    </row>
    <row r="2578" spans="1:17" ht="14.4" customHeight="1" x14ac:dyDescent="0.3">
      <c r="A2578" s="660" t="s">
        <v>7517</v>
      </c>
      <c r="B2578" s="661" t="s">
        <v>7468</v>
      </c>
      <c r="C2578" s="661" t="s">
        <v>4389</v>
      </c>
      <c r="D2578" s="661" t="s">
        <v>7501</v>
      </c>
      <c r="E2578" s="661" t="s">
        <v>7502</v>
      </c>
      <c r="F2578" s="664"/>
      <c r="G2578" s="664"/>
      <c r="H2578" s="661"/>
      <c r="I2578" s="661"/>
      <c r="J2578" s="664"/>
      <c r="K2578" s="664"/>
      <c r="L2578" s="661"/>
      <c r="M2578" s="661"/>
      <c r="N2578" s="664">
        <v>2</v>
      </c>
      <c r="O2578" s="664">
        <v>0</v>
      </c>
      <c r="P2578" s="677"/>
      <c r="Q2578" s="665">
        <v>0</v>
      </c>
    </row>
    <row r="2579" spans="1:17" ht="14.4" customHeight="1" x14ac:dyDescent="0.3">
      <c r="A2579" s="660" t="s">
        <v>7517</v>
      </c>
      <c r="B2579" s="661" t="s">
        <v>7468</v>
      </c>
      <c r="C2579" s="661" t="s">
        <v>4389</v>
      </c>
      <c r="D2579" s="661" t="s">
        <v>7552</v>
      </c>
      <c r="E2579" s="661" t="s">
        <v>7553</v>
      </c>
      <c r="F2579" s="664"/>
      <c r="G2579" s="664"/>
      <c r="H2579" s="661"/>
      <c r="I2579" s="661"/>
      <c r="J2579" s="664"/>
      <c r="K2579" s="664"/>
      <c r="L2579" s="661"/>
      <c r="M2579" s="661"/>
      <c r="N2579" s="664">
        <v>1</v>
      </c>
      <c r="O2579" s="664">
        <v>330</v>
      </c>
      <c r="P2579" s="677"/>
      <c r="Q2579" s="665">
        <v>330</v>
      </c>
    </row>
    <row r="2580" spans="1:17" ht="14.4" customHeight="1" x14ac:dyDescent="0.3">
      <c r="A2580" s="660" t="s">
        <v>7517</v>
      </c>
      <c r="B2580" s="661" t="s">
        <v>7468</v>
      </c>
      <c r="C2580" s="661" t="s">
        <v>4389</v>
      </c>
      <c r="D2580" s="661" t="s">
        <v>7576</v>
      </c>
      <c r="E2580" s="661" t="s">
        <v>7577</v>
      </c>
      <c r="F2580" s="664"/>
      <c r="G2580" s="664"/>
      <c r="H2580" s="661"/>
      <c r="I2580" s="661"/>
      <c r="J2580" s="664"/>
      <c r="K2580" s="664"/>
      <c r="L2580" s="661"/>
      <c r="M2580" s="661"/>
      <c r="N2580" s="664">
        <v>1</v>
      </c>
      <c r="O2580" s="664">
        <v>501</v>
      </c>
      <c r="P2580" s="677"/>
      <c r="Q2580" s="665">
        <v>501</v>
      </c>
    </row>
    <row r="2581" spans="1:17" ht="14.4" customHeight="1" x14ac:dyDescent="0.3">
      <c r="A2581" s="660" t="s">
        <v>7517</v>
      </c>
      <c r="B2581" s="661" t="s">
        <v>7468</v>
      </c>
      <c r="C2581" s="661" t="s">
        <v>4389</v>
      </c>
      <c r="D2581" s="661" t="s">
        <v>7580</v>
      </c>
      <c r="E2581" s="661" t="s">
        <v>7581</v>
      </c>
      <c r="F2581" s="664"/>
      <c r="G2581" s="664"/>
      <c r="H2581" s="661"/>
      <c r="I2581" s="661"/>
      <c r="J2581" s="664"/>
      <c r="K2581" s="664"/>
      <c r="L2581" s="661"/>
      <c r="M2581" s="661"/>
      <c r="N2581" s="664">
        <v>3</v>
      </c>
      <c r="O2581" s="664">
        <v>5682</v>
      </c>
      <c r="P2581" s="677"/>
      <c r="Q2581" s="665">
        <v>1894</v>
      </c>
    </row>
    <row r="2582" spans="1:17" ht="14.4" customHeight="1" x14ac:dyDescent="0.3">
      <c r="A2582" s="660" t="s">
        <v>7517</v>
      </c>
      <c r="B2582" s="661" t="s">
        <v>7468</v>
      </c>
      <c r="C2582" s="661" t="s">
        <v>4389</v>
      </c>
      <c r="D2582" s="661" t="s">
        <v>7586</v>
      </c>
      <c r="E2582" s="661" t="s">
        <v>7587</v>
      </c>
      <c r="F2582" s="664"/>
      <c r="G2582" s="664"/>
      <c r="H2582" s="661"/>
      <c r="I2582" s="661"/>
      <c r="J2582" s="664"/>
      <c r="K2582" s="664"/>
      <c r="L2582" s="661"/>
      <c r="M2582" s="661"/>
      <c r="N2582" s="664">
        <v>1</v>
      </c>
      <c r="O2582" s="664">
        <v>8017</v>
      </c>
      <c r="P2582" s="677"/>
      <c r="Q2582" s="665">
        <v>8017</v>
      </c>
    </row>
    <row r="2583" spans="1:17" ht="14.4" customHeight="1" thickBot="1" x14ac:dyDescent="0.35">
      <c r="A2583" s="666" t="s">
        <v>7588</v>
      </c>
      <c r="B2583" s="667" t="s">
        <v>1686</v>
      </c>
      <c r="C2583" s="667" t="s">
        <v>7165</v>
      </c>
      <c r="D2583" s="667" t="s">
        <v>7321</v>
      </c>
      <c r="E2583" s="667" t="s">
        <v>7322</v>
      </c>
      <c r="F2583" s="670"/>
      <c r="G2583" s="670"/>
      <c r="H2583" s="667"/>
      <c r="I2583" s="667"/>
      <c r="J2583" s="670"/>
      <c r="K2583" s="670"/>
      <c r="L2583" s="667"/>
      <c r="M2583" s="667"/>
      <c r="N2583" s="670">
        <v>0</v>
      </c>
      <c r="O2583" s="670">
        <v>-1.1641532182693481E-10</v>
      </c>
      <c r="P2583" s="678"/>
      <c r="Q2583" s="671"/>
    </row>
  </sheetData>
  <autoFilter ref="A5:Q5"/>
  <mergeCells count="11">
    <mergeCell ref="Q4:Q5"/>
    <mergeCell ref="A1:Q1"/>
    <mergeCell ref="A4:A5"/>
    <mergeCell ref="B4:B5"/>
    <mergeCell ref="C4:C5"/>
    <mergeCell ref="E4:E5"/>
    <mergeCell ref="F4:G4"/>
    <mergeCell ref="J4:K4"/>
    <mergeCell ref="N4:O4"/>
    <mergeCell ref="P4:P5"/>
    <mergeCell ref="D4:D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36612994</v>
      </c>
      <c r="C3" s="352">
        <f t="shared" ref="C3:R3" si="0">SUBTOTAL(9,C6:C1048576)</f>
        <v>24</v>
      </c>
      <c r="D3" s="352">
        <f t="shared" si="0"/>
        <v>35153616</v>
      </c>
      <c r="E3" s="352">
        <f t="shared" si="0"/>
        <v>400.64235456522118</v>
      </c>
      <c r="F3" s="352">
        <f t="shared" si="0"/>
        <v>43225619</v>
      </c>
      <c r="G3" s="355">
        <f>IF(B3&lt;&gt;0,F3/B3,"")</f>
        <v>1.1806086931869051</v>
      </c>
      <c r="H3" s="351">
        <f t="shared" si="0"/>
        <v>8797381.0100000016</v>
      </c>
      <c r="I3" s="352">
        <f t="shared" si="0"/>
        <v>10</v>
      </c>
      <c r="J3" s="352">
        <f t="shared" si="0"/>
        <v>8283980.1199999973</v>
      </c>
      <c r="K3" s="352">
        <f t="shared" si="0"/>
        <v>4.305063124457047</v>
      </c>
      <c r="L3" s="352">
        <f t="shared" si="0"/>
        <v>6953236.6999999974</v>
      </c>
      <c r="M3" s="353">
        <f>IF(H3&lt;&gt;0,L3/H3,"")</f>
        <v>0.79037575979672114</v>
      </c>
      <c r="N3" s="354">
        <f t="shared" si="0"/>
        <v>2696453.8</v>
      </c>
      <c r="O3" s="352">
        <f t="shared" si="0"/>
        <v>2</v>
      </c>
      <c r="P3" s="352">
        <f t="shared" si="0"/>
        <v>4099313.86</v>
      </c>
      <c r="Q3" s="352">
        <f t="shared" si="0"/>
        <v>1.4966033932122786</v>
      </c>
      <c r="R3" s="352">
        <f t="shared" si="0"/>
        <v>7464394.2400000012</v>
      </c>
      <c r="S3" s="353">
        <f>IF(N3&lt;&gt;0,R3/N3,"")</f>
        <v>2.7682262681452214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3"/>
      <c r="B5" s="784">
        <v>2012</v>
      </c>
      <c r="C5" s="785"/>
      <c r="D5" s="785">
        <v>2013</v>
      </c>
      <c r="E5" s="785"/>
      <c r="F5" s="785">
        <v>2014</v>
      </c>
      <c r="G5" s="786" t="s">
        <v>2</v>
      </c>
      <c r="H5" s="784">
        <v>2012</v>
      </c>
      <c r="I5" s="785"/>
      <c r="J5" s="785">
        <v>2013</v>
      </c>
      <c r="K5" s="785"/>
      <c r="L5" s="785">
        <v>2014</v>
      </c>
      <c r="M5" s="786" t="s">
        <v>2</v>
      </c>
      <c r="N5" s="784">
        <v>2012</v>
      </c>
      <c r="O5" s="785"/>
      <c r="P5" s="785">
        <v>2013</v>
      </c>
      <c r="Q5" s="785"/>
      <c r="R5" s="785">
        <v>2014</v>
      </c>
      <c r="S5" s="786" t="s">
        <v>2</v>
      </c>
    </row>
    <row r="6" spans="1:19" ht="14.4" customHeight="1" x14ac:dyDescent="0.3">
      <c r="A6" s="748" t="s">
        <v>7590</v>
      </c>
      <c r="B6" s="787">
        <v>7026</v>
      </c>
      <c r="C6" s="734">
        <v>1</v>
      </c>
      <c r="D6" s="787">
        <v>60479</v>
      </c>
      <c r="E6" s="734">
        <v>8.607884998576715</v>
      </c>
      <c r="F6" s="787">
        <v>3254</v>
      </c>
      <c r="G6" s="739">
        <v>0.46313692001138629</v>
      </c>
      <c r="H6" s="787"/>
      <c r="I6" s="734"/>
      <c r="J6" s="787"/>
      <c r="K6" s="734"/>
      <c r="L6" s="787">
        <v>0</v>
      </c>
      <c r="M6" s="739"/>
      <c r="N6" s="787"/>
      <c r="O6" s="734"/>
      <c r="P6" s="787"/>
      <c r="Q6" s="734"/>
      <c r="R6" s="787">
        <v>51376.65</v>
      </c>
      <c r="S6" s="235"/>
    </row>
    <row r="7" spans="1:19" ht="14.4" customHeight="1" x14ac:dyDescent="0.3">
      <c r="A7" s="687" t="s">
        <v>7591</v>
      </c>
      <c r="B7" s="788">
        <v>27427</v>
      </c>
      <c r="C7" s="661">
        <v>1</v>
      </c>
      <c r="D7" s="788">
        <v>4531</v>
      </c>
      <c r="E7" s="661">
        <v>0.16520217304116383</v>
      </c>
      <c r="F7" s="788">
        <v>12791</v>
      </c>
      <c r="G7" s="677">
        <v>0.46636526050971672</v>
      </c>
      <c r="H7" s="788"/>
      <c r="I7" s="661"/>
      <c r="J7" s="788">
        <v>0</v>
      </c>
      <c r="K7" s="661"/>
      <c r="L7" s="788"/>
      <c r="M7" s="677"/>
      <c r="N7" s="788"/>
      <c r="O7" s="661"/>
      <c r="P7" s="788">
        <v>18866.93</v>
      </c>
      <c r="Q7" s="661"/>
      <c r="R7" s="788"/>
      <c r="S7" s="700"/>
    </row>
    <row r="8" spans="1:19" ht="14.4" customHeight="1" x14ac:dyDescent="0.3">
      <c r="A8" s="687" t="s">
        <v>7592</v>
      </c>
      <c r="B8" s="788">
        <v>113695</v>
      </c>
      <c r="C8" s="661">
        <v>1</v>
      </c>
      <c r="D8" s="788">
        <v>230072</v>
      </c>
      <c r="E8" s="661">
        <v>2.0235894278552267</v>
      </c>
      <c r="F8" s="788">
        <v>130405</v>
      </c>
      <c r="G8" s="677">
        <v>1.1469721623642202</v>
      </c>
      <c r="H8" s="788">
        <v>710.6</v>
      </c>
      <c r="I8" s="661">
        <v>1</v>
      </c>
      <c r="J8" s="788">
        <v>1421.2</v>
      </c>
      <c r="K8" s="661">
        <v>2</v>
      </c>
      <c r="L8" s="788">
        <v>710.6</v>
      </c>
      <c r="M8" s="677">
        <v>1</v>
      </c>
      <c r="N8" s="788"/>
      <c r="O8" s="661"/>
      <c r="P8" s="788"/>
      <c r="Q8" s="661"/>
      <c r="R8" s="788"/>
      <c r="S8" s="700"/>
    </row>
    <row r="9" spans="1:19" ht="14.4" customHeight="1" x14ac:dyDescent="0.3">
      <c r="A9" s="687" t="s">
        <v>7593</v>
      </c>
      <c r="B9" s="788">
        <v>32530</v>
      </c>
      <c r="C9" s="661">
        <v>1</v>
      </c>
      <c r="D9" s="788">
        <v>31504</v>
      </c>
      <c r="E9" s="661">
        <v>0.96845988318475251</v>
      </c>
      <c r="F9" s="788">
        <v>50099</v>
      </c>
      <c r="G9" s="677">
        <v>1.5400860743928682</v>
      </c>
      <c r="H9" s="788">
        <v>710.6</v>
      </c>
      <c r="I9" s="661">
        <v>1</v>
      </c>
      <c r="J9" s="788"/>
      <c r="K9" s="661"/>
      <c r="L9" s="788">
        <v>61104.87</v>
      </c>
      <c r="M9" s="677">
        <v>85.99052913031241</v>
      </c>
      <c r="N9" s="788"/>
      <c r="O9" s="661"/>
      <c r="P9" s="788"/>
      <c r="Q9" s="661"/>
      <c r="R9" s="788">
        <v>44626.51</v>
      </c>
      <c r="S9" s="700"/>
    </row>
    <row r="10" spans="1:19" ht="14.4" customHeight="1" x14ac:dyDescent="0.3">
      <c r="A10" s="687" t="s">
        <v>7594</v>
      </c>
      <c r="B10" s="788">
        <v>146</v>
      </c>
      <c r="C10" s="661">
        <v>1</v>
      </c>
      <c r="D10" s="788">
        <v>7604</v>
      </c>
      <c r="E10" s="661">
        <v>52.082191780821915</v>
      </c>
      <c r="F10" s="788"/>
      <c r="G10" s="677"/>
      <c r="H10" s="788"/>
      <c r="I10" s="661"/>
      <c r="J10" s="788"/>
      <c r="K10" s="661"/>
      <c r="L10" s="788"/>
      <c r="M10" s="677"/>
      <c r="N10" s="788"/>
      <c r="O10" s="661"/>
      <c r="P10" s="788"/>
      <c r="Q10" s="661"/>
      <c r="R10" s="788"/>
      <c r="S10" s="700"/>
    </row>
    <row r="11" spans="1:19" ht="14.4" customHeight="1" x14ac:dyDescent="0.3">
      <c r="A11" s="687" t="s">
        <v>7595</v>
      </c>
      <c r="B11" s="788">
        <v>1301</v>
      </c>
      <c r="C11" s="661">
        <v>1</v>
      </c>
      <c r="D11" s="788">
        <v>1287</v>
      </c>
      <c r="E11" s="661">
        <v>0.98923904688701003</v>
      </c>
      <c r="F11" s="788">
        <v>2738</v>
      </c>
      <c r="G11" s="677">
        <v>2.1045349730976173</v>
      </c>
      <c r="H11" s="788"/>
      <c r="I11" s="661"/>
      <c r="J11" s="788"/>
      <c r="K11" s="661"/>
      <c r="L11" s="788"/>
      <c r="M11" s="677"/>
      <c r="N11" s="788"/>
      <c r="O11" s="661"/>
      <c r="P11" s="788"/>
      <c r="Q11" s="661"/>
      <c r="R11" s="788"/>
      <c r="S11" s="700"/>
    </row>
    <row r="12" spans="1:19" ht="14.4" customHeight="1" x14ac:dyDescent="0.3">
      <c r="A12" s="687" t="s">
        <v>7596</v>
      </c>
      <c r="B12" s="788">
        <v>112</v>
      </c>
      <c r="C12" s="661">
        <v>1</v>
      </c>
      <c r="D12" s="788">
        <v>146</v>
      </c>
      <c r="E12" s="661">
        <v>1.3035714285714286</v>
      </c>
      <c r="F12" s="788">
        <v>224</v>
      </c>
      <c r="G12" s="677">
        <v>2</v>
      </c>
      <c r="H12" s="788"/>
      <c r="I12" s="661"/>
      <c r="J12" s="788"/>
      <c r="K12" s="661"/>
      <c r="L12" s="788"/>
      <c r="M12" s="677"/>
      <c r="N12" s="788"/>
      <c r="O12" s="661"/>
      <c r="P12" s="788"/>
      <c r="Q12" s="661"/>
      <c r="R12" s="788"/>
      <c r="S12" s="700"/>
    </row>
    <row r="13" spans="1:19" ht="14.4" customHeight="1" x14ac:dyDescent="0.3">
      <c r="A13" s="687" t="s">
        <v>7597</v>
      </c>
      <c r="B13" s="788">
        <v>6779</v>
      </c>
      <c r="C13" s="661">
        <v>1</v>
      </c>
      <c r="D13" s="788">
        <v>4647</v>
      </c>
      <c r="E13" s="661">
        <v>0.68549933618527803</v>
      </c>
      <c r="F13" s="788">
        <v>4760</v>
      </c>
      <c r="G13" s="677">
        <v>0.7021684614249889</v>
      </c>
      <c r="H13" s="788"/>
      <c r="I13" s="661"/>
      <c r="J13" s="788"/>
      <c r="K13" s="661"/>
      <c r="L13" s="788"/>
      <c r="M13" s="677"/>
      <c r="N13" s="788"/>
      <c r="O13" s="661"/>
      <c r="P13" s="788"/>
      <c r="Q13" s="661"/>
      <c r="R13" s="788"/>
      <c r="S13" s="700"/>
    </row>
    <row r="14" spans="1:19" ht="14.4" customHeight="1" x14ac:dyDescent="0.3">
      <c r="A14" s="687" t="s">
        <v>7598</v>
      </c>
      <c r="B14" s="788"/>
      <c r="C14" s="661"/>
      <c r="D14" s="788">
        <v>17417</v>
      </c>
      <c r="E14" s="661"/>
      <c r="F14" s="788">
        <v>645</v>
      </c>
      <c r="G14" s="677"/>
      <c r="H14" s="788"/>
      <c r="I14" s="661"/>
      <c r="J14" s="788">
        <v>710.6</v>
      </c>
      <c r="K14" s="661"/>
      <c r="L14" s="788"/>
      <c r="M14" s="677"/>
      <c r="N14" s="788"/>
      <c r="O14" s="661"/>
      <c r="P14" s="788"/>
      <c r="Q14" s="661"/>
      <c r="R14" s="788"/>
      <c r="S14" s="700"/>
    </row>
    <row r="15" spans="1:19" ht="14.4" customHeight="1" x14ac:dyDescent="0.3">
      <c r="A15" s="687" t="s">
        <v>7599</v>
      </c>
      <c r="B15" s="788">
        <v>34</v>
      </c>
      <c r="C15" s="661">
        <v>1</v>
      </c>
      <c r="D15" s="788">
        <v>34</v>
      </c>
      <c r="E15" s="661">
        <v>1</v>
      </c>
      <c r="F15" s="788"/>
      <c r="G15" s="677"/>
      <c r="H15" s="788"/>
      <c r="I15" s="661"/>
      <c r="J15" s="788"/>
      <c r="K15" s="661"/>
      <c r="L15" s="788"/>
      <c r="M15" s="677"/>
      <c r="N15" s="788"/>
      <c r="O15" s="661"/>
      <c r="P15" s="788"/>
      <c r="Q15" s="661"/>
      <c r="R15" s="788"/>
      <c r="S15" s="700"/>
    </row>
    <row r="16" spans="1:19" ht="14.4" customHeight="1" x14ac:dyDescent="0.3">
      <c r="A16" s="687" t="s">
        <v>7600</v>
      </c>
      <c r="B16" s="788">
        <v>2079</v>
      </c>
      <c r="C16" s="661">
        <v>1</v>
      </c>
      <c r="D16" s="788">
        <v>11688</v>
      </c>
      <c r="E16" s="661">
        <v>5.6219336219336222</v>
      </c>
      <c r="F16" s="788">
        <v>10534</v>
      </c>
      <c r="G16" s="677">
        <v>5.0668590668590667</v>
      </c>
      <c r="H16" s="788"/>
      <c r="I16" s="661"/>
      <c r="J16" s="788"/>
      <c r="K16" s="661"/>
      <c r="L16" s="788">
        <v>4371.9500000000007</v>
      </c>
      <c r="M16" s="677"/>
      <c r="N16" s="788"/>
      <c r="O16" s="661"/>
      <c r="P16" s="788"/>
      <c r="Q16" s="661"/>
      <c r="R16" s="788"/>
      <c r="S16" s="700"/>
    </row>
    <row r="17" spans="1:19" ht="14.4" customHeight="1" x14ac:dyDescent="0.3">
      <c r="A17" s="687" t="s">
        <v>7601</v>
      </c>
      <c r="B17" s="788">
        <v>87626</v>
      </c>
      <c r="C17" s="661">
        <v>1</v>
      </c>
      <c r="D17" s="788">
        <v>11029</v>
      </c>
      <c r="E17" s="661">
        <v>0.1258644694497067</v>
      </c>
      <c r="F17" s="788">
        <v>189620</v>
      </c>
      <c r="G17" s="677">
        <v>2.1639695980645013</v>
      </c>
      <c r="H17" s="788">
        <v>2757.8</v>
      </c>
      <c r="I17" s="661">
        <v>1</v>
      </c>
      <c r="J17" s="788"/>
      <c r="K17" s="661"/>
      <c r="L17" s="788"/>
      <c r="M17" s="677"/>
      <c r="N17" s="788"/>
      <c r="O17" s="661"/>
      <c r="P17" s="788"/>
      <c r="Q17" s="661"/>
      <c r="R17" s="788"/>
      <c r="S17" s="700"/>
    </row>
    <row r="18" spans="1:19" ht="14.4" customHeight="1" x14ac:dyDescent="0.3">
      <c r="A18" s="687" t="s">
        <v>7602</v>
      </c>
      <c r="B18" s="788">
        <v>5003</v>
      </c>
      <c r="C18" s="661">
        <v>1</v>
      </c>
      <c r="D18" s="788"/>
      <c r="E18" s="661"/>
      <c r="F18" s="788">
        <v>199</v>
      </c>
      <c r="G18" s="677">
        <v>3.9776134319408352E-2</v>
      </c>
      <c r="H18" s="788"/>
      <c r="I18" s="661"/>
      <c r="J18" s="788"/>
      <c r="K18" s="661"/>
      <c r="L18" s="788"/>
      <c r="M18" s="677"/>
      <c r="N18" s="788"/>
      <c r="O18" s="661"/>
      <c r="P18" s="788"/>
      <c r="Q18" s="661"/>
      <c r="R18" s="788"/>
      <c r="S18" s="700"/>
    </row>
    <row r="19" spans="1:19" ht="14.4" customHeight="1" x14ac:dyDescent="0.3">
      <c r="A19" s="687" t="s">
        <v>7603</v>
      </c>
      <c r="B19" s="788">
        <v>1735276</v>
      </c>
      <c r="C19" s="661">
        <v>1</v>
      </c>
      <c r="D19" s="788">
        <v>1579417</v>
      </c>
      <c r="E19" s="661">
        <v>0.91018201139184773</v>
      </c>
      <c r="F19" s="788">
        <v>1881922</v>
      </c>
      <c r="G19" s="677">
        <v>1.0845087467353896</v>
      </c>
      <c r="H19" s="788">
        <v>25085.8</v>
      </c>
      <c r="I19" s="661">
        <v>1</v>
      </c>
      <c r="J19" s="788">
        <v>14091.599999999993</v>
      </c>
      <c r="K19" s="661">
        <v>0.56173612163056363</v>
      </c>
      <c r="L19" s="788">
        <v>22064.400000000001</v>
      </c>
      <c r="M19" s="677">
        <v>0.87955735914341981</v>
      </c>
      <c r="N19" s="788"/>
      <c r="O19" s="661"/>
      <c r="P19" s="788">
        <v>78052.070000000007</v>
      </c>
      <c r="Q19" s="661"/>
      <c r="R19" s="788"/>
      <c r="S19" s="700"/>
    </row>
    <row r="20" spans="1:19" ht="14.4" customHeight="1" x14ac:dyDescent="0.3">
      <c r="A20" s="687" t="s">
        <v>7604</v>
      </c>
      <c r="B20" s="788">
        <v>22558</v>
      </c>
      <c r="C20" s="661">
        <v>1</v>
      </c>
      <c r="D20" s="788">
        <v>833</v>
      </c>
      <c r="E20" s="661">
        <v>3.6927032538345596E-2</v>
      </c>
      <c r="F20" s="788">
        <v>12788</v>
      </c>
      <c r="G20" s="677">
        <v>0.56689422821172086</v>
      </c>
      <c r="H20" s="788">
        <v>1421.2</v>
      </c>
      <c r="I20" s="661">
        <v>1</v>
      </c>
      <c r="J20" s="788"/>
      <c r="K20" s="661"/>
      <c r="L20" s="788">
        <v>7189.46</v>
      </c>
      <c r="M20" s="677">
        <v>5.0587250211089216</v>
      </c>
      <c r="N20" s="788"/>
      <c r="O20" s="661"/>
      <c r="P20" s="788"/>
      <c r="Q20" s="661"/>
      <c r="R20" s="788"/>
      <c r="S20" s="700"/>
    </row>
    <row r="21" spans="1:19" ht="14.4" customHeight="1" x14ac:dyDescent="0.3">
      <c r="A21" s="687" t="s">
        <v>7605</v>
      </c>
      <c r="B21" s="788">
        <v>443086</v>
      </c>
      <c r="C21" s="661">
        <v>1</v>
      </c>
      <c r="D21" s="788">
        <v>180</v>
      </c>
      <c r="E21" s="661">
        <v>4.0624167768785294E-4</v>
      </c>
      <c r="F21" s="788">
        <v>2534</v>
      </c>
      <c r="G21" s="677">
        <v>5.7189800625612186E-3</v>
      </c>
      <c r="H21" s="788">
        <v>2641.07</v>
      </c>
      <c r="I21" s="661">
        <v>1</v>
      </c>
      <c r="J21" s="788"/>
      <c r="K21" s="661"/>
      <c r="L21" s="788">
        <v>27406.04</v>
      </c>
      <c r="M21" s="677">
        <v>10.376869980727507</v>
      </c>
      <c r="N21" s="788"/>
      <c r="O21" s="661"/>
      <c r="P21" s="788"/>
      <c r="Q21" s="661"/>
      <c r="R21" s="788"/>
      <c r="S21" s="700"/>
    </row>
    <row r="22" spans="1:19" ht="14.4" customHeight="1" x14ac:dyDescent="0.3">
      <c r="A22" s="687" t="s">
        <v>7606</v>
      </c>
      <c r="B22" s="788">
        <v>34</v>
      </c>
      <c r="C22" s="661">
        <v>1</v>
      </c>
      <c r="D22" s="788">
        <v>9716</v>
      </c>
      <c r="E22" s="661">
        <v>285.76470588235293</v>
      </c>
      <c r="F22" s="788">
        <v>17400</v>
      </c>
      <c r="G22" s="677">
        <v>511.76470588235293</v>
      </c>
      <c r="H22" s="788"/>
      <c r="I22" s="661"/>
      <c r="J22" s="788"/>
      <c r="K22" s="661"/>
      <c r="L22" s="788"/>
      <c r="M22" s="677"/>
      <c r="N22" s="788"/>
      <c r="O22" s="661"/>
      <c r="P22" s="788"/>
      <c r="Q22" s="661"/>
      <c r="R22" s="788"/>
      <c r="S22" s="700"/>
    </row>
    <row r="23" spans="1:19" ht="14.4" customHeight="1" x14ac:dyDescent="0.3">
      <c r="A23" s="687" t="s">
        <v>4348</v>
      </c>
      <c r="B23" s="788">
        <v>33830564</v>
      </c>
      <c r="C23" s="661">
        <v>1</v>
      </c>
      <c r="D23" s="788">
        <v>32890424</v>
      </c>
      <c r="E23" s="661">
        <v>0.97221033619185304</v>
      </c>
      <c r="F23" s="788">
        <v>40702453</v>
      </c>
      <c r="G23" s="677">
        <v>1.2031266460706951</v>
      </c>
      <c r="H23" s="788">
        <v>8736668.5700000022</v>
      </c>
      <c r="I23" s="661">
        <v>1</v>
      </c>
      <c r="J23" s="788">
        <v>8255597.2799999975</v>
      </c>
      <c r="K23" s="661">
        <v>0.94493652973721487</v>
      </c>
      <c r="L23" s="788">
        <v>6819275.4199999971</v>
      </c>
      <c r="M23" s="677">
        <v>0.78053497913564496</v>
      </c>
      <c r="N23" s="788">
        <v>2674318.98</v>
      </c>
      <c r="O23" s="661">
        <v>1</v>
      </c>
      <c r="P23" s="788">
        <v>4002394.86</v>
      </c>
      <c r="Q23" s="661">
        <v>1.4966033932122786</v>
      </c>
      <c r="R23" s="788">
        <v>7368391.080000001</v>
      </c>
      <c r="S23" s="700">
        <v>2.7552401695926343</v>
      </c>
    </row>
    <row r="24" spans="1:19" ht="14.4" customHeight="1" x14ac:dyDescent="0.3">
      <c r="A24" s="687" t="s">
        <v>7607</v>
      </c>
      <c r="B24" s="788"/>
      <c r="C24" s="661"/>
      <c r="D24" s="788">
        <v>34</v>
      </c>
      <c r="E24" s="661"/>
      <c r="F24" s="788">
        <v>68</v>
      </c>
      <c r="G24" s="677"/>
      <c r="H24" s="788"/>
      <c r="I24" s="661"/>
      <c r="J24" s="788"/>
      <c r="K24" s="661"/>
      <c r="L24" s="788"/>
      <c r="M24" s="677"/>
      <c r="N24" s="788"/>
      <c r="O24" s="661"/>
      <c r="P24" s="788"/>
      <c r="Q24" s="661"/>
      <c r="R24" s="788"/>
      <c r="S24" s="700"/>
    </row>
    <row r="25" spans="1:19" ht="14.4" customHeight="1" x14ac:dyDescent="0.3">
      <c r="A25" s="687" t="s">
        <v>7608</v>
      </c>
      <c r="B25" s="788">
        <v>38828</v>
      </c>
      <c r="C25" s="661">
        <v>1</v>
      </c>
      <c r="D25" s="788">
        <v>5186</v>
      </c>
      <c r="E25" s="661">
        <v>0.13356340785000514</v>
      </c>
      <c r="F25" s="788">
        <v>56735</v>
      </c>
      <c r="G25" s="677">
        <v>1.4611878026166685</v>
      </c>
      <c r="H25" s="788">
        <v>2878.2</v>
      </c>
      <c r="I25" s="661">
        <v>1</v>
      </c>
      <c r="J25" s="788"/>
      <c r="K25" s="661"/>
      <c r="L25" s="788">
        <v>4369.16</v>
      </c>
      <c r="M25" s="677">
        <v>1.518018205823084</v>
      </c>
      <c r="N25" s="788"/>
      <c r="O25" s="661"/>
      <c r="P25" s="788"/>
      <c r="Q25" s="661"/>
      <c r="R25" s="788"/>
      <c r="S25" s="700"/>
    </row>
    <row r="26" spans="1:19" ht="14.4" customHeight="1" x14ac:dyDescent="0.3">
      <c r="A26" s="687" t="s">
        <v>7609</v>
      </c>
      <c r="B26" s="788"/>
      <c r="C26" s="661"/>
      <c r="D26" s="788">
        <v>163</v>
      </c>
      <c r="E26" s="661"/>
      <c r="F26" s="788">
        <v>440</v>
      </c>
      <c r="G26" s="677"/>
      <c r="H26" s="788"/>
      <c r="I26" s="661"/>
      <c r="J26" s="788"/>
      <c r="K26" s="661"/>
      <c r="L26" s="788"/>
      <c r="M26" s="677"/>
      <c r="N26" s="788"/>
      <c r="O26" s="661"/>
      <c r="P26" s="788"/>
      <c r="Q26" s="661"/>
      <c r="R26" s="788"/>
      <c r="S26" s="700"/>
    </row>
    <row r="27" spans="1:19" ht="14.4" customHeight="1" x14ac:dyDescent="0.3">
      <c r="A27" s="687" t="s">
        <v>7610</v>
      </c>
      <c r="B27" s="788">
        <v>633</v>
      </c>
      <c r="C27" s="661">
        <v>1</v>
      </c>
      <c r="D27" s="788"/>
      <c r="E27" s="661"/>
      <c r="F27" s="788"/>
      <c r="G27" s="677"/>
      <c r="H27" s="788">
        <v>0</v>
      </c>
      <c r="I27" s="661"/>
      <c r="J27" s="788"/>
      <c r="K27" s="661"/>
      <c r="L27" s="788"/>
      <c r="M27" s="677"/>
      <c r="N27" s="788">
        <v>22134.82</v>
      </c>
      <c r="O27" s="661">
        <v>1</v>
      </c>
      <c r="P27" s="788"/>
      <c r="Q27" s="661"/>
      <c r="R27" s="788"/>
      <c r="S27" s="700"/>
    </row>
    <row r="28" spans="1:19" ht="14.4" customHeight="1" x14ac:dyDescent="0.3">
      <c r="A28" s="687" t="s">
        <v>7611</v>
      </c>
      <c r="B28" s="788">
        <v>958</v>
      </c>
      <c r="C28" s="661">
        <v>1</v>
      </c>
      <c r="D28" s="788">
        <v>1451</v>
      </c>
      <c r="E28" s="661">
        <v>1.5146137787056368</v>
      </c>
      <c r="F28" s="788">
        <v>1805</v>
      </c>
      <c r="G28" s="677">
        <v>1.884133611691023</v>
      </c>
      <c r="H28" s="788">
        <v>20207.77</v>
      </c>
      <c r="I28" s="661">
        <v>1</v>
      </c>
      <c r="J28" s="788"/>
      <c r="K28" s="661"/>
      <c r="L28" s="788"/>
      <c r="M28" s="677"/>
      <c r="N28" s="788"/>
      <c r="O28" s="661"/>
      <c r="P28" s="788"/>
      <c r="Q28" s="661"/>
      <c r="R28" s="788"/>
      <c r="S28" s="700"/>
    </row>
    <row r="29" spans="1:19" ht="14.4" customHeight="1" x14ac:dyDescent="0.3">
      <c r="A29" s="687" t="s">
        <v>7612</v>
      </c>
      <c r="B29" s="788">
        <v>180</v>
      </c>
      <c r="C29" s="661">
        <v>1</v>
      </c>
      <c r="D29" s="788">
        <v>5347</v>
      </c>
      <c r="E29" s="661">
        <v>29.705555555555556</v>
      </c>
      <c r="F29" s="788">
        <v>254</v>
      </c>
      <c r="G29" s="677">
        <v>1.4111111111111112</v>
      </c>
      <c r="H29" s="788"/>
      <c r="I29" s="661"/>
      <c r="J29" s="788">
        <v>8726.84</v>
      </c>
      <c r="K29" s="661"/>
      <c r="L29" s="788"/>
      <c r="M29" s="677"/>
      <c r="N29" s="788"/>
      <c r="O29" s="661"/>
      <c r="P29" s="788"/>
      <c r="Q29" s="661"/>
      <c r="R29" s="788"/>
      <c r="S29" s="700"/>
    </row>
    <row r="30" spans="1:19" ht="14.4" customHeight="1" x14ac:dyDescent="0.3">
      <c r="A30" s="687" t="s">
        <v>7613</v>
      </c>
      <c r="B30" s="788">
        <v>256939</v>
      </c>
      <c r="C30" s="661">
        <v>1</v>
      </c>
      <c r="D30" s="788">
        <v>279955</v>
      </c>
      <c r="E30" s="661">
        <v>1.0895776818622318</v>
      </c>
      <c r="F30" s="788">
        <v>142973</v>
      </c>
      <c r="G30" s="677">
        <v>0.55644725012551621</v>
      </c>
      <c r="H30" s="788">
        <v>4299.3999999999996</v>
      </c>
      <c r="I30" s="661">
        <v>1</v>
      </c>
      <c r="J30" s="788">
        <v>3432.6</v>
      </c>
      <c r="K30" s="661">
        <v>0.79839047308926836</v>
      </c>
      <c r="L30" s="788">
        <v>6744.7999999999993</v>
      </c>
      <c r="M30" s="677">
        <v>1.5687770386565567</v>
      </c>
      <c r="N30" s="788"/>
      <c r="O30" s="661"/>
      <c r="P30" s="788"/>
      <c r="Q30" s="661"/>
      <c r="R30" s="788"/>
      <c r="S30" s="700"/>
    </row>
    <row r="31" spans="1:19" ht="14.4" customHeight="1" x14ac:dyDescent="0.3">
      <c r="A31" s="687" t="s">
        <v>7614</v>
      </c>
      <c r="B31" s="788">
        <v>112</v>
      </c>
      <c r="C31" s="661">
        <v>1</v>
      </c>
      <c r="D31" s="788"/>
      <c r="E31" s="661"/>
      <c r="F31" s="788">
        <v>114</v>
      </c>
      <c r="G31" s="677">
        <v>1.0178571428571428</v>
      </c>
      <c r="H31" s="788"/>
      <c r="I31" s="661"/>
      <c r="J31" s="788"/>
      <c r="K31" s="661"/>
      <c r="L31" s="788"/>
      <c r="M31" s="677"/>
      <c r="N31" s="788"/>
      <c r="O31" s="661"/>
      <c r="P31" s="788"/>
      <c r="Q31" s="661"/>
      <c r="R31" s="788"/>
      <c r="S31" s="700"/>
    </row>
    <row r="32" spans="1:19" ht="14.4" customHeight="1" thickBot="1" x14ac:dyDescent="0.35">
      <c r="A32" s="790" t="s">
        <v>7615</v>
      </c>
      <c r="B32" s="789">
        <v>68</v>
      </c>
      <c r="C32" s="667">
        <v>1</v>
      </c>
      <c r="D32" s="789">
        <v>472</v>
      </c>
      <c r="E32" s="667">
        <v>6.9411764705882355</v>
      </c>
      <c r="F32" s="789">
        <v>864</v>
      </c>
      <c r="G32" s="678">
        <v>12.705882352941176</v>
      </c>
      <c r="H32" s="789"/>
      <c r="I32" s="667"/>
      <c r="J32" s="789"/>
      <c r="K32" s="667"/>
      <c r="L32" s="789"/>
      <c r="M32" s="678"/>
      <c r="N32" s="789"/>
      <c r="O32" s="667"/>
      <c r="P32" s="789"/>
      <c r="Q32" s="667"/>
      <c r="R32" s="789"/>
      <c r="S32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7723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87499.969999999987</v>
      </c>
      <c r="G3" s="212">
        <f t="shared" si="0"/>
        <v>48106828.810000017</v>
      </c>
      <c r="H3" s="212"/>
      <c r="I3" s="212"/>
      <c r="J3" s="212">
        <f t="shared" si="0"/>
        <v>83130.980000000025</v>
      </c>
      <c r="K3" s="212">
        <f t="shared" si="0"/>
        <v>47536909.979999989</v>
      </c>
      <c r="L3" s="212"/>
      <c r="M3" s="212"/>
      <c r="N3" s="212">
        <f t="shared" si="0"/>
        <v>87388.829999999987</v>
      </c>
      <c r="O3" s="212">
        <f t="shared" si="0"/>
        <v>57643249.940000005</v>
      </c>
      <c r="P3" s="79">
        <f>IF(G3=0,0,O3/G3)</f>
        <v>1.1982342500201892</v>
      </c>
      <c r="Q3" s="213">
        <f>IF(N3=0,0,O3/N3)</f>
        <v>659.61805347434006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121</v>
      </c>
      <c r="E4" s="563" t="s">
        <v>81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7616</v>
      </c>
      <c r="B6" s="734" t="s">
        <v>7170</v>
      </c>
      <c r="C6" s="734" t="s">
        <v>1686</v>
      </c>
      <c r="D6" s="734" t="s">
        <v>7199</v>
      </c>
      <c r="E6" s="734" t="s">
        <v>7251</v>
      </c>
      <c r="F6" s="229"/>
      <c r="G6" s="229"/>
      <c r="H6" s="229"/>
      <c r="I6" s="229"/>
      <c r="J6" s="229"/>
      <c r="K6" s="229"/>
      <c r="L6" s="229"/>
      <c r="M6" s="229"/>
      <c r="N6" s="229">
        <v>0</v>
      </c>
      <c r="O6" s="229">
        <v>0</v>
      </c>
      <c r="P6" s="739"/>
      <c r="Q6" s="747"/>
    </row>
    <row r="7" spans="1:17" ht="14.4" customHeight="1" x14ac:dyDescent="0.3">
      <c r="A7" s="660" t="s">
        <v>7616</v>
      </c>
      <c r="B7" s="661" t="s">
        <v>7170</v>
      </c>
      <c r="C7" s="661" t="s">
        <v>1686</v>
      </c>
      <c r="D7" s="661" t="s">
        <v>7199</v>
      </c>
      <c r="E7" s="661" t="s">
        <v>3955</v>
      </c>
      <c r="F7" s="664"/>
      <c r="G7" s="664"/>
      <c r="H7" s="664"/>
      <c r="I7" s="664"/>
      <c r="J7" s="664"/>
      <c r="K7" s="664"/>
      <c r="L7" s="664"/>
      <c r="M7" s="664"/>
      <c r="N7" s="664">
        <v>4.21</v>
      </c>
      <c r="O7" s="664">
        <v>51376.65</v>
      </c>
      <c r="P7" s="677"/>
      <c r="Q7" s="665">
        <v>12203.479809976248</v>
      </c>
    </row>
    <row r="8" spans="1:17" ht="14.4" customHeight="1" x14ac:dyDescent="0.3">
      <c r="A8" s="660" t="s">
        <v>7616</v>
      </c>
      <c r="B8" s="661" t="s">
        <v>7170</v>
      </c>
      <c r="C8" s="661" t="s">
        <v>7468</v>
      </c>
      <c r="D8" s="661" t="s">
        <v>7469</v>
      </c>
      <c r="E8" s="661" t="s">
        <v>7470</v>
      </c>
      <c r="F8" s="664">
        <v>1</v>
      </c>
      <c r="G8" s="664">
        <v>34</v>
      </c>
      <c r="H8" s="664">
        <v>1</v>
      </c>
      <c r="I8" s="664">
        <v>34</v>
      </c>
      <c r="J8" s="664">
        <v>1</v>
      </c>
      <c r="K8" s="664">
        <v>34</v>
      </c>
      <c r="L8" s="664">
        <v>1</v>
      </c>
      <c r="M8" s="664">
        <v>34</v>
      </c>
      <c r="N8" s="664">
        <v>4</v>
      </c>
      <c r="O8" s="664">
        <v>139</v>
      </c>
      <c r="P8" s="677">
        <v>4.0882352941176467</v>
      </c>
      <c r="Q8" s="665">
        <v>34.75</v>
      </c>
    </row>
    <row r="9" spans="1:17" ht="14.4" customHeight="1" x14ac:dyDescent="0.3">
      <c r="A9" s="660" t="s">
        <v>7616</v>
      </c>
      <c r="B9" s="661" t="s">
        <v>7170</v>
      </c>
      <c r="C9" s="661" t="s">
        <v>7468</v>
      </c>
      <c r="D9" s="661" t="s">
        <v>7473</v>
      </c>
      <c r="E9" s="661" t="s">
        <v>7474</v>
      </c>
      <c r="F9" s="664"/>
      <c r="G9" s="664"/>
      <c r="H9" s="664"/>
      <c r="I9" s="664"/>
      <c r="J9" s="664"/>
      <c r="K9" s="664"/>
      <c r="L9" s="664"/>
      <c r="M9" s="664"/>
      <c r="N9" s="664">
        <v>2</v>
      </c>
      <c r="O9" s="664">
        <v>328</v>
      </c>
      <c r="P9" s="677"/>
      <c r="Q9" s="665">
        <v>164</v>
      </c>
    </row>
    <row r="10" spans="1:17" ht="14.4" customHeight="1" x14ac:dyDescent="0.3">
      <c r="A10" s="660" t="s">
        <v>7616</v>
      </c>
      <c r="B10" s="661" t="s">
        <v>7170</v>
      </c>
      <c r="C10" s="661" t="s">
        <v>7468</v>
      </c>
      <c r="D10" s="661" t="s">
        <v>7475</v>
      </c>
      <c r="E10" s="661" t="s">
        <v>7476</v>
      </c>
      <c r="F10" s="664"/>
      <c r="G10" s="664"/>
      <c r="H10" s="664"/>
      <c r="I10" s="664"/>
      <c r="J10" s="664"/>
      <c r="K10" s="664"/>
      <c r="L10" s="664"/>
      <c r="M10" s="664"/>
      <c r="N10" s="664">
        <v>1</v>
      </c>
      <c r="O10" s="664">
        <v>0</v>
      </c>
      <c r="P10" s="677"/>
      <c r="Q10" s="665">
        <v>0</v>
      </c>
    </row>
    <row r="11" spans="1:17" ht="14.4" customHeight="1" x14ac:dyDescent="0.3">
      <c r="A11" s="660" t="s">
        <v>7616</v>
      </c>
      <c r="B11" s="661" t="s">
        <v>7170</v>
      </c>
      <c r="C11" s="661" t="s">
        <v>7468</v>
      </c>
      <c r="D11" s="661" t="s">
        <v>7477</v>
      </c>
      <c r="E11" s="661" t="s">
        <v>7478</v>
      </c>
      <c r="F11" s="664"/>
      <c r="G11" s="664"/>
      <c r="H11" s="664"/>
      <c r="I11" s="664"/>
      <c r="J11" s="664"/>
      <c r="K11" s="664"/>
      <c r="L11" s="664"/>
      <c r="M11" s="664"/>
      <c r="N11" s="664">
        <v>1</v>
      </c>
      <c r="O11" s="664">
        <v>105</v>
      </c>
      <c r="P11" s="677"/>
      <c r="Q11" s="665">
        <v>105</v>
      </c>
    </row>
    <row r="12" spans="1:17" ht="14.4" customHeight="1" x14ac:dyDescent="0.3">
      <c r="A12" s="660" t="s">
        <v>7616</v>
      </c>
      <c r="B12" s="661" t="s">
        <v>7170</v>
      </c>
      <c r="C12" s="661" t="s">
        <v>7468</v>
      </c>
      <c r="D12" s="661" t="s">
        <v>7501</v>
      </c>
      <c r="E12" s="661" t="s">
        <v>7502</v>
      </c>
      <c r="F12" s="664"/>
      <c r="G12" s="664"/>
      <c r="H12" s="664"/>
      <c r="I12" s="664"/>
      <c r="J12" s="664"/>
      <c r="K12" s="664"/>
      <c r="L12" s="664"/>
      <c r="M12" s="664"/>
      <c r="N12" s="664">
        <v>1</v>
      </c>
      <c r="O12" s="664">
        <v>0</v>
      </c>
      <c r="P12" s="677"/>
      <c r="Q12" s="665">
        <v>0</v>
      </c>
    </row>
    <row r="13" spans="1:17" ht="14.4" customHeight="1" x14ac:dyDescent="0.3">
      <c r="A13" s="660" t="s">
        <v>7616</v>
      </c>
      <c r="B13" s="661" t="s">
        <v>7170</v>
      </c>
      <c r="C13" s="661" t="s">
        <v>7468</v>
      </c>
      <c r="D13" s="661" t="s">
        <v>7483</v>
      </c>
      <c r="E13" s="661" t="s">
        <v>7484</v>
      </c>
      <c r="F13" s="664">
        <v>1</v>
      </c>
      <c r="G13" s="664">
        <v>328</v>
      </c>
      <c r="H13" s="664">
        <v>1</v>
      </c>
      <c r="I13" s="664">
        <v>328</v>
      </c>
      <c r="J13" s="664"/>
      <c r="K13" s="664"/>
      <c r="L13" s="664"/>
      <c r="M13" s="664"/>
      <c r="N13" s="664"/>
      <c r="O13" s="664"/>
      <c r="P13" s="677"/>
      <c r="Q13" s="665"/>
    </row>
    <row r="14" spans="1:17" ht="14.4" customHeight="1" x14ac:dyDescent="0.3">
      <c r="A14" s="660" t="s">
        <v>7616</v>
      </c>
      <c r="B14" s="661" t="s">
        <v>7170</v>
      </c>
      <c r="C14" s="661" t="s">
        <v>7468</v>
      </c>
      <c r="D14" s="661" t="s">
        <v>7505</v>
      </c>
      <c r="E14" s="661" t="s">
        <v>7506</v>
      </c>
      <c r="F14" s="664"/>
      <c r="G14" s="664"/>
      <c r="H14" s="664"/>
      <c r="I14" s="664"/>
      <c r="J14" s="664">
        <v>1</v>
      </c>
      <c r="K14" s="664">
        <v>645</v>
      </c>
      <c r="L14" s="664"/>
      <c r="M14" s="664">
        <v>645</v>
      </c>
      <c r="N14" s="664"/>
      <c r="O14" s="664"/>
      <c r="P14" s="677"/>
      <c r="Q14" s="665"/>
    </row>
    <row r="15" spans="1:17" ht="14.4" customHeight="1" x14ac:dyDescent="0.3">
      <c r="A15" s="660" t="s">
        <v>7616</v>
      </c>
      <c r="B15" s="661" t="s">
        <v>7170</v>
      </c>
      <c r="C15" s="661" t="s">
        <v>7468</v>
      </c>
      <c r="D15" s="661" t="s">
        <v>7515</v>
      </c>
      <c r="E15" s="661" t="s">
        <v>7516</v>
      </c>
      <c r="F15" s="664">
        <v>1</v>
      </c>
      <c r="G15" s="664">
        <v>112</v>
      </c>
      <c r="H15" s="664">
        <v>1</v>
      </c>
      <c r="I15" s="664">
        <v>112</v>
      </c>
      <c r="J15" s="664">
        <v>2</v>
      </c>
      <c r="K15" s="664">
        <v>224</v>
      </c>
      <c r="L15" s="664">
        <v>2</v>
      </c>
      <c r="M15" s="664">
        <v>112</v>
      </c>
      <c r="N15" s="664">
        <v>1</v>
      </c>
      <c r="O15" s="664">
        <v>114</v>
      </c>
      <c r="P15" s="677">
        <v>1.0178571428571428</v>
      </c>
      <c r="Q15" s="665">
        <v>114</v>
      </c>
    </row>
    <row r="16" spans="1:17" ht="14.4" customHeight="1" x14ac:dyDescent="0.3">
      <c r="A16" s="660" t="s">
        <v>7616</v>
      </c>
      <c r="B16" s="661" t="s">
        <v>7517</v>
      </c>
      <c r="C16" s="661" t="s">
        <v>7468</v>
      </c>
      <c r="D16" s="661" t="s">
        <v>7469</v>
      </c>
      <c r="E16" s="661" t="s">
        <v>7470</v>
      </c>
      <c r="F16" s="664">
        <v>5</v>
      </c>
      <c r="G16" s="664">
        <v>170</v>
      </c>
      <c r="H16" s="664">
        <v>1</v>
      </c>
      <c r="I16" s="664">
        <v>34</v>
      </c>
      <c r="J16" s="664">
        <v>13</v>
      </c>
      <c r="K16" s="664">
        <v>442</v>
      </c>
      <c r="L16" s="664">
        <v>2.6</v>
      </c>
      <c r="M16" s="664">
        <v>34</v>
      </c>
      <c r="N16" s="664">
        <v>10</v>
      </c>
      <c r="O16" s="664">
        <v>349</v>
      </c>
      <c r="P16" s="677">
        <v>2.052941176470588</v>
      </c>
      <c r="Q16" s="665">
        <v>34.9</v>
      </c>
    </row>
    <row r="17" spans="1:17" ht="14.4" customHeight="1" x14ac:dyDescent="0.3">
      <c r="A17" s="660" t="s">
        <v>7616</v>
      </c>
      <c r="B17" s="661" t="s">
        <v>7517</v>
      </c>
      <c r="C17" s="661" t="s">
        <v>7468</v>
      </c>
      <c r="D17" s="661" t="s">
        <v>7513</v>
      </c>
      <c r="E17" s="661" t="s">
        <v>7514</v>
      </c>
      <c r="F17" s="664">
        <v>2</v>
      </c>
      <c r="G17" s="664">
        <v>324</v>
      </c>
      <c r="H17" s="664">
        <v>1</v>
      </c>
      <c r="I17" s="664">
        <v>162</v>
      </c>
      <c r="J17" s="664">
        <v>3</v>
      </c>
      <c r="K17" s="664">
        <v>489</v>
      </c>
      <c r="L17" s="664">
        <v>1.5092592592592593</v>
      </c>
      <c r="M17" s="664">
        <v>163</v>
      </c>
      <c r="N17" s="664">
        <v>2</v>
      </c>
      <c r="O17" s="664">
        <v>327</v>
      </c>
      <c r="P17" s="677">
        <v>1.0092592592592593</v>
      </c>
      <c r="Q17" s="665">
        <v>163.5</v>
      </c>
    </row>
    <row r="18" spans="1:17" ht="14.4" customHeight="1" x14ac:dyDescent="0.3">
      <c r="A18" s="660" t="s">
        <v>7616</v>
      </c>
      <c r="B18" s="661" t="s">
        <v>7517</v>
      </c>
      <c r="C18" s="661" t="s">
        <v>7468</v>
      </c>
      <c r="D18" s="661" t="s">
        <v>7554</v>
      </c>
      <c r="E18" s="661" t="s">
        <v>7555</v>
      </c>
      <c r="F18" s="664">
        <v>2</v>
      </c>
      <c r="G18" s="664">
        <v>2366</v>
      </c>
      <c r="H18" s="664">
        <v>1</v>
      </c>
      <c r="I18" s="664">
        <v>1183</v>
      </c>
      <c r="J18" s="664"/>
      <c r="K18" s="664"/>
      <c r="L18" s="664"/>
      <c r="M18" s="664"/>
      <c r="N18" s="664">
        <v>1</v>
      </c>
      <c r="O18" s="664">
        <v>1186</v>
      </c>
      <c r="P18" s="677">
        <v>0.50126796280642438</v>
      </c>
      <c r="Q18" s="665">
        <v>1186</v>
      </c>
    </row>
    <row r="19" spans="1:17" ht="14.4" customHeight="1" x14ac:dyDescent="0.3">
      <c r="A19" s="660" t="s">
        <v>7616</v>
      </c>
      <c r="B19" s="661" t="s">
        <v>7517</v>
      </c>
      <c r="C19" s="661" t="s">
        <v>7468</v>
      </c>
      <c r="D19" s="661" t="s">
        <v>7556</v>
      </c>
      <c r="E19" s="661" t="s">
        <v>7557</v>
      </c>
      <c r="F19" s="664"/>
      <c r="G19" s="664"/>
      <c r="H19" s="664"/>
      <c r="I19" s="664"/>
      <c r="J19" s="664"/>
      <c r="K19" s="664"/>
      <c r="L19" s="664"/>
      <c r="M19" s="664"/>
      <c r="N19" s="664">
        <v>1</v>
      </c>
      <c r="O19" s="664">
        <v>706</v>
      </c>
      <c r="P19" s="677"/>
      <c r="Q19" s="665">
        <v>706</v>
      </c>
    </row>
    <row r="20" spans="1:17" ht="14.4" customHeight="1" x14ac:dyDescent="0.3">
      <c r="A20" s="660" t="s">
        <v>7616</v>
      </c>
      <c r="B20" s="661" t="s">
        <v>7517</v>
      </c>
      <c r="C20" s="661" t="s">
        <v>7468</v>
      </c>
      <c r="D20" s="661" t="s">
        <v>7570</v>
      </c>
      <c r="E20" s="661" t="s">
        <v>7571</v>
      </c>
      <c r="F20" s="664"/>
      <c r="G20" s="664"/>
      <c r="H20" s="664"/>
      <c r="I20" s="664"/>
      <c r="J20" s="664">
        <v>60</v>
      </c>
      <c r="K20" s="664">
        <v>52080</v>
      </c>
      <c r="L20" s="664"/>
      <c r="M20" s="664">
        <v>868</v>
      </c>
      <c r="N20" s="664"/>
      <c r="O20" s="664"/>
      <c r="P20" s="677"/>
      <c r="Q20" s="665"/>
    </row>
    <row r="21" spans="1:17" ht="14.4" customHeight="1" x14ac:dyDescent="0.3">
      <c r="A21" s="660" t="s">
        <v>7616</v>
      </c>
      <c r="B21" s="661" t="s">
        <v>7517</v>
      </c>
      <c r="C21" s="661" t="s">
        <v>7468</v>
      </c>
      <c r="D21" s="661" t="s">
        <v>7501</v>
      </c>
      <c r="E21" s="661" t="s">
        <v>7502</v>
      </c>
      <c r="F21" s="664">
        <v>1</v>
      </c>
      <c r="G21" s="664">
        <v>0</v>
      </c>
      <c r="H21" s="664"/>
      <c r="I21" s="664">
        <v>0</v>
      </c>
      <c r="J21" s="664"/>
      <c r="K21" s="664"/>
      <c r="L21" s="664"/>
      <c r="M21" s="664"/>
      <c r="N21" s="664"/>
      <c r="O21" s="664"/>
      <c r="P21" s="677"/>
      <c r="Q21" s="665"/>
    </row>
    <row r="22" spans="1:17" ht="14.4" customHeight="1" x14ac:dyDescent="0.3">
      <c r="A22" s="660" t="s">
        <v>7616</v>
      </c>
      <c r="B22" s="661" t="s">
        <v>7517</v>
      </c>
      <c r="C22" s="661" t="s">
        <v>7468</v>
      </c>
      <c r="D22" s="661" t="s">
        <v>7552</v>
      </c>
      <c r="E22" s="661" t="s">
        <v>7553</v>
      </c>
      <c r="F22" s="664"/>
      <c r="G22" s="664"/>
      <c r="H22" s="664"/>
      <c r="I22" s="664"/>
      <c r="J22" s="664">
        <v>3</v>
      </c>
      <c r="K22" s="664">
        <v>981</v>
      </c>
      <c r="L22" s="664"/>
      <c r="M22" s="664">
        <v>327</v>
      </c>
      <c r="N22" s="664"/>
      <c r="O22" s="664"/>
      <c r="P22" s="677"/>
      <c r="Q22" s="665"/>
    </row>
    <row r="23" spans="1:17" ht="14.4" customHeight="1" x14ac:dyDescent="0.3">
      <c r="A23" s="660" t="s">
        <v>7616</v>
      </c>
      <c r="B23" s="661" t="s">
        <v>7517</v>
      </c>
      <c r="C23" s="661" t="s">
        <v>7468</v>
      </c>
      <c r="D23" s="661" t="s">
        <v>7578</v>
      </c>
      <c r="E23" s="661" t="s">
        <v>7579</v>
      </c>
      <c r="F23" s="664">
        <v>1</v>
      </c>
      <c r="G23" s="664">
        <v>3692</v>
      </c>
      <c r="H23" s="664">
        <v>1</v>
      </c>
      <c r="I23" s="664">
        <v>3692</v>
      </c>
      <c r="J23" s="664">
        <v>1</v>
      </c>
      <c r="K23" s="664">
        <v>3696</v>
      </c>
      <c r="L23" s="664">
        <v>1.0010834236186348</v>
      </c>
      <c r="M23" s="664">
        <v>3696</v>
      </c>
      <c r="N23" s="664"/>
      <c r="O23" s="664"/>
      <c r="P23" s="677"/>
      <c r="Q23" s="665"/>
    </row>
    <row r="24" spans="1:17" ht="14.4" customHeight="1" x14ac:dyDescent="0.3">
      <c r="A24" s="660" t="s">
        <v>7616</v>
      </c>
      <c r="B24" s="661" t="s">
        <v>7517</v>
      </c>
      <c r="C24" s="661" t="s">
        <v>7468</v>
      </c>
      <c r="D24" s="661" t="s">
        <v>7580</v>
      </c>
      <c r="E24" s="661" t="s">
        <v>7581</v>
      </c>
      <c r="F24" s="664"/>
      <c r="G24" s="664"/>
      <c r="H24" s="664"/>
      <c r="I24" s="664"/>
      <c r="J24" s="664">
        <v>1</v>
      </c>
      <c r="K24" s="664">
        <v>1888</v>
      </c>
      <c r="L24" s="664"/>
      <c r="M24" s="664">
        <v>1888</v>
      </c>
      <c r="N24" s="664"/>
      <c r="O24" s="664"/>
      <c r="P24" s="677"/>
      <c r="Q24" s="665"/>
    </row>
    <row r="25" spans="1:17" ht="14.4" customHeight="1" x14ac:dyDescent="0.3">
      <c r="A25" s="660" t="s">
        <v>7617</v>
      </c>
      <c r="B25" s="661" t="s">
        <v>7170</v>
      </c>
      <c r="C25" s="661" t="s">
        <v>1686</v>
      </c>
      <c r="D25" s="661" t="s">
        <v>7185</v>
      </c>
      <c r="E25" s="661" t="s">
        <v>7238</v>
      </c>
      <c r="F25" s="664"/>
      <c r="G25" s="664"/>
      <c r="H25" s="664"/>
      <c r="I25" s="664"/>
      <c r="J25" s="664">
        <v>0</v>
      </c>
      <c r="K25" s="664">
        <v>0</v>
      </c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7617</v>
      </c>
      <c r="B26" s="661" t="s">
        <v>7170</v>
      </c>
      <c r="C26" s="661" t="s">
        <v>1686</v>
      </c>
      <c r="D26" s="661" t="s">
        <v>7185</v>
      </c>
      <c r="E26" s="661" t="s">
        <v>3927</v>
      </c>
      <c r="F26" s="664"/>
      <c r="G26" s="664"/>
      <c r="H26" s="664"/>
      <c r="I26" s="664"/>
      <c r="J26" s="664">
        <v>1.25</v>
      </c>
      <c r="K26" s="664">
        <v>18866.93</v>
      </c>
      <c r="L26" s="664"/>
      <c r="M26" s="664">
        <v>15093.544</v>
      </c>
      <c r="N26" s="664"/>
      <c r="O26" s="664"/>
      <c r="P26" s="677"/>
      <c r="Q26" s="665"/>
    </row>
    <row r="27" spans="1:17" ht="14.4" customHeight="1" x14ac:dyDescent="0.3">
      <c r="A27" s="660" t="s">
        <v>7617</v>
      </c>
      <c r="B27" s="661" t="s">
        <v>7170</v>
      </c>
      <c r="C27" s="661" t="s">
        <v>7468</v>
      </c>
      <c r="D27" s="661" t="s">
        <v>7469</v>
      </c>
      <c r="E27" s="661" t="s">
        <v>7470</v>
      </c>
      <c r="F27" s="664">
        <v>8</v>
      </c>
      <c r="G27" s="664">
        <v>272</v>
      </c>
      <c r="H27" s="664">
        <v>1</v>
      </c>
      <c r="I27" s="664">
        <v>34</v>
      </c>
      <c r="J27" s="664">
        <v>11</v>
      </c>
      <c r="K27" s="664">
        <v>374</v>
      </c>
      <c r="L27" s="664">
        <v>1.375</v>
      </c>
      <c r="M27" s="664">
        <v>34</v>
      </c>
      <c r="N27" s="664">
        <v>12</v>
      </c>
      <c r="O27" s="664">
        <v>416</v>
      </c>
      <c r="P27" s="677">
        <v>1.5294117647058822</v>
      </c>
      <c r="Q27" s="665">
        <v>34.666666666666664</v>
      </c>
    </row>
    <row r="28" spans="1:17" ht="14.4" customHeight="1" x14ac:dyDescent="0.3">
      <c r="A28" s="660" t="s">
        <v>7617</v>
      </c>
      <c r="B28" s="661" t="s">
        <v>7170</v>
      </c>
      <c r="C28" s="661" t="s">
        <v>7468</v>
      </c>
      <c r="D28" s="661" t="s">
        <v>7473</v>
      </c>
      <c r="E28" s="661" t="s">
        <v>7474</v>
      </c>
      <c r="F28" s="664">
        <v>3</v>
      </c>
      <c r="G28" s="664">
        <v>489</v>
      </c>
      <c r="H28" s="664">
        <v>1</v>
      </c>
      <c r="I28" s="664">
        <v>163</v>
      </c>
      <c r="J28" s="664">
        <v>1</v>
      </c>
      <c r="K28" s="664">
        <v>163</v>
      </c>
      <c r="L28" s="664">
        <v>0.33333333333333331</v>
      </c>
      <c r="M28" s="664">
        <v>163</v>
      </c>
      <c r="N28" s="664"/>
      <c r="O28" s="664"/>
      <c r="P28" s="677"/>
      <c r="Q28" s="665"/>
    </row>
    <row r="29" spans="1:17" ht="14.4" customHeight="1" x14ac:dyDescent="0.3">
      <c r="A29" s="660" t="s">
        <v>7617</v>
      </c>
      <c r="B29" s="661" t="s">
        <v>7170</v>
      </c>
      <c r="C29" s="661" t="s">
        <v>7468</v>
      </c>
      <c r="D29" s="661" t="s">
        <v>7475</v>
      </c>
      <c r="E29" s="661" t="s">
        <v>7476</v>
      </c>
      <c r="F29" s="664"/>
      <c r="G29" s="664"/>
      <c r="H29" s="664"/>
      <c r="I29" s="664"/>
      <c r="J29" s="664">
        <v>1</v>
      </c>
      <c r="K29" s="664">
        <v>0</v>
      </c>
      <c r="L29" s="664"/>
      <c r="M29" s="664">
        <v>0</v>
      </c>
      <c r="N29" s="664"/>
      <c r="O29" s="664"/>
      <c r="P29" s="677"/>
      <c r="Q29" s="665"/>
    </row>
    <row r="30" spans="1:17" ht="14.4" customHeight="1" x14ac:dyDescent="0.3">
      <c r="A30" s="660" t="s">
        <v>7617</v>
      </c>
      <c r="B30" s="661" t="s">
        <v>7170</v>
      </c>
      <c r="C30" s="661" t="s">
        <v>7468</v>
      </c>
      <c r="D30" s="661" t="s">
        <v>7477</v>
      </c>
      <c r="E30" s="661" t="s">
        <v>7478</v>
      </c>
      <c r="F30" s="664"/>
      <c r="G30" s="664"/>
      <c r="H30" s="664"/>
      <c r="I30" s="664"/>
      <c r="J30" s="664">
        <v>1</v>
      </c>
      <c r="K30" s="664">
        <v>104</v>
      </c>
      <c r="L30" s="664"/>
      <c r="M30" s="664">
        <v>104</v>
      </c>
      <c r="N30" s="664"/>
      <c r="O30" s="664"/>
      <c r="P30" s="677"/>
      <c r="Q30" s="665"/>
    </row>
    <row r="31" spans="1:17" ht="14.4" customHeight="1" x14ac:dyDescent="0.3">
      <c r="A31" s="660" t="s">
        <v>7617</v>
      </c>
      <c r="B31" s="661" t="s">
        <v>7170</v>
      </c>
      <c r="C31" s="661" t="s">
        <v>7468</v>
      </c>
      <c r="D31" s="661" t="s">
        <v>7501</v>
      </c>
      <c r="E31" s="661" t="s">
        <v>7502</v>
      </c>
      <c r="F31" s="664">
        <v>2</v>
      </c>
      <c r="G31" s="664">
        <v>0</v>
      </c>
      <c r="H31" s="664"/>
      <c r="I31" s="664">
        <v>0</v>
      </c>
      <c r="J31" s="664"/>
      <c r="K31" s="664"/>
      <c r="L31" s="664"/>
      <c r="M31" s="664"/>
      <c r="N31" s="664">
        <v>2</v>
      </c>
      <c r="O31" s="664">
        <v>0</v>
      </c>
      <c r="P31" s="677"/>
      <c r="Q31" s="665">
        <v>0</v>
      </c>
    </row>
    <row r="32" spans="1:17" ht="14.4" customHeight="1" x14ac:dyDescent="0.3">
      <c r="A32" s="660" t="s">
        <v>7617</v>
      </c>
      <c r="B32" s="661" t="s">
        <v>7170</v>
      </c>
      <c r="C32" s="661" t="s">
        <v>7468</v>
      </c>
      <c r="D32" s="661" t="s">
        <v>7483</v>
      </c>
      <c r="E32" s="661" t="s">
        <v>7484</v>
      </c>
      <c r="F32" s="664">
        <v>2</v>
      </c>
      <c r="G32" s="664">
        <v>656</v>
      </c>
      <c r="H32" s="664">
        <v>1</v>
      </c>
      <c r="I32" s="664">
        <v>328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7617</v>
      </c>
      <c r="B33" s="661" t="s">
        <v>7170</v>
      </c>
      <c r="C33" s="661" t="s">
        <v>7468</v>
      </c>
      <c r="D33" s="661" t="s">
        <v>7505</v>
      </c>
      <c r="E33" s="661" t="s">
        <v>7506</v>
      </c>
      <c r="F33" s="664"/>
      <c r="G33" s="664"/>
      <c r="H33" s="664"/>
      <c r="I33" s="664"/>
      <c r="J33" s="664">
        <v>2</v>
      </c>
      <c r="K33" s="664">
        <v>1290</v>
      </c>
      <c r="L33" s="664"/>
      <c r="M33" s="664">
        <v>645</v>
      </c>
      <c r="N33" s="664">
        <v>1</v>
      </c>
      <c r="O33" s="664">
        <v>651</v>
      </c>
      <c r="P33" s="677"/>
      <c r="Q33" s="665">
        <v>651</v>
      </c>
    </row>
    <row r="34" spans="1:17" ht="14.4" customHeight="1" x14ac:dyDescent="0.3">
      <c r="A34" s="660" t="s">
        <v>7617</v>
      </c>
      <c r="B34" s="661" t="s">
        <v>7170</v>
      </c>
      <c r="C34" s="661" t="s">
        <v>7468</v>
      </c>
      <c r="D34" s="661" t="s">
        <v>7515</v>
      </c>
      <c r="E34" s="661" t="s">
        <v>7516</v>
      </c>
      <c r="F34" s="664">
        <v>10</v>
      </c>
      <c r="G34" s="664">
        <v>1120</v>
      </c>
      <c r="H34" s="664">
        <v>1</v>
      </c>
      <c r="I34" s="664">
        <v>112</v>
      </c>
      <c r="J34" s="664">
        <v>22</v>
      </c>
      <c r="K34" s="664">
        <v>2464</v>
      </c>
      <c r="L34" s="664">
        <v>2.2000000000000002</v>
      </c>
      <c r="M34" s="664">
        <v>112</v>
      </c>
      <c r="N34" s="664">
        <v>18</v>
      </c>
      <c r="O34" s="664">
        <v>2038</v>
      </c>
      <c r="P34" s="677">
        <v>1.8196428571428571</v>
      </c>
      <c r="Q34" s="665">
        <v>113.22222222222223</v>
      </c>
    </row>
    <row r="35" spans="1:17" ht="14.4" customHeight="1" x14ac:dyDescent="0.3">
      <c r="A35" s="660" t="s">
        <v>7617</v>
      </c>
      <c r="B35" s="661" t="s">
        <v>7517</v>
      </c>
      <c r="C35" s="661" t="s">
        <v>7468</v>
      </c>
      <c r="D35" s="661" t="s">
        <v>7469</v>
      </c>
      <c r="E35" s="661" t="s">
        <v>7470</v>
      </c>
      <c r="F35" s="664">
        <v>8</v>
      </c>
      <c r="G35" s="664">
        <v>272</v>
      </c>
      <c r="H35" s="664">
        <v>1</v>
      </c>
      <c r="I35" s="664">
        <v>34</v>
      </c>
      <c r="J35" s="664">
        <v>4</v>
      </c>
      <c r="K35" s="664">
        <v>136</v>
      </c>
      <c r="L35" s="664">
        <v>0.5</v>
      </c>
      <c r="M35" s="664">
        <v>34</v>
      </c>
      <c r="N35" s="664">
        <v>11</v>
      </c>
      <c r="O35" s="664">
        <v>382</v>
      </c>
      <c r="P35" s="677">
        <v>1.4044117647058822</v>
      </c>
      <c r="Q35" s="665">
        <v>34.727272727272727</v>
      </c>
    </row>
    <row r="36" spans="1:17" ht="14.4" customHeight="1" x14ac:dyDescent="0.3">
      <c r="A36" s="660" t="s">
        <v>7617</v>
      </c>
      <c r="B36" s="661" t="s">
        <v>7517</v>
      </c>
      <c r="C36" s="661" t="s">
        <v>7468</v>
      </c>
      <c r="D36" s="661" t="s">
        <v>7513</v>
      </c>
      <c r="E36" s="661" t="s">
        <v>7514</v>
      </c>
      <c r="F36" s="664">
        <v>2</v>
      </c>
      <c r="G36" s="664">
        <v>324</v>
      </c>
      <c r="H36" s="664">
        <v>1</v>
      </c>
      <c r="I36" s="664">
        <v>162</v>
      </c>
      <c r="J36" s="664"/>
      <c r="K36" s="664"/>
      <c r="L36" s="664"/>
      <c r="M36" s="664"/>
      <c r="N36" s="664">
        <v>1</v>
      </c>
      <c r="O36" s="664">
        <v>164</v>
      </c>
      <c r="P36" s="677">
        <v>0.50617283950617287</v>
      </c>
      <c r="Q36" s="665">
        <v>164</v>
      </c>
    </row>
    <row r="37" spans="1:17" ht="14.4" customHeight="1" x14ac:dyDescent="0.3">
      <c r="A37" s="660" t="s">
        <v>7617</v>
      </c>
      <c r="B37" s="661" t="s">
        <v>7517</v>
      </c>
      <c r="C37" s="661" t="s">
        <v>7468</v>
      </c>
      <c r="D37" s="661" t="s">
        <v>7556</v>
      </c>
      <c r="E37" s="661" t="s">
        <v>7557</v>
      </c>
      <c r="F37" s="664"/>
      <c r="G37" s="664"/>
      <c r="H37" s="664"/>
      <c r="I37" s="664"/>
      <c r="J37" s="664"/>
      <c r="K37" s="664"/>
      <c r="L37" s="664"/>
      <c r="M37" s="664"/>
      <c r="N37" s="664">
        <v>8</v>
      </c>
      <c r="O37" s="664">
        <v>5656</v>
      </c>
      <c r="P37" s="677"/>
      <c r="Q37" s="665">
        <v>707</v>
      </c>
    </row>
    <row r="38" spans="1:17" ht="14.4" customHeight="1" x14ac:dyDescent="0.3">
      <c r="A38" s="660" t="s">
        <v>7617</v>
      </c>
      <c r="B38" s="661" t="s">
        <v>7517</v>
      </c>
      <c r="C38" s="661" t="s">
        <v>7468</v>
      </c>
      <c r="D38" s="661" t="s">
        <v>7570</v>
      </c>
      <c r="E38" s="661" t="s">
        <v>7571</v>
      </c>
      <c r="F38" s="664">
        <v>27</v>
      </c>
      <c r="G38" s="664">
        <v>23436</v>
      </c>
      <c r="H38" s="664">
        <v>1</v>
      </c>
      <c r="I38" s="664">
        <v>868</v>
      </c>
      <c r="J38" s="664"/>
      <c r="K38" s="664"/>
      <c r="L38" s="664"/>
      <c r="M38" s="664"/>
      <c r="N38" s="664"/>
      <c r="O38" s="664"/>
      <c r="P38" s="677"/>
      <c r="Q38" s="665"/>
    </row>
    <row r="39" spans="1:17" ht="14.4" customHeight="1" x14ac:dyDescent="0.3">
      <c r="A39" s="660" t="s">
        <v>7617</v>
      </c>
      <c r="B39" s="661" t="s">
        <v>7517</v>
      </c>
      <c r="C39" s="661" t="s">
        <v>7468</v>
      </c>
      <c r="D39" s="661" t="s">
        <v>7477</v>
      </c>
      <c r="E39" s="661" t="s">
        <v>7478</v>
      </c>
      <c r="F39" s="664">
        <v>2</v>
      </c>
      <c r="G39" s="664">
        <v>206</v>
      </c>
      <c r="H39" s="664">
        <v>1</v>
      </c>
      <c r="I39" s="664">
        <v>103</v>
      </c>
      <c r="J39" s="664"/>
      <c r="K39" s="664"/>
      <c r="L39" s="664"/>
      <c r="M39" s="664"/>
      <c r="N39" s="664"/>
      <c r="O39" s="664"/>
      <c r="P39" s="677"/>
      <c r="Q39" s="665"/>
    </row>
    <row r="40" spans="1:17" ht="14.4" customHeight="1" x14ac:dyDescent="0.3">
      <c r="A40" s="660" t="s">
        <v>7617</v>
      </c>
      <c r="B40" s="661" t="s">
        <v>7517</v>
      </c>
      <c r="C40" s="661" t="s">
        <v>7468</v>
      </c>
      <c r="D40" s="661" t="s">
        <v>7501</v>
      </c>
      <c r="E40" s="661" t="s">
        <v>7502</v>
      </c>
      <c r="F40" s="664">
        <v>1</v>
      </c>
      <c r="G40" s="664">
        <v>0</v>
      </c>
      <c r="H40" s="664"/>
      <c r="I40" s="664">
        <v>0</v>
      </c>
      <c r="J40" s="664"/>
      <c r="K40" s="664"/>
      <c r="L40" s="664"/>
      <c r="M40" s="664"/>
      <c r="N40" s="664"/>
      <c r="O40" s="664"/>
      <c r="P40" s="677"/>
      <c r="Q40" s="665"/>
    </row>
    <row r="41" spans="1:17" ht="14.4" customHeight="1" x14ac:dyDescent="0.3">
      <c r="A41" s="660" t="s">
        <v>7617</v>
      </c>
      <c r="B41" s="661" t="s">
        <v>7517</v>
      </c>
      <c r="C41" s="661" t="s">
        <v>7468</v>
      </c>
      <c r="D41" s="661" t="s">
        <v>7552</v>
      </c>
      <c r="E41" s="661" t="s">
        <v>7553</v>
      </c>
      <c r="F41" s="664">
        <v>2</v>
      </c>
      <c r="G41" s="664">
        <v>652</v>
      </c>
      <c r="H41" s="664">
        <v>1</v>
      </c>
      <c r="I41" s="664">
        <v>326</v>
      </c>
      <c r="J41" s="664"/>
      <c r="K41" s="664"/>
      <c r="L41" s="664"/>
      <c r="M41" s="664"/>
      <c r="N41" s="664">
        <v>2</v>
      </c>
      <c r="O41" s="664">
        <v>660</v>
      </c>
      <c r="P41" s="677">
        <v>1.0122699386503067</v>
      </c>
      <c r="Q41" s="665">
        <v>330</v>
      </c>
    </row>
    <row r="42" spans="1:17" ht="14.4" customHeight="1" x14ac:dyDescent="0.3">
      <c r="A42" s="660" t="s">
        <v>7617</v>
      </c>
      <c r="B42" s="661" t="s">
        <v>7517</v>
      </c>
      <c r="C42" s="661" t="s">
        <v>7468</v>
      </c>
      <c r="D42" s="661" t="s">
        <v>7582</v>
      </c>
      <c r="E42" s="661" t="s">
        <v>7583</v>
      </c>
      <c r="F42" s="664"/>
      <c r="G42" s="664"/>
      <c r="H42" s="664"/>
      <c r="I42" s="664"/>
      <c r="J42" s="664"/>
      <c r="K42" s="664"/>
      <c r="L42" s="664"/>
      <c r="M42" s="664"/>
      <c r="N42" s="664">
        <v>8</v>
      </c>
      <c r="O42" s="664">
        <v>2824</v>
      </c>
      <c r="P42" s="677"/>
      <c r="Q42" s="665">
        <v>353</v>
      </c>
    </row>
    <row r="43" spans="1:17" ht="14.4" customHeight="1" x14ac:dyDescent="0.3">
      <c r="A43" s="660" t="s">
        <v>7618</v>
      </c>
      <c r="B43" s="661" t="s">
        <v>7170</v>
      </c>
      <c r="C43" s="661" t="s">
        <v>7468</v>
      </c>
      <c r="D43" s="661" t="s">
        <v>7469</v>
      </c>
      <c r="E43" s="661" t="s">
        <v>7470</v>
      </c>
      <c r="F43" s="664">
        <v>4</v>
      </c>
      <c r="G43" s="664">
        <v>136</v>
      </c>
      <c r="H43" s="664">
        <v>1</v>
      </c>
      <c r="I43" s="664">
        <v>34</v>
      </c>
      <c r="J43" s="664">
        <v>2</v>
      </c>
      <c r="K43" s="664">
        <v>68</v>
      </c>
      <c r="L43" s="664">
        <v>0.5</v>
      </c>
      <c r="M43" s="664">
        <v>34</v>
      </c>
      <c r="N43" s="664">
        <v>6</v>
      </c>
      <c r="O43" s="664">
        <v>209</v>
      </c>
      <c r="P43" s="677">
        <v>1.536764705882353</v>
      </c>
      <c r="Q43" s="665">
        <v>34.833333333333336</v>
      </c>
    </row>
    <row r="44" spans="1:17" ht="14.4" customHeight="1" x14ac:dyDescent="0.3">
      <c r="A44" s="660" t="s">
        <v>7618</v>
      </c>
      <c r="B44" s="661" t="s">
        <v>7170</v>
      </c>
      <c r="C44" s="661" t="s">
        <v>7468</v>
      </c>
      <c r="D44" s="661" t="s">
        <v>7473</v>
      </c>
      <c r="E44" s="661" t="s">
        <v>7474</v>
      </c>
      <c r="F44" s="664">
        <v>2</v>
      </c>
      <c r="G44" s="664">
        <v>326</v>
      </c>
      <c r="H44" s="664">
        <v>1</v>
      </c>
      <c r="I44" s="664">
        <v>163</v>
      </c>
      <c r="J44" s="664"/>
      <c r="K44" s="664"/>
      <c r="L44" s="664"/>
      <c r="M44" s="664"/>
      <c r="N44" s="664"/>
      <c r="O44" s="664"/>
      <c r="P44" s="677"/>
      <c r="Q44" s="665"/>
    </row>
    <row r="45" spans="1:17" ht="14.4" customHeight="1" x14ac:dyDescent="0.3">
      <c r="A45" s="660" t="s">
        <v>7618</v>
      </c>
      <c r="B45" s="661" t="s">
        <v>7170</v>
      </c>
      <c r="C45" s="661" t="s">
        <v>7468</v>
      </c>
      <c r="D45" s="661" t="s">
        <v>7501</v>
      </c>
      <c r="E45" s="661" t="s">
        <v>7502</v>
      </c>
      <c r="F45" s="664"/>
      <c r="G45" s="664"/>
      <c r="H45" s="664"/>
      <c r="I45" s="664"/>
      <c r="J45" s="664"/>
      <c r="K45" s="664"/>
      <c r="L45" s="664"/>
      <c r="M45" s="664"/>
      <c r="N45" s="664">
        <v>3</v>
      </c>
      <c r="O45" s="664">
        <v>0</v>
      </c>
      <c r="P45" s="677"/>
      <c r="Q45" s="665">
        <v>0</v>
      </c>
    </row>
    <row r="46" spans="1:17" ht="14.4" customHeight="1" x14ac:dyDescent="0.3">
      <c r="A46" s="660" t="s">
        <v>7618</v>
      </c>
      <c r="B46" s="661" t="s">
        <v>7170</v>
      </c>
      <c r="C46" s="661" t="s">
        <v>7468</v>
      </c>
      <c r="D46" s="661" t="s">
        <v>7483</v>
      </c>
      <c r="E46" s="661" t="s">
        <v>7484</v>
      </c>
      <c r="F46" s="664"/>
      <c r="G46" s="664"/>
      <c r="H46" s="664"/>
      <c r="I46" s="664"/>
      <c r="J46" s="664"/>
      <c r="K46" s="664"/>
      <c r="L46" s="664"/>
      <c r="M46" s="664"/>
      <c r="N46" s="664">
        <v>2</v>
      </c>
      <c r="O46" s="664">
        <v>660</v>
      </c>
      <c r="P46" s="677"/>
      <c r="Q46" s="665">
        <v>330</v>
      </c>
    </row>
    <row r="47" spans="1:17" ht="14.4" customHeight="1" x14ac:dyDescent="0.3">
      <c r="A47" s="660" t="s">
        <v>7618</v>
      </c>
      <c r="B47" s="661" t="s">
        <v>7170</v>
      </c>
      <c r="C47" s="661" t="s">
        <v>7468</v>
      </c>
      <c r="D47" s="661" t="s">
        <v>7505</v>
      </c>
      <c r="E47" s="661" t="s">
        <v>7506</v>
      </c>
      <c r="F47" s="664"/>
      <c r="G47" s="664"/>
      <c r="H47" s="664"/>
      <c r="I47" s="664"/>
      <c r="J47" s="664">
        <v>1</v>
      </c>
      <c r="K47" s="664">
        <v>645</v>
      </c>
      <c r="L47" s="664"/>
      <c r="M47" s="664">
        <v>645</v>
      </c>
      <c r="N47" s="664">
        <v>3</v>
      </c>
      <c r="O47" s="664">
        <v>1953</v>
      </c>
      <c r="P47" s="677"/>
      <c r="Q47" s="665">
        <v>651</v>
      </c>
    </row>
    <row r="48" spans="1:17" ht="14.4" customHeight="1" x14ac:dyDescent="0.3">
      <c r="A48" s="660" t="s">
        <v>7618</v>
      </c>
      <c r="B48" s="661" t="s">
        <v>7170</v>
      </c>
      <c r="C48" s="661" t="s">
        <v>7468</v>
      </c>
      <c r="D48" s="661" t="s">
        <v>7515</v>
      </c>
      <c r="E48" s="661" t="s">
        <v>7516</v>
      </c>
      <c r="F48" s="664">
        <v>7</v>
      </c>
      <c r="G48" s="664">
        <v>784</v>
      </c>
      <c r="H48" s="664">
        <v>1</v>
      </c>
      <c r="I48" s="664">
        <v>112</v>
      </c>
      <c r="J48" s="664">
        <v>5</v>
      </c>
      <c r="K48" s="664">
        <v>560</v>
      </c>
      <c r="L48" s="664">
        <v>0.7142857142857143</v>
      </c>
      <c r="M48" s="664">
        <v>112</v>
      </c>
      <c r="N48" s="664">
        <v>9</v>
      </c>
      <c r="O48" s="664">
        <v>1026</v>
      </c>
      <c r="P48" s="677">
        <v>1.3086734693877551</v>
      </c>
      <c r="Q48" s="665">
        <v>114</v>
      </c>
    </row>
    <row r="49" spans="1:17" ht="14.4" customHeight="1" x14ac:dyDescent="0.3">
      <c r="A49" s="660" t="s">
        <v>7618</v>
      </c>
      <c r="B49" s="661" t="s">
        <v>7517</v>
      </c>
      <c r="C49" s="661" t="s">
        <v>7456</v>
      </c>
      <c r="D49" s="661" t="s">
        <v>7545</v>
      </c>
      <c r="E49" s="661" t="s">
        <v>7546</v>
      </c>
      <c r="F49" s="664">
        <v>1</v>
      </c>
      <c r="G49" s="664">
        <v>710.6</v>
      </c>
      <c r="H49" s="664">
        <v>1</v>
      </c>
      <c r="I49" s="664">
        <v>710.6</v>
      </c>
      <c r="J49" s="664">
        <v>2</v>
      </c>
      <c r="K49" s="664">
        <v>1421.2</v>
      </c>
      <c r="L49" s="664">
        <v>2</v>
      </c>
      <c r="M49" s="664">
        <v>710.6</v>
      </c>
      <c r="N49" s="664">
        <v>1</v>
      </c>
      <c r="O49" s="664">
        <v>710.6</v>
      </c>
      <c r="P49" s="677">
        <v>1</v>
      </c>
      <c r="Q49" s="665">
        <v>710.6</v>
      </c>
    </row>
    <row r="50" spans="1:17" ht="14.4" customHeight="1" x14ac:dyDescent="0.3">
      <c r="A50" s="660" t="s">
        <v>7618</v>
      </c>
      <c r="B50" s="661" t="s">
        <v>7517</v>
      </c>
      <c r="C50" s="661" t="s">
        <v>7468</v>
      </c>
      <c r="D50" s="661" t="s">
        <v>7469</v>
      </c>
      <c r="E50" s="661" t="s">
        <v>7470</v>
      </c>
      <c r="F50" s="664">
        <v>18</v>
      </c>
      <c r="G50" s="664">
        <v>612</v>
      </c>
      <c r="H50" s="664">
        <v>1</v>
      </c>
      <c r="I50" s="664">
        <v>34</v>
      </c>
      <c r="J50" s="664">
        <v>19</v>
      </c>
      <c r="K50" s="664">
        <v>646</v>
      </c>
      <c r="L50" s="664">
        <v>1.0555555555555556</v>
      </c>
      <c r="M50" s="664">
        <v>34</v>
      </c>
      <c r="N50" s="664">
        <v>17</v>
      </c>
      <c r="O50" s="664">
        <v>589</v>
      </c>
      <c r="P50" s="677">
        <v>0.96241830065359479</v>
      </c>
      <c r="Q50" s="665">
        <v>34.647058823529413</v>
      </c>
    </row>
    <row r="51" spans="1:17" ht="14.4" customHeight="1" x14ac:dyDescent="0.3">
      <c r="A51" s="660" t="s">
        <v>7618</v>
      </c>
      <c r="B51" s="661" t="s">
        <v>7517</v>
      </c>
      <c r="C51" s="661" t="s">
        <v>7468</v>
      </c>
      <c r="D51" s="661" t="s">
        <v>7513</v>
      </c>
      <c r="E51" s="661" t="s">
        <v>7514</v>
      </c>
      <c r="F51" s="664">
        <v>1</v>
      </c>
      <c r="G51" s="664">
        <v>162</v>
      </c>
      <c r="H51" s="664">
        <v>1</v>
      </c>
      <c r="I51" s="664">
        <v>162</v>
      </c>
      <c r="J51" s="664">
        <v>14</v>
      </c>
      <c r="K51" s="664">
        <v>2282</v>
      </c>
      <c r="L51" s="664">
        <v>14.086419753086419</v>
      </c>
      <c r="M51" s="664">
        <v>163</v>
      </c>
      <c r="N51" s="664">
        <v>2</v>
      </c>
      <c r="O51" s="664">
        <v>328</v>
      </c>
      <c r="P51" s="677">
        <v>2.0246913580246915</v>
      </c>
      <c r="Q51" s="665">
        <v>164</v>
      </c>
    </row>
    <row r="52" spans="1:17" ht="14.4" customHeight="1" x14ac:dyDescent="0.3">
      <c r="A52" s="660" t="s">
        <v>7618</v>
      </c>
      <c r="B52" s="661" t="s">
        <v>7517</v>
      </c>
      <c r="C52" s="661" t="s">
        <v>7468</v>
      </c>
      <c r="D52" s="661" t="s">
        <v>7554</v>
      </c>
      <c r="E52" s="661" t="s">
        <v>7555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1186</v>
      </c>
      <c r="P52" s="677"/>
      <c r="Q52" s="665">
        <v>1186</v>
      </c>
    </row>
    <row r="53" spans="1:17" ht="14.4" customHeight="1" x14ac:dyDescent="0.3">
      <c r="A53" s="660" t="s">
        <v>7618</v>
      </c>
      <c r="B53" s="661" t="s">
        <v>7517</v>
      </c>
      <c r="C53" s="661" t="s">
        <v>7468</v>
      </c>
      <c r="D53" s="661" t="s">
        <v>7556</v>
      </c>
      <c r="E53" s="661" t="s">
        <v>7557</v>
      </c>
      <c r="F53" s="664">
        <v>107</v>
      </c>
      <c r="G53" s="664">
        <v>75435</v>
      </c>
      <c r="H53" s="664">
        <v>1</v>
      </c>
      <c r="I53" s="664">
        <v>705</v>
      </c>
      <c r="J53" s="664">
        <v>242</v>
      </c>
      <c r="K53" s="664">
        <v>170852</v>
      </c>
      <c r="L53" s="664">
        <v>2.26489030290979</v>
      </c>
      <c r="M53" s="664">
        <v>706</v>
      </c>
      <c r="N53" s="664">
        <v>142</v>
      </c>
      <c r="O53" s="664">
        <v>100333</v>
      </c>
      <c r="P53" s="677">
        <v>1.3300589911844634</v>
      </c>
      <c r="Q53" s="665">
        <v>706.57042253521126</v>
      </c>
    </row>
    <row r="54" spans="1:17" ht="14.4" customHeight="1" x14ac:dyDescent="0.3">
      <c r="A54" s="660" t="s">
        <v>7618</v>
      </c>
      <c r="B54" s="661" t="s">
        <v>7517</v>
      </c>
      <c r="C54" s="661" t="s">
        <v>7468</v>
      </c>
      <c r="D54" s="661" t="s">
        <v>7564</v>
      </c>
      <c r="E54" s="661" t="s">
        <v>7565</v>
      </c>
      <c r="F54" s="664">
        <v>1</v>
      </c>
      <c r="G54" s="664">
        <v>123</v>
      </c>
      <c r="H54" s="664">
        <v>1</v>
      </c>
      <c r="I54" s="664">
        <v>123</v>
      </c>
      <c r="J54" s="664"/>
      <c r="K54" s="664"/>
      <c r="L54" s="664"/>
      <c r="M54" s="664"/>
      <c r="N54" s="664">
        <v>3</v>
      </c>
      <c r="O54" s="664">
        <v>374</v>
      </c>
      <c r="P54" s="677">
        <v>3.0406504065040649</v>
      </c>
      <c r="Q54" s="665">
        <v>124.66666666666667</v>
      </c>
    </row>
    <row r="55" spans="1:17" ht="14.4" customHeight="1" x14ac:dyDescent="0.3">
      <c r="A55" s="660" t="s">
        <v>7618</v>
      </c>
      <c r="B55" s="661" t="s">
        <v>7517</v>
      </c>
      <c r="C55" s="661" t="s">
        <v>7468</v>
      </c>
      <c r="D55" s="661" t="s">
        <v>7568</v>
      </c>
      <c r="E55" s="661" t="s">
        <v>7569</v>
      </c>
      <c r="F55" s="664">
        <v>2</v>
      </c>
      <c r="G55" s="664">
        <v>1336</v>
      </c>
      <c r="H55" s="664">
        <v>1</v>
      </c>
      <c r="I55" s="664">
        <v>668</v>
      </c>
      <c r="J55" s="664">
        <v>2</v>
      </c>
      <c r="K55" s="664">
        <v>1348</v>
      </c>
      <c r="L55" s="664">
        <v>1.0089820359281436</v>
      </c>
      <c r="M55" s="664">
        <v>674</v>
      </c>
      <c r="N55" s="664">
        <v>1</v>
      </c>
      <c r="O55" s="664">
        <v>685</v>
      </c>
      <c r="P55" s="677">
        <v>0.51272455089820357</v>
      </c>
      <c r="Q55" s="665">
        <v>685</v>
      </c>
    </row>
    <row r="56" spans="1:17" ht="14.4" customHeight="1" x14ac:dyDescent="0.3">
      <c r="A56" s="660" t="s">
        <v>7618</v>
      </c>
      <c r="B56" s="661" t="s">
        <v>7517</v>
      </c>
      <c r="C56" s="661" t="s">
        <v>7468</v>
      </c>
      <c r="D56" s="661" t="s">
        <v>7552</v>
      </c>
      <c r="E56" s="661" t="s">
        <v>7553</v>
      </c>
      <c r="F56" s="664">
        <v>6</v>
      </c>
      <c r="G56" s="664">
        <v>1956</v>
      </c>
      <c r="H56" s="664">
        <v>1</v>
      </c>
      <c r="I56" s="664">
        <v>326</v>
      </c>
      <c r="J56" s="664"/>
      <c r="K56" s="664"/>
      <c r="L56" s="664"/>
      <c r="M56" s="664"/>
      <c r="N56" s="664">
        <v>1</v>
      </c>
      <c r="O56" s="664">
        <v>330</v>
      </c>
      <c r="P56" s="677">
        <v>0.16871165644171779</v>
      </c>
      <c r="Q56" s="665">
        <v>330</v>
      </c>
    </row>
    <row r="57" spans="1:17" ht="14.4" customHeight="1" x14ac:dyDescent="0.3">
      <c r="A57" s="660" t="s">
        <v>7618</v>
      </c>
      <c r="B57" s="661" t="s">
        <v>7517</v>
      </c>
      <c r="C57" s="661" t="s">
        <v>7468</v>
      </c>
      <c r="D57" s="661" t="s">
        <v>7576</v>
      </c>
      <c r="E57" s="661" t="s">
        <v>7577</v>
      </c>
      <c r="F57" s="664">
        <v>13</v>
      </c>
      <c r="G57" s="664">
        <v>6435</v>
      </c>
      <c r="H57" s="664">
        <v>1</v>
      </c>
      <c r="I57" s="664">
        <v>495</v>
      </c>
      <c r="J57" s="664">
        <v>23</v>
      </c>
      <c r="K57" s="664">
        <v>11431</v>
      </c>
      <c r="L57" s="664">
        <v>1.7763791763791763</v>
      </c>
      <c r="M57" s="664">
        <v>497</v>
      </c>
      <c r="N57" s="664">
        <v>4</v>
      </c>
      <c r="O57" s="664">
        <v>2000</v>
      </c>
      <c r="P57" s="677">
        <v>0.31080031080031079</v>
      </c>
      <c r="Q57" s="665">
        <v>500</v>
      </c>
    </row>
    <row r="58" spans="1:17" ht="14.4" customHeight="1" x14ac:dyDescent="0.3">
      <c r="A58" s="660" t="s">
        <v>7618</v>
      </c>
      <c r="B58" s="661" t="s">
        <v>7517</v>
      </c>
      <c r="C58" s="661" t="s">
        <v>7468</v>
      </c>
      <c r="D58" s="661" t="s">
        <v>7578</v>
      </c>
      <c r="E58" s="661" t="s">
        <v>7579</v>
      </c>
      <c r="F58" s="664"/>
      <c r="G58" s="664"/>
      <c r="H58" s="664"/>
      <c r="I58" s="664"/>
      <c r="J58" s="664"/>
      <c r="K58" s="664"/>
      <c r="L58" s="664"/>
      <c r="M58" s="664"/>
      <c r="N58" s="664">
        <v>1</v>
      </c>
      <c r="O58" s="664">
        <v>3704</v>
      </c>
      <c r="P58" s="677"/>
      <c r="Q58" s="665">
        <v>3704</v>
      </c>
    </row>
    <row r="59" spans="1:17" ht="14.4" customHeight="1" x14ac:dyDescent="0.3">
      <c r="A59" s="660" t="s">
        <v>7618</v>
      </c>
      <c r="B59" s="661" t="s">
        <v>7517</v>
      </c>
      <c r="C59" s="661" t="s">
        <v>7468</v>
      </c>
      <c r="D59" s="661" t="s">
        <v>7580</v>
      </c>
      <c r="E59" s="661" t="s">
        <v>7581</v>
      </c>
      <c r="F59" s="664">
        <v>14</v>
      </c>
      <c r="G59" s="664">
        <v>26390</v>
      </c>
      <c r="H59" s="664">
        <v>1</v>
      </c>
      <c r="I59" s="664">
        <v>1885</v>
      </c>
      <c r="J59" s="664">
        <v>22</v>
      </c>
      <c r="K59" s="664">
        <v>41536</v>
      </c>
      <c r="L59" s="664">
        <v>1.573929518757105</v>
      </c>
      <c r="M59" s="664">
        <v>1888</v>
      </c>
      <c r="N59" s="664">
        <v>9</v>
      </c>
      <c r="O59" s="664">
        <v>17028</v>
      </c>
      <c r="P59" s="677">
        <v>0.64524441076165218</v>
      </c>
      <c r="Q59" s="665">
        <v>1892</v>
      </c>
    </row>
    <row r="60" spans="1:17" ht="14.4" customHeight="1" x14ac:dyDescent="0.3">
      <c r="A60" s="660" t="s">
        <v>7618</v>
      </c>
      <c r="B60" s="661" t="s">
        <v>7517</v>
      </c>
      <c r="C60" s="661" t="s">
        <v>7468</v>
      </c>
      <c r="D60" s="661" t="s">
        <v>7582</v>
      </c>
      <c r="E60" s="661" t="s">
        <v>7583</v>
      </c>
      <c r="F60" s="664"/>
      <c r="G60" s="664"/>
      <c r="H60" s="664"/>
      <c r="I60" s="664"/>
      <c r="J60" s="664">
        <v>2</v>
      </c>
      <c r="K60" s="664">
        <v>704</v>
      </c>
      <c r="L60" s="664"/>
      <c r="M60" s="664">
        <v>352</v>
      </c>
      <c r="N60" s="664"/>
      <c r="O60" s="664"/>
      <c r="P60" s="677"/>
      <c r="Q60" s="665"/>
    </row>
    <row r="61" spans="1:17" ht="14.4" customHeight="1" x14ac:dyDescent="0.3">
      <c r="A61" s="660" t="s">
        <v>7619</v>
      </c>
      <c r="B61" s="661" t="s">
        <v>7170</v>
      </c>
      <c r="C61" s="661" t="s">
        <v>1686</v>
      </c>
      <c r="D61" s="661" t="s">
        <v>7242</v>
      </c>
      <c r="E61" s="661" t="s">
        <v>3982</v>
      </c>
      <c r="F61" s="664"/>
      <c r="G61" s="664"/>
      <c r="H61" s="664"/>
      <c r="I61" s="664"/>
      <c r="J61" s="664"/>
      <c r="K61" s="664"/>
      <c r="L61" s="664"/>
      <c r="M61" s="664"/>
      <c r="N61" s="664">
        <v>1</v>
      </c>
      <c r="O61" s="664">
        <v>59093.47</v>
      </c>
      <c r="P61" s="677"/>
      <c r="Q61" s="665">
        <v>59093.47</v>
      </c>
    </row>
    <row r="62" spans="1:17" ht="14.4" customHeight="1" x14ac:dyDescent="0.3">
      <c r="A62" s="660" t="s">
        <v>7619</v>
      </c>
      <c r="B62" s="661" t="s">
        <v>7170</v>
      </c>
      <c r="C62" s="661" t="s">
        <v>1686</v>
      </c>
      <c r="D62" s="661" t="s">
        <v>7260</v>
      </c>
      <c r="E62" s="661" t="s">
        <v>7261</v>
      </c>
      <c r="F62" s="664">
        <v>0</v>
      </c>
      <c r="G62" s="664">
        <v>0</v>
      </c>
      <c r="H62" s="664"/>
      <c r="I62" s="664"/>
      <c r="J62" s="664"/>
      <c r="K62" s="664"/>
      <c r="L62" s="664"/>
      <c r="M62" s="664"/>
      <c r="N62" s="664"/>
      <c r="O62" s="664"/>
      <c r="P62" s="677"/>
      <c r="Q62" s="665"/>
    </row>
    <row r="63" spans="1:17" ht="14.4" customHeight="1" x14ac:dyDescent="0.3">
      <c r="A63" s="660" t="s">
        <v>7619</v>
      </c>
      <c r="B63" s="661" t="s">
        <v>7170</v>
      </c>
      <c r="C63" s="661" t="s">
        <v>1686</v>
      </c>
      <c r="D63" s="661" t="s">
        <v>7346</v>
      </c>
      <c r="E63" s="661" t="s">
        <v>7238</v>
      </c>
      <c r="F63" s="664"/>
      <c r="G63" s="664"/>
      <c r="H63" s="664"/>
      <c r="I63" s="664"/>
      <c r="J63" s="664"/>
      <c r="K63" s="664"/>
      <c r="L63" s="664"/>
      <c r="M63" s="664"/>
      <c r="N63" s="664">
        <v>0</v>
      </c>
      <c r="O63" s="664">
        <v>0</v>
      </c>
      <c r="P63" s="677"/>
      <c r="Q63" s="665"/>
    </row>
    <row r="64" spans="1:17" ht="14.4" customHeight="1" x14ac:dyDescent="0.3">
      <c r="A64" s="660" t="s">
        <v>7619</v>
      </c>
      <c r="B64" s="661" t="s">
        <v>7170</v>
      </c>
      <c r="C64" s="661" t="s">
        <v>1686</v>
      </c>
      <c r="D64" s="661" t="s">
        <v>7346</v>
      </c>
      <c r="E64" s="661" t="s">
        <v>3856</v>
      </c>
      <c r="F64" s="664"/>
      <c r="G64" s="664"/>
      <c r="H64" s="664"/>
      <c r="I64" s="664"/>
      <c r="J64" s="664"/>
      <c r="K64" s="664"/>
      <c r="L64" s="664"/>
      <c r="M64" s="664"/>
      <c r="N64" s="664">
        <v>1</v>
      </c>
      <c r="O64" s="664">
        <v>44626.51</v>
      </c>
      <c r="P64" s="677"/>
      <c r="Q64" s="665">
        <v>44626.51</v>
      </c>
    </row>
    <row r="65" spans="1:17" ht="14.4" customHeight="1" x14ac:dyDescent="0.3">
      <c r="A65" s="660" t="s">
        <v>7619</v>
      </c>
      <c r="B65" s="661" t="s">
        <v>7170</v>
      </c>
      <c r="C65" s="661" t="s">
        <v>7468</v>
      </c>
      <c r="D65" s="661" t="s">
        <v>7489</v>
      </c>
      <c r="E65" s="661" t="s">
        <v>7490</v>
      </c>
      <c r="F65" s="664">
        <v>1</v>
      </c>
      <c r="G65" s="664">
        <v>276</v>
      </c>
      <c r="H65" s="664">
        <v>1</v>
      </c>
      <c r="I65" s="664">
        <v>276</v>
      </c>
      <c r="J65" s="664"/>
      <c r="K65" s="664"/>
      <c r="L65" s="664"/>
      <c r="M65" s="664"/>
      <c r="N65" s="664"/>
      <c r="O65" s="664"/>
      <c r="P65" s="677"/>
      <c r="Q65" s="665"/>
    </row>
    <row r="66" spans="1:17" ht="14.4" customHeight="1" x14ac:dyDescent="0.3">
      <c r="A66" s="660" t="s">
        <v>7619</v>
      </c>
      <c r="B66" s="661" t="s">
        <v>7170</v>
      </c>
      <c r="C66" s="661" t="s">
        <v>7468</v>
      </c>
      <c r="D66" s="661" t="s">
        <v>7469</v>
      </c>
      <c r="E66" s="661" t="s">
        <v>7470</v>
      </c>
      <c r="F66" s="664">
        <v>61</v>
      </c>
      <c r="G66" s="664">
        <v>2074</v>
      </c>
      <c r="H66" s="664">
        <v>1</v>
      </c>
      <c r="I66" s="664">
        <v>34</v>
      </c>
      <c r="J66" s="664">
        <v>35</v>
      </c>
      <c r="K66" s="664">
        <v>1190</v>
      </c>
      <c r="L66" s="664">
        <v>0.57377049180327866</v>
      </c>
      <c r="M66" s="664">
        <v>34</v>
      </c>
      <c r="N66" s="664">
        <v>47</v>
      </c>
      <c r="O66" s="664">
        <v>1624</v>
      </c>
      <c r="P66" s="677">
        <v>0.78302796528447449</v>
      </c>
      <c r="Q66" s="665">
        <v>34.553191489361701</v>
      </c>
    </row>
    <row r="67" spans="1:17" ht="14.4" customHeight="1" x14ac:dyDescent="0.3">
      <c r="A67" s="660" t="s">
        <v>7619</v>
      </c>
      <c r="B67" s="661" t="s">
        <v>7170</v>
      </c>
      <c r="C67" s="661" t="s">
        <v>7468</v>
      </c>
      <c r="D67" s="661" t="s">
        <v>7473</v>
      </c>
      <c r="E67" s="661" t="s">
        <v>7474</v>
      </c>
      <c r="F67" s="664"/>
      <c r="G67" s="664"/>
      <c r="H67" s="664"/>
      <c r="I67" s="664"/>
      <c r="J67" s="664">
        <v>1</v>
      </c>
      <c r="K67" s="664">
        <v>163</v>
      </c>
      <c r="L67" s="664"/>
      <c r="M67" s="664">
        <v>163</v>
      </c>
      <c r="N67" s="664">
        <v>2</v>
      </c>
      <c r="O67" s="664">
        <v>328</v>
      </c>
      <c r="P67" s="677"/>
      <c r="Q67" s="665">
        <v>164</v>
      </c>
    </row>
    <row r="68" spans="1:17" ht="14.4" customHeight="1" x14ac:dyDescent="0.3">
      <c r="A68" s="660" t="s">
        <v>7619</v>
      </c>
      <c r="B68" s="661" t="s">
        <v>7170</v>
      </c>
      <c r="C68" s="661" t="s">
        <v>7468</v>
      </c>
      <c r="D68" s="661" t="s">
        <v>7475</v>
      </c>
      <c r="E68" s="661" t="s">
        <v>7476</v>
      </c>
      <c r="F68" s="664"/>
      <c r="G68" s="664"/>
      <c r="H68" s="664"/>
      <c r="I68" s="664"/>
      <c r="J68" s="664"/>
      <c r="K68" s="664"/>
      <c r="L68" s="664"/>
      <c r="M68" s="664"/>
      <c r="N68" s="664">
        <v>2</v>
      </c>
      <c r="O68" s="664">
        <v>0</v>
      </c>
      <c r="P68" s="677"/>
      <c r="Q68" s="665">
        <v>0</v>
      </c>
    </row>
    <row r="69" spans="1:17" ht="14.4" customHeight="1" x14ac:dyDescent="0.3">
      <c r="A69" s="660" t="s">
        <v>7619</v>
      </c>
      <c r="B69" s="661" t="s">
        <v>7170</v>
      </c>
      <c r="C69" s="661" t="s">
        <v>7468</v>
      </c>
      <c r="D69" s="661" t="s">
        <v>7477</v>
      </c>
      <c r="E69" s="661" t="s">
        <v>7478</v>
      </c>
      <c r="F69" s="664">
        <v>1</v>
      </c>
      <c r="G69" s="664">
        <v>103</v>
      </c>
      <c r="H69" s="664">
        <v>1</v>
      </c>
      <c r="I69" s="664">
        <v>103</v>
      </c>
      <c r="J69" s="664"/>
      <c r="K69" s="664"/>
      <c r="L69" s="664"/>
      <c r="M69" s="664"/>
      <c r="N69" s="664">
        <v>1</v>
      </c>
      <c r="O69" s="664">
        <v>105</v>
      </c>
      <c r="P69" s="677">
        <v>1.0194174757281553</v>
      </c>
      <c r="Q69" s="665">
        <v>105</v>
      </c>
    </row>
    <row r="70" spans="1:17" ht="14.4" customHeight="1" x14ac:dyDescent="0.3">
      <c r="A70" s="660" t="s">
        <v>7619</v>
      </c>
      <c r="B70" s="661" t="s">
        <v>7170</v>
      </c>
      <c r="C70" s="661" t="s">
        <v>7468</v>
      </c>
      <c r="D70" s="661" t="s">
        <v>7501</v>
      </c>
      <c r="E70" s="661" t="s">
        <v>7502</v>
      </c>
      <c r="F70" s="664">
        <v>1</v>
      </c>
      <c r="G70" s="664">
        <v>0</v>
      </c>
      <c r="H70" s="664"/>
      <c r="I70" s="664">
        <v>0</v>
      </c>
      <c r="J70" s="664">
        <v>1</v>
      </c>
      <c r="K70" s="664">
        <v>0</v>
      </c>
      <c r="L70" s="664"/>
      <c r="M70" s="664">
        <v>0</v>
      </c>
      <c r="N70" s="664">
        <v>1</v>
      </c>
      <c r="O70" s="664">
        <v>0</v>
      </c>
      <c r="P70" s="677"/>
      <c r="Q70" s="665">
        <v>0</v>
      </c>
    </row>
    <row r="71" spans="1:17" ht="14.4" customHeight="1" x14ac:dyDescent="0.3">
      <c r="A71" s="660" t="s">
        <v>7619</v>
      </c>
      <c r="B71" s="661" t="s">
        <v>7170</v>
      </c>
      <c r="C71" s="661" t="s">
        <v>7468</v>
      </c>
      <c r="D71" s="661" t="s">
        <v>7471</v>
      </c>
      <c r="E71" s="661" t="s">
        <v>7472</v>
      </c>
      <c r="F71" s="664">
        <v>1</v>
      </c>
      <c r="G71" s="664">
        <v>19</v>
      </c>
      <c r="H71" s="664">
        <v>1</v>
      </c>
      <c r="I71" s="664">
        <v>19</v>
      </c>
      <c r="J71" s="664"/>
      <c r="K71" s="664"/>
      <c r="L71" s="664"/>
      <c r="M71" s="664"/>
      <c r="N71" s="664"/>
      <c r="O71" s="664"/>
      <c r="P71" s="677"/>
      <c r="Q71" s="665"/>
    </row>
    <row r="72" spans="1:17" ht="14.4" customHeight="1" x14ac:dyDescent="0.3">
      <c r="A72" s="660" t="s">
        <v>7619</v>
      </c>
      <c r="B72" s="661" t="s">
        <v>7170</v>
      </c>
      <c r="C72" s="661" t="s">
        <v>7468</v>
      </c>
      <c r="D72" s="661" t="s">
        <v>7483</v>
      </c>
      <c r="E72" s="661" t="s">
        <v>7484</v>
      </c>
      <c r="F72" s="664"/>
      <c r="G72" s="664"/>
      <c r="H72" s="664"/>
      <c r="I72" s="664"/>
      <c r="J72" s="664">
        <v>1</v>
      </c>
      <c r="K72" s="664">
        <v>327</v>
      </c>
      <c r="L72" s="664"/>
      <c r="M72" s="664">
        <v>327</v>
      </c>
      <c r="N72" s="664">
        <v>4</v>
      </c>
      <c r="O72" s="664">
        <v>1314</v>
      </c>
      <c r="P72" s="677"/>
      <c r="Q72" s="665">
        <v>328.5</v>
      </c>
    </row>
    <row r="73" spans="1:17" ht="14.4" customHeight="1" x14ac:dyDescent="0.3">
      <c r="A73" s="660" t="s">
        <v>7619</v>
      </c>
      <c r="B73" s="661" t="s">
        <v>7170</v>
      </c>
      <c r="C73" s="661" t="s">
        <v>7468</v>
      </c>
      <c r="D73" s="661" t="s">
        <v>7505</v>
      </c>
      <c r="E73" s="661" t="s">
        <v>7506</v>
      </c>
      <c r="F73" s="664">
        <v>2</v>
      </c>
      <c r="G73" s="664">
        <v>1288</v>
      </c>
      <c r="H73" s="664">
        <v>1</v>
      </c>
      <c r="I73" s="664">
        <v>644</v>
      </c>
      <c r="J73" s="664">
        <v>7</v>
      </c>
      <c r="K73" s="664">
        <v>4515</v>
      </c>
      <c r="L73" s="664">
        <v>3.5054347826086958</v>
      </c>
      <c r="M73" s="664">
        <v>645</v>
      </c>
      <c r="N73" s="664">
        <v>5</v>
      </c>
      <c r="O73" s="664">
        <v>3237</v>
      </c>
      <c r="P73" s="677">
        <v>2.5131987577639752</v>
      </c>
      <c r="Q73" s="665">
        <v>647.4</v>
      </c>
    </row>
    <row r="74" spans="1:17" ht="14.4" customHeight="1" x14ac:dyDescent="0.3">
      <c r="A74" s="660" t="s">
        <v>7619</v>
      </c>
      <c r="B74" s="661" t="s">
        <v>7170</v>
      </c>
      <c r="C74" s="661" t="s">
        <v>7468</v>
      </c>
      <c r="D74" s="661" t="s">
        <v>7515</v>
      </c>
      <c r="E74" s="661" t="s">
        <v>7516</v>
      </c>
      <c r="F74" s="664">
        <v>50</v>
      </c>
      <c r="G74" s="664">
        <v>5600</v>
      </c>
      <c r="H74" s="664">
        <v>1</v>
      </c>
      <c r="I74" s="664">
        <v>112</v>
      </c>
      <c r="J74" s="664">
        <v>41</v>
      </c>
      <c r="K74" s="664">
        <v>4592</v>
      </c>
      <c r="L74" s="664">
        <v>0.82</v>
      </c>
      <c r="M74" s="664">
        <v>112</v>
      </c>
      <c r="N74" s="664">
        <v>49</v>
      </c>
      <c r="O74" s="664">
        <v>5564</v>
      </c>
      <c r="P74" s="677">
        <v>0.99357142857142855</v>
      </c>
      <c r="Q74" s="665">
        <v>113.55102040816327</v>
      </c>
    </row>
    <row r="75" spans="1:17" ht="14.4" customHeight="1" x14ac:dyDescent="0.3">
      <c r="A75" s="660" t="s">
        <v>7619</v>
      </c>
      <c r="B75" s="661" t="s">
        <v>7517</v>
      </c>
      <c r="C75" s="661" t="s">
        <v>7456</v>
      </c>
      <c r="D75" s="661" t="s">
        <v>7545</v>
      </c>
      <c r="E75" s="661" t="s">
        <v>7546</v>
      </c>
      <c r="F75" s="664">
        <v>1</v>
      </c>
      <c r="G75" s="664">
        <v>710.6</v>
      </c>
      <c r="H75" s="664">
        <v>1</v>
      </c>
      <c r="I75" s="664">
        <v>710.6</v>
      </c>
      <c r="J75" s="664"/>
      <c r="K75" s="664"/>
      <c r="L75" s="664"/>
      <c r="M75" s="664"/>
      <c r="N75" s="664"/>
      <c r="O75" s="664"/>
      <c r="P75" s="677"/>
      <c r="Q75" s="665"/>
    </row>
    <row r="76" spans="1:17" ht="14.4" customHeight="1" x14ac:dyDescent="0.3">
      <c r="A76" s="660" t="s">
        <v>7619</v>
      </c>
      <c r="B76" s="661" t="s">
        <v>7517</v>
      </c>
      <c r="C76" s="661" t="s">
        <v>7456</v>
      </c>
      <c r="D76" s="661" t="s">
        <v>7547</v>
      </c>
      <c r="E76" s="661" t="s">
        <v>7548</v>
      </c>
      <c r="F76" s="664"/>
      <c r="G76" s="664"/>
      <c r="H76" s="664"/>
      <c r="I76" s="664"/>
      <c r="J76" s="664"/>
      <c r="K76" s="664"/>
      <c r="L76" s="664"/>
      <c r="M76" s="664"/>
      <c r="N76" s="664">
        <v>1</v>
      </c>
      <c r="O76" s="664">
        <v>2011.4</v>
      </c>
      <c r="P76" s="677"/>
      <c r="Q76" s="665">
        <v>2011.4</v>
      </c>
    </row>
    <row r="77" spans="1:17" ht="14.4" customHeight="1" x14ac:dyDescent="0.3">
      <c r="A77" s="660" t="s">
        <v>7619</v>
      </c>
      <c r="B77" s="661" t="s">
        <v>7517</v>
      </c>
      <c r="C77" s="661" t="s">
        <v>7468</v>
      </c>
      <c r="D77" s="661" t="s">
        <v>7469</v>
      </c>
      <c r="E77" s="661" t="s">
        <v>7470</v>
      </c>
      <c r="F77" s="664">
        <v>126</v>
      </c>
      <c r="G77" s="664">
        <v>4284</v>
      </c>
      <c r="H77" s="664">
        <v>1</v>
      </c>
      <c r="I77" s="664">
        <v>34</v>
      </c>
      <c r="J77" s="664">
        <v>130</v>
      </c>
      <c r="K77" s="664">
        <v>4420</v>
      </c>
      <c r="L77" s="664">
        <v>1.0317460317460319</v>
      </c>
      <c r="M77" s="664">
        <v>34</v>
      </c>
      <c r="N77" s="664">
        <v>147</v>
      </c>
      <c r="O77" s="664">
        <v>5099</v>
      </c>
      <c r="P77" s="677">
        <v>1.1902427637721755</v>
      </c>
      <c r="Q77" s="665">
        <v>34.687074829931973</v>
      </c>
    </row>
    <row r="78" spans="1:17" ht="14.4" customHeight="1" x14ac:dyDescent="0.3">
      <c r="A78" s="660" t="s">
        <v>7619</v>
      </c>
      <c r="B78" s="661" t="s">
        <v>7517</v>
      </c>
      <c r="C78" s="661" t="s">
        <v>7468</v>
      </c>
      <c r="D78" s="661" t="s">
        <v>7513</v>
      </c>
      <c r="E78" s="661" t="s">
        <v>7514</v>
      </c>
      <c r="F78" s="664">
        <v>4</v>
      </c>
      <c r="G78" s="664">
        <v>648</v>
      </c>
      <c r="H78" s="664">
        <v>1</v>
      </c>
      <c r="I78" s="664">
        <v>162</v>
      </c>
      <c r="J78" s="664">
        <v>6</v>
      </c>
      <c r="K78" s="664">
        <v>978</v>
      </c>
      <c r="L78" s="664">
        <v>1.5092592592592593</v>
      </c>
      <c r="M78" s="664">
        <v>163</v>
      </c>
      <c r="N78" s="664">
        <v>6</v>
      </c>
      <c r="O78" s="664">
        <v>982</v>
      </c>
      <c r="P78" s="677">
        <v>1.5154320987654322</v>
      </c>
      <c r="Q78" s="665">
        <v>163.66666666666666</v>
      </c>
    </row>
    <row r="79" spans="1:17" ht="14.4" customHeight="1" x14ac:dyDescent="0.3">
      <c r="A79" s="660" t="s">
        <v>7619</v>
      </c>
      <c r="B79" s="661" t="s">
        <v>7517</v>
      </c>
      <c r="C79" s="661" t="s">
        <v>7468</v>
      </c>
      <c r="D79" s="661" t="s">
        <v>7568</v>
      </c>
      <c r="E79" s="661" t="s">
        <v>7569</v>
      </c>
      <c r="F79" s="664">
        <v>1</v>
      </c>
      <c r="G79" s="664">
        <v>668</v>
      </c>
      <c r="H79" s="664">
        <v>1</v>
      </c>
      <c r="I79" s="664">
        <v>668</v>
      </c>
      <c r="J79" s="664"/>
      <c r="K79" s="664"/>
      <c r="L79" s="664"/>
      <c r="M79" s="664"/>
      <c r="N79" s="664">
        <v>1</v>
      </c>
      <c r="O79" s="664">
        <v>685</v>
      </c>
      <c r="P79" s="677">
        <v>1.0254491017964071</v>
      </c>
      <c r="Q79" s="665">
        <v>685</v>
      </c>
    </row>
    <row r="80" spans="1:17" ht="14.4" customHeight="1" x14ac:dyDescent="0.3">
      <c r="A80" s="660" t="s">
        <v>7619</v>
      </c>
      <c r="B80" s="661" t="s">
        <v>7517</v>
      </c>
      <c r="C80" s="661" t="s">
        <v>7468</v>
      </c>
      <c r="D80" s="661" t="s">
        <v>7570</v>
      </c>
      <c r="E80" s="661" t="s">
        <v>7571</v>
      </c>
      <c r="F80" s="664"/>
      <c r="G80" s="664"/>
      <c r="H80" s="664"/>
      <c r="I80" s="664"/>
      <c r="J80" s="664">
        <v>14</v>
      </c>
      <c r="K80" s="664">
        <v>12152</v>
      </c>
      <c r="L80" s="664"/>
      <c r="M80" s="664">
        <v>868</v>
      </c>
      <c r="N80" s="664">
        <v>20</v>
      </c>
      <c r="O80" s="664">
        <v>17400</v>
      </c>
      <c r="P80" s="677"/>
      <c r="Q80" s="665">
        <v>870</v>
      </c>
    </row>
    <row r="81" spans="1:17" ht="14.4" customHeight="1" x14ac:dyDescent="0.3">
      <c r="A81" s="660" t="s">
        <v>7619</v>
      </c>
      <c r="B81" s="661" t="s">
        <v>7517</v>
      </c>
      <c r="C81" s="661" t="s">
        <v>7468</v>
      </c>
      <c r="D81" s="661" t="s">
        <v>7501</v>
      </c>
      <c r="E81" s="661" t="s">
        <v>7502</v>
      </c>
      <c r="F81" s="664">
        <v>1</v>
      </c>
      <c r="G81" s="664">
        <v>0</v>
      </c>
      <c r="H81" s="664"/>
      <c r="I81" s="664">
        <v>0</v>
      </c>
      <c r="J81" s="664"/>
      <c r="K81" s="664"/>
      <c r="L81" s="664"/>
      <c r="M81" s="664"/>
      <c r="N81" s="664">
        <v>3</v>
      </c>
      <c r="O81" s="664">
        <v>0</v>
      </c>
      <c r="P81" s="677"/>
      <c r="Q81" s="665">
        <v>0</v>
      </c>
    </row>
    <row r="82" spans="1:17" ht="14.4" customHeight="1" x14ac:dyDescent="0.3">
      <c r="A82" s="660" t="s">
        <v>7619</v>
      </c>
      <c r="B82" s="661" t="s">
        <v>7517</v>
      </c>
      <c r="C82" s="661" t="s">
        <v>7468</v>
      </c>
      <c r="D82" s="661" t="s">
        <v>7552</v>
      </c>
      <c r="E82" s="661" t="s">
        <v>7553</v>
      </c>
      <c r="F82" s="664">
        <v>34</v>
      </c>
      <c r="G82" s="664">
        <v>11084</v>
      </c>
      <c r="H82" s="664">
        <v>1</v>
      </c>
      <c r="I82" s="664">
        <v>326</v>
      </c>
      <c r="J82" s="664">
        <v>9</v>
      </c>
      <c r="K82" s="664">
        <v>2943</v>
      </c>
      <c r="L82" s="664">
        <v>0.26551786358715262</v>
      </c>
      <c r="M82" s="664">
        <v>327</v>
      </c>
      <c r="N82" s="664">
        <v>18</v>
      </c>
      <c r="O82" s="664">
        <v>5925</v>
      </c>
      <c r="P82" s="677">
        <v>0.53455431252255503</v>
      </c>
      <c r="Q82" s="665">
        <v>329.16666666666669</v>
      </c>
    </row>
    <row r="83" spans="1:17" ht="14.4" customHeight="1" x14ac:dyDescent="0.3">
      <c r="A83" s="660" t="s">
        <v>7619</v>
      </c>
      <c r="B83" s="661" t="s">
        <v>7517</v>
      </c>
      <c r="C83" s="661" t="s">
        <v>7468</v>
      </c>
      <c r="D83" s="661" t="s">
        <v>7576</v>
      </c>
      <c r="E83" s="661" t="s">
        <v>7577</v>
      </c>
      <c r="F83" s="664">
        <v>1</v>
      </c>
      <c r="G83" s="664">
        <v>495</v>
      </c>
      <c r="H83" s="664">
        <v>1</v>
      </c>
      <c r="I83" s="664">
        <v>495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7619</v>
      </c>
      <c r="B84" s="661" t="s">
        <v>7517</v>
      </c>
      <c r="C84" s="661" t="s">
        <v>7468</v>
      </c>
      <c r="D84" s="661" t="s">
        <v>7515</v>
      </c>
      <c r="E84" s="661" t="s">
        <v>7516</v>
      </c>
      <c r="F84" s="664">
        <v>3</v>
      </c>
      <c r="G84" s="664">
        <v>336</v>
      </c>
      <c r="H84" s="664">
        <v>1</v>
      </c>
      <c r="I84" s="664">
        <v>112</v>
      </c>
      <c r="J84" s="664">
        <v>2</v>
      </c>
      <c r="K84" s="664">
        <v>224</v>
      </c>
      <c r="L84" s="664">
        <v>0.66666666666666663</v>
      </c>
      <c r="M84" s="664">
        <v>112</v>
      </c>
      <c r="N84" s="664">
        <v>19</v>
      </c>
      <c r="O84" s="664">
        <v>2160</v>
      </c>
      <c r="P84" s="677">
        <v>6.4285714285714288</v>
      </c>
      <c r="Q84" s="665">
        <v>113.68421052631579</v>
      </c>
    </row>
    <row r="85" spans="1:17" ht="14.4" customHeight="1" x14ac:dyDescent="0.3">
      <c r="A85" s="660" t="s">
        <v>7619</v>
      </c>
      <c r="B85" s="661" t="s">
        <v>7517</v>
      </c>
      <c r="C85" s="661" t="s">
        <v>7468</v>
      </c>
      <c r="D85" s="661" t="s">
        <v>7580</v>
      </c>
      <c r="E85" s="661" t="s">
        <v>7581</v>
      </c>
      <c r="F85" s="664">
        <v>3</v>
      </c>
      <c r="G85" s="664">
        <v>5655</v>
      </c>
      <c r="H85" s="664">
        <v>1</v>
      </c>
      <c r="I85" s="664">
        <v>1885</v>
      </c>
      <c r="J85" s="664"/>
      <c r="K85" s="664"/>
      <c r="L85" s="664"/>
      <c r="M85" s="664"/>
      <c r="N85" s="664">
        <v>3</v>
      </c>
      <c r="O85" s="664">
        <v>5676</v>
      </c>
      <c r="P85" s="677">
        <v>1.0037135278514588</v>
      </c>
      <c r="Q85" s="665">
        <v>1892</v>
      </c>
    </row>
    <row r="86" spans="1:17" ht="14.4" customHeight="1" x14ac:dyDescent="0.3">
      <c r="A86" s="660" t="s">
        <v>7620</v>
      </c>
      <c r="B86" s="661" t="s">
        <v>7170</v>
      </c>
      <c r="C86" s="661" t="s">
        <v>7468</v>
      </c>
      <c r="D86" s="661" t="s">
        <v>7469</v>
      </c>
      <c r="E86" s="661" t="s">
        <v>7470</v>
      </c>
      <c r="F86" s="664">
        <v>1</v>
      </c>
      <c r="G86" s="664">
        <v>34</v>
      </c>
      <c r="H86" s="664">
        <v>1</v>
      </c>
      <c r="I86" s="664">
        <v>34</v>
      </c>
      <c r="J86" s="664">
        <v>1</v>
      </c>
      <c r="K86" s="664">
        <v>34</v>
      </c>
      <c r="L86" s="664">
        <v>1</v>
      </c>
      <c r="M86" s="664">
        <v>34</v>
      </c>
      <c r="N86" s="664"/>
      <c r="O86" s="664"/>
      <c r="P86" s="677"/>
      <c r="Q86" s="665"/>
    </row>
    <row r="87" spans="1:17" ht="14.4" customHeight="1" x14ac:dyDescent="0.3">
      <c r="A87" s="660" t="s">
        <v>7620</v>
      </c>
      <c r="B87" s="661" t="s">
        <v>7170</v>
      </c>
      <c r="C87" s="661" t="s">
        <v>7468</v>
      </c>
      <c r="D87" s="661" t="s">
        <v>7515</v>
      </c>
      <c r="E87" s="661" t="s">
        <v>7516</v>
      </c>
      <c r="F87" s="664">
        <v>1</v>
      </c>
      <c r="G87" s="664">
        <v>112</v>
      </c>
      <c r="H87" s="664">
        <v>1</v>
      </c>
      <c r="I87" s="664">
        <v>112</v>
      </c>
      <c r="J87" s="664"/>
      <c r="K87" s="664"/>
      <c r="L87" s="664"/>
      <c r="M87" s="664"/>
      <c r="N87" s="664"/>
      <c r="O87" s="664"/>
      <c r="P87" s="677"/>
      <c r="Q87" s="665"/>
    </row>
    <row r="88" spans="1:17" ht="14.4" customHeight="1" x14ac:dyDescent="0.3">
      <c r="A88" s="660" t="s">
        <v>7620</v>
      </c>
      <c r="B88" s="661" t="s">
        <v>7517</v>
      </c>
      <c r="C88" s="661" t="s">
        <v>7468</v>
      </c>
      <c r="D88" s="661" t="s">
        <v>7469</v>
      </c>
      <c r="E88" s="661" t="s">
        <v>7470</v>
      </c>
      <c r="F88" s="664"/>
      <c r="G88" s="664"/>
      <c r="H88" s="664"/>
      <c r="I88" s="664"/>
      <c r="J88" s="664">
        <v>1</v>
      </c>
      <c r="K88" s="664">
        <v>34</v>
      </c>
      <c r="L88" s="664"/>
      <c r="M88" s="664">
        <v>34</v>
      </c>
      <c r="N88" s="664"/>
      <c r="O88" s="664"/>
      <c r="P88" s="677"/>
      <c r="Q88" s="665"/>
    </row>
    <row r="89" spans="1:17" ht="14.4" customHeight="1" x14ac:dyDescent="0.3">
      <c r="A89" s="660" t="s">
        <v>7620</v>
      </c>
      <c r="B89" s="661" t="s">
        <v>7517</v>
      </c>
      <c r="C89" s="661" t="s">
        <v>7468</v>
      </c>
      <c r="D89" s="661" t="s">
        <v>7556</v>
      </c>
      <c r="E89" s="661" t="s">
        <v>7557</v>
      </c>
      <c r="F89" s="664"/>
      <c r="G89" s="664"/>
      <c r="H89" s="664"/>
      <c r="I89" s="664"/>
      <c r="J89" s="664">
        <v>8</v>
      </c>
      <c r="K89" s="664">
        <v>5648</v>
      </c>
      <c r="L89" s="664"/>
      <c r="M89" s="664">
        <v>706</v>
      </c>
      <c r="N89" s="664"/>
      <c r="O89" s="664"/>
      <c r="P89" s="677"/>
      <c r="Q89" s="665"/>
    </row>
    <row r="90" spans="1:17" ht="14.4" customHeight="1" x14ac:dyDescent="0.3">
      <c r="A90" s="660" t="s">
        <v>7620</v>
      </c>
      <c r="B90" s="661" t="s">
        <v>7517</v>
      </c>
      <c r="C90" s="661" t="s">
        <v>7468</v>
      </c>
      <c r="D90" s="661" t="s">
        <v>7580</v>
      </c>
      <c r="E90" s="661" t="s">
        <v>7581</v>
      </c>
      <c r="F90" s="664"/>
      <c r="G90" s="664"/>
      <c r="H90" s="664"/>
      <c r="I90" s="664"/>
      <c r="J90" s="664">
        <v>1</v>
      </c>
      <c r="K90" s="664">
        <v>1888</v>
      </c>
      <c r="L90" s="664"/>
      <c r="M90" s="664">
        <v>1888</v>
      </c>
      <c r="N90" s="664"/>
      <c r="O90" s="664"/>
      <c r="P90" s="677"/>
      <c r="Q90" s="665"/>
    </row>
    <row r="91" spans="1:17" ht="14.4" customHeight="1" x14ac:dyDescent="0.3">
      <c r="A91" s="660" t="s">
        <v>7621</v>
      </c>
      <c r="B91" s="661" t="s">
        <v>7170</v>
      </c>
      <c r="C91" s="661" t="s">
        <v>7468</v>
      </c>
      <c r="D91" s="661" t="s">
        <v>7473</v>
      </c>
      <c r="E91" s="661" t="s">
        <v>7474</v>
      </c>
      <c r="F91" s="664">
        <v>5</v>
      </c>
      <c r="G91" s="664">
        <v>815</v>
      </c>
      <c r="H91" s="664">
        <v>1</v>
      </c>
      <c r="I91" s="664">
        <v>163</v>
      </c>
      <c r="J91" s="664">
        <v>7</v>
      </c>
      <c r="K91" s="664">
        <v>1141</v>
      </c>
      <c r="L91" s="664">
        <v>1.4</v>
      </c>
      <c r="M91" s="664">
        <v>163</v>
      </c>
      <c r="N91" s="664">
        <v>6</v>
      </c>
      <c r="O91" s="664">
        <v>982</v>
      </c>
      <c r="P91" s="677">
        <v>1.2049079754601226</v>
      </c>
      <c r="Q91" s="665">
        <v>163.66666666666666</v>
      </c>
    </row>
    <row r="92" spans="1:17" ht="14.4" customHeight="1" x14ac:dyDescent="0.3">
      <c r="A92" s="660" t="s">
        <v>7621</v>
      </c>
      <c r="B92" s="661" t="s">
        <v>7170</v>
      </c>
      <c r="C92" s="661" t="s">
        <v>7468</v>
      </c>
      <c r="D92" s="661" t="s">
        <v>7515</v>
      </c>
      <c r="E92" s="661" t="s">
        <v>7516</v>
      </c>
      <c r="F92" s="664"/>
      <c r="G92" s="664"/>
      <c r="H92" s="664"/>
      <c r="I92" s="664"/>
      <c r="J92" s="664">
        <v>1</v>
      </c>
      <c r="K92" s="664">
        <v>112</v>
      </c>
      <c r="L92" s="664"/>
      <c r="M92" s="664">
        <v>112</v>
      </c>
      <c r="N92" s="664"/>
      <c r="O92" s="664"/>
      <c r="P92" s="677"/>
      <c r="Q92" s="665"/>
    </row>
    <row r="93" spans="1:17" ht="14.4" customHeight="1" x14ac:dyDescent="0.3">
      <c r="A93" s="660" t="s">
        <v>7621</v>
      </c>
      <c r="B93" s="661" t="s">
        <v>7517</v>
      </c>
      <c r="C93" s="661" t="s">
        <v>7468</v>
      </c>
      <c r="D93" s="661" t="s">
        <v>7469</v>
      </c>
      <c r="E93" s="661" t="s">
        <v>7470</v>
      </c>
      <c r="F93" s="664"/>
      <c r="G93" s="664"/>
      <c r="H93" s="664"/>
      <c r="I93" s="664"/>
      <c r="J93" s="664">
        <v>1</v>
      </c>
      <c r="K93" s="664">
        <v>34</v>
      </c>
      <c r="L93" s="664"/>
      <c r="M93" s="664">
        <v>34</v>
      </c>
      <c r="N93" s="664"/>
      <c r="O93" s="664"/>
      <c r="P93" s="677"/>
      <c r="Q93" s="665"/>
    </row>
    <row r="94" spans="1:17" ht="14.4" customHeight="1" x14ac:dyDescent="0.3">
      <c r="A94" s="660" t="s">
        <v>7621</v>
      </c>
      <c r="B94" s="661" t="s">
        <v>7517</v>
      </c>
      <c r="C94" s="661" t="s">
        <v>7468</v>
      </c>
      <c r="D94" s="661" t="s">
        <v>7513</v>
      </c>
      <c r="E94" s="661" t="s">
        <v>7514</v>
      </c>
      <c r="F94" s="664">
        <v>3</v>
      </c>
      <c r="G94" s="664">
        <v>486</v>
      </c>
      <c r="H94" s="664">
        <v>1</v>
      </c>
      <c r="I94" s="664">
        <v>162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7621</v>
      </c>
      <c r="B95" s="661" t="s">
        <v>7517</v>
      </c>
      <c r="C95" s="661" t="s">
        <v>7468</v>
      </c>
      <c r="D95" s="661" t="s">
        <v>7556</v>
      </c>
      <c r="E95" s="661" t="s">
        <v>7557</v>
      </c>
      <c r="F95" s="664"/>
      <c r="G95" s="664"/>
      <c r="H95" s="664"/>
      <c r="I95" s="664"/>
      <c r="J95" s="664"/>
      <c r="K95" s="664"/>
      <c r="L95" s="664"/>
      <c r="M95" s="664"/>
      <c r="N95" s="664">
        <v>2</v>
      </c>
      <c r="O95" s="664">
        <v>1414</v>
      </c>
      <c r="P95" s="677"/>
      <c r="Q95" s="665">
        <v>707</v>
      </c>
    </row>
    <row r="96" spans="1:17" ht="14.4" customHeight="1" x14ac:dyDescent="0.3">
      <c r="A96" s="660" t="s">
        <v>7621</v>
      </c>
      <c r="B96" s="661" t="s">
        <v>7517</v>
      </c>
      <c r="C96" s="661" t="s">
        <v>7468</v>
      </c>
      <c r="D96" s="661" t="s">
        <v>7515</v>
      </c>
      <c r="E96" s="661" t="s">
        <v>7516</v>
      </c>
      <c r="F96" s="664"/>
      <c r="G96" s="664"/>
      <c r="H96" s="664"/>
      <c r="I96" s="664"/>
      <c r="J96" s="664"/>
      <c r="K96" s="664"/>
      <c r="L96" s="664"/>
      <c r="M96" s="664"/>
      <c r="N96" s="664">
        <v>3</v>
      </c>
      <c r="O96" s="664">
        <v>342</v>
      </c>
      <c r="P96" s="677"/>
      <c r="Q96" s="665">
        <v>114</v>
      </c>
    </row>
    <row r="97" spans="1:17" ht="14.4" customHeight="1" x14ac:dyDescent="0.3">
      <c r="A97" s="660" t="s">
        <v>7621</v>
      </c>
      <c r="B97" s="661" t="s">
        <v>7622</v>
      </c>
      <c r="C97" s="661" t="s">
        <v>7468</v>
      </c>
      <c r="D97" s="661" t="s">
        <v>7623</v>
      </c>
      <c r="E97" s="661" t="s">
        <v>7624</v>
      </c>
      <c r="F97" s="664">
        <v>7</v>
      </c>
      <c r="G97" s="664">
        <v>0</v>
      </c>
      <c r="H97" s="664"/>
      <c r="I97" s="664">
        <v>0</v>
      </c>
      <c r="J97" s="664"/>
      <c r="K97" s="664"/>
      <c r="L97" s="664"/>
      <c r="M97" s="664"/>
      <c r="N97" s="664"/>
      <c r="O97" s="664"/>
      <c r="P97" s="677"/>
      <c r="Q97" s="665"/>
    </row>
    <row r="98" spans="1:17" ht="14.4" customHeight="1" x14ac:dyDescent="0.3">
      <c r="A98" s="660" t="s">
        <v>7625</v>
      </c>
      <c r="B98" s="661" t="s">
        <v>7170</v>
      </c>
      <c r="C98" s="661" t="s">
        <v>7468</v>
      </c>
      <c r="D98" s="661" t="s">
        <v>7515</v>
      </c>
      <c r="E98" s="661" t="s">
        <v>7516</v>
      </c>
      <c r="F98" s="664">
        <v>1</v>
      </c>
      <c r="G98" s="664">
        <v>112</v>
      </c>
      <c r="H98" s="664">
        <v>1</v>
      </c>
      <c r="I98" s="664">
        <v>112</v>
      </c>
      <c r="J98" s="664">
        <v>1</v>
      </c>
      <c r="K98" s="664">
        <v>112</v>
      </c>
      <c r="L98" s="664">
        <v>1</v>
      </c>
      <c r="M98" s="664">
        <v>112</v>
      </c>
      <c r="N98" s="664">
        <v>1</v>
      </c>
      <c r="O98" s="664">
        <v>112</v>
      </c>
      <c r="P98" s="677">
        <v>1</v>
      </c>
      <c r="Q98" s="665">
        <v>112</v>
      </c>
    </row>
    <row r="99" spans="1:17" ht="14.4" customHeight="1" x14ac:dyDescent="0.3">
      <c r="A99" s="660" t="s">
        <v>7625</v>
      </c>
      <c r="B99" s="661" t="s">
        <v>7517</v>
      </c>
      <c r="C99" s="661" t="s">
        <v>7468</v>
      </c>
      <c r="D99" s="661" t="s">
        <v>7469</v>
      </c>
      <c r="E99" s="661" t="s">
        <v>7470</v>
      </c>
      <c r="F99" s="664"/>
      <c r="G99" s="664"/>
      <c r="H99" s="664"/>
      <c r="I99" s="664"/>
      <c r="J99" s="664">
        <v>1</v>
      </c>
      <c r="K99" s="664">
        <v>34</v>
      </c>
      <c r="L99" s="664"/>
      <c r="M99" s="664">
        <v>34</v>
      </c>
      <c r="N99" s="664"/>
      <c r="O99" s="664"/>
      <c r="P99" s="677"/>
      <c r="Q99" s="665"/>
    </row>
    <row r="100" spans="1:17" ht="14.4" customHeight="1" x14ac:dyDescent="0.3">
      <c r="A100" s="660" t="s">
        <v>7625</v>
      </c>
      <c r="B100" s="661" t="s">
        <v>7517</v>
      </c>
      <c r="C100" s="661" t="s">
        <v>7468</v>
      </c>
      <c r="D100" s="661" t="s">
        <v>7515</v>
      </c>
      <c r="E100" s="661" t="s">
        <v>7516</v>
      </c>
      <c r="F100" s="664"/>
      <c r="G100" s="664"/>
      <c r="H100" s="664"/>
      <c r="I100" s="664"/>
      <c r="J100" s="664"/>
      <c r="K100" s="664"/>
      <c r="L100" s="664"/>
      <c r="M100" s="664"/>
      <c r="N100" s="664">
        <v>1</v>
      </c>
      <c r="O100" s="664">
        <v>112</v>
      </c>
      <c r="P100" s="677"/>
      <c r="Q100" s="665">
        <v>112</v>
      </c>
    </row>
    <row r="101" spans="1:17" ht="14.4" customHeight="1" x14ac:dyDescent="0.3">
      <c r="A101" s="660" t="s">
        <v>7626</v>
      </c>
      <c r="B101" s="661" t="s">
        <v>7170</v>
      </c>
      <c r="C101" s="661" t="s">
        <v>7468</v>
      </c>
      <c r="D101" s="661" t="s">
        <v>7469</v>
      </c>
      <c r="E101" s="661" t="s">
        <v>7470</v>
      </c>
      <c r="F101" s="664">
        <v>1</v>
      </c>
      <c r="G101" s="664">
        <v>34</v>
      </c>
      <c r="H101" s="664">
        <v>1</v>
      </c>
      <c r="I101" s="664">
        <v>34</v>
      </c>
      <c r="J101" s="664">
        <v>2</v>
      </c>
      <c r="K101" s="664">
        <v>68</v>
      </c>
      <c r="L101" s="664">
        <v>2</v>
      </c>
      <c r="M101" s="664">
        <v>34</v>
      </c>
      <c r="N101" s="664">
        <v>2</v>
      </c>
      <c r="O101" s="664">
        <v>69</v>
      </c>
      <c r="P101" s="677">
        <v>2.0294117647058822</v>
      </c>
      <c r="Q101" s="665">
        <v>34.5</v>
      </c>
    </row>
    <row r="102" spans="1:17" ht="14.4" customHeight="1" x14ac:dyDescent="0.3">
      <c r="A102" s="660" t="s">
        <v>7626</v>
      </c>
      <c r="B102" s="661" t="s">
        <v>7170</v>
      </c>
      <c r="C102" s="661" t="s">
        <v>7468</v>
      </c>
      <c r="D102" s="661" t="s">
        <v>7483</v>
      </c>
      <c r="E102" s="661" t="s">
        <v>7484</v>
      </c>
      <c r="F102" s="664"/>
      <c r="G102" s="664"/>
      <c r="H102" s="664"/>
      <c r="I102" s="664"/>
      <c r="J102" s="664"/>
      <c r="K102" s="664"/>
      <c r="L102" s="664"/>
      <c r="M102" s="664"/>
      <c r="N102" s="664">
        <v>2</v>
      </c>
      <c r="O102" s="664">
        <v>660</v>
      </c>
      <c r="P102" s="677"/>
      <c r="Q102" s="665">
        <v>330</v>
      </c>
    </row>
    <row r="103" spans="1:17" ht="14.4" customHeight="1" x14ac:dyDescent="0.3">
      <c r="A103" s="660" t="s">
        <v>7626</v>
      </c>
      <c r="B103" s="661" t="s">
        <v>7170</v>
      </c>
      <c r="C103" s="661" t="s">
        <v>7468</v>
      </c>
      <c r="D103" s="661" t="s">
        <v>7505</v>
      </c>
      <c r="E103" s="661" t="s">
        <v>7506</v>
      </c>
      <c r="F103" s="664"/>
      <c r="G103" s="664"/>
      <c r="H103" s="664"/>
      <c r="I103" s="664"/>
      <c r="J103" s="664"/>
      <c r="K103" s="664"/>
      <c r="L103" s="664"/>
      <c r="M103" s="664"/>
      <c r="N103" s="664">
        <v>0</v>
      </c>
      <c r="O103" s="664">
        <v>0</v>
      </c>
      <c r="P103" s="677"/>
      <c r="Q103" s="665"/>
    </row>
    <row r="104" spans="1:17" ht="14.4" customHeight="1" x14ac:dyDescent="0.3">
      <c r="A104" s="660" t="s">
        <v>7626</v>
      </c>
      <c r="B104" s="661" t="s">
        <v>7170</v>
      </c>
      <c r="C104" s="661" t="s">
        <v>7468</v>
      </c>
      <c r="D104" s="661" t="s">
        <v>7515</v>
      </c>
      <c r="E104" s="661" t="s">
        <v>7516</v>
      </c>
      <c r="F104" s="664">
        <v>1</v>
      </c>
      <c r="G104" s="664">
        <v>112</v>
      </c>
      <c r="H104" s="664">
        <v>1</v>
      </c>
      <c r="I104" s="664">
        <v>112</v>
      </c>
      <c r="J104" s="664">
        <v>3</v>
      </c>
      <c r="K104" s="664">
        <v>336</v>
      </c>
      <c r="L104" s="664">
        <v>3</v>
      </c>
      <c r="M104" s="664">
        <v>112</v>
      </c>
      <c r="N104" s="664">
        <v>4</v>
      </c>
      <c r="O104" s="664">
        <v>452</v>
      </c>
      <c r="P104" s="677">
        <v>4.0357142857142856</v>
      </c>
      <c r="Q104" s="665">
        <v>113</v>
      </c>
    </row>
    <row r="105" spans="1:17" ht="14.4" customHeight="1" x14ac:dyDescent="0.3">
      <c r="A105" s="660" t="s">
        <v>7626</v>
      </c>
      <c r="B105" s="661" t="s">
        <v>7517</v>
      </c>
      <c r="C105" s="661" t="s">
        <v>7468</v>
      </c>
      <c r="D105" s="661" t="s">
        <v>7469</v>
      </c>
      <c r="E105" s="661" t="s">
        <v>7470</v>
      </c>
      <c r="F105" s="664">
        <v>5</v>
      </c>
      <c r="G105" s="664">
        <v>170</v>
      </c>
      <c r="H105" s="664">
        <v>1</v>
      </c>
      <c r="I105" s="664">
        <v>34</v>
      </c>
      <c r="J105" s="664">
        <v>2</v>
      </c>
      <c r="K105" s="664">
        <v>68</v>
      </c>
      <c r="L105" s="664">
        <v>0.4</v>
      </c>
      <c r="M105" s="664">
        <v>34</v>
      </c>
      <c r="N105" s="664"/>
      <c r="O105" s="664"/>
      <c r="P105" s="677"/>
      <c r="Q105" s="665"/>
    </row>
    <row r="106" spans="1:17" ht="14.4" customHeight="1" x14ac:dyDescent="0.3">
      <c r="A106" s="660" t="s">
        <v>7626</v>
      </c>
      <c r="B106" s="661" t="s">
        <v>7517</v>
      </c>
      <c r="C106" s="661" t="s">
        <v>7468</v>
      </c>
      <c r="D106" s="661" t="s">
        <v>7513</v>
      </c>
      <c r="E106" s="661" t="s">
        <v>7514</v>
      </c>
      <c r="F106" s="664"/>
      <c r="G106" s="664"/>
      <c r="H106" s="664"/>
      <c r="I106" s="664"/>
      <c r="J106" s="664">
        <v>4</v>
      </c>
      <c r="K106" s="664">
        <v>652</v>
      </c>
      <c r="L106" s="664"/>
      <c r="M106" s="664">
        <v>163</v>
      </c>
      <c r="N106" s="664">
        <v>1</v>
      </c>
      <c r="O106" s="664">
        <v>163</v>
      </c>
      <c r="P106" s="677"/>
      <c r="Q106" s="665">
        <v>163</v>
      </c>
    </row>
    <row r="107" spans="1:17" ht="14.4" customHeight="1" x14ac:dyDescent="0.3">
      <c r="A107" s="660" t="s">
        <v>7626</v>
      </c>
      <c r="B107" s="661" t="s">
        <v>7517</v>
      </c>
      <c r="C107" s="661" t="s">
        <v>7468</v>
      </c>
      <c r="D107" s="661" t="s">
        <v>7554</v>
      </c>
      <c r="E107" s="661" t="s">
        <v>7555</v>
      </c>
      <c r="F107" s="664"/>
      <c r="G107" s="664"/>
      <c r="H107" s="664"/>
      <c r="I107" s="664"/>
      <c r="J107" s="664"/>
      <c r="K107" s="664"/>
      <c r="L107" s="664"/>
      <c r="M107" s="664"/>
      <c r="N107" s="664">
        <v>1</v>
      </c>
      <c r="O107" s="664">
        <v>1186</v>
      </c>
      <c r="P107" s="677"/>
      <c r="Q107" s="665">
        <v>1186</v>
      </c>
    </row>
    <row r="108" spans="1:17" ht="14.4" customHeight="1" x14ac:dyDescent="0.3">
      <c r="A108" s="660" t="s">
        <v>7626</v>
      </c>
      <c r="B108" s="661" t="s">
        <v>7517</v>
      </c>
      <c r="C108" s="661" t="s">
        <v>7468</v>
      </c>
      <c r="D108" s="661" t="s">
        <v>7501</v>
      </c>
      <c r="E108" s="661" t="s">
        <v>7502</v>
      </c>
      <c r="F108" s="664"/>
      <c r="G108" s="664"/>
      <c r="H108" s="664"/>
      <c r="I108" s="664"/>
      <c r="J108" s="664"/>
      <c r="K108" s="664"/>
      <c r="L108" s="664"/>
      <c r="M108" s="664"/>
      <c r="N108" s="664">
        <v>1</v>
      </c>
      <c r="O108" s="664">
        <v>0</v>
      </c>
      <c r="P108" s="677"/>
      <c r="Q108" s="665">
        <v>0</v>
      </c>
    </row>
    <row r="109" spans="1:17" ht="14.4" customHeight="1" x14ac:dyDescent="0.3">
      <c r="A109" s="660" t="s">
        <v>7626</v>
      </c>
      <c r="B109" s="661" t="s">
        <v>7517</v>
      </c>
      <c r="C109" s="661" t="s">
        <v>7468</v>
      </c>
      <c r="D109" s="661" t="s">
        <v>7552</v>
      </c>
      <c r="E109" s="661" t="s">
        <v>7553</v>
      </c>
      <c r="F109" s="664">
        <v>1</v>
      </c>
      <c r="G109" s="664">
        <v>326</v>
      </c>
      <c r="H109" s="664">
        <v>1</v>
      </c>
      <c r="I109" s="664">
        <v>326</v>
      </c>
      <c r="J109" s="664">
        <v>5</v>
      </c>
      <c r="K109" s="664">
        <v>1635</v>
      </c>
      <c r="L109" s="664">
        <v>5.0153374233128831</v>
      </c>
      <c r="M109" s="664">
        <v>327</v>
      </c>
      <c r="N109" s="664"/>
      <c r="O109" s="664"/>
      <c r="P109" s="677"/>
      <c r="Q109" s="665"/>
    </row>
    <row r="110" spans="1:17" ht="14.4" customHeight="1" x14ac:dyDescent="0.3">
      <c r="A110" s="660" t="s">
        <v>7626</v>
      </c>
      <c r="B110" s="661" t="s">
        <v>7517</v>
      </c>
      <c r="C110" s="661" t="s">
        <v>7468</v>
      </c>
      <c r="D110" s="661" t="s">
        <v>7515</v>
      </c>
      <c r="E110" s="661" t="s">
        <v>7516</v>
      </c>
      <c r="F110" s="664">
        <v>5</v>
      </c>
      <c r="G110" s="664">
        <v>560</v>
      </c>
      <c r="H110" s="664">
        <v>1</v>
      </c>
      <c r="I110" s="664">
        <v>112</v>
      </c>
      <c r="J110" s="664"/>
      <c r="K110" s="664"/>
      <c r="L110" s="664"/>
      <c r="M110" s="664"/>
      <c r="N110" s="664">
        <v>3</v>
      </c>
      <c r="O110" s="664">
        <v>342</v>
      </c>
      <c r="P110" s="677">
        <v>0.61071428571428577</v>
      </c>
      <c r="Q110" s="665">
        <v>114</v>
      </c>
    </row>
    <row r="111" spans="1:17" ht="14.4" customHeight="1" x14ac:dyDescent="0.3">
      <c r="A111" s="660" t="s">
        <v>7626</v>
      </c>
      <c r="B111" s="661" t="s">
        <v>7517</v>
      </c>
      <c r="C111" s="661" t="s">
        <v>7468</v>
      </c>
      <c r="D111" s="661" t="s">
        <v>7578</v>
      </c>
      <c r="E111" s="661" t="s">
        <v>7579</v>
      </c>
      <c r="F111" s="664">
        <v>1</v>
      </c>
      <c r="G111" s="664">
        <v>3692</v>
      </c>
      <c r="H111" s="664">
        <v>1</v>
      </c>
      <c r="I111" s="664">
        <v>3692</v>
      </c>
      <c r="J111" s="664"/>
      <c r="K111" s="664"/>
      <c r="L111" s="664"/>
      <c r="M111" s="664"/>
      <c r="N111" s="664"/>
      <c r="O111" s="664"/>
      <c r="P111" s="677"/>
      <c r="Q111" s="665"/>
    </row>
    <row r="112" spans="1:17" ht="14.4" customHeight="1" x14ac:dyDescent="0.3">
      <c r="A112" s="660" t="s">
        <v>7626</v>
      </c>
      <c r="B112" s="661" t="s">
        <v>7517</v>
      </c>
      <c r="C112" s="661" t="s">
        <v>7468</v>
      </c>
      <c r="D112" s="661" t="s">
        <v>7580</v>
      </c>
      <c r="E112" s="661" t="s">
        <v>7581</v>
      </c>
      <c r="F112" s="664">
        <v>1</v>
      </c>
      <c r="G112" s="664">
        <v>1885</v>
      </c>
      <c r="H112" s="664">
        <v>1</v>
      </c>
      <c r="I112" s="664">
        <v>1885</v>
      </c>
      <c r="J112" s="664">
        <v>1</v>
      </c>
      <c r="K112" s="664">
        <v>1888</v>
      </c>
      <c r="L112" s="664">
        <v>1.0015915119363394</v>
      </c>
      <c r="M112" s="664">
        <v>1888</v>
      </c>
      <c r="N112" s="664">
        <v>1</v>
      </c>
      <c r="O112" s="664">
        <v>1888</v>
      </c>
      <c r="P112" s="677">
        <v>1.0015915119363394</v>
      </c>
      <c r="Q112" s="665">
        <v>1888</v>
      </c>
    </row>
    <row r="113" spans="1:17" ht="14.4" customHeight="1" x14ac:dyDescent="0.3">
      <c r="A113" s="660" t="s">
        <v>7627</v>
      </c>
      <c r="B113" s="661" t="s">
        <v>7170</v>
      </c>
      <c r="C113" s="661" t="s">
        <v>7468</v>
      </c>
      <c r="D113" s="661" t="s">
        <v>7505</v>
      </c>
      <c r="E113" s="661" t="s">
        <v>7506</v>
      </c>
      <c r="F113" s="664"/>
      <c r="G113" s="664"/>
      <c r="H113" s="664"/>
      <c r="I113" s="664"/>
      <c r="J113" s="664"/>
      <c r="K113" s="664"/>
      <c r="L113" s="664"/>
      <c r="M113" s="664"/>
      <c r="N113" s="664">
        <v>1</v>
      </c>
      <c r="O113" s="664">
        <v>645</v>
      </c>
      <c r="P113" s="677"/>
      <c r="Q113" s="665">
        <v>645</v>
      </c>
    </row>
    <row r="114" spans="1:17" ht="14.4" customHeight="1" x14ac:dyDescent="0.3">
      <c r="A114" s="660" t="s">
        <v>7627</v>
      </c>
      <c r="B114" s="661" t="s">
        <v>7517</v>
      </c>
      <c r="C114" s="661" t="s">
        <v>7456</v>
      </c>
      <c r="D114" s="661" t="s">
        <v>7545</v>
      </c>
      <c r="E114" s="661" t="s">
        <v>7546</v>
      </c>
      <c r="F114" s="664"/>
      <c r="G114" s="664"/>
      <c r="H114" s="664"/>
      <c r="I114" s="664"/>
      <c r="J114" s="664">
        <v>1</v>
      </c>
      <c r="K114" s="664">
        <v>710.6</v>
      </c>
      <c r="L114" s="664"/>
      <c r="M114" s="664">
        <v>710.6</v>
      </c>
      <c r="N114" s="664"/>
      <c r="O114" s="664"/>
      <c r="P114" s="677"/>
      <c r="Q114" s="665"/>
    </row>
    <row r="115" spans="1:17" ht="14.4" customHeight="1" x14ac:dyDescent="0.3">
      <c r="A115" s="660" t="s">
        <v>7627</v>
      </c>
      <c r="B115" s="661" t="s">
        <v>7517</v>
      </c>
      <c r="C115" s="661" t="s">
        <v>7468</v>
      </c>
      <c r="D115" s="661" t="s">
        <v>7469</v>
      </c>
      <c r="E115" s="661" t="s">
        <v>7470</v>
      </c>
      <c r="F115" s="664"/>
      <c r="G115" s="664"/>
      <c r="H115" s="664"/>
      <c r="I115" s="664"/>
      <c r="J115" s="664">
        <v>1</v>
      </c>
      <c r="K115" s="664">
        <v>34</v>
      </c>
      <c r="L115" s="664"/>
      <c r="M115" s="664">
        <v>34</v>
      </c>
      <c r="N115" s="664"/>
      <c r="O115" s="664"/>
      <c r="P115" s="677"/>
      <c r="Q115" s="665"/>
    </row>
    <row r="116" spans="1:17" ht="14.4" customHeight="1" x14ac:dyDescent="0.3">
      <c r="A116" s="660" t="s">
        <v>7627</v>
      </c>
      <c r="B116" s="661" t="s">
        <v>7517</v>
      </c>
      <c r="C116" s="661" t="s">
        <v>7468</v>
      </c>
      <c r="D116" s="661" t="s">
        <v>7554</v>
      </c>
      <c r="E116" s="661" t="s">
        <v>7555</v>
      </c>
      <c r="F116" s="664"/>
      <c r="G116" s="664"/>
      <c r="H116" s="664"/>
      <c r="I116" s="664"/>
      <c r="J116" s="664">
        <v>1</v>
      </c>
      <c r="K116" s="664">
        <v>1186</v>
      </c>
      <c r="L116" s="664"/>
      <c r="M116" s="664">
        <v>1186</v>
      </c>
      <c r="N116" s="664"/>
      <c r="O116" s="664"/>
      <c r="P116" s="677"/>
      <c r="Q116" s="665"/>
    </row>
    <row r="117" spans="1:17" ht="14.4" customHeight="1" x14ac:dyDescent="0.3">
      <c r="A117" s="660" t="s">
        <v>7627</v>
      </c>
      <c r="B117" s="661" t="s">
        <v>7517</v>
      </c>
      <c r="C117" s="661" t="s">
        <v>7468</v>
      </c>
      <c r="D117" s="661" t="s">
        <v>7556</v>
      </c>
      <c r="E117" s="661" t="s">
        <v>7557</v>
      </c>
      <c r="F117" s="664"/>
      <c r="G117" s="664"/>
      <c r="H117" s="664"/>
      <c r="I117" s="664"/>
      <c r="J117" s="664">
        <v>16</v>
      </c>
      <c r="K117" s="664">
        <v>11296</v>
      </c>
      <c r="L117" s="664"/>
      <c r="M117" s="664">
        <v>706</v>
      </c>
      <c r="N117" s="664"/>
      <c r="O117" s="664"/>
      <c r="P117" s="677"/>
      <c r="Q117" s="665"/>
    </row>
    <row r="118" spans="1:17" ht="14.4" customHeight="1" x14ac:dyDescent="0.3">
      <c r="A118" s="660" t="s">
        <v>7627</v>
      </c>
      <c r="B118" s="661" t="s">
        <v>7517</v>
      </c>
      <c r="C118" s="661" t="s">
        <v>7468</v>
      </c>
      <c r="D118" s="661" t="s">
        <v>7564</v>
      </c>
      <c r="E118" s="661" t="s">
        <v>7565</v>
      </c>
      <c r="F118" s="664"/>
      <c r="G118" s="664"/>
      <c r="H118" s="664"/>
      <c r="I118" s="664"/>
      <c r="J118" s="664">
        <v>1</v>
      </c>
      <c r="K118" s="664">
        <v>124</v>
      </c>
      <c r="L118" s="664"/>
      <c r="M118" s="664">
        <v>124</v>
      </c>
      <c r="N118" s="664"/>
      <c r="O118" s="664"/>
      <c r="P118" s="677"/>
      <c r="Q118" s="665"/>
    </row>
    <row r="119" spans="1:17" ht="14.4" customHeight="1" x14ac:dyDescent="0.3">
      <c r="A119" s="660" t="s">
        <v>7627</v>
      </c>
      <c r="B119" s="661" t="s">
        <v>7517</v>
      </c>
      <c r="C119" s="661" t="s">
        <v>7468</v>
      </c>
      <c r="D119" s="661" t="s">
        <v>7568</v>
      </c>
      <c r="E119" s="661" t="s">
        <v>7569</v>
      </c>
      <c r="F119" s="664"/>
      <c r="G119" s="664"/>
      <c r="H119" s="664"/>
      <c r="I119" s="664"/>
      <c r="J119" s="664">
        <v>1</v>
      </c>
      <c r="K119" s="664">
        <v>674</v>
      </c>
      <c r="L119" s="664"/>
      <c r="M119" s="664">
        <v>674</v>
      </c>
      <c r="N119" s="664"/>
      <c r="O119" s="664"/>
      <c r="P119" s="677"/>
      <c r="Q119" s="665"/>
    </row>
    <row r="120" spans="1:17" ht="14.4" customHeight="1" x14ac:dyDescent="0.3">
      <c r="A120" s="660" t="s">
        <v>7627</v>
      </c>
      <c r="B120" s="661" t="s">
        <v>7517</v>
      </c>
      <c r="C120" s="661" t="s">
        <v>7468</v>
      </c>
      <c r="D120" s="661" t="s">
        <v>7552</v>
      </c>
      <c r="E120" s="661" t="s">
        <v>7553</v>
      </c>
      <c r="F120" s="664"/>
      <c r="G120" s="664"/>
      <c r="H120" s="664"/>
      <c r="I120" s="664"/>
      <c r="J120" s="664">
        <v>1</v>
      </c>
      <c r="K120" s="664">
        <v>327</v>
      </c>
      <c r="L120" s="664"/>
      <c r="M120" s="664">
        <v>327</v>
      </c>
      <c r="N120" s="664"/>
      <c r="O120" s="664"/>
      <c r="P120" s="677"/>
      <c r="Q120" s="665"/>
    </row>
    <row r="121" spans="1:17" ht="14.4" customHeight="1" x14ac:dyDescent="0.3">
      <c r="A121" s="660" t="s">
        <v>7627</v>
      </c>
      <c r="B121" s="661" t="s">
        <v>7517</v>
      </c>
      <c r="C121" s="661" t="s">
        <v>7468</v>
      </c>
      <c r="D121" s="661" t="s">
        <v>7580</v>
      </c>
      <c r="E121" s="661" t="s">
        <v>7581</v>
      </c>
      <c r="F121" s="664"/>
      <c r="G121" s="664"/>
      <c r="H121" s="664"/>
      <c r="I121" s="664"/>
      <c r="J121" s="664">
        <v>2</v>
      </c>
      <c r="K121" s="664">
        <v>3776</v>
      </c>
      <c r="L121" s="664"/>
      <c r="M121" s="664">
        <v>1888</v>
      </c>
      <c r="N121" s="664"/>
      <c r="O121" s="664"/>
      <c r="P121" s="677"/>
      <c r="Q121" s="665"/>
    </row>
    <row r="122" spans="1:17" ht="14.4" customHeight="1" x14ac:dyDescent="0.3">
      <c r="A122" s="660" t="s">
        <v>7628</v>
      </c>
      <c r="B122" s="661" t="s">
        <v>7170</v>
      </c>
      <c r="C122" s="661" t="s">
        <v>7468</v>
      </c>
      <c r="D122" s="661" t="s">
        <v>7469</v>
      </c>
      <c r="E122" s="661" t="s">
        <v>7470</v>
      </c>
      <c r="F122" s="664">
        <v>1</v>
      </c>
      <c r="G122" s="664">
        <v>34</v>
      </c>
      <c r="H122" s="664">
        <v>1</v>
      </c>
      <c r="I122" s="664">
        <v>34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7628</v>
      </c>
      <c r="B123" s="661" t="s">
        <v>7517</v>
      </c>
      <c r="C123" s="661" t="s">
        <v>7468</v>
      </c>
      <c r="D123" s="661" t="s">
        <v>7469</v>
      </c>
      <c r="E123" s="661" t="s">
        <v>7470</v>
      </c>
      <c r="F123" s="664"/>
      <c r="G123" s="664"/>
      <c r="H123" s="664"/>
      <c r="I123" s="664"/>
      <c r="J123" s="664">
        <v>1</v>
      </c>
      <c r="K123" s="664">
        <v>34</v>
      </c>
      <c r="L123" s="664"/>
      <c r="M123" s="664">
        <v>34</v>
      </c>
      <c r="N123" s="664"/>
      <c r="O123" s="664"/>
      <c r="P123" s="677"/>
      <c r="Q123" s="665"/>
    </row>
    <row r="124" spans="1:17" ht="14.4" customHeight="1" x14ac:dyDescent="0.3">
      <c r="A124" s="660" t="s">
        <v>7629</v>
      </c>
      <c r="B124" s="661" t="s">
        <v>7170</v>
      </c>
      <c r="C124" s="661" t="s">
        <v>1686</v>
      </c>
      <c r="D124" s="661" t="s">
        <v>7288</v>
      </c>
      <c r="E124" s="661" t="s">
        <v>4197</v>
      </c>
      <c r="F124" s="664"/>
      <c r="G124" s="664"/>
      <c r="H124" s="664"/>
      <c r="I124" s="664"/>
      <c r="J124" s="664"/>
      <c r="K124" s="664"/>
      <c r="L124" s="664"/>
      <c r="M124" s="664"/>
      <c r="N124" s="664">
        <v>1.5899999999999999</v>
      </c>
      <c r="O124" s="664">
        <v>731.4</v>
      </c>
      <c r="P124" s="677"/>
      <c r="Q124" s="665">
        <v>460</v>
      </c>
    </row>
    <row r="125" spans="1:17" ht="14.4" customHeight="1" x14ac:dyDescent="0.3">
      <c r="A125" s="660" t="s">
        <v>7629</v>
      </c>
      <c r="B125" s="661" t="s">
        <v>7170</v>
      </c>
      <c r="C125" s="661" t="s">
        <v>1686</v>
      </c>
      <c r="D125" s="661" t="s">
        <v>7313</v>
      </c>
      <c r="E125" s="661" t="s">
        <v>4197</v>
      </c>
      <c r="F125" s="664"/>
      <c r="G125" s="664"/>
      <c r="H125" s="664"/>
      <c r="I125" s="664"/>
      <c r="J125" s="664"/>
      <c r="K125" s="664"/>
      <c r="L125" s="664"/>
      <c r="M125" s="664"/>
      <c r="N125" s="664">
        <v>0.06</v>
      </c>
      <c r="O125" s="664">
        <v>276</v>
      </c>
      <c r="P125" s="677"/>
      <c r="Q125" s="665">
        <v>4600</v>
      </c>
    </row>
    <row r="126" spans="1:17" ht="14.4" customHeight="1" x14ac:dyDescent="0.3">
      <c r="A126" s="660" t="s">
        <v>7629</v>
      </c>
      <c r="B126" s="661" t="s">
        <v>7170</v>
      </c>
      <c r="C126" s="661" t="s">
        <v>1686</v>
      </c>
      <c r="D126" s="661" t="s">
        <v>7353</v>
      </c>
      <c r="E126" s="661" t="s">
        <v>4197</v>
      </c>
      <c r="F126" s="664"/>
      <c r="G126" s="664"/>
      <c r="H126" s="664"/>
      <c r="I126" s="664"/>
      <c r="J126" s="664"/>
      <c r="K126" s="664"/>
      <c r="L126" s="664"/>
      <c r="M126" s="664"/>
      <c r="N126" s="664">
        <v>1</v>
      </c>
      <c r="O126" s="664">
        <v>2300</v>
      </c>
      <c r="P126" s="677"/>
      <c r="Q126" s="665">
        <v>2300</v>
      </c>
    </row>
    <row r="127" spans="1:17" ht="14.4" customHeight="1" x14ac:dyDescent="0.3">
      <c r="A127" s="660" t="s">
        <v>7629</v>
      </c>
      <c r="B127" s="661" t="s">
        <v>7170</v>
      </c>
      <c r="C127" s="661" t="s">
        <v>1686</v>
      </c>
      <c r="D127" s="661" t="s">
        <v>7333</v>
      </c>
      <c r="E127" s="661" t="s">
        <v>2127</v>
      </c>
      <c r="F127" s="664"/>
      <c r="G127" s="664"/>
      <c r="H127" s="664"/>
      <c r="I127" s="664"/>
      <c r="J127" s="664"/>
      <c r="K127" s="664"/>
      <c r="L127" s="664"/>
      <c r="M127" s="664"/>
      <c r="N127" s="664">
        <v>2</v>
      </c>
      <c r="O127" s="664">
        <v>771</v>
      </c>
      <c r="P127" s="677"/>
      <c r="Q127" s="665">
        <v>385.5</v>
      </c>
    </row>
    <row r="128" spans="1:17" ht="14.4" customHeight="1" x14ac:dyDescent="0.3">
      <c r="A128" s="660" t="s">
        <v>7629</v>
      </c>
      <c r="B128" s="661" t="s">
        <v>7170</v>
      </c>
      <c r="C128" s="661" t="s">
        <v>1686</v>
      </c>
      <c r="D128" s="661" t="s">
        <v>7395</v>
      </c>
      <c r="E128" s="661" t="s">
        <v>2127</v>
      </c>
      <c r="F128" s="664"/>
      <c r="G128" s="664"/>
      <c r="H128" s="664"/>
      <c r="I128" s="664"/>
      <c r="J128" s="664"/>
      <c r="K128" s="664"/>
      <c r="L128" s="664"/>
      <c r="M128" s="664"/>
      <c r="N128" s="664">
        <v>0.19</v>
      </c>
      <c r="O128" s="664">
        <v>293.55</v>
      </c>
      <c r="P128" s="677"/>
      <c r="Q128" s="665">
        <v>1545</v>
      </c>
    </row>
    <row r="129" spans="1:17" ht="14.4" customHeight="1" x14ac:dyDescent="0.3">
      <c r="A129" s="660" t="s">
        <v>7629</v>
      </c>
      <c r="B129" s="661" t="s">
        <v>7170</v>
      </c>
      <c r="C129" s="661" t="s">
        <v>7468</v>
      </c>
      <c r="D129" s="661" t="s">
        <v>7489</v>
      </c>
      <c r="E129" s="661" t="s">
        <v>7490</v>
      </c>
      <c r="F129" s="664"/>
      <c r="G129" s="664"/>
      <c r="H129" s="664"/>
      <c r="I129" s="664"/>
      <c r="J129" s="664">
        <v>2</v>
      </c>
      <c r="K129" s="664">
        <v>554</v>
      </c>
      <c r="L129" s="664"/>
      <c r="M129" s="664">
        <v>277</v>
      </c>
      <c r="N129" s="664"/>
      <c r="O129" s="664"/>
      <c r="P129" s="677"/>
      <c r="Q129" s="665"/>
    </row>
    <row r="130" spans="1:17" ht="14.4" customHeight="1" x14ac:dyDescent="0.3">
      <c r="A130" s="660" t="s">
        <v>7629</v>
      </c>
      <c r="B130" s="661" t="s">
        <v>7170</v>
      </c>
      <c r="C130" s="661" t="s">
        <v>7468</v>
      </c>
      <c r="D130" s="661" t="s">
        <v>7469</v>
      </c>
      <c r="E130" s="661" t="s">
        <v>7470</v>
      </c>
      <c r="F130" s="664">
        <v>19</v>
      </c>
      <c r="G130" s="664">
        <v>646</v>
      </c>
      <c r="H130" s="664">
        <v>1</v>
      </c>
      <c r="I130" s="664">
        <v>34</v>
      </c>
      <c r="J130" s="664">
        <v>9</v>
      </c>
      <c r="K130" s="664">
        <v>306</v>
      </c>
      <c r="L130" s="664">
        <v>0.47368421052631576</v>
      </c>
      <c r="M130" s="664">
        <v>34</v>
      </c>
      <c r="N130" s="664">
        <v>5</v>
      </c>
      <c r="O130" s="664">
        <v>175</v>
      </c>
      <c r="P130" s="677">
        <v>0.27089783281733748</v>
      </c>
      <c r="Q130" s="665">
        <v>35</v>
      </c>
    </row>
    <row r="131" spans="1:17" ht="14.4" customHeight="1" x14ac:dyDescent="0.3">
      <c r="A131" s="660" t="s">
        <v>7629</v>
      </c>
      <c r="B131" s="661" t="s">
        <v>7170</v>
      </c>
      <c r="C131" s="661" t="s">
        <v>7468</v>
      </c>
      <c r="D131" s="661" t="s">
        <v>7473</v>
      </c>
      <c r="E131" s="661" t="s">
        <v>7474</v>
      </c>
      <c r="F131" s="664">
        <v>1</v>
      </c>
      <c r="G131" s="664">
        <v>163</v>
      </c>
      <c r="H131" s="664">
        <v>1</v>
      </c>
      <c r="I131" s="664">
        <v>163</v>
      </c>
      <c r="J131" s="664">
        <v>1</v>
      </c>
      <c r="K131" s="664">
        <v>163</v>
      </c>
      <c r="L131" s="664">
        <v>1</v>
      </c>
      <c r="M131" s="664">
        <v>163</v>
      </c>
      <c r="N131" s="664"/>
      <c r="O131" s="664"/>
      <c r="P131" s="677"/>
      <c r="Q131" s="665"/>
    </row>
    <row r="132" spans="1:17" ht="14.4" customHeight="1" x14ac:dyDescent="0.3">
      <c r="A132" s="660" t="s">
        <v>7629</v>
      </c>
      <c r="B132" s="661" t="s">
        <v>7170</v>
      </c>
      <c r="C132" s="661" t="s">
        <v>7468</v>
      </c>
      <c r="D132" s="661" t="s">
        <v>7477</v>
      </c>
      <c r="E132" s="661" t="s">
        <v>7478</v>
      </c>
      <c r="F132" s="664"/>
      <c r="G132" s="664"/>
      <c r="H132" s="664"/>
      <c r="I132" s="664"/>
      <c r="J132" s="664"/>
      <c r="K132" s="664"/>
      <c r="L132" s="664"/>
      <c r="M132" s="664"/>
      <c r="N132" s="664">
        <v>1</v>
      </c>
      <c r="O132" s="664">
        <v>105</v>
      </c>
      <c r="P132" s="677"/>
      <c r="Q132" s="665">
        <v>105</v>
      </c>
    </row>
    <row r="133" spans="1:17" ht="14.4" customHeight="1" x14ac:dyDescent="0.3">
      <c r="A133" s="660" t="s">
        <v>7629</v>
      </c>
      <c r="B133" s="661" t="s">
        <v>7170</v>
      </c>
      <c r="C133" s="661" t="s">
        <v>7468</v>
      </c>
      <c r="D133" s="661" t="s">
        <v>7483</v>
      </c>
      <c r="E133" s="661" t="s">
        <v>7484</v>
      </c>
      <c r="F133" s="664"/>
      <c r="G133" s="664"/>
      <c r="H133" s="664"/>
      <c r="I133" s="664"/>
      <c r="J133" s="664"/>
      <c r="K133" s="664"/>
      <c r="L133" s="664"/>
      <c r="M133" s="664"/>
      <c r="N133" s="664">
        <v>1</v>
      </c>
      <c r="O133" s="664">
        <v>330</v>
      </c>
      <c r="P133" s="677"/>
      <c r="Q133" s="665">
        <v>330</v>
      </c>
    </row>
    <row r="134" spans="1:17" ht="14.4" customHeight="1" x14ac:dyDescent="0.3">
      <c r="A134" s="660" t="s">
        <v>7629</v>
      </c>
      <c r="B134" s="661" t="s">
        <v>7170</v>
      </c>
      <c r="C134" s="661" t="s">
        <v>7468</v>
      </c>
      <c r="D134" s="661" t="s">
        <v>7505</v>
      </c>
      <c r="E134" s="661" t="s">
        <v>7506</v>
      </c>
      <c r="F134" s="664"/>
      <c r="G134" s="664"/>
      <c r="H134" s="664"/>
      <c r="I134" s="664"/>
      <c r="J134" s="664"/>
      <c r="K134" s="664"/>
      <c r="L134" s="664"/>
      <c r="M134" s="664"/>
      <c r="N134" s="664">
        <v>3</v>
      </c>
      <c r="O134" s="664">
        <v>1935</v>
      </c>
      <c r="P134" s="677"/>
      <c r="Q134" s="665">
        <v>645</v>
      </c>
    </row>
    <row r="135" spans="1:17" ht="14.4" customHeight="1" x14ac:dyDescent="0.3">
      <c r="A135" s="660" t="s">
        <v>7629</v>
      </c>
      <c r="B135" s="661" t="s">
        <v>7170</v>
      </c>
      <c r="C135" s="661" t="s">
        <v>7468</v>
      </c>
      <c r="D135" s="661" t="s">
        <v>7515</v>
      </c>
      <c r="E135" s="661" t="s">
        <v>7516</v>
      </c>
      <c r="F135" s="664">
        <v>6</v>
      </c>
      <c r="G135" s="664">
        <v>672</v>
      </c>
      <c r="H135" s="664">
        <v>1</v>
      </c>
      <c r="I135" s="664">
        <v>112</v>
      </c>
      <c r="J135" s="664">
        <v>5</v>
      </c>
      <c r="K135" s="664">
        <v>560</v>
      </c>
      <c r="L135" s="664">
        <v>0.83333333333333337</v>
      </c>
      <c r="M135" s="664">
        <v>112</v>
      </c>
      <c r="N135" s="664">
        <v>17</v>
      </c>
      <c r="O135" s="664">
        <v>1934</v>
      </c>
      <c r="P135" s="677">
        <v>2.8779761904761907</v>
      </c>
      <c r="Q135" s="665">
        <v>113.76470588235294</v>
      </c>
    </row>
    <row r="136" spans="1:17" ht="14.4" customHeight="1" x14ac:dyDescent="0.3">
      <c r="A136" s="660" t="s">
        <v>7629</v>
      </c>
      <c r="B136" s="661" t="s">
        <v>7517</v>
      </c>
      <c r="C136" s="661" t="s">
        <v>7468</v>
      </c>
      <c r="D136" s="661" t="s">
        <v>7469</v>
      </c>
      <c r="E136" s="661" t="s">
        <v>7470</v>
      </c>
      <c r="F136" s="664">
        <v>8</v>
      </c>
      <c r="G136" s="664">
        <v>272</v>
      </c>
      <c r="H136" s="664">
        <v>1</v>
      </c>
      <c r="I136" s="664">
        <v>34</v>
      </c>
      <c r="J136" s="664">
        <v>5</v>
      </c>
      <c r="K136" s="664">
        <v>170</v>
      </c>
      <c r="L136" s="664">
        <v>0.625</v>
      </c>
      <c r="M136" s="664">
        <v>34</v>
      </c>
      <c r="N136" s="664">
        <v>2</v>
      </c>
      <c r="O136" s="664">
        <v>69</v>
      </c>
      <c r="P136" s="677">
        <v>0.25367647058823528</v>
      </c>
      <c r="Q136" s="665">
        <v>34.5</v>
      </c>
    </row>
    <row r="137" spans="1:17" ht="14.4" customHeight="1" x14ac:dyDescent="0.3">
      <c r="A137" s="660" t="s">
        <v>7629</v>
      </c>
      <c r="B137" s="661" t="s">
        <v>7517</v>
      </c>
      <c r="C137" s="661" t="s">
        <v>7468</v>
      </c>
      <c r="D137" s="661" t="s">
        <v>7513</v>
      </c>
      <c r="E137" s="661" t="s">
        <v>7514</v>
      </c>
      <c r="F137" s="664"/>
      <c r="G137" s="664"/>
      <c r="H137" s="664"/>
      <c r="I137" s="664"/>
      <c r="J137" s="664">
        <v>1</v>
      </c>
      <c r="K137" s="664">
        <v>163</v>
      </c>
      <c r="L137" s="664"/>
      <c r="M137" s="664">
        <v>163</v>
      </c>
      <c r="N137" s="664"/>
      <c r="O137" s="664"/>
      <c r="P137" s="677"/>
      <c r="Q137" s="665"/>
    </row>
    <row r="138" spans="1:17" ht="14.4" customHeight="1" x14ac:dyDescent="0.3">
      <c r="A138" s="660" t="s">
        <v>7629</v>
      </c>
      <c r="B138" s="661" t="s">
        <v>7517</v>
      </c>
      <c r="C138" s="661" t="s">
        <v>7468</v>
      </c>
      <c r="D138" s="661" t="s">
        <v>7556</v>
      </c>
      <c r="E138" s="661" t="s">
        <v>7557</v>
      </c>
      <c r="F138" s="664"/>
      <c r="G138" s="664"/>
      <c r="H138" s="664"/>
      <c r="I138" s="664"/>
      <c r="J138" s="664">
        <v>10</v>
      </c>
      <c r="K138" s="664">
        <v>7060</v>
      </c>
      <c r="L138" s="664"/>
      <c r="M138" s="664">
        <v>706</v>
      </c>
      <c r="N138" s="664">
        <v>8</v>
      </c>
      <c r="O138" s="664">
        <v>5656</v>
      </c>
      <c r="P138" s="677"/>
      <c r="Q138" s="665">
        <v>707</v>
      </c>
    </row>
    <row r="139" spans="1:17" ht="14.4" customHeight="1" x14ac:dyDescent="0.3">
      <c r="A139" s="660" t="s">
        <v>7629</v>
      </c>
      <c r="B139" s="661" t="s">
        <v>7517</v>
      </c>
      <c r="C139" s="661" t="s">
        <v>7468</v>
      </c>
      <c r="D139" s="661" t="s">
        <v>7552</v>
      </c>
      <c r="E139" s="661" t="s">
        <v>7553</v>
      </c>
      <c r="F139" s="664">
        <v>1</v>
      </c>
      <c r="G139" s="664">
        <v>326</v>
      </c>
      <c r="H139" s="664">
        <v>1</v>
      </c>
      <c r="I139" s="664">
        <v>326</v>
      </c>
      <c r="J139" s="664">
        <v>1</v>
      </c>
      <c r="K139" s="664">
        <v>327</v>
      </c>
      <c r="L139" s="664">
        <v>1.0030674846625767</v>
      </c>
      <c r="M139" s="664">
        <v>327</v>
      </c>
      <c r="N139" s="664">
        <v>1</v>
      </c>
      <c r="O139" s="664">
        <v>330</v>
      </c>
      <c r="P139" s="677">
        <v>1.0122699386503067</v>
      </c>
      <c r="Q139" s="665">
        <v>330</v>
      </c>
    </row>
    <row r="140" spans="1:17" ht="14.4" customHeight="1" x14ac:dyDescent="0.3">
      <c r="A140" s="660" t="s">
        <v>7629</v>
      </c>
      <c r="B140" s="661" t="s">
        <v>7517</v>
      </c>
      <c r="C140" s="661" t="s">
        <v>7468</v>
      </c>
      <c r="D140" s="661" t="s">
        <v>7576</v>
      </c>
      <c r="E140" s="661" t="s">
        <v>7577</v>
      </c>
      <c r="F140" s="664"/>
      <c r="G140" s="664"/>
      <c r="H140" s="664"/>
      <c r="I140" s="664"/>
      <c r="J140" s="664">
        <v>1</v>
      </c>
      <c r="K140" s="664">
        <v>497</v>
      </c>
      <c r="L140" s="664"/>
      <c r="M140" s="664">
        <v>497</v>
      </c>
      <c r="N140" s="664"/>
      <c r="O140" s="664"/>
      <c r="P140" s="677"/>
      <c r="Q140" s="665"/>
    </row>
    <row r="141" spans="1:17" ht="14.4" customHeight="1" x14ac:dyDescent="0.3">
      <c r="A141" s="660" t="s">
        <v>7629</v>
      </c>
      <c r="B141" s="661" t="s">
        <v>7517</v>
      </c>
      <c r="C141" s="661" t="s">
        <v>7468</v>
      </c>
      <c r="D141" s="661" t="s">
        <v>7580</v>
      </c>
      <c r="E141" s="661" t="s">
        <v>7581</v>
      </c>
      <c r="F141" s="664"/>
      <c r="G141" s="664"/>
      <c r="H141" s="664"/>
      <c r="I141" s="664"/>
      <c r="J141" s="664">
        <v>1</v>
      </c>
      <c r="K141" s="664">
        <v>1888</v>
      </c>
      <c r="L141" s="664"/>
      <c r="M141" s="664">
        <v>1888</v>
      </c>
      <c r="N141" s="664"/>
      <c r="O141" s="664"/>
      <c r="P141" s="677"/>
      <c r="Q141" s="665"/>
    </row>
    <row r="142" spans="1:17" ht="14.4" customHeight="1" x14ac:dyDescent="0.3">
      <c r="A142" s="660" t="s">
        <v>7630</v>
      </c>
      <c r="B142" s="661" t="s">
        <v>7170</v>
      </c>
      <c r="C142" s="661" t="s">
        <v>7468</v>
      </c>
      <c r="D142" s="661" t="s">
        <v>7469</v>
      </c>
      <c r="E142" s="661" t="s">
        <v>7470</v>
      </c>
      <c r="F142" s="664">
        <v>2</v>
      </c>
      <c r="G142" s="664">
        <v>68</v>
      </c>
      <c r="H142" s="664">
        <v>1</v>
      </c>
      <c r="I142" s="664">
        <v>34</v>
      </c>
      <c r="J142" s="664">
        <v>1</v>
      </c>
      <c r="K142" s="664">
        <v>34</v>
      </c>
      <c r="L142" s="664">
        <v>0.5</v>
      </c>
      <c r="M142" s="664">
        <v>34</v>
      </c>
      <c r="N142" s="664">
        <v>4</v>
      </c>
      <c r="O142" s="664">
        <v>140</v>
      </c>
      <c r="P142" s="677">
        <v>2.0588235294117645</v>
      </c>
      <c r="Q142" s="665">
        <v>35</v>
      </c>
    </row>
    <row r="143" spans="1:17" ht="14.4" customHeight="1" x14ac:dyDescent="0.3">
      <c r="A143" s="660" t="s">
        <v>7630</v>
      </c>
      <c r="B143" s="661" t="s">
        <v>7170</v>
      </c>
      <c r="C143" s="661" t="s">
        <v>7468</v>
      </c>
      <c r="D143" s="661" t="s">
        <v>7497</v>
      </c>
      <c r="E143" s="661" t="s">
        <v>7498</v>
      </c>
      <c r="F143" s="664"/>
      <c r="G143" s="664"/>
      <c r="H143" s="664"/>
      <c r="I143" s="664"/>
      <c r="J143" s="664"/>
      <c r="K143" s="664"/>
      <c r="L143" s="664"/>
      <c r="M143" s="664"/>
      <c r="N143" s="664">
        <v>1</v>
      </c>
      <c r="O143" s="664">
        <v>5</v>
      </c>
      <c r="P143" s="677"/>
      <c r="Q143" s="665">
        <v>5</v>
      </c>
    </row>
    <row r="144" spans="1:17" ht="14.4" customHeight="1" x14ac:dyDescent="0.3">
      <c r="A144" s="660" t="s">
        <v>7630</v>
      </c>
      <c r="B144" s="661" t="s">
        <v>7170</v>
      </c>
      <c r="C144" s="661" t="s">
        <v>7468</v>
      </c>
      <c r="D144" s="661" t="s">
        <v>7505</v>
      </c>
      <c r="E144" s="661" t="s">
        <v>7506</v>
      </c>
      <c r="F144" s="664">
        <v>1</v>
      </c>
      <c r="G144" s="664">
        <v>644</v>
      </c>
      <c r="H144" s="664">
        <v>1</v>
      </c>
      <c r="I144" s="664">
        <v>644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7630</v>
      </c>
      <c r="B145" s="661" t="s">
        <v>7170</v>
      </c>
      <c r="C145" s="661" t="s">
        <v>7468</v>
      </c>
      <c r="D145" s="661" t="s">
        <v>7515</v>
      </c>
      <c r="E145" s="661" t="s">
        <v>7516</v>
      </c>
      <c r="F145" s="664"/>
      <c r="G145" s="664"/>
      <c r="H145" s="664"/>
      <c r="I145" s="664"/>
      <c r="J145" s="664">
        <v>2</v>
      </c>
      <c r="K145" s="664">
        <v>224</v>
      </c>
      <c r="L145" s="664"/>
      <c r="M145" s="664">
        <v>112</v>
      </c>
      <c r="N145" s="664"/>
      <c r="O145" s="664"/>
      <c r="P145" s="677"/>
      <c r="Q145" s="665"/>
    </row>
    <row r="146" spans="1:17" ht="14.4" customHeight="1" x14ac:dyDescent="0.3">
      <c r="A146" s="660" t="s">
        <v>7630</v>
      </c>
      <c r="B146" s="661" t="s">
        <v>7517</v>
      </c>
      <c r="C146" s="661" t="s">
        <v>7456</v>
      </c>
      <c r="D146" s="661" t="s">
        <v>7549</v>
      </c>
      <c r="E146" s="661" t="s">
        <v>7550</v>
      </c>
      <c r="F146" s="664">
        <v>1</v>
      </c>
      <c r="G146" s="664">
        <v>746.4</v>
      </c>
      <c r="H146" s="664">
        <v>1</v>
      </c>
      <c r="I146" s="664">
        <v>746.4</v>
      </c>
      <c r="J146" s="664"/>
      <c r="K146" s="664"/>
      <c r="L146" s="664"/>
      <c r="M146" s="664"/>
      <c r="N146" s="664"/>
      <c r="O146" s="664"/>
      <c r="P146" s="677"/>
      <c r="Q146" s="665"/>
    </row>
    <row r="147" spans="1:17" ht="14.4" customHeight="1" x14ac:dyDescent="0.3">
      <c r="A147" s="660" t="s">
        <v>7630</v>
      </c>
      <c r="B147" s="661" t="s">
        <v>7517</v>
      </c>
      <c r="C147" s="661" t="s">
        <v>7456</v>
      </c>
      <c r="D147" s="661" t="s">
        <v>7547</v>
      </c>
      <c r="E147" s="661" t="s">
        <v>7548</v>
      </c>
      <c r="F147" s="664">
        <v>1</v>
      </c>
      <c r="G147" s="664">
        <v>2011.4</v>
      </c>
      <c r="H147" s="664">
        <v>1</v>
      </c>
      <c r="I147" s="664">
        <v>2011.4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7630</v>
      </c>
      <c r="B148" s="661" t="s">
        <v>7517</v>
      </c>
      <c r="C148" s="661" t="s">
        <v>7468</v>
      </c>
      <c r="D148" s="661" t="s">
        <v>7469</v>
      </c>
      <c r="E148" s="661" t="s">
        <v>7470</v>
      </c>
      <c r="F148" s="664">
        <v>23</v>
      </c>
      <c r="G148" s="664">
        <v>782</v>
      </c>
      <c r="H148" s="664">
        <v>1</v>
      </c>
      <c r="I148" s="664">
        <v>34</v>
      </c>
      <c r="J148" s="664">
        <v>39</v>
      </c>
      <c r="K148" s="664">
        <v>1326</v>
      </c>
      <c r="L148" s="664">
        <v>1.6956521739130435</v>
      </c>
      <c r="M148" s="664">
        <v>34</v>
      </c>
      <c r="N148" s="664">
        <v>19</v>
      </c>
      <c r="O148" s="664">
        <v>658</v>
      </c>
      <c r="P148" s="677">
        <v>0.84143222506393867</v>
      </c>
      <c r="Q148" s="665">
        <v>34.631578947368418</v>
      </c>
    </row>
    <row r="149" spans="1:17" ht="14.4" customHeight="1" x14ac:dyDescent="0.3">
      <c r="A149" s="660" t="s">
        <v>7630</v>
      </c>
      <c r="B149" s="661" t="s">
        <v>7517</v>
      </c>
      <c r="C149" s="661" t="s">
        <v>7468</v>
      </c>
      <c r="D149" s="661" t="s">
        <v>7513</v>
      </c>
      <c r="E149" s="661" t="s">
        <v>7514</v>
      </c>
      <c r="F149" s="664">
        <v>3</v>
      </c>
      <c r="G149" s="664">
        <v>486</v>
      </c>
      <c r="H149" s="664">
        <v>1</v>
      </c>
      <c r="I149" s="664">
        <v>162</v>
      </c>
      <c r="J149" s="664">
        <v>4</v>
      </c>
      <c r="K149" s="664">
        <v>652</v>
      </c>
      <c r="L149" s="664">
        <v>1.3415637860082306</v>
      </c>
      <c r="M149" s="664">
        <v>163</v>
      </c>
      <c r="N149" s="664">
        <v>3</v>
      </c>
      <c r="O149" s="664">
        <v>491</v>
      </c>
      <c r="P149" s="677">
        <v>1.0102880658436213</v>
      </c>
      <c r="Q149" s="665">
        <v>163.66666666666666</v>
      </c>
    </row>
    <row r="150" spans="1:17" ht="14.4" customHeight="1" x14ac:dyDescent="0.3">
      <c r="A150" s="660" t="s">
        <v>7630</v>
      </c>
      <c r="B150" s="661" t="s">
        <v>7517</v>
      </c>
      <c r="C150" s="661" t="s">
        <v>7468</v>
      </c>
      <c r="D150" s="661" t="s">
        <v>7554</v>
      </c>
      <c r="E150" s="661" t="s">
        <v>7555</v>
      </c>
      <c r="F150" s="664">
        <v>1</v>
      </c>
      <c r="G150" s="664">
        <v>1183</v>
      </c>
      <c r="H150" s="664">
        <v>1</v>
      </c>
      <c r="I150" s="664">
        <v>1183</v>
      </c>
      <c r="J150" s="664"/>
      <c r="K150" s="664"/>
      <c r="L150" s="664"/>
      <c r="M150" s="664"/>
      <c r="N150" s="664"/>
      <c r="O150" s="664"/>
      <c r="P150" s="677"/>
      <c r="Q150" s="665"/>
    </row>
    <row r="151" spans="1:17" ht="14.4" customHeight="1" x14ac:dyDescent="0.3">
      <c r="A151" s="660" t="s">
        <v>7630</v>
      </c>
      <c r="B151" s="661" t="s">
        <v>7517</v>
      </c>
      <c r="C151" s="661" t="s">
        <v>7468</v>
      </c>
      <c r="D151" s="661" t="s">
        <v>7556</v>
      </c>
      <c r="E151" s="661" t="s">
        <v>7557</v>
      </c>
      <c r="F151" s="664">
        <v>37</v>
      </c>
      <c r="G151" s="664">
        <v>26085</v>
      </c>
      <c r="H151" s="664">
        <v>1</v>
      </c>
      <c r="I151" s="664">
        <v>705</v>
      </c>
      <c r="J151" s="664"/>
      <c r="K151" s="664"/>
      <c r="L151" s="664"/>
      <c r="M151" s="664"/>
      <c r="N151" s="664">
        <v>12</v>
      </c>
      <c r="O151" s="664">
        <v>8484</v>
      </c>
      <c r="P151" s="677">
        <v>0.32524439332949973</v>
      </c>
      <c r="Q151" s="665">
        <v>707</v>
      </c>
    </row>
    <row r="152" spans="1:17" ht="14.4" customHeight="1" x14ac:dyDescent="0.3">
      <c r="A152" s="660" t="s">
        <v>7630</v>
      </c>
      <c r="B152" s="661" t="s">
        <v>7517</v>
      </c>
      <c r="C152" s="661" t="s">
        <v>7468</v>
      </c>
      <c r="D152" s="661" t="s">
        <v>7564</v>
      </c>
      <c r="E152" s="661" t="s">
        <v>7565</v>
      </c>
      <c r="F152" s="664">
        <v>2</v>
      </c>
      <c r="G152" s="664">
        <v>246</v>
      </c>
      <c r="H152" s="664">
        <v>1</v>
      </c>
      <c r="I152" s="664">
        <v>123</v>
      </c>
      <c r="J152" s="664"/>
      <c r="K152" s="664"/>
      <c r="L152" s="664"/>
      <c r="M152" s="664"/>
      <c r="N152" s="664">
        <v>2</v>
      </c>
      <c r="O152" s="664">
        <v>248</v>
      </c>
      <c r="P152" s="677">
        <v>1.0081300813008129</v>
      </c>
      <c r="Q152" s="665">
        <v>124</v>
      </c>
    </row>
    <row r="153" spans="1:17" ht="14.4" customHeight="1" x14ac:dyDescent="0.3">
      <c r="A153" s="660" t="s">
        <v>7630</v>
      </c>
      <c r="B153" s="661" t="s">
        <v>7517</v>
      </c>
      <c r="C153" s="661" t="s">
        <v>7468</v>
      </c>
      <c r="D153" s="661" t="s">
        <v>7568</v>
      </c>
      <c r="E153" s="661" t="s">
        <v>7569</v>
      </c>
      <c r="F153" s="664">
        <v>2</v>
      </c>
      <c r="G153" s="664">
        <v>1336</v>
      </c>
      <c r="H153" s="664">
        <v>1</v>
      </c>
      <c r="I153" s="664">
        <v>668</v>
      </c>
      <c r="J153" s="664"/>
      <c r="K153" s="664"/>
      <c r="L153" s="664"/>
      <c r="M153" s="664"/>
      <c r="N153" s="664"/>
      <c r="O153" s="664"/>
      <c r="P153" s="677"/>
      <c r="Q153" s="665"/>
    </row>
    <row r="154" spans="1:17" ht="14.4" customHeight="1" x14ac:dyDescent="0.3">
      <c r="A154" s="660" t="s">
        <v>7630</v>
      </c>
      <c r="B154" s="661" t="s">
        <v>7517</v>
      </c>
      <c r="C154" s="661" t="s">
        <v>7468</v>
      </c>
      <c r="D154" s="661" t="s">
        <v>7570</v>
      </c>
      <c r="E154" s="661" t="s">
        <v>7571</v>
      </c>
      <c r="F154" s="664">
        <v>49</v>
      </c>
      <c r="G154" s="664">
        <v>42532</v>
      </c>
      <c r="H154" s="664">
        <v>1</v>
      </c>
      <c r="I154" s="664">
        <v>868</v>
      </c>
      <c r="J154" s="664">
        <v>9</v>
      </c>
      <c r="K154" s="664">
        <v>7812</v>
      </c>
      <c r="L154" s="664">
        <v>0.18367346938775511</v>
      </c>
      <c r="M154" s="664">
        <v>868</v>
      </c>
      <c r="N154" s="664">
        <v>200</v>
      </c>
      <c r="O154" s="664">
        <v>173680</v>
      </c>
      <c r="P154" s="677">
        <v>4.083513589767704</v>
      </c>
      <c r="Q154" s="665">
        <v>868.4</v>
      </c>
    </row>
    <row r="155" spans="1:17" ht="14.4" customHeight="1" x14ac:dyDescent="0.3">
      <c r="A155" s="660" t="s">
        <v>7630</v>
      </c>
      <c r="B155" s="661" t="s">
        <v>7517</v>
      </c>
      <c r="C155" s="661" t="s">
        <v>7468</v>
      </c>
      <c r="D155" s="661" t="s">
        <v>7552</v>
      </c>
      <c r="E155" s="661" t="s">
        <v>7553</v>
      </c>
      <c r="F155" s="664">
        <v>2</v>
      </c>
      <c r="G155" s="664">
        <v>652</v>
      </c>
      <c r="H155" s="664">
        <v>1</v>
      </c>
      <c r="I155" s="664">
        <v>326</v>
      </c>
      <c r="J155" s="664">
        <v>3</v>
      </c>
      <c r="K155" s="664">
        <v>981</v>
      </c>
      <c r="L155" s="664">
        <v>1.5046012269938651</v>
      </c>
      <c r="M155" s="664">
        <v>327</v>
      </c>
      <c r="N155" s="664">
        <v>1</v>
      </c>
      <c r="O155" s="664">
        <v>330</v>
      </c>
      <c r="P155" s="677">
        <v>0.50613496932515334</v>
      </c>
      <c r="Q155" s="665">
        <v>330</v>
      </c>
    </row>
    <row r="156" spans="1:17" ht="14.4" customHeight="1" x14ac:dyDescent="0.3">
      <c r="A156" s="660" t="s">
        <v>7630</v>
      </c>
      <c r="B156" s="661" t="s">
        <v>7517</v>
      </c>
      <c r="C156" s="661" t="s">
        <v>7468</v>
      </c>
      <c r="D156" s="661" t="s">
        <v>7576</v>
      </c>
      <c r="E156" s="661" t="s">
        <v>7577</v>
      </c>
      <c r="F156" s="664">
        <v>1</v>
      </c>
      <c r="G156" s="664">
        <v>495</v>
      </c>
      <c r="H156" s="664">
        <v>1</v>
      </c>
      <c r="I156" s="664">
        <v>495</v>
      </c>
      <c r="J156" s="664"/>
      <c r="K156" s="664"/>
      <c r="L156" s="664"/>
      <c r="M156" s="664"/>
      <c r="N156" s="664"/>
      <c r="O156" s="664"/>
      <c r="P156" s="677"/>
      <c r="Q156" s="665"/>
    </row>
    <row r="157" spans="1:17" ht="14.4" customHeight="1" x14ac:dyDescent="0.3">
      <c r="A157" s="660" t="s">
        <v>7630</v>
      </c>
      <c r="B157" s="661" t="s">
        <v>7517</v>
      </c>
      <c r="C157" s="661" t="s">
        <v>7468</v>
      </c>
      <c r="D157" s="661" t="s">
        <v>7578</v>
      </c>
      <c r="E157" s="661" t="s">
        <v>7579</v>
      </c>
      <c r="F157" s="664">
        <v>1</v>
      </c>
      <c r="G157" s="664">
        <v>3692</v>
      </c>
      <c r="H157" s="664">
        <v>1</v>
      </c>
      <c r="I157" s="664">
        <v>3692</v>
      </c>
      <c r="J157" s="664"/>
      <c r="K157" s="664"/>
      <c r="L157" s="664"/>
      <c r="M157" s="664"/>
      <c r="N157" s="664">
        <v>1</v>
      </c>
      <c r="O157" s="664">
        <v>3696</v>
      </c>
      <c r="P157" s="677">
        <v>1.0010834236186348</v>
      </c>
      <c r="Q157" s="665">
        <v>3696</v>
      </c>
    </row>
    <row r="158" spans="1:17" ht="14.4" customHeight="1" x14ac:dyDescent="0.3">
      <c r="A158" s="660" t="s">
        <v>7630</v>
      </c>
      <c r="B158" s="661" t="s">
        <v>7517</v>
      </c>
      <c r="C158" s="661" t="s">
        <v>7468</v>
      </c>
      <c r="D158" s="661" t="s">
        <v>7580</v>
      </c>
      <c r="E158" s="661" t="s">
        <v>7581</v>
      </c>
      <c r="F158" s="664">
        <v>5</v>
      </c>
      <c r="G158" s="664">
        <v>9425</v>
      </c>
      <c r="H158" s="664">
        <v>1</v>
      </c>
      <c r="I158" s="664">
        <v>1885</v>
      </c>
      <c r="J158" s="664"/>
      <c r="K158" s="664"/>
      <c r="L158" s="664"/>
      <c r="M158" s="664"/>
      <c r="N158" s="664">
        <v>1</v>
      </c>
      <c r="O158" s="664">
        <v>1888</v>
      </c>
      <c r="P158" s="677">
        <v>0.20031830238726792</v>
      </c>
      <c r="Q158" s="665">
        <v>1888</v>
      </c>
    </row>
    <row r="159" spans="1:17" ht="14.4" customHeight="1" x14ac:dyDescent="0.3">
      <c r="A159" s="660" t="s">
        <v>7631</v>
      </c>
      <c r="B159" s="661" t="s">
        <v>7170</v>
      </c>
      <c r="C159" s="661" t="s">
        <v>7468</v>
      </c>
      <c r="D159" s="661" t="s">
        <v>7501</v>
      </c>
      <c r="E159" s="661" t="s">
        <v>7502</v>
      </c>
      <c r="F159" s="664"/>
      <c r="G159" s="664"/>
      <c r="H159" s="664"/>
      <c r="I159" s="664"/>
      <c r="J159" s="664"/>
      <c r="K159" s="664"/>
      <c r="L159" s="664"/>
      <c r="M159" s="664"/>
      <c r="N159" s="664">
        <v>1</v>
      </c>
      <c r="O159" s="664">
        <v>0</v>
      </c>
      <c r="P159" s="677"/>
      <c r="Q159" s="665">
        <v>0</v>
      </c>
    </row>
    <row r="160" spans="1:17" ht="14.4" customHeight="1" x14ac:dyDescent="0.3">
      <c r="A160" s="660" t="s">
        <v>7631</v>
      </c>
      <c r="B160" s="661" t="s">
        <v>7517</v>
      </c>
      <c r="C160" s="661" t="s">
        <v>7468</v>
      </c>
      <c r="D160" s="661" t="s">
        <v>7469</v>
      </c>
      <c r="E160" s="661" t="s">
        <v>7470</v>
      </c>
      <c r="F160" s="664">
        <v>2</v>
      </c>
      <c r="G160" s="664">
        <v>68</v>
      </c>
      <c r="H160" s="664">
        <v>1</v>
      </c>
      <c r="I160" s="664">
        <v>34</v>
      </c>
      <c r="J160" s="664"/>
      <c r="K160" s="664"/>
      <c r="L160" s="664"/>
      <c r="M160" s="664"/>
      <c r="N160" s="664">
        <v>1</v>
      </c>
      <c r="O160" s="664">
        <v>35</v>
      </c>
      <c r="P160" s="677">
        <v>0.51470588235294112</v>
      </c>
      <c r="Q160" s="665">
        <v>35</v>
      </c>
    </row>
    <row r="161" spans="1:17" ht="14.4" customHeight="1" x14ac:dyDescent="0.3">
      <c r="A161" s="660" t="s">
        <v>7631</v>
      </c>
      <c r="B161" s="661" t="s">
        <v>7517</v>
      </c>
      <c r="C161" s="661" t="s">
        <v>7468</v>
      </c>
      <c r="D161" s="661" t="s">
        <v>7513</v>
      </c>
      <c r="E161" s="661" t="s">
        <v>7514</v>
      </c>
      <c r="F161" s="664"/>
      <c r="G161" s="664"/>
      <c r="H161" s="664"/>
      <c r="I161" s="664"/>
      <c r="J161" s="664"/>
      <c r="K161" s="664"/>
      <c r="L161" s="664"/>
      <c r="M161" s="664"/>
      <c r="N161" s="664">
        <v>1</v>
      </c>
      <c r="O161" s="664">
        <v>164</v>
      </c>
      <c r="P161" s="677"/>
      <c r="Q161" s="665">
        <v>164</v>
      </c>
    </row>
    <row r="162" spans="1:17" ht="14.4" customHeight="1" x14ac:dyDescent="0.3">
      <c r="A162" s="660" t="s">
        <v>7631</v>
      </c>
      <c r="B162" s="661" t="s">
        <v>7517</v>
      </c>
      <c r="C162" s="661" t="s">
        <v>7468</v>
      </c>
      <c r="D162" s="661" t="s">
        <v>7556</v>
      </c>
      <c r="E162" s="661" t="s">
        <v>7557</v>
      </c>
      <c r="F162" s="664">
        <v>7</v>
      </c>
      <c r="G162" s="664">
        <v>4935</v>
      </c>
      <c r="H162" s="664">
        <v>1</v>
      </c>
      <c r="I162" s="664">
        <v>705</v>
      </c>
      <c r="J162" s="664"/>
      <c r="K162" s="664"/>
      <c r="L162" s="664"/>
      <c r="M162" s="664"/>
      <c r="N162" s="664"/>
      <c r="O162" s="664"/>
      <c r="P162" s="677"/>
      <c r="Q162" s="665"/>
    </row>
    <row r="163" spans="1:17" ht="14.4" customHeight="1" x14ac:dyDescent="0.3">
      <c r="A163" s="660" t="s">
        <v>7632</v>
      </c>
      <c r="B163" s="661" t="s">
        <v>7170</v>
      </c>
      <c r="C163" s="661" t="s">
        <v>1686</v>
      </c>
      <c r="D163" s="661" t="s">
        <v>7304</v>
      </c>
      <c r="E163" s="661" t="s">
        <v>7303</v>
      </c>
      <c r="F163" s="664"/>
      <c r="G163" s="664"/>
      <c r="H163" s="664"/>
      <c r="I163" s="664"/>
      <c r="J163" s="664">
        <v>0</v>
      </c>
      <c r="K163" s="664">
        <v>0</v>
      </c>
      <c r="L163" s="664"/>
      <c r="M163" s="664"/>
      <c r="N163" s="664"/>
      <c r="O163" s="664"/>
      <c r="P163" s="677"/>
      <c r="Q163" s="665"/>
    </row>
    <row r="164" spans="1:17" ht="14.4" customHeight="1" x14ac:dyDescent="0.3">
      <c r="A164" s="660" t="s">
        <v>7632</v>
      </c>
      <c r="B164" s="661" t="s">
        <v>7170</v>
      </c>
      <c r="C164" s="661" t="s">
        <v>1686</v>
      </c>
      <c r="D164" s="661" t="s">
        <v>7304</v>
      </c>
      <c r="E164" s="661" t="s">
        <v>3919</v>
      </c>
      <c r="F164" s="664"/>
      <c r="G164" s="664"/>
      <c r="H164" s="664"/>
      <c r="I164" s="664"/>
      <c r="J164" s="664">
        <v>1</v>
      </c>
      <c r="K164" s="664">
        <v>78052.070000000007</v>
      </c>
      <c r="L164" s="664"/>
      <c r="M164" s="664">
        <v>78052.070000000007</v>
      </c>
      <c r="N164" s="664"/>
      <c r="O164" s="664"/>
      <c r="P164" s="677"/>
      <c r="Q164" s="665"/>
    </row>
    <row r="165" spans="1:17" ht="14.4" customHeight="1" x14ac:dyDescent="0.3">
      <c r="A165" s="660" t="s">
        <v>7632</v>
      </c>
      <c r="B165" s="661" t="s">
        <v>7170</v>
      </c>
      <c r="C165" s="661" t="s">
        <v>7468</v>
      </c>
      <c r="D165" s="661" t="s">
        <v>7489</v>
      </c>
      <c r="E165" s="661" t="s">
        <v>7490</v>
      </c>
      <c r="F165" s="664"/>
      <c r="G165" s="664"/>
      <c r="H165" s="664"/>
      <c r="I165" s="664"/>
      <c r="J165" s="664"/>
      <c r="K165" s="664"/>
      <c r="L165" s="664"/>
      <c r="M165" s="664"/>
      <c r="N165" s="664">
        <v>1</v>
      </c>
      <c r="O165" s="664">
        <v>279</v>
      </c>
      <c r="P165" s="677"/>
      <c r="Q165" s="665">
        <v>279</v>
      </c>
    </row>
    <row r="166" spans="1:17" ht="14.4" customHeight="1" x14ac:dyDescent="0.3">
      <c r="A166" s="660" t="s">
        <v>7632</v>
      </c>
      <c r="B166" s="661" t="s">
        <v>7170</v>
      </c>
      <c r="C166" s="661" t="s">
        <v>7468</v>
      </c>
      <c r="D166" s="661" t="s">
        <v>7469</v>
      </c>
      <c r="E166" s="661" t="s">
        <v>7470</v>
      </c>
      <c r="F166" s="664">
        <v>6</v>
      </c>
      <c r="G166" s="664">
        <v>204</v>
      </c>
      <c r="H166" s="664">
        <v>1</v>
      </c>
      <c r="I166" s="664">
        <v>34</v>
      </c>
      <c r="J166" s="664"/>
      <c r="K166" s="664"/>
      <c r="L166" s="664"/>
      <c r="M166" s="664"/>
      <c r="N166" s="664">
        <v>2</v>
      </c>
      <c r="O166" s="664">
        <v>70</v>
      </c>
      <c r="P166" s="677">
        <v>0.34313725490196079</v>
      </c>
      <c r="Q166" s="665">
        <v>35</v>
      </c>
    </row>
    <row r="167" spans="1:17" ht="14.4" customHeight="1" x14ac:dyDescent="0.3">
      <c r="A167" s="660" t="s">
        <v>7632</v>
      </c>
      <c r="B167" s="661" t="s">
        <v>7170</v>
      </c>
      <c r="C167" s="661" t="s">
        <v>7468</v>
      </c>
      <c r="D167" s="661" t="s">
        <v>7473</v>
      </c>
      <c r="E167" s="661" t="s">
        <v>7474</v>
      </c>
      <c r="F167" s="664">
        <v>1</v>
      </c>
      <c r="G167" s="664">
        <v>163</v>
      </c>
      <c r="H167" s="664">
        <v>1</v>
      </c>
      <c r="I167" s="664">
        <v>163</v>
      </c>
      <c r="J167" s="664"/>
      <c r="K167" s="664"/>
      <c r="L167" s="664"/>
      <c r="M167" s="664"/>
      <c r="N167" s="664">
        <v>1</v>
      </c>
      <c r="O167" s="664">
        <v>164</v>
      </c>
      <c r="P167" s="677">
        <v>1.0061349693251533</v>
      </c>
      <c r="Q167" s="665">
        <v>164</v>
      </c>
    </row>
    <row r="168" spans="1:17" ht="14.4" customHeight="1" x14ac:dyDescent="0.3">
      <c r="A168" s="660" t="s">
        <v>7632</v>
      </c>
      <c r="B168" s="661" t="s">
        <v>7170</v>
      </c>
      <c r="C168" s="661" t="s">
        <v>7468</v>
      </c>
      <c r="D168" s="661" t="s">
        <v>7475</v>
      </c>
      <c r="E168" s="661" t="s">
        <v>7476</v>
      </c>
      <c r="F168" s="664"/>
      <c r="G168" s="664"/>
      <c r="H168" s="664"/>
      <c r="I168" s="664"/>
      <c r="J168" s="664">
        <v>1</v>
      </c>
      <c r="K168" s="664">
        <v>0</v>
      </c>
      <c r="L168" s="664"/>
      <c r="M168" s="664">
        <v>0</v>
      </c>
      <c r="N168" s="664"/>
      <c r="O168" s="664"/>
      <c r="P168" s="677"/>
      <c r="Q168" s="665"/>
    </row>
    <row r="169" spans="1:17" ht="14.4" customHeight="1" x14ac:dyDescent="0.3">
      <c r="A169" s="660" t="s">
        <v>7632</v>
      </c>
      <c r="B169" s="661" t="s">
        <v>7170</v>
      </c>
      <c r="C169" s="661" t="s">
        <v>7468</v>
      </c>
      <c r="D169" s="661" t="s">
        <v>7501</v>
      </c>
      <c r="E169" s="661" t="s">
        <v>7502</v>
      </c>
      <c r="F169" s="664"/>
      <c r="G169" s="664"/>
      <c r="H169" s="664"/>
      <c r="I169" s="664"/>
      <c r="J169" s="664"/>
      <c r="K169" s="664"/>
      <c r="L169" s="664"/>
      <c r="M169" s="664"/>
      <c r="N169" s="664">
        <v>2</v>
      </c>
      <c r="O169" s="664">
        <v>0</v>
      </c>
      <c r="P169" s="677"/>
      <c r="Q169" s="665">
        <v>0</v>
      </c>
    </row>
    <row r="170" spans="1:17" ht="14.4" customHeight="1" x14ac:dyDescent="0.3">
      <c r="A170" s="660" t="s">
        <v>7632</v>
      </c>
      <c r="B170" s="661" t="s">
        <v>7170</v>
      </c>
      <c r="C170" s="661" t="s">
        <v>7468</v>
      </c>
      <c r="D170" s="661" t="s">
        <v>7483</v>
      </c>
      <c r="E170" s="661" t="s">
        <v>7484</v>
      </c>
      <c r="F170" s="664"/>
      <c r="G170" s="664"/>
      <c r="H170" s="664"/>
      <c r="I170" s="664"/>
      <c r="J170" s="664">
        <v>1</v>
      </c>
      <c r="K170" s="664">
        <v>327</v>
      </c>
      <c r="L170" s="664"/>
      <c r="M170" s="664">
        <v>327</v>
      </c>
      <c r="N170" s="664">
        <v>1</v>
      </c>
      <c r="O170" s="664">
        <v>330</v>
      </c>
      <c r="P170" s="677"/>
      <c r="Q170" s="665">
        <v>330</v>
      </c>
    </row>
    <row r="171" spans="1:17" ht="14.4" customHeight="1" x14ac:dyDescent="0.3">
      <c r="A171" s="660" t="s">
        <v>7632</v>
      </c>
      <c r="B171" s="661" t="s">
        <v>7170</v>
      </c>
      <c r="C171" s="661" t="s">
        <v>7468</v>
      </c>
      <c r="D171" s="661" t="s">
        <v>7515</v>
      </c>
      <c r="E171" s="661" t="s">
        <v>7516</v>
      </c>
      <c r="F171" s="664">
        <v>3</v>
      </c>
      <c r="G171" s="664">
        <v>336</v>
      </c>
      <c r="H171" s="664">
        <v>1</v>
      </c>
      <c r="I171" s="664">
        <v>112</v>
      </c>
      <c r="J171" s="664">
        <v>3</v>
      </c>
      <c r="K171" s="664">
        <v>336</v>
      </c>
      <c r="L171" s="664">
        <v>1</v>
      </c>
      <c r="M171" s="664">
        <v>112</v>
      </c>
      <c r="N171" s="664">
        <v>9</v>
      </c>
      <c r="O171" s="664">
        <v>1020</v>
      </c>
      <c r="P171" s="677">
        <v>3.0357142857142856</v>
      </c>
      <c r="Q171" s="665">
        <v>113.33333333333333</v>
      </c>
    </row>
    <row r="172" spans="1:17" ht="14.4" customHeight="1" x14ac:dyDescent="0.3">
      <c r="A172" s="660" t="s">
        <v>7632</v>
      </c>
      <c r="B172" s="661" t="s">
        <v>7517</v>
      </c>
      <c r="C172" s="661" t="s">
        <v>7456</v>
      </c>
      <c r="D172" s="661" t="s">
        <v>7545</v>
      </c>
      <c r="E172" s="661" t="s">
        <v>7546</v>
      </c>
      <c r="F172" s="664">
        <v>29</v>
      </c>
      <c r="G172" s="664">
        <v>20607.400000000001</v>
      </c>
      <c r="H172" s="664">
        <v>1</v>
      </c>
      <c r="I172" s="664">
        <v>710.6</v>
      </c>
      <c r="J172" s="664">
        <v>17</v>
      </c>
      <c r="K172" s="664">
        <v>12080.200000000003</v>
      </c>
      <c r="L172" s="664">
        <v>0.5862068965517242</v>
      </c>
      <c r="M172" s="664">
        <v>710.60000000000014</v>
      </c>
      <c r="N172" s="664">
        <v>30</v>
      </c>
      <c r="O172" s="664">
        <v>21318</v>
      </c>
      <c r="P172" s="677">
        <v>1.0344827586206895</v>
      </c>
      <c r="Q172" s="665">
        <v>710.6</v>
      </c>
    </row>
    <row r="173" spans="1:17" ht="14.4" customHeight="1" x14ac:dyDescent="0.3">
      <c r="A173" s="660" t="s">
        <v>7632</v>
      </c>
      <c r="B173" s="661" t="s">
        <v>7517</v>
      </c>
      <c r="C173" s="661" t="s">
        <v>7456</v>
      </c>
      <c r="D173" s="661" t="s">
        <v>7549</v>
      </c>
      <c r="E173" s="661" t="s">
        <v>7550</v>
      </c>
      <c r="F173" s="664">
        <v>6</v>
      </c>
      <c r="G173" s="664">
        <v>4478.3999999999996</v>
      </c>
      <c r="H173" s="664">
        <v>1</v>
      </c>
      <c r="I173" s="664">
        <v>746.4</v>
      </c>
      <c r="J173" s="664"/>
      <c r="K173" s="664"/>
      <c r="L173" s="664"/>
      <c r="M173" s="664"/>
      <c r="N173" s="664">
        <v>1</v>
      </c>
      <c r="O173" s="664">
        <v>746.4</v>
      </c>
      <c r="P173" s="677">
        <v>0.16666666666666669</v>
      </c>
      <c r="Q173" s="665">
        <v>746.4</v>
      </c>
    </row>
    <row r="174" spans="1:17" ht="14.4" customHeight="1" x14ac:dyDescent="0.3">
      <c r="A174" s="660" t="s">
        <v>7632</v>
      </c>
      <c r="B174" s="661" t="s">
        <v>7517</v>
      </c>
      <c r="C174" s="661" t="s">
        <v>7456</v>
      </c>
      <c r="D174" s="661" t="s">
        <v>7547</v>
      </c>
      <c r="E174" s="661" t="s">
        <v>7548</v>
      </c>
      <c r="F174" s="664"/>
      <c r="G174" s="664"/>
      <c r="H174" s="664"/>
      <c r="I174" s="664"/>
      <c r="J174" s="664">
        <v>1</v>
      </c>
      <c r="K174" s="664">
        <v>2011.4</v>
      </c>
      <c r="L174" s="664"/>
      <c r="M174" s="664">
        <v>2011.4</v>
      </c>
      <c r="N174" s="664"/>
      <c r="O174" s="664"/>
      <c r="P174" s="677"/>
      <c r="Q174" s="665"/>
    </row>
    <row r="175" spans="1:17" ht="14.4" customHeight="1" x14ac:dyDescent="0.3">
      <c r="A175" s="660" t="s">
        <v>7632</v>
      </c>
      <c r="B175" s="661" t="s">
        <v>7517</v>
      </c>
      <c r="C175" s="661" t="s">
        <v>7468</v>
      </c>
      <c r="D175" s="661" t="s">
        <v>7469</v>
      </c>
      <c r="E175" s="661" t="s">
        <v>7470</v>
      </c>
      <c r="F175" s="664">
        <v>52</v>
      </c>
      <c r="G175" s="664">
        <v>1768</v>
      </c>
      <c r="H175" s="664">
        <v>1</v>
      </c>
      <c r="I175" s="664">
        <v>34</v>
      </c>
      <c r="J175" s="664">
        <v>28</v>
      </c>
      <c r="K175" s="664">
        <v>952</v>
      </c>
      <c r="L175" s="664">
        <v>0.53846153846153844</v>
      </c>
      <c r="M175" s="664">
        <v>34</v>
      </c>
      <c r="N175" s="664">
        <v>48</v>
      </c>
      <c r="O175" s="664">
        <v>1665</v>
      </c>
      <c r="P175" s="677">
        <v>0.94174208144796379</v>
      </c>
      <c r="Q175" s="665">
        <v>34.6875</v>
      </c>
    </row>
    <row r="176" spans="1:17" ht="14.4" customHeight="1" x14ac:dyDescent="0.3">
      <c r="A176" s="660" t="s">
        <v>7632</v>
      </c>
      <c r="B176" s="661" t="s">
        <v>7517</v>
      </c>
      <c r="C176" s="661" t="s">
        <v>7468</v>
      </c>
      <c r="D176" s="661" t="s">
        <v>7513</v>
      </c>
      <c r="E176" s="661" t="s">
        <v>7514</v>
      </c>
      <c r="F176" s="664">
        <v>73</v>
      </c>
      <c r="G176" s="664">
        <v>11826</v>
      </c>
      <c r="H176" s="664">
        <v>1</v>
      </c>
      <c r="I176" s="664">
        <v>162</v>
      </c>
      <c r="J176" s="664">
        <v>80</v>
      </c>
      <c r="K176" s="664">
        <v>13040</v>
      </c>
      <c r="L176" s="664">
        <v>1.1026551665821072</v>
      </c>
      <c r="M176" s="664">
        <v>163</v>
      </c>
      <c r="N176" s="664">
        <v>107</v>
      </c>
      <c r="O176" s="664">
        <v>17511</v>
      </c>
      <c r="P176" s="677">
        <v>1.480720446473871</v>
      </c>
      <c r="Q176" s="665">
        <v>163.65420560747663</v>
      </c>
    </row>
    <row r="177" spans="1:17" ht="14.4" customHeight="1" x14ac:dyDescent="0.3">
      <c r="A177" s="660" t="s">
        <v>7632</v>
      </c>
      <c r="B177" s="661" t="s">
        <v>7517</v>
      </c>
      <c r="C177" s="661" t="s">
        <v>7468</v>
      </c>
      <c r="D177" s="661" t="s">
        <v>7554</v>
      </c>
      <c r="E177" s="661" t="s">
        <v>7555</v>
      </c>
      <c r="F177" s="664">
        <v>4</v>
      </c>
      <c r="G177" s="664">
        <v>4732</v>
      </c>
      <c r="H177" s="664">
        <v>1</v>
      </c>
      <c r="I177" s="664">
        <v>1183</v>
      </c>
      <c r="J177" s="664">
        <v>4</v>
      </c>
      <c r="K177" s="664">
        <v>4744</v>
      </c>
      <c r="L177" s="664">
        <v>1.0025359256128488</v>
      </c>
      <c r="M177" s="664">
        <v>1186</v>
      </c>
      <c r="N177" s="664">
        <v>5</v>
      </c>
      <c r="O177" s="664">
        <v>5942</v>
      </c>
      <c r="P177" s="677">
        <v>1.2557058326289094</v>
      </c>
      <c r="Q177" s="665">
        <v>1188.4000000000001</v>
      </c>
    </row>
    <row r="178" spans="1:17" ht="14.4" customHeight="1" x14ac:dyDescent="0.3">
      <c r="A178" s="660" t="s">
        <v>7632</v>
      </c>
      <c r="B178" s="661" t="s">
        <v>7517</v>
      </c>
      <c r="C178" s="661" t="s">
        <v>7468</v>
      </c>
      <c r="D178" s="661" t="s">
        <v>7556</v>
      </c>
      <c r="E178" s="661" t="s">
        <v>7557</v>
      </c>
      <c r="F178" s="664">
        <v>1526</v>
      </c>
      <c r="G178" s="664">
        <v>1075830</v>
      </c>
      <c r="H178" s="664">
        <v>1</v>
      </c>
      <c r="I178" s="664">
        <v>705</v>
      </c>
      <c r="J178" s="664">
        <v>1474</v>
      </c>
      <c r="K178" s="664">
        <v>1040644</v>
      </c>
      <c r="L178" s="664">
        <v>0.96729408921483873</v>
      </c>
      <c r="M178" s="664">
        <v>706</v>
      </c>
      <c r="N178" s="664">
        <v>1879</v>
      </c>
      <c r="O178" s="664">
        <v>1327666</v>
      </c>
      <c r="P178" s="677">
        <v>1.2340853108762537</v>
      </c>
      <c r="Q178" s="665">
        <v>706.58116019159127</v>
      </c>
    </row>
    <row r="179" spans="1:17" ht="14.4" customHeight="1" x14ac:dyDescent="0.3">
      <c r="A179" s="660" t="s">
        <v>7632</v>
      </c>
      <c r="B179" s="661" t="s">
        <v>7517</v>
      </c>
      <c r="C179" s="661" t="s">
        <v>7468</v>
      </c>
      <c r="D179" s="661" t="s">
        <v>7562</v>
      </c>
      <c r="E179" s="661" t="s">
        <v>7563</v>
      </c>
      <c r="F179" s="664">
        <v>11</v>
      </c>
      <c r="G179" s="664">
        <v>72028</v>
      </c>
      <c r="H179" s="664">
        <v>1</v>
      </c>
      <c r="I179" s="664">
        <v>6548</v>
      </c>
      <c r="J179" s="664">
        <v>13</v>
      </c>
      <c r="K179" s="664">
        <v>85241</v>
      </c>
      <c r="L179" s="664">
        <v>1.1834425501193979</v>
      </c>
      <c r="M179" s="664">
        <v>6557</v>
      </c>
      <c r="N179" s="664">
        <v>6</v>
      </c>
      <c r="O179" s="664">
        <v>39393</v>
      </c>
      <c r="P179" s="677">
        <v>0.54691231187871381</v>
      </c>
      <c r="Q179" s="665">
        <v>6565.5</v>
      </c>
    </row>
    <row r="180" spans="1:17" ht="14.4" customHeight="1" x14ac:dyDescent="0.3">
      <c r="A180" s="660" t="s">
        <v>7632</v>
      </c>
      <c r="B180" s="661" t="s">
        <v>7517</v>
      </c>
      <c r="C180" s="661" t="s">
        <v>7468</v>
      </c>
      <c r="D180" s="661" t="s">
        <v>7564</v>
      </c>
      <c r="E180" s="661" t="s">
        <v>7565</v>
      </c>
      <c r="F180" s="664">
        <v>27</v>
      </c>
      <c r="G180" s="664">
        <v>3321</v>
      </c>
      <c r="H180" s="664">
        <v>1</v>
      </c>
      <c r="I180" s="664">
        <v>123</v>
      </c>
      <c r="J180" s="664">
        <v>19</v>
      </c>
      <c r="K180" s="664">
        <v>2356</v>
      </c>
      <c r="L180" s="664">
        <v>0.70942487202649807</v>
      </c>
      <c r="M180" s="664">
        <v>124</v>
      </c>
      <c r="N180" s="664">
        <v>37</v>
      </c>
      <c r="O180" s="664">
        <v>4609</v>
      </c>
      <c r="P180" s="677">
        <v>1.3878349894610058</v>
      </c>
      <c r="Q180" s="665">
        <v>124.56756756756756</v>
      </c>
    </row>
    <row r="181" spans="1:17" ht="14.4" customHeight="1" x14ac:dyDescent="0.3">
      <c r="A181" s="660" t="s">
        <v>7632</v>
      </c>
      <c r="B181" s="661" t="s">
        <v>7517</v>
      </c>
      <c r="C181" s="661" t="s">
        <v>7468</v>
      </c>
      <c r="D181" s="661" t="s">
        <v>7568</v>
      </c>
      <c r="E181" s="661" t="s">
        <v>7569</v>
      </c>
      <c r="F181" s="664">
        <v>33</v>
      </c>
      <c r="G181" s="664">
        <v>22044</v>
      </c>
      <c r="H181" s="664">
        <v>1</v>
      </c>
      <c r="I181" s="664">
        <v>668</v>
      </c>
      <c r="J181" s="664">
        <v>22</v>
      </c>
      <c r="K181" s="664">
        <v>14828</v>
      </c>
      <c r="L181" s="664">
        <v>0.67265469061876249</v>
      </c>
      <c r="M181" s="664">
        <v>674</v>
      </c>
      <c r="N181" s="664">
        <v>35</v>
      </c>
      <c r="O181" s="664">
        <v>23887</v>
      </c>
      <c r="P181" s="677">
        <v>1.0836055162402467</v>
      </c>
      <c r="Q181" s="665">
        <v>682.48571428571427</v>
      </c>
    </row>
    <row r="182" spans="1:17" ht="14.4" customHeight="1" x14ac:dyDescent="0.3">
      <c r="A182" s="660" t="s">
        <v>7632</v>
      </c>
      <c r="B182" s="661" t="s">
        <v>7517</v>
      </c>
      <c r="C182" s="661" t="s">
        <v>7468</v>
      </c>
      <c r="D182" s="661" t="s">
        <v>7570</v>
      </c>
      <c r="E182" s="661" t="s">
        <v>7571</v>
      </c>
      <c r="F182" s="664">
        <v>267</v>
      </c>
      <c r="G182" s="664">
        <v>231756</v>
      </c>
      <c r="H182" s="664">
        <v>1</v>
      </c>
      <c r="I182" s="664">
        <v>868</v>
      </c>
      <c r="J182" s="664">
        <v>164</v>
      </c>
      <c r="K182" s="664">
        <v>142352</v>
      </c>
      <c r="L182" s="664">
        <v>0.61423220973782766</v>
      </c>
      <c r="M182" s="664">
        <v>868</v>
      </c>
      <c r="N182" s="664">
        <v>184</v>
      </c>
      <c r="O182" s="664">
        <v>159780</v>
      </c>
      <c r="P182" s="677">
        <v>0.68943198881582357</v>
      </c>
      <c r="Q182" s="665">
        <v>868.36956521739125</v>
      </c>
    </row>
    <row r="183" spans="1:17" ht="14.4" customHeight="1" x14ac:dyDescent="0.3">
      <c r="A183" s="660" t="s">
        <v>7632</v>
      </c>
      <c r="B183" s="661" t="s">
        <v>7517</v>
      </c>
      <c r="C183" s="661" t="s">
        <v>7468</v>
      </c>
      <c r="D183" s="661" t="s">
        <v>7501</v>
      </c>
      <c r="E183" s="661" t="s">
        <v>7502</v>
      </c>
      <c r="F183" s="664">
        <v>1</v>
      </c>
      <c r="G183" s="664">
        <v>0</v>
      </c>
      <c r="H183" s="664"/>
      <c r="I183" s="664">
        <v>0</v>
      </c>
      <c r="J183" s="664">
        <v>1</v>
      </c>
      <c r="K183" s="664">
        <v>0</v>
      </c>
      <c r="L183" s="664"/>
      <c r="M183" s="664">
        <v>0</v>
      </c>
      <c r="N183" s="664"/>
      <c r="O183" s="664"/>
      <c r="P183" s="677"/>
      <c r="Q183" s="665"/>
    </row>
    <row r="184" spans="1:17" ht="14.4" customHeight="1" x14ac:dyDescent="0.3">
      <c r="A184" s="660" t="s">
        <v>7632</v>
      </c>
      <c r="B184" s="661" t="s">
        <v>7517</v>
      </c>
      <c r="C184" s="661" t="s">
        <v>7468</v>
      </c>
      <c r="D184" s="661" t="s">
        <v>7572</v>
      </c>
      <c r="E184" s="661" t="s">
        <v>7573</v>
      </c>
      <c r="F184" s="664">
        <v>11</v>
      </c>
      <c r="G184" s="664">
        <v>10010</v>
      </c>
      <c r="H184" s="664">
        <v>1</v>
      </c>
      <c r="I184" s="664">
        <v>910</v>
      </c>
      <c r="J184" s="664">
        <v>12</v>
      </c>
      <c r="K184" s="664">
        <v>10932</v>
      </c>
      <c r="L184" s="664">
        <v>1.0921078921078922</v>
      </c>
      <c r="M184" s="664">
        <v>911</v>
      </c>
      <c r="N184" s="664">
        <v>6</v>
      </c>
      <c r="O184" s="664">
        <v>5475</v>
      </c>
      <c r="P184" s="677">
        <v>0.54695304695304692</v>
      </c>
      <c r="Q184" s="665">
        <v>912.5</v>
      </c>
    </row>
    <row r="185" spans="1:17" ht="14.4" customHeight="1" x14ac:dyDescent="0.3">
      <c r="A185" s="660" t="s">
        <v>7632</v>
      </c>
      <c r="B185" s="661" t="s">
        <v>7517</v>
      </c>
      <c r="C185" s="661" t="s">
        <v>7468</v>
      </c>
      <c r="D185" s="661" t="s">
        <v>7552</v>
      </c>
      <c r="E185" s="661" t="s">
        <v>7553</v>
      </c>
      <c r="F185" s="664">
        <v>28</v>
      </c>
      <c r="G185" s="664">
        <v>9128</v>
      </c>
      <c r="H185" s="664">
        <v>1</v>
      </c>
      <c r="I185" s="664">
        <v>326</v>
      </c>
      <c r="J185" s="664">
        <v>35</v>
      </c>
      <c r="K185" s="664">
        <v>11445</v>
      </c>
      <c r="L185" s="664">
        <v>1.2538343558282208</v>
      </c>
      <c r="M185" s="664">
        <v>327</v>
      </c>
      <c r="N185" s="664">
        <v>31</v>
      </c>
      <c r="O185" s="664">
        <v>10203</v>
      </c>
      <c r="P185" s="677">
        <v>1.117769500438212</v>
      </c>
      <c r="Q185" s="665">
        <v>329.12903225806451</v>
      </c>
    </row>
    <row r="186" spans="1:17" ht="14.4" customHeight="1" x14ac:dyDescent="0.3">
      <c r="A186" s="660" t="s">
        <v>7632</v>
      </c>
      <c r="B186" s="661" t="s">
        <v>7517</v>
      </c>
      <c r="C186" s="661" t="s">
        <v>7468</v>
      </c>
      <c r="D186" s="661" t="s">
        <v>7574</v>
      </c>
      <c r="E186" s="661" t="s">
        <v>7575</v>
      </c>
      <c r="F186" s="664"/>
      <c r="G186" s="664"/>
      <c r="H186" s="664"/>
      <c r="I186" s="664"/>
      <c r="J186" s="664">
        <v>1</v>
      </c>
      <c r="K186" s="664">
        <v>645</v>
      </c>
      <c r="L186" s="664"/>
      <c r="M186" s="664">
        <v>645</v>
      </c>
      <c r="N186" s="664"/>
      <c r="O186" s="664"/>
      <c r="P186" s="677"/>
      <c r="Q186" s="665"/>
    </row>
    <row r="187" spans="1:17" ht="14.4" customHeight="1" x14ac:dyDescent="0.3">
      <c r="A187" s="660" t="s">
        <v>7632</v>
      </c>
      <c r="B187" s="661" t="s">
        <v>7517</v>
      </c>
      <c r="C187" s="661" t="s">
        <v>7468</v>
      </c>
      <c r="D187" s="661" t="s">
        <v>7576</v>
      </c>
      <c r="E187" s="661" t="s">
        <v>7577</v>
      </c>
      <c r="F187" s="664">
        <v>81</v>
      </c>
      <c r="G187" s="664">
        <v>40095</v>
      </c>
      <c r="H187" s="664">
        <v>1</v>
      </c>
      <c r="I187" s="664">
        <v>495</v>
      </c>
      <c r="J187" s="664">
        <v>71</v>
      </c>
      <c r="K187" s="664">
        <v>35287</v>
      </c>
      <c r="L187" s="664">
        <v>0.88008479860331712</v>
      </c>
      <c r="M187" s="664">
        <v>497</v>
      </c>
      <c r="N187" s="664">
        <v>80</v>
      </c>
      <c r="O187" s="664">
        <v>39968</v>
      </c>
      <c r="P187" s="677">
        <v>0.99683252275844869</v>
      </c>
      <c r="Q187" s="665">
        <v>499.6</v>
      </c>
    </row>
    <row r="188" spans="1:17" ht="14.4" customHeight="1" x14ac:dyDescent="0.3">
      <c r="A188" s="660" t="s">
        <v>7632</v>
      </c>
      <c r="B188" s="661" t="s">
        <v>7517</v>
      </c>
      <c r="C188" s="661" t="s">
        <v>7468</v>
      </c>
      <c r="D188" s="661" t="s">
        <v>7515</v>
      </c>
      <c r="E188" s="661" t="s">
        <v>7516</v>
      </c>
      <c r="F188" s="664"/>
      <c r="G188" s="664"/>
      <c r="H188" s="664"/>
      <c r="I188" s="664"/>
      <c r="J188" s="664"/>
      <c r="K188" s="664"/>
      <c r="L188" s="664"/>
      <c r="M188" s="664"/>
      <c r="N188" s="664">
        <v>1</v>
      </c>
      <c r="O188" s="664">
        <v>114</v>
      </c>
      <c r="P188" s="677"/>
      <c r="Q188" s="665">
        <v>114</v>
      </c>
    </row>
    <row r="189" spans="1:17" ht="14.4" customHeight="1" x14ac:dyDescent="0.3">
      <c r="A189" s="660" t="s">
        <v>7632</v>
      </c>
      <c r="B189" s="661" t="s">
        <v>7517</v>
      </c>
      <c r="C189" s="661" t="s">
        <v>7468</v>
      </c>
      <c r="D189" s="661" t="s">
        <v>7578</v>
      </c>
      <c r="E189" s="661" t="s">
        <v>7579</v>
      </c>
      <c r="F189" s="664">
        <v>1</v>
      </c>
      <c r="G189" s="664">
        <v>3692</v>
      </c>
      <c r="H189" s="664">
        <v>1</v>
      </c>
      <c r="I189" s="664">
        <v>3692</v>
      </c>
      <c r="J189" s="664"/>
      <c r="K189" s="664"/>
      <c r="L189" s="664"/>
      <c r="M189" s="664"/>
      <c r="N189" s="664"/>
      <c r="O189" s="664"/>
      <c r="P189" s="677"/>
      <c r="Q189" s="665"/>
    </row>
    <row r="190" spans="1:17" ht="14.4" customHeight="1" x14ac:dyDescent="0.3">
      <c r="A190" s="660" t="s">
        <v>7632</v>
      </c>
      <c r="B190" s="661" t="s">
        <v>7517</v>
      </c>
      <c r="C190" s="661" t="s">
        <v>7468</v>
      </c>
      <c r="D190" s="661" t="s">
        <v>7580</v>
      </c>
      <c r="E190" s="661" t="s">
        <v>7581</v>
      </c>
      <c r="F190" s="664">
        <v>131</v>
      </c>
      <c r="G190" s="664">
        <v>246935</v>
      </c>
      <c r="H190" s="664">
        <v>1</v>
      </c>
      <c r="I190" s="664">
        <v>1885</v>
      </c>
      <c r="J190" s="664">
        <v>114</v>
      </c>
      <c r="K190" s="664">
        <v>215232</v>
      </c>
      <c r="L190" s="664">
        <v>0.87161398748658558</v>
      </c>
      <c r="M190" s="664">
        <v>1888</v>
      </c>
      <c r="N190" s="664">
        <v>128</v>
      </c>
      <c r="O190" s="664">
        <v>242084</v>
      </c>
      <c r="P190" s="677">
        <v>0.980355154190374</v>
      </c>
      <c r="Q190" s="665">
        <v>1891.28125</v>
      </c>
    </row>
    <row r="191" spans="1:17" ht="14.4" customHeight="1" x14ac:dyDescent="0.3">
      <c r="A191" s="660" t="s">
        <v>7632</v>
      </c>
      <c r="B191" s="661" t="s">
        <v>7517</v>
      </c>
      <c r="C191" s="661" t="s">
        <v>7468</v>
      </c>
      <c r="D191" s="661" t="s">
        <v>7582</v>
      </c>
      <c r="E191" s="661" t="s">
        <v>7583</v>
      </c>
      <c r="F191" s="664">
        <v>4</v>
      </c>
      <c r="G191" s="664">
        <v>1408</v>
      </c>
      <c r="H191" s="664">
        <v>1</v>
      </c>
      <c r="I191" s="664">
        <v>352</v>
      </c>
      <c r="J191" s="664">
        <v>3</v>
      </c>
      <c r="K191" s="664">
        <v>1056</v>
      </c>
      <c r="L191" s="664">
        <v>0.75</v>
      </c>
      <c r="M191" s="664">
        <v>352</v>
      </c>
      <c r="N191" s="664">
        <v>5</v>
      </c>
      <c r="O191" s="664">
        <v>1762</v>
      </c>
      <c r="P191" s="677">
        <v>1.2514204545454546</v>
      </c>
      <c r="Q191" s="665">
        <v>352.4</v>
      </c>
    </row>
    <row r="192" spans="1:17" ht="14.4" customHeight="1" x14ac:dyDescent="0.3">
      <c r="A192" s="660" t="s">
        <v>7633</v>
      </c>
      <c r="B192" s="661" t="s">
        <v>7170</v>
      </c>
      <c r="C192" s="661" t="s">
        <v>1686</v>
      </c>
      <c r="D192" s="661" t="s">
        <v>7331</v>
      </c>
      <c r="E192" s="661" t="s">
        <v>7332</v>
      </c>
      <c r="F192" s="664"/>
      <c r="G192" s="664"/>
      <c r="H192" s="664"/>
      <c r="I192" s="664"/>
      <c r="J192" s="664"/>
      <c r="K192" s="664"/>
      <c r="L192" s="664"/>
      <c r="M192" s="664"/>
      <c r="N192" s="664">
        <v>0.52</v>
      </c>
      <c r="O192" s="664">
        <v>7189.46</v>
      </c>
      <c r="P192" s="677"/>
      <c r="Q192" s="665">
        <v>13825.884615384615</v>
      </c>
    </row>
    <row r="193" spans="1:17" ht="14.4" customHeight="1" x14ac:dyDescent="0.3">
      <c r="A193" s="660" t="s">
        <v>7633</v>
      </c>
      <c r="B193" s="661" t="s">
        <v>7170</v>
      </c>
      <c r="C193" s="661" t="s">
        <v>7468</v>
      </c>
      <c r="D193" s="661" t="s">
        <v>7469</v>
      </c>
      <c r="E193" s="661" t="s">
        <v>7470</v>
      </c>
      <c r="F193" s="664">
        <v>1</v>
      </c>
      <c r="G193" s="664">
        <v>34</v>
      </c>
      <c r="H193" s="664">
        <v>1</v>
      </c>
      <c r="I193" s="664">
        <v>34</v>
      </c>
      <c r="J193" s="664"/>
      <c r="K193" s="664"/>
      <c r="L193" s="664"/>
      <c r="M193" s="664"/>
      <c r="N193" s="664">
        <v>5</v>
      </c>
      <c r="O193" s="664">
        <v>173</v>
      </c>
      <c r="P193" s="677">
        <v>5.0882352941176467</v>
      </c>
      <c r="Q193" s="665">
        <v>34.6</v>
      </c>
    </row>
    <row r="194" spans="1:17" ht="14.4" customHeight="1" x14ac:dyDescent="0.3">
      <c r="A194" s="660" t="s">
        <v>7633</v>
      </c>
      <c r="B194" s="661" t="s">
        <v>7170</v>
      </c>
      <c r="C194" s="661" t="s">
        <v>7468</v>
      </c>
      <c r="D194" s="661" t="s">
        <v>7473</v>
      </c>
      <c r="E194" s="661" t="s">
        <v>7474</v>
      </c>
      <c r="F194" s="664">
        <v>6</v>
      </c>
      <c r="G194" s="664">
        <v>978</v>
      </c>
      <c r="H194" s="664">
        <v>1</v>
      </c>
      <c r="I194" s="664">
        <v>163</v>
      </c>
      <c r="J194" s="664"/>
      <c r="K194" s="664"/>
      <c r="L194" s="664"/>
      <c r="M194" s="664"/>
      <c r="N194" s="664">
        <v>3</v>
      </c>
      <c r="O194" s="664">
        <v>492</v>
      </c>
      <c r="P194" s="677">
        <v>0.50306748466257667</v>
      </c>
      <c r="Q194" s="665">
        <v>164</v>
      </c>
    </row>
    <row r="195" spans="1:17" ht="14.4" customHeight="1" x14ac:dyDescent="0.3">
      <c r="A195" s="660" t="s">
        <v>7633</v>
      </c>
      <c r="B195" s="661" t="s">
        <v>7170</v>
      </c>
      <c r="C195" s="661" t="s">
        <v>7468</v>
      </c>
      <c r="D195" s="661" t="s">
        <v>7477</v>
      </c>
      <c r="E195" s="661" t="s">
        <v>7478</v>
      </c>
      <c r="F195" s="664"/>
      <c r="G195" s="664"/>
      <c r="H195" s="664"/>
      <c r="I195" s="664"/>
      <c r="J195" s="664"/>
      <c r="K195" s="664"/>
      <c r="L195" s="664"/>
      <c r="M195" s="664"/>
      <c r="N195" s="664">
        <v>2</v>
      </c>
      <c r="O195" s="664">
        <v>209</v>
      </c>
      <c r="P195" s="677"/>
      <c r="Q195" s="665">
        <v>104.5</v>
      </c>
    </row>
    <row r="196" spans="1:17" ht="14.4" customHeight="1" x14ac:dyDescent="0.3">
      <c r="A196" s="660" t="s">
        <v>7633</v>
      </c>
      <c r="B196" s="661" t="s">
        <v>7170</v>
      </c>
      <c r="C196" s="661" t="s">
        <v>7468</v>
      </c>
      <c r="D196" s="661" t="s">
        <v>7501</v>
      </c>
      <c r="E196" s="661" t="s">
        <v>7502</v>
      </c>
      <c r="F196" s="664"/>
      <c r="G196" s="664"/>
      <c r="H196" s="664"/>
      <c r="I196" s="664"/>
      <c r="J196" s="664"/>
      <c r="K196" s="664"/>
      <c r="L196" s="664"/>
      <c r="M196" s="664"/>
      <c r="N196" s="664">
        <v>0</v>
      </c>
      <c r="O196" s="664">
        <v>0</v>
      </c>
      <c r="P196" s="677"/>
      <c r="Q196" s="665"/>
    </row>
    <row r="197" spans="1:17" ht="14.4" customHeight="1" x14ac:dyDescent="0.3">
      <c r="A197" s="660" t="s">
        <v>7633</v>
      </c>
      <c r="B197" s="661" t="s">
        <v>7170</v>
      </c>
      <c r="C197" s="661" t="s">
        <v>7468</v>
      </c>
      <c r="D197" s="661" t="s">
        <v>7483</v>
      </c>
      <c r="E197" s="661" t="s">
        <v>7484</v>
      </c>
      <c r="F197" s="664"/>
      <c r="G197" s="664"/>
      <c r="H197" s="664"/>
      <c r="I197" s="664"/>
      <c r="J197" s="664"/>
      <c r="K197" s="664"/>
      <c r="L197" s="664"/>
      <c r="M197" s="664"/>
      <c r="N197" s="664">
        <v>1</v>
      </c>
      <c r="O197" s="664">
        <v>330</v>
      </c>
      <c r="P197" s="677"/>
      <c r="Q197" s="665">
        <v>330</v>
      </c>
    </row>
    <row r="198" spans="1:17" ht="14.4" customHeight="1" x14ac:dyDescent="0.3">
      <c r="A198" s="660" t="s">
        <v>7633</v>
      </c>
      <c r="B198" s="661" t="s">
        <v>7170</v>
      </c>
      <c r="C198" s="661" t="s">
        <v>7468</v>
      </c>
      <c r="D198" s="661" t="s">
        <v>7515</v>
      </c>
      <c r="E198" s="661" t="s">
        <v>7516</v>
      </c>
      <c r="F198" s="664">
        <v>3</v>
      </c>
      <c r="G198" s="664">
        <v>336</v>
      </c>
      <c r="H198" s="664">
        <v>1</v>
      </c>
      <c r="I198" s="664">
        <v>112</v>
      </c>
      <c r="J198" s="664">
        <v>1</v>
      </c>
      <c r="K198" s="664">
        <v>112</v>
      </c>
      <c r="L198" s="664">
        <v>0.33333333333333331</v>
      </c>
      <c r="M198" s="664">
        <v>112</v>
      </c>
      <c r="N198" s="664">
        <v>2</v>
      </c>
      <c r="O198" s="664">
        <v>228</v>
      </c>
      <c r="P198" s="677">
        <v>0.6785714285714286</v>
      </c>
      <c r="Q198" s="665">
        <v>114</v>
      </c>
    </row>
    <row r="199" spans="1:17" ht="14.4" customHeight="1" x14ac:dyDescent="0.3">
      <c r="A199" s="660" t="s">
        <v>7633</v>
      </c>
      <c r="B199" s="661" t="s">
        <v>7517</v>
      </c>
      <c r="C199" s="661" t="s">
        <v>7456</v>
      </c>
      <c r="D199" s="661" t="s">
        <v>7545</v>
      </c>
      <c r="E199" s="661" t="s">
        <v>7546</v>
      </c>
      <c r="F199" s="664">
        <v>2</v>
      </c>
      <c r="G199" s="664">
        <v>1421.2</v>
      </c>
      <c r="H199" s="664">
        <v>1</v>
      </c>
      <c r="I199" s="664">
        <v>710.6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7633</v>
      </c>
      <c r="B200" s="661" t="s">
        <v>7517</v>
      </c>
      <c r="C200" s="661" t="s">
        <v>7468</v>
      </c>
      <c r="D200" s="661" t="s">
        <v>7469</v>
      </c>
      <c r="E200" s="661" t="s">
        <v>7470</v>
      </c>
      <c r="F200" s="664">
        <v>6</v>
      </c>
      <c r="G200" s="664">
        <v>204</v>
      </c>
      <c r="H200" s="664">
        <v>1</v>
      </c>
      <c r="I200" s="664">
        <v>34</v>
      </c>
      <c r="J200" s="664">
        <v>2</v>
      </c>
      <c r="K200" s="664">
        <v>68</v>
      </c>
      <c r="L200" s="664">
        <v>0.33333333333333331</v>
      </c>
      <c r="M200" s="664">
        <v>34</v>
      </c>
      <c r="N200" s="664">
        <v>3</v>
      </c>
      <c r="O200" s="664">
        <v>105</v>
      </c>
      <c r="P200" s="677">
        <v>0.51470588235294112</v>
      </c>
      <c r="Q200" s="665">
        <v>35</v>
      </c>
    </row>
    <row r="201" spans="1:17" ht="14.4" customHeight="1" x14ac:dyDescent="0.3">
      <c r="A201" s="660" t="s">
        <v>7633</v>
      </c>
      <c r="B201" s="661" t="s">
        <v>7517</v>
      </c>
      <c r="C201" s="661" t="s">
        <v>7468</v>
      </c>
      <c r="D201" s="661" t="s">
        <v>7513</v>
      </c>
      <c r="E201" s="661" t="s">
        <v>7514</v>
      </c>
      <c r="F201" s="664">
        <v>5</v>
      </c>
      <c r="G201" s="664">
        <v>810</v>
      </c>
      <c r="H201" s="664">
        <v>1</v>
      </c>
      <c r="I201" s="664">
        <v>162</v>
      </c>
      <c r="J201" s="664">
        <v>2</v>
      </c>
      <c r="K201" s="664">
        <v>326</v>
      </c>
      <c r="L201" s="664">
        <v>0.40246913580246912</v>
      </c>
      <c r="M201" s="664">
        <v>163</v>
      </c>
      <c r="N201" s="664"/>
      <c r="O201" s="664"/>
      <c r="P201" s="677"/>
      <c r="Q201" s="665"/>
    </row>
    <row r="202" spans="1:17" ht="14.4" customHeight="1" x14ac:dyDescent="0.3">
      <c r="A202" s="660" t="s">
        <v>7633</v>
      </c>
      <c r="B202" s="661" t="s">
        <v>7517</v>
      </c>
      <c r="C202" s="661" t="s">
        <v>7468</v>
      </c>
      <c r="D202" s="661" t="s">
        <v>7556</v>
      </c>
      <c r="E202" s="661" t="s">
        <v>7557</v>
      </c>
      <c r="F202" s="664">
        <v>20</v>
      </c>
      <c r="G202" s="664">
        <v>14100</v>
      </c>
      <c r="H202" s="664">
        <v>1</v>
      </c>
      <c r="I202" s="664">
        <v>705</v>
      </c>
      <c r="J202" s="664"/>
      <c r="K202" s="664"/>
      <c r="L202" s="664"/>
      <c r="M202" s="664"/>
      <c r="N202" s="664"/>
      <c r="O202" s="664"/>
      <c r="P202" s="677"/>
      <c r="Q202" s="665"/>
    </row>
    <row r="203" spans="1:17" ht="14.4" customHeight="1" x14ac:dyDescent="0.3">
      <c r="A203" s="660" t="s">
        <v>7633</v>
      </c>
      <c r="B203" s="661" t="s">
        <v>7517</v>
      </c>
      <c r="C203" s="661" t="s">
        <v>7468</v>
      </c>
      <c r="D203" s="661" t="s">
        <v>7568</v>
      </c>
      <c r="E203" s="661" t="s">
        <v>7569</v>
      </c>
      <c r="F203" s="664">
        <v>2</v>
      </c>
      <c r="G203" s="664">
        <v>1336</v>
      </c>
      <c r="H203" s="664">
        <v>1</v>
      </c>
      <c r="I203" s="664">
        <v>668</v>
      </c>
      <c r="J203" s="664"/>
      <c r="K203" s="664"/>
      <c r="L203" s="664"/>
      <c r="M203" s="664"/>
      <c r="N203" s="664"/>
      <c r="O203" s="664"/>
      <c r="P203" s="677"/>
      <c r="Q203" s="665"/>
    </row>
    <row r="204" spans="1:17" ht="14.4" customHeight="1" x14ac:dyDescent="0.3">
      <c r="A204" s="660" t="s">
        <v>7633</v>
      </c>
      <c r="B204" s="661" t="s">
        <v>7517</v>
      </c>
      <c r="C204" s="661" t="s">
        <v>7468</v>
      </c>
      <c r="D204" s="661" t="s">
        <v>7570</v>
      </c>
      <c r="E204" s="661" t="s">
        <v>7571</v>
      </c>
      <c r="F204" s="664"/>
      <c r="G204" s="664"/>
      <c r="H204" s="664"/>
      <c r="I204" s="664"/>
      <c r="J204" s="664"/>
      <c r="K204" s="664"/>
      <c r="L204" s="664"/>
      <c r="M204" s="664"/>
      <c r="N204" s="664">
        <v>10</v>
      </c>
      <c r="O204" s="664">
        <v>8700</v>
      </c>
      <c r="P204" s="677"/>
      <c r="Q204" s="665">
        <v>870</v>
      </c>
    </row>
    <row r="205" spans="1:17" ht="14.4" customHeight="1" x14ac:dyDescent="0.3">
      <c r="A205" s="660" t="s">
        <v>7633</v>
      </c>
      <c r="B205" s="661" t="s">
        <v>7517</v>
      </c>
      <c r="C205" s="661" t="s">
        <v>7468</v>
      </c>
      <c r="D205" s="661" t="s">
        <v>7552</v>
      </c>
      <c r="E205" s="661" t="s">
        <v>7553</v>
      </c>
      <c r="F205" s="664"/>
      <c r="G205" s="664"/>
      <c r="H205" s="664"/>
      <c r="I205" s="664"/>
      <c r="J205" s="664">
        <v>1</v>
      </c>
      <c r="K205" s="664">
        <v>327</v>
      </c>
      <c r="L205" s="664"/>
      <c r="M205" s="664">
        <v>327</v>
      </c>
      <c r="N205" s="664">
        <v>2</v>
      </c>
      <c r="O205" s="664">
        <v>657</v>
      </c>
      <c r="P205" s="677"/>
      <c r="Q205" s="665">
        <v>328.5</v>
      </c>
    </row>
    <row r="206" spans="1:17" ht="14.4" customHeight="1" x14ac:dyDescent="0.3">
      <c r="A206" s="660" t="s">
        <v>7633</v>
      </c>
      <c r="B206" s="661" t="s">
        <v>7517</v>
      </c>
      <c r="C206" s="661" t="s">
        <v>7468</v>
      </c>
      <c r="D206" s="661" t="s">
        <v>7576</v>
      </c>
      <c r="E206" s="661" t="s">
        <v>7577</v>
      </c>
      <c r="F206" s="664">
        <v>2</v>
      </c>
      <c r="G206" s="664">
        <v>990</v>
      </c>
      <c r="H206" s="664">
        <v>1</v>
      </c>
      <c r="I206" s="664">
        <v>495</v>
      </c>
      <c r="J206" s="664"/>
      <c r="K206" s="664"/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7633</v>
      </c>
      <c r="B207" s="661" t="s">
        <v>7517</v>
      </c>
      <c r="C207" s="661" t="s">
        <v>7468</v>
      </c>
      <c r="D207" s="661" t="s">
        <v>7580</v>
      </c>
      <c r="E207" s="661" t="s">
        <v>7581</v>
      </c>
      <c r="F207" s="664">
        <v>2</v>
      </c>
      <c r="G207" s="664">
        <v>3770</v>
      </c>
      <c r="H207" s="664">
        <v>1</v>
      </c>
      <c r="I207" s="664">
        <v>1885</v>
      </c>
      <c r="J207" s="664"/>
      <c r="K207" s="664"/>
      <c r="L207" s="664"/>
      <c r="M207" s="664"/>
      <c r="N207" s="664">
        <v>1</v>
      </c>
      <c r="O207" s="664">
        <v>1894</v>
      </c>
      <c r="P207" s="677">
        <v>0.50238726790450927</v>
      </c>
      <c r="Q207" s="665">
        <v>1894</v>
      </c>
    </row>
    <row r="208" spans="1:17" ht="14.4" customHeight="1" x14ac:dyDescent="0.3">
      <c r="A208" s="660" t="s">
        <v>7634</v>
      </c>
      <c r="B208" s="661" t="s">
        <v>7170</v>
      </c>
      <c r="C208" s="661" t="s">
        <v>1686</v>
      </c>
      <c r="D208" s="661" t="s">
        <v>7373</v>
      </c>
      <c r="E208" s="661" t="s">
        <v>3505</v>
      </c>
      <c r="F208" s="664"/>
      <c r="G208" s="664"/>
      <c r="H208" s="664"/>
      <c r="I208" s="664"/>
      <c r="J208" s="664"/>
      <c r="K208" s="664"/>
      <c r="L208" s="664"/>
      <c r="M208" s="664"/>
      <c r="N208" s="664">
        <v>2.2999999999999998</v>
      </c>
      <c r="O208" s="664">
        <v>16944.59</v>
      </c>
      <c r="P208" s="677"/>
      <c r="Q208" s="665">
        <v>7367.2130434782612</v>
      </c>
    </row>
    <row r="209" spans="1:17" ht="14.4" customHeight="1" x14ac:dyDescent="0.3">
      <c r="A209" s="660" t="s">
        <v>7634</v>
      </c>
      <c r="B209" s="661" t="s">
        <v>7170</v>
      </c>
      <c r="C209" s="661" t="s">
        <v>1686</v>
      </c>
      <c r="D209" s="661" t="s">
        <v>7291</v>
      </c>
      <c r="E209" s="661" t="s">
        <v>2532</v>
      </c>
      <c r="F209" s="664">
        <v>0.51</v>
      </c>
      <c r="G209" s="664">
        <v>341.07</v>
      </c>
      <c r="H209" s="664">
        <v>1</v>
      </c>
      <c r="I209" s="664">
        <v>668.76470588235293</v>
      </c>
      <c r="J209" s="664"/>
      <c r="K209" s="664"/>
      <c r="L209" s="664"/>
      <c r="M209" s="664"/>
      <c r="N209" s="664"/>
      <c r="O209" s="664"/>
      <c r="P209" s="677"/>
      <c r="Q209" s="665"/>
    </row>
    <row r="210" spans="1:17" ht="14.4" customHeight="1" x14ac:dyDescent="0.3">
      <c r="A210" s="660" t="s">
        <v>7634</v>
      </c>
      <c r="B210" s="661" t="s">
        <v>7170</v>
      </c>
      <c r="C210" s="661" t="s">
        <v>1686</v>
      </c>
      <c r="D210" s="661" t="s">
        <v>7311</v>
      </c>
      <c r="E210" s="661" t="s">
        <v>7312</v>
      </c>
      <c r="F210" s="664">
        <v>1</v>
      </c>
      <c r="G210" s="664">
        <v>2300</v>
      </c>
      <c r="H210" s="664">
        <v>1</v>
      </c>
      <c r="I210" s="664">
        <v>2300</v>
      </c>
      <c r="J210" s="664"/>
      <c r="K210" s="664"/>
      <c r="L210" s="664"/>
      <c r="M210" s="664"/>
      <c r="N210" s="664"/>
      <c r="O210" s="664"/>
      <c r="P210" s="677"/>
      <c r="Q210" s="665"/>
    </row>
    <row r="211" spans="1:17" ht="14.4" customHeight="1" x14ac:dyDescent="0.3">
      <c r="A211" s="660" t="s">
        <v>7634</v>
      </c>
      <c r="B211" s="661" t="s">
        <v>7170</v>
      </c>
      <c r="C211" s="661" t="s">
        <v>1686</v>
      </c>
      <c r="D211" s="661" t="s">
        <v>7331</v>
      </c>
      <c r="E211" s="661" t="s">
        <v>7332</v>
      </c>
      <c r="F211" s="664"/>
      <c r="G211" s="664"/>
      <c r="H211" s="664"/>
      <c r="I211" s="664"/>
      <c r="J211" s="664"/>
      <c r="K211" s="664"/>
      <c r="L211" s="664"/>
      <c r="M211" s="664"/>
      <c r="N211" s="664">
        <v>0.96</v>
      </c>
      <c r="O211" s="664">
        <v>7072.5300000000007</v>
      </c>
      <c r="P211" s="677"/>
      <c r="Q211" s="665">
        <v>7367.2187500000009</v>
      </c>
    </row>
    <row r="212" spans="1:17" ht="14.4" customHeight="1" x14ac:dyDescent="0.3">
      <c r="A212" s="660" t="s">
        <v>7634</v>
      </c>
      <c r="B212" s="661" t="s">
        <v>7170</v>
      </c>
      <c r="C212" s="661" t="s">
        <v>7468</v>
      </c>
      <c r="D212" s="661" t="s">
        <v>7469</v>
      </c>
      <c r="E212" s="661" t="s">
        <v>7470</v>
      </c>
      <c r="F212" s="664"/>
      <c r="G212" s="664"/>
      <c r="H212" s="664"/>
      <c r="I212" s="664"/>
      <c r="J212" s="664">
        <v>1</v>
      </c>
      <c r="K212" s="664">
        <v>34</v>
      </c>
      <c r="L212" s="664"/>
      <c r="M212" s="664">
        <v>34</v>
      </c>
      <c r="N212" s="664">
        <v>5</v>
      </c>
      <c r="O212" s="664">
        <v>175</v>
      </c>
      <c r="P212" s="677"/>
      <c r="Q212" s="665">
        <v>35</v>
      </c>
    </row>
    <row r="213" spans="1:17" ht="14.4" customHeight="1" x14ac:dyDescent="0.3">
      <c r="A213" s="660" t="s">
        <v>7634</v>
      </c>
      <c r="B213" s="661" t="s">
        <v>7170</v>
      </c>
      <c r="C213" s="661" t="s">
        <v>7468</v>
      </c>
      <c r="D213" s="661" t="s">
        <v>7473</v>
      </c>
      <c r="E213" s="661" t="s">
        <v>7474</v>
      </c>
      <c r="F213" s="664">
        <v>1</v>
      </c>
      <c r="G213" s="664">
        <v>163</v>
      </c>
      <c r="H213" s="664">
        <v>1</v>
      </c>
      <c r="I213" s="664">
        <v>163</v>
      </c>
      <c r="J213" s="664"/>
      <c r="K213" s="664"/>
      <c r="L213" s="664"/>
      <c r="M213" s="664"/>
      <c r="N213" s="664">
        <v>1</v>
      </c>
      <c r="O213" s="664">
        <v>164</v>
      </c>
      <c r="P213" s="677">
        <v>1.0061349693251533</v>
      </c>
      <c r="Q213" s="665">
        <v>164</v>
      </c>
    </row>
    <row r="214" spans="1:17" ht="14.4" customHeight="1" x14ac:dyDescent="0.3">
      <c r="A214" s="660" t="s">
        <v>7634</v>
      </c>
      <c r="B214" s="661" t="s">
        <v>7170</v>
      </c>
      <c r="C214" s="661" t="s">
        <v>7468</v>
      </c>
      <c r="D214" s="661" t="s">
        <v>7477</v>
      </c>
      <c r="E214" s="661" t="s">
        <v>7478</v>
      </c>
      <c r="F214" s="664">
        <v>2</v>
      </c>
      <c r="G214" s="664">
        <v>206</v>
      </c>
      <c r="H214" s="664">
        <v>1</v>
      </c>
      <c r="I214" s="664">
        <v>103</v>
      </c>
      <c r="J214" s="664"/>
      <c r="K214" s="664"/>
      <c r="L214" s="664"/>
      <c r="M214" s="664"/>
      <c r="N214" s="664">
        <v>7</v>
      </c>
      <c r="O214" s="664">
        <v>735</v>
      </c>
      <c r="P214" s="677">
        <v>3.5679611650485437</v>
      </c>
      <c r="Q214" s="665">
        <v>105</v>
      </c>
    </row>
    <row r="215" spans="1:17" ht="14.4" customHeight="1" x14ac:dyDescent="0.3">
      <c r="A215" s="660" t="s">
        <v>7634</v>
      </c>
      <c r="B215" s="661" t="s">
        <v>7170</v>
      </c>
      <c r="C215" s="661" t="s">
        <v>7468</v>
      </c>
      <c r="D215" s="661" t="s">
        <v>7501</v>
      </c>
      <c r="E215" s="661" t="s">
        <v>7502</v>
      </c>
      <c r="F215" s="664">
        <v>1</v>
      </c>
      <c r="G215" s="664">
        <v>0</v>
      </c>
      <c r="H215" s="664"/>
      <c r="I215" s="664">
        <v>0</v>
      </c>
      <c r="J215" s="664"/>
      <c r="K215" s="664"/>
      <c r="L215" s="664"/>
      <c r="M215" s="664"/>
      <c r="N215" s="664"/>
      <c r="O215" s="664"/>
      <c r="P215" s="677"/>
      <c r="Q215" s="665"/>
    </row>
    <row r="216" spans="1:17" ht="14.4" customHeight="1" x14ac:dyDescent="0.3">
      <c r="A216" s="660" t="s">
        <v>7634</v>
      </c>
      <c r="B216" s="661" t="s">
        <v>7170</v>
      </c>
      <c r="C216" s="661" t="s">
        <v>7468</v>
      </c>
      <c r="D216" s="661" t="s">
        <v>7483</v>
      </c>
      <c r="E216" s="661" t="s">
        <v>7484</v>
      </c>
      <c r="F216" s="664"/>
      <c r="G216" s="664"/>
      <c r="H216" s="664"/>
      <c r="I216" s="664"/>
      <c r="J216" s="664"/>
      <c r="K216" s="664"/>
      <c r="L216" s="664"/>
      <c r="M216" s="664"/>
      <c r="N216" s="664">
        <v>4</v>
      </c>
      <c r="O216" s="664">
        <v>1320</v>
      </c>
      <c r="P216" s="677"/>
      <c r="Q216" s="665">
        <v>330</v>
      </c>
    </row>
    <row r="217" spans="1:17" ht="14.4" customHeight="1" x14ac:dyDescent="0.3">
      <c r="A217" s="660" t="s">
        <v>7634</v>
      </c>
      <c r="B217" s="661" t="s">
        <v>7170</v>
      </c>
      <c r="C217" s="661" t="s">
        <v>7468</v>
      </c>
      <c r="D217" s="661" t="s">
        <v>7515</v>
      </c>
      <c r="E217" s="661" t="s">
        <v>7516</v>
      </c>
      <c r="F217" s="664"/>
      <c r="G217" s="664"/>
      <c r="H217" s="664"/>
      <c r="I217" s="664"/>
      <c r="J217" s="664">
        <v>1</v>
      </c>
      <c r="K217" s="664">
        <v>112</v>
      </c>
      <c r="L217" s="664"/>
      <c r="M217" s="664">
        <v>112</v>
      </c>
      <c r="N217" s="664"/>
      <c r="O217" s="664"/>
      <c r="P217" s="677"/>
      <c r="Q217" s="665"/>
    </row>
    <row r="218" spans="1:17" ht="14.4" customHeight="1" x14ac:dyDescent="0.3">
      <c r="A218" s="660" t="s">
        <v>7634</v>
      </c>
      <c r="B218" s="661" t="s">
        <v>7517</v>
      </c>
      <c r="C218" s="661" t="s">
        <v>1686</v>
      </c>
      <c r="D218" s="661" t="s">
        <v>7373</v>
      </c>
      <c r="E218" s="661" t="s">
        <v>3505</v>
      </c>
      <c r="F218" s="664"/>
      <c r="G218" s="664"/>
      <c r="H218" s="664"/>
      <c r="I218" s="664"/>
      <c r="J218" s="664"/>
      <c r="K218" s="664"/>
      <c r="L218" s="664"/>
      <c r="M218" s="664"/>
      <c r="N218" s="664">
        <v>0.46</v>
      </c>
      <c r="O218" s="664">
        <v>3388.92</v>
      </c>
      <c r="P218" s="677"/>
      <c r="Q218" s="665">
        <v>7367.217391304348</v>
      </c>
    </row>
    <row r="219" spans="1:17" ht="14.4" customHeight="1" x14ac:dyDescent="0.3">
      <c r="A219" s="660" t="s">
        <v>7634</v>
      </c>
      <c r="B219" s="661" t="s">
        <v>7517</v>
      </c>
      <c r="C219" s="661" t="s">
        <v>7468</v>
      </c>
      <c r="D219" s="661" t="s">
        <v>7469</v>
      </c>
      <c r="E219" s="661" t="s">
        <v>7470</v>
      </c>
      <c r="F219" s="664">
        <v>2</v>
      </c>
      <c r="G219" s="664">
        <v>68</v>
      </c>
      <c r="H219" s="664">
        <v>1</v>
      </c>
      <c r="I219" s="664">
        <v>34</v>
      </c>
      <c r="J219" s="664">
        <v>1</v>
      </c>
      <c r="K219" s="664">
        <v>34</v>
      </c>
      <c r="L219" s="664">
        <v>0.5</v>
      </c>
      <c r="M219" s="664">
        <v>34</v>
      </c>
      <c r="N219" s="664">
        <v>1</v>
      </c>
      <c r="O219" s="664">
        <v>35</v>
      </c>
      <c r="P219" s="677">
        <v>0.51470588235294112</v>
      </c>
      <c r="Q219" s="665">
        <v>35</v>
      </c>
    </row>
    <row r="220" spans="1:17" ht="14.4" customHeight="1" x14ac:dyDescent="0.3">
      <c r="A220" s="660" t="s">
        <v>7634</v>
      </c>
      <c r="B220" s="661" t="s">
        <v>7517</v>
      </c>
      <c r="C220" s="661" t="s">
        <v>7468</v>
      </c>
      <c r="D220" s="661" t="s">
        <v>7513</v>
      </c>
      <c r="E220" s="661" t="s">
        <v>7514</v>
      </c>
      <c r="F220" s="664">
        <v>4</v>
      </c>
      <c r="G220" s="664">
        <v>648</v>
      </c>
      <c r="H220" s="664">
        <v>1</v>
      </c>
      <c r="I220" s="664">
        <v>162</v>
      </c>
      <c r="J220" s="664"/>
      <c r="K220" s="664"/>
      <c r="L220" s="664"/>
      <c r="M220" s="664"/>
      <c r="N220" s="664"/>
      <c r="O220" s="664"/>
      <c r="P220" s="677"/>
      <c r="Q220" s="665"/>
    </row>
    <row r="221" spans="1:17" ht="14.4" customHeight="1" x14ac:dyDescent="0.3">
      <c r="A221" s="660" t="s">
        <v>7634</v>
      </c>
      <c r="B221" s="661" t="s">
        <v>7517</v>
      </c>
      <c r="C221" s="661" t="s">
        <v>7468</v>
      </c>
      <c r="D221" s="661" t="s">
        <v>7556</v>
      </c>
      <c r="E221" s="661" t="s">
        <v>7557</v>
      </c>
      <c r="F221" s="664">
        <v>13</v>
      </c>
      <c r="G221" s="664">
        <v>9165</v>
      </c>
      <c r="H221" s="664">
        <v>1</v>
      </c>
      <c r="I221" s="664">
        <v>705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7634</v>
      </c>
      <c r="B222" s="661" t="s">
        <v>7517</v>
      </c>
      <c r="C222" s="661" t="s">
        <v>7468</v>
      </c>
      <c r="D222" s="661" t="s">
        <v>7562</v>
      </c>
      <c r="E222" s="661" t="s">
        <v>7563</v>
      </c>
      <c r="F222" s="664">
        <v>3</v>
      </c>
      <c r="G222" s="664">
        <v>19644</v>
      </c>
      <c r="H222" s="664">
        <v>1</v>
      </c>
      <c r="I222" s="664">
        <v>6548</v>
      </c>
      <c r="J222" s="664"/>
      <c r="K222" s="664"/>
      <c r="L222" s="664"/>
      <c r="M222" s="664"/>
      <c r="N222" s="664"/>
      <c r="O222" s="664"/>
      <c r="P222" s="677"/>
      <c r="Q222" s="665"/>
    </row>
    <row r="223" spans="1:17" ht="14.4" customHeight="1" x14ac:dyDescent="0.3">
      <c r="A223" s="660" t="s">
        <v>7634</v>
      </c>
      <c r="B223" s="661" t="s">
        <v>7517</v>
      </c>
      <c r="C223" s="661" t="s">
        <v>7468</v>
      </c>
      <c r="D223" s="661" t="s">
        <v>7564</v>
      </c>
      <c r="E223" s="661" t="s">
        <v>7565</v>
      </c>
      <c r="F223" s="664">
        <v>6</v>
      </c>
      <c r="G223" s="664">
        <v>738</v>
      </c>
      <c r="H223" s="664">
        <v>1</v>
      </c>
      <c r="I223" s="664">
        <v>123</v>
      </c>
      <c r="J223" s="664"/>
      <c r="K223" s="664"/>
      <c r="L223" s="664"/>
      <c r="M223" s="664"/>
      <c r="N223" s="664"/>
      <c r="O223" s="664"/>
      <c r="P223" s="677"/>
      <c r="Q223" s="665"/>
    </row>
    <row r="224" spans="1:17" ht="14.4" customHeight="1" x14ac:dyDescent="0.3">
      <c r="A224" s="660" t="s">
        <v>7634</v>
      </c>
      <c r="B224" s="661" t="s">
        <v>7517</v>
      </c>
      <c r="C224" s="661" t="s">
        <v>7468</v>
      </c>
      <c r="D224" s="661" t="s">
        <v>7570</v>
      </c>
      <c r="E224" s="661" t="s">
        <v>7571</v>
      </c>
      <c r="F224" s="664">
        <v>437</v>
      </c>
      <c r="G224" s="664">
        <v>379316</v>
      </c>
      <c r="H224" s="664">
        <v>1</v>
      </c>
      <c r="I224" s="664">
        <v>868</v>
      </c>
      <c r="J224" s="664"/>
      <c r="K224" s="664"/>
      <c r="L224" s="664"/>
      <c r="M224" s="664"/>
      <c r="N224" s="664"/>
      <c r="O224" s="664"/>
      <c r="P224" s="677"/>
      <c r="Q224" s="665"/>
    </row>
    <row r="225" spans="1:17" ht="14.4" customHeight="1" x14ac:dyDescent="0.3">
      <c r="A225" s="660" t="s">
        <v>7634</v>
      </c>
      <c r="B225" s="661" t="s">
        <v>7517</v>
      </c>
      <c r="C225" s="661" t="s">
        <v>7468</v>
      </c>
      <c r="D225" s="661" t="s">
        <v>7477</v>
      </c>
      <c r="E225" s="661" t="s">
        <v>7478</v>
      </c>
      <c r="F225" s="664"/>
      <c r="G225" s="664"/>
      <c r="H225" s="664"/>
      <c r="I225" s="664"/>
      <c r="J225" s="664"/>
      <c r="K225" s="664"/>
      <c r="L225" s="664"/>
      <c r="M225" s="664"/>
      <c r="N225" s="664">
        <v>1</v>
      </c>
      <c r="O225" s="664">
        <v>105</v>
      </c>
      <c r="P225" s="677"/>
      <c r="Q225" s="665">
        <v>105</v>
      </c>
    </row>
    <row r="226" spans="1:17" ht="14.4" customHeight="1" x14ac:dyDescent="0.3">
      <c r="A226" s="660" t="s">
        <v>7634</v>
      </c>
      <c r="B226" s="661" t="s">
        <v>7517</v>
      </c>
      <c r="C226" s="661" t="s">
        <v>7468</v>
      </c>
      <c r="D226" s="661" t="s">
        <v>7572</v>
      </c>
      <c r="E226" s="661" t="s">
        <v>7573</v>
      </c>
      <c r="F226" s="664">
        <v>3</v>
      </c>
      <c r="G226" s="664">
        <v>2730</v>
      </c>
      <c r="H226" s="664">
        <v>1</v>
      </c>
      <c r="I226" s="664">
        <v>910</v>
      </c>
      <c r="J226" s="664"/>
      <c r="K226" s="664"/>
      <c r="L226" s="664"/>
      <c r="M226" s="664"/>
      <c r="N226" s="664"/>
      <c r="O226" s="664"/>
      <c r="P226" s="677"/>
      <c r="Q226" s="665"/>
    </row>
    <row r="227" spans="1:17" ht="14.4" customHeight="1" x14ac:dyDescent="0.3">
      <c r="A227" s="660" t="s">
        <v>7634</v>
      </c>
      <c r="B227" s="661" t="s">
        <v>7517</v>
      </c>
      <c r="C227" s="661" t="s">
        <v>7468</v>
      </c>
      <c r="D227" s="661" t="s">
        <v>7552</v>
      </c>
      <c r="E227" s="661" t="s">
        <v>7553</v>
      </c>
      <c r="F227" s="664">
        <v>1</v>
      </c>
      <c r="G227" s="664">
        <v>326</v>
      </c>
      <c r="H227" s="664">
        <v>1</v>
      </c>
      <c r="I227" s="664">
        <v>326</v>
      </c>
      <c r="J227" s="664"/>
      <c r="K227" s="664"/>
      <c r="L227" s="664"/>
      <c r="M227" s="664"/>
      <c r="N227" s="664"/>
      <c r="O227" s="664"/>
      <c r="P227" s="677"/>
      <c r="Q227" s="665"/>
    </row>
    <row r="228" spans="1:17" ht="14.4" customHeight="1" x14ac:dyDescent="0.3">
      <c r="A228" s="660" t="s">
        <v>7634</v>
      </c>
      <c r="B228" s="661" t="s">
        <v>7517</v>
      </c>
      <c r="C228" s="661" t="s">
        <v>7468</v>
      </c>
      <c r="D228" s="661" t="s">
        <v>7578</v>
      </c>
      <c r="E228" s="661" t="s">
        <v>7579</v>
      </c>
      <c r="F228" s="664">
        <v>1</v>
      </c>
      <c r="G228" s="664">
        <v>3692</v>
      </c>
      <c r="H228" s="664">
        <v>1</v>
      </c>
      <c r="I228" s="664">
        <v>3692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7634</v>
      </c>
      <c r="B229" s="661" t="s">
        <v>7517</v>
      </c>
      <c r="C229" s="661" t="s">
        <v>7468</v>
      </c>
      <c r="D229" s="661" t="s">
        <v>7580</v>
      </c>
      <c r="E229" s="661" t="s">
        <v>7581</v>
      </c>
      <c r="F229" s="664">
        <v>14</v>
      </c>
      <c r="G229" s="664">
        <v>26390</v>
      </c>
      <c r="H229" s="664">
        <v>1</v>
      </c>
      <c r="I229" s="664">
        <v>1885</v>
      </c>
      <c r="J229" s="664"/>
      <c r="K229" s="664"/>
      <c r="L229" s="664"/>
      <c r="M229" s="664"/>
      <c r="N229" s="664"/>
      <c r="O229" s="664"/>
      <c r="P229" s="677"/>
      <c r="Q229" s="665"/>
    </row>
    <row r="230" spans="1:17" ht="14.4" customHeight="1" x14ac:dyDescent="0.3">
      <c r="A230" s="660" t="s">
        <v>7635</v>
      </c>
      <c r="B230" s="661" t="s">
        <v>7517</v>
      </c>
      <c r="C230" s="661" t="s">
        <v>7468</v>
      </c>
      <c r="D230" s="661" t="s">
        <v>7469</v>
      </c>
      <c r="E230" s="661" t="s">
        <v>7470</v>
      </c>
      <c r="F230" s="664">
        <v>1</v>
      </c>
      <c r="G230" s="664">
        <v>34</v>
      </c>
      <c r="H230" s="664">
        <v>1</v>
      </c>
      <c r="I230" s="664">
        <v>34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7635</v>
      </c>
      <c r="B231" s="661" t="s">
        <v>7517</v>
      </c>
      <c r="C231" s="661" t="s">
        <v>7468</v>
      </c>
      <c r="D231" s="661" t="s">
        <v>7513</v>
      </c>
      <c r="E231" s="661" t="s">
        <v>7514</v>
      </c>
      <c r="F231" s="664"/>
      <c r="G231" s="664"/>
      <c r="H231" s="664"/>
      <c r="I231" s="664"/>
      <c r="J231" s="664">
        <v>1</v>
      </c>
      <c r="K231" s="664">
        <v>163</v>
      </c>
      <c r="L231" s="664"/>
      <c r="M231" s="664">
        <v>163</v>
      </c>
      <c r="N231" s="664"/>
      <c r="O231" s="664"/>
      <c r="P231" s="677"/>
      <c r="Q231" s="665"/>
    </row>
    <row r="232" spans="1:17" ht="14.4" customHeight="1" x14ac:dyDescent="0.3">
      <c r="A232" s="660" t="s">
        <v>7635</v>
      </c>
      <c r="B232" s="661" t="s">
        <v>7517</v>
      </c>
      <c r="C232" s="661" t="s">
        <v>7468</v>
      </c>
      <c r="D232" s="661" t="s">
        <v>7558</v>
      </c>
      <c r="E232" s="661" t="s">
        <v>7559</v>
      </c>
      <c r="F232" s="664"/>
      <c r="G232" s="664"/>
      <c r="H232" s="664"/>
      <c r="I232" s="664"/>
      <c r="J232" s="664">
        <v>12</v>
      </c>
      <c r="K232" s="664">
        <v>7404</v>
      </c>
      <c r="L232" s="664"/>
      <c r="M232" s="664">
        <v>617</v>
      </c>
      <c r="N232" s="664"/>
      <c r="O232" s="664"/>
      <c r="P232" s="677"/>
      <c r="Q232" s="665"/>
    </row>
    <row r="233" spans="1:17" ht="14.4" customHeight="1" x14ac:dyDescent="0.3">
      <c r="A233" s="660" t="s">
        <v>7635</v>
      </c>
      <c r="B233" s="661" t="s">
        <v>7517</v>
      </c>
      <c r="C233" s="661" t="s">
        <v>7468</v>
      </c>
      <c r="D233" s="661" t="s">
        <v>7570</v>
      </c>
      <c r="E233" s="661" t="s">
        <v>7571</v>
      </c>
      <c r="F233" s="664"/>
      <c r="G233" s="664"/>
      <c r="H233" s="664"/>
      <c r="I233" s="664"/>
      <c r="J233" s="664"/>
      <c r="K233" s="664"/>
      <c r="L233" s="664"/>
      <c r="M233" s="664"/>
      <c r="N233" s="664">
        <v>20</v>
      </c>
      <c r="O233" s="664">
        <v>17400</v>
      </c>
      <c r="P233" s="677"/>
      <c r="Q233" s="665">
        <v>870</v>
      </c>
    </row>
    <row r="234" spans="1:17" ht="14.4" customHeight="1" x14ac:dyDescent="0.3">
      <c r="A234" s="660" t="s">
        <v>7635</v>
      </c>
      <c r="B234" s="661" t="s">
        <v>7517</v>
      </c>
      <c r="C234" s="661" t="s">
        <v>7468</v>
      </c>
      <c r="D234" s="661" t="s">
        <v>7572</v>
      </c>
      <c r="E234" s="661" t="s">
        <v>7573</v>
      </c>
      <c r="F234" s="664"/>
      <c r="G234" s="664"/>
      <c r="H234" s="664"/>
      <c r="I234" s="664"/>
      <c r="J234" s="664">
        <v>2</v>
      </c>
      <c r="K234" s="664">
        <v>1822</v>
      </c>
      <c r="L234" s="664"/>
      <c r="M234" s="664">
        <v>911</v>
      </c>
      <c r="N234" s="664"/>
      <c r="O234" s="664"/>
      <c r="P234" s="677"/>
      <c r="Q234" s="665"/>
    </row>
    <row r="235" spans="1:17" ht="14.4" customHeight="1" x14ac:dyDescent="0.3">
      <c r="A235" s="660" t="s">
        <v>7635</v>
      </c>
      <c r="B235" s="661" t="s">
        <v>7517</v>
      </c>
      <c r="C235" s="661" t="s">
        <v>7468</v>
      </c>
      <c r="D235" s="661" t="s">
        <v>7552</v>
      </c>
      <c r="E235" s="661" t="s">
        <v>7553</v>
      </c>
      <c r="F235" s="664"/>
      <c r="G235" s="664"/>
      <c r="H235" s="664"/>
      <c r="I235" s="664"/>
      <c r="J235" s="664">
        <v>1</v>
      </c>
      <c r="K235" s="664">
        <v>327</v>
      </c>
      <c r="L235" s="664"/>
      <c r="M235" s="664">
        <v>327</v>
      </c>
      <c r="N235" s="664"/>
      <c r="O235" s="664"/>
      <c r="P235" s="677"/>
      <c r="Q235" s="665"/>
    </row>
    <row r="236" spans="1:17" ht="14.4" customHeight="1" x14ac:dyDescent="0.3">
      <c r="A236" s="660" t="s">
        <v>588</v>
      </c>
      <c r="B236" s="661" t="s">
        <v>7636</v>
      </c>
      <c r="C236" s="661" t="s">
        <v>7468</v>
      </c>
      <c r="D236" s="661" t="s">
        <v>7637</v>
      </c>
      <c r="E236" s="661" t="s">
        <v>7638</v>
      </c>
      <c r="F236" s="664">
        <v>1</v>
      </c>
      <c r="G236" s="664">
        <v>46</v>
      </c>
      <c r="H236" s="664">
        <v>1</v>
      </c>
      <c r="I236" s="664">
        <v>46</v>
      </c>
      <c r="J236" s="664"/>
      <c r="K236" s="664"/>
      <c r="L236" s="664"/>
      <c r="M236" s="664"/>
      <c r="N236" s="664"/>
      <c r="O236" s="664"/>
      <c r="P236" s="677"/>
      <c r="Q236" s="665"/>
    </row>
    <row r="237" spans="1:17" ht="14.4" customHeight="1" x14ac:dyDescent="0.3">
      <c r="A237" s="660" t="s">
        <v>588</v>
      </c>
      <c r="B237" s="661" t="s">
        <v>7170</v>
      </c>
      <c r="C237" s="661" t="s">
        <v>1686</v>
      </c>
      <c r="D237" s="661" t="s">
        <v>7185</v>
      </c>
      <c r="E237" s="661" t="s">
        <v>7238</v>
      </c>
      <c r="F237" s="664">
        <v>0</v>
      </c>
      <c r="G237" s="664">
        <v>0</v>
      </c>
      <c r="H237" s="664"/>
      <c r="I237" s="664"/>
      <c r="J237" s="664">
        <v>0</v>
      </c>
      <c r="K237" s="664">
        <v>0</v>
      </c>
      <c r="L237" s="664"/>
      <c r="M237" s="664"/>
      <c r="N237" s="664">
        <v>0</v>
      </c>
      <c r="O237" s="664">
        <v>0</v>
      </c>
      <c r="P237" s="677"/>
      <c r="Q237" s="665"/>
    </row>
    <row r="238" spans="1:17" ht="14.4" customHeight="1" x14ac:dyDescent="0.3">
      <c r="A238" s="660" t="s">
        <v>588</v>
      </c>
      <c r="B238" s="661" t="s">
        <v>7170</v>
      </c>
      <c r="C238" s="661" t="s">
        <v>1686</v>
      </c>
      <c r="D238" s="661" t="s">
        <v>7185</v>
      </c>
      <c r="E238" s="661" t="s">
        <v>3927</v>
      </c>
      <c r="F238" s="664">
        <v>1.0900000000000001</v>
      </c>
      <c r="G238" s="664">
        <v>16308.9</v>
      </c>
      <c r="H238" s="664">
        <v>1</v>
      </c>
      <c r="I238" s="664">
        <v>14962.293577981651</v>
      </c>
      <c r="J238" s="664">
        <v>2.31</v>
      </c>
      <c r="K238" s="664">
        <v>34866.1</v>
      </c>
      <c r="L238" s="664">
        <v>2.1378572435909229</v>
      </c>
      <c r="M238" s="664">
        <v>15093.549783549783</v>
      </c>
      <c r="N238" s="664">
        <v>3.08</v>
      </c>
      <c r="O238" s="664">
        <v>46488.13</v>
      </c>
      <c r="P238" s="677">
        <v>2.8504761204005176</v>
      </c>
      <c r="Q238" s="665">
        <v>15093.5487012987</v>
      </c>
    </row>
    <row r="239" spans="1:17" ht="14.4" customHeight="1" x14ac:dyDescent="0.3">
      <c r="A239" s="660" t="s">
        <v>588</v>
      </c>
      <c r="B239" s="661" t="s">
        <v>7170</v>
      </c>
      <c r="C239" s="661" t="s">
        <v>1686</v>
      </c>
      <c r="D239" s="661" t="s">
        <v>7188</v>
      </c>
      <c r="E239" s="661" t="s">
        <v>7239</v>
      </c>
      <c r="F239" s="664"/>
      <c r="G239" s="664"/>
      <c r="H239" s="664"/>
      <c r="I239" s="664"/>
      <c r="J239" s="664">
        <v>0</v>
      </c>
      <c r="K239" s="664">
        <v>0</v>
      </c>
      <c r="L239" s="664"/>
      <c r="M239" s="664"/>
      <c r="N239" s="664">
        <v>0</v>
      </c>
      <c r="O239" s="664">
        <v>2.9103830456733704E-11</v>
      </c>
      <c r="P239" s="677"/>
      <c r="Q239" s="665"/>
    </row>
    <row r="240" spans="1:17" ht="14.4" customHeight="1" x14ac:dyDescent="0.3">
      <c r="A240" s="660" t="s">
        <v>588</v>
      </c>
      <c r="B240" s="661" t="s">
        <v>7170</v>
      </c>
      <c r="C240" s="661" t="s">
        <v>1686</v>
      </c>
      <c r="D240" s="661" t="s">
        <v>7188</v>
      </c>
      <c r="E240" s="661" t="s">
        <v>3939</v>
      </c>
      <c r="F240" s="664"/>
      <c r="G240" s="664"/>
      <c r="H240" s="664"/>
      <c r="I240" s="664"/>
      <c r="J240" s="664">
        <v>1</v>
      </c>
      <c r="K240" s="664">
        <v>134845.1</v>
      </c>
      <c r="L240" s="664"/>
      <c r="M240" s="664">
        <v>134845.1</v>
      </c>
      <c r="N240" s="664">
        <v>3</v>
      </c>
      <c r="O240" s="664">
        <v>404535.30000000005</v>
      </c>
      <c r="P240" s="677"/>
      <c r="Q240" s="665">
        <v>134845.1</v>
      </c>
    </row>
    <row r="241" spans="1:17" ht="14.4" customHeight="1" x14ac:dyDescent="0.3">
      <c r="A241" s="660" t="s">
        <v>588</v>
      </c>
      <c r="B241" s="661" t="s">
        <v>7170</v>
      </c>
      <c r="C241" s="661" t="s">
        <v>1686</v>
      </c>
      <c r="D241" s="661" t="s">
        <v>7242</v>
      </c>
      <c r="E241" s="661" t="s">
        <v>7243</v>
      </c>
      <c r="F241" s="664"/>
      <c r="G241" s="664"/>
      <c r="H241" s="664"/>
      <c r="I241" s="664"/>
      <c r="J241" s="664">
        <v>0</v>
      </c>
      <c r="K241" s="664">
        <v>0</v>
      </c>
      <c r="L241" s="664"/>
      <c r="M241" s="664"/>
      <c r="N241" s="664">
        <v>0</v>
      </c>
      <c r="O241" s="664">
        <v>-2.9103830456733704E-11</v>
      </c>
      <c r="P241" s="677"/>
      <c r="Q241" s="665"/>
    </row>
    <row r="242" spans="1:17" ht="14.4" customHeight="1" x14ac:dyDescent="0.3">
      <c r="A242" s="660" t="s">
        <v>588</v>
      </c>
      <c r="B242" s="661" t="s">
        <v>7170</v>
      </c>
      <c r="C242" s="661" t="s">
        <v>1686</v>
      </c>
      <c r="D242" s="661" t="s">
        <v>7242</v>
      </c>
      <c r="E242" s="661" t="s">
        <v>3982</v>
      </c>
      <c r="F242" s="664"/>
      <c r="G242" s="664"/>
      <c r="H242" s="664"/>
      <c r="I242" s="664"/>
      <c r="J242" s="664">
        <v>4</v>
      </c>
      <c r="K242" s="664">
        <v>236373.88</v>
      </c>
      <c r="L242" s="664"/>
      <c r="M242" s="664">
        <v>59093.47</v>
      </c>
      <c r="N242" s="664">
        <v>6</v>
      </c>
      <c r="O242" s="664">
        <v>354560.81999999995</v>
      </c>
      <c r="P242" s="677"/>
      <c r="Q242" s="665">
        <v>59093.469999999994</v>
      </c>
    </row>
    <row r="243" spans="1:17" ht="14.4" customHeight="1" x14ac:dyDescent="0.3">
      <c r="A243" s="660" t="s">
        <v>588</v>
      </c>
      <c r="B243" s="661" t="s">
        <v>7170</v>
      </c>
      <c r="C243" s="661" t="s">
        <v>1686</v>
      </c>
      <c r="D243" s="661" t="s">
        <v>7195</v>
      </c>
      <c r="E243" s="661" t="s">
        <v>3843</v>
      </c>
      <c r="F243" s="664">
        <v>0.97</v>
      </c>
      <c r="G243" s="664">
        <v>31378.720000000001</v>
      </c>
      <c r="H243" s="664">
        <v>1</v>
      </c>
      <c r="I243" s="664">
        <v>32349.195876288661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588</v>
      </c>
      <c r="B244" s="661" t="s">
        <v>7170</v>
      </c>
      <c r="C244" s="661" t="s">
        <v>1686</v>
      </c>
      <c r="D244" s="661" t="s">
        <v>7199</v>
      </c>
      <c r="E244" s="661" t="s">
        <v>7251</v>
      </c>
      <c r="F244" s="664"/>
      <c r="G244" s="664"/>
      <c r="H244" s="664"/>
      <c r="I244" s="664"/>
      <c r="J244" s="664">
        <v>0</v>
      </c>
      <c r="K244" s="664">
        <v>0</v>
      </c>
      <c r="L244" s="664"/>
      <c r="M244" s="664"/>
      <c r="N244" s="664"/>
      <c r="O244" s="664"/>
      <c r="P244" s="677"/>
      <c r="Q244" s="665"/>
    </row>
    <row r="245" spans="1:17" ht="14.4" customHeight="1" x14ac:dyDescent="0.3">
      <c r="A245" s="660" t="s">
        <v>588</v>
      </c>
      <c r="B245" s="661" t="s">
        <v>7170</v>
      </c>
      <c r="C245" s="661" t="s">
        <v>1686</v>
      </c>
      <c r="D245" s="661" t="s">
        <v>7199</v>
      </c>
      <c r="E245" s="661" t="s">
        <v>3955</v>
      </c>
      <c r="F245" s="664"/>
      <c r="G245" s="664"/>
      <c r="H245" s="664"/>
      <c r="I245" s="664"/>
      <c r="J245" s="664">
        <v>4.29</v>
      </c>
      <c r="K245" s="664">
        <v>52490.85</v>
      </c>
      <c r="L245" s="664"/>
      <c r="M245" s="664">
        <v>12235.629370629371</v>
      </c>
      <c r="N245" s="664"/>
      <c r="O245" s="664"/>
      <c r="P245" s="677"/>
      <c r="Q245" s="665"/>
    </row>
    <row r="246" spans="1:17" ht="14.4" customHeight="1" x14ac:dyDescent="0.3">
      <c r="A246" s="660" t="s">
        <v>588</v>
      </c>
      <c r="B246" s="661" t="s">
        <v>7170</v>
      </c>
      <c r="C246" s="661" t="s">
        <v>1686</v>
      </c>
      <c r="D246" s="661" t="s">
        <v>7263</v>
      </c>
      <c r="E246" s="661" t="s">
        <v>7161</v>
      </c>
      <c r="F246" s="664">
        <v>0.39</v>
      </c>
      <c r="G246" s="664">
        <v>573.86</v>
      </c>
      <c r="H246" s="664">
        <v>1</v>
      </c>
      <c r="I246" s="664">
        <v>1471.4358974358975</v>
      </c>
      <c r="J246" s="664"/>
      <c r="K246" s="664"/>
      <c r="L246" s="664"/>
      <c r="M246" s="664"/>
      <c r="N246" s="664"/>
      <c r="O246" s="664"/>
      <c r="P246" s="677"/>
      <c r="Q246" s="665"/>
    </row>
    <row r="247" spans="1:17" ht="14.4" customHeight="1" x14ac:dyDescent="0.3">
      <c r="A247" s="660" t="s">
        <v>588</v>
      </c>
      <c r="B247" s="661" t="s">
        <v>7170</v>
      </c>
      <c r="C247" s="661" t="s">
        <v>1686</v>
      </c>
      <c r="D247" s="661" t="s">
        <v>7371</v>
      </c>
      <c r="E247" s="661" t="s">
        <v>7372</v>
      </c>
      <c r="F247" s="664">
        <v>1</v>
      </c>
      <c r="G247" s="664">
        <v>3869.1</v>
      </c>
      <c r="H247" s="664">
        <v>1</v>
      </c>
      <c r="I247" s="664">
        <v>3869.1</v>
      </c>
      <c r="J247" s="664"/>
      <c r="K247" s="664"/>
      <c r="L247" s="664"/>
      <c r="M247" s="664"/>
      <c r="N247" s="664"/>
      <c r="O247" s="664"/>
      <c r="P247" s="677"/>
      <c r="Q247" s="665"/>
    </row>
    <row r="248" spans="1:17" ht="14.4" customHeight="1" x14ac:dyDescent="0.3">
      <c r="A248" s="660" t="s">
        <v>588</v>
      </c>
      <c r="B248" s="661" t="s">
        <v>7170</v>
      </c>
      <c r="C248" s="661" t="s">
        <v>1686</v>
      </c>
      <c r="D248" s="661" t="s">
        <v>7216</v>
      </c>
      <c r="E248" s="661" t="s">
        <v>1854</v>
      </c>
      <c r="F248" s="664">
        <v>0.5</v>
      </c>
      <c r="G248" s="664">
        <v>149.93</v>
      </c>
      <c r="H248" s="664">
        <v>1</v>
      </c>
      <c r="I248" s="664">
        <v>299.86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588</v>
      </c>
      <c r="B249" s="661" t="s">
        <v>7170</v>
      </c>
      <c r="C249" s="661" t="s">
        <v>1686</v>
      </c>
      <c r="D249" s="661" t="s">
        <v>7378</v>
      </c>
      <c r="E249" s="661" t="s">
        <v>7277</v>
      </c>
      <c r="F249" s="664"/>
      <c r="G249" s="664"/>
      <c r="H249" s="664"/>
      <c r="I249" s="664"/>
      <c r="J249" s="664">
        <v>0.32</v>
      </c>
      <c r="K249" s="664">
        <v>1837.74</v>
      </c>
      <c r="L249" s="664"/>
      <c r="M249" s="664">
        <v>5742.9375</v>
      </c>
      <c r="N249" s="664"/>
      <c r="O249" s="664"/>
      <c r="P249" s="677"/>
      <c r="Q249" s="665"/>
    </row>
    <row r="250" spans="1:17" ht="14.4" customHeight="1" x14ac:dyDescent="0.3">
      <c r="A250" s="660" t="s">
        <v>588</v>
      </c>
      <c r="B250" s="661" t="s">
        <v>7170</v>
      </c>
      <c r="C250" s="661" t="s">
        <v>1686</v>
      </c>
      <c r="D250" s="661" t="s">
        <v>7222</v>
      </c>
      <c r="E250" s="661" t="s">
        <v>1978</v>
      </c>
      <c r="F250" s="664">
        <v>0.86</v>
      </c>
      <c r="G250" s="664">
        <v>483.81</v>
      </c>
      <c r="H250" s="664">
        <v>1</v>
      </c>
      <c r="I250" s="664">
        <v>562.56976744186045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588</v>
      </c>
      <c r="B251" s="661" t="s">
        <v>7170</v>
      </c>
      <c r="C251" s="661" t="s">
        <v>1686</v>
      </c>
      <c r="D251" s="661" t="s">
        <v>7292</v>
      </c>
      <c r="E251" s="661" t="s">
        <v>2567</v>
      </c>
      <c r="F251" s="664">
        <v>3</v>
      </c>
      <c r="G251" s="664">
        <v>1003.17</v>
      </c>
      <c r="H251" s="664">
        <v>1</v>
      </c>
      <c r="I251" s="664">
        <v>334.39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588</v>
      </c>
      <c r="B252" s="661" t="s">
        <v>7170</v>
      </c>
      <c r="C252" s="661" t="s">
        <v>1686</v>
      </c>
      <c r="D252" s="661" t="s">
        <v>7296</v>
      </c>
      <c r="E252" s="661" t="s">
        <v>7294</v>
      </c>
      <c r="F252" s="664"/>
      <c r="G252" s="664"/>
      <c r="H252" s="664"/>
      <c r="I252" s="664"/>
      <c r="J252" s="664">
        <v>0.49</v>
      </c>
      <c r="K252" s="664">
        <v>727.32</v>
      </c>
      <c r="L252" s="664"/>
      <c r="M252" s="664">
        <v>1484.3265306122451</v>
      </c>
      <c r="N252" s="664"/>
      <c r="O252" s="664"/>
      <c r="P252" s="677"/>
      <c r="Q252" s="665"/>
    </row>
    <row r="253" spans="1:17" ht="14.4" customHeight="1" x14ac:dyDescent="0.3">
      <c r="A253" s="660" t="s">
        <v>588</v>
      </c>
      <c r="B253" s="661" t="s">
        <v>7170</v>
      </c>
      <c r="C253" s="661" t="s">
        <v>1686</v>
      </c>
      <c r="D253" s="661" t="s">
        <v>7298</v>
      </c>
      <c r="E253" s="661" t="s">
        <v>7299</v>
      </c>
      <c r="F253" s="664"/>
      <c r="G253" s="664"/>
      <c r="H253" s="664"/>
      <c r="I253" s="664"/>
      <c r="J253" s="664">
        <v>1.27</v>
      </c>
      <c r="K253" s="664">
        <v>428.39</v>
      </c>
      <c r="L253" s="664"/>
      <c r="M253" s="664">
        <v>337.31496062992125</v>
      </c>
      <c r="N253" s="664"/>
      <c r="O253" s="664"/>
      <c r="P253" s="677"/>
      <c r="Q253" s="665"/>
    </row>
    <row r="254" spans="1:17" ht="14.4" customHeight="1" x14ac:dyDescent="0.3">
      <c r="A254" s="660" t="s">
        <v>588</v>
      </c>
      <c r="B254" s="661" t="s">
        <v>7170</v>
      </c>
      <c r="C254" s="661" t="s">
        <v>1686</v>
      </c>
      <c r="D254" s="661" t="s">
        <v>7308</v>
      </c>
      <c r="E254" s="661" t="s">
        <v>1899</v>
      </c>
      <c r="F254" s="664"/>
      <c r="G254" s="664"/>
      <c r="H254" s="664"/>
      <c r="I254" s="664"/>
      <c r="J254" s="664">
        <v>0.48</v>
      </c>
      <c r="K254" s="664">
        <v>6994.53</v>
      </c>
      <c r="L254" s="664"/>
      <c r="M254" s="664">
        <v>14571.9375</v>
      </c>
      <c r="N254" s="664"/>
      <c r="O254" s="664"/>
      <c r="P254" s="677"/>
      <c r="Q254" s="665"/>
    </row>
    <row r="255" spans="1:17" ht="14.4" customHeight="1" x14ac:dyDescent="0.3">
      <c r="A255" s="660" t="s">
        <v>588</v>
      </c>
      <c r="B255" s="661" t="s">
        <v>7170</v>
      </c>
      <c r="C255" s="661" t="s">
        <v>1686</v>
      </c>
      <c r="D255" s="661" t="s">
        <v>7315</v>
      </c>
      <c r="E255" s="661" t="s">
        <v>7316</v>
      </c>
      <c r="F255" s="664">
        <v>0</v>
      </c>
      <c r="G255" s="664">
        <v>0</v>
      </c>
      <c r="H255" s="664"/>
      <c r="I255" s="664"/>
      <c r="J255" s="664"/>
      <c r="K255" s="664"/>
      <c r="L255" s="664"/>
      <c r="M255" s="664"/>
      <c r="N255" s="664"/>
      <c r="O255" s="664"/>
      <c r="P255" s="677"/>
      <c r="Q255" s="665"/>
    </row>
    <row r="256" spans="1:17" ht="14.4" customHeight="1" x14ac:dyDescent="0.3">
      <c r="A256" s="660" t="s">
        <v>588</v>
      </c>
      <c r="B256" s="661" t="s">
        <v>7170</v>
      </c>
      <c r="C256" s="661" t="s">
        <v>1686</v>
      </c>
      <c r="D256" s="661" t="s">
        <v>7315</v>
      </c>
      <c r="E256" s="661" t="s">
        <v>3960</v>
      </c>
      <c r="F256" s="664">
        <v>1</v>
      </c>
      <c r="G256" s="664">
        <v>27490.41</v>
      </c>
      <c r="H256" s="664">
        <v>1</v>
      </c>
      <c r="I256" s="664">
        <v>27490.41</v>
      </c>
      <c r="J256" s="664"/>
      <c r="K256" s="664"/>
      <c r="L256" s="664"/>
      <c r="M256" s="664"/>
      <c r="N256" s="664"/>
      <c r="O256" s="664"/>
      <c r="P256" s="677"/>
      <c r="Q256" s="665"/>
    </row>
    <row r="257" spans="1:17" ht="14.4" customHeight="1" x14ac:dyDescent="0.3">
      <c r="A257" s="660" t="s">
        <v>588</v>
      </c>
      <c r="B257" s="661" t="s">
        <v>7170</v>
      </c>
      <c r="C257" s="661" t="s">
        <v>1686</v>
      </c>
      <c r="D257" s="661" t="s">
        <v>7321</v>
      </c>
      <c r="E257" s="661" t="s">
        <v>7322</v>
      </c>
      <c r="F257" s="664"/>
      <c r="G257" s="664"/>
      <c r="H257" s="664"/>
      <c r="I257" s="664"/>
      <c r="J257" s="664"/>
      <c r="K257" s="664"/>
      <c r="L257" s="664"/>
      <c r="M257" s="664"/>
      <c r="N257" s="664">
        <v>0</v>
      </c>
      <c r="O257" s="664">
        <v>0</v>
      </c>
      <c r="P257" s="677"/>
      <c r="Q257" s="665"/>
    </row>
    <row r="258" spans="1:17" ht="14.4" customHeight="1" x14ac:dyDescent="0.3">
      <c r="A258" s="660" t="s">
        <v>588</v>
      </c>
      <c r="B258" s="661" t="s">
        <v>7170</v>
      </c>
      <c r="C258" s="661" t="s">
        <v>1686</v>
      </c>
      <c r="D258" s="661" t="s">
        <v>7321</v>
      </c>
      <c r="E258" s="661" t="s">
        <v>3971</v>
      </c>
      <c r="F258" s="664"/>
      <c r="G258" s="664"/>
      <c r="H258" s="664"/>
      <c r="I258" s="664"/>
      <c r="J258" s="664"/>
      <c r="K258" s="664"/>
      <c r="L258" s="664"/>
      <c r="M258" s="664"/>
      <c r="N258" s="664">
        <v>1</v>
      </c>
      <c r="O258" s="664">
        <v>92785.3</v>
      </c>
      <c r="P258" s="677"/>
      <c r="Q258" s="665">
        <v>92785.3</v>
      </c>
    </row>
    <row r="259" spans="1:17" ht="14.4" customHeight="1" x14ac:dyDescent="0.3">
      <c r="A259" s="660" t="s">
        <v>588</v>
      </c>
      <c r="B259" s="661" t="s">
        <v>7170</v>
      </c>
      <c r="C259" s="661" t="s">
        <v>7456</v>
      </c>
      <c r="D259" s="661" t="s">
        <v>7457</v>
      </c>
      <c r="E259" s="661" t="s">
        <v>7458</v>
      </c>
      <c r="F259" s="664">
        <v>1</v>
      </c>
      <c r="G259" s="664">
        <v>867</v>
      </c>
      <c r="H259" s="664">
        <v>1</v>
      </c>
      <c r="I259" s="664">
        <v>867</v>
      </c>
      <c r="J259" s="664"/>
      <c r="K259" s="664"/>
      <c r="L259" s="664"/>
      <c r="M259" s="664"/>
      <c r="N259" s="664"/>
      <c r="O259" s="664"/>
      <c r="P259" s="677"/>
      <c r="Q259" s="665"/>
    </row>
    <row r="260" spans="1:17" ht="14.4" customHeight="1" x14ac:dyDescent="0.3">
      <c r="A260" s="660" t="s">
        <v>588</v>
      </c>
      <c r="B260" s="661" t="s">
        <v>7170</v>
      </c>
      <c r="C260" s="661" t="s">
        <v>7468</v>
      </c>
      <c r="D260" s="661" t="s">
        <v>7489</v>
      </c>
      <c r="E260" s="661" t="s">
        <v>7490</v>
      </c>
      <c r="F260" s="664"/>
      <c r="G260" s="664"/>
      <c r="H260" s="664"/>
      <c r="I260" s="664"/>
      <c r="J260" s="664">
        <v>1</v>
      </c>
      <c r="K260" s="664">
        <v>277</v>
      </c>
      <c r="L260" s="664"/>
      <c r="M260" s="664">
        <v>277</v>
      </c>
      <c r="N260" s="664">
        <v>4</v>
      </c>
      <c r="O260" s="664">
        <v>1116</v>
      </c>
      <c r="P260" s="677"/>
      <c r="Q260" s="665">
        <v>279</v>
      </c>
    </row>
    <row r="261" spans="1:17" ht="14.4" customHeight="1" x14ac:dyDescent="0.3">
      <c r="A261" s="660" t="s">
        <v>588</v>
      </c>
      <c r="B261" s="661" t="s">
        <v>7170</v>
      </c>
      <c r="C261" s="661" t="s">
        <v>7468</v>
      </c>
      <c r="D261" s="661" t="s">
        <v>7469</v>
      </c>
      <c r="E261" s="661" t="s">
        <v>7470</v>
      </c>
      <c r="F261" s="664">
        <v>67</v>
      </c>
      <c r="G261" s="664">
        <v>2278</v>
      </c>
      <c r="H261" s="664">
        <v>1</v>
      </c>
      <c r="I261" s="664">
        <v>34</v>
      </c>
      <c r="J261" s="664">
        <v>59</v>
      </c>
      <c r="K261" s="664">
        <v>2006</v>
      </c>
      <c r="L261" s="664">
        <v>0.88059701492537312</v>
      </c>
      <c r="M261" s="664">
        <v>34</v>
      </c>
      <c r="N261" s="664">
        <v>59</v>
      </c>
      <c r="O261" s="664">
        <v>2053</v>
      </c>
      <c r="P261" s="677">
        <v>0.90122914837576817</v>
      </c>
      <c r="Q261" s="665">
        <v>34.796610169491522</v>
      </c>
    </row>
    <row r="262" spans="1:17" ht="14.4" customHeight="1" x14ac:dyDescent="0.3">
      <c r="A262" s="660" t="s">
        <v>588</v>
      </c>
      <c r="B262" s="661" t="s">
        <v>7170</v>
      </c>
      <c r="C262" s="661" t="s">
        <v>7468</v>
      </c>
      <c r="D262" s="661" t="s">
        <v>7495</v>
      </c>
      <c r="E262" s="661" t="s">
        <v>7496</v>
      </c>
      <c r="F262" s="664"/>
      <c r="G262" s="664"/>
      <c r="H262" s="664"/>
      <c r="I262" s="664"/>
      <c r="J262" s="664">
        <v>1</v>
      </c>
      <c r="K262" s="664">
        <v>5</v>
      </c>
      <c r="L262" s="664"/>
      <c r="M262" s="664">
        <v>5</v>
      </c>
      <c r="N262" s="664">
        <v>5</v>
      </c>
      <c r="O262" s="664">
        <v>25</v>
      </c>
      <c r="P262" s="677"/>
      <c r="Q262" s="665">
        <v>5</v>
      </c>
    </row>
    <row r="263" spans="1:17" ht="14.4" customHeight="1" x14ac:dyDescent="0.3">
      <c r="A263" s="660" t="s">
        <v>588</v>
      </c>
      <c r="B263" s="661" t="s">
        <v>7170</v>
      </c>
      <c r="C263" s="661" t="s">
        <v>7468</v>
      </c>
      <c r="D263" s="661" t="s">
        <v>7473</v>
      </c>
      <c r="E263" s="661" t="s">
        <v>7474</v>
      </c>
      <c r="F263" s="664"/>
      <c r="G263" s="664"/>
      <c r="H263" s="664"/>
      <c r="I263" s="664"/>
      <c r="J263" s="664">
        <v>3</v>
      </c>
      <c r="K263" s="664">
        <v>489</v>
      </c>
      <c r="L263" s="664"/>
      <c r="M263" s="664">
        <v>163</v>
      </c>
      <c r="N263" s="664">
        <v>2</v>
      </c>
      <c r="O263" s="664">
        <v>327</v>
      </c>
      <c r="P263" s="677"/>
      <c r="Q263" s="665">
        <v>163.5</v>
      </c>
    </row>
    <row r="264" spans="1:17" ht="14.4" customHeight="1" x14ac:dyDescent="0.3">
      <c r="A264" s="660" t="s">
        <v>588</v>
      </c>
      <c r="B264" s="661" t="s">
        <v>7170</v>
      </c>
      <c r="C264" s="661" t="s">
        <v>7468</v>
      </c>
      <c r="D264" s="661" t="s">
        <v>7475</v>
      </c>
      <c r="E264" s="661" t="s">
        <v>7476</v>
      </c>
      <c r="F264" s="664">
        <v>3</v>
      </c>
      <c r="G264" s="664">
        <v>0</v>
      </c>
      <c r="H264" s="664"/>
      <c r="I264" s="664">
        <v>0</v>
      </c>
      <c r="J264" s="664">
        <v>7</v>
      </c>
      <c r="K264" s="664">
        <v>0</v>
      </c>
      <c r="L264" s="664"/>
      <c r="M264" s="664">
        <v>0</v>
      </c>
      <c r="N264" s="664">
        <v>11</v>
      </c>
      <c r="O264" s="664">
        <v>0</v>
      </c>
      <c r="P264" s="677"/>
      <c r="Q264" s="665">
        <v>0</v>
      </c>
    </row>
    <row r="265" spans="1:17" ht="14.4" customHeight="1" x14ac:dyDescent="0.3">
      <c r="A265" s="660" t="s">
        <v>588</v>
      </c>
      <c r="B265" s="661" t="s">
        <v>7170</v>
      </c>
      <c r="C265" s="661" t="s">
        <v>7468</v>
      </c>
      <c r="D265" s="661" t="s">
        <v>7477</v>
      </c>
      <c r="E265" s="661" t="s">
        <v>7478</v>
      </c>
      <c r="F265" s="664">
        <v>9</v>
      </c>
      <c r="G265" s="664">
        <v>927</v>
      </c>
      <c r="H265" s="664">
        <v>1</v>
      </c>
      <c r="I265" s="664">
        <v>103</v>
      </c>
      <c r="J265" s="664">
        <v>6</v>
      </c>
      <c r="K265" s="664">
        <v>624</v>
      </c>
      <c r="L265" s="664">
        <v>0.67313915857605178</v>
      </c>
      <c r="M265" s="664">
        <v>104</v>
      </c>
      <c r="N265" s="664">
        <v>2</v>
      </c>
      <c r="O265" s="664">
        <v>210</v>
      </c>
      <c r="P265" s="677">
        <v>0.22653721682847897</v>
      </c>
      <c r="Q265" s="665">
        <v>105</v>
      </c>
    </row>
    <row r="266" spans="1:17" ht="14.4" customHeight="1" x14ac:dyDescent="0.3">
      <c r="A266" s="660" t="s">
        <v>588</v>
      </c>
      <c r="B266" s="661" t="s">
        <v>7170</v>
      </c>
      <c r="C266" s="661" t="s">
        <v>7468</v>
      </c>
      <c r="D266" s="661" t="s">
        <v>7501</v>
      </c>
      <c r="E266" s="661" t="s">
        <v>7502</v>
      </c>
      <c r="F266" s="664">
        <v>7</v>
      </c>
      <c r="G266" s="664">
        <v>0</v>
      </c>
      <c r="H266" s="664"/>
      <c r="I266" s="664">
        <v>0</v>
      </c>
      <c r="J266" s="664">
        <v>9</v>
      </c>
      <c r="K266" s="664">
        <v>0</v>
      </c>
      <c r="L266" s="664"/>
      <c r="M266" s="664">
        <v>0</v>
      </c>
      <c r="N266" s="664">
        <v>6</v>
      </c>
      <c r="O266" s="664">
        <v>0</v>
      </c>
      <c r="P266" s="677"/>
      <c r="Q266" s="665">
        <v>0</v>
      </c>
    </row>
    <row r="267" spans="1:17" ht="14.4" customHeight="1" x14ac:dyDescent="0.3">
      <c r="A267" s="660" t="s">
        <v>588</v>
      </c>
      <c r="B267" s="661" t="s">
        <v>7170</v>
      </c>
      <c r="C267" s="661" t="s">
        <v>7468</v>
      </c>
      <c r="D267" s="661" t="s">
        <v>7509</v>
      </c>
      <c r="E267" s="661" t="s">
        <v>7510</v>
      </c>
      <c r="F267" s="664"/>
      <c r="G267" s="664"/>
      <c r="H267" s="664"/>
      <c r="I267" s="664"/>
      <c r="J267" s="664">
        <v>1</v>
      </c>
      <c r="K267" s="664">
        <v>81</v>
      </c>
      <c r="L267" s="664"/>
      <c r="M267" s="664">
        <v>81</v>
      </c>
      <c r="N267" s="664"/>
      <c r="O267" s="664"/>
      <c r="P267" s="677"/>
      <c r="Q267" s="665"/>
    </row>
    <row r="268" spans="1:17" ht="14.4" customHeight="1" x14ac:dyDescent="0.3">
      <c r="A268" s="660" t="s">
        <v>588</v>
      </c>
      <c r="B268" s="661" t="s">
        <v>7170</v>
      </c>
      <c r="C268" s="661" t="s">
        <v>7468</v>
      </c>
      <c r="D268" s="661" t="s">
        <v>7483</v>
      </c>
      <c r="E268" s="661" t="s">
        <v>7484</v>
      </c>
      <c r="F268" s="664">
        <v>2</v>
      </c>
      <c r="G268" s="664">
        <v>656</v>
      </c>
      <c r="H268" s="664">
        <v>1</v>
      </c>
      <c r="I268" s="664">
        <v>328</v>
      </c>
      <c r="J268" s="664">
        <v>6</v>
      </c>
      <c r="K268" s="664">
        <v>1962</v>
      </c>
      <c r="L268" s="664">
        <v>2.9908536585365852</v>
      </c>
      <c r="M268" s="664">
        <v>327</v>
      </c>
      <c r="N268" s="664">
        <v>8</v>
      </c>
      <c r="O268" s="664">
        <v>2640</v>
      </c>
      <c r="P268" s="677">
        <v>4.024390243902439</v>
      </c>
      <c r="Q268" s="665">
        <v>330</v>
      </c>
    </row>
    <row r="269" spans="1:17" ht="14.4" customHeight="1" x14ac:dyDescent="0.3">
      <c r="A269" s="660" t="s">
        <v>588</v>
      </c>
      <c r="B269" s="661" t="s">
        <v>7170</v>
      </c>
      <c r="C269" s="661" t="s">
        <v>7468</v>
      </c>
      <c r="D269" s="661" t="s">
        <v>7505</v>
      </c>
      <c r="E269" s="661" t="s">
        <v>7506</v>
      </c>
      <c r="F269" s="664"/>
      <c r="G269" s="664"/>
      <c r="H269" s="664"/>
      <c r="I269" s="664"/>
      <c r="J269" s="664">
        <v>7</v>
      </c>
      <c r="K269" s="664">
        <v>4515</v>
      </c>
      <c r="L269" s="664"/>
      <c r="M269" s="664">
        <v>645</v>
      </c>
      <c r="N269" s="664">
        <v>3</v>
      </c>
      <c r="O269" s="664">
        <v>1941</v>
      </c>
      <c r="P269" s="677"/>
      <c r="Q269" s="665">
        <v>647</v>
      </c>
    </row>
    <row r="270" spans="1:17" ht="14.4" customHeight="1" x14ac:dyDescent="0.3">
      <c r="A270" s="660" t="s">
        <v>588</v>
      </c>
      <c r="B270" s="661" t="s">
        <v>7170</v>
      </c>
      <c r="C270" s="661" t="s">
        <v>7468</v>
      </c>
      <c r="D270" s="661" t="s">
        <v>7515</v>
      </c>
      <c r="E270" s="661" t="s">
        <v>7516</v>
      </c>
      <c r="F270" s="664">
        <v>4</v>
      </c>
      <c r="G270" s="664">
        <v>448</v>
      </c>
      <c r="H270" s="664">
        <v>1</v>
      </c>
      <c r="I270" s="664">
        <v>112</v>
      </c>
      <c r="J270" s="664">
        <v>4</v>
      </c>
      <c r="K270" s="664">
        <v>448</v>
      </c>
      <c r="L270" s="664">
        <v>1</v>
      </c>
      <c r="M270" s="664">
        <v>112</v>
      </c>
      <c r="N270" s="664">
        <v>14</v>
      </c>
      <c r="O270" s="664">
        <v>1584</v>
      </c>
      <c r="P270" s="677">
        <v>3.5357142857142856</v>
      </c>
      <c r="Q270" s="665">
        <v>113.14285714285714</v>
      </c>
    </row>
    <row r="271" spans="1:17" ht="14.4" customHeight="1" x14ac:dyDescent="0.3">
      <c r="A271" s="660" t="s">
        <v>588</v>
      </c>
      <c r="B271" s="661" t="s">
        <v>7517</v>
      </c>
      <c r="C271" s="661" t="s">
        <v>1686</v>
      </c>
      <c r="D271" s="661" t="s">
        <v>7262</v>
      </c>
      <c r="E271" s="661" t="s">
        <v>7161</v>
      </c>
      <c r="F271" s="664">
        <v>0.87</v>
      </c>
      <c r="G271" s="664">
        <v>2.61</v>
      </c>
      <c r="H271" s="664">
        <v>1</v>
      </c>
      <c r="I271" s="664">
        <v>3</v>
      </c>
      <c r="J271" s="664"/>
      <c r="K271" s="664"/>
      <c r="L271" s="664"/>
      <c r="M271" s="664"/>
      <c r="N271" s="664"/>
      <c r="O271" s="664"/>
      <c r="P271" s="677"/>
      <c r="Q271" s="665"/>
    </row>
    <row r="272" spans="1:17" ht="14.4" customHeight="1" x14ac:dyDescent="0.3">
      <c r="A272" s="660" t="s">
        <v>588</v>
      </c>
      <c r="B272" s="661" t="s">
        <v>7517</v>
      </c>
      <c r="C272" s="661" t="s">
        <v>1686</v>
      </c>
      <c r="D272" s="661" t="s">
        <v>7376</v>
      </c>
      <c r="E272" s="661" t="s">
        <v>2029</v>
      </c>
      <c r="F272" s="664"/>
      <c r="G272" s="664"/>
      <c r="H272" s="664"/>
      <c r="I272" s="664"/>
      <c r="J272" s="664">
        <v>0.31</v>
      </c>
      <c r="K272" s="664">
        <v>81.239999999999995</v>
      </c>
      <c r="L272" s="664"/>
      <c r="M272" s="664">
        <v>262.06451612903226</v>
      </c>
      <c r="N272" s="664"/>
      <c r="O272" s="664"/>
      <c r="P272" s="677"/>
      <c r="Q272" s="665"/>
    </row>
    <row r="273" spans="1:17" ht="14.4" customHeight="1" x14ac:dyDescent="0.3">
      <c r="A273" s="660" t="s">
        <v>588</v>
      </c>
      <c r="B273" s="661" t="s">
        <v>7517</v>
      </c>
      <c r="C273" s="661" t="s">
        <v>1686</v>
      </c>
      <c r="D273" s="661" t="s">
        <v>7298</v>
      </c>
      <c r="E273" s="661" t="s">
        <v>7299</v>
      </c>
      <c r="F273" s="664"/>
      <c r="G273" s="664"/>
      <c r="H273" s="664"/>
      <c r="I273" s="664"/>
      <c r="J273" s="664">
        <v>0.6</v>
      </c>
      <c r="K273" s="664">
        <v>202.39</v>
      </c>
      <c r="L273" s="664"/>
      <c r="M273" s="664">
        <v>337.31666666666666</v>
      </c>
      <c r="N273" s="664"/>
      <c r="O273" s="664"/>
      <c r="P273" s="677"/>
      <c r="Q273" s="665"/>
    </row>
    <row r="274" spans="1:17" ht="14.4" customHeight="1" x14ac:dyDescent="0.3">
      <c r="A274" s="660" t="s">
        <v>588</v>
      </c>
      <c r="B274" s="661" t="s">
        <v>7517</v>
      </c>
      <c r="C274" s="661" t="s">
        <v>1686</v>
      </c>
      <c r="D274" s="661" t="s">
        <v>7302</v>
      </c>
      <c r="E274" s="661" t="s">
        <v>1912</v>
      </c>
      <c r="F274" s="664">
        <v>1</v>
      </c>
      <c r="G274" s="664">
        <v>490.48</v>
      </c>
      <c r="H274" s="664">
        <v>1</v>
      </c>
      <c r="I274" s="664">
        <v>490.48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588</v>
      </c>
      <c r="B275" s="661" t="s">
        <v>7517</v>
      </c>
      <c r="C275" s="661" t="s">
        <v>1686</v>
      </c>
      <c r="D275" s="661" t="s">
        <v>7308</v>
      </c>
      <c r="E275" s="661" t="s">
        <v>1899</v>
      </c>
      <c r="F275" s="664">
        <v>1</v>
      </c>
      <c r="G275" s="664">
        <v>13825.9</v>
      </c>
      <c r="H275" s="664">
        <v>1</v>
      </c>
      <c r="I275" s="664">
        <v>13825.9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588</v>
      </c>
      <c r="B276" s="661" t="s">
        <v>7517</v>
      </c>
      <c r="C276" s="661" t="s">
        <v>7456</v>
      </c>
      <c r="D276" s="661" t="s">
        <v>7545</v>
      </c>
      <c r="E276" s="661" t="s">
        <v>7546</v>
      </c>
      <c r="F276" s="664">
        <v>21</v>
      </c>
      <c r="G276" s="664">
        <v>14922.600000000004</v>
      </c>
      <c r="H276" s="664">
        <v>1</v>
      </c>
      <c r="I276" s="664">
        <v>710.60000000000014</v>
      </c>
      <c r="J276" s="664">
        <v>26</v>
      </c>
      <c r="K276" s="664">
        <v>18475.600000000002</v>
      </c>
      <c r="L276" s="664">
        <v>1.2380952380952379</v>
      </c>
      <c r="M276" s="664">
        <v>710.60000000000014</v>
      </c>
      <c r="N276" s="664">
        <v>32</v>
      </c>
      <c r="O276" s="664">
        <v>22739.200000000004</v>
      </c>
      <c r="P276" s="677">
        <v>1.5238095238095237</v>
      </c>
      <c r="Q276" s="665">
        <v>710.60000000000014</v>
      </c>
    </row>
    <row r="277" spans="1:17" ht="14.4" customHeight="1" x14ac:dyDescent="0.3">
      <c r="A277" s="660" t="s">
        <v>588</v>
      </c>
      <c r="B277" s="661" t="s">
        <v>7517</v>
      </c>
      <c r="C277" s="661" t="s">
        <v>7456</v>
      </c>
      <c r="D277" s="661" t="s">
        <v>7549</v>
      </c>
      <c r="E277" s="661" t="s">
        <v>7550</v>
      </c>
      <c r="F277" s="664">
        <v>1</v>
      </c>
      <c r="G277" s="664">
        <v>746.4</v>
      </c>
      <c r="H277" s="664">
        <v>1</v>
      </c>
      <c r="I277" s="664">
        <v>746.4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588</v>
      </c>
      <c r="B278" s="661" t="s">
        <v>7517</v>
      </c>
      <c r="C278" s="661" t="s">
        <v>7456</v>
      </c>
      <c r="D278" s="661" t="s">
        <v>7547</v>
      </c>
      <c r="E278" s="661" t="s">
        <v>7548</v>
      </c>
      <c r="F278" s="664">
        <v>6</v>
      </c>
      <c r="G278" s="664">
        <v>12068.4</v>
      </c>
      <c r="H278" s="664">
        <v>1</v>
      </c>
      <c r="I278" s="664">
        <v>2011.3999999999999</v>
      </c>
      <c r="J278" s="664">
        <v>5</v>
      </c>
      <c r="K278" s="664">
        <v>10057</v>
      </c>
      <c r="L278" s="664">
        <v>0.83333333333333337</v>
      </c>
      <c r="M278" s="664">
        <v>2011.4</v>
      </c>
      <c r="N278" s="664">
        <v>6</v>
      </c>
      <c r="O278" s="664">
        <v>12068.4</v>
      </c>
      <c r="P278" s="677">
        <v>1</v>
      </c>
      <c r="Q278" s="665">
        <v>2011.3999999999999</v>
      </c>
    </row>
    <row r="279" spans="1:17" ht="14.4" customHeight="1" x14ac:dyDescent="0.3">
      <c r="A279" s="660" t="s">
        <v>588</v>
      </c>
      <c r="B279" s="661" t="s">
        <v>7517</v>
      </c>
      <c r="C279" s="661" t="s">
        <v>7468</v>
      </c>
      <c r="D279" s="661" t="s">
        <v>7469</v>
      </c>
      <c r="E279" s="661" t="s">
        <v>7470</v>
      </c>
      <c r="F279" s="664">
        <v>46</v>
      </c>
      <c r="G279" s="664">
        <v>1564</v>
      </c>
      <c r="H279" s="664">
        <v>1</v>
      </c>
      <c r="I279" s="664">
        <v>34</v>
      </c>
      <c r="J279" s="664">
        <v>123</v>
      </c>
      <c r="K279" s="664">
        <v>4182</v>
      </c>
      <c r="L279" s="664">
        <v>2.6739130434782608</v>
      </c>
      <c r="M279" s="664">
        <v>34</v>
      </c>
      <c r="N279" s="664">
        <v>139</v>
      </c>
      <c r="O279" s="664">
        <v>4828</v>
      </c>
      <c r="P279" s="677">
        <v>3.0869565217391304</v>
      </c>
      <c r="Q279" s="665">
        <v>34.733812949640289</v>
      </c>
    </row>
    <row r="280" spans="1:17" ht="14.4" customHeight="1" x14ac:dyDescent="0.3">
      <c r="A280" s="660" t="s">
        <v>588</v>
      </c>
      <c r="B280" s="661" t="s">
        <v>7517</v>
      </c>
      <c r="C280" s="661" t="s">
        <v>7468</v>
      </c>
      <c r="D280" s="661" t="s">
        <v>7495</v>
      </c>
      <c r="E280" s="661" t="s">
        <v>7496</v>
      </c>
      <c r="F280" s="664"/>
      <c r="G280" s="664"/>
      <c r="H280" s="664"/>
      <c r="I280" s="664"/>
      <c r="J280" s="664">
        <v>1</v>
      </c>
      <c r="K280" s="664">
        <v>5</v>
      </c>
      <c r="L280" s="664"/>
      <c r="M280" s="664">
        <v>5</v>
      </c>
      <c r="N280" s="664">
        <v>4</v>
      </c>
      <c r="O280" s="664">
        <v>20</v>
      </c>
      <c r="P280" s="677"/>
      <c r="Q280" s="665">
        <v>5</v>
      </c>
    </row>
    <row r="281" spans="1:17" ht="14.4" customHeight="1" x14ac:dyDescent="0.3">
      <c r="A281" s="660" t="s">
        <v>588</v>
      </c>
      <c r="B281" s="661" t="s">
        <v>7517</v>
      </c>
      <c r="C281" s="661" t="s">
        <v>7468</v>
      </c>
      <c r="D281" s="661" t="s">
        <v>7497</v>
      </c>
      <c r="E281" s="661" t="s">
        <v>7498</v>
      </c>
      <c r="F281" s="664"/>
      <c r="G281" s="664"/>
      <c r="H281" s="664"/>
      <c r="I281" s="664"/>
      <c r="J281" s="664"/>
      <c r="K281" s="664"/>
      <c r="L281" s="664"/>
      <c r="M281" s="664"/>
      <c r="N281" s="664">
        <v>1</v>
      </c>
      <c r="O281" s="664">
        <v>5</v>
      </c>
      <c r="P281" s="677"/>
      <c r="Q281" s="665">
        <v>5</v>
      </c>
    </row>
    <row r="282" spans="1:17" ht="14.4" customHeight="1" x14ac:dyDescent="0.3">
      <c r="A282" s="660" t="s">
        <v>588</v>
      </c>
      <c r="B282" s="661" t="s">
        <v>7517</v>
      </c>
      <c r="C282" s="661" t="s">
        <v>7468</v>
      </c>
      <c r="D282" s="661" t="s">
        <v>7513</v>
      </c>
      <c r="E282" s="661" t="s">
        <v>7514</v>
      </c>
      <c r="F282" s="664">
        <v>3</v>
      </c>
      <c r="G282" s="664">
        <v>486</v>
      </c>
      <c r="H282" s="664">
        <v>1</v>
      </c>
      <c r="I282" s="664">
        <v>162</v>
      </c>
      <c r="J282" s="664">
        <v>68</v>
      </c>
      <c r="K282" s="664">
        <v>11084</v>
      </c>
      <c r="L282" s="664">
        <v>22.806584362139919</v>
      </c>
      <c r="M282" s="664">
        <v>163</v>
      </c>
      <c r="N282" s="664">
        <v>64</v>
      </c>
      <c r="O282" s="664">
        <v>10472</v>
      </c>
      <c r="P282" s="677">
        <v>21.547325102880659</v>
      </c>
      <c r="Q282" s="665">
        <v>163.625</v>
      </c>
    </row>
    <row r="283" spans="1:17" ht="14.4" customHeight="1" x14ac:dyDescent="0.3">
      <c r="A283" s="660" t="s">
        <v>588</v>
      </c>
      <c r="B283" s="661" t="s">
        <v>7517</v>
      </c>
      <c r="C283" s="661" t="s">
        <v>7468</v>
      </c>
      <c r="D283" s="661" t="s">
        <v>7554</v>
      </c>
      <c r="E283" s="661" t="s">
        <v>7555</v>
      </c>
      <c r="F283" s="664">
        <v>48</v>
      </c>
      <c r="G283" s="664">
        <v>56784</v>
      </c>
      <c r="H283" s="664">
        <v>1</v>
      </c>
      <c r="I283" s="664">
        <v>1183</v>
      </c>
      <c r="J283" s="664">
        <v>66</v>
      </c>
      <c r="K283" s="664">
        <v>78276</v>
      </c>
      <c r="L283" s="664">
        <v>1.378486897717667</v>
      </c>
      <c r="M283" s="664">
        <v>1186</v>
      </c>
      <c r="N283" s="664">
        <v>44</v>
      </c>
      <c r="O283" s="664">
        <v>52364</v>
      </c>
      <c r="P283" s="677">
        <v>0.92216117216117222</v>
      </c>
      <c r="Q283" s="665">
        <v>1190.090909090909</v>
      </c>
    </row>
    <row r="284" spans="1:17" ht="14.4" customHeight="1" x14ac:dyDescent="0.3">
      <c r="A284" s="660" t="s">
        <v>588</v>
      </c>
      <c r="B284" s="661" t="s">
        <v>7517</v>
      </c>
      <c r="C284" s="661" t="s">
        <v>7468</v>
      </c>
      <c r="D284" s="661" t="s">
        <v>7556</v>
      </c>
      <c r="E284" s="661" t="s">
        <v>7557</v>
      </c>
      <c r="F284" s="664">
        <v>10996</v>
      </c>
      <c r="G284" s="664">
        <v>7752180</v>
      </c>
      <c r="H284" s="664">
        <v>1</v>
      </c>
      <c r="I284" s="664">
        <v>705</v>
      </c>
      <c r="J284" s="664">
        <v>9195</v>
      </c>
      <c r="K284" s="664">
        <v>6491670</v>
      </c>
      <c r="L284" s="664">
        <v>0.83739928639427874</v>
      </c>
      <c r="M284" s="664">
        <v>706</v>
      </c>
      <c r="N284" s="664">
        <v>9020</v>
      </c>
      <c r="O284" s="664">
        <v>6373487</v>
      </c>
      <c r="P284" s="677">
        <v>0.8221541553472701</v>
      </c>
      <c r="Q284" s="665">
        <v>706.59501108647453</v>
      </c>
    </row>
    <row r="285" spans="1:17" ht="14.4" customHeight="1" x14ac:dyDescent="0.3">
      <c r="A285" s="660" t="s">
        <v>588</v>
      </c>
      <c r="B285" s="661" t="s">
        <v>7517</v>
      </c>
      <c r="C285" s="661" t="s">
        <v>7468</v>
      </c>
      <c r="D285" s="661" t="s">
        <v>7558</v>
      </c>
      <c r="E285" s="661" t="s">
        <v>7559</v>
      </c>
      <c r="F285" s="664"/>
      <c r="G285" s="664"/>
      <c r="H285" s="664"/>
      <c r="I285" s="664"/>
      <c r="J285" s="664">
        <v>76</v>
      </c>
      <c r="K285" s="664">
        <v>46892</v>
      </c>
      <c r="L285" s="664"/>
      <c r="M285" s="664">
        <v>617</v>
      </c>
      <c r="N285" s="664">
        <v>25</v>
      </c>
      <c r="O285" s="664">
        <v>15430</v>
      </c>
      <c r="P285" s="677"/>
      <c r="Q285" s="665">
        <v>617.20000000000005</v>
      </c>
    </row>
    <row r="286" spans="1:17" ht="14.4" customHeight="1" x14ac:dyDescent="0.3">
      <c r="A286" s="660" t="s">
        <v>588</v>
      </c>
      <c r="B286" s="661" t="s">
        <v>7517</v>
      </c>
      <c r="C286" s="661" t="s">
        <v>7468</v>
      </c>
      <c r="D286" s="661" t="s">
        <v>7560</v>
      </c>
      <c r="E286" s="661" t="s">
        <v>7561</v>
      </c>
      <c r="F286" s="664">
        <v>5</v>
      </c>
      <c r="G286" s="664">
        <v>30160</v>
      </c>
      <c r="H286" s="664">
        <v>1</v>
      </c>
      <c r="I286" s="664">
        <v>6032</v>
      </c>
      <c r="J286" s="664"/>
      <c r="K286" s="664"/>
      <c r="L286" s="664"/>
      <c r="M286" s="664"/>
      <c r="N286" s="664">
        <v>3</v>
      </c>
      <c r="O286" s="664">
        <v>18125</v>
      </c>
      <c r="P286" s="677">
        <v>0.60096153846153844</v>
      </c>
      <c r="Q286" s="665">
        <v>6041.666666666667</v>
      </c>
    </row>
    <row r="287" spans="1:17" ht="14.4" customHeight="1" x14ac:dyDescent="0.3">
      <c r="A287" s="660" t="s">
        <v>588</v>
      </c>
      <c r="B287" s="661" t="s">
        <v>7517</v>
      </c>
      <c r="C287" s="661" t="s">
        <v>7468</v>
      </c>
      <c r="D287" s="661" t="s">
        <v>7562</v>
      </c>
      <c r="E287" s="661" t="s">
        <v>7563</v>
      </c>
      <c r="F287" s="664">
        <v>32</v>
      </c>
      <c r="G287" s="664">
        <v>209536</v>
      </c>
      <c r="H287" s="664">
        <v>1</v>
      </c>
      <c r="I287" s="664">
        <v>6548</v>
      </c>
      <c r="J287" s="664">
        <v>49</v>
      </c>
      <c r="K287" s="664">
        <v>321293</v>
      </c>
      <c r="L287" s="664">
        <v>1.5333546502748931</v>
      </c>
      <c r="M287" s="664">
        <v>6557</v>
      </c>
      <c r="N287" s="664">
        <v>36</v>
      </c>
      <c r="O287" s="664">
        <v>236341</v>
      </c>
      <c r="P287" s="677">
        <v>1.1279255116065974</v>
      </c>
      <c r="Q287" s="665">
        <v>6565.0277777777774</v>
      </c>
    </row>
    <row r="288" spans="1:17" ht="14.4" customHeight="1" x14ac:dyDescent="0.3">
      <c r="A288" s="660" t="s">
        <v>588</v>
      </c>
      <c r="B288" s="661" t="s">
        <v>7517</v>
      </c>
      <c r="C288" s="661" t="s">
        <v>7468</v>
      </c>
      <c r="D288" s="661" t="s">
        <v>7564</v>
      </c>
      <c r="E288" s="661" t="s">
        <v>7565</v>
      </c>
      <c r="F288" s="664">
        <v>396</v>
      </c>
      <c r="G288" s="664">
        <v>48708</v>
      </c>
      <c r="H288" s="664">
        <v>1</v>
      </c>
      <c r="I288" s="664">
        <v>123</v>
      </c>
      <c r="J288" s="664">
        <v>381</v>
      </c>
      <c r="K288" s="664">
        <v>47244</v>
      </c>
      <c r="L288" s="664">
        <v>0.96994333579699432</v>
      </c>
      <c r="M288" s="664">
        <v>124</v>
      </c>
      <c r="N288" s="664">
        <v>384</v>
      </c>
      <c r="O288" s="664">
        <v>47848</v>
      </c>
      <c r="P288" s="677">
        <v>0.98234376283156766</v>
      </c>
      <c r="Q288" s="665">
        <v>124.60416666666667</v>
      </c>
    </row>
    <row r="289" spans="1:17" ht="14.4" customHeight="1" x14ac:dyDescent="0.3">
      <c r="A289" s="660" t="s">
        <v>588</v>
      </c>
      <c r="B289" s="661" t="s">
        <v>7517</v>
      </c>
      <c r="C289" s="661" t="s">
        <v>7468</v>
      </c>
      <c r="D289" s="661" t="s">
        <v>7566</v>
      </c>
      <c r="E289" s="661" t="s">
        <v>7567</v>
      </c>
      <c r="F289" s="664"/>
      <c r="G289" s="664"/>
      <c r="H289" s="664"/>
      <c r="I289" s="664"/>
      <c r="J289" s="664">
        <v>2</v>
      </c>
      <c r="K289" s="664">
        <v>5512</v>
      </c>
      <c r="L289" s="664"/>
      <c r="M289" s="664">
        <v>2756</v>
      </c>
      <c r="N289" s="664"/>
      <c r="O289" s="664"/>
      <c r="P289" s="677"/>
      <c r="Q289" s="665"/>
    </row>
    <row r="290" spans="1:17" ht="14.4" customHeight="1" x14ac:dyDescent="0.3">
      <c r="A290" s="660" t="s">
        <v>588</v>
      </c>
      <c r="B290" s="661" t="s">
        <v>7517</v>
      </c>
      <c r="C290" s="661" t="s">
        <v>7468</v>
      </c>
      <c r="D290" s="661" t="s">
        <v>7568</v>
      </c>
      <c r="E290" s="661" t="s">
        <v>7569</v>
      </c>
      <c r="F290" s="664">
        <v>38</v>
      </c>
      <c r="G290" s="664">
        <v>25384</v>
      </c>
      <c r="H290" s="664">
        <v>1</v>
      </c>
      <c r="I290" s="664">
        <v>668</v>
      </c>
      <c r="J290" s="664">
        <v>35</v>
      </c>
      <c r="K290" s="664">
        <v>23590</v>
      </c>
      <c r="L290" s="664">
        <v>0.92932555940750083</v>
      </c>
      <c r="M290" s="664">
        <v>674</v>
      </c>
      <c r="N290" s="664">
        <v>39</v>
      </c>
      <c r="O290" s="664">
        <v>26561</v>
      </c>
      <c r="P290" s="677">
        <v>1.0463677907343207</v>
      </c>
      <c r="Q290" s="665">
        <v>681.0512820512821</v>
      </c>
    </row>
    <row r="291" spans="1:17" ht="14.4" customHeight="1" x14ac:dyDescent="0.3">
      <c r="A291" s="660" t="s">
        <v>588</v>
      </c>
      <c r="B291" s="661" t="s">
        <v>7517</v>
      </c>
      <c r="C291" s="661" t="s">
        <v>7468</v>
      </c>
      <c r="D291" s="661" t="s">
        <v>7570</v>
      </c>
      <c r="E291" s="661" t="s">
        <v>7571</v>
      </c>
      <c r="F291" s="664">
        <v>8932</v>
      </c>
      <c r="G291" s="664">
        <v>7752976</v>
      </c>
      <c r="H291" s="664">
        <v>1</v>
      </c>
      <c r="I291" s="664">
        <v>868</v>
      </c>
      <c r="J291" s="664">
        <v>9330</v>
      </c>
      <c r="K291" s="664">
        <v>8098440</v>
      </c>
      <c r="L291" s="664">
        <v>1.0445588893864757</v>
      </c>
      <c r="M291" s="664">
        <v>868</v>
      </c>
      <c r="N291" s="664">
        <v>16740</v>
      </c>
      <c r="O291" s="664">
        <v>14551006</v>
      </c>
      <c r="P291" s="677">
        <v>1.8768284591620044</v>
      </c>
      <c r="Q291" s="665">
        <v>869.23572281959378</v>
      </c>
    </row>
    <row r="292" spans="1:17" ht="14.4" customHeight="1" x14ac:dyDescent="0.3">
      <c r="A292" s="660" t="s">
        <v>588</v>
      </c>
      <c r="B292" s="661" t="s">
        <v>7517</v>
      </c>
      <c r="C292" s="661" t="s">
        <v>7468</v>
      </c>
      <c r="D292" s="661" t="s">
        <v>7477</v>
      </c>
      <c r="E292" s="661" t="s">
        <v>7478</v>
      </c>
      <c r="F292" s="664">
        <v>1</v>
      </c>
      <c r="G292" s="664">
        <v>103</v>
      </c>
      <c r="H292" s="664">
        <v>1</v>
      </c>
      <c r="I292" s="664">
        <v>103</v>
      </c>
      <c r="J292" s="664">
        <v>5</v>
      </c>
      <c r="K292" s="664">
        <v>520</v>
      </c>
      <c r="L292" s="664">
        <v>5.0485436893203888</v>
      </c>
      <c r="M292" s="664">
        <v>104</v>
      </c>
      <c r="N292" s="664">
        <v>1</v>
      </c>
      <c r="O292" s="664">
        <v>105</v>
      </c>
      <c r="P292" s="677">
        <v>1.0194174757281553</v>
      </c>
      <c r="Q292" s="665">
        <v>105</v>
      </c>
    </row>
    <row r="293" spans="1:17" ht="14.4" customHeight="1" x14ac:dyDescent="0.3">
      <c r="A293" s="660" t="s">
        <v>588</v>
      </c>
      <c r="B293" s="661" t="s">
        <v>7517</v>
      </c>
      <c r="C293" s="661" t="s">
        <v>7468</v>
      </c>
      <c r="D293" s="661" t="s">
        <v>7501</v>
      </c>
      <c r="E293" s="661" t="s">
        <v>7502</v>
      </c>
      <c r="F293" s="664">
        <v>1</v>
      </c>
      <c r="G293" s="664">
        <v>0</v>
      </c>
      <c r="H293" s="664"/>
      <c r="I293" s="664">
        <v>0</v>
      </c>
      <c r="J293" s="664">
        <v>1</v>
      </c>
      <c r="K293" s="664">
        <v>0</v>
      </c>
      <c r="L293" s="664"/>
      <c r="M293" s="664">
        <v>0</v>
      </c>
      <c r="N293" s="664"/>
      <c r="O293" s="664"/>
      <c r="P293" s="677"/>
      <c r="Q293" s="665"/>
    </row>
    <row r="294" spans="1:17" ht="14.4" customHeight="1" x14ac:dyDescent="0.3">
      <c r="A294" s="660" t="s">
        <v>588</v>
      </c>
      <c r="B294" s="661" t="s">
        <v>7517</v>
      </c>
      <c r="C294" s="661" t="s">
        <v>7468</v>
      </c>
      <c r="D294" s="661" t="s">
        <v>7572</v>
      </c>
      <c r="E294" s="661" t="s">
        <v>7573</v>
      </c>
      <c r="F294" s="664">
        <v>27</v>
      </c>
      <c r="G294" s="664">
        <v>24570</v>
      </c>
      <c r="H294" s="664">
        <v>1</v>
      </c>
      <c r="I294" s="664">
        <v>910</v>
      </c>
      <c r="J294" s="664">
        <v>54</v>
      </c>
      <c r="K294" s="664">
        <v>49194</v>
      </c>
      <c r="L294" s="664">
        <v>2.0021978021978022</v>
      </c>
      <c r="M294" s="664">
        <v>911</v>
      </c>
      <c r="N294" s="664">
        <v>40</v>
      </c>
      <c r="O294" s="664">
        <v>36497</v>
      </c>
      <c r="P294" s="677">
        <v>1.4854293854293854</v>
      </c>
      <c r="Q294" s="665">
        <v>912.42499999999995</v>
      </c>
    </row>
    <row r="295" spans="1:17" ht="14.4" customHeight="1" x14ac:dyDescent="0.3">
      <c r="A295" s="660" t="s">
        <v>588</v>
      </c>
      <c r="B295" s="661" t="s">
        <v>7517</v>
      </c>
      <c r="C295" s="661" t="s">
        <v>7468</v>
      </c>
      <c r="D295" s="661" t="s">
        <v>7509</v>
      </c>
      <c r="E295" s="661" t="s">
        <v>7510</v>
      </c>
      <c r="F295" s="664"/>
      <c r="G295" s="664"/>
      <c r="H295" s="664"/>
      <c r="I295" s="664"/>
      <c r="J295" s="664"/>
      <c r="K295" s="664"/>
      <c r="L295" s="664"/>
      <c r="M295" s="664"/>
      <c r="N295" s="664">
        <v>1</v>
      </c>
      <c r="O295" s="664">
        <v>82</v>
      </c>
      <c r="P295" s="677"/>
      <c r="Q295" s="665">
        <v>82</v>
      </c>
    </row>
    <row r="296" spans="1:17" ht="14.4" customHeight="1" x14ac:dyDescent="0.3">
      <c r="A296" s="660" t="s">
        <v>588</v>
      </c>
      <c r="B296" s="661" t="s">
        <v>7517</v>
      </c>
      <c r="C296" s="661" t="s">
        <v>7468</v>
      </c>
      <c r="D296" s="661" t="s">
        <v>7552</v>
      </c>
      <c r="E296" s="661" t="s">
        <v>7553</v>
      </c>
      <c r="F296" s="664">
        <v>18</v>
      </c>
      <c r="G296" s="664">
        <v>5868</v>
      </c>
      <c r="H296" s="664">
        <v>1</v>
      </c>
      <c r="I296" s="664">
        <v>326</v>
      </c>
      <c r="J296" s="664">
        <v>21</v>
      </c>
      <c r="K296" s="664">
        <v>6867</v>
      </c>
      <c r="L296" s="664">
        <v>1.1702453987730062</v>
      </c>
      <c r="M296" s="664">
        <v>327</v>
      </c>
      <c r="N296" s="664">
        <v>17</v>
      </c>
      <c r="O296" s="664">
        <v>5595</v>
      </c>
      <c r="P296" s="677">
        <v>0.95347648261758688</v>
      </c>
      <c r="Q296" s="665">
        <v>329.11764705882354</v>
      </c>
    </row>
    <row r="297" spans="1:17" ht="14.4" customHeight="1" x14ac:dyDescent="0.3">
      <c r="A297" s="660" t="s">
        <v>588</v>
      </c>
      <c r="B297" s="661" t="s">
        <v>7517</v>
      </c>
      <c r="C297" s="661" t="s">
        <v>7468</v>
      </c>
      <c r="D297" s="661" t="s">
        <v>7576</v>
      </c>
      <c r="E297" s="661" t="s">
        <v>7577</v>
      </c>
      <c r="F297" s="664">
        <v>54</v>
      </c>
      <c r="G297" s="664">
        <v>26730</v>
      </c>
      <c r="H297" s="664">
        <v>1</v>
      </c>
      <c r="I297" s="664">
        <v>495</v>
      </c>
      <c r="J297" s="664">
        <v>60</v>
      </c>
      <c r="K297" s="664">
        <v>29820</v>
      </c>
      <c r="L297" s="664">
        <v>1.1156004489337823</v>
      </c>
      <c r="M297" s="664">
        <v>497</v>
      </c>
      <c r="N297" s="664">
        <v>54</v>
      </c>
      <c r="O297" s="664">
        <v>26982</v>
      </c>
      <c r="P297" s="677">
        <v>1.0094276094276093</v>
      </c>
      <c r="Q297" s="665">
        <v>499.66666666666669</v>
      </c>
    </row>
    <row r="298" spans="1:17" ht="14.4" customHeight="1" x14ac:dyDescent="0.3">
      <c r="A298" s="660" t="s">
        <v>588</v>
      </c>
      <c r="B298" s="661" t="s">
        <v>7517</v>
      </c>
      <c r="C298" s="661" t="s">
        <v>7468</v>
      </c>
      <c r="D298" s="661" t="s">
        <v>7515</v>
      </c>
      <c r="E298" s="661" t="s">
        <v>7516</v>
      </c>
      <c r="F298" s="664"/>
      <c r="G298" s="664"/>
      <c r="H298" s="664"/>
      <c r="I298" s="664"/>
      <c r="J298" s="664"/>
      <c r="K298" s="664"/>
      <c r="L298" s="664"/>
      <c r="M298" s="664"/>
      <c r="N298" s="664">
        <v>3</v>
      </c>
      <c r="O298" s="664">
        <v>342</v>
      </c>
      <c r="P298" s="677"/>
      <c r="Q298" s="665">
        <v>114</v>
      </c>
    </row>
    <row r="299" spans="1:17" ht="14.4" customHeight="1" x14ac:dyDescent="0.3">
      <c r="A299" s="660" t="s">
        <v>588</v>
      </c>
      <c r="B299" s="661" t="s">
        <v>7517</v>
      </c>
      <c r="C299" s="661" t="s">
        <v>7468</v>
      </c>
      <c r="D299" s="661" t="s">
        <v>7578</v>
      </c>
      <c r="E299" s="661" t="s">
        <v>7579</v>
      </c>
      <c r="F299" s="664">
        <v>23</v>
      </c>
      <c r="G299" s="664">
        <v>84916</v>
      </c>
      <c r="H299" s="664">
        <v>1</v>
      </c>
      <c r="I299" s="664">
        <v>3692</v>
      </c>
      <c r="J299" s="664">
        <v>35</v>
      </c>
      <c r="K299" s="664">
        <v>129360</v>
      </c>
      <c r="L299" s="664">
        <v>1.5233878185500966</v>
      </c>
      <c r="M299" s="664">
        <v>3696</v>
      </c>
      <c r="N299" s="664">
        <v>37</v>
      </c>
      <c r="O299" s="664">
        <v>136944</v>
      </c>
      <c r="P299" s="677">
        <v>1.6126996090253898</v>
      </c>
      <c r="Q299" s="665">
        <v>3701.1891891891892</v>
      </c>
    </row>
    <row r="300" spans="1:17" ht="14.4" customHeight="1" x14ac:dyDescent="0.3">
      <c r="A300" s="660" t="s">
        <v>588</v>
      </c>
      <c r="B300" s="661" t="s">
        <v>7517</v>
      </c>
      <c r="C300" s="661" t="s">
        <v>7468</v>
      </c>
      <c r="D300" s="661" t="s">
        <v>7580</v>
      </c>
      <c r="E300" s="661" t="s">
        <v>7581</v>
      </c>
      <c r="F300" s="664">
        <v>745</v>
      </c>
      <c r="G300" s="664">
        <v>1404325</v>
      </c>
      <c r="H300" s="664">
        <v>1</v>
      </c>
      <c r="I300" s="664">
        <v>1885</v>
      </c>
      <c r="J300" s="664">
        <v>630</v>
      </c>
      <c r="K300" s="664">
        <v>1189440</v>
      </c>
      <c r="L300" s="664">
        <v>0.84698342620119982</v>
      </c>
      <c r="M300" s="664">
        <v>1888</v>
      </c>
      <c r="N300" s="664">
        <v>706</v>
      </c>
      <c r="O300" s="664">
        <v>1335586</v>
      </c>
      <c r="P300" s="677">
        <v>0.9510519288626208</v>
      </c>
      <c r="Q300" s="665">
        <v>1891.7648725212464</v>
      </c>
    </row>
    <row r="301" spans="1:17" ht="14.4" customHeight="1" x14ac:dyDescent="0.3">
      <c r="A301" s="660" t="s">
        <v>588</v>
      </c>
      <c r="B301" s="661" t="s">
        <v>7517</v>
      </c>
      <c r="C301" s="661" t="s">
        <v>7468</v>
      </c>
      <c r="D301" s="661" t="s">
        <v>7582</v>
      </c>
      <c r="E301" s="661" t="s">
        <v>7583</v>
      </c>
      <c r="F301" s="664">
        <v>29</v>
      </c>
      <c r="G301" s="664">
        <v>10208</v>
      </c>
      <c r="H301" s="664">
        <v>1</v>
      </c>
      <c r="I301" s="664">
        <v>352</v>
      </c>
      <c r="J301" s="664">
        <v>45</v>
      </c>
      <c r="K301" s="664">
        <v>15840</v>
      </c>
      <c r="L301" s="664">
        <v>1.5517241379310345</v>
      </c>
      <c r="M301" s="664">
        <v>352</v>
      </c>
      <c r="N301" s="664">
        <v>7</v>
      </c>
      <c r="O301" s="664">
        <v>2471</v>
      </c>
      <c r="P301" s="677">
        <v>0.24206504702194356</v>
      </c>
      <c r="Q301" s="665">
        <v>353</v>
      </c>
    </row>
    <row r="302" spans="1:17" ht="14.4" customHeight="1" x14ac:dyDescent="0.3">
      <c r="A302" s="660" t="s">
        <v>588</v>
      </c>
      <c r="B302" s="661" t="s">
        <v>7517</v>
      </c>
      <c r="C302" s="661" t="s">
        <v>7468</v>
      </c>
      <c r="D302" s="661" t="s">
        <v>7639</v>
      </c>
      <c r="E302" s="661" t="s">
        <v>7640</v>
      </c>
      <c r="F302" s="664"/>
      <c r="G302" s="664"/>
      <c r="H302" s="664"/>
      <c r="I302" s="664"/>
      <c r="J302" s="664">
        <v>4</v>
      </c>
      <c r="K302" s="664">
        <v>564</v>
      </c>
      <c r="L302" s="664"/>
      <c r="M302" s="664">
        <v>141</v>
      </c>
      <c r="N302" s="664">
        <v>2</v>
      </c>
      <c r="O302" s="664">
        <v>284</v>
      </c>
      <c r="P302" s="677"/>
      <c r="Q302" s="665">
        <v>142</v>
      </c>
    </row>
    <row r="303" spans="1:17" ht="14.4" customHeight="1" x14ac:dyDescent="0.3">
      <c r="A303" s="660" t="s">
        <v>588</v>
      </c>
      <c r="B303" s="661" t="s">
        <v>7622</v>
      </c>
      <c r="C303" s="661" t="s">
        <v>1686</v>
      </c>
      <c r="D303" s="661" t="s">
        <v>7535</v>
      </c>
      <c r="E303" s="661" t="s">
        <v>2522</v>
      </c>
      <c r="F303" s="664">
        <v>54.62</v>
      </c>
      <c r="G303" s="664">
        <v>13836.480000000001</v>
      </c>
      <c r="H303" s="664">
        <v>1</v>
      </c>
      <c r="I303" s="664">
        <v>253.32259245697551</v>
      </c>
      <c r="J303" s="664">
        <v>60.26</v>
      </c>
      <c r="K303" s="664">
        <v>12700.54</v>
      </c>
      <c r="L303" s="664">
        <v>0.91790253012326828</v>
      </c>
      <c r="M303" s="664">
        <v>210.76236309326256</v>
      </c>
      <c r="N303" s="664">
        <v>71.010000000000005</v>
      </c>
      <c r="O303" s="664">
        <v>14966.199999999997</v>
      </c>
      <c r="P303" s="677">
        <v>1.0816479335784821</v>
      </c>
      <c r="Q303" s="665">
        <v>210.76186452612302</v>
      </c>
    </row>
    <row r="304" spans="1:17" ht="14.4" customHeight="1" x14ac:dyDescent="0.3">
      <c r="A304" s="660" t="s">
        <v>588</v>
      </c>
      <c r="B304" s="661" t="s">
        <v>7622</v>
      </c>
      <c r="C304" s="661" t="s">
        <v>1686</v>
      </c>
      <c r="D304" s="661" t="s">
        <v>7536</v>
      </c>
      <c r="E304" s="661" t="s">
        <v>2522</v>
      </c>
      <c r="F304" s="664">
        <v>261.86</v>
      </c>
      <c r="G304" s="664">
        <v>132670.86000000002</v>
      </c>
      <c r="H304" s="664">
        <v>1</v>
      </c>
      <c r="I304" s="664">
        <v>506.64805621324376</v>
      </c>
      <c r="J304" s="664">
        <v>271.75</v>
      </c>
      <c r="K304" s="664">
        <v>138830.66999999998</v>
      </c>
      <c r="L304" s="664">
        <v>1.0464292611052644</v>
      </c>
      <c r="M304" s="664">
        <v>510.87643054277822</v>
      </c>
      <c r="N304" s="664">
        <v>417.08</v>
      </c>
      <c r="O304" s="664">
        <v>213167.70999999996</v>
      </c>
      <c r="P304" s="677">
        <v>1.6067409979855405</v>
      </c>
      <c r="Q304" s="665">
        <v>511.09549726671133</v>
      </c>
    </row>
    <row r="305" spans="1:17" ht="14.4" customHeight="1" x14ac:dyDescent="0.3">
      <c r="A305" s="660" t="s">
        <v>588</v>
      </c>
      <c r="B305" s="661" t="s">
        <v>7622</v>
      </c>
      <c r="C305" s="661" t="s">
        <v>1686</v>
      </c>
      <c r="D305" s="661" t="s">
        <v>7416</v>
      </c>
      <c r="E305" s="661" t="s">
        <v>7359</v>
      </c>
      <c r="F305" s="664"/>
      <c r="G305" s="664"/>
      <c r="H305" s="664"/>
      <c r="I305" s="664"/>
      <c r="J305" s="664">
        <v>3</v>
      </c>
      <c r="K305" s="664">
        <v>420.27</v>
      </c>
      <c r="L305" s="664"/>
      <c r="M305" s="664">
        <v>140.09</v>
      </c>
      <c r="N305" s="664">
        <v>5</v>
      </c>
      <c r="O305" s="664">
        <v>708.85</v>
      </c>
      <c r="P305" s="677"/>
      <c r="Q305" s="665">
        <v>141.77000000000001</v>
      </c>
    </row>
    <row r="306" spans="1:17" ht="14.4" customHeight="1" x14ac:dyDescent="0.3">
      <c r="A306" s="660" t="s">
        <v>588</v>
      </c>
      <c r="B306" s="661" t="s">
        <v>7622</v>
      </c>
      <c r="C306" s="661" t="s">
        <v>1686</v>
      </c>
      <c r="D306" s="661" t="s">
        <v>7358</v>
      </c>
      <c r="E306" s="661" t="s">
        <v>7359</v>
      </c>
      <c r="F306" s="664">
        <v>8</v>
      </c>
      <c r="G306" s="664">
        <v>2221.92</v>
      </c>
      <c r="H306" s="664">
        <v>1</v>
      </c>
      <c r="I306" s="664">
        <v>277.74</v>
      </c>
      <c r="J306" s="664"/>
      <c r="K306" s="664"/>
      <c r="L306" s="664"/>
      <c r="M306" s="664"/>
      <c r="N306" s="664"/>
      <c r="O306" s="664"/>
      <c r="P306" s="677"/>
      <c r="Q306" s="665"/>
    </row>
    <row r="307" spans="1:17" ht="14.4" customHeight="1" x14ac:dyDescent="0.3">
      <c r="A307" s="660" t="s">
        <v>588</v>
      </c>
      <c r="B307" s="661" t="s">
        <v>7622</v>
      </c>
      <c r="C307" s="661" t="s">
        <v>1686</v>
      </c>
      <c r="D307" s="661" t="s">
        <v>7181</v>
      </c>
      <c r="E307" s="661" t="s">
        <v>7182</v>
      </c>
      <c r="F307" s="664">
        <v>964.54</v>
      </c>
      <c r="G307" s="664">
        <v>65309.999999999993</v>
      </c>
      <c r="H307" s="664">
        <v>1</v>
      </c>
      <c r="I307" s="664">
        <v>67.711033238642244</v>
      </c>
      <c r="J307" s="664">
        <v>880.97000000000014</v>
      </c>
      <c r="K307" s="664">
        <v>60152.289999999994</v>
      </c>
      <c r="L307" s="664">
        <v>0.92102725463175628</v>
      </c>
      <c r="M307" s="664">
        <v>68.279612245592901</v>
      </c>
      <c r="N307" s="664"/>
      <c r="O307" s="664"/>
      <c r="P307" s="677"/>
      <c r="Q307" s="665"/>
    </row>
    <row r="308" spans="1:17" ht="14.4" customHeight="1" x14ac:dyDescent="0.3">
      <c r="A308" s="660" t="s">
        <v>588</v>
      </c>
      <c r="B308" s="661" t="s">
        <v>7622</v>
      </c>
      <c r="C308" s="661" t="s">
        <v>1686</v>
      </c>
      <c r="D308" s="661" t="s">
        <v>7183</v>
      </c>
      <c r="E308" s="661" t="s">
        <v>7182</v>
      </c>
      <c r="F308" s="664">
        <v>2619.91</v>
      </c>
      <c r="G308" s="664">
        <v>343340.36</v>
      </c>
      <c r="H308" s="664">
        <v>1</v>
      </c>
      <c r="I308" s="664">
        <v>131.05044066399228</v>
      </c>
      <c r="J308" s="664">
        <v>287.02</v>
      </c>
      <c r="K308" s="664">
        <v>37796.46</v>
      </c>
      <c r="L308" s="664">
        <v>0.11008452370702938</v>
      </c>
      <c r="M308" s="664">
        <v>131.68580586718696</v>
      </c>
      <c r="N308" s="664">
        <v>3.2199999999999998</v>
      </c>
      <c r="O308" s="664">
        <v>425.7</v>
      </c>
      <c r="P308" s="677">
        <v>1.2398775372636063E-3</v>
      </c>
      <c r="Q308" s="665">
        <v>132.20496894409939</v>
      </c>
    </row>
    <row r="309" spans="1:17" ht="14.4" customHeight="1" x14ac:dyDescent="0.3">
      <c r="A309" s="660" t="s">
        <v>588</v>
      </c>
      <c r="B309" s="661" t="s">
        <v>7622</v>
      </c>
      <c r="C309" s="661" t="s">
        <v>1686</v>
      </c>
      <c r="D309" s="661" t="s">
        <v>7184</v>
      </c>
      <c r="E309" s="661" t="s">
        <v>7182</v>
      </c>
      <c r="F309" s="664">
        <v>108.39000000000001</v>
      </c>
      <c r="G309" s="664">
        <v>84911.9</v>
      </c>
      <c r="H309" s="664">
        <v>1</v>
      </c>
      <c r="I309" s="664">
        <v>783.39237937079054</v>
      </c>
      <c r="J309" s="664">
        <v>468.74999999999994</v>
      </c>
      <c r="K309" s="664">
        <v>338008.92999999993</v>
      </c>
      <c r="L309" s="664">
        <v>3.9807015271122181</v>
      </c>
      <c r="M309" s="664">
        <v>721.08571733333326</v>
      </c>
      <c r="N309" s="664">
        <v>3.01</v>
      </c>
      <c r="O309" s="664">
        <v>2170.91</v>
      </c>
      <c r="P309" s="677">
        <v>2.5566616693302117E-2</v>
      </c>
      <c r="Q309" s="665">
        <v>721.23255813953483</v>
      </c>
    </row>
    <row r="310" spans="1:17" ht="14.4" customHeight="1" x14ac:dyDescent="0.3">
      <c r="A310" s="660" t="s">
        <v>588</v>
      </c>
      <c r="B310" s="661" t="s">
        <v>7622</v>
      </c>
      <c r="C310" s="661" t="s">
        <v>1686</v>
      </c>
      <c r="D310" s="661" t="s">
        <v>7537</v>
      </c>
      <c r="E310" s="661" t="s">
        <v>645</v>
      </c>
      <c r="F310" s="664">
        <v>0.48</v>
      </c>
      <c r="G310" s="664">
        <v>58.02</v>
      </c>
      <c r="H310" s="664">
        <v>1</v>
      </c>
      <c r="I310" s="664">
        <v>120.87500000000001</v>
      </c>
      <c r="J310" s="664"/>
      <c r="K310" s="664"/>
      <c r="L310" s="664"/>
      <c r="M310" s="664"/>
      <c r="N310" s="664">
        <v>0.8</v>
      </c>
      <c r="O310" s="664">
        <v>97.55</v>
      </c>
      <c r="P310" s="677">
        <v>1.681316787314719</v>
      </c>
      <c r="Q310" s="665">
        <v>121.93749999999999</v>
      </c>
    </row>
    <row r="311" spans="1:17" ht="14.4" customHeight="1" x14ac:dyDescent="0.3">
      <c r="A311" s="660" t="s">
        <v>588</v>
      </c>
      <c r="B311" s="661" t="s">
        <v>7622</v>
      </c>
      <c r="C311" s="661" t="s">
        <v>1686</v>
      </c>
      <c r="D311" s="661" t="s">
        <v>7641</v>
      </c>
      <c r="E311" s="661" t="s">
        <v>645</v>
      </c>
      <c r="F311" s="664"/>
      <c r="G311" s="664"/>
      <c r="H311" s="664"/>
      <c r="I311" s="664"/>
      <c r="J311" s="664"/>
      <c r="K311" s="664"/>
      <c r="L311" s="664"/>
      <c r="M311" s="664"/>
      <c r="N311" s="664">
        <v>8.81</v>
      </c>
      <c r="O311" s="664">
        <v>2251.41</v>
      </c>
      <c r="P311" s="677"/>
      <c r="Q311" s="665">
        <v>255.55164585698068</v>
      </c>
    </row>
    <row r="312" spans="1:17" ht="14.4" customHeight="1" x14ac:dyDescent="0.3">
      <c r="A312" s="660" t="s">
        <v>588</v>
      </c>
      <c r="B312" s="661" t="s">
        <v>7622</v>
      </c>
      <c r="C312" s="661" t="s">
        <v>1686</v>
      </c>
      <c r="D312" s="661" t="s">
        <v>7527</v>
      </c>
      <c r="E312" s="661" t="s">
        <v>645</v>
      </c>
      <c r="F312" s="664">
        <v>0.15</v>
      </c>
      <c r="G312" s="664">
        <v>54.22</v>
      </c>
      <c r="H312" s="664">
        <v>1</v>
      </c>
      <c r="I312" s="664">
        <v>361.4666666666667</v>
      </c>
      <c r="J312" s="664">
        <v>0.58000000000000007</v>
      </c>
      <c r="K312" s="664">
        <v>211.07</v>
      </c>
      <c r="L312" s="664">
        <v>3.8928439690151233</v>
      </c>
      <c r="M312" s="664">
        <v>363.9137931034482</v>
      </c>
      <c r="N312" s="664">
        <v>19.09</v>
      </c>
      <c r="O312" s="664">
        <v>6962.1900000000005</v>
      </c>
      <c r="P312" s="677">
        <v>128.40630763555885</v>
      </c>
      <c r="Q312" s="665">
        <v>364.70350969093766</v>
      </c>
    </row>
    <row r="313" spans="1:17" ht="14.4" customHeight="1" x14ac:dyDescent="0.3">
      <c r="A313" s="660" t="s">
        <v>588</v>
      </c>
      <c r="B313" s="661" t="s">
        <v>7622</v>
      </c>
      <c r="C313" s="661" t="s">
        <v>1686</v>
      </c>
      <c r="D313" s="661" t="s">
        <v>7642</v>
      </c>
      <c r="E313" s="661" t="s">
        <v>645</v>
      </c>
      <c r="F313" s="664"/>
      <c r="G313" s="664"/>
      <c r="H313" s="664"/>
      <c r="I313" s="664"/>
      <c r="J313" s="664"/>
      <c r="K313" s="664"/>
      <c r="L313" s="664"/>
      <c r="M313" s="664"/>
      <c r="N313" s="664">
        <v>1.67</v>
      </c>
      <c r="O313" s="664">
        <v>1298.8</v>
      </c>
      <c r="P313" s="677"/>
      <c r="Q313" s="665">
        <v>777.72455089820357</v>
      </c>
    </row>
    <row r="314" spans="1:17" ht="14.4" customHeight="1" x14ac:dyDescent="0.3">
      <c r="A314" s="660" t="s">
        <v>588</v>
      </c>
      <c r="B314" s="661" t="s">
        <v>7622</v>
      </c>
      <c r="C314" s="661" t="s">
        <v>1686</v>
      </c>
      <c r="D314" s="661" t="s">
        <v>7360</v>
      </c>
      <c r="E314" s="661" t="s">
        <v>7236</v>
      </c>
      <c r="F314" s="664"/>
      <c r="G314" s="664"/>
      <c r="H314" s="664"/>
      <c r="I314" s="664"/>
      <c r="J314" s="664">
        <v>1</v>
      </c>
      <c r="K314" s="664">
        <v>1457.2</v>
      </c>
      <c r="L314" s="664"/>
      <c r="M314" s="664">
        <v>1457.2</v>
      </c>
      <c r="N314" s="664"/>
      <c r="O314" s="664"/>
      <c r="P314" s="677"/>
      <c r="Q314" s="665"/>
    </row>
    <row r="315" spans="1:17" ht="14.4" customHeight="1" x14ac:dyDescent="0.3">
      <c r="A315" s="660" t="s">
        <v>588</v>
      </c>
      <c r="B315" s="661" t="s">
        <v>7622</v>
      </c>
      <c r="C315" s="661" t="s">
        <v>1686</v>
      </c>
      <c r="D315" s="661" t="s">
        <v>7235</v>
      </c>
      <c r="E315" s="661" t="s">
        <v>7236</v>
      </c>
      <c r="F315" s="664">
        <v>1.8</v>
      </c>
      <c r="G315" s="664">
        <v>8667.2800000000007</v>
      </c>
      <c r="H315" s="664">
        <v>1</v>
      </c>
      <c r="I315" s="664">
        <v>4815.155555555556</v>
      </c>
      <c r="J315" s="664">
        <v>0.05</v>
      </c>
      <c r="K315" s="664">
        <v>242.87</v>
      </c>
      <c r="L315" s="664">
        <v>2.8021478479984492E-2</v>
      </c>
      <c r="M315" s="664">
        <v>4857.3999999999996</v>
      </c>
      <c r="N315" s="664"/>
      <c r="O315" s="664"/>
      <c r="P315" s="677"/>
      <c r="Q315" s="665"/>
    </row>
    <row r="316" spans="1:17" ht="14.4" customHeight="1" x14ac:dyDescent="0.3">
      <c r="A316" s="660" t="s">
        <v>588</v>
      </c>
      <c r="B316" s="661" t="s">
        <v>7622</v>
      </c>
      <c r="C316" s="661" t="s">
        <v>1686</v>
      </c>
      <c r="D316" s="661" t="s">
        <v>7361</v>
      </c>
      <c r="E316" s="661" t="s">
        <v>7236</v>
      </c>
      <c r="F316" s="664"/>
      <c r="G316" s="664"/>
      <c r="H316" s="664"/>
      <c r="I316" s="664"/>
      <c r="J316" s="664">
        <v>5.57</v>
      </c>
      <c r="K316" s="664">
        <v>81165.679999999993</v>
      </c>
      <c r="L316" s="664"/>
      <c r="M316" s="664">
        <v>14571.935368043087</v>
      </c>
      <c r="N316" s="664"/>
      <c r="O316" s="664"/>
      <c r="P316" s="677"/>
      <c r="Q316" s="665"/>
    </row>
    <row r="317" spans="1:17" ht="14.4" customHeight="1" x14ac:dyDescent="0.3">
      <c r="A317" s="660" t="s">
        <v>588</v>
      </c>
      <c r="B317" s="661" t="s">
        <v>7622</v>
      </c>
      <c r="C317" s="661" t="s">
        <v>1686</v>
      </c>
      <c r="D317" s="661" t="s">
        <v>7540</v>
      </c>
      <c r="E317" s="661" t="s">
        <v>7541</v>
      </c>
      <c r="F317" s="664"/>
      <c r="G317" s="664"/>
      <c r="H317" s="664"/>
      <c r="I317" s="664"/>
      <c r="J317" s="664">
        <v>7</v>
      </c>
      <c r="K317" s="664">
        <v>4553.08</v>
      </c>
      <c r="L317" s="664"/>
      <c r="M317" s="664">
        <v>650.43999999999994</v>
      </c>
      <c r="N317" s="664"/>
      <c r="O317" s="664"/>
      <c r="P317" s="677"/>
      <c r="Q317" s="665"/>
    </row>
    <row r="318" spans="1:17" ht="14.4" customHeight="1" x14ac:dyDescent="0.3">
      <c r="A318" s="660" t="s">
        <v>588</v>
      </c>
      <c r="B318" s="661" t="s">
        <v>7622</v>
      </c>
      <c r="C318" s="661" t="s">
        <v>1686</v>
      </c>
      <c r="D318" s="661" t="s">
        <v>7185</v>
      </c>
      <c r="E318" s="661" t="s">
        <v>7238</v>
      </c>
      <c r="F318" s="664">
        <v>0</v>
      </c>
      <c r="G318" s="664">
        <v>0</v>
      </c>
      <c r="H318" s="664"/>
      <c r="I318" s="664"/>
      <c r="J318" s="664">
        <v>1.7763568394002505E-15</v>
      </c>
      <c r="K318" s="664">
        <v>-1.4551915228366852E-11</v>
      </c>
      <c r="L318" s="664"/>
      <c r="M318" s="664">
        <v>-8192</v>
      </c>
      <c r="N318" s="664">
        <v>0</v>
      </c>
      <c r="O318" s="664">
        <v>0</v>
      </c>
      <c r="P318" s="677"/>
      <c r="Q318" s="665"/>
    </row>
    <row r="319" spans="1:17" ht="14.4" customHeight="1" x14ac:dyDescent="0.3">
      <c r="A319" s="660" t="s">
        <v>588</v>
      </c>
      <c r="B319" s="661" t="s">
        <v>7622</v>
      </c>
      <c r="C319" s="661" t="s">
        <v>1686</v>
      </c>
      <c r="D319" s="661" t="s">
        <v>7185</v>
      </c>
      <c r="E319" s="661" t="s">
        <v>3927</v>
      </c>
      <c r="F319" s="664">
        <v>1.1000000000000001</v>
      </c>
      <c r="G319" s="664">
        <v>16458.53</v>
      </c>
      <c r="H319" s="664">
        <v>1</v>
      </c>
      <c r="I319" s="664">
        <v>14962.299999999997</v>
      </c>
      <c r="J319" s="664">
        <v>17.240000000000002</v>
      </c>
      <c r="K319" s="664">
        <v>260110.37</v>
      </c>
      <c r="L319" s="664">
        <v>15.803985532122249</v>
      </c>
      <c r="M319" s="664">
        <v>15087.608468677492</v>
      </c>
      <c r="N319" s="664">
        <v>6.38</v>
      </c>
      <c r="O319" s="664">
        <v>96296.84</v>
      </c>
      <c r="P319" s="677">
        <v>5.8508773262253682</v>
      </c>
      <c r="Q319" s="665">
        <v>15093.548589341692</v>
      </c>
    </row>
    <row r="320" spans="1:17" ht="14.4" customHeight="1" x14ac:dyDescent="0.3">
      <c r="A320" s="660" t="s">
        <v>588</v>
      </c>
      <c r="B320" s="661" t="s">
        <v>7622</v>
      </c>
      <c r="C320" s="661" t="s">
        <v>1686</v>
      </c>
      <c r="D320" s="661" t="s">
        <v>7192</v>
      </c>
      <c r="E320" s="661" t="s">
        <v>7193</v>
      </c>
      <c r="F320" s="664">
        <v>1</v>
      </c>
      <c r="G320" s="664">
        <v>24501.45</v>
      </c>
      <c r="H320" s="664">
        <v>1</v>
      </c>
      <c r="I320" s="664">
        <v>24501.45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588</v>
      </c>
      <c r="B321" s="661" t="s">
        <v>7622</v>
      </c>
      <c r="C321" s="661" t="s">
        <v>1686</v>
      </c>
      <c r="D321" s="661" t="s">
        <v>7194</v>
      </c>
      <c r="E321" s="661" t="s">
        <v>7247</v>
      </c>
      <c r="F321" s="664">
        <v>1.0658141036401503E-14</v>
      </c>
      <c r="G321" s="664">
        <v>-5.8207660913467407E-11</v>
      </c>
      <c r="H321" s="664">
        <v>1</v>
      </c>
      <c r="I321" s="664">
        <v>-5461.333333333333</v>
      </c>
      <c r="J321" s="664">
        <v>-7.1054273576010019E-15</v>
      </c>
      <c r="K321" s="664">
        <v>0</v>
      </c>
      <c r="L321" s="664">
        <v>0</v>
      </c>
      <c r="M321" s="664">
        <v>0</v>
      </c>
      <c r="N321" s="664">
        <v>-2.55351295663786E-14</v>
      </c>
      <c r="O321" s="664">
        <v>1.6007106751203537E-10</v>
      </c>
      <c r="P321" s="677">
        <v>-2.75</v>
      </c>
      <c r="Q321" s="665">
        <v>-6268.6608695652176</v>
      </c>
    </row>
    <row r="322" spans="1:17" ht="14.4" customHeight="1" x14ac:dyDescent="0.3">
      <c r="A322" s="660" t="s">
        <v>588</v>
      </c>
      <c r="B322" s="661" t="s">
        <v>7622</v>
      </c>
      <c r="C322" s="661" t="s">
        <v>1686</v>
      </c>
      <c r="D322" s="661" t="s">
        <v>7194</v>
      </c>
      <c r="E322" s="661" t="s">
        <v>3843</v>
      </c>
      <c r="F322" s="664">
        <v>93.67</v>
      </c>
      <c r="G322" s="664">
        <v>757537.22</v>
      </c>
      <c r="H322" s="664">
        <v>1</v>
      </c>
      <c r="I322" s="664">
        <v>8087.2981744421904</v>
      </c>
      <c r="J322" s="664">
        <v>84.039999999999992</v>
      </c>
      <c r="K322" s="664">
        <v>684995.53</v>
      </c>
      <c r="L322" s="664">
        <v>0.90424009793208582</v>
      </c>
      <c r="M322" s="664">
        <v>8150.827344121848</v>
      </c>
      <c r="N322" s="664">
        <v>123.41000000000001</v>
      </c>
      <c r="O322" s="664">
        <v>1006808.12</v>
      </c>
      <c r="P322" s="677">
        <v>1.3290543268619859</v>
      </c>
      <c r="Q322" s="665">
        <v>8158.2377441050148</v>
      </c>
    </row>
    <row r="323" spans="1:17" ht="14.4" customHeight="1" x14ac:dyDescent="0.3">
      <c r="A323" s="660" t="s">
        <v>588</v>
      </c>
      <c r="B323" s="661" t="s">
        <v>7622</v>
      </c>
      <c r="C323" s="661" t="s">
        <v>1686</v>
      </c>
      <c r="D323" s="661" t="s">
        <v>7194</v>
      </c>
      <c r="E323" s="661" t="s">
        <v>7248</v>
      </c>
      <c r="F323" s="664">
        <v>25.18</v>
      </c>
      <c r="G323" s="664">
        <v>203638.18</v>
      </c>
      <c r="H323" s="664">
        <v>1</v>
      </c>
      <c r="I323" s="664">
        <v>8087.2986497220018</v>
      </c>
      <c r="J323" s="664">
        <v>24.64</v>
      </c>
      <c r="K323" s="664">
        <v>201019</v>
      </c>
      <c r="L323" s="664">
        <v>0.98713807008096421</v>
      </c>
      <c r="M323" s="664">
        <v>8158.238636363636</v>
      </c>
      <c r="N323" s="664">
        <v>33.43</v>
      </c>
      <c r="O323" s="664">
        <v>271720.19</v>
      </c>
      <c r="P323" s="677">
        <v>1.3343283170179581</v>
      </c>
      <c r="Q323" s="665">
        <v>8128.0344002393058</v>
      </c>
    </row>
    <row r="324" spans="1:17" ht="14.4" customHeight="1" x14ac:dyDescent="0.3">
      <c r="A324" s="660" t="s">
        <v>588</v>
      </c>
      <c r="B324" s="661" t="s">
        <v>7622</v>
      </c>
      <c r="C324" s="661" t="s">
        <v>1686</v>
      </c>
      <c r="D324" s="661" t="s">
        <v>7195</v>
      </c>
      <c r="E324" s="661" t="s">
        <v>7247</v>
      </c>
      <c r="F324" s="664">
        <v>0</v>
      </c>
      <c r="G324" s="664">
        <v>0</v>
      </c>
      <c r="H324" s="664"/>
      <c r="I324" s="664"/>
      <c r="J324" s="664">
        <v>1.6653345369377348E-15</v>
      </c>
      <c r="K324" s="664">
        <v>-5.4569682106375694E-11</v>
      </c>
      <c r="L324" s="664"/>
      <c r="M324" s="664">
        <v>-32768</v>
      </c>
      <c r="N324" s="664">
        <v>1.7763568394002505E-15</v>
      </c>
      <c r="O324" s="664">
        <v>1.1641532182693481E-10</v>
      </c>
      <c r="P324" s="677"/>
      <c r="Q324" s="665">
        <v>65536</v>
      </c>
    </row>
    <row r="325" spans="1:17" ht="14.4" customHeight="1" x14ac:dyDescent="0.3">
      <c r="A325" s="660" t="s">
        <v>588</v>
      </c>
      <c r="B325" s="661" t="s">
        <v>7622</v>
      </c>
      <c r="C325" s="661" t="s">
        <v>1686</v>
      </c>
      <c r="D325" s="661" t="s">
        <v>7195</v>
      </c>
      <c r="E325" s="661" t="s">
        <v>3843</v>
      </c>
      <c r="F325" s="664">
        <v>15.46</v>
      </c>
      <c r="G325" s="664">
        <v>500118.55</v>
      </c>
      <c r="H325" s="664">
        <v>1</v>
      </c>
      <c r="I325" s="664">
        <v>32349.194695989649</v>
      </c>
      <c r="J325" s="664">
        <v>15.13</v>
      </c>
      <c r="K325" s="664">
        <v>492927.95999999996</v>
      </c>
      <c r="L325" s="664">
        <v>0.98562222896951124</v>
      </c>
      <c r="M325" s="664">
        <v>32579.508261731655</v>
      </c>
      <c r="N325" s="664">
        <v>133.16</v>
      </c>
      <c r="O325" s="664">
        <v>4345406.0900000008</v>
      </c>
      <c r="P325" s="677">
        <v>8.6887520768825723</v>
      </c>
      <c r="Q325" s="665">
        <v>32632.968534094329</v>
      </c>
    </row>
    <row r="326" spans="1:17" ht="14.4" customHeight="1" x14ac:dyDescent="0.3">
      <c r="A326" s="660" t="s">
        <v>588</v>
      </c>
      <c r="B326" s="661" t="s">
        <v>7622</v>
      </c>
      <c r="C326" s="661" t="s">
        <v>1686</v>
      </c>
      <c r="D326" s="661" t="s">
        <v>7195</v>
      </c>
      <c r="E326" s="661" t="s">
        <v>7248</v>
      </c>
      <c r="F326" s="664">
        <v>3.81</v>
      </c>
      <c r="G326" s="664">
        <v>123250.42</v>
      </c>
      <c r="H326" s="664">
        <v>1</v>
      </c>
      <c r="I326" s="664">
        <v>32349.191601049868</v>
      </c>
      <c r="J326" s="664">
        <v>3.95</v>
      </c>
      <c r="K326" s="664">
        <v>128900.22</v>
      </c>
      <c r="L326" s="664">
        <v>1.045840006062454</v>
      </c>
      <c r="M326" s="664">
        <v>32632.967088607595</v>
      </c>
      <c r="N326" s="664">
        <v>-73.570000000000007</v>
      </c>
      <c r="O326" s="664">
        <v>-2401916.0999999996</v>
      </c>
      <c r="P326" s="677">
        <v>-19.488096673423097</v>
      </c>
      <c r="Q326" s="665">
        <v>32648.037243441613</v>
      </c>
    </row>
    <row r="327" spans="1:17" ht="14.4" customHeight="1" x14ac:dyDescent="0.3">
      <c r="A327" s="660" t="s">
        <v>588</v>
      </c>
      <c r="B327" s="661" t="s">
        <v>7622</v>
      </c>
      <c r="C327" s="661" t="s">
        <v>1686</v>
      </c>
      <c r="D327" s="661" t="s">
        <v>7196</v>
      </c>
      <c r="E327" s="661" t="s">
        <v>7249</v>
      </c>
      <c r="F327" s="664">
        <v>0</v>
      </c>
      <c r="G327" s="664">
        <v>0</v>
      </c>
      <c r="H327" s="664"/>
      <c r="I327" s="664"/>
      <c r="J327" s="664">
        <v>-3.5527136788005009E-15</v>
      </c>
      <c r="K327" s="664">
        <v>-1.4551915228366852E-11</v>
      </c>
      <c r="L327" s="664"/>
      <c r="M327" s="664">
        <v>4096</v>
      </c>
      <c r="N327" s="664">
        <v>1.4210854715202004E-14</v>
      </c>
      <c r="O327" s="664">
        <v>0</v>
      </c>
      <c r="P327" s="677"/>
      <c r="Q327" s="665">
        <v>0</v>
      </c>
    </row>
    <row r="328" spans="1:17" ht="14.4" customHeight="1" x14ac:dyDescent="0.3">
      <c r="A328" s="660" t="s">
        <v>588</v>
      </c>
      <c r="B328" s="661" t="s">
        <v>7622</v>
      </c>
      <c r="C328" s="661" t="s">
        <v>1686</v>
      </c>
      <c r="D328" s="661" t="s">
        <v>7196</v>
      </c>
      <c r="E328" s="661" t="s">
        <v>3947</v>
      </c>
      <c r="F328" s="664">
        <v>169.71</v>
      </c>
      <c r="G328" s="664">
        <v>1029516.77</v>
      </c>
      <c r="H328" s="664">
        <v>1</v>
      </c>
      <c r="I328" s="664">
        <v>6066.3294443462373</v>
      </c>
      <c r="J328" s="664">
        <v>157.22000000000003</v>
      </c>
      <c r="K328" s="664">
        <v>961456.69</v>
      </c>
      <c r="L328" s="664">
        <v>0.93389123714808442</v>
      </c>
      <c r="M328" s="664">
        <v>6115.3586693804846</v>
      </c>
      <c r="N328" s="664">
        <v>247.08</v>
      </c>
      <c r="O328" s="664">
        <v>1512018.31</v>
      </c>
      <c r="P328" s="677">
        <v>1.4686679751705258</v>
      </c>
      <c r="Q328" s="665">
        <v>6119.5495790836976</v>
      </c>
    </row>
    <row r="329" spans="1:17" ht="14.4" customHeight="1" x14ac:dyDescent="0.3">
      <c r="A329" s="660" t="s">
        <v>588</v>
      </c>
      <c r="B329" s="661" t="s">
        <v>7622</v>
      </c>
      <c r="C329" s="661" t="s">
        <v>1686</v>
      </c>
      <c r="D329" s="661" t="s">
        <v>7199</v>
      </c>
      <c r="E329" s="661" t="s">
        <v>7251</v>
      </c>
      <c r="F329" s="664"/>
      <c r="G329" s="664"/>
      <c r="H329" s="664"/>
      <c r="I329" s="664"/>
      <c r="J329" s="664">
        <v>0</v>
      </c>
      <c r="K329" s="664">
        <v>0</v>
      </c>
      <c r="L329" s="664"/>
      <c r="M329" s="664"/>
      <c r="N329" s="664">
        <v>7.1054273576010019E-15</v>
      </c>
      <c r="O329" s="664">
        <v>0</v>
      </c>
      <c r="P329" s="677"/>
      <c r="Q329" s="665">
        <v>0</v>
      </c>
    </row>
    <row r="330" spans="1:17" ht="14.4" customHeight="1" x14ac:dyDescent="0.3">
      <c r="A330" s="660" t="s">
        <v>588</v>
      </c>
      <c r="B330" s="661" t="s">
        <v>7622</v>
      </c>
      <c r="C330" s="661" t="s">
        <v>1686</v>
      </c>
      <c r="D330" s="661" t="s">
        <v>7199</v>
      </c>
      <c r="E330" s="661" t="s">
        <v>3955</v>
      </c>
      <c r="F330" s="664"/>
      <c r="G330" s="664"/>
      <c r="H330" s="664"/>
      <c r="I330" s="664"/>
      <c r="J330" s="664">
        <v>62.4</v>
      </c>
      <c r="K330" s="664">
        <v>761497.1399999999</v>
      </c>
      <c r="L330" s="664"/>
      <c r="M330" s="664">
        <v>12203.479807692307</v>
      </c>
      <c r="N330" s="664">
        <v>129.52000000000001</v>
      </c>
      <c r="O330" s="664">
        <v>1580594.61</v>
      </c>
      <c r="P330" s="677"/>
      <c r="Q330" s="665">
        <v>12203.479076590487</v>
      </c>
    </row>
    <row r="331" spans="1:17" ht="14.4" customHeight="1" x14ac:dyDescent="0.3">
      <c r="A331" s="660" t="s">
        <v>588</v>
      </c>
      <c r="B331" s="661" t="s">
        <v>7622</v>
      </c>
      <c r="C331" s="661" t="s">
        <v>1686</v>
      </c>
      <c r="D331" s="661" t="s">
        <v>7364</v>
      </c>
      <c r="E331" s="661" t="s">
        <v>7161</v>
      </c>
      <c r="F331" s="664">
        <v>7.0000000000000007E-2</v>
      </c>
      <c r="G331" s="664">
        <v>363.89</v>
      </c>
      <c r="H331" s="664">
        <v>1</v>
      </c>
      <c r="I331" s="664">
        <v>5198.4285714285706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588</v>
      </c>
      <c r="B332" s="661" t="s">
        <v>7622</v>
      </c>
      <c r="C332" s="661" t="s">
        <v>1686</v>
      </c>
      <c r="D332" s="661" t="s">
        <v>7347</v>
      </c>
      <c r="E332" s="661" t="s">
        <v>1826</v>
      </c>
      <c r="F332" s="664">
        <v>33.769999999999996</v>
      </c>
      <c r="G332" s="664">
        <v>9460.69</v>
      </c>
      <c r="H332" s="664">
        <v>1</v>
      </c>
      <c r="I332" s="664">
        <v>280.15072549600239</v>
      </c>
      <c r="J332" s="664"/>
      <c r="K332" s="664"/>
      <c r="L332" s="664"/>
      <c r="M332" s="664"/>
      <c r="N332" s="664">
        <v>54.1</v>
      </c>
      <c r="O332" s="664">
        <v>5983.3200000000006</v>
      </c>
      <c r="P332" s="677">
        <v>0.63244012857413157</v>
      </c>
      <c r="Q332" s="665">
        <v>110.59741219963033</v>
      </c>
    </row>
    <row r="333" spans="1:17" ht="14.4" customHeight="1" x14ac:dyDescent="0.3">
      <c r="A333" s="660" t="s">
        <v>588</v>
      </c>
      <c r="B333" s="661" t="s">
        <v>7622</v>
      </c>
      <c r="C333" s="661" t="s">
        <v>1686</v>
      </c>
      <c r="D333" s="661" t="s">
        <v>7348</v>
      </c>
      <c r="E333" s="661" t="s">
        <v>1826</v>
      </c>
      <c r="F333" s="664">
        <v>5.28</v>
      </c>
      <c r="G333" s="664">
        <v>7921.5199999999995</v>
      </c>
      <c r="H333" s="664">
        <v>1</v>
      </c>
      <c r="I333" s="664">
        <v>1500.2878787878785</v>
      </c>
      <c r="J333" s="664">
        <v>2.14</v>
      </c>
      <c r="K333" s="664">
        <v>3238.78</v>
      </c>
      <c r="L333" s="664">
        <v>0.40885840091295617</v>
      </c>
      <c r="M333" s="664">
        <v>1513.4485981308412</v>
      </c>
      <c r="N333" s="664">
        <v>59.8</v>
      </c>
      <c r="O333" s="664">
        <v>34030.85</v>
      </c>
      <c r="P333" s="677">
        <v>4.2960000100990721</v>
      </c>
      <c r="Q333" s="665">
        <v>569.07775919732444</v>
      </c>
    </row>
    <row r="334" spans="1:17" ht="14.4" customHeight="1" x14ac:dyDescent="0.3">
      <c r="A334" s="660" t="s">
        <v>588</v>
      </c>
      <c r="B334" s="661" t="s">
        <v>7622</v>
      </c>
      <c r="C334" s="661" t="s">
        <v>1686</v>
      </c>
      <c r="D334" s="661" t="s">
        <v>7643</v>
      </c>
      <c r="E334" s="661" t="s">
        <v>1833</v>
      </c>
      <c r="F334" s="664">
        <v>53.58</v>
      </c>
      <c r="G334" s="664">
        <v>21534.190000000002</v>
      </c>
      <c r="H334" s="664">
        <v>1</v>
      </c>
      <c r="I334" s="664">
        <v>401.90724150802544</v>
      </c>
      <c r="J334" s="664">
        <v>65.599999999999994</v>
      </c>
      <c r="K334" s="664">
        <v>26596.629999999997</v>
      </c>
      <c r="L334" s="664">
        <v>1.235088480226096</v>
      </c>
      <c r="M334" s="664">
        <v>405.43643292682924</v>
      </c>
      <c r="N334" s="664">
        <v>58.629999999999995</v>
      </c>
      <c r="O334" s="664">
        <v>22822.47</v>
      </c>
      <c r="P334" s="677">
        <v>1.0598248645526021</v>
      </c>
      <c r="Q334" s="665">
        <v>389.26266416510322</v>
      </c>
    </row>
    <row r="335" spans="1:17" ht="14.4" customHeight="1" x14ac:dyDescent="0.3">
      <c r="A335" s="660" t="s">
        <v>588</v>
      </c>
      <c r="B335" s="661" t="s">
        <v>7622</v>
      </c>
      <c r="C335" s="661" t="s">
        <v>1686</v>
      </c>
      <c r="D335" s="661" t="s">
        <v>7644</v>
      </c>
      <c r="E335" s="661" t="s">
        <v>1836</v>
      </c>
      <c r="F335" s="664">
        <v>36.979999999999997</v>
      </c>
      <c r="G335" s="664">
        <v>29725.54</v>
      </c>
      <c r="H335" s="664">
        <v>1</v>
      </c>
      <c r="I335" s="664">
        <v>803.82747431043822</v>
      </c>
      <c r="J335" s="664">
        <v>78.08</v>
      </c>
      <c r="K335" s="664">
        <v>63313.33</v>
      </c>
      <c r="L335" s="664">
        <v>2.1299303561852869</v>
      </c>
      <c r="M335" s="664">
        <v>810.87768954918033</v>
      </c>
      <c r="N335" s="664">
        <v>67.37</v>
      </c>
      <c r="O335" s="664">
        <v>52414.58</v>
      </c>
      <c r="P335" s="677">
        <v>1.7632843675842391</v>
      </c>
      <c r="Q335" s="665">
        <v>778.01068724951756</v>
      </c>
    </row>
    <row r="336" spans="1:17" ht="14.4" customHeight="1" x14ac:dyDescent="0.3">
      <c r="A336" s="660" t="s">
        <v>588</v>
      </c>
      <c r="B336" s="661" t="s">
        <v>7622</v>
      </c>
      <c r="C336" s="661" t="s">
        <v>1686</v>
      </c>
      <c r="D336" s="661" t="s">
        <v>7645</v>
      </c>
      <c r="E336" s="661" t="s">
        <v>1839</v>
      </c>
      <c r="F336" s="664">
        <v>248.14</v>
      </c>
      <c r="G336" s="664">
        <v>322383.35999999999</v>
      </c>
      <c r="H336" s="664">
        <v>1</v>
      </c>
      <c r="I336" s="664">
        <v>1299.1994841621665</v>
      </c>
      <c r="J336" s="664">
        <v>210.88</v>
      </c>
      <c r="K336" s="664">
        <v>276379</v>
      </c>
      <c r="L336" s="664">
        <v>0.85729921048034241</v>
      </c>
      <c r="M336" s="664">
        <v>1310.5984446130501</v>
      </c>
      <c r="N336" s="664">
        <v>190.36</v>
      </c>
      <c r="O336" s="664">
        <v>275716.71000000002</v>
      </c>
      <c r="P336" s="677">
        <v>0.85524485506944292</v>
      </c>
      <c r="Q336" s="665">
        <v>1448.3962492120193</v>
      </c>
    </row>
    <row r="337" spans="1:17" ht="14.4" customHeight="1" x14ac:dyDescent="0.3">
      <c r="A337" s="660" t="s">
        <v>588</v>
      </c>
      <c r="B337" s="661" t="s">
        <v>7622</v>
      </c>
      <c r="C337" s="661" t="s">
        <v>1686</v>
      </c>
      <c r="D337" s="661" t="s">
        <v>7646</v>
      </c>
      <c r="E337" s="661" t="s">
        <v>1871</v>
      </c>
      <c r="F337" s="664">
        <v>3.55</v>
      </c>
      <c r="G337" s="664">
        <v>17184.599999999999</v>
      </c>
      <c r="H337" s="664">
        <v>1</v>
      </c>
      <c r="I337" s="664">
        <v>4840.7323943661968</v>
      </c>
      <c r="J337" s="664">
        <v>7.52</v>
      </c>
      <c r="K337" s="664">
        <v>35760.65</v>
      </c>
      <c r="L337" s="664">
        <v>2.0809707528833958</v>
      </c>
      <c r="M337" s="664">
        <v>4755.4055851063831</v>
      </c>
      <c r="N337" s="664">
        <v>2.8</v>
      </c>
      <c r="O337" s="664">
        <v>13315.14</v>
      </c>
      <c r="P337" s="677">
        <v>0.77482978946265846</v>
      </c>
      <c r="Q337" s="665">
        <v>4755.4071428571433</v>
      </c>
    </row>
    <row r="338" spans="1:17" ht="14.4" customHeight="1" x14ac:dyDescent="0.3">
      <c r="A338" s="660" t="s">
        <v>588</v>
      </c>
      <c r="B338" s="661" t="s">
        <v>7622</v>
      </c>
      <c r="C338" s="661" t="s">
        <v>1686</v>
      </c>
      <c r="D338" s="661" t="s">
        <v>7647</v>
      </c>
      <c r="E338" s="661" t="s">
        <v>7161</v>
      </c>
      <c r="F338" s="664"/>
      <c r="G338" s="664"/>
      <c r="H338" s="664"/>
      <c r="I338" s="664"/>
      <c r="J338" s="664">
        <v>5.49</v>
      </c>
      <c r="K338" s="664">
        <v>5110.97</v>
      </c>
      <c r="L338" s="664"/>
      <c r="M338" s="664">
        <v>930.95992714025499</v>
      </c>
      <c r="N338" s="664"/>
      <c r="O338" s="664"/>
      <c r="P338" s="677"/>
      <c r="Q338" s="665"/>
    </row>
    <row r="339" spans="1:17" ht="14.4" customHeight="1" x14ac:dyDescent="0.3">
      <c r="A339" s="660" t="s">
        <v>588</v>
      </c>
      <c r="B339" s="661" t="s">
        <v>7622</v>
      </c>
      <c r="C339" s="661" t="s">
        <v>1686</v>
      </c>
      <c r="D339" s="661" t="s">
        <v>7365</v>
      </c>
      <c r="E339" s="661" t="s">
        <v>7257</v>
      </c>
      <c r="F339" s="664">
        <v>1.7</v>
      </c>
      <c r="G339" s="664">
        <v>673.86</v>
      </c>
      <c r="H339" s="664">
        <v>1</v>
      </c>
      <c r="I339" s="664">
        <v>396.38823529411769</v>
      </c>
      <c r="J339" s="664"/>
      <c r="K339" s="664"/>
      <c r="L339" s="664"/>
      <c r="M339" s="664"/>
      <c r="N339" s="664"/>
      <c r="O339" s="664"/>
      <c r="P339" s="677"/>
      <c r="Q339" s="665"/>
    </row>
    <row r="340" spans="1:17" ht="14.4" customHeight="1" x14ac:dyDescent="0.3">
      <c r="A340" s="660" t="s">
        <v>588</v>
      </c>
      <c r="B340" s="661" t="s">
        <v>7622</v>
      </c>
      <c r="C340" s="661" t="s">
        <v>1686</v>
      </c>
      <c r="D340" s="661" t="s">
        <v>7256</v>
      </c>
      <c r="E340" s="661" t="s">
        <v>7257</v>
      </c>
      <c r="F340" s="664">
        <v>5.25</v>
      </c>
      <c r="G340" s="664">
        <v>6041.1900000000005</v>
      </c>
      <c r="H340" s="664">
        <v>1</v>
      </c>
      <c r="I340" s="664">
        <v>1150.7028571428573</v>
      </c>
      <c r="J340" s="664"/>
      <c r="K340" s="664"/>
      <c r="L340" s="664"/>
      <c r="M340" s="664"/>
      <c r="N340" s="664"/>
      <c r="O340" s="664"/>
      <c r="P340" s="677"/>
      <c r="Q340" s="665"/>
    </row>
    <row r="341" spans="1:17" ht="14.4" customHeight="1" x14ac:dyDescent="0.3">
      <c r="A341" s="660" t="s">
        <v>588</v>
      </c>
      <c r="B341" s="661" t="s">
        <v>7622</v>
      </c>
      <c r="C341" s="661" t="s">
        <v>1686</v>
      </c>
      <c r="D341" s="661" t="s">
        <v>7258</v>
      </c>
      <c r="E341" s="661" t="s">
        <v>7161</v>
      </c>
      <c r="F341" s="664"/>
      <c r="G341" s="664"/>
      <c r="H341" s="664"/>
      <c r="I341" s="664"/>
      <c r="J341" s="664">
        <v>8.27</v>
      </c>
      <c r="K341" s="664">
        <v>7903.29</v>
      </c>
      <c r="L341" s="664"/>
      <c r="M341" s="664">
        <v>955.65779927448614</v>
      </c>
      <c r="N341" s="664"/>
      <c r="O341" s="664"/>
      <c r="P341" s="677"/>
      <c r="Q341" s="665"/>
    </row>
    <row r="342" spans="1:17" ht="14.4" customHeight="1" x14ac:dyDescent="0.3">
      <c r="A342" s="660" t="s">
        <v>588</v>
      </c>
      <c r="B342" s="661" t="s">
        <v>7622</v>
      </c>
      <c r="C342" s="661" t="s">
        <v>1686</v>
      </c>
      <c r="D342" s="661" t="s">
        <v>7258</v>
      </c>
      <c r="E342" s="661" t="s">
        <v>4211</v>
      </c>
      <c r="F342" s="664">
        <v>4.75</v>
      </c>
      <c r="G342" s="664">
        <v>4449.7400000000007</v>
      </c>
      <c r="H342" s="664">
        <v>1</v>
      </c>
      <c r="I342" s="664">
        <v>936.78736842105275</v>
      </c>
      <c r="J342" s="664">
        <v>53.77</v>
      </c>
      <c r="K342" s="664">
        <v>51385.75</v>
      </c>
      <c r="L342" s="664">
        <v>11.548034267170664</v>
      </c>
      <c r="M342" s="664">
        <v>955.65835968011902</v>
      </c>
      <c r="N342" s="664">
        <v>32.92</v>
      </c>
      <c r="O342" s="664">
        <v>31460.21</v>
      </c>
      <c r="P342" s="677">
        <v>7.0701231982093322</v>
      </c>
      <c r="Q342" s="665">
        <v>955.65643985419194</v>
      </c>
    </row>
    <row r="343" spans="1:17" ht="14.4" customHeight="1" x14ac:dyDescent="0.3">
      <c r="A343" s="660" t="s">
        <v>588</v>
      </c>
      <c r="B343" s="661" t="s">
        <v>7622</v>
      </c>
      <c r="C343" s="661" t="s">
        <v>1686</v>
      </c>
      <c r="D343" s="661" t="s">
        <v>7201</v>
      </c>
      <c r="E343" s="661" t="s">
        <v>7161</v>
      </c>
      <c r="F343" s="664"/>
      <c r="G343" s="664"/>
      <c r="H343" s="664"/>
      <c r="I343" s="664"/>
      <c r="J343" s="664">
        <v>9.73</v>
      </c>
      <c r="K343" s="664">
        <v>23246.51</v>
      </c>
      <c r="L343" s="664"/>
      <c r="M343" s="664">
        <v>2389.1582733812947</v>
      </c>
      <c r="N343" s="664"/>
      <c r="O343" s="664"/>
      <c r="P343" s="677"/>
      <c r="Q343" s="665"/>
    </row>
    <row r="344" spans="1:17" ht="14.4" customHeight="1" x14ac:dyDescent="0.3">
      <c r="A344" s="660" t="s">
        <v>588</v>
      </c>
      <c r="B344" s="661" t="s">
        <v>7622</v>
      </c>
      <c r="C344" s="661" t="s">
        <v>1686</v>
      </c>
      <c r="D344" s="661" t="s">
        <v>7201</v>
      </c>
      <c r="E344" s="661" t="s">
        <v>4211</v>
      </c>
      <c r="F344" s="664">
        <v>8</v>
      </c>
      <c r="G344" s="664">
        <v>18777.52</v>
      </c>
      <c r="H344" s="664">
        <v>1</v>
      </c>
      <c r="I344" s="664">
        <v>2347.19</v>
      </c>
      <c r="J344" s="664">
        <v>36.71</v>
      </c>
      <c r="K344" s="664">
        <v>87664.47</v>
      </c>
      <c r="L344" s="664">
        <v>4.668586160472735</v>
      </c>
      <c r="M344" s="664">
        <v>2388.0269681285754</v>
      </c>
      <c r="N344" s="664">
        <v>19.13</v>
      </c>
      <c r="O344" s="664">
        <v>45704.6</v>
      </c>
      <c r="P344" s="677">
        <v>2.4340061946412517</v>
      </c>
      <c r="Q344" s="665">
        <v>2389.1583899634084</v>
      </c>
    </row>
    <row r="345" spans="1:17" ht="14.4" customHeight="1" x14ac:dyDescent="0.3">
      <c r="A345" s="660" t="s">
        <v>588</v>
      </c>
      <c r="B345" s="661" t="s">
        <v>7622</v>
      </c>
      <c r="C345" s="661" t="s">
        <v>1686</v>
      </c>
      <c r="D345" s="661" t="s">
        <v>7259</v>
      </c>
      <c r="E345" s="661" t="s">
        <v>7182</v>
      </c>
      <c r="F345" s="664">
        <v>248.89000000000004</v>
      </c>
      <c r="G345" s="664">
        <v>9322.02</v>
      </c>
      <c r="H345" s="664">
        <v>1</v>
      </c>
      <c r="I345" s="664">
        <v>37.454377435815012</v>
      </c>
      <c r="J345" s="664">
        <v>233.71</v>
      </c>
      <c r="K345" s="664">
        <v>8825.67</v>
      </c>
      <c r="L345" s="664">
        <v>0.94675510243487992</v>
      </c>
      <c r="M345" s="664">
        <v>37.763339181036329</v>
      </c>
      <c r="N345" s="664"/>
      <c r="O345" s="664"/>
      <c r="P345" s="677"/>
      <c r="Q345" s="665"/>
    </row>
    <row r="346" spans="1:17" ht="14.4" customHeight="1" x14ac:dyDescent="0.3">
      <c r="A346" s="660" t="s">
        <v>588</v>
      </c>
      <c r="B346" s="661" t="s">
        <v>7622</v>
      </c>
      <c r="C346" s="661" t="s">
        <v>1686</v>
      </c>
      <c r="D346" s="661" t="s">
        <v>7439</v>
      </c>
      <c r="E346" s="661" t="s">
        <v>7440</v>
      </c>
      <c r="F346" s="664">
        <v>8.1999999999999993</v>
      </c>
      <c r="G346" s="664">
        <v>2111.3000000000002</v>
      </c>
      <c r="H346" s="664">
        <v>1</v>
      </c>
      <c r="I346" s="664">
        <v>257.47560975609758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588</v>
      </c>
      <c r="B347" s="661" t="s">
        <v>7622</v>
      </c>
      <c r="C347" s="661" t="s">
        <v>1686</v>
      </c>
      <c r="D347" s="661" t="s">
        <v>7441</v>
      </c>
      <c r="E347" s="661" t="s">
        <v>7440</v>
      </c>
      <c r="F347" s="664">
        <v>6.41</v>
      </c>
      <c r="G347" s="664">
        <v>7496.35</v>
      </c>
      <c r="H347" s="664">
        <v>1</v>
      </c>
      <c r="I347" s="664">
        <v>1169.4773790951638</v>
      </c>
      <c r="J347" s="664">
        <v>1</v>
      </c>
      <c r="K347" s="664">
        <v>1179.74</v>
      </c>
      <c r="L347" s="664">
        <v>0.1573752559578995</v>
      </c>
      <c r="M347" s="664">
        <v>1179.74</v>
      </c>
      <c r="N347" s="664"/>
      <c r="O347" s="664"/>
      <c r="P347" s="677"/>
      <c r="Q347" s="665"/>
    </row>
    <row r="348" spans="1:17" ht="14.4" customHeight="1" x14ac:dyDescent="0.3">
      <c r="A348" s="660" t="s">
        <v>588</v>
      </c>
      <c r="B348" s="661" t="s">
        <v>7622</v>
      </c>
      <c r="C348" s="661" t="s">
        <v>1686</v>
      </c>
      <c r="D348" s="661" t="s">
        <v>7262</v>
      </c>
      <c r="E348" s="661" t="s">
        <v>7161</v>
      </c>
      <c r="F348" s="664">
        <v>38.549999999999997</v>
      </c>
      <c r="G348" s="664">
        <v>6302.34</v>
      </c>
      <c r="H348" s="664">
        <v>1</v>
      </c>
      <c r="I348" s="664">
        <v>163.48482490272374</v>
      </c>
      <c r="J348" s="664"/>
      <c r="K348" s="664"/>
      <c r="L348" s="664"/>
      <c r="M348" s="664"/>
      <c r="N348" s="664"/>
      <c r="O348" s="664"/>
      <c r="P348" s="677"/>
      <c r="Q348" s="665"/>
    </row>
    <row r="349" spans="1:17" ht="14.4" customHeight="1" x14ac:dyDescent="0.3">
      <c r="A349" s="660" t="s">
        <v>588</v>
      </c>
      <c r="B349" s="661" t="s">
        <v>7622</v>
      </c>
      <c r="C349" s="661" t="s">
        <v>1686</v>
      </c>
      <c r="D349" s="661" t="s">
        <v>7263</v>
      </c>
      <c r="E349" s="661" t="s">
        <v>7161</v>
      </c>
      <c r="F349" s="664">
        <v>28.890000000000004</v>
      </c>
      <c r="G349" s="664">
        <v>42509.64</v>
      </c>
      <c r="H349" s="664">
        <v>1</v>
      </c>
      <c r="I349" s="664">
        <v>1471.4309449636551</v>
      </c>
      <c r="J349" s="664"/>
      <c r="K349" s="664"/>
      <c r="L349" s="664"/>
      <c r="M349" s="664"/>
      <c r="N349" s="664"/>
      <c r="O349" s="664"/>
      <c r="P349" s="677"/>
      <c r="Q349" s="665"/>
    </row>
    <row r="350" spans="1:17" ht="14.4" customHeight="1" x14ac:dyDescent="0.3">
      <c r="A350" s="660" t="s">
        <v>588</v>
      </c>
      <c r="B350" s="661" t="s">
        <v>7622</v>
      </c>
      <c r="C350" s="661" t="s">
        <v>1686</v>
      </c>
      <c r="D350" s="661" t="s">
        <v>7427</v>
      </c>
      <c r="E350" s="661" t="s">
        <v>7428</v>
      </c>
      <c r="F350" s="664"/>
      <c r="G350" s="664"/>
      <c r="H350" s="664"/>
      <c r="I350" s="664"/>
      <c r="J350" s="664">
        <v>1</v>
      </c>
      <c r="K350" s="664">
        <v>1457.31</v>
      </c>
      <c r="L350" s="664"/>
      <c r="M350" s="664">
        <v>1457.31</v>
      </c>
      <c r="N350" s="664"/>
      <c r="O350" s="664"/>
      <c r="P350" s="677"/>
      <c r="Q350" s="665"/>
    </row>
    <row r="351" spans="1:17" ht="14.4" customHeight="1" x14ac:dyDescent="0.3">
      <c r="A351" s="660" t="s">
        <v>588</v>
      </c>
      <c r="B351" s="661" t="s">
        <v>7622</v>
      </c>
      <c r="C351" s="661" t="s">
        <v>1686</v>
      </c>
      <c r="D351" s="661" t="s">
        <v>7648</v>
      </c>
      <c r="E351" s="661" t="s">
        <v>7649</v>
      </c>
      <c r="F351" s="664"/>
      <c r="G351" s="664"/>
      <c r="H351" s="664"/>
      <c r="I351" s="664"/>
      <c r="J351" s="664"/>
      <c r="K351" s="664"/>
      <c r="L351" s="664"/>
      <c r="M351" s="664"/>
      <c r="N351" s="664">
        <v>0.1</v>
      </c>
      <c r="O351" s="664">
        <v>546.08000000000004</v>
      </c>
      <c r="P351" s="677"/>
      <c r="Q351" s="665">
        <v>5460.8</v>
      </c>
    </row>
    <row r="352" spans="1:17" ht="14.4" customHeight="1" x14ac:dyDescent="0.3">
      <c r="A352" s="660" t="s">
        <v>588</v>
      </c>
      <c r="B352" s="661" t="s">
        <v>7622</v>
      </c>
      <c r="C352" s="661" t="s">
        <v>1686</v>
      </c>
      <c r="D352" s="661" t="s">
        <v>7265</v>
      </c>
      <c r="E352" s="661" t="s">
        <v>1622</v>
      </c>
      <c r="F352" s="664">
        <v>2.67</v>
      </c>
      <c r="G352" s="664">
        <v>900.09000000000015</v>
      </c>
      <c r="H352" s="664">
        <v>1</v>
      </c>
      <c r="I352" s="664">
        <v>337.11235955056185</v>
      </c>
      <c r="J352" s="664">
        <v>7.06</v>
      </c>
      <c r="K352" s="664">
        <v>2401.0700000000002</v>
      </c>
      <c r="L352" s="664">
        <v>2.6675887966758878</v>
      </c>
      <c r="M352" s="664">
        <v>340.09490084985839</v>
      </c>
      <c r="N352" s="664">
        <v>1.18</v>
      </c>
      <c r="O352" s="664">
        <v>507.42999999999995</v>
      </c>
      <c r="P352" s="677">
        <v>0.56375473563754719</v>
      </c>
      <c r="Q352" s="665">
        <v>430.02542372881356</v>
      </c>
    </row>
    <row r="353" spans="1:17" ht="14.4" customHeight="1" x14ac:dyDescent="0.3">
      <c r="A353" s="660" t="s">
        <v>588</v>
      </c>
      <c r="B353" s="661" t="s">
        <v>7622</v>
      </c>
      <c r="C353" s="661" t="s">
        <v>1686</v>
      </c>
      <c r="D353" s="661" t="s">
        <v>7266</v>
      </c>
      <c r="E353" s="661" t="s">
        <v>1626</v>
      </c>
      <c r="F353" s="664">
        <v>3.05</v>
      </c>
      <c r="G353" s="664">
        <v>257.05</v>
      </c>
      <c r="H353" s="664">
        <v>1</v>
      </c>
      <c r="I353" s="664">
        <v>84.278688524590166</v>
      </c>
      <c r="J353" s="664">
        <v>5.51</v>
      </c>
      <c r="K353" s="664">
        <v>468.45</v>
      </c>
      <c r="L353" s="664">
        <v>1.8224080918109316</v>
      </c>
      <c r="M353" s="664">
        <v>85.018148820326687</v>
      </c>
      <c r="N353" s="664">
        <v>3</v>
      </c>
      <c r="O353" s="664">
        <v>297.18</v>
      </c>
      <c r="P353" s="677">
        <v>1.1561174868702586</v>
      </c>
      <c r="Q353" s="665">
        <v>99.06</v>
      </c>
    </row>
    <row r="354" spans="1:17" ht="14.4" customHeight="1" x14ac:dyDescent="0.3">
      <c r="A354" s="660" t="s">
        <v>588</v>
      </c>
      <c r="B354" s="661" t="s">
        <v>7622</v>
      </c>
      <c r="C354" s="661" t="s">
        <v>1686</v>
      </c>
      <c r="D354" s="661" t="s">
        <v>7267</v>
      </c>
      <c r="E354" s="661" t="s">
        <v>1630</v>
      </c>
      <c r="F354" s="664">
        <v>12.02</v>
      </c>
      <c r="G354" s="664">
        <v>2026.18</v>
      </c>
      <c r="H354" s="664">
        <v>1</v>
      </c>
      <c r="I354" s="664">
        <v>168.56738768718805</v>
      </c>
      <c r="J354" s="664">
        <v>12.950000000000001</v>
      </c>
      <c r="K354" s="664">
        <v>2202.13</v>
      </c>
      <c r="L354" s="664">
        <v>1.0868382868254549</v>
      </c>
      <c r="M354" s="664">
        <v>170.04864864864865</v>
      </c>
      <c r="N354" s="664">
        <v>12.14</v>
      </c>
      <c r="O354" s="664">
        <v>2552.19</v>
      </c>
      <c r="P354" s="677">
        <v>1.2596067476729609</v>
      </c>
      <c r="Q354" s="665">
        <v>210.22981878088962</v>
      </c>
    </row>
    <row r="355" spans="1:17" ht="14.4" customHeight="1" x14ac:dyDescent="0.3">
      <c r="A355" s="660" t="s">
        <v>588</v>
      </c>
      <c r="B355" s="661" t="s">
        <v>7622</v>
      </c>
      <c r="C355" s="661" t="s">
        <v>1686</v>
      </c>
      <c r="D355" s="661" t="s">
        <v>7429</v>
      </c>
      <c r="E355" s="661" t="s">
        <v>7161</v>
      </c>
      <c r="F355" s="664">
        <v>1.18</v>
      </c>
      <c r="G355" s="664">
        <v>1921.58</v>
      </c>
      <c r="H355" s="664">
        <v>1</v>
      </c>
      <c r="I355" s="664">
        <v>1628.457627118644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588</v>
      </c>
      <c r="B356" s="661" t="s">
        <v>7622</v>
      </c>
      <c r="C356" s="661" t="s">
        <v>1686</v>
      </c>
      <c r="D356" s="661" t="s">
        <v>7419</v>
      </c>
      <c r="E356" s="661" t="s">
        <v>7368</v>
      </c>
      <c r="F356" s="664">
        <v>30.17</v>
      </c>
      <c r="G356" s="664">
        <v>2017.76</v>
      </c>
      <c r="H356" s="664">
        <v>1</v>
      </c>
      <c r="I356" s="664">
        <v>66.879681803115673</v>
      </c>
      <c r="J356" s="664"/>
      <c r="K356" s="664"/>
      <c r="L356" s="664"/>
      <c r="M356" s="664"/>
      <c r="N356" s="664"/>
      <c r="O356" s="664"/>
      <c r="P356" s="677"/>
      <c r="Q356" s="665"/>
    </row>
    <row r="357" spans="1:17" ht="14.4" customHeight="1" x14ac:dyDescent="0.3">
      <c r="A357" s="660" t="s">
        <v>588</v>
      </c>
      <c r="B357" s="661" t="s">
        <v>7622</v>
      </c>
      <c r="C357" s="661" t="s">
        <v>1686</v>
      </c>
      <c r="D357" s="661" t="s">
        <v>7449</v>
      </c>
      <c r="E357" s="661" t="s">
        <v>7368</v>
      </c>
      <c r="F357" s="664">
        <v>63.11</v>
      </c>
      <c r="G357" s="664">
        <v>10459.5</v>
      </c>
      <c r="H357" s="664">
        <v>1</v>
      </c>
      <c r="I357" s="664">
        <v>165.73443194422438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588</v>
      </c>
      <c r="B358" s="661" t="s">
        <v>7622</v>
      </c>
      <c r="C358" s="661" t="s">
        <v>1686</v>
      </c>
      <c r="D358" s="661" t="s">
        <v>7367</v>
      </c>
      <c r="E358" s="661" t="s">
        <v>7368</v>
      </c>
      <c r="F358" s="664">
        <v>59.03</v>
      </c>
      <c r="G358" s="664">
        <v>19738.980000000003</v>
      </c>
      <c r="H358" s="664">
        <v>1</v>
      </c>
      <c r="I358" s="664">
        <v>334.38895476876172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588</v>
      </c>
      <c r="B359" s="661" t="s">
        <v>7622</v>
      </c>
      <c r="C359" s="661" t="s">
        <v>1686</v>
      </c>
      <c r="D359" s="661" t="s">
        <v>7351</v>
      </c>
      <c r="E359" s="661" t="s">
        <v>3772</v>
      </c>
      <c r="F359" s="664"/>
      <c r="G359" s="664"/>
      <c r="H359" s="664"/>
      <c r="I359" s="664"/>
      <c r="J359" s="664">
        <v>0.4</v>
      </c>
      <c r="K359" s="664">
        <v>2481.27</v>
      </c>
      <c r="L359" s="664"/>
      <c r="M359" s="664">
        <v>6203.1749999999993</v>
      </c>
      <c r="N359" s="664"/>
      <c r="O359" s="664"/>
      <c r="P359" s="677"/>
      <c r="Q359" s="665"/>
    </row>
    <row r="360" spans="1:17" ht="14.4" customHeight="1" x14ac:dyDescent="0.3">
      <c r="A360" s="660" t="s">
        <v>588</v>
      </c>
      <c r="B360" s="661" t="s">
        <v>7622</v>
      </c>
      <c r="C360" s="661" t="s">
        <v>1686</v>
      </c>
      <c r="D360" s="661" t="s">
        <v>7370</v>
      </c>
      <c r="E360" s="661" t="s">
        <v>3772</v>
      </c>
      <c r="F360" s="664">
        <v>0.08</v>
      </c>
      <c r="G360" s="664">
        <v>3328.26</v>
      </c>
      <c r="H360" s="664">
        <v>1</v>
      </c>
      <c r="I360" s="664">
        <v>41603.25</v>
      </c>
      <c r="J360" s="664"/>
      <c r="K360" s="664"/>
      <c r="L360" s="664"/>
      <c r="M360" s="664"/>
      <c r="N360" s="664"/>
      <c r="O360" s="664"/>
      <c r="P360" s="677"/>
      <c r="Q360" s="665"/>
    </row>
    <row r="361" spans="1:17" ht="14.4" customHeight="1" x14ac:dyDescent="0.3">
      <c r="A361" s="660" t="s">
        <v>588</v>
      </c>
      <c r="B361" s="661" t="s">
        <v>7622</v>
      </c>
      <c r="C361" s="661" t="s">
        <v>1686</v>
      </c>
      <c r="D361" s="661" t="s">
        <v>7371</v>
      </c>
      <c r="E361" s="661" t="s">
        <v>7372</v>
      </c>
      <c r="F361" s="664">
        <v>1</v>
      </c>
      <c r="G361" s="664">
        <v>3869.1</v>
      </c>
      <c r="H361" s="664">
        <v>1</v>
      </c>
      <c r="I361" s="664">
        <v>3869.1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588</v>
      </c>
      <c r="B362" s="661" t="s">
        <v>7622</v>
      </c>
      <c r="C362" s="661" t="s">
        <v>1686</v>
      </c>
      <c r="D362" s="661" t="s">
        <v>7373</v>
      </c>
      <c r="E362" s="661" t="s">
        <v>3505</v>
      </c>
      <c r="F362" s="664"/>
      <c r="G362" s="664"/>
      <c r="H362" s="664"/>
      <c r="I362" s="664"/>
      <c r="J362" s="664"/>
      <c r="K362" s="664"/>
      <c r="L362" s="664"/>
      <c r="M362" s="664"/>
      <c r="N362" s="664">
        <v>4.12</v>
      </c>
      <c r="O362" s="664">
        <v>30352.880000000001</v>
      </c>
      <c r="P362" s="677"/>
      <c r="Q362" s="665">
        <v>7367.2038834951454</v>
      </c>
    </row>
    <row r="363" spans="1:17" ht="14.4" customHeight="1" x14ac:dyDescent="0.3">
      <c r="A363" s="660" t="s">
        <v>588</v>
      </c>
      <c r="B363" s="661" t="s">
        <v>7622</v>
      </c>
      <c r="C363" s="661" t="s">
        <v>1686</v>
      </c>
      <c r="D363" s="661" t="s">
        <v>7271</v>
      </c>
      <c r="E363" s="661" t="s">
        <v>7272</v>
      </c>
      <c r="F363" s="664">
        <v>9.98</v>
      </c>
      <c r="G363" s="664">
        <v>13772.75</v>
      </c>
      <c r="H363" s="664">
        <v>1</v>
      </c>
      <c r="I363" s="664">
        <v>1380.0350701402806</v>
      </c>
      <c r="J363" s="664">
        <v>1</v>
      </c>
      <c r="K363" s="664">
        <v>1442.32</v>
      </c>
      <c r="L363" s="664">
        <v>0.10472273148064111</v>
      </c>
      <c r="M363" s="664">
        <v>1442.32</v>
      </c>
      <c r="N363" s="664"/>
      <c r="O363" s="664"/>
      <c r="P363" s="677"/>
      <c r="Q363" s="665"/>
    </row>
    <row r="364" spans="1:17" ht="14.4" customHeight="1" x14ac:dyDescent="0.3">
      <c r="A364" s="660" t="s">
        <v>588</v>
      </c>
      <c r="B364" s="661" t="s">
        <v>7622</v>
      </c>
      <c r="C364" s="661" t="s">
        <v>1686</v>
      </c>
      <c r="D364" s="661" t="s">
        <v>7273</v>
      </c>
      <c r="E364" s="661" t="s">
        <v>7272</v>
      </c>
      <c r="F364" s="664">
        <v>11.13</v>
      </c>
      <c r="G364" s="664">
        <v>3105.81</v>
      </c>
      <c r="H364" s="664">
        <v>1</v>
      </c>
      <c r="I364" s="664">
        <v>279.04851752021563</v>
      </c>
      <c r="J364" s="664">
        <v>3.55</v>
      </c>
      <c r="K364" s="664">
        <v>1065.21</v>
      </c>
      <c r="L364" s="664">
        <v>0.34297333062872487</v>
      </c>
      <c r="M364" s="664">
        <v>300.05915492957752</v>
      </c>
      <c r="N364" s="664"/>
      <c r="O364" s="664"/>
      <c r="P364" s="677"/>
      <c r="Q364" s="665"/>
    </row>
    <row r="365" spans="1:17" ht="14.4" customHeight="1" x14ac:dyDescent="0.3">
      <c r="A365" s="660" t="s">
        <v>588</v>
      </c>
      <c r="B365" s="661" t="s">
        <v>7622</v>
      </c>
      <c r="C365" s="661" t="s">
        <v>1686</v>
      </c>
      <c r="D365" s="661" t="s">
        <v>7208</v>
      </c>
      <c r="E365" s="661" t="s">
        <v>7161</v>
      </c>
      <c r="F365" s="664">
        <v>22.569999999999997</v>
      </c>
      <c r="G365" s="664">
        <v>74956.929999999993</v>
      </c>
      <c r="H365" s="664">
        <v>1</v>
      </c>
      <c r="I365" s="664">
        <v>3321.0868409393001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588</v>
      </c>
      <c r="B366" s="661" t="s">
        <v>7622</v>
      </c>
      <c r="C366" s="661" t="s">
        <v>1686</v>
      </c>
      <c r="D366" s="661" t="s">
        <v>7209</v>
      </c>
      <c r="E366" s="661" t="s">
        <v>7161</v>
      </c>
      <c r="F366" s="664">
        <v>3.75</v>
      </c>
      <c r="G366" s="664">
        <v>25012.61</v>
      </c>
      <c r="H366" s="664">
        <v>1</v>
      </c>
      <c r="I366" s="664">
        <v>6670.0293333333339</v>
      </c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588</v>
      </c>
      <c r="B367" s="661" t="s">
        <v>7622</v>
      </c>
      <c r="C367" s="661" t="s">
        <v>1686</v>
      </c>
      <c r="D367" s="661" t="s">
        <v>7650</v>
      </c>
      <c r="E367" s="661" t="s">
        <v>7651</v>
      </c>
      <c r="F367" s="664"/>
      <c r="G367" s="664"/>
      <c r="H367" s="664"/>
      <c r="I367" s="664"/>
      <c r="J367" s="664">
        <v>12</v>
      </c>
      <c r="K367" s="664">
        <v>3953.52</v>
      </c>
      <c r="L367" s="664"/>
      <c r="M367" s="664">
        <v>329.46</v>
      </c>
      <c r="N367" s="664"/>
      <c r="O367" s="664"/>
      <c r="P367" s="677"/>
      <c r="Q367" s="665"/>
    </row>
    <row r="368" spans="1:17" ht="14.4" customHeight="1" x14ac:dyDescent="0.3">
      <c r="A368" s="660" t="s">
        <v>588</v>
      </c>
      <c r="B368" s="661" t="s">
        <v>7622</v>
      </c>
      <c r="C368" s="661" t="s">
        <v>1686</v>
      </c>
      <c r="D368" s="661" t="s">
        <v>7210</v>
      </c>
      <c r="E368" s="661" t="s">
        <v>7211</v>
      </c>
      <c r="F368" s="664">
        <v>64.41</v>
      </c>
      <c r="G368" s="664">
        <v>61018.75</v>
      </c>
      <c r="H368" s="664">
        <v>1</v>
      </c>
      <c r="I368" s="664">
        <v>947.34901412824104</v>
      </c>
      <c r="J368" s="664"/>
      <c r="K368" s="664"/>
      <c r="L368" s="664"/>
      <c r="M368" s="664"/>
      <c r="N368" s="664">
        <v>1</v>
      </c>
      <c r="O368" s="664">
        <v>955.66</v>
      </c>
      <c r="P368" s="677">
        <v>1.5661743316603503E-2</v>
      </c>
      <c r="Q368" s="665">
        <v>955.66</v>
      </c>
    </row>
    <row r="369" spans="1:17" ht="14.4" customHeight="1" x14ac:dyDescent="0.3">
      <c r="A369" s="660" t="s">
        <v>588</v>
      </c>
      <c r="B369" s="661" t="s">
        <v>7622</v>
      </c>
      <c r="C369" s="661" t="s">
        <v>1686</v>
      </c>
      <c r="D369" s="661" t="s">
        <v>7212</v>
      </c>
      <c r="E369" s="661" t="s">
        <v>7211</v>
      </c>
      <c r="F369" s="664">
        <v>52.5</v>
      </c>
      <c r="G369" s="664">
        <v>124339.93</v>
      </c>
      <c r="H369" s="664">
        <v>1</v>
      </c>
      <c r="I369" s="664">
        <v>2368.3796190476187</v>
      </c>
      <c r="J369" s="664"/>
      <c r="K369" s="664"/>
      <c r="L369" s="664"/>
      <c r="M369" s="664"/>
      <c r="N369" s="664">
        <v>5.05</v>
      </c>
      <c r="O369" s="664">
        <v>12065.25</v>
      </c>
      <c r="P369" s="677">
        <v>9.7034395949877089E-2</v>
      </c>
      <c r="Q369" s="665">
        <v>2389.1584158415844</v>
      </c>
    </row>
    <row r="370" spans="1:17" ht="14.4" customHeight="1" x14ac:dyDescent="0.3">
      <c r="A370" s="660" t="s">
        <v>588</v>
      </c>
      <c r="B370" s="661" t="s">
        <v>7622</v>
      </c>
      <c r="C370" s="661" t="s">
        <v>1686</v>
      </c>
      <c r="D370" s="661" t="s">
        <v>7213</v>
      </c>
      <c r="E370" s="661" t="s">
        <v>4211</v>
      </c>
      <c r="F370" s="664">
        <v>3.85</v>
      </c>
      <c r="G370" s="664">
        <v>37505.08</v>
      </c>
      <c r="H370" s="664">
        <v>1</v>
      </c>
      <c r="I370" s="664">
        <v>9741.5792207792201</v>
      </c>
      <c r="J370" s="664">
        <v>60.650000000000006</v>
      </c>
      <c r="K370" s="664">
        <v>434581.11</v>
      </c>
      <c r="L370" s="664">
        <v>11.58725991252385</v>
      </c>
      <c r="M370" s="664">
        <v>7165.3934047815328</v>
      </c>
      <c r="N370" s="664">
        <v>117.43</v>
      </c>
      <c r="O370" s="664">
        <v>841673.37000000011</v>
      </c>
      <c r="P370" s="677">
        <v>22.441583113540887</v>
      </c>
      <c r="Q370" s="665">
        <v>7167.4475857957941</v>
      </c>
    </row>
    <row r="371" spans="1:17" ht="14.4" customHeight="1" x14ac:dyDescent="0.3">
      <c r="A371" s="660" t="s">
        <v>588</v>
      </c>
      <c r="B371" s="661" t="s">
        <v>7622</v>
      </c>
      <c r="C371" s="661" t="s">
        <v>1686</v>
      </c>
      <c r="D371" s="661" t="s">
        <v>7374</v>
      </c>
      <c r="E371" s="661" t="s">
        <v>7272</v>
      </c>
      <c r="F371" s="664">
        <v>1.58</v>
      </c>
      <c r="G371" s="664">
        <v>3857.35</v>
      </c>
      <c r="H371" s="664">
        <v>1</v>
      </c>
      <c r="I371" s="664">
        <v>2441.3607594936707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588</v>
      </c>
      <c r="B372" s="661" t="s">
        <v>7622</v>
      </c>
      <c r="C372" s="661" t="s">
        <v>1686</v>
      </c>
      <c r="D372" s="661" t="s">
        <v>7214</v>
      </c>
      <c r="E372" s="661" t="s">
        <v>1854</v>
      </c>
      <c r="F372" s="664">
        <v>11.169999999999998</v>
      </c>
      <c r="G372" s="664">
        <v>6087.52</v>
      </c>
      <c r="H372" s="664">
        <v>1</v>
      </c>
      <c r="I372" s="664">
        <v>544.9883616830798</v>
      </c>
      <c r="J372" s="664"/>
      <c r="K372" s="664"/>
      <c r="L372" s="664"/>
      <c r="M372" s="664"/>
      <c r="N372" s="664">
        <v>3.6499999999999995</v>
      </c>
      <c r="O372" s="664">
        <v>2523.0100000000002</v>
      </c>
      <c r="P372" s="677">
        <v>0.41445613320366914</v>
      </c>
      <c r="Q372" s="665">
        <v>691.23561643835637</v>
      </c>
    </row>
    <row r="373" spans="1:17" ht="14.4" customHeight="1" x14ac:dyDescent="0.3">
      <c r="A373" s="660" t="s">
        <v>588</v>
      </c>
      <c r="B373" s="661" t="s">
        <v>7622</v>
      </c>
      <c r="C373" s="661" t="s">
        <v>1686</v>
      </c>
      <c r="D373" s="661" t="s">
        <v>7215</v>
      </c>
      <c r="E373" s="661" t="s">
        <v>1854</v>
      </c>
      <c r="F373" s="664">
        <v>2.8899999999999997</v>
      </c>
      <c r="G373" s="664">
        <v>1863.25</v>
      </c>
      <c r="H373" s="664">
        <v>1</v>
      </c>
      <c r="I373" s="664">
        <v>644.72318339100354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588</v>
      </c>
      <c r="B374" s="661" t="s">
        <v>7622</v>
      </c>
      <c r="C374" s="661" t="s">
        <v>1686</v>
      </c>
      <c r="D374" s="661" t="s">
        <v>7216</v>
      </c>
      <c r="E374" s="661" t="s">
        <v>1854</v>
      </c>
      <c r="F374" s="664">
        <v>156.66999999999999</v>
      </c>
      <c r="G374" s="664">
        <v>44326.069999999992</v>
      </c>
      <c r="H374" s="664">
        <v>1</v>
      </c>
      <c r="I374" s="664">
        <v>282.92634199272351</v>
      </c>
      <c r="J374" s="664">
        <v>43.53</v>
      </c>
      <c r="K374" s="664">
        <v>10808.77</v>
      </c>
      <c r="L374" s="664">
        <v>0.2438467926436971</v>
      </c>
      <c r="M374" s="664">
        <v>248.30622559154605</v>
      </c>
      <c r="N374" s="664">
        <v>129.74</v>
      </c>
      <c r="O374" s="664">
        <v>29892.730000000003</v>
      </c>
      <c r="P374" s="677">
        <v>0.67438259245631316</v>
      </c>
      <c r="Q374" s="665">
        <v>230.40488669646987</v>
      </c>
    </row>
    <row r="375" spans="1:17" ht="14.4" customHeight="1" x14ac:dyDescent="0.3">
      <c r="A375" s="660" t="s">
        <v>588</v>
      </c>
      <c r="B375" s="661" t="s">
        <v>7622</v>
      </c>
      <c r="C375" s="661" t="s">
        <v>1686</v>
      </c>
      <c r="D375" s="661" t="s">
        <v>7375</v>
      </c>
      <c r="E375" s="661" t="s">
        <v>3883</v>
      </c>
      <c r="F375" s="664">
        <v>1.5</v>
      </c>
      <c r="G375" s="664">
        <v>14671.47</v>
      </c>
      <c r="H375" s="664">
        <v>1</v>
      </c>
      <c r="I375" s="664">
        <v>9780.98</v>
      </c>
      <c r="J375" s="664">
        <v>0.49</v>
      </c>
      <c r="K375" s="664">
        <v>4834.72</v>
      </c>
      <c r="L375" s="664">
        <v>0.32953207824437503</v>
      </c>
      <c r="M375" s="664">
        <v>9866.7755102040828</v>
      </c>
      <c r="N375" s="664"/>
      <c r="O375" s="664"/>
      <c r="P375" s="677"/>
      <c r="Q375" s="665"/>
    </row>
    <row r="376" spans="1:17" ht="14.4" customHeight="1" x14ac:dyDescent="0.3">
      <c r="A376" s="660" t="s">
        <v>588</v>
      </c>
      <c r="B376" s="661" t="s">
        <v>7622</v>
      </c>
      <c r="C376" s="661" t="s">
        <v>1686</v>
      </c>
      <c r="D376" s="661" t="s">
        <v>7217</v>
      </c>
      <c r="E376" s="661" t="s">
        <v>7218</v>
      </c>
      <c r="F376" s="664">
        <v>191.40999999999997</v>
      </c>
      <c r="G376" s="664">
        <v>617426.61999999988</v>
      </c>
      <c r="H376" s="664">
        <v>1</v>
      </c>
      <c r="I376" s="664">
        <v>3225.6758790031868</v>
      </c>
      <c r="J376" s="664">
        <v>229.83</v>
      </c>
      <c r="K376" s="664">
        <v>683482.1399999999</v>
      </c>
      <c r="L376" s="664">
        <v>1.1069852155062574</v>
      </c>
      <c r="M376" s="664">
        <v>2973.8595483618319</v>
      </c>
      <c r="N376" s="664">
        <v>24.139999999999997</v>
      </c>
      <c r="O376" s="664">
        <v>18061.64</v>
      </c>
      <c r="P376" s="677">
        <v>2.9253095695809167E-2</v>
      </c>
      <c r="Q376" s="665">
        <v>748.20381110190567</v>
      </c>
    </row>
    <row r="377" spans="1:17" ht="14.4" customHeight="1" x14ac:dyDescent="0.3">
      <c r="A377" s="660" t="s">
        <v>588</v>
      </c>
      <c r="B377" s="661" t="s">
        <v>7622</v>
      </c>
      <c r="C377" s="661" t="s">
        <v>1686</v>
      </c>
      <c r="D377" s="661" t="s">
        <v>7219</v>
      </c>
      <c r="E377" s="661" t="s">
        <v>7218</v>
      </c>
      <c r="F377" s="664">
        <v>482.29</v>
      </c>
      <c r="G377" s="664">
        <v>3109636.5800000005</v>
      </c>
      <c r="H377" s="664">
        <v>1</v>
      </c>
      <c r="I377" s="664">
        <v>6447.6488834518659</v>
      </c>
      <c r="J377" s="664">
        <v>384.24</v>
      </c>
      <c r="K377" s="664">
        <v>2253265.6500000004</v>
      </c>
      <c r="L377" s="664">
        <v>0.72460739125984941</v>
      </c>
      <c r="M377" s="664">
        <v>5864.2141630231117</v>
      </c>
      <c r="N377" s="664">
        <v>60.519999999999996</v>
      </c>
      <c r="O377" s="664">
        <v>90562.65</v>
      </c>
      <c r="P377" s="677">
        <v>2.9123226354637228E-2</v>
      </c>
      <c r="Q377" s="665">
        <v>1496.4086252478519</v>
      </c>
    </row>
    <row r="378" spans="1:17" ht="14.4" customHeight="1" x14ac:dyDescent="0.3">
      <c r="A378" s="660" t="s">
        <v>588</v>
      </c>
      <c r="B378" s="661" t="s">
        <v>7622</v>
      </c>
      <c r="C378" s="661" t="s">
        <v>1686</v>
      </c>
      <c r="D378" s="661" t="s">
        <v>7376</v>
      </c>
      <c r="E378" s="661" t="s">
        <v>2029</v>
      </c>
      <c r="F378" s="664"/>
      <c r="G378" s="664"/>
      <c r="H378" s="664"/>
      <c r="I378" s="664"/>
      <c r="J378" s="664">
        <v>16.11</v>
      </c>
      <c r="K378" s="664">
        <v>4222</v>
      </c>
      <c r="L378" s="664"/>
      <c r="M378" s="664">
        <v>262.07324643078834</v>
      </c>
      <c r="N378" s="664">
        <v>15.65</v>
      </c>
      <c r="O378" s="664">
        <v>4101.4800000000005</v>
      </c>
      <c r="P378" s="677"/>
      <c r="Q378" s="665">
        <v>262.07539936102239</v>
      </c>
    </row>
    <row r="379" spans="1:17" ht="14.4" customHeight="1" x14ac:dyDescent="0.3">
      <c r="A379" s="660" t="s">
        <v>588</v>
      </c>
      <c r="B379" s="661" t="s">
        <v>7622</v>
      </c>
      <c r="C379" s="661" t="s">
        <v>1686</v>
      </c>
      <c r="D379" s="661" t="s">
        <v>7444</v>
      </c>
      <c r="E379" s="661" t="s">
        <v>7161</v>
      </c>
      <c r="F379" s="664"/>
      <c r="G379" s="664"/>
      <c r="H379" s="664"/>
      <c r="I379" s="664"/>
      <c r="J379" s="664">
        <v>3</v>
      </c>
      <c r="K379" s="664">
        <v>988.38</v>
      </c>
      <c r="L379" s="664"/>
      <c r="M379" s="664">
        <v>329.46</v>
      </c>
      <c r="N379" s="664"/>
      <c r="O379" s="664"/>
      <c r="P379" s="677"/>
      <c r="Q379" s="665"/>
    </row>
    <row r="380" spans="1:17" ht="14.4" customHeight="1" x14ac:dyDescent="0.3">
      <c r="A380" s="660" t="s">
        <v>588</v>
      </c>
      <c r="B380" s="661" t="s">
        <v>7622</v>
      </c>
      <c r="C380" s="661" t="s">
        <v>1686</v>
      </c>
      <c r="D380" s="661" t="s">
        <v>7444</v>
      </c>
      <c r="E380" s="661" t="s">
        <v>2593</v>
      </c>
      <c r="F380" s="664"/>
      <c r="G380" s="664"/>
      <c r="H380" s="664"/>
      <c r="I380" s="664"/>
      <c r="J380" s="664">
        <v>39</v>
      </c>
      <c r="K380" s="664">
        <v>12848.91</v>
      </c>
      <c r="L380" s="664"/>
      <c r="M380" s="664">
        <v>329.45923076923077</v>
      </c>
      <c r="N380" s="664">
        <v>47.72</v>
      </c>
      <c r="O380" s="664">
        <v>15721.8</v>
      </c>
      <c r="P380" s="677"/>
      <c r="Q380" s="665">
        <v>329.4593461860855</v>
      </c>
    </row>
    <row r="381" spans="1:17" ht="14.4" customHeight="1" x14ac:dyDescent="0.3">
      <c r="A381" s="660" t="s">
        <v>588</v>
      </c>
      <c r="B381" s="661" t="s">
        <v>7622</v>
      </c>
      <c r="C381" s="661" t="s">
        <v>1686</v>
      </c>
      <c r="D381" s="661" t="s">
        <v>7377</v>
      </c>
      <c r="E381" s="661" t="s">
        <v>7161</v>
      </c>
      <c r="F381" s="664"/>
      <c r="G381" s="664"/>
      <c r="H381" s="664"/>
      <c r="I381" s="664"/>
      <c r="J381" s="664">
        <v>1</v>
      </c>
      <c r="K381" s="664">
        <v>1647.32</v>
      </c>
      <c r="L381" s="664"/>
      <c r="M381" s="664">
        <v>1647.32</v>
      </c>
      <c r="N381" s="664"/>
      <c r="O381" s="664"/>
      <c r="P381" s="677"/>
      <c r="Q381" s="665"/>
    </row>
    <row r="382" spans="1:17" ht="14.4" customHeight="1" x14ac:dyDescent="0.3">
      <c r="A382" s="660" t="s">
        <v>588</v>
      </c>
      <c r="B382" s="661" t="s">
        <v>7622</v>
      </c>
      <c r="C382" s="661" t="s">
        <v>1686</v>
      </c>
      <c r="D382" s="661" t="s">
        <v>7377</v>
      </c>
      <c r="E382" s="661" t="s">
        <v>2593</v>
      </c>
      <c r="F382" s="664"/>
      <c r="G382" s="664"/>
      <c r="H382" s="664"/>
      <c r="I382" s="664"/>
      <c r="J382" s="664">
        <v>2</v>
      </c>
      <c r="K382" s="664">
        <v>3294.63</v>
      </c>
      <c r="L382" s="664"/>
      <c r="M382" s="664">
        <v>1647.3150000000001</v>
      </c>
      <c r="N382" s="664">
        <v>14.370000000000001</v>
      </c>
      <c r="O382" s="664">
        <v>23671.95</v>
      </c>
      <c r="P382" s="677"/>
      <c r="Q382" s="665">
        <v>1647.3173277661795</v>
      </c>
    </row>
    <row r="383" spans="1:17" ht="14.4" customHeight="1" x14ac:dyDescent="0.3">
      <c r="A383" s="660" t="s">
        <v>588</v>
      </c>
      <c r="B383" s="661" t="s">
        <v>7622</v>
      </c>
      <c r="C383" s="661" t="s">
        <v>1686</v>
      </c>
      <c r="D383" s="661" t="s">
        <v>7276</v>
      </c>
      <c r="E383" s="661" t="s">
        <v>7277</v>
      </c>
      <c r="F383" s="664"/>
      <c r="G383" s="664"/>
      <c r="H383" s="664"/>
      <c r="I383" s="664"/>
      <c r="J383" s="664">
        <v>18.46</v>
      </c>
      <c r="K383" s="664">
        <v>3760.8</v>
      </c>
      <c r="L383" s="664"/>
      <c r="M383" s="664">
        <v>203.72697724810402</v>
      </c>
      <c r="N383" s="664">
        <v>27.490000000000002</v>
      </c>
      <c r="O383" s="664">
        <v>5600.49</v>
      </c>
      <c r="P383" s="677"/>
      <c r="Q383" s="665">
        <v>203.72826482357218</v>
      </c>
    </row>
    <row r="384" spans="1:17" ht="14.4" customHeight="1" x14ac:dyDescent="0.3">
      <c r="A384" s="660" t="s">
        <v>588</v>
      </c>
      <c r="B384" s="661" t="s">
        <v>7622</v>
      </c>
      <c r="C384" s="661" t="s">
        <v>1686</v>
      </c>
      <c r="D384" s="661" t="s">
        <v>7278</v>
      </c>
      <c r="E384" s="661" t="s">
        <v>7277</v>
      </c>
      <c r="F384" s="664"/>
      <c r="G384" s="664"/>
      <c r="H384" s="664"/>
      <c r="I384" s="664"/>
      <c r="J384" s="664">
        <v>68.75</v>
      </c>
      <c r="K384" s="664">
        <v>70031.289999999994</v>
      </c>
      <c r="L384" s="664"/>
      <c r="M384" s="664">
        <v>1018.6369454545454</v>
      </c>
      <c r="N384" s="664">
        <v>23.779999999999998</v>
      </c>
      <c r="O384" s="664">
        <v>24223.18</v>
      </c>
      <c r="P384" s="677"/>
      <c r="Q384" s="665">
        <v>1018.6366694701431</v>
      </c>
    </row>
    <row r="385" spans="1:17" ht="14.4" customHeight="1" x14ac:dyDescent="0.3">
      <c r="A385" s="660" t="s">
        <v>588</v>
      </c>
      <c r="B385" s="661" t="s">
        <v>7622</v>
      </c>
      <c r="C385" s="661" t="s">
        <v>1686</v>
      </c>
      <c r="D385" s="661" t="s">
        <v>7378</v>
      </c>
      <c r="E385" s="661" t="s">
        <v>7277</v>
      </c>
      <c r="F385" s="664"/>
      <c r="G385" s="664"/>
      <c r="H385" s="664"/>
      <c r="I385" s="664"/>
      <c r="J385" s="664">
        <v>4.68</v>
      </c>
      <c r="K385" s="664">
        <v>19068.88</v>
      </c>
      <c r="L385" s="664"/>
      <c r="M385" s="664">
        <v>4074.5470085470092</v>
      </c>
      <c r="N385" s="664"/>
      <c r="O385" s="664"/>
      <c r="P385" s="677"/>
      <c r="Q385" s="665"/>
    </row>
    <row r="386" spans="1:17" ht="14.4" customHeight="1" x14ac:dyDescent="0.3">
      <c r="A386" s="660" t="s">
        <v>588</v>
      </c>
      <c r="B386" s="661" t="s">
        <v>7622</v>
      </c>
      <c r="C386" s="661" t="s">
        <v>1686</v>
      </c>
      <c r="D386" s="661" t="s">
        <v>7379</v>
      </c>
      <c r="E386" s="661" t="s">
        <v>7257</v>
      </c>
      <c r="F386" s="664">
        <v>1.3900000000000001</v>
      </c>
      <c r="G386" s="664">
        <v>2713.64</v>
      </c>
      <c r="H386" s="664">
        <v>1</v>
      </c>
      <c r="I386" s="664">
        <v>1952.258992805755</v>
      </c>
      <c r="J386" s="664"/>
      <c r="K386" s="664"/>
      <c r="L386" s="664"/>
      <c r="M386" s="664"/>
      <c r="N386" s="664"/>
      <c r="O386" s="664"/>
      <c r="P386" s="677"/>
      <c r="Q386" s="665"/>
    </row>
    <row r="387" spans="1:17" ht="14.4" customHeight="1" x14ac:dyDescent="0.3">
      <c r="A387" s="660" t="s">
        <v>588</v>
      </c>
      <c r="B387" s="661" t="s">
        <v>7622</v>
      </c>
      <c r="C387" s="661" t="s">
        <v>1686</v>
      </c>
      <c r="D387" s="661" t="s">
        <v>7279</v>
      </c>
      <c r="E387" s="661" t="s">
        <v>7161</v>
      </c>
      <c r="F387" s="664">
        <v>2.21</v>
      </c>
      <c r="G387" s="664">
        <v>5780.7</v>
      </c>
      <c r="H387" s="664">
        <v>1</v>
      </c>
      <c r="I387" s="664">
        <v>2615.7013574660632</v>
      </c>
      <c r="J387" s="664"/>
      <c r="K387" s="664"/>
      <c r="L387" s="664"/>
      <c r="M387" s="664"/>
      <c r="N387" s="664"/>
      <c r="O387" s="664"/>
      <c r="P387" s="677"/>
      <c r="Q387" s="665"/>
    </row>
    <row r="388" spans="1:17" ht="14.4" customHeight="1" x14ac:dyDescent="0.3">
      <c r="A388" s="660" t="s">
        <v>588</v>
      </c>
      <c r="B388" s="661" t="s">
        <v>7622</v>
      </c>
      <c r="C388" s="661" t="s">
        <v>1686</v>
      </c>
      <c r="D388" s="661" t="s">
        <v>7383</v>
      </c>
      <c r="E388" s="661" t="s">
        <v>7161</v>
      </c>
      <c r="F388" s="664">
        <v>2.48</v>
      </c>
      <c r="G388" s="664">
        <v>1140.8</v>
      </c>
      <c r="H388" s="664">
        <v>1</v>
      </c>
      <c r="I388" s="664">
        <v>460</v>
      </c>
      <c r="J388" s="664"/>
      <c r="K388" s="664"/>
      <c r="L388" s="664"/>
      <c r="M388" s="664"/>
      <c r="N388" s="664"/>
      <c r="O388" s="664"/>
      <c r="P388" s="677"/>
      <c r="Q388" s="665"/>
    </row>
    <row r="389" spans="1:17" ht="14.4" customHeight="1" x14ac:dyDescent="0.3">
      <c r="A389" s="660" t="s">
        <v>588</v>
      </c>
      <c r="B389" s="661" t="s">
        <v>7622</v>
      </c>
      <c r="C389" s="661" t="s">
        <v>1686</v>
      </c>
      <c r="D389" s="661" t="s">
        <v>7280</v>
      </c>
      <c r="E389" s="661" t="s">
        <v>2185</v>
      </c>
      <c r="F389" s="664"/>
      <c r="G389" s="664"/>
      <c r="H389" s="664"/>
      <c r="I389" s="664"/>
      <c r="J389" s="664"/>
      <c r="K389" s="664"/>
      <c r="L389" s="664"/>
      <c r="M389" s="664"/>
      <c r="N389" s="664">
        <v>2</v>
      </c>
      <c r="O389" s="664">
        <v>869.38</v>
      </c>
      <c r="P389" s="677"/>
      <c r="Q389" s="665">
        <v>434.69</v>
      </c>
    </row>
    <row r="390" spans="1:17" ht="14.4" customHeight="1" x14ac:dyDescent="0.3">
      <c r="A390" s="660" t="s">
        <v>588</v>
      </c>
      <c r="B390" s="661" t="s">
        <v>7622</v>
      </c>
      <c r="C390" s="661" t="s">
        <v>1686</v>
      </c>
      <c r="D390" s="661" t="s">
        <v>7281</v>
      </c>
      <c r="E390" s="661" t="s">
        <v>2185</v>
      </c>
      <c r="F390" s="664"/>
      <c r="G390" s="664"/>
      <c r="H390" s="664"/>
      <c r="I390" s="664"/>
      <c r="J390" s="664"/>
      <c r="K390" s="664"/>
      <c r="L390" s="664"/>
      <c r="M390" s="664"/>
      <c r="N390" s="664">
        <v>1</v>
      </c>
      <c r="O390" s="664">
        <v>2173.4499999999998</v>
      </c>
      <c r="P390" s="677"/>
      <c r="Q390" s="665">
        <v>2173.4499999999998</v>
      </c>
    </row>
    <row r="391" spans="1:17" ht="14.4" customHeight="1" x14ac:dyDescent="0.3">
      <c r="A391" s="660" t="s">
        <v>588</v>
      </c>
      <c r="B391" s="661" t="s">
        <v>7622</v>
      </c>
      <c r="C391" s="661" t="s">
        <v>1686</v>
      </c>
      <c r="D391" s="661" t="s">
        <v>7286</v>
      </c>
      <c r="E391" s="661" t="s">
        <v>7285</v>
      </c>
      <c r="F391" s="664"/>
      <c r="G391" s="664"/>
      <c r="H391" s="664"/>
      <c r="I391" s="664"/>
      <c r="J391" s="664">
        <v>0</v>
      </c>
      <c r="K391" s="664">
        <v>0</v>
      </c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588</v>
      </c>
      <c r="B392" s="661" t="s">
        <v>7622</v>
      </c>
      <c r="C392" s="661" t="s">
        <v>1686</v>
      </c>
      <c r="D392" s="661" t="s">
        <v>7286</v>
      </c>
      <c r="E392" s="661" t="s">
        <v>3915</v>
      </c>
      <c r="F392" s="664"/>
      <c r="G392" s="664"/>
      <c r="H392" s="664"/>
      <c r="I392" s="664"/>
      <c r="J392" s="664">
        <v>2</v>
      </c>
      <c r="K392" s="664">
        <v>52912.02</v>
      </c>
      <c r="L392" s="664"/>
      <c r="M392" s="664">
        <v>26456.01</v>
      </c>
      <c r="N392" s="664"/>
      <c r="O392" s="664"/>
      <c r="P392" s="677"/>
      <c r="Q392" s="665"/>
    </row>
    <row r="393" spans="1:17" ht="14.4" customHeight="1" x14ac:dyDescent="0.3">
      <c r="A393" s="660" t="s">
        <v>588</v>
      </c>
      <c r="B393" s="661" t="s">
        <v>7622</v>
      </c>
      <c r="C393" s="661" t="s">
        <v>1686</v>
      </c>
      <c r="D393" s="661" t="s">
        <v>7288</v>
      </c>
      <c r="E393" s="661" t="s">
        <v>4197</v>
      </c>
      <c r="F393" s="664"/>
      <c r="G393" s="664"/>
      <c r="H393" s="664"/>
      <c r="I393" s="664"/>
      <c r="J393" s="664">
        <v>37.479999999999997</v>
      </c>
      <c r="K393" s="664">
        <v>17358.150000000001</v>
      </c>
      <c r="L393" s="664"/>
      <c r="M393" s="664">
        <v>463.13100320170764</v>
      </c>
      <c r="N393" s="664">
        <v>66.209999999999994</v>
      </c>
      <c r="O393" s="664">
        <v>30554.09</v>
      </c>
      <c r="P393" s="677"/>
      <c r="Q393" s="665">
        <v>461.47243618788707</v>
      </c>
    </row>
    <row r="394" spans="1:17" ht="14.4" customHeight="1" x14ac:dyDescent="0.3">
      <c r="A394" s="660" t="s">
        <v>588</v>
      </c>
      <c r="B394" s="661" t="s">
        <v>7622</v>
      </c>
      <c r="C394" s="661" t="s">
        <v>1686</v>
      </c>
      <c r="D394" s="661" t="s">
        <v>7652</v>
      </c>
      <c r="E394" s="661" t="s">
        <v>2717</v>
      </c>
      <c r="F394" s="664"/>
      <c r="G394" s="664"/>
      <c r="H394" s="664"/>
      <c r="I394" s="664"/>
      <c r="J394" s="664"/>
      <c r="K394" s="664"/>
      <c r="L394" s="664"/>
      <c r="M394" s="664"/>
      <c r="N394" s="664">
        <v>2</v>
      </c>
      <c r="O394" s="664">
        <v>1614.54</v>
      </c>
      <c r="P394" s="677"/>
      <c r="Q394" s="665">
        <v>807.27</v>
      </c>
    </row>
    <row r="395" spans="1:17" ht="14.4" customHeight="1" x14ac:dyDescent="0.3">
      <c r="A395" s="660" t="s">
        <v>588</v>
      </c>
      <c r="B395" s="661" t="s">
        <v>7622</v>
      </c>
      <c r="C395" s="661" t="s">
        <v>1686</v>
      </c>
      <c r="D395" s="661" t="s">
        <v>7289</v>
      </c>
      <c r="E395" s="661" t="s">
        <v>2579</v>
      </c>
      <c r="F395" s="664">
        <v>6.97</v>
      </c>
      <c r="G395" s="664">
        <v>11350.48</v>
      </c>
      <c r="H395" s="664">
        <v>1</v>
      </c>
      <c r="I395" s="664">
        <v>1628.4763271162124</v>
      </c>
      <c r="J395" s="664">
        <v>15.370000000000001</v>
      </c>
      <c r="K395" s="664">
        <v>25249.42</v>
      </c>
      <c r="L395" s="664">
        <v>2.2245244253987497</v>
      </c>
      <c r="M395" s="664">
        <v>1642.772934287573</v>
      </c>
      <c r="N395" s="664">
        <v>13.91</v>
      </c>
      <c r="O395" s="664">
        <v>22850.87</v>
      </c>
      <c r="P395" s="677">
        <v>2.0132073709658092</v>
      </c>
      <c r="Q395" s="665">
        <v>1642.7656362329258</v>
      </c>
    </row>
    <row r="396" spans="1:17" ht="14.4" customHeight="1" x14ac:dyDescent="0.3">
      <c r="A396" s="660" t="s">
        <v>588</v>
      </c>
      <c r="B396" s="661" t="s">
        <v>7622</v>
      </c>
      <c r="C396" s="661" t="s">
        <v>1686</v>
      </c>
      <c r="D396" s="661" t="s">
        <v>7221</v>
      </c>
      <c r="E396" s="661" t="s">
        <v>1978</v>
      </c>
      <c r="F396" s="664">
        <v>160.97000000000003</v>
      </c>
      <c r="G396" s="664">
        <v>10384.450000000001</v>
      </c>
      <c r="H396" s="664">
        <v>1</v>
      </c>
      <c r="I396" s="664">
        <v>64.511710256569543</v>
      </c>
      <c r="J396" s="664">
        <v>323.02000000000004</v>
      </c>
      <c r="K396" s="664">
        <v>21106.080000000002</v>
      </c>
      <c r="L396" s="664">
        <v>2.0324697022952587</v>
      </c>
      <c r="M396" s="664">
        <v>65.339855117330188</v>
      </c>
      <c r="N396" s="664">
        <v>724.36</v>
      </c>
      <c r="O396" s="664">
        <v>47329.75</v>
      </c>
      <c r="P396" s="677">
        <v>4.5577522160538111</v>
      </c>
      <c r="Q396" s="665">
        <v>65.340093323761664</v>
      </c>
    </row>
    <row r="397" spans="1:17" ht="14.4" customHeight="1" x14ac:dyDescent="0.3">
      <c r="A397" s="660" t="s">
        <v>588</v>
      </c>
      <c r="B397" s="661" t="s">
        <v>7622</v>
      </c>
      <c r="C397" s="661" t="s">
        <v>1686</v>
      </c>
      <c r="D397" s="661" t="s">
        <v>7290</v>
      </c>
      <c r="E397" s="661" t="s">
        <v>1978</v>
      </c>
      <c r="F397" s="664">
        <v>76.649999999999977</v>
      </c>
      <c r="G397" s="664">
        <v>8492.4600000000009</v>
      </c>
      <c r="H397" s="664">
        <v>1</v>
      </c>
      <c r="I397" s="664">
        <v>110.79530332681023</v>
      </c>
      <c r="J397" s="664">
        <v>563.84</v>
      </c>
      <c r="K397" s="664">
        <v>63476.960000000006</v>
      </c>
      <c r="L397" s="664">
        <v>7.4745079753098631</v>
      </c>
      <c r="M397" s="664">
        <v>112.57973893303065</v>
      </c>
      <c r="N397" s="664">
        <v>892.66000000000008</v>
      </c>
      <c r="O397" s="664">
        <v>100524.12</v>
      </c>
      <c r="P397" s="677">
        <v>11.836867056188664</v>
      </c>
      <c r="Q397" s="665">
        <v>112.6118791029059</v>
      </c>
    </row>
    <row r="398" spans="1:17" ht="14.4" customHeight="1" x14ac:dyDescent="0.3">
      <c r="A398" s="660" t="s">
        <v>588</v>
      </c>
      <c r="B398" s="661" t="s">
        <v>7622</v>
      </c>
      <c r="C398" s="661" t="s">
        <v>1686</v>
      </c>
      <c r="D398" s="661" t="s">
        <v>7222</v>
      </c>
      <c r="E398" s="661" t="s">
        <v>1978</v>
      </c>
      <c r="F398" s="664">
        <v>94.41</v>
      </c>
      <c r="G398" s="664">
        <v>53109.65</v>
      </c>
      <c r="H398" s="664">
        <v>1</v>
      </c>
      <c r="I398" s="664">
        <v>562.54263319563609</v>
      </c>
      <c r="J398" s="664">
        <v>77.069999999999993</v>
      </c>
      <c r="K398" s="664">
        <v>43735.98</v>
      </c>
      <c r="L398" s="664">
        <v>0.82350344993800562</v>
      </c>
      <c r="M398" s="664">
        <v>567.48384585441818</v>
      </c>
      <c r="N398" s="664">
        <v>658.0200000000001</v>
      </c>
      <c r="O398" s="664">
        <v>373420.08999999997</v>
      </c>
      <c r="P398" s="677">
        <v>7.0311156258796652</v>
      </c>
      <c r="Q398" s="665">
        <v>567.49048661134907</v>
      </c>
    </row>
    <row r="399" spans="1:17" ht="14.4" customHeight="1" x14ac:dyDescent="0.3">
      <c r="A399" s="660" t="s">
        <v>588</v>
      </c>
      <c r="B399" s="661" t="s">
        <v>7622</v>
      </c>
      <c r="C399" s="661" t="s">
        <v>1686</v>
      </c>
      <c r="D399" s="661" t="s">
        <v>7384</v>
      </c>
      <c r="E399" s="661" t="s">
        <v>1857</v>
      </c>
      <c r="F399" s="664"/>
      <c r="G399" s="664"/>
      <c r="H399" s="664"/>
      <c r="I399" s="664"/>
      <c r="J399" s="664"/>
      <c r="K399" s="664"/>
      <c r="L399" s="664"/>
      <c r="M399" s="664"/>
      <c r="N399" s="664">
        <v>9.1900000000000013</v>
      </c>
      <c r="O399" s="664">
        <v>1472.12</v>
      </c>
      <c r="P399" s="677"/>
      <c r="Q399" s="665">
        <v>160.1871599564744</v>
      </c>
    </row>
    <row r="400" spans="1:17" ht="14.4" customHeight="1" x14ac:dyDescent="0.3">
      <c r="A400" s="660" t="s">
        <v>588</v>
      </c>
      <c r="B400" s="661" t="s">
        <v>7622</v>
      </c>
      <c r="C400" s="661" t="s">
        <v>1686</v>
      </c>
      <c r="D400" s="661" t="s">
        <v>7291</v>
      </c>
      <c r="E400" s="661" t="s">
        <v>2532</v>
      </c>
      <c r="F400" s="664">
        <v>215.63000000000002</v>
      </c>
      <c r="G400" s="664">
        <v>144207.13999999998</v>
      </c>
      <c r="H400" s="664">
        <v>1</v>
      </c>
      <c r="I400" s="664">
        <v>668.77122849325224</v>
      </c>
      <c r="J400" s="664">
        <v>30.169999999999995</v>
      </c>
      <c r="K400" s="664">
        <v>20316.55</v>
      </c>
      <c r="L400" s="664">
        <v>0.14088449434611908</v>
      </c>
      <c r="M400" s="664">
        <v>673.4023864766325</v>
      </c>
      <c r="N400" s="664">
        <v>166.56</v>
      </c>
      <c r="O400" s="664">
        <v>119374.06</v>
      </c>
      <c r="P400" s="677">
        <v>0.82779576656190534</v>
      </c>
      <c r="Q400" s="665">
        <v>716.70304995196921</v>
      </c>
    </row>
    <row r="401" spans="1:17" ht="14.4" customHeight="1" x14ac:dyDescent="0.3">
      <c r="A401" s="660" t="s">
        <v>588</v>
      </c>
      <c r="B401" s="661" t="s">
        <v>7622</v>
      </c>
      <c r="C401" s="661" t="s">
        <v>1686</v>
      </c>
      <c r="D401" s="661" t="s">
        <v>7352</v>
      </c>
      <c r="E401" s="661" t="s">
        <v>2564</v>
      </c>
      <c r="F401" s="664">
        <v>106.19</v>
      </c>
      <c r="G401" s="664">
        <v>88771.780000000013</v>
      </c>
      <c r="H401" s="664">
        <v>1</v>
      </c>
      <c r="I401" s="664">
        <v>835.97118372728141</v>
      </c>
      <c r="J401" s="664">
        <v>16.22</v>
      </c>
      <c r="K401" s="664">
        <v>13678.259999999998</v>
      </c>
      <c r="L401" s="664">
        <v>0.15408342606175066</v>
      </c>
      <c r="M401" s="664">
        <v>843.29593094944505</v>
      </c>
      <c r="N401" s="664">
        <v>104.95000000000002</v>
      </c>
      <c r="O401" s="664">
        <v>90814.62000000001</v>
      </c>
      <c r="P401" s="677">
        <v>1.023012268087899</v>
      </c>
      <c r="Q401" s="665">
        <v>865.31319676036208</v>
      </c>
    </row>
    <row r="402" spans="1:17" ht="14.4" customHeight="1" x14ac:dyDescent="0.3">
      <c r="A402" s="660" t="s">
        <v>588</v>
      </c>
      <c r="B402" s="661" t="s">
        <v>7622</v>
      </c>
      <c r="C402" s="661" t="s">
        <v>1686</v>
      </c>
      <c r="D402" s="661" t="s">
        <v>7292</v>
      </c>
      <c r="E402" s="661" t="s">
        <v>2567</v>
      </c>
      <c r="F402" s="664">
        <v>567.6</v>
      </c>
      <c r="G402" s="664">
        <v>189799.44</v>
      </c>
      <c r="H402" s="664">
        <v>1</v>
      </c>
      <c r="I402" s="664">
        <v>334.3894291754757</v>
      </c>
      <c r="J402" s="664">
        <v>275.67999999999995</v>
      </c>
      <c r="K402" s="664">
        <v>92912.170000000013</v>
      </c>
      <c r="L402" s="664">
        <v>0.48952815666895544</v>
      </c>
      <c r="M402" s="664">
        <v>337.02905542658164</v>
      </c>
      <c r="N402" s="664">
        <v>510.59999999999997</v>
      </c>
      <c r="O402" s="664">
        <v>183224.52000000002</v>
      </c>
      <c r="P402" s="677">
        <v>0.96535859115285072</v>
      </c>
      <c r="Q402" s="665">
        <v>358.84159811985904</v>
      </c>
    </row>
    <row r="403" spans="1:17" ht="14.4" customHeight="1" x14ac:dyDescent="0.3">
      <c r="A403" s="660" t="s">
        <v>588</v>
      </c>
      <c r="B403" s="661" t="s">
        <v>7622</v>
      </c>
      <c r="C403" s="661" t="s">
        <v>1686</v>
      </c>
      <c r="D403" s="661" t="s">
        <v>7293</v>
      </c>
      <c r="E403" s="661" t="s">
        <v>7294</v>
      </c>
      <c r="F403" s="664">
        <v>2</v>
      </c>
      <c r="G403" s="664">
        <v>326.98</v>
      </c>
      <c r="H403" s="664">
        <v>1</v>
      </c>
      <c r="I403" s="664">
        <v>163.49</v>
      </c>
      <c r="J403" s="664">
        <v>42.43</v>
      </c>
      <c r="K403" s="664">
        <v>6997.8700000000008</v>
      </c>
      <c r="L403" s="664">
        <v>21.401523028931436</v>
      </c>
      <c r="M403" s="664">
        <v>164.92740985152017</v>
      </c>
      <c r="N403" s="664"/>
      <c r="O403" s="664"/>
      <c r="P403" s="677"/>
      <c r="Q403" s="665"/>
    </row>
    <row r="404" spans="1:17" ht="14.4" customHeight="1" x14ac:dyDescent="0.3">
      <c r="A404" s="660" t="s">
        <v>588</v>
      </c>
      <c r="B404" s="661" t="s">
        <v>7622</v>
      </c>
      <c r="C404" s="661" t="s">
        <v>1686</v>
      </c>
      <c r="D404" s="661" t="s">
        <v>7293</v>
      </c>
      <c r="E404" s="661" t="s">
        <v>7522</v>
      </c>
      <c r="F404" s="664">
        <v>1</v>
      </c>
      <c r="G404" s="664">
        <v>163.49</v>
      </c>
      <c r="H404" s="664">
        <v>1</v>
      </c>
      <c r="I404" s="664">
        <v>163.49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588</v>
      </c>
      <c r="B405" s="661" t="s">
        <v>7622</v>
      </c>
      <c r="C405" s="661" t="s">
        <v>1686</v>
      </c>
      <c r="D405" s="661" t="s">
        <v>7295</v>
      </c>
      <c r="E405" s="661" t="s">
        <v>7294</v>
      </c>
      <c r="F405" s="664"/>
      <c r="G405" s="664"/>
      <c r="H405" s="664"/>
      <c r="I405" s="664"/>
      <c r="J405" s="664">
        <v>67.67</v>
      </c>
      <c r="K405" s="664">
        <v>33481.64</v>
      </c>
      <c r="L405" s="664"/>
      <c r="M405" s="664">
        <v>494.77818826658785</v>
      </c>
      <c r="N405" s="664"/>
      <c r="O405" s="664"/>
      <c r="P405" s="677"/>
      <c r="Q405" s="665"/>
    </row>
    <row r="406" spans="1:17" ht="14.4" customHeight="1" x14ac:dyDescent="0.3">
      <c r="A406" s="660" t="s">
        <v>588</v>
      </c>
      <c r="B406" s="661" t="s">
        <v>7622</v>
      </c>
      <c r="C406" s="661" t="s">
        <v>1686</v>
      </c>
      <c r="D406" s="661" t="s">
        <v>7296</v>
      </c>
      <c r="E406" s="661" t="s">
        <v>7294</v>
      </c>
      <c r="F406" s="664">
        <v>1</v>
      </c>
      <c r="G406" s="664">
        <v>1471.44</v>
      </c>
      <c r="H406" s="664">
        <v>1</v>
      </c>
      <c r="I406" s="664">
        <v>1471.44</v>
      </c>
      <c r="J406" s="664">
        <v>14.93</v>
      </c>
      <c r="K406" s="664">
        <v>22161.11</v>
      </c>
      <c r="L406" s="664">
        <v>15.060831566356766</v>
      </c>
      <c r="M406" s="664">
        <v>1484.3342263898192</v>
      </c>
      <c r="N406" s="664"/>
      <c r="O406" s="664"/>
      <c r="P406" s="677"/>
      <c r="Q406" s="665"/>
    </row>
    <row r="407" spans="1:17" ht="14.4" customHeight="1" x14ac:dyDescent="0.3">
      <c r="A407" s="660" t="s">
        <v>588</v>
      </c>
      <c r="B407" s="661" t="s">
        <v>7622</v>
      </c>
      <c r="C407" s="661" t="s">
        <v>1686</v>
      </c>
      <c r="D407" s="661" t="s">
        <v>7296</v>
      </c>
      <c r="E407" s="661" t="s">
        <v>7522</v>
      </c>
      <c r="F407" s="664">
        <v>1</v>
      </c>
      <c r="G407" s="664">
        <v>1471.44</v>
      </c>
      <c r="H407" s="664">
        <v>1</v>
      </c>
      <c r="I407" s="664">
        <v>1471.44</v>
      </c>
      <c r="J407" s="664"/>
      <c r="K407" s="664"/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588</v>
      </c>
      <c r="B408" s="661" t="s">
        <v>7622</v>
      </c>
      <c r="C408" s="661" t="s">
        <v>1686</v>
      </c>
      <c r="D408" s="661" t="s">
        <v>7385</v>
      </c>
      <c r="E408" s="661" t="s">
        <v>7294</v>
      </c>
      <c r="F408" s="664"/>
      <c r="G408" s="664"/>
      <c r="H408" s="664"/>
      <c r="I408" s="664"/>
      <c r="J408" s="664">
        <v>12.469999999999999</v>
      </c>
      <c r="K408" s="664">
        <v>24679.57</v>
      </c>
      <c r="L408" s="664"/>
      <c r="M408" s="664">
        <v>1979.1154771451486</v>
      </c>
      <c r="N408" s="664"/>
      <c r="O408" s="664"/>
      <c r="P408" s="677"/>
      <c r="Q408" s="665"/>
    </row>
    <row r="409" spans="1:17" ht="14.4" customHeight="1" x14ac:dyDescent="0.3">
      <c r="A409" s="660" t="s">
        <v>588</v>
      </c>
      <c r="B409" s="661" t="s">
        <v>7622</v>
      </c>
      <c r="C409" s="661" t="s">
        <v>1686</v>
      </c>
      <c r="D409" s="661" t="s">
        <v>7223</v>
      </c>
      <c r="E409" s="661" t="s">
        <v>1842</v>
      </c>
      <c r="F409" s="664">
        <v>206.60000000000002</v>
      </c>
      <c r="G409" s="664">
        <v>46435.19</v>
      </c>
      <c r="H409" s="664">
        <v>1</v>
      </c>
      <c r="I409" s="664">
        <v>224.75890609874151</v>
      </c>
      <c r="J409" s="664">
        <v>482.00000000000006</v>
      </c>
      <c r="K409" s="664">
        <v>111007.3</v>
      </c>
      <c r="L409" s="664">
        <v>2.3905856743560219</v>
      </c>
      <c r="M409" s="664">
        <v>230.30560165975101</v>
      </c>
      <c r="N409" s="664">
        <v>587.93999999999994</v>
      </c>
      <c r="O409" s="664">
        <v>135467.4</v>
      </c>
      <c r="P409" s="677">
        <v>2.917343506078041</v>
      </c>
      <c r="Q409" s="665">
        <v>230.41024594346362</v>
      </c>
    </row>
    <row r="410" spans="1:17" ht="14.4" customHeight="1" x14ac:dyDescent="0.3">
      <c r="A410" s="660" t="s">
        <v>588</v>
      </c>
      <c r="B410" s="661" t="s">
        <v>7622</v>
      </c>
      <c r="C410" s="661" t="s">
        <v>1686</v>
      </c>
      <c r="D410" s="661" t="s">
        <v>7297</v>
      </c>
      <c r="E410" s="661" t="s">
        <v>1842</v>
      </c>
      <c r="F410" s="664">
        <v>5.65</v>
      </c>
      <c r="G410" s="664">
        <v>4862.28</v>
      </c>
      <c r="H410" s="664">
        <v>1</v>
      </c>
      <c r="I410" s="664">
        <v>860.58053097345123</v>
      </c>
      <c r="J410" s="664">
        <v>6.85</v>
      </c>
      <c r="K410" s="664">
        <v>5384.49</v>
      </c>
      <c r="L410" s="664">
        <v>1.1074002319899308</v>
      </c>
      <c r="M410" s="664">
        <v>786.05693430656936</v>
      </c>
      <c r="N410" s="664">
        <v>38.67</v>
      </c>
      <c r="O410" s="664">
        <v>27069.53</v>
      </c>
      <c r="P410" s="677">
        <v>5.5672503434602696</v>
      </c>
      <c r="Q410" s="665">
        <v>700.01370571502446</v>
      </c>
    </row>
    <row r="411" spans="1:17" ht="14.4" customHeight="1" x14ac:dyDescent="0.3">
      <c r="A411" s="660" t="s">
        <v>588</v>
      </c>
      <c r="B411" s="661" t="s">
        <v>7622</v>
      </c>
      <c r="C411" s="661" t="s">
        <v>1686</v>
      </c>
      <c r="D411" s="661" t="s">
        <v>7298</v>
      </c>
      <c r="E411" s="661" t="s">
        <v>7299</v>
      </c>
      <c r="F411" s="664">
        <v>97.34</v>
      </c>
      <c r="G411" s="664">
        <v>32549.52</v>
      </c>
      <c r="H411" s="664">
        <v>1</v>
      </c>
      <c r="I411" s="664">
        <v>334.38997328950069</v>
      </c>
      <c r="J411" s="664">
        <v>889.83999999999992</v>
      </c>
      <c r="K411" s="664">
        <v>300159.12</v>
      </c>
      <c r="L411" s="664">
        <v>9.2216143279532226</v>
      </c>
      <c r="M411" s="664">
        <v>337.31807965476941</v>
      </c>
      <c r="N411" s="664"/>
      <c r="O411" s="664"/>
      <c r="P411" s="677"/>
      <c r="Q411" s="665"/>
    </row>
    <row r="412" spans="1:17" ht="14.4" customHeight="1" x14ac:dyDescent="0.3">
      <c r="A412" s="660" t="s">
        <v>588</v>
      </c>
      <c r="B412" s="661" t="s">
        <v>7622</v>
      </c>
      <c r="C412" s="661" t="s">
        <v>1686</v>
      </c>
      <c r="D412" s="661" t="s">
        <v>7542</v>
      </c>
      <c r="E412" s="661" t="s">
        <v>7161</v>
      </c>
      <c r="F412" s="664">
        <v>33.370000000000005</v>
      </c>
      <c r="G412" s="664">
        <v>2231.7699999999995</v>
      </c>
      <c r="H412" s="664">
        <v>1</v>
      </c>
      <c r="I412" s="664">
        <v>66.879532514234313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588</v>
      </c>
      <c r="B413" s="661" t="s">
        <v>7622</v>
      </c>
      <c r="C413" s="661" t="s">
        <v>1686</v>
      </c>
      <c r="D413" s="661" t="s">
        <v>7300</v>
      </c>
      <c r="E413" s="661" t="s">
        <v>1893</v>
      </c>
      <c r="F413" s="664"/>
      <c r="G413" s="664"/>
      <c r="H413" s="664"/>
      <c r="I413" s="664"/>
      <c r="J413" s="664">
        <v>86.06</v>
      </c>
      <c r="K413" s="664">
        <v>14193.720000000001</v>
      </c>
      <c r="L413" s="664"/>
      <c r="M413" s="664">
        <v>164.9281896351383</v>
      </c>
      <c r="N413" s="664">
        <v>8.85</v>
      </c>
      <c r="O413" s="664">
        <v>1459.6100000000001</v>
      </c>
      <c r="P413" s="677"/>
      <c r="Q413" s="665">
        <v>164.92768361581923</v>
      </c>
    </row>
    <row r="414" spans="1:17" ht="14.4" customHeight="1" x14ac:dyDescent="0.3">
      <c r="A414" s="660" t="s">
        <v>588</v>
      </c>
      <c r="B414" s="661" t="s">
        <v>7622</v>
      </c>
      <c r="C414" s="661" t="s">
        <v>1686</v>
      </c>
      <c r="D414" s="661" t="s">
        <v>7301</v>
      </c>
      <c r="E414" s="661" t="s">
        <v>1896</v>
      </c>
      <c r="F414" s="664"/>
      <c r="G414" s="664"/>
      <c r="H414" s="664"/>
      <c r="I414" s="664"/>
      <c r="J414" s="664">
        <v>8.620000000000001</v>
      </c>
      <c r="K414" s="664">
        <v>12782.09</v>
      </c>
      <c r="L414" s="664"/>
      <c r="M414" s="664">
        <v>1482.8410672853827</v>
      </c>
      <c r="N414" s="664">
        <v>4.5599999999999996</v>
      </c>
      <c r="O414" s="664">
        <v>6768.5499999999993</v>
      </c>
      <c r="P414" s="677"/>
      <c r="Q414" s="665">
        <v>1484.3311403508771</v>
      </c>
    </row>
    <row r="415" spans="1:17" ht="14.4" customHeight="1" x14ac:dyDescent="0.3">
      <c r="A415" s="660" t="s">
        <v>588</v>
      </c>
      <c r="B415" s="661" t="s">
        <v>7622</v>
      </c>
      <c r="C415" s="661" t="s">
        <v>1686</v>
      </c>
      <c r="D415" s="661" t="s">
        <v>7302</v>
      </c>
      <c r="E415" s="661" t="s">
        <v>1912</v>
      </c>
      <c r="F415" s="664">
        <v>49.35</v>
      </c>
      <c r="G415" s="664">
        <v>24205.07</v>
      </c>
      <c r="H415" s="664">
        <v>1</v>
      </c>
      <c r="I415" s="664">
        <v>490.47760891590679</v>
      </c>
      <c r="J415" s="664">
        <v>59.22</v>
      </c>
      <c r="K415" s="664">
        <v>29268.449999999997</v>
      </c>
      <c r="L415" s="664">
        <v>1.2091867530232301</v>
      </c>
      <c r="M415" s="664">
        <v>494.23252279635255</v>
      </c>
      <c r="N415" s="664">
        <v>8.32</v>
      </c>
      <c r="O415" s="664">
        <v>4116.5599999999995</v>
      </c>
      <c r="P415" s="677">
        <v>0.17007015472378306</v>
      </c>
      <c r="Q415" s="665">
        <v>494.77884615384608</v>
      </c>
    </row>
    <row r="416" spans="1:17" ht="14.4" customHeight="1" x14ac:dyDescent="0.3">
      <c r="A416" s="660" t="s">
        <v>588</v>
      </c>
      <c r="B416" s="661" t="s">
        <v>7622</v>
      </c>
      <c r="C416" s="661" t="s">
        <v>1686</v>
      </c>
      <c r="D416" s="661" t="s">
        <v>7386</v>
      </c>
      <c r="E416" s="661" t="s">
        <v>4337</v>
      </c>
      <c r="F416" s="664"/>
      <c r="G416" s="664"/>
      <c r="H416" s="664"/>
      <c r="I416" s="664"/>
      <c r="J416" s="664"/>
      <c r="K416" s="664"/>
      <c r="L416" s="664"/>
      <c r="M416" s="664"/>
      <c r="N416" s="664">
        <v>0.62</v>
      </c>
      <c r="O416" s="664">
        <v>710.52</v>
      </c>
      <c r="P416" s="677"/>
      <c r="Q416" s="665">
        <v>1146</v>
      </c>
    </row>
    <row r="417" spans="1:17" ht="14.4" customHeight="1" x14ac:dyDescent="0.3">
      <c r="A417" s="660" t="s">
        <v>588</v>
      </c>
      <c r="B417" s="661" t="s">
        <v>7622</v>
      </c>
      <c r="C417" s="661" t="s">
        <v>1686</v>
      </c>
      <c r="D417" s="661" t="s">
        <v>7388</v>
      </c>
      <c r="E417" s="661" t="s">
        <v>7389</v>
      </c>
      <c r="F417" s="664"/>
      <c r="G417" s="664"/>
      <c r="H417" s="664"/>
      <c r="I417" s="664"/>
      <c r="J417" s="664">
        <v>2</v>
      </c>
      <c r="K417" s="664">
        <v>10790.3</v>
      </c>
      <c r="L417" s="664"/>
      <c r="M417" s="664">
        <v>5395.15</v>
      </c>
      <c r="N417" s="664"/>
      <c r="O417" s="664"/>
      <c r="P417" s="677"/>
      <c r="Q417" s="665"/>
    </row>
    <row r="418" spans="1:17" ht="14.4" customHeight="1" x14ac:dyDescent="0.3">
      <c r="A418" s="660" t="s">
        <v>588</v>
      </c>
      <c r="B418" s="661" t="s">
        <v>7622</v>
      </c>
      <c r="C418" s="661" t="s">
        <v>1686</v>
      </c>
      <c r="D418" s="661" t="s">
        <v>7388</v>
      </c>
      <c r="E418" s="661" t="s">
        <v>4339</v>
      </c>
      <c r="F418" s="664"/>
      <c r="G418" s="664"/>
      <c r="H418" s="664"/>
      <c r="I418" s="664"/>
      <c r="J418" s="664"/>
      <c r="K418" s="664"/>
      <c r="L418" s="664"/>
      <c r="M418" s="664"/>
      <c r="N418" s="664">
        <v>1</v>
      </c>
      <c r="O418" s="664">
        <v>4584.04</v>
      </c>
      <c r="P418" s="677"/>
      <c r="Q418" s="665">
        <v>4584.04</v>
      </c>
    </row>
    <row r="419" spans="1:17" ht="14.4" customHeight="1" x14ac:dyDescent="0.3">
      <c r="A419" s="660" t="s">
        <v>588</v>
      </c>
      <c r="B419" s="661" t="s">
        <v>7622</v>
      </c>
      <c r="C419" s="661" t="s">
        <v>1686</v>
      </c>
      <c r="D419" s="661" t="s">
        <v>7653</v>
      </c>
      <c r="E419" s="661" t="s">
        <v>7654</v>
      </c>
      <c r="F419" s="664">
        <v>3</v>
      </c>
      <c r="G419" s="664">
        <v>11607.9</v>
      </c>
      <c r="H419" s="664">
        <v>1</v>
      </c>
      <c r="I419" s="664">
        <v>3869.2999999999997</v>
      </c>
      <c r="J419" s="664"/>
      <c r="K419" s="664"/>
      <c r="L419" s="664"/>
      <c r="M419" s="664"/>
      <c r="N419" s="664"/>
      <c r="O419" s="664"/>
      <c r="P419" s="677"/>
      <c r="Q419" s="665"/>
    </row>
    <row r="420" spans="1:17" ht="14.4" customHeight="1" x14ac:dyDescent="0.3">
      <c r="A420" s="660" t="s">
        <v>588</v>
      </c>
      <c r="B420" s="661" t="s">
        <v>7622</v>
      </c>
      <c r="C420" s="661" t="s">
        <v>1686</v>
      </c>
      <c r="D420" s="661" t="s">
        <v>7306</v>
      </c>
      <c r="E420" s="661" t="s">
        <v>1899</v>
      </c>
      <c r="F420" s="664">
        <v>20.87</v>
      </c>
      <c r="G420" s="664">
        <v>28856.880000000001</v>
      </c>
      <c r="H420" s="664">
        <v>1</v>
      </c>
      <c r="I420" s="664">
        <v>1382.6966938188787</v>
      </c>
      <c r="J420" s="664">
        <v>21.310000000000002</v>
      </c>
      <c r="K420" s="664">
        <v>29465.280000000002</v>
      </c>
      <c r="L420" s="664">
        <v>1.0210833603632825</v>
      </c>
      <c r="M420" s="664">
        <v>1382.6973251994368</v>
      </c>
      <c r="N420" s="664">
        <v>2.4300000000000002</v>
      </c>
      <c r="O420" s="664">
        <v>3359.94</v>
      </c>
      <c r="P420" s="677">
        <v>0.11643462494905894</v>
      </c>
      <c r="Q420" s="665">
        <v>1382.6913580246912</v>
      </c>
    </row>
    <row r="421" spans="1:17" ht="14.4" customHeight="1" x14ac:dyDescent="0.3">
      <c r="A421" s="660" t="s">
        <v>588</v>
      </c>
      <c r="B421" s="661" t="s">
        <v>7622</v>
      </c>
      <c r="C421" s="661" t="s">
        <v>1686</v>
      </c>
      <c r="D421" s="661" t="s">
        <v>7307</v>
      </c>
      <c r="E421" s="661" t="s">
        <v>1899</v>
      </c>
      <c r="F421" s="664">
        <v>22.47</v>
      </c>
      <c r="G421" s="664">
        <v>103728.34</v>
      </c>
      <c r="H421" s="664">
        <v>1</v>
      </c>
      <c r="I421" s="664">
        <v>4616.3035157988434</v>
      </c>
      <c r="J421" s="664">
        <v>32.08</v>
      </c>
      <c r="K421" s="664">
        <v>147856.72</v>
      </c>
      <c r="L421" s="664">
        <v>1.4254225990698397</v>
      </c>
      <c r="M421" s="664">
        <v>4609</v>
      </c>
      <c r="N421" s="664">
        <v>1.98</v>
      </c>
      <c r="O421" s="664">
        <v>9125.82</v>
      </c>
      <c r="P421" s="677">
        <v>8.7978078122140965E-2</v>
      </c>
      <c r="Q421" s="665">
        <v>4609</v>
      </c>
    </row>
    <row r="422" spans="1:17" ht="14.4" customHeight="1" x14ac:dyDescent="0.3">
      <c r="A422" s="660" t="s">
        <v>588</v>
      </c>
      <c r="B422" s="661" t="s">
        <v>7622</v>
      </c>
      <c r="C422" s="661" t="s">
        <v>1686</v>
      </c>
      <c r="D422" s="661" t="s">
        <v>7308</v>
      </c>
      <c r="E422" s="661" t="s">
        <v>1899</v>
      </c>
      <c r="F422" s="664">
        <v>30.19</v>
      </c>
      <c r="G422" s="664">
        <v>417584.36</v>
      </c>
      <c r="H422" s="664">
        <v>1</v>
      </c>
      <c r="I422" s="664">
        <v>13831.876780390858</v>
      </c>
      <c r="J422" s="664">
        <v>30.220000000000002</v>
      </c>
      <c r="K422" s="664">
        <v>417818.55000000005</v>
      </c>
      <c r="L422" s="664">
        <v>1.0005608208123504</v>
      </c>
      <c r="M422" s="664">
        <v>13825.895102581073</v>
      </c>
      <c r="N422" s="664">
        <v>8.11</v>
      </c>
      <c r="O422" s="664">
        <v>112127.98000000001</v>
      </c>
      <c r="P422" s="677">
        <v>0.26851575571460584</v>
      </c>
      <c r="Q422" s="665">
        <v>13825.891491985205</v>
      </c>
    </row>
    <row r="423" spans="1:17" ht="14.4" customHeight="1" x14ac:dyDescent="0.3">
      <c r="A423" s="660" t="s">
        <v>588</v>
      </c>
      <c r="B423" s="661" t="s">
        <v>7622</v>
      </c>
      <c r="C423" s="661" t="s">
        <v>1686</v>
      </c>
      <c r="D423" s="661" t="s">
        <v>7309</v>
      </c>
      <c r="E423" s="661" t="s">
        <v>7310</v>
      </c>
      <c r="F423" s="664">
        <v>46.059999999999995</v>
      </c>
      <c r="G423" s="664">
        <v>26636.090000000004</v>
      </c>
      <c r="H423" s="664">
        <v>1</v>
      </c>
      <c r="I423" s="664">
        <v>578.29114198871048</v>
      </c>
      <c r="J423" s="664">
        <v>121.53</v>
      </c>
      <c r="K423" s="664">
        <v>53093.15</v>
      </c>
      <c r="L423" s="664">
        <v>1.9932786681528705</v>
      </c>
      <c r="M423" s="664">
        <v>436.87278861186542</v>
      </c>
      <c r="N423" s="664"/>
      <c r="O423" s="664"/>
      <c r="P423" s="677"/>
      <c r="Q423" s="665"/>
    </row>
    <row r="424" spans="1:17" ht="14.4" customHeight="1" x14ac:dyDescent="0.3">
      <c r="A424" s="660" t="s">
        <v>588</v>
      </c>
      <c r="B424" s="661" t="s">
        <v>7622</v>
      </c>
      <c r="C424" s="661" t="s">
        <v>1686</v>
      </c>
      <c r="D424" s="661" t="s">
        <v>7311</v>
      </c>
      <c r="E424" s="661" t="s">
        <v>7312</v>
      </c>
      <c r="F424" s="664">
        <v>53.4</v>
      </c>
      <c r="G424" s="664">
        <v>144261.59</v>
      </c>
      <c r="H424" s="664">
        <v>1</v>
      </c>
      <c r="I424" s="664">
        <v>2701.5279026217227</v>
      </c>
      <c r="J424" s="664">
        <v>61.31</v>
      </c>
      <c r="K424" s="664">
        <v>134068.94</v>
      </c>
      <c r="L424" s="664">
        <v>0.9293460580879499</v>
      </c>
      <c r="M424" s="664">
        <v>2186.7385418365684</v>
      </c>
      <c r="N424" s="664"/>
      <c r="O424" s="664"/>
      <c r="P424" s="677"/>
      <c r="Q424" s="665"/>
    </row>
    <row r="425" spans="1:17" ht="14.4" customHeight="1" x14ac:dyDescent="0.3">
      <c r="A425" s="660" t="s">
        <v>588</v>
      </c>
      <c r="B425" s="661" t="s">
        <v>7622</v>
      </c>
      <c r="C425" s="661" t="s">
        <v>1686</v>
      </c>
      <c r="D425" s="661" t="s">
        <v>7313</v>
      </c>
      <c r="E425" s="661" t="s">
        <v>4197</v>
      </c>
      <c r="F425" s="664">
        <v>75.81</v>
      </c>
      <c r="G425" s="664">
        <v>348726</v>
      </c>
      <c r="H425" s="664">
        <v>1</v>
      </c>
      <c r="I425" s="664">
        <v>4600</v>
      </c>
      <c r="J425" s="664">
        <v>20.919999999999998</v>
      </c>
      <c r="K425" s="664">
        <v>96817.85</v>
      </c>
      <c r="L425" s="664">
        <v>0.27763301273779417</v>
      </c>
      <c r="M425" s="664">
        <v>4628.0043021032516</v>
      </c>
      <c r="N425" s="664">
        <v>15.78</v>
      </c>
      <c r="O425" s="664">
        <v>72861.929999999993</v>
      </c>
      <c r="P425" s="677">
        <v>0.20893747526711515</v>
      </c>
      <c r="Q425" s="665">
        <v>4617.3593155893532</v>
      </c>
    </row>
    <row r="426" spans="1:17" ht="14.4" customHeight="1" x14ac:dyDescent="0.3">
      <c r="A426" s="660" t="s">
        <v>588</v>
      </c>
      <c r="B426" s="661" t="s">
        <v>7622</v>
      </c>
      <c r="C426" s="661" t="s">
        <v>1686</v>
      </c>
      <c r="D426" s="661" t="s">
        <v>7353</v>
      </c>
      <c r="E426" s="661" t="s">
        <v>4197</v>
      </c>
      <c r="F426" s="664">
        <v>2</v>
      </c>
      <c r="G426" s="664">
        <v>4600</v>
      </c>
      <c r="H426" s="664">
        <v>1</v>
      </c>
      <c r="I426" s="664">
        <v>2300</v>
      </c>
      <c r="J426" s="664">
        <v>20.88</v>
      </c>
      <c r="K426" s="664">
        <v>48246.78</v>
      </c>
      <c r="L426" s="664">
        <v>10.488430434782609</v>
      </c>
      <c r="M426" s="664">
        <v>2310.6695402298851</v>
      </c>
      <c r="N426" s="664">
        <v>25.21</v>
      </c>
      <c r="O426" s="664">
        <v>58172.69</v>
      </c>
      <c r="P426" s="677">
        <v>12.64623695652174</v>
      </c>
      <c r="Q426" s="665">
        <v>2307.5243950813169</v>
      </c>
    </row>
    <row r="427" spans="1:17" ht="14.4" customHeight="1" x14ac:dyDescent="0.3">
      <c r="A427" s="660" t="s">
        <v>588</v>
      </c>
      <c r="B427" s="661" t="s">
        <v>7622</v>
      </c>
      <c r="C427" s="661" t="s">
        <v>1686</v>
      </c>
      <c r="D427" s="661" t="s">
        <v>7172</v>
      </c>
      <c r="E427" s="661" t="s">
        <v>3413</v>
      </c>
      <c r="F427" s="664"/>
      <c r="G427" s="664"/>
      <c r="H427" s="664"/>
      <c r="I427" s="664"/>
      <c r="J427" s="664"/>
      <c r="K427" s="664"/>
      <c r="L427" s="664"/>
      <c r="M427" s="664"/>
      <c r="N427" s="664">
        <v>0.2</v>
      </c>
      <c r="O427" s="664">
        <v>1780.66</v>
      </c>
      <c r="P427" s="677"/>
      <c r="Q427" s="665">
        <v>8903.2999999999993</v>
      </c>
    </row>
    <row r="428" spans="1:17" ht="14.4" customHeight="1" x14ac:dyDescent="0.3">
      <c r="A428" s="660" t="s">
        <v>588</v>
      </c>
      <c r="B428" s="661" t="s">
        <v>7622</v>
      </c>
      <c r="C428" s="661" t="s">
        <v>1686</v>
      </c>
      <c r="D428" s="661" t="s">
        <v>7655</v>
      </c>
      <c r="E428" s="661" t="s">
        <v>1871</v>
      </c>
      <c r="F428" s="664"/>
      <c r="G428" s="664"/>
      <c r="H428" s="664"/>
      <c r="I428" s="664"/>
      <c r="J428" s="664"/>
      <c r="K428" s="664"/>
      <c r="L428" s="664"/>
      <c r="M428" s="664"/>
      <c r="N428" s="664">
        <v>0.38</v>
      </c>
      <c r="O428" s="664">
        <v>903.52</v>
      </c>
      <c r="P428" s="677"/>
      <c r="Q428" s="665">
        <v>2377.6842105263158</v>
      </c>
    </row>
    <row r="429" spans="1:17" ht="14.4" customHeight="1" x14ac:dyDescent="0.3">
      <c r="A429" s="660" t="s">
        <v>588</v>
      </c>
      <c r="B429" s="661" t="s">
        <v>7622</v>
      </c>
      <c r="C429" s="661" t="s">
        <v>1686</v>
      </c>
      <c r="D429" s="661" t="s">
        <v>7656</v>
      </c>
      <c r="E429" s="661" t="s">
        <v>7161</v>
      </c>
      <c r="F429" s="664">
        <v>0</v>
      </c>
      <c r="G429" s="664">
        <v>0</v>
      </c>
      <c r="H429" s="664"/>
      <c r="I429" s="664"/>
      <c r="J429" s="664"/>
      <c r="K429" s="664"/>
      <c r="L429" s="664"/>
      <c r="M429" s="664"/>
      <c r="N429" s="664"/>
      <c r="O429" s="664"/>
      <c r="P429" s="677"/>
      <c r="Q429" s="665"/>
    </row>
    <row r="430" spans="1:17" ht="14.4" customHeight="1" x14ac:dyDescent="0.3">
      <c r="A430" s="660" t="s">
        <v>588</v>
      </c>
      <c r="B430" s="661" t="s">
        <v>7622</v>
      </c>
      <c r="C430" s="661" t="s">
        <v>1686</v>
      </c>
      <c r="D430" s="661" t="s">
        <v>7421</v>
      </c>
      <c r="E430" s="661" t="s">
        <v>7218</v>
      </c>
      <c r="F430" s="664"/>
      <c r="G430" s="664"/>
      <c r="H430" s="664"/>
      <c r="I430" s="664"/>
      <c r="J430" s="664">
        <v>12.57</v>
      </c>
      <c r="K430" s="664">
        <v>148867.93</v>
      </c>
      <c r="L430" s="664"/>
      <c r="M430" s="664">
        <v>11843.112967382656</v>
      </c>
      <c r="N430" s="664"/>
      <c r="O430" s="664"/>
      <c r="P430" s="677"/>
      <c r="Q430" s="665"/>
    </row>
    <row r="431" spans="1:17" ht="14.4" customHeight="1" x14ac:dyDescent="0.3">
      <c r="A431" s="660" t="s">
        <v>588</v>
      </c>
      <c r="B431" s="661" t="s">
        <v>7622</v>
      </c>
      <c r="C431" s="661" t="s">
        <v>1686</v>
      </c>
      <c r="D431" s="661" t="s">
        <v>7354</v>
      </c>
      <c r="E431" s="661" t="s">
        <v>7332</v>
      </c>
      <c r="F431" s="664"/>
      <c r="G431" s="664"/>
      <c r="H431" s="664"/>
      <c r="I431" s="664"/>
      <c r="J431" s="664"/>
      <c r="K431" s="664"/>
      <c r="L431" s="664"/>
      <c r="M431" s="664"/>
      <c r="N431" s="664">
        <v>22.27</v>
      </c>
      <c r="O431" s="664">
        <v>88495.5</v>
      </c>
      <c r="P431" s="677"/>
      <c r="Q431" s="665">
        <v>3973.7539290525369</v>
      </c>
    </row>
    <row r="432" spans="1:17" ht="14.4" customHeight="1" x14ac:dyDescent="0.3">
      <c r="A432" s="660" t="s">
        <v>588</v>
      </c>
      <c r="B432" s="661" t="s">
        <v>7622</v>
      </c>
      <c r="C432" s="661" t="s">
        <v>1686</v>
      </c>
      <c r="D432" s="661" t="s">
        <v>7331</v>
      </c>
      <c r="E432" s="661" t="s">
        <v>7332</v>
      </c>
      <c r="F432" s="664"/>
      <c r="G432" s="664"/>
      <c r="H432" s="664"/>
      <c r="I432" s="664"/>
      <c r="J432" s="664"/>
      <c r="K432" s="664"/>
      <c r="L432" s="664"/>
      <c r="M432" s="664"/>
      <c r="N432" s="664">
        <v>49.14</v>
      </c>
      <c r="O432" s="664">
        <v>583428.35000000009</v>
      </c>
      <c r="P432" s="677"/>
      <c r="Q432" s="665">
        <v>11872.778795278797</v>
      </c>
    </row>
    <row r="433" spans="1:17" ht="14.4" customHeight="1" x14ac:dyDescent="0.3">
      <c r="A433" s="660" t="s">
        <v>588</v>
      </c>
      <c r="B433" s="661" t="s">
        <v>7622</v>
      </c>
      <c r="C433" s="661" t="s">
        <v>1686</v>
      </c>
      <c r="D433" s="661" t="s">
        <v>7355</v>
      </c>
      <c r="E433" s="661" t="s">
        <v>7332</v>
      </c>
      <c r="F433" s="664"/>
      <c r="G433" s="664"/>
      <c r="H433" s="664"/>
      <c r="I433" s="664"/>
      <c r="J433" s="664"/>
      <c r="K433" s="664"/>
      <c r="L433" s="664"/>
      <c r="M433" s="664"/>
      <c r="N433" s="664">
        <v>23.689999999999998</v>
      </c>
      <c r="O433" s="664">
        <v>27625.55</v>
      </c>
      <c r="P433" s="677"/>
      <c r="Q433" s="665">
        <v>1166.1270578303083</v>
      </c>
    </row>
    <row r="434" spans="1:17" ht="14.4" customHeight="1" x14ac:dyDescent="0.3">
      <c r="A434" s="660" t="s">
        <v>588</v>
      </c>
      <c r="B434" s="661" t="s">
        <v>7622</v>
      </c>
      <c r="C434" s="661" t="s">
        <v>1686</v>
      </c>
      <c r="D434" s="661" t="s">
        <v>7356</v>
      </c>
      <c r="E434" s="661" t="s">
        <v>2127</v>
      </c>
      <c r="F434" s="664"/>
      <c r="G434" s="664"/>
      <c r="H434" s="664"/>
      <c r="I434" s="664"/>
      <c r="J434" s="664"/>
      <c r="K434" s="664"/>
      <c r="L434" s="664"/>
      <c r="M434" s="664"/>
      <c r="N434" s="664">
        <v>29.12</v>
      </c>
      <c r="O434" s="664">
        <v>33677.179999999993</v>
      </c>
      <c r="P434" s="677"/>
      <c r="Q434" s="665">
        <v>1156.4965659340658</v>
      </c>
    </row>
    <row r="435" spans="1:17" ht="14.4" customHeight="1" x14ac:dyDescent="0.3">
      <c r="A435" s="660" t="s">
        <v>588</v>
      </c>
      <c r="B435" s="661" t="s">
        <v>7622</v>
      </c>
      <c r="C435" s="661" t="s">
        <v>1686</v>
      </c>
      <c r="D435" s="661" t="s">
        <v>7333</v>
      </c>
      <c r="E435" s="661" t="s">
        <v>2127</v>
      </c>
      <c r="F435" s="664"/>
      <c r="G435" s="664"/>
      <c r="H435" s="664"/>
      <c r="I435" s="664"/>
      <c r="J435" s="664"/>
      <c r="K435" s="664"/>
      <c r="L435" s="664"/>
      <c r="M435" s="664"/>
      <c r="N435" s="664">
        <v>109.16</v>
      </c>
      <c r="O435" s="664">
        <v>42081.04</v>
      </c>
      <c r="P435" s="677"/>
      <c r="Q435" s="665">
        <v>385.49871747893002</v>
      </c>
    </row>
    <row r="436" spans="1:17" ht="14.4" customHeight="1" x14ac:dyDescent="0.3">
      <c r="A436" s="660" t="s">
        <v>588</v>
      </c>
      <c r="B436" s="661" t="s">
        <v>7622</v>
      </c>
      <c r="C436" s="661" t="s">
        <v>1686</v>
      </c>
      <c r="D436" s="661" t="s">
        <v>7334</v>
      </c>
      <c r="E436" s="661" t="s">
        <v>2127</v>
      </c>
      <c r="F436" s="664"/>
      <c r="G436" s="664"/>
      <c r="H436" s="664"/>
      <c r="I436" s="664"/>
      <c r="J436" s="664"/>
      <c r="K436" s="664"/>
      <c r="L436" s="664"/>
      <c r="M436" s="664"/>
      <c r="N436" s="664">
        <v>83.04</v>
      </c>
      <c r="O436" s="664">
        <v>10670.49</v>
      </c>
      <c r="P436" s="677"/>
      <c r="Q436" s="665">
        <v>128.49819364161849</v>
      </c>
    </row>
    <row r="437" spans="1:17" ht="14.4" customHeight="1" x14ac:dyDescent="0.3">
      <c r="A437" s="660" t="s">
        <v>588</v>
      </c>
      <c r="B437" s="661" t="s">
        <v>7622</v>
      </c>
      <c r="C437" s="661" t="s">
        <v>1686</v>
      </c>
      <c r="D437" s="661" t="s">
        <v>7335</v>
      </c>
      <c r="E437" s="661" t="s">
        <v>7161</v>
      </c>
      <c r="F437" s="664">
        <v>8.74</v>
      </c>
      <c r="G437" s="664">
        <v>2622.5</v>
      </c>
      <c r="H437" s="664">
        <v>1</v>
      </c>
      <c r="I437" s="664">
        <v>300.05720823798629</v>
      </c>
      <c r="J437" s="664"/>
      <c r="K437" s="664"/>
      <c r="L437" s="664"/>
      <c r="M437" s="664"/>
      <c r="N437" s="664"/>
      <c r="O437" s="664"/>
      <c r="P437" s="677"/>
      <c r="Q437" s="665"/>
    </row>
    <row r="438" spans="1:17" ht="14.4" customHeight="1" x14ac:dyDescent="0.3">
      <c r="A438" s="660" t="s">
        <v>588</v>
      </c>
      <c r="B438" s="661" t="s">
        <v>7622</v>
      </c>
      <c r="C438" s="661" t="s">
        <v>1686</v>
      </c>
      <c r="D438" s="661" t="s">
        <v>7395</v>
      </c>
      <c r="E438" s="661" t="s">
        <v>2127</v>
      </c>
      <c r="F438" s="664"/>
      <c r="G438" s="664"/>
      <c r="H438" s="664"/>
      <c r="I438" s="664"/>
      <c r="J438" s="664"/>
      <c r="K438" s="664"/>
      <c r="L438" s="664"/>
      <c r="M438" s="664"/>
      <c r="N438" s="664">
        <v>9.4400000000000013</v>
      </c>
      <c r="O438" s="664">
        <v>14558.009999999998</v>
      </c>
      <c r="P438" s="677"/>
      <c r="Q438" s="665">
        <v>1542.1620762711862</v>
      </c>
    </row>
    <row r="439" spans="1:17" ht="14.4" customHeight="1" x14ac:dyDescent="0.3">
      <c r="A439" s="660" t="s">
        <v>588</v>
      </c>
      <c r="B439" s="661" t="s">
        <v>7622</v>
      </c>
      <c r="C439" s="661" t="s">
        <v>1686</v>
      </c>
      <c r="D439" s="661" t="s">
        <v>7396</v>
      </c>
      <c r="E439" s="661" t="s">
        <v>2139</v>
      </c>
      <c r="F439" s="664"/>
      <c r="G439" s="664"/>
      <c r="H439" s="664"/>
      <c r="I439" s="664"/>
      <c r="J439" s="664"/>
      <c r="K439" s="664"/>
      <c r="L439" s="664"/>
      <c r="M439" s="664"/>
      <c r="N439" s="664">
        <v>174.8</v>
      </c>
      <c r="O439" s="664">
        <v>130786.17000000001</v>
      </c>
      <c r="P439" s="677"/>
      <c r="Q439" s="665">
        <v>748.20463386727693</v>
      </c>
    </row>
    <row r="440" spans="1:17" ht="14.4" customHeight="1" x14ac:dyDescent="0.3">
      <c r="A440" s="660" t="s">
        <v>588</v>
      </c>
      <c r="B440" s="661" t="s">
        <v>7622</v>
      </c>
      <c r="C440" s="661" t="s">
        <v>1686</v>
      </c>
      <c r="D440" s="661" t="s">
        <v>7337</v>
      </c>
      <c r="E440" s="661" t="s">
        <v>2139</v>
      </c>
      <c r="F440" s="664"/>
      <c r="G440" s="664"/>
      <c r="H440" s="664"/>
      <c r="I440" s="664"/>
      <c r="J440" s="664"/>
      <c r="K440" s="664"/>
      <c r="L440" s="664"/>
      <c r="M440" s="664"/>
      <c r="N440" s="664">
        <v>452.80999999999995</v>
      </c>
      <c r="O440" s="664">
        <v>677589.98</v>
      </c>
      <c r="P440" s="677"/>
      <c r="Q440" s="665">
        <v>1496.4112541684151</v>
      </c>
    </row>
    <row r="441" spans="1:17" ht="14.4" customHeight="1" x14ac:dyDescent="0.3">
      <c r="A441" s="660" t="s">
        <v>588</v>
      </c>
      <c r="B441" s="661" t="s">
        <v>7622</v>
      </c>
      <c r="C441" s="661" t="s">
        <v>1686</v>
      </c>
      <c r="D441" s="661" t="s">
        <v>7657</v>
      </c>
      <c r="E441" s="661" t="s">
        <v>7658</v>
      </c>
      <c r="F441" s="664"/>
      <c r="G441" s="664"/>
      <c r="H441" s="664"/>
      <c r="I441" s="664"/>
      <c r="J441" s="664"/>
      <c r="K441" s="664"/>
      <c r="L441" s="664"/>
      <c r="M441" s="664"/>
      <c r="N441" s="664">
        <v>5.09</v>
      </c>
      <c r="O441" s="664">
        <v>3808.3500000000004</v>
      </c>
      <c r="P441" s="677"/>
      <c r="Q441" s="665">
        <v>748.2023575638508</v>
      </c>
    </row>
    <row r="442" spans="1:17" ht="14.4" customHeight="1" x14ac:dyDescent="0.3">
      <c r="A442" s="660" t="s">
        <v>588</v>
      </c>
      <c r="B442" s="661" t="s">
        <v>7622</v>
      </c>
      <c r="C442" s="661" t="s">
        <v>1686</v>
      </c>
      <c r="D442" s="661" t="s">
        <v>7659</v>
      </c>
      <c r="E442" s="661" t="s">
        <v>7658</v>
      </c>
      <c r="F442" s="664"/>
      <c r="G442" s="664"/>
      <c r="H442" s="664"/>
      <c r="I442" s="664"/>
      <c r="J442" s="664"/>
      <c r="K442" s="664"/>
      <c r="L442" s="664"/>
      <c r="M442" s="664"/>
      <c r="N442" s="664">
        <v>12.24</v>
      </c>
      <c r="O442" s="664">
        <v>18316.03</v>
      </c>
      <c r="P442" s="677"/>
      <c r="Q442" s="665">
        <v>1496.4076797385619</v>
      </c>
    </row>
    <row r="443" spans="1:17" ht="14.4" customHeight="1" x14ac:dyDescent="0.3">
      <c r="A443" s="660" t="s">
        <v>588</v>
      </c>
      <c r="B443" s="661" t="s">
        <v>7622</v>
      </c>
      <c r="C443" s="661" t="s">
        <v>1686</v>
      </c>
      <c r="D443" s="661" t="s">
        <v>7397</v>
      </c>
      <c r="E443" s="661" t="s">
        <v>2146</v>
      </c>
      <c r="F443" s="664"/>
      <c r="G443" s="664"/>
      <c r="H443" s="664"/>
      <c r="I443" s="664"/>
      <c r="J443" s="664"/>
      <c r="K443" s="664"/>
      <c r="L443" s="664"/>
      <c r="M443" s="664"/>
      <c r="N443" s="664">
        <v>10</v>
      </c>
      <c r="O443" s="664">
        <v>118249.4</v>
      </c>
      <c r="P443" s="677"/>
      <c r="Q443" s="665">
        <v>11824.939999999999</v>
      </c>
    </row>
    <row r="444" spans="1:17" ht="14.4" customHeight="1" x14ac:dyDescent="0.3">
      <c r="A444" s="660" t="s">
        <v>588</v>
      </c>
      <c r="B444" s="661" t="s">
        <v>7622</v>
      </c>
      <c r="C444" s="661" t="s">
        <v>1686</v>
      </c>
      <c r="D444" s="661" t="s">
        <v>7338</v>
      </c>
      <c r="E444" s="661" t="s">
        <v>7161</v>
      </c>
      <c r="F444" s="664">
        <v>31.13</v>
      </c>
      <c r="G444" s="664">
        <v>44781.919999999998</v>
      </c>
      <c r="H444" s="664">
        <v>1</v>
      </c>
      <c r="I444" s="664">
        <v>1438.5454545454545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588</v>
      </c>
      <c r="B445" s="661" t="s">
        <v>7622</v>
      </c>
      <c r="C445" s="661" t="s">
        <v>1686</v>
      </c>
      <c r="D445" s="661" t="s">
        <v>7398</v>
      </c>
      <c r="E445" s="661" t="s">
        <v>635</v>
      </c>
      <c r="F445" s="664"/>
      <c r="G445" s="664"/>
      <c r="H445" s="664"/>
      <c r="I445" s="664"/>
      <c r="J445" s="664"/>
      <c r="K445" s="664"/>
      <c r="L445" s="664"/>
      <c r="M445" s="664"/>
      <c r="N445" s="664">
        <v>2.27</v>
      </c>
      <c r="O445" s="664">
        <v>14957.57</v>
      </c>
      <c r="P445" s="677"/>
      <c r="Q445" s="665">
        <v>6589.2378854625549</v>
      </c>
    </row>
    <row r="446" spans="1:17" ht="14.4" customHeight="1" x14ac:dyDescent="0.3">
      <c r="A446" s="660" t="s">
        <v>588</v>
      </c>
      <c r="B446" s="661" t="s">
        <v>7622</v>
      </c>
      <c r="C446" s="661" t="s">
        <v>1686</v>
      </c>
      <c r="D446" s="661" t="s">
        <v>7226</v>
      </c>
      <c r="E446" s="661" t="s">
        <v>1978</v>
      </c>
      <c r="F446" s="664">
        <v>664.5</v>
      </c>
      <c r="G446" s="664">
        <v>21747.71</v>
      </c>
      <c r="H446" s="664">
        <v>1</v>
      </c>
      <c r="I446" s="664">
        <v>32.727930775018812</v>
      </c>
      <c r="J446" s="664"/>
      <c r="K446" s="664"/>
      <c r="L446" s="664"/>
      <c r="M446" s="664"/>
      <c r="N446" s="664">
        <v>32.940000000000005</v>
      </c>
      <c r="O446" s="664">
        <v>596.85000000000014</v>
      </c>
      <c r="P446" s="677">
        <v>2.7444268844857695E-2</v>
      </c>
      <c r="Q446" s="665">
        <v>18.119307832422589</v>
      </c>
    </row>
    <row r="447" spans="1:17" ht="14.4" customHeight="1" x14ac:dyDescent="0.3">
      <c r="A447" s="660" t="s">
        <v>588</v>
      </c>
      <c r="B447" s="661" t="s">
        <v>7622</v>
      </c>
      <c r="C447" s="661" t="s">
        <v>1686</v>
      </c>
      <c r="D447" s="661" t="s">
        <v>7399</v>
      </c>
      <c r="E447" s="661" t="s">
        <v>3505</v>
      </c>
      <c r="F447" s="664"/>
      <c r="G447" s="664"/>
      <c r="H447" s="664"/>
      <c r="I447" s="664"/>
      <c r="J447" s="664"/>
      <c r="K447" s="664"/>
      <c r="L447" s="664"/>
      <c r="M447" s="664"/>
      <c r="N447" s="664">
        <v>1</v>
      </c>
      <c r="O447" s="664">
        <v>2455.7399999999998</v>
      </c>
      <c r="P447" s="677"/>
      <c r="Q447" s="665">
        <v>2455.7399999999998</v>
      </c>
    </row>
    <row r="448" spans="1:17" ht="14.4" customHeight="1" x14ac:dyDescent="0.3">
      <c r="A448" s="660" t="s">
        <v>588</v>
      </c>
      <c r="B448" s="661" t="s">
        <v>7622</v>
      </c>
      <c r="C448" s="661" t="s">
        <v>1686</v>
      </c>
      <c r="D448" s="661" t="s">
        <v>7400</v>
      </c>
      <c r="E448" s="661" t="s">
        <v>635</v>
      </c>
      <c r="F448" s="664"/>
      <c r="G448" s="664"/>
      <c r="H448" s="664"/>
      <c r="I448" s="664"/>
      <c r="J448" s="664"/>
      <c r="K448" s="664"/>
      <c r="L448" s="664"/>
      <c r="M448" s="664"/>
      <c r="N448" s="664">
        <v>0.49</v>
      </c>
      <c r="O448" s="664">
        <v>161.43</v>
      </c>
      <c r="P448" s="677"/>
      <c r="Q448" s="665">
        <v>329.44897959183675</v>
      </c>
    </row>
    <row r="449" spans="1:17" ht="14.4" customHeight="1" x14ac:dyDescent="0.3">
      <c r="A449" s="660" t="s">
        <v>588</v>
      </c>
      <c r="B449" s="661" t="s">
        <v>7622</v>
      </c>
      <c r="C449" s="661" t="s">
        <v>1686</v>
      </c>
      <c r="D449" s="661" t="s">
        <v>7401</v>
      </c>
      <c r="E449" s="661" t="s">
        <v>635</v>
      </c>
      <c r="F449" s="664"/>
      <c r="G449" s="664"/>
      <c r="H449" s="664"/>
      <c r="I449" s="664"/>
      <c r="J449" s="664"/>
      <c r="K449" s="664"/>
      <c r="L449" s="664"/>
      <c r="M449" s="664"/>
      <c r="N449" s="664">
        <v>10</v>
      </c>
      <c r="O449" s="664">
        <v>16473.2</v>
      </c>
      <c r="P449" s="677"/>
      <c r="Q449" s="665">
        <v>1647.3200000000002</v>
      </c>
    </row>
    <row r="450" spans="1:17" ht="14.4" customHeight="1" x14ac:dyDescent="0.3">
      <c r="A450" s="660" t="s">
        <v>588</v>
      </c>
      <c r="B450" s="661" t="s">
        <v>7622</v>
      </c>
      <c r="C450" s="661" t="s">
        <v>1686</v>
      </c>
      <c r="D450" s="661" t="s">
        <v>7342</v>
      </c>
      <c r="E450" s="661" t="s">
        <v>2185</v>
      </c>
      <c r="F450" s="664"/>
      <c r="G450" s="664"/>
      <c r="H450" s="664"/>
      <c r="I450" s="664"/>
      <c r="J450" s="664"/>
      <c r="K450" s="664"/>
      <c r="L450" s="664"/>
      <c r="M450" s="664"/>
      <c r="N450" s="664">
        <v>1.56</v>
      </c>
      <c r="O450" s="664">
        <v>6781.15</v>
      </c>
      <c r="P450" s="677"/>
      <c r="Q450" s="665">
        <v>4346.8910256410254</v>
      </c>
    </row>
    <row r="451" spans="1:17" ht="14.4" customHeight="1" x14ac:dyDescent="0.3">
      <c r="A451" s="660" t="s">
        <v>588</v>
      </c>
      <c r="B451" s="661" t="s">
        <v>7622</v>
      </c>
      <c r="C451" s="661" t="s">
        <v>1686</v>
      </c>
      <c r="D451" s="661" t="s">
        <v>7402</v>
      </c>
      <c r="E451" s="661" t="s">
        <v>4211</v>
      </c>
      <c r="F451" s="664"/>
      <c r="G451" s="664"/>
      <c r="H451" s="664"/>
      <c r="I451" s="664"/>
      <c r="J451" s="664"/>
      <c r="K451" s="664"/>
      <c r="L451" s="664"/>
      <c r="M451" s="664"/>
      <c r="N451" s="664">
        <v>49.18</v>
      </c>
      <c r="O451" s="664">
        <v>46999.22</v>
      </c>
      <c r="P451" s="677"/>
      <c r="Q451" s="665">
        <v>955.65717771451807</v>
      </c>
    </row>
    <row r="452" spans="1:17" ht="14.4" customHeight="1" x14ac:dyDescent="0.3">
      <c r="A452" s="660" t="s">
        <v>588</v>
      </c>
      <c r="B452" s="661" t="s">
        <v>7622</v>
      </c>
      <c r="C452" s="661" t="s">
        <v>1686</v>
      </c>
      <c r="D452" s="661" t="s">
        <v>7403</v>
      </c>
      <c r="E452" s="661" t="s">
        <v>4211</v>
      </c>
      <c r="F452" s="664"/>
      <c r="G452" s="664"/>
      <c r="H452" s="664"/>
      <c r="I452" s="664"/>
      <c r="J452" s="664"/>
      <c r="K452" s="664"/>
      <c r="L452" s="664"/>
      <c r="M452" s="664"/>
      <c r="N452" s="664">
        <v>22.21</v>
      </c>
      <c r="O452" s="664">
        <v>53062.990000000005</v>
      </c>
      <c r="P452" s="677"/>
      <c r="Q452" s="665">
        <v>2389.1485817199459</v>
      </c>
    </row>
    <row r="453" spans="1:17" ht="14.4" customHeight="1" x14ac:dyDescent="0.3">
      <c r="A453" s="660" t="s">
        <v>588</v>
      </c>
      <c r="B453" s="661" t="s">
        <v>7622</v>
      </c>
      <c r="C453" s="661" t="s">
        <v>1686</v>
      </c>
      <c r="D453" s="661" t="s">
        <v>7660</v>
      </c>
      <c r="E453" s="661" t="s">
        <v>7661</v>
      </c>
      <c r="F453" s="664">
        <v>0.1</v>
      </c>
      <c r="G453" s="664">
        <v>1444.52</v>
      </c>
      <c r="H453" s="664">
        <v>1</v>
      </c>
      <c r="I453" s="664">
        <v>14445.199999999999</v>
      </c>
      <c r="J453" s="664"/>
      <c r="K453" s="664"/>
      <c r="L453" s="664"/>
      <c r="M453" s="664"/>
      <c r="N453" s="664"/>
      <c r="O453" s="664"/>
      <c r="P453" s="677"/>
      <c r="Q453" s="665"/>
    </row>
    <row r="454" spans="1:17" ht="14.4" customHeight="1" x14ac:dyDescent="0.3">
      <c r="A454" s="660" t="s">
        <v>588</v>
      </c>
      <c r="B454" s="661" t="s">
        <v>7622</v>
      </c>
      <c r="C454" s="661" t="s">
        <v>1686</v>
      </c>
      <c r="D454" s="661" t="s">
        <v>7345</v>
      </c>
      <c r="E454" s="661" t="s">
        <v>2192</v>
      </c>
      <c r="F454" s="664"/>
      <c r="G454" s="664"/>
      <c r="H454" s="664"/>
      <c r="I454" s="664"/>
      <c r="J454" s="664"/>
      <c r="K454" s="664"/>
      <c r="L454" s="664"/>
      <c r="M454" s="664"/>
      <c r="N454" s="664">
        <v>114.01</v>
      </c>
      <c r="O454" s="664">
        <v>64195.76</v>
      </c>
      <c r="P454" s="677"/>
      <c r="Q454" s="665">
        <v>563.07130953425133</v>
      </c>
    </row>
    <row r="455" spans="1:17" ht="14.4" customHeight="1" x14ac:dyDescent="0.3">
      <c r="A455" s="660" t="s">
        <v>588</v>
      </c>
      <c r="B455" s="661" t="s">
        <v>7622</v>
      </c>
      <c r="C455" s="661" t="s">
        <v>1686</v>
      </c>
      <c r="D455" s="661" t="s">
        <v>7409</v>
      </c>
      <c r="E455" s="661" t="s">
        <v>3505</v>
      </c>
      <c r="F455" s="664"/>
      <c r="G455" s="664"/>
      <c r="H455" s="664"/>
      <c r="I455" s="664"/>
      <c r="J455" s="664"/>
      <c r="K455" s="664"/>
      <c r="L455" s="664"/>
      <c r="M455" s="664"/>
      <c r="N455" s="664">
        <v>1.7999999999999998</v>
      </c>
      <c r="O455" s="664">
        <v>1326.0900000000001</v>
      </c>
      <c r="P455" s="677"/>
      <c r="Q455" s="665">
        <v>736.71666666666681</v>
      </c>
    </row>
    <row r="456" spans="1:17" ht="14.4" customHeight="1" x14ac:dyDescent="0.3">
      <c r="A456" s="660" t="s">
        <v>588</v>
      </c>
      <c r="B456" s="661" t="s">
        <v>7622</v>
      </c>
      <c r="C456" s="661" t="s">
        <v>1686</v>
      </c>
      <c r="D456" s="661" t="s">
        <v>7410</v>
      </c>
      <c r="E456" s="661" t="s">
        <v>3505</v>
      </c>
      <c r="F456" s="664"/>
      <c r="G456" s="664"/>
      <c r="H456" s="664"/>
      <c r="I456" s="664"/>
      <c r="J456" s="664"/>
      <c r="K456" s="664"/>
      <c r="L456" s="664"/>
      <c r="M456" s="664"/>
      <c r="N456" s="664">
        <v>1</v>
      </c>
      <c r="O456" s="664">
        <v>3683.61</v>
      </c>
      <c r="P456" s="677"/>
      <c r="Q456" s="665">
        <v>3683.61</v>
      </c>
    </row>
    <row r="457" spans="1:17" ht="14.4" customHeight="1" x14ac:dyDescent="0.3">
      <c r="A457" s="660" t="s">
        <v>588</v>
      </c>
      <c r="B457" s="661" t="s">
        <v>7622</v>
      </c>
      <c r="C457" s="661" t="s">
        <v>1686</v>
      </c>
      <c r="D457" s="661" t="s">
        <v>7662</v>
      </c>
      <c r="E457" s="661" t="s">
        <v>7663</v>
      </c>
      <c r="F457" s="664"/>
      <c r="G457" s="664"/>
      <c r="H457" s="664"/>
      <c r="I457" s="664"/>
      <c r="J457" s="664">
        <v>2.15</v>
      </c>
      <c r="K457" s="664">
        <v>1478.94</v>
      </c>
      <c r="L457" s="664"/>
      <c r="M457" s="664">
        <v>687.87906976744193</v>
      </c>
      <c r="N457" s="664"/>
      <c r="O457" s="664"/>
      <c r="P457" s="677"/>
      <c r="Q457" s="665"/>
    </row>
    <row r="458" spans="1:17" ht="14.4" customHeight="1" x14ac:dyDescent="0.3">
      <c r="A458" s="660" t="s">
        <v>588</v>
      </c>
      <c r="B458" s="661" t="s">
        <v>7622</v>
      </c>
      <c r="C458" s="661" t="s">
        <v>7664</v>
      </c>
      <c r="D458" s="661" t="s">
        <v>7665</v>
      </c>
      <c r="E458" s="661" t="s">
        <v>7666</v>
      </c>
      <c r="F458" s="664"/>
      <c r="G458" s="664"/>
      <c r="H458" s="664"/>
      <c r="I458" s="664"/>
      <c r="J458" s="664"/>
      <c r="K458" s="664"/>
      <c r="L458" s="664"/>
      <c r="M458" s="664"/>
      <c r="N458" s="664">
        <v>2</v>
      </c>
      <c r="O458" s="664">
        <v>2431.6999999999998</v>
      </c>
      <c r="P458" s="677"/>
      <c r="Q458" s="665">
        <v>1215.8499999999999</v>
      </c>
    </row>
    <row r="459" spans="1:17" ht="14.4" customHeight="1" x14ac:dyDescent="0.3">
      <c r="A459" s="660" t="s">
        <v>588</v>
      </c>
      <c r="B459" s="661" t="s">
        <v>7622</v>
      </c>
      <c r="C459" s="661" t="s">
        <v>7664</v>
      </c>
      <c r="D459" s="661" t="s">
        <v>7667</v>
      </c>
      <c r="E459" s="661" t="s">
        <v>7161</v>
      </c>
      <c r="F459" s="664">
        <v>576</v>
      </c>
      <c r="G459" s="664">
        <v>1035043.2600000001</v>
      </c>
      <c r="H459" s="664">
        <v>1</v>
      </c>
      <c r="I459" s="664">
        <v>1796.950104166667</v>
      </c>
      <c r="J459" s="664">
        <v>533</v>
      </c>
      <c r="K459" s="664">
        <v>990146.9</v>
      </c>
      <c r="L459" s="664">
        <v>0.95662368740027337</v>
      </c>
      <c r="M459" s="664">
        <v>1857.6864915572232</v>
      </c>
      <c r="N459" s="664">
        <v>588</v>
      </c>
      <c r="O459" s="664">
        <v>1096961.04</v>
      </c>
      <c r="P459" s="677">
        <v>1.0598214416661194</v>
      </c>
      <c r="Q459" s="665">
        <v>1865.5800000000002</v>
      </c>
    </row>
    <row r="460" spans="1:17" ht="14.4" customHeight="1" x14ac:dyDescent="0.3">
      <c r="A460" s="660" t="s">
        <v>588</v>
      </c>
      <c r="B460" s="661" t="s">
        <v>7622</v>
      </c>
      <c r="C460" s="661" t="s">
        <v>7664</v>
      </c>
      <c r="D460" s="661" t="s">
        <v>7667</v>
      </c>
      <c r="E460" s="661" t="s">
        <v>7668</v>
      </c>
      <c r="F460" s="664">
        <v>150</v>
      </c>
      <c r="G460" s="664">
        <v>270825</v>
      </c>
      <c r="H460" s="664">
        <v>1</v>
      </c>
      <c r="I460" s="664">
        <v>1805.5</v>
      </c>
      <c r="J460" s="664">
        <v>144</v>
      </c>
      <c r="K460" s="664">
        <v>268643.52</v>
      </c>
      <c r="L460" s="664">
        <v>0.99194505677097766</v>
      </c>
      <c r="M460" s="664">
        <v>1865.5800000000002</v>
      </c>
      <c r="N460" s="664">
        <v>175</v>
      </c>
      <c r="O460" s="664">
        <v>326476.5</v>
      </c>
      <c r="P460" s="677">
        <v>1.2054887842702853</v>
      </c>
      <c r="Q460" s="665">
        <v>1865.58</v>
      </c>
    </row>
    <row r="461" spans="1:17" ht="14.4" customHeight="1" x14ac:dyDescent="0.3">
      <c r="A461" s="660" t="s">
        <v>588</v>
      </c>
      <c r="B461" s="661" t="s">
        <v>7622</v>
      </c>
      <c r="C461" s="661" t="s">
        <v>7664</v>
      </c>
      <c r="D461" s="661" t="s">
        <v>7669</v>
      </c>
      <c r="E461" s="661" t="s">
        <v>7161</v>
      </c>
      <c r="F461" s="664">
        <v>3</v>
      </c>
      <c r="G461" s="664">
        <v>7739.46</v>
      </c>
      <c r="H461" s="664">
        <v>1</v>
      </c>
      <c r="I461" s="664">
        <v>2579.8200000000002</v>
      </c>
      <c r="J461" s="664"/>
      <c r="K461" s="664"/>
      <c r="L461" s="664"/>
      <c r="M461" s="664"/>
      <c r="N461" s="664">
        <v>2</v>
      </c>
      <c r="O461" s="664">
        <v>5457.42</v>
      </c>
      <c r="P461" s="677">
        <v>0.70514221922459708</v>
      </c>
      <c r="Q461" s="665">
        <v>2728.71</v>
      </c>
    </row>
    <row r="462" spans="1:17" ht="14.4" customHeight="1" x14ac:dyDescent="0.3">
      <c r="A462" s="660" t="s">
        <v>588</v>
      </c>
      <c r="B462" s="661" t="s">
        <v>7622</v>
      </c>
      <c r="C462" s="661" t="s">
        <v>7664</v>
      </c>
      <c r="D462" s="661" t="s">
        <v>7669</v>
      </c>
      <c r="E462" s="661" t="s">
        <v>7670</v>
      </c>
      <c r="F462" s="664"/>
      <c r="G462" s="664"/>
      <c r="H462" s="664"/>
      <c r="I462" s="664"/>
      <c r="J462" s="664"/>
      <c r="K462" s="664"/>
      <c r="L462" s="664"/>
      <c r="M462" s="664"/>
      <c r="N462" s="664">
        <v>2</v>
      </c>
      <c r="O462" s="664">
        <v>5457.42</v>
      </c>
      <c r="P462" s="677"/>
      <c r="Q462" s="665">
        <v>2728.71</v>
      </c>
    </row>
    <row r="463" spans="1:17" ht="14.4" customHeight="1" x14ac:dyDescent="0.3">
      <c r="A463" s="660" t="s">
        <v>588</v>
      </c>
      <c r="B463" s="661" t="s">
        <v>7622</v>
      </c>
      <c r="C463" s="661" t="s">
        <v>7664</v>
      </c>
      <c r="D463" s="661" t="s">
        <v>7671</v>
      </c>
      <c r="E463" s="661" t="s">
        <v>7161</v>
      </c>
      <c r="F463" s="664">
        <v>4</v>
      </c>
      <c r="G463" s="664">
        <v>7128.64</v>
      </c>
      <c r="H463" s="664">
        <v>1</v>
      </c>
      <c r="I463" s="664">
        <v>1782.16</v>
      </c>
      <c r="J463" s="664"/>
      <c r="K463" s="664"/>
      <c r="L463" s="664"/>
      <c r="M463" s="664"/>
      <c r="N463" s="664">
        <v>1</v>
      </c>
      <c r="O463" s="664">
        <v>1865.58</v>
      </c>
      <c r="P463" s="677">
        <v>0.26170209184360549</v>
      </c>
      <c r="Q463" s="665">
        <v>1865.58</v>
      </c>
    </row>
    <row r="464" spans="1:17" ht="14.4" customHeight="1" x14ac:dyDescent="0.3">
      <c r="A464" s="660" t="s">
        <v>588</v>
      </c>
      <c r="B464" s="661" t="s">
        <v>7622</v>
      </c>
      <c r="C464" s="661" t="s">
        <v>7664</v>
      </c>
      <c r="D464" s="661" t="s">
        <v>7672</v>
      </c>
      <c r="E464" s="661" t="s">
        <v>7161</v>
      </c>
      <c r="F464" s="664">
        <v>2</v>
      </c>
      <c r="G464" s="664">
        <v>15608.42</v>
      </c>
      <c r="H464" s="664">
        <v>1</v>
      </c>
      <c r="I464" s="664">
        <v>7804.21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588</v>
      </c>
      <c r="B465" s="661" t="s">
        <v>7622</v>
      </c>
      <c r="C465" s="661" t="s">
        <v>7664</v>
      </c>
      <c r="D465" s="661" t="s">
        <v>7673</v>
      </c>
      <c r="E465" s="661" t="s">
        <v>7161</v>
      </c>
      <c r="F465" s="664"/>
      <c r="G465" s="664"/>
      <c r="H465" s="664"/>
      <c r="I465" s="664"/>
      <c r="J465" s="664">
        <v>1</v>
      </c>
      <c r="K465" s="664">
        <v>8074.36</v>
      </c>
      <c r="L465" s="664"/>
      <c r="M465" s="664">
        <v>8074.36</v>
      </c>
      <c r="N465" s="664">
        <v>3</v>
      </c>
      <c r="O465" s="664">
        <v>24223.08</v>
      </c>
      <c r="P465" s="677"/>
      <c r="Q465" s="665">
        <v>8074.3600000000006</v>
      </c>
    </row>
    <row r="466" spans="1:17" ht="14.4" customHeight="1" x14ac:dyDescent="0.3">
      <c r="A466" s="660" t="s">
        <v>588</v>
      </c>
      <c r="B466" s="661" t="s">
        <v>7622</v>
      </c>
      <c r="C466" s="661" t="s">
        <v>7664</v>
      </c>
      <c r="D466" s="661" t="s">
        <v>7674</v>
      </c>
      <c r="E466" s="661" t="s">
        <v>7161</v>
      </c>
      <c r="F466" s="664">
        <v>13</v>
      </c>
      <c r="G466" s="664">
        <v>120111.13</v>
      </c>
      <c r="H466" s="664">
        <v>1</v>
      </c>
      <c r="I466" s="664">
        <v>9239.3176923076935</v>
      </c>
      <c r="J466" s="664">
        <v>21</v>
      </c>
      <c r="K466" s="664">
        <v>202117.83000000002</v>
      </c>
      <c r="L466" s="664">
        <v>1.682756876902249</v>
      </c>
      <c r="M466" s="664">
        <v>9624.658571428572</v>
      </c>
      <c r="N466" s="664">
        <v>12</v>
      </c>
      <c r="O466" s="664">
        <v>116233.20000000001</v>
      </c>
      <c r="P466" s="677">
        <v>0.96771381636322973</v>
      </c>
      <c r="Q466" s="665">
        <v>9686.1</v>
      </c>
    </row>
    <row r="467" spans="1:17" ht="14.4" customHeight="1" x14ac:dyDescent="0.3">
      <c r="A467" s="660" t="s">
        <v>588</v>
      </c>
      <c r="B467" s="661" t="s">
        <v>7622</v>
      </c>
      <c r="C467" s="661" t="s">
        <v>7664</v>
      </c>
      <c r="D467" s="661" t="s">
        <v>7674</v>
      </c>
      <c r="E467" s="661" t="s">
        <v>7675</v>
      </c>
      <c r="F467" s="664">
        <v>5</v>
      </c>
      <c r="G467" s="664">
        <v>46280.05</v>
      </c>
      <c r="H467" s="664">
        <v>1</v>
      </c>
      <c r="I467" s="664">
        <v>9256.01</v>
      </c>
      <c r="J467" s="664">
        <v>1</v>
      </c>
      <c r="K467" s="664">
        <v>9686.1</v>
      </c>
      <c r="L467" s="664">
        <v>0.2092932051715588</v>
      </c>
      <c r="M467" s="664">
        <v>9686.1</v>
      </c>
      <c r="N467" s="664">
        <v>5</v>
      </c>
      <c r="O467" s="664">
        <v>48430.5</v>
      </c>
      <c r="P467" s="677">
        <v>1.046466025857794</v>
      </c>
      <c r="Q467" s="665">
        <v>9686.1</v>
      </c>
    </row>
    <row r="468" spans="1:17" ht="14.4" customHeight="1" x14ac:dyDescent="0.3">
      <c r="A468" s="660" t="s">
        <v>588</v>
      </c>
      <c r="B468" s="661" t="s">
        <v>7622</v>
      </c>
      <c r="C468" s="661" t="s">
        <v>7664</v>
      </c>
      <c r="D468" s="661" t="s">
        <v>7676</v>
      </c>
      <c r="E468" s="661" t="s">
        <v>7161</v>
      </c>
      <c r="F468" s="664">
        <v>4</v>
      </c>
      <c r="G468" s="664">
        <v>3555.64</v>
      </c>
      <c r="H468" s="664">
        <v>1</v>
      </c>
      <c r="I468" s="664">
        <v>888.91</v>
      </c>
      <c r="J468" s="664">
        <v>7</v>
      </c>
      <c r="K468" s="664">
        <v>6295.69</v>
      </c>
      <c r="L468" s="664">
        <v>1.7706207602569439</v>
      </c>
      <c r="M468" s="664">
        <v>899.38428571428562</v>
      </c>
      <c r="N468" s="664">
        <v>7</v>
      </c>
      <c r="O468" s="664">
        <v>6478.99</v>
      </c>
      <c r="P468" s="677">
        <v>1.8221726608993036</v>
      </c>
      <c r="Q468" s="665">
        <v>925.56999999999994</v>
      </c>
    </row>
    <row r="469" spans="1:17" ht="14.4" customHeight="1" x14ac:dyDescent="0.3">
      <c r="A469" s="660" t="s">
        <v>588</v>
      </c>
      <c r="B469" s="661" t="s">
        <v>7622</v>
      </c>
      <c r="C469" s="661" t="s">
        <v>7664</v>
      </c>
      <c r="D469" s="661" t="s">
        <v>7676</v>
      </c>
      <c r="E469" s="661" t="s">
        <v>7677</v>
      </c>
      <c r="F469" s="664"/>
      <c r="G469" s="664"/>
      <c r="H469" s="664"/>
      <c r="I469" s="664"/>
      <c r="J469" s="664">
        <v>1</v>
      </c>
      <c r="K469" s="664">
        <v>925.57</v>
      </c>
      <c r="L469" s="664"/>
      <c r="M469" s="664">
        <v>925.57</v>
      </c>
      <c r="N469" s="664">
        <v>8</v>
      </c>
      <c r="O469" s="664">
        <v>7404.56</v>
      </c>
      <c r="P469" s="677"/>
      <c r="Q469" s="665">
        <v>925.57</v>
      </c>
    </row>
    <row r="470" spans="1:17" ht="14.4" customHeight="1" x14ac:dyDescent="0.3">
      <c r="A470" s="660" t="s">
        <v>588</v>
      </c>
      <c r="B470" s="661" t="s">
        <v>7622</v>
      </c>
      <c r="C470" s="661" t="s">
        <v>7456</v>
      </c>
      <c r="D470" s="661" t="s">
        <v>7678</v>
      </c>
      <c r="E470" s="661" t="s">
        <v>7679</v>
      </c>
      <c r="F470" s="664"/>
      <c r="G470" s="664"/>
      <c r="H470" s="664"/>
      <c r="I470" s="664"/>
      <c r="J470" s="664"/>
      <c r="K470" s="664"/>
      <c r="L470" s="664"/>
      <c r="M470" s="664"/>
      <c r="N470" s="664">
        <v>1</v>
      </c>
      <c r="O470" s="664">
        <v>2625.11</v>
      </c>
      <c r="P470" s="677"/>
      <c r="Q470" s="665">
        <v>2625.11</v>
      </c>
    </row>
    <row r="471" spans="1:17" ht="14.4" customHeight="1" x14ac:dyDescent="0.3">
      <c r="A471" s="660" t="s">
        <v>588</v>
      </c>
      <c r="B471" s="661" t="s">
        <v>7622</v>
      </c>
      <c r="C471" s="661" t="s">
        <v>7468</v>
      </c>
      <c r="D471" s="661" t="s">
        <v>7680</v>
      </c>
      <c r="E471" s="661" t="s">
        <v>7681</v>
      </c>
      <c r="F471" s="664">
        <v>11878</v>
      </c>
      <c r="G471" s="664">
        <v>11638144</v>
      </c>
      <c r="H471" s="664">
        <v>1</v>
      </c>
      <c r="I471" s="664">
        <v>979.80670146489308</v>
      </c>
      <c r="J471" s="664">
        <v>11610</v>
      </c>
      <c r="K471" s="664">
        <v>11674443</v>
      </c>
      <c r="L471" s="664">
        <v>1.0031189681103792</v>
      </c>
      <c r="M471" s="664">
        <v>1005.5506459948321</v>
      </c>
      <c r="N471" s="664">
        <v>12421</v>
      </c>
      <c r="O471" s="664">
        <v>12396035</v>
      </c>
      <c r="P471" s="677">
        <v>1.065121294254479</v>
      </c>
      <c r="Q471" s="665">
        <v>997.99009741566704</v>
      </c>
    </row>
    <row r="472" spans="1:17" ht="14.4" customHeight="1" x14ac:dyDescent="0.3">
      <c r="A472" s="660" t="s">
        <v>588</v>
      </c>
      <c r="B472" s="661" t="s">
        <v>7622</v>
      </c>
      <c r="C472" s="661" t="s">
        <v>7468</v>
      </c>
      <c r="D472" s="661" t="s">
        <v>7489</v>
      </c>
      <c r="E472" s="661" t="s">
        <v>7490</v>
      </c>
      <c r="F472" s="664">
        <v>48</v>
      </c>
      <c r="G472" s="664">
        <v>13248</v>
      </c>
      <c r="H472" s="664">
        <v>1</v>
      </c>
      <c r="I472" s="664">
        <v>276</v>
      </c>
      <c r="J472" s="664">
        <v>53</v>
      </c>
      <c r="K472" s="664">
        <v>14681</v>
      </c>
      <c r="L472" s="664">
        <v>1.108167270531401</v>
      </c>
      <c r="M472" s="664">
        <v>277</v>
      </c>
      <c r="N472" s="664">
        <v>69</v>
      </c>
      <c r="O472" s="664">
        <v>19203</v>
      </c>
      <c r="P472" s="677">
        <v>1.4495018115942029</v>
      </c>
      <c r="Q472" s="665">
        <v>278.30434782608694</v>
      </c>
    </row>
    <row r="473" spans="1:17" ht="14.4" customHeight="1" x14ac:dyDescent="0.3">
      <c r="A473" s="660" t="s">
        <v>588</v>
      </c>
      <c r="B473" s="661" t="s">
        <v>7622</v>
      </c>
      <c r="C473" s="661" t="s">
        <v>7468</v>
      </c>
      <c r="D473" s="661" t="s">
        <v>7682</v>
      </c>
      <c r="E473" s="661" t="s">
        <v>7683</v>
      </c>
      <c r="F473" s="664">
        <v>453</v>
      </c>
      <c r="G473" s="664">
        <v>83803</v>
      </c>
      <c r="H473" s="664">
        <v>1</v>
      </c>
      <c r="I473" s="664">
        <v>184.99558498896246</v>
      </c>
      <c r="J473" s="664">
        <v>437</v>
      </c>
      <c r="K473" s="664">
        <v>80845</v>
      </c>
      <c r="L473" s="664">
        <v>0.96470293426249654</v>
      </c>
      <c r="M473" s="664">
        <v>185</v>
      </c>
      <c r="N473" s="664">
        <v>517</v>
      </c>
      <c r="O473" s="664">
        <v>96857</v>
      </c>
      <c r="P473" s="677">
        <v>1.1557700798300776</v>
      </c>
      <c r="Q473" s="665">
        <v>187.34429400386847</v>
      </c>
    </row>
    <row r="474" spans="1:17" ht="14.4" customHeight="1" x14ac:dyDescent="0.3">
      <c r="A474" s="660" t="s">
        <v>588</v>
      </c>
      <c r="B474" s="661" t="s">
        <v>7622</v>
      </c>
      <c r="C474" s="661" t="s">
        <v>7468</v>
      </c>
      <c r="D474" s="661" t="s">
        <v>7684</v>
      </c>
      <c r="E474" s="661" t="s">
        <v>7685</v>
      </c>
      <c r="F474" s="664">
        <v>0</v>
      </c>
      <c r="G474" s="664">
        <v>0</v>
      </c>
      <c r="H474" s="664"/>
      <c r="I474" s="664"/>
      <c r="J474" s="664">
        <v>1</v>
      </c>
      <c r="K474" s="664">
        <v>0</v>
      </c>
      <c r="L474" s="664"/>
      <c r="M474" s="664">
        <v>0</v>
      </c>
      <c r="N474" s="664">
        <v>0</v>
      </c>
      <c r="O474" s="664">
        <v>0</v>
      </c>
      <c r="P474" s="677"/>
      <c r="Q474" s="665"/>
    </row>
    <row r="475" spans="1:17" ht="14.4" customHeight="1" x14ac:dyDescent="0.3">
      <c r="A475" s="660" t="s">
        <v>588</v>
      </c>
      <c r="B475" s="661" t="s">
        <v>7622</v>
      </c>
      <c r="C475" s="661" t="s">
        <v>7468</v>
      </c>
      <c r="D475" s="661" t="s">
        <v>7686</v>
      </c>
      <c r="E475" s="661" t="s">
        <v>7687</v>
      </c>
      <c r="F475" s="664">
        <v>9001</v>
      </c>
      <c r="G475" s="664">
        <v>0</v>
      </c>
      <c r="H475" s="664"/>
      <c r="I475" s="664">
        <v>0</v>
      </c>
      <c r="J475" s="664">
        <v>9499</v>
      </c>
      <c r="K475" s="664">
        <v>0</v>
      </c>
      <c r="L475" s="664"/>
      <c r="M475" s="664">
        <v>0</v>
      </c>
      <c r="N475" s="664">
        <v>12777</v>
      </c>
      <c r="O475" s="664">
        <v>0</v>
      </c>
      <c r="P475" s="677"/>
      <c r="Q475" s="665">
        <v>0</v>
      </c>
    </row>
    <row r="476" spans="1:17" ht="14.4" customHeight="1" x14ac:dyDescent="0.3">
      <c r="A476" s="660" t="s">
        <v>588</v>
      </c>
      <c r="B476" s="661" t="s">
        <v>7622</v>
      </c>
      <c r="C476" s="661" t="s">
        <v>7468</v>
      </c>
      <c r="D476" s="661" t="s">
        <v>7499</v>
      </c>
      <c r="E476" s="661" t="s">
        <v>7500</v>
      </c>
      <c r="F476" s="664">
        <v>283</v>
      </c>
      <c r="G476" s="664">
        <v>0</v>
      </c>
      <c r="H476" s="664"/>
      <c r="I476" s="664">
        <v>0</v>
      </c>
      <c r="J476" s="664">
        <v>228</v>
      </c>
      <c r="K476" s="664">
        <v>0</v>
      </c>
      <c r="L476" s="664"/>
      <c r="M476" s="664">
        <v>0</v>
      </c>
      <c r="N476" s="664"/>
      <c r="O476" s="664"/>
      <c r="P476" s="677"/>
      <c r="Q476" s="665"/>
    </row>
    <row r="477" spans="1:17" ht="14.4" customHeight="1" x14ac:dyDescent="0.3">
      <c r="A477" s="660" t="s">
        <v>588</v>
      </c>
      <c r="B477" s="661" t="s">
        <v>7622</v>
      </c>
      <c r="C477" s="661" t="s">
        <v>7468</v>
      </c>
      <c r="D477" s="661" t="s">
        <v>7475</v>
      </c>
      <c r="E477" s="661" t="s">
        <v>7476</v>
      </c>
      <c r="F477" s="664">
        <v>75</v>
      </c>
      <c r="G477" s="664">
        <v>0</v>
      </c>
      <c r="H477" s="664"/>
      <c r="I477" s="664">
        <v>0</v>
      </c>
      <c r="J477" s="664">
        <v>102</v>
      </c>
      <c r="K477" s="664">
        <v>0</v>
      </c>
      <c r="L477" s="664"/>
      <c r="M477" s="664">
        <v>0</v>
      </c>
      <c r="N477" s="664">
        <v>175</v>
      </c>
      <c r="O477" s="664">
        <v>0</v>
      </c>
      <c r="P477" s="677"/>
      <c r="Q477" s="665">
        <v>0</v>
      </c>
    </row>
    <row r="478" spans="1:17" ht="14.4" customHeight="1" x14ac:dyDescent="0.3">
      <c r="A478" s="660" t="s">
        <v>588</v>
      </c>
      <c r="B478" s="661" t="s">
        <v>7622</v>
      </c>
      <c r="C478" s="661" t="s">
        <v>7468</v>
      </c>
      <c r="D478" s="661" t="s">
        <v>7477</v>
      </c>
      <c r="E478" s="661" t="s">
        <v>7478</v>
      </c>
      <c r="F478" s="664">
        <v>10708</v>
      </c>
      <c r="G478" s="664">
        <v>1102924</v>
      </c>
      <c r="H478" s="664">
        <v>1</v>
      </c>
      <c r="I478" s="664">
        <v>103</v>
      </c>
      <c r="J478" s="664">
        <v>9895</v>
      </c>
      <c r="K478" s="664">
        <v>1029070</v>
      </c>
      <c r="L478" s="664">
        <v>0.93303799717840941</v>
      </c>
      <c r="M478" s="664">
        <v>103.99898938858009</v>
      </c>
      <c r="N478" s="664">
        <v>11816</v>
      </c>
      <c r="O478" s="664">
        <v>1237469</v>
      </c>
      <c r="P478" s="677">
        <v>1.1219893664477334</v>
      </c>
      <c r="Q478" s="665">
        <v>104.72824983073798</v>
      </c>
    </row>
    <row r="479" spans="1:17" ht="14.4" customHeight="1" x14ac:dyDescent="0.3">
      <c r="A479" s="660" t="s">
        <v>588</v>
      </c>
      <c r="B479" s="661" t="s">
        <v>7622</v>
      </c>
      <c r="C479" s="661" t="s">
        <v>7468</v>
      </c>
      <c r="D479" s="661" t="s">
        <v>7623</v>
      </c>
      <c r="E479" s="661" t="s">
        <v>7161</v>
      </c>
      <c r="F479" s="664">
        <v>2485</v>
      </c>
      <c r="G479" s="664">
        <v>0</v>
      </c>
      <c r="H479" s="664"/>
      <c r="I479" s="664">
        <v>0</v>
      </c>
      <c r="J479" s="664">
        <v>2310</v>
      </c>
      <c r="K479" s="664">
        <v>0</v>
      </c>
      <c r="L479" s="664"/>
      <c r="M479" s="664">
        <v>0</v>
      </c>
      <c r="N479" s="664"/>
      <c r="O479" s="664"/>
      <c r="P479" s="677"/>
      <c r="Q479" s="665"/>
    </row>
    <row r="480" spans="1:17" ht="14.4" customHeight="1" x14ac:dyDescent="0.3">
      <c r="A480" s="660" t="s">
        <v>588</v>
      </c>
      <c r="B480" s="661" t="s">
        <v>7622</v>
      </c>
      <c r="C480" s="661" t="s">
        <v>7468</v>
      </c>
      <c r="D480" s="661" t="s">
        <v>7623</v>
      </c>
      <c r="E480" s="661" t="s">
        <v>7624</v>
      </c>
      <c r="F480" s="664">
        <v>8417</v>
      </c>
      <c r="G480" s="664">
        <v>0</v>
      </c>
      <c r="H480" s="664"/>
      <c r="I480" s="664">
        <v>0</v>
      </c>
      <c r="J480" s="664">
        <v>8107</v>
      </c>
      <c r="K480" s="664">
        <v>0</v>
      </c>
      <c r="L480" s="664"/>
      <c r="M480" s="664">
        <v>0</v>
      </c>
      <c r="N480" s="664"/>
      <c r="O480" s="664"/>
      <c r="P480" s="677"/>
      <c r="Q480" s="665"/>
    </row>
    <row r="481" spans="1:17" ht="14.4" customHeight="1" x14ac:dyDescent="0.3">
      <c r="A481" s="660" t="s">
        <v>588</v>
      </c>
      <c r="B481" s="661" t="s">
        <v>7622</v>
      </c>
      <c r="C481" s="661" t="s">
        <v>7468</v>
      </c>
      <c r="D481" s="661" t="s">
        <v>7509</v>
      </c>
      <c r="E481" s="661" t="s">
        <v>7510</v>
      </c>
      <c r="F481" s="664"/>
      <c r="G481" s="664"/>
      <c r="H481" s="664"/>
      <c r="I481" s="664"/>
      <c r="J481" s="664">
        <v>1</v>
      </c>
      <c r="K481" s="664">
        <v>81</v>
      </c>
      <c r="L481" s="664"/>
      <c r="M481" s="664">
        <v>81</v>
      </c>
      <c r="N481" s="664"/>
      <c r="O481" s="664"/>
      <c r="P481" s="677"/>
      <c r="Q481" s="665"/>
    </row>
    <row r="482" spans="1:17" ht="14.4" customHeight="1" x14ac:dyDescent="0.3">
      <c r="A482" s="660" t="s">
        <v>588</v>
      </c>
      <c r="B482" s="661" t="s">
        <v>7622</v>
      </c>
      <c r="C482" s="661" t="s">
        <v>7468</v>
      </c>
      <c r="D482" s="661" t="s">
        <v>7552</v>
      </c>
      <c r="E482" s="661" t="s">
        <v>7553</v>
      </c>
      <c r="F482" s="664">
        <v>313</v>
      </c>
      <c r="G482" s="664">
        <v>102026</v>
      </c>
      <c r="H482" s="664">
        <v>1</v>
      </c>
      <c r="I482" s="664">
        <v>325.96166134185302</v>
      </c>
      <c r="J482" s="664">
        <v>383</v>
      </c>
      <c r="K482" s="664">
        <v>125241</v>
      </c>
      <c r="L482" s="664">
        <v>1.2275400388136357</v>
      </c>
      <c r="M482" s="664">
        <v>327</v>
      </c>
      <c r="N482" s="664">
        <v>412</v>
      </c>
      <c r="O482" s="664">
        <v>135516</v>
      </c>
      <c r="P482" s="677">
        <v>1.3282496618509008</v>
      </c>
      <c r="Q482" s="665">
        <v>328.92233009708735</v>
      </c>
    </row>
    <row r="483" spans="1:17" ht="14.4" customHeight="1" x14ac:dyDescent="0.3">
      <c r="A483" s="660" t="s">
        <v>588</v>
      </c>
      <c r="B483" s="661" t="s">
        <v>7622</v>
      </c>
      <c r="C483" s="661" t="s">
        <v>7468</v>
      </c>
      <c r="D483" s="661" t="s">
        <v>7574</v>
      </c>
      <c r="E483" s="661" t="s">
        <v>7575</v>
      </c>
      <c r="F483" s="664">
        <v>143</v>
      </c>
      <c r="G483" s="664">
        <v>91802</v>
      </c>
      <c r="H483" s="664">
        <v>1</v>
      </c>
      <c r="I483" s="664">
        <v>641.97202797202794</v>
      </c>
      <c r="J483" s="664">
        <v>161</v>
      </c>
      <c r="K483" s="664">
        <v>103845</v>
      </c>
      <c r="L483" s="664">
        <v>1.1311845057841876</v>
      </c>
      <c r="M483" s="664">
        <v>645</v>
      </c>
      <c r="N483" s="664">
        <v>171</v>
      </c>
      <c r="O483" s="664">
        <v>111003</v>
      </c>
      <c r="P483" s="677">
        <v>1.2091566632535238</v>
      </c>
      <c r="Q483" s="665">
        <v>649.14035087719299</v>
      </c>
    </row>
    <row r="484" spans="1:17" ht="14.4" customHeight="1" x14ac:dyDescent="0.3">
      <c r="A484" s="660" t="s">
        <v>588</v>
      </c>
      <c r="B484" s="661" t="s">
        <v>7622</v>
      </c>
      <c r="C484" s="661" t="s">
        <v>7468</v>
      </c>
      <c r="D484" s="661" t="s">
        <v>7503</v>
      </c>
      <c r="E484" s="661" t="s">
        <v>7504</v>
      </c>
      <c r="F484" s="664"/>
      <c r="G484" s="664"/>
      <c r="H484" s="664"/>
      <c r="I484" s="664"/>
      <c r="J484" s="664"/>
      <c r="K484" s="664"/>
      <c r="L484" s="664"/>
      <c r="M484" s="664"/>
      <c r="N484" s="664">
        <v>0</v>
      </c>
      <c r="O484" s="664">
        <v>0</v>
      </c>
      <c r="P484" s="677"/>
      <c r="Q484" s="665"/>
    </row>
    <row r="485" spans="1:17" ht="14.4" customHeight="1" x14ac:dyDescent="0.3">
      <c r="A485" s="660" t="s">
        <v>588</v>
      </c>
      <c r="B485" s="661" t="s">
        <v>7622</v>
      </c>
      <c r="C485" s="661" t="s">
        <v>7468</v>
      </c>
      <c r="D485" s="661" t="s">
        <v>7483</v>
      </c>
      <c r="E485" s="661" t="s">
        <v>7484</v>
      </c>
      <c r="F485" s="664">
        <v>2855</v>
      </c>
      <c r="G485" s="664">
        <v>936430</v>
      </c>
      <c r="H485" s="664">
        <v>1</v>
      </c>
      <c r="I485" s="664">
        <v>327.9964973730298</v>
      </c>
      <c r="J485" s="664">
        <v>3013</v>
      </c>
      <c r="K485" s="664">
        <v>985257</v>
      </c>
      <c r="L485" s="664">
        <v>1.052141644330062</v>
      </c>
      <c r="M485" s="664">
        <v>327.00199137072684</v>
      </c>
      <c r="N485" s="664">
        <v>3713</v>
      </c>
      <c r="O485" s="664">
        <v>1222512</v>
      </c>
      <c r="P485" s="677">
        <v>1.3055028138782396</v>
      </c>
      <c r="Q485" s="665">
        <v>329.25181793697817</v>
      </c>
    </row>
    <row r="486" spans="1:17" ht="14.4" customHeight="1" x14ac:dyDescent="0.3">
      <c r="A486" s="660" t="s">
        <v>588</v>
      </c>
      <c r="B486" s="661" t="s">
        <v>7622</v>
      </c>
      <c r="C486" s="661" t="s">
        <v>7468</v>
      </c>
      <c r="D486" s="661" t="s">
        <v>7505</v>
      </c>
      <c r="E486" s="661" t="s">
        <v>7506</v>
      </c>
      <c r="F486" s="664">
        <v>367</v>
      </c>
      <c r="G486" s="664">
        <v>236342</v>
      </c>
      <c r="H486" s="664">
        <v>1</v>
      </c>
      <c r="I486" s="664">
        <v>643.98365122615803</v>
      </c>
      <c r="J486" s="664">
        <v>393</v>
      </c>
      <c r="K486" s="664">
        <v>253484</v>
      </c>
      <c r="L486" s="664">
        <v>1.0725304854829019</v>
      </c>
      <c r="M486" s="664">
        <v>644.99745547073792</v>
      </c>
      <c r="N486" s="664">
        <v>399</v>
      </c>
      <c r="O486" s="664">
        <v>258975</v>
      </c>
      <c r="P486" s="677">
        <v>1.095763766067817</v>
      </c>
      <c r="Q486" s="665">
        <v>649.06015037593988</v>
      </c>
    </row>
    <row r="487" spans="1:17" ht="14.4" customHeight="1" x14ac:dyDescent="0.3">
      <c r="A487" s="660" t="s">
        <v>588</v>
      </c>
      <c r="B487" s="661" t="s">
        <v>7622</v>
      </c>
      <c r="C487" s="661" t="s">
        <v>7468</v>
      </c>
      <c r="D487" s="661" t="s">
        <v>7688</v>
      </c>
      <c r="E487" s="661" t="s">
        <v>7689</v>
      </c>
      <c r="F487" s="664">
        <v>5</v>
      </c>
      <c r="G487" s="664">
        <v>0</v>
      </c>
      <c r="H487" s="664"/>
      <c r="I487" s="664">
        <v>0</v>
      </c>
      <c r="J487" s="664"/>
      <c r="K487" s="664"/>
      <c r="L487" s="664"/>
      <c r="M487" s="664"/>
      <c r="N487" s="664"/>
      <c r="O487" s="664"/>
      <c r="P487" s="677"/>
      <c r="Q487" s="665"/>
    </row>
    <row r="488" spans="1:17" ht="14.4" customHeight="1" x14ac:dyDescent="0.3">
      <c r="A488" s="660" t="s">
        <v>588</v>
      </c>
      <c r="B488" s="661" t="s">
        <v>7622</v>
      </c>
      <c r="C488" s="661" t="s">
        <v>7468</v>
      </c>
      <c r="D488" s="661" t="s">
        <v>7690</v>
      </c>
      <c r="E488" s="661" t="s">
        <v>7691</v>
      </c>
      <c r="F488" s="664">
        <v>614</v>
      </c>
      <c r="G488" s="664">
        <v>0</v>
      </c>
      <c r="H488" s="664"/>
      <c r="I488" s="664">
        <v>0</v>
      </c>
      <c r="J488" s="664">
        <v>529</v>
      </c>
      <c r="K488" s="664">
        <v>0</v>
      </c>
      <c r="L488" s="664"/>
      <c r="M488" s="664">
        <v>0</v>
      </c>
      <c r="N488" s="664">
        <v>704</v>
      </c>
      <c r="O488" s="664">
        <v>0</v>
      </c>
      <c r="P488" s="677"/>
      <c r="Q488" s="665">
        <v>0</v>
      </c>
    </row>
    <row r="489" spans="1:17" ht="14.4" customHeight="1" x14ac:dyDescent="0.3">
      <c r="A489" s="660" t="s">
        <v>588</v>
      </c>
      <c r="B489" s="661" t="s">
        <v>7622</v>
      </c>
      <c r="C489" s="661" t="s">
        <v>7468</v>
      </c>
      <c r="D489" s="661" t="s">
        <v>7692</v>
      </c>
      <c r="E489" s="661" t="s">
        <v>7693</v>
      </c>
      <c r="F489" s="664">
        <v>4557</v>
      </c>
      <c r="G489" s="664">
        <v>2178246</v>
      </c>
      <c r="H489" s="664">
        <v>1</v>
      </c>
      <c r="I489" s="664">
        <v>478</v>
      </c>
      <c r="J489" s="664">
        <v>4253</v>
      </c>
      <c r="K489" s="664">
        <v>2049926</v>
      </c>
      <c r="L489" s="664">
        <v>0.94109021662383407</v>
      </c>
      <c r="M489" s="664">
        <v>481.9952974371032</v>
      </c>
      <c r="N489" s="664">
        <v>4771</v>
      </c>
      <c r="O489" s="664">
        <v>2327526</v>
      </c>
      <c r="P489" s="677">
        <v>1.0685322043515746</v>
      </c>
      <c r="Q489" s="665">
        <v>487.84866904212953</v>
      </c>
    </row>
    <row r="490" spans="1:17" ht="14.4" customHeight="1" x14ac:dyDescent="0.3">
      <c r="A490" s="660" t="s">
        <v>588</v>
      </c>
      <c r="B490" s="661" t="s">
        <v>7694</v>
      </c>
      <c r="C490" s="661" t="s">
        <v>7468</v>
      </c>
      <c r="D490" s="661" t="s">
        <v>7680</v>
      </c>
      <c r="E490" s="661" t="s">
        <v>7681</v>
      </c>
      <c r="F490" s="664">
        <v>8</v>
      </c>
      <c r="G490" s="664">
        <v>8746</v>
      </c>
      <c r="H490" s="664">
        <v>1</v>
      </c>
      <c r="I490" s="664">
        <v>1093.25</v>
      </c>
      <c r="J490" s="664"/>
      <c r="K490" s="664"/>
      <c r="L490" s="664"/>
      <c r="M490" s="664"/>
      <c r="N490" s="664"/>
      <c r="O490" s="664"/>
      <c r="P490" s="677"/>
      <c r="Q490" s="665"/>
    </row>
    <row r="491" spans="1:17" ht="14.4" customHeight="1" x14ac:dyDescent="0.3">
      <c r="A491" s="660" t="s">
        <v>588</v>
      </c>
      <c r="B491" s="661" t="s">
        <v>7694</v>
      </c>
      <c r="C491" s="661" t="s">
        <v>7468</v>
      </c>
      <c r="D491" s="661" t="s">
        <v>7684</v>
      </c>
      <c r="E491" s="661" t="s">
        <v>7685</v>
      </c>
      <c r="F491" s="664">
        <v>0</v>
      </c>
      <c r="G491" s="664">
        <v>0</v>
      </c>
      <c r="H491" s="664"/>
      <c r="I491" s="664"/>
      <c r="J491" s="664"/>
      <c r="K491" s="664"/>
      <c r="L491" s="664"/>
      <c r="M491" s="664"/>
      <c r="N491" s="664"/>
      <c r="O491" s="664"/>
      <c r="P491" s="677"/>
      <c r="Q491" s="665"/>
    </row>
    <row r="492" spans="1:17" ht="14.4" customHeight="1" x14ac:dyDescent="0.3">
      <c r="A492" s="660" t="s">
        <v>588</v>
      </c>
      <c r="B492" s="661" t="s">
        <v>7694</v>
      </c>
      <c r="C492" s="661" t="s">
        <v>7468</v>
      </c>
      <c r="D492" s="661" t="s">
        <v>7623</v>
      </c>
      <c r="E492" s="661" t="s">
        <v>7161</v>
      </c>
      <c r="F492" s="664">
        <v>37</v>
      </c>
      <c r="G492" s="664">
        <v>0</v>
      </c>
      <c r="H492" s="664"/>
      <c r="I492" s="664">
        <v>0</v>
      </c>
      <c r="J492" s="664">
        <v>97</v>
      </c>
      <c r="K492" s="664">
        <v>0</v>
      </c>
      <c r="L492" s="664"/>
      <c r="M492" s="664">
        <v>0</v>
      </c>
      <c r="N492" s="664"/>
      <c r="O492" s="664"/>
      <c r="P492" s="677"/>
      <c r="Q492" s="665"/>
    </row>
    <row r="493" spans="1:17" ht="14.4" customHeight="1" x14ac:dyDescent="0.3">
      <c r="A493" s="660" t="s">
        <v>588</v>
      </c>
      <c r="B493" s="661" t="s">
        <v>7694</v>
      </c>
      <c r="C493" s="661" t="s">
        <v>7468</v>
      </c>
      <c r="D493" s="661" t="s">
        <v>7623</v>
      </c>
      <c r="E493" s="661" t="s">
        <v>7624</v>
      </c>
      <c r="F493" s="664">
        <v>113</v>
      </c>
      <c r="G493" s="664">
        <v>0</v>
      </c>
      <c r="H493" s="664"/>
      <c r="I493" s="664">
        <v>0</v>
      </c>
      <c r="J493" s="664">
        <v>342</v>
      </c>
      <c r="K493" s="664">
        <v>0</v>
      </c>
      <c r="L493" s="664"/>
      <c r="M493" s="664">
        <v>0</v>
      </c>
      <c r="N493" s="664"/>
      <c r="O493" s="664"/>
      <c r="P493" s="677"/>
      <c r="Q493" s="665"/>
    </row>
    <row r="494" spans="1:17" ht="14.4" customHeight="1" x14ac:dyDescent="0.3">
      <c r="A494" s="660" t="s">
        <v>588</v>
      </c>
      <c r="B494" s="661" t="s">
        <v>7695</v>
      </c>
      <c r="C494" s="661" t="s">
        <v>7468</v>
      </c>
      <c r="D494" s="661" t="s">
        <v>7696</v>
      </c>
      <c r="E494" s="661" t="s">
        <v>7697</v>
      </c>
      <c r="F494" s="664"/>
      <c r="G494" s="664"/>
      <c r="H494" s="664"/>
      <c r="I494" s="664"/>
      <c r="J494" s="664">
        <v>1</v>
      </c>
      <c r="K494" s="664">
        <v>2678</v>
      </c>
      <c r="L494" s="664"/>
      <c r="M494" s="664">
        <v>2678</v>
      </c>
      <c r="N494" s="664"/>
      <c r="O494" s="664"/>
      <c r="P494" s="677"/>
      <c r="Q494" s="665"/>
    </row>
    <row r="495" spans="1:17" ht="14.4" customHeight="1" x14ac:dyDescent="0.3">
      <c r="A495" s="660" t="s">
        <v>588</v>
      </c>
      <c r="B495" s="661" t="s">
        <v>7695</v>
      </c>
      <c r="C495" s="661" t="s">
        <v>7468</v>
      </c>
      <c r="D495" s="661" t="s">
        <v>666</v>
      </c>
      <c r="E495" s="661" t="s">
        <v>7698</v>
      </c>
      <c r="F495" s="664"/>
      <c r="G495" s="664"/>
      <c r="H495" s="664"/>
      <c r="I495" s="664"/>
      <c r="J495" s="664">
        <v>1</v>
      </c>
      <c r="K495" s="664">
        <v>2370</v>
      </c>
      <c r="L495" s="664"/>
      <c r="M495" s="664">
        <v>2370</v>
      </c>
      <c r="N495" s="664"/>
      <c r="O495" s="664"/>
      <c r="P495" s="677"/>
      <c r="Q495" s="665"/>
    </row>
    <row r="496" spans="1:17" ht="14.4" customHeight="1" x14ac:dyDescent="0.3">
      <c r="A496" s="660" t="s">
        <v>588</v>
      </c>
      <c r="B496" s="661" t="s">
        <v>7695</v>
      </c>
      <c r="C496" s="661" t="s">
        <v>7468</v>
      </c>
      <c r="D496" s="661" t="s">
        <v>7699</v>
      </c>
      <c r="E496" s="661" t="s">
        <v>7700</v>
      </c>
      <c r="F496" s="664"/>
      <c r="G496" s="664"/>
      <c r="H496" s="664"/>
      <c r="I496" s="664"/>
      <c r="J496" s="664">
        <v>1</v>
      </c>
      <c r="K496" s="664">
        <v>3205</v>
      </c>
      <c r="L496" s="664"/>
      <c r="M496" s="664">
        <v>3205</v>
      </c>
      <c r="N496" s="664"/>
      <c r="O496" s="664"/>
      <c r="P496" s="677"/>
      <c r="Q496" s="665"/>
    </row>
    <row r="497" spans="1:17" ht="14.4" customHeight="1" x14ac:dyDescent="0.3">
      <c r="A497" s="660" t="s">
        <v>588</v>
      </c>
      <c r="B497" s="661" t="s">
        <v>7695</v>
      </c>
      <c r="C497" s="661" t="s">
        <v>7468</v>
      </c>
      <c r="D497" s="661" t="s">
        <v>7701</v>
      </c>
      <c r="E497" s="661" t="s">
        <v>7702</v>
      </c>
      <c r="F497" s="664"/>
      <c r="G497" s="664"/>
      <c r="H497" s="664"/>
      <c r="I497" s="664"/>
      <c r="J497" s="664">
        <v>1</v>
      </c>
      <c r="K497" s="664">
        <v>5098</v>
      </c>
      <c r="L497" s="664"/>
      <c r="M497" s="664">
        <v>5098</v>
      </c>
      <c r="N497" s="664"/>
      <c r="O497" s="664"/>
      <c r="P497" s="677"/>
      <c r="Q497" s="665"/>
    </row>
    <row r="498" spans="1:17" ht="14.4" customHeight="1" x14ac:dyDescent="0.3">
      <c r="A498" s="660" t="s">
        <v>588</v>
      </c>
      <c r="B498" s="661" t="s">
        <v>7703</v>
      </c>
      <c r="C498" s="661" t="s">
        <v>7468</v>
      </c>
      <c r="D498" s="661" t="s">
        <v>7704</v>
      </c>
      <c r="E498" s="661" t="s">
        <v>7705</v>
      </c>
      <c r="F498" s="664"/>
      <c r="G498" s="664"/>
      <c r="H498" s="664"/>
      <c r="I498" s="664"/>
      <c r="J498" s="664"/>
      <c r="K498" s="664"/>
      <c r="L498" s="664"/>
      <c r="M498" s="664"/>
      <c r="N498" s="664">
        <v>1</v>
      </c>
      <c r="O498" s="664">
        <v>0</v>
      </c>
      <c r="P498" s="677"/>
      <c r="Q498" s="665">
        <v>0</v>
      </c>
    </row>
    <row r="499" spans="1:17" ht="14.4" customHeight="1" x14ac:dyDescent="0.3">
      <c r="A499" s="660" t="s">
        <v>588</v>
      </c>
      <c r="B499" s="661" t="s">
        <v>7703</v>
      </c>
      <c r="C499" s="661" t="s">
        <v>7468</v>
      </c>
      <c r="D499" s="661" t="s">
        <v>7706</v>
      </c>
      <c r="E499" s="661" t="s">
        <v>7707</v>
      </c>
      <c r="F499" s="664"/>
      <c r="G499" s="664"/>
      <c r="H499" s="664"/>
      <c r="I499" s="664"/>
      <c r="J499" s="664"/>
      <c r="K499" s="664"/>
      <c r="L499" s="664"/>
      <c r="M499" s="664"/>
      <c r="N499" s="664">
        <v>1</v>
      </c>
      <c r="O499" s="664">
        <v>0</v>
      </c>
      <c r="P499" s="677"/>
      <c r="Q499" s="665">
        <v>0</v>
      </c>
    </row>
    <row r="500" spans="1:17" ht="14.4" customHeight="1" x14ac:dyDescent="0.3">
      <c r="A500" s="660" t="s">
        <v>588</v>
      </c>
      <c r="B500" s="661" t="s">
        <v>7703</v>
      </c>
      <c r="C500" s="661" t="s">
        <v>7468</v>
      </c>
      <c r="D500" s="661" t="s">
        <v>7708</v>
      </c>
      <c r="E500" s="661" t="s">
        <v>7709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4674</v>
      </c>
      <c r="P500" s="677"/>
      <c r="Q500" s="665">
        <v>4674</v>
      </c>
    </row>
    <row r="501" spans="1:17" ht="14.4" customHeight="1" x14ac:dyDescent="0.3">
      <c r="A501" s="660" t="s">
        <v>588</v>
      </c>
      <c r="B501" s="661" t="s">
        <v>7710</v>
      </c>
      <c r="C501" s="661" t="s">
        <v>7468</v>
      </c>
      <c r="D501" s="661" t="s">
        <v>5392</v>
      </c>
      <c r="E501" s="661" t="s">
        <v>7711</v>
      </c>
      <c r="F501" s="664"/>
      <c r="G501" s="664"/>
      <c r="H501" s="664"/>
      <c r="I501" s="664"/>
      <c r="J501" s="664"/>
      <c r="K501" s="664"/>
      <c r="L501" s="664"/>
      <c r="M501" s="664"/>
      <c r="N501" s="664">
        <v>1</v>
      </c>
      <c r="O501" s="664">
        <v>1166</v>
      </c>
      <c r="P501" s="677"/>
      <c r="Q501" s="665">
        <v>1166</v>
      </c>
    </row>
    <row r="502" spans="1:17" ht="14.4" customHeight="1" x14ac:dyDescent="0.3">
      <c r="A502" s="660" t="s">
        <v>588</v>
      </c>
      <c r="B502" s="661" t="s">
        <v>7710</v>
      </c>
      <c r="C502" s="661" t="s">
        <v>7468</v>
      </c>
      <c r="D502" s="661" t="s">
        <v>7712</v>
      </c>
      <c r="E502" s="661" t="s">
        <v>7713</v>
      </c>
      <c r="F502" s="664"/>
      <c r="G502" s="664"/>
      <c r="H502" s="664"/>
      <c r="I502" s="664"/>
      <c r="J502" s="664"/>
      <c r="K502" s="664"/>
      <c r="L502" s="664"/>
      <c r="M502" s="664"/>
      <c r="N502" s="664">
        <v>1</v>
      </c>
      <c r="O502" s="664">
        <v>246</v>
      </c>
      <c r="P502" s="677"/>
      <c r="Q502" s="665">
        <v>246</v>
      </c>
    </row>
    <row r="503" spans="1:17" ht="14.4" customHeight="1" x14ac:dyDescent="0.3">
      <c r="A503" s="660" t="s">
        <v>7714</v>
      </c>
      <c r="B503" s="661" t="s">
        <v>7517</v>
      </c>
      <c r="C503" s="661" t="s">
        <v>7468</v>
      </c>
      <c r="D503" s="661" t="s">
        <v>7469</v>
      </c>
      <c r="E503" s="661" t="s">
        <v>7470</v>
      </c>
      <c r="F503" s="664"/>
      <c r="G503" s="664"/>
      <c r="H503" s="664"/>
      <c r="I503" s="664"/>
      <c r="J503" s="664">
        <v>1</v>
      </c>
      <c r="K503" s="664">
        <v>34</v>
      </c>
      <c r="L503" s="664"/>
      <c r="M503" s="664">
        <v>34</v>
      </c>
      <c r="N503" s="664">
        <v>2</v>
      </c>
      <c r="O503" s="664">
        <v>68</v>
      </c>
      <c r="P503" s="677"/>
      <c r="Q503" s="665">
        <v>34</v>
      </c>
    </row>
    <row r="504" spans="1:17" ht="14.4" customHeight="1" x14ac:dyDescent="0.3">
      <c r="A504" s="660" t="s">
        <v>7715</v>
      </c>
      <c r="B504" s="661" t="s">
        <v>7170</v>
      </c>
      <c r="C504" s="661" t="s">
        <v>7468</v>
      </c>
      <c r="D504" s="661" t="s">
        <v>7469</v>
      </c>
      <c r="E504" s="661" t="s">
        <v>7470</v>
      </c>
      <c r="F504" s="664">
        <v>1</v>
      </c>
      <c r="G504" s="664">
        <v>34</v>
      </c>
      <c r="H504" s="664">
        <v>1</v>
      </c>
      <c r="I504" s="664">
        <v>34</v>
      </c>
      <c r="J504" s="664">
        <v>2</v>
      </c>
      <c r="K504" s="664">
        <v>68</v>
      </c>
      <c r="L504" s="664">
        <v>2</v>
      </c>
      <c r="M504" s="664">
        <v>34</v>
      </c>
      <c r="N504" s="664"/>
      <c r="O504" s="664"/>
      <c r="P504" s="677"/>
      <c r="Q504" s="665"/>
    </row>
    <row r="505" spans="1:17" ht="14.4" customHeight="1" x14ac:dyDescent="0.3">
      <c r="A505" s="660" t="s">
        <v>7715</v>
      </c>
      <c r="B505" s="661" t="s">
        <v>7170</v>
      </c>
      <c r="C505" s="661" t="s">
        <v>7468</v>
      </c>
      <c r="D505" s="661" t="s">
        <v>7473</v>
      </c>
      <c r="E505" s="661" t="s">
        <v>7474</v>
      </c>
      <c r="F505" s="664"/>
      <c r="G505" s="664"/>
      <c r="H505" s="664"/>
      <c r="I505" s="664"/>
      <c r="J505" s="664">
        <v>1</v>
      </c>
      <c r="K505" s="664">
        <v>163</v>
      </c>
      <c r="L505" s="664"/>
      <c r="M505" s="664">
        <v>163</v>
      </c>
      <c r="N505" s="664"/>
      <c r="O505" s="664"/>
      <c r="P505" s="677"/>
      <c r="Q505" s="665"/>
    </row>
    <row r="506" spans="1:17" ht="14.4" customHeight="1" x14ac:dyDescent="0.3">
      <c r="A506" s="660" t="s">
        <v>7715</v>
      </c>
      <c r="B506" s="661" t="s">
        <v>7170</v>
      </c>
      <c r="C506" s="661" t="s">
        <v>7468</v>
      </c>
      <c r="D506" s="661" t="s">
        <v>7501</v>
      </c>
      <c r="E506" s="661" t="s">
        <v>7502</v>
      </c>
      <c r="F506" s="664">
        <v>1</v>
      </c>
      <c r="G506" s="664">
        <v>0</v>
      </c>
      <c r="H506" s="664"/>
      <c r="I506" s="664">
        <v>0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7715</v>
      </c>
      <c r="B507" s="661" t="s">
        <v>7170</v>
      </c>
      <c r="C507" s="661" t="s">
        <v>7468</v>
      </c>
      <c r="D507" s="661" t="s">
        <v>7515</v>
      </c>
      <c r="E507" s="661" t="s">
        <v>7516</v>
      </c>
      <c r="F507" s="664"/>
      <c r="G507" s="664"/>
      <c r="H507" s="664"/>
      <c r="I507" s="664"/>
      <c r="J507" s="664"/>
      <c r="K507" s="664"/>
      <c r="L507" s="664"/>
      <c r="M507" s="664"/>
      <c r="N507" s="664">
        <v>1</v>
      </c>
      <c r="O507" s="664">
        <v>114</v>
      </c>
      <c r="P507" s="677"/>
      <c r="Q507" s="665">
        <v>114</v>
      </c>
    </row>
    <row r="508" spans="1:17" ht="14.4" customHeight="1" x14ac:dyDescent="0.3">
      <c r="A508" s="660" t="s">
        <v>7715</v>
      </c>
      <c r="B508" s="661" t="s">
        <v>7517</v>
      </c>
      <c r="C508" s="661" t="s">
        <v>1686</v>
      </c>
      <c r="D508" s="661" t="s">
        <v>7352</v>
      </c>
      <c r="E508" s="661" t="s">
        <v>2564</v>
      </c>
      <c r="F508" s="664"/>
      <c r="G508" s="664"/>
      <c r="H508" s="664"/>
      <c r="I508" s="664"/>
      <c r="J508" s="664"/>
      <c r="K508" s="664"/>
      <c r="L508" s="664"/>
      <c r="M508" s="664"/>
      <c r="N508" s="664">
        <v>0.4</v>
      </c>
      <c r="O508" s="664">
        <v>346.36</v>
      </c>
      <c r="P508" s="677"/>
      <c r="Q508" s="665">
        <v>865.9</v>
      </c>
    </row>
    <row r="509" spans="1:17" ht="14.4" customHeight="1" x14ac:dyDescent="0.3">
      <c r="A509" s="660" t="s">
        <v>7715</v>
      </c>
      <c r="B509" s="661" t="s">
        <v>7517</v>
      </c>
      <c r="C509" s="661" t="s">
        <v>7456</v>
      </c>
      <c r="D509" s="661" t="s">
        <v>7545</v>
      </c>
      <c r="E509" s="661" t="s">
        <v>7546</v>
      </c>
      <c r="F509" s="664">
        <v>3</v>
      </c>
      <c r="G509" s="664">
        <v>2131.8000000000002</v>
      </c>
      <c r="H509" s="664">
        <v>1</v>
      </c>
      <c r="I509" s="664">
        <v>710.6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7715</v>
      </c>
      <c r="B510" s="661" t="s">
        <v>7517</v>
      </c>
      <c r="C510" s="661" t="s">
        <v>7456</v>
      </c>
      <c r="D510" s="661" t="s">
        <v>7549</v>
      </c>
      <c r="E510" s="661" t="s">
        <v>7550</v>
      </c>
      <c r="F510" s="664">
        <v>1</v>
      </c>
      <c r="G510" s="664">
        <v>746.4</v>
      </c>
      <c r="H510" s="664">
        <v>1</v>
      </c>
      <c r="I510" s="664">
        <v>746.4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7715</v>
      </c>
      <c r="B511" s="661" t="s">
        <v>7517</v>
      </c>
      <c r="C511" s="661" t="s">
        <v>7456</v>
      </c>
      <c r="D511" s="661" t="s">
        <v>7547</v>
      </c>
      <c r="E511" s="661" t="s">
        <v>7548</v>
      </c>
      <c r="F511" s="664"/>
      <c r="G511" s="664"/>
      <c r="H511" s="664"/>
      <c r="I511" s="664"/>
      <c r="J511" s="664"/>
      <c r="K511" s="664"/>
      <c r="L511" s="664"/>
      <c r="M511" s="664"/>
      <c r="N511" s="664">
        <v>2</v>
      </c>
      <c r="O511" s="664">
        <v>4022.8</v>
      </c>
      <c r="P511" s="677"/>
      <c r="Q511" s="665">
        <v>2011.4</v>
      </c>
    </row>
    <row r="512" spans="1:17" ht="14.4" customHeight="1" x14ac:dyDescent="0.3">
      <c r="A512" s="660" t="s">
        <v>7715</v>
      </c>
      <c r="B512" s="661" t="s">
        <v>7517</v>
      </c>
      <c r="C512" s="661" t="s">
        <v>7468</v>
      </c>
      <c r="D512" s="661" t="s">
        <v>7469</v>
      </c>
      <c r="E512" s="661" t="s">
        <v>7470</v>
      </c>
      <c r="F512" s="664">
        <v>14</v>
      </c>
      <c r="G512" s="664">
        <v>476</v>
      </c>
      <c r="H512" s="664">
        <v>1</v>
      </c>
      <c r="I512" s="664">
        <v>34</v>
      </c>
      <c r="J512" s="664">
        <v>13</v>
      </c>
      <c r="K512" s="664">
        <v>442</v>
      </c>
      <c r="L512" s="664">
        <v>0.9285714285714286</v>
      </c>
      <c r="M512" s="664">
        <v>34</v>
      </c>
      <c r="N512" s="664">
        <v>6</v>
      </c>
      <c r="O512" s="664">
        <v>208</v>
      </c>
      <c r="P512" s="677">
        <v>0.43697478991596639</v>
      </c>
      <c r="Q512" s="665">
        <v>34.666666666666664</v>
      </c>
    </row>
    <row r="513" spans="1:17" ht="14.4" customHeight="1" x14ac:dyDescent="0.3">
      <c r="A513" s="660" t="s">
        <v>7715</v>
      </c>
      <c r="B513" s="661" t="s">
        <v>7517</v>
      </c>
      <c r="C513" s="661" t="s">
        <v>7468</v>
      </c>
      <c r="D513" s="661" t="s">
        <v>7513</v>
      </c>
      <c r="E513" s="661" t="s">
        <v>7514</v>
      </c>
      <c r="F513" s="664">
        <v>2</v>
      </c>
      <c r="G513" s="664">
        <v>324</v>
      </c>
      <c r="H513" s="664">
        <v>1</v>
      </c>
      <c r="I513" s="664">
        <v>162</v>
      </c>
      <c r="J513" s="664">
        <v>1</v>
      </c>
      <c r="K513" s="664">
        <v>163</v>
      </c>
      <c r="L513" s="664">
        <v>0.50308641975308643</v>
      </c>
      <c r="M513" s="664">
        <v>163</v>
      </c>
      <c r="N513" s="664">
        <v>2</v>
      </c>
      <c r="O513" s="664">
        <v>326</v>
      </c>
      <c r="P513" s="677">
        <v>1.0061728395061729</v>
      </c>
      <c r="Q513" s="665">
        <v>163</v>
      </c>
    </row>
    <row r="514" spans="1:17" ht="14.4" customHeight="1" x14ac:dyDescent="0.3">
      <c r="A514" s="660" t="s">
        <v>7715</v>
      </c>
      <c r="B514" s="661" t="s">
        <v>7517</v>
      </c>
      <c r="C514" s="661" t="s">
        <v>7468</v>
      </c>
      <c r="D514" s="661" t="s">
        <v>7556</v>
      </c>
      <c r="E514" s="661" t="s">
        <v>7557</v>
      </c>
      <c r="F514" s="664">
        <v>4</v>
      </c>
      <c r="G514" s="664">
        <v>2820</v>
      </c>
      <c r="H514" s="664">
        <v>1</v>
      </c>
      <c r="I514" s="664">
        <v>705</v>
      </c>
      <c r="J514" s="664"/>
      <c r="K514" s="664"/>
      <c r="L514" s="664"/>
      <c r="M514" s="664"/>
      <c r="N514" s="664">
        <v>1</v>
      </c>
      <c r="O514" s="664">
        <v>707</v>
      </c>
      <c r="P514" s="677">
        <v>0.25070921985815603</v>
      </c>
      <c r="Q514" s="665">
        <v>707</v>
      </c>
    </row>
    <row r="515" spans="1:17" ht="14.4" customHeight="1" x14ac:dyDescent="0.3">
      <c r="A515" s="660" t="s">
        <v>7715</v>
      </c>
      <c r="B515" s="661" t="s">
        <v>7517</v>
      </c>
      <c r="C515" s="661" t="s">
        <v>7468</v>
      </c>
      <c r="D515" s="661" t="s">
        <v>7564</v>
      </c>
      <c r="E515" s="661" t="s">
        <v>7565</v>
      </c>
      <c r="F515" s="664">
        <v>2</v>
      </c>
      <c r="G515" s="664">
        <v>246</v>
      </c>
      <c r="H515" s="664">
        <v>1</v>
      </c>
      <c r="I515" s="664">
        <v>123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7715</v>
      </c>
      <c r="B516" s="661" t="s">
        <v>7517</v>
      </c>
      <c r="C516" s="661" t="s">
        <v>7468</v>
      </c>
      <c r="D516" s="661" t="s">
        <v>7568</v>
      </c>
      <c r="E516" s="661" t="s">
        <v>7569</v>
      </c>
      <c r="F516" s="664">
        <v>4</v>
      </c>
      <c r="G516" s="664">
        <v>2672</v>
      </c>
      <c r="H516" s="664">
        <v>1</v>
      </c>
      <c r="I516" s="664">
        <v>668</v>
      </c>
      <c r="J516" s="664"/>
      <c r="K516" s="664"/>
      <c r="L516" s="664"/>
      <c r="M516" s="664"/>
      <c r="N516" s="664">
        <v>2</v>
      </c>
      <c r="O516" s="664">
        <v>1359</v>
      </c>
      <c r="P516" s="677">
        <v>0.50860778443113774</v>
      </c>
      <c r="Q516" s="665">
        <v>679.5</v>
      </c>
    </row>
    <row r="517" spans="1:17" ht="14.4" customHeight="1" x14ac:dyDescent="0.3">
      <c r="A517" s="660" t="s">
        <v>7715</v>
      </c>
      <c r="B517" s="661" t="s">
        <v>7517</v>
      </c>
      <c r="C517" s="661" t="s">
        <v>7468</v>
      </c>
      <c r="D517" s="661" t="s">
        <v>7570</v>
      </c>
      <c r="E517" s="661" t="s">
        <v>7571</v>
      </c>
      <c r="F517" s="664">
        <v>18</v>
      </c>
      <c r="G517" s="664">
        <v>15624</v>
      </c>
      <c r="H517" s="664">
        <v>1</v>
      </c>
      <c r="I517" s="664">
        <v>868</v>
      </c>
      <c r="J517" s="664"/>
      <c r="K517" s="664"/>
      <c r="L517" s="664"/>
      <c r="M517" s="664"/>
      <c r="N517" s="664">
        <v>50</v>
      </c>
      <c r="O517" s="664">
        <v>43420</v>
      </c>
      <c r="P517" s="677">
        <v>2.7790578597030211</v>
      </c>
      <c r="Q517" s="665">
        <v>868.4</v>
      </c>
    </row>
    <row r="518" spans="1:17" ht="14.4" customHeight="1" x14ac:dyDescent="0.3">
      <c r="A518" s="660" t="s">
        <v>7715</v>
      </c>
      <c r="B518" s="661" t="s">
        <v>7517</v>
      </c>
      <c r="C518" s="661" t="s">
        <v>7468</v>
      </c>
      <c r="D518" s="661" t="s">
        <v>7477</v>
      </c>
      <c r="E518" s="661" t="s">
        <v>7478</v>
      </c>
      <c r="F518" s="664"/>
      <c r="G518" s="664"/>
      <c r="H518" s="664"/>
      <c r="I518" s="664"/>
      <c r="J518" s="664"/>
      <c r="K518" s="664"/>
      <c r="L518" s="664"/>
      <c r="M518" s="664"/>
      <c r="N518" s="664">
        <v>2</v>
      </c>
      <c r="O518" s="664">
        <v>208</v>
      </c>
      <c r="P518" s="677"/>
      <c r="Q518" s="665">
        <v>104</v>
      </c>
    </row>
    <row r="519" spans="1:17" ht="14.4" customHeight="1" x14ac:dyDescent="0.3">
      <c r="A519" s="660" t="s">
        <v>7715</v>
      </c>
      <c r="B519" s="661" t="s">
        <v>7517</v>
      </c>
      <c r="C519" s="661" t="s">
        <v>7468</v>
      </c>
      <c r="D519" s="661" t="s">
        <v>7552</v>
      </c>
      <c r="E519" s="661" t="s">
        <v>7553</v>
      </c>
      <c r="F519" s="664">
        <v>5</v>
      </c>
      <c r="G519" s="664">
        <v>1630</v>
      </c>
      <c r="H519" s="664">
        <v>1</v>
      </c>
      <c r="I519" s="664">
        <v>326</v>
      </c>
      <c r="J519" s="664">
        <v>2</v>
      </c>
      <c r="K519" s="664">
        <v>654</v>
      </c>
      <c r="L519" s="664">
        <v>0.40122699386503069</v>
      </c>
      <c r="M519" s="664">
        <v>327</v>
      </c>
      <c r="N519" s="664">
        <v>5</v>
      </c>
      <c r="O519" s="664">
        <v>1644</v>
      </c>
      <c r="P519" s="677">
        <v>1.0085889570552147</v>
      </c>
      <c r="Q519" s="665">
        <v>328.8</v>
      </c>
    </row>
    <row r="520" spans="1:17" ht="14.4" customHeight="1" x14ac:dyDescent="0.3">
      <c r="A520" s="660" t="s">
        <v>7715</v>
      </c>
      <c r="B520" s="661" t="s">
        <v>7517</v>
      </c>
      <c r="C520" s="661" t="s">
        <v>7468</v>
      </c>
      <c r="D520" s="661" t="s">
        <v>7576</v>
      </c>
      <c r="E520" s="661" t="s">
        <v>7577</v>
      </c>
      <c r="F520" s="664"/>
      <c r="G520" s="664"/>
      <c r="H520" s="664"/>
      <c r="I520" s="664"/>
      <c r="J520" s="664"/>
      <c r="K520" s="664"/>
      <c r="L520" s="664"/>
      <c r="M520" s="664"/>
      <c r="N520" s="664">
        <v>1</v>
      </c>
      <c r="O520" s="664">
        <v>501</v>
      </c>
      <c r="P520" s="677"/>
      <c r="Q520" s="665">
        <v>501</v>
      </c>
    </row>
    <row r="521" spans="1:17" ht="14.4" customHeight="1" x14ac:dyDescent="0.3">
      <c r="A521" s="660" t="s">
        <v>7715</v>
      </c>
      <c r="B521" s="661" t="s">
        <v>7517</v>
      </c>
      <c r="C521" s="661" t="s">
        <v>7468</v>
      </c>
      <c r="D521" s="661" t="s">
        <v>7515</v>
      </c>
      <c r="E521" s="661" t="s">
        <v>7516</v>
      </c>
      <c r="F521" s="664"/>
      <c r="G521" s="664"/>
      <c r="H521" s="664"/>
      <c r="I521" s="664"/>
      <c r="J521" s="664"/>
      <c r="K521" s="664"/>
      <c r="L521" s="664"/>
      <c r="M521" s="664"/>
      <c r="N521" s="664">
        <v>6</v>
      </c>
      <c r="O521" s="664">
        <v>684</v>
      </c>
      <c r="P521" s="677"/>
      <c r="Q521" s="665">
        <v>114</v>
      </c>
    </row>
    <row r="522" spans="1:17" ht="14.4" customHeight="1" x14ac:dyDescent="0.3">
      <c r="A522" s="660" t="s">
        <v>7715</v>
      </c>
      <c r="B522" s="661" t="s">
        <v>7517</v>
      </c>
      <c r="C522" s="661" t="s">
        <v>7468</v>
      </c>
      <c r="D522" s="661" t="s">
        <v>7578</v>
      </c>
      <c r="E522" s="661" t="s">
        <v>7579</v>
      </c>
      <c r="F522" s="664">
        <v>1</v>
      </c>
      <c r="G522" s="664">
        <v>3692</v>
      </c>
      <c r="H522" s="664">
        <v>1</v>
      </c>
      <c r="I522" s="664">
        <v>3692</v>
      </c>
      <c r="J522" s="664">
        <v>1</v>
      </c>
      <c r="K522" s="664">
        <v>3696</v>
      </c>
      <c r="L522" s="664">
        <v>1.0010834236186348</v>
      </c>
      <c r="M522" s="664">
        <v>3696</v>
      </c>
      <c r="N522" s="664"/>
      <c r="O522" s="664"/>
      <c r="P522" s="677"/>
      <c r="Q522" s="665"/>
    </row>
    <row r="523" spans="1:17" ht="14.4" customHeight="1" x14ac:dyDescent="0.3">
      <c r="A523" s="660" t="s">
        <v>7715</v>
      </c>
      <c r="B523" s="661" t="s">
        <v>7517</v>
      </c>
      <c r="C523" s="661" t="s">
        <v>7468</v>
      </c>
      <c r="D523" s="661" t="s">
        <v>7580</v>
      </c>
      <c r="E523" s="661" t="s">
        <v>7581</v>
      </c>
      <c r="F523" s="664">
        <v>6</v>
      </c>
      <c r="G523" s="664">
        <v>11310</v>
      </c>
      <c r="H523" s="664">
        <v>1</v>
      </c>
      <c r="I523" s="664">
        <v>1885</v>
      </c>
      <c r="J523" s="664"/>
      <c r="K523" s="664"/>
      <c r="L523" s="664"/>
      <c r="M523" s="664"/>
      <c r="N523" s="664">
        <v>4</v>
      </c>
      <c r="O523" s="664">
        <v>7564</v>
      </c>
      <c r="P523" s="677">
        <v>0.66878868258178603</v>
      </c>
      <c r="Q523" s="665">
        <v>1891</v>
      </c>
    </row>
    <row r="524" spans="1:17" ht="14.4" customHeight="1" x14ac:dyDescent="0.3">
      <c r="A524" s="660" t="s">
        <v>7716</v>
      </c>
      <c r="B524" s="661" t="s">
        <v>7170</v>
      </c>
      <c r="C524" s="661" t="s">
        <v>7468</v>
      </c>
      <c r="D524" s="661" t="s">
        <v>7473</v>
      </c>
      <c r="E524" s="661" t="s">
        <v>7474</v>
      </c>
      <c r="F524" s="664"/>
      <c r="G524" s="664"/>
      <c r="H524" s="664"/>
      <c r="I524" s="664"/>
      <c r="J524" s="664">
        <v>1</v>
      </c>
      <c r="K524" s="664">
        <v>163</v>
      </c>
      <c r="L524" s="664"/>
      <c r="M524" s="664">
        <v>163</v>
      </c>
      <c r="N524" s="664">
        <v>2</v>
      </c>
      <c r="O524" s="664">
        <v>326</v>
      </c>
      <c r="P524" s="677"/>
      <c r="Q524" s="665">
        <v>163</v>
      </c>
    </row>
    <row r="525" spans="1:17" ht="14.4" customHeight="1" x14ac:dyDescent="0.3">
      <c r="A525" s="660" t="s">
        <v>7716</v>
      </c>
      <c r="B525" s="661" t="s">
        <v>7517</v>
      </c>
      <c r="C525" s="661" t="s">
        <v>7468</v>
      </c>
      <c r="D525" s="661" t="s">
        <v>7515</v>
      </c>
      <c r="E525" s="661" t="s">
        <v>7516</v>
      </c>
      <c r="F525" s="664"/>
      <c r="G525" s="664"/>
      <c r="H525" s="664"/>
      <c r="I525" s="664"/>
      <c r="J525" s="664"/>
      <c r="K525" s="664"/>
      <c r="L525" s="664"/>
      <c r="M525" s="664"/>
      <c r="N525" s="664">
        <v>1</v>
      </c>
      <c r="O525" s="664">
        <v>114</v>
      </c>
      <c r="P525" s="677"/>
      <c r="Q525" s="665">
        <v>114</v>
      </c>
    </row>
    <row r="526" spans="1:17" ht="14.4" customHeight="1" x14ac:dyDescent="0.3">
      <c r="A526" s="660" t="s">
        <v>7717</v>
      </c>
      <c r="B526" s="661" t="s">
        <v>7170</v>
      </c>
      <c r="C526" s="661" t="s">
        <v>1686</v>
      </c>
      <c r="D526" s="661" t="s">
        <v>7197</v>
      </c>
      <c r="E526" s="661" t="s">
        <v>7250</v>
      </c>
      <c r="F526" s="664">
        <v>0</v>
      </c>
      <c r="G526" s="664">
        <v>0</v>
      </c>
      <c r="H526" s="664"/>
      <c r="I526" s="664"/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7717</v>
      </c>
      <c r="B527" s="661" t="s">
        <v>7170</v>
      </c>
      <c r="C527" s="661" t="s">
        <v>1686</v>
      </c>
      <c r="D527" s="661" t="s">
        <v>7197</v>
      </c>
      <c r="E527" s="661" t="s">
        <v>7198</v>
      </c>
      <c r="F527" s="664">
        <v>1</v>
      </c>
      <c r="G527" s="664">
        <v>22134.82</v>
      </c>
      <c r="H527" s="664">
        <v>1</v>
      </c>
      <c r="I527" s="664">
        <v>22134.82</v>
      </c>
      <c r="J527" s="664"/>
      <c r="K527" s="664"/>
      <c r="L527" s="664"/>
      <c r="M527" s="664"/>
      <c r="N527" s="664"/>
      <c r="O527" s="664"/>
      <c r="P527" s="677"/>
      <c r="Q527" s="665"/>
    </row>
    <row r="528" spans="1:17" ht="14.4" customHeight="1" x14ac:dyDescent="0.3">
      <c r="A528" s="660" t="s">
        <v>7717</v>
      </c>
      <c r="B528" s="661" t="s">
        <v>7170</v>
      </c>
      <c r="C528" s="661" t="s">
        <v>7468</v>
      </c>
      <c r="D528" s="661" t="s">
        <v>7469</v>
      </c>
      <c r="E528" s="661" t="s">
        <v>7470</v>
      </c>
      <c r="F528" s="664">
        <v>3</v>
      </c>
      <c r="G528" s="664">
        <v>102</v>
      </c>
      <c r="H528" s="664">
        <v>1</v>
      </c>
      <c r="I528" s="664">
        <v>34</v>
      </c>
      <c r="J528" s="664"/>
      <c r="K528" s="664"/>
      <c r="L528" s="664"/>
      <c r="M528" s="664"/>
      <c r="N528" s="664"/>
      <c r="O528" s="664"/>
      <c r="P528" s="677"/>
      <c r="Q528" s="665"/>
    </row>
    <row r="529" spans="1:17" ht="14.4" customHeight="1" x14ac:dyDescent="0.3">
      <c r="A529" s="660" t="s">
        <v>7717</v>
      </c>
      <c r="B529" s="661" t="s">
        <v>7170</v>
      </c>
      <c r="C529" s="661" t="s">
        <v>7468</v>
      </c>
      <c r="D529" s="661" t="s">
        <v>7475</v>
      </c>
      <c r="E529" s="661" t="s">
        <v>7476</v>
      </c>
      <c r="F529" s="664">
        <v>1</v>
      </c>
      <c r="G529" s="664">
        <v>0</v>
      </c>
      <c r="H529" s="664"/>
      <c r="I529" s="664">
        <v>0</v>
      </c>
      <c r="J529" s="664"/>
      <c r="K529" s="664"/>
      <c r="L529" s="664"/>
      <c r="M529" s="664"/>
      <c r="N529" s="664"/>
      <c r="O529" s="664"/>
      <c r="P529" s="677"/>
      <c r="Q529" s="665"/>
    </row>
    <row r="530" spans="1:17" ht="14.4" customHeight="1" x14ac:dyDescent="0.3">
      <c r="A530" s="660" t="s">
        <v>7717</v>
      </c>
      <c r="B530" s="661" t="s">
        <v>7170</v>
      </c>
      <c r="C530" s="661" t="s">
        <v>7468</v>
      </c>
      <c r="D530" s="661" t="s">
        <v>7477</v>
      </c>
      <c r="E530" s="661" t="s">
        <v>7478</v>
      </c>
      <c r="F530" s="664">
        <v>1</v>
      </c>
      <c r="G530" s="664">
        <v>103</v>
      </c>
      <c r="H530" s="664">
        <v>1</v>
      </c>
      <c r="I530" s="664">
        <v>103</v>
      </c>
      <c r="J530" s="664"/>
      <c r="K530" s="664"/>
      <c r="L530" s="664"/>
      <c r="M530" s="664"/>
      <c r="N530" s="664"/>
      <c r="O530" s="664"/>
      <c r="P530" s="677"/>
      <c r="Q530" s="665"/>
    </row>
    <row r="531" spans="1:17" ht="14.4" customHeight="1" x14ac:dyDescent="0.3">
      <c r="A531" s="660" t="s">
        <v>7717</v>
      </c>
      <c r="B531" s="661" t="s">
        <v>7517</v>
      </c>
      <c r="C531" s="661" t="s">
        <v>7468</v>
      </c>
      <c r="D531" s="661" t="s">
        <v>7469</v>
      </c>
      <c r="E531" s="661" t="s">
        <v>7470</v>
      </c>
      <c r="F531" s="664">
        <v>3</v>
      </c>
      <c r="G531" s="664">
        <v>102</v>
      </c>
      <c r="H531" s="664">
        <v>1</v>
      </c>
      <c r="I531" s="664">
        <v>34</v>
      </c>
      <c r="J531" s="664"/>
      <c r="K531" s="664"/>
      <c r="L531" s="664"/>
      <c r="M531" s="664"/>
      <c r="N531" s="664"/>
      <c r="O531" s="664"/>
      <c r="P531" s="677"/>
      <c r="Q531" s="665"/>
    </row>
    <row r="532" spans="1:17" ht="14.4" customHeight="1" x14ac:dyDescent="0.3">
      <c r="A532" s="660" t="s">
        <v>7717</v>
      </c>
      <c r="B532" s="661" t="s">
        <v>7517</v>
      </c>
      <c r="C532" s="661" t="s">
        <v>7468</v>
      </c>
      <c r="D532" s="661" t="s">
        <v>7552</v>
      </c>
      <c r="E532" s="661" t="s">
        <v>7553</v>
      </c>
      <c r="F532" s="664">
        <v>1</v>
      </c>
      <c r="G532" s="664">
        <v>326</v>
      </c>
      <c r="H532" s="664">
        <v>1</v>
      </c>
      <c r="I532" s="664">
        <v>326</v>
      </c>
      <c r="J532" s="664"/>
      <c r="K532" s="664"/>
      <c r="L532" s="664"/>
      <c r="M532" s="664"/>
      <c r="N532" s="664"/>
      <c r="O532" s="664"/>
      <c r="P532" s="677"/>
      <c r="Q532" s="665"/>
    </row>
    <row r="533" spans="1:17" ht="14.4" customHeight="1" x14ac:dyDescent="0.3">
      <c r="A533" s="660" t="s">
        <v>7718</v>
      </c>
      <c r="B533" s="661" t="s">
        <v>7170</v>
      </c>
      <c r="C533" s="661" t="s">
        <v>7468</v>
      </c>
      <c r="D533" s="661" t="s">
        <v>7469</v>
      </c>
      <c r="E533" s="661" t="s">
        <v>7470</v>
      </c>
      <c r="F533" s="664">
        <v>1</v>
      </c>
      <c r="G533" s="664">
        <v>34</v>
      </c>
      <c r="H533" s="664">
        <v>1</v>
      </c>
      <c r="I533" s="664">
        <v>34</v>
      </c>
      <c r="J533" s="664">
        <v>2</v>
      </c>
      <c r="K533" s="664">
        <v>68</v>
      </c>
      <c r="L533" s="664">
        <v>2</v>
      </c>
      <c r="M533" s="664">
        <v>34</v>
      </c>
      <c r="N533" s="664">
        <v>1</v>
      </c>
      <c r="O533" s="664">
        <v>34</v>
      </c>
      <c r="P533" s="677">
        <v>1</v>
      </c>
      <c r="Q533" s="665">
        <v>34</v>
      </c>
    </row>
    <row r="534" spans="1:17" ht="14.4" customHeight="1" x14ac:dyDescent="0.3">
      <c r="A534" s="660" t="s">
        <v>7718</v>
      </c>
      <c r="B534" s="661" t="s">
        <v>7170</v>
      </c>
      <c r="C534" s="661" t="s">
        <v>7468</v>
      </c>
      <c r="D534" s="661" t="s">
        <v>7505</v>
      </c>
      <c r="E534" s="661" t="s">
        <v>7506</v>
      </c>
      <c r="F534" s="664"/>
      <c r="G534" s="664"/>
      <c r="H534" s="664"/>
      <c r="I534" s="664"/>
      <c r="J534" s="664"/>
      <c r="K534" s="664"/>
      <c r="L534" s="664"/>
      <c r="M534" s="664"/>
      <c r="N534" s="664">
        <v>2</v>
      </c>
      <c r="O534" s="664">
        <v>1296</v>
      </c>
      <c r="P534" s="677"/>
      <c r="Q534" s="665">
        <v>648</v>
      </c>
    </row>
    <row r="535" spans="1:17" ht="14.4" customHeight="1" x14ac:dyDescent="0.3">
      <c r="A535" s="660" t="s">
        <v>7718</v>
      </c>
      <c r="B535" s="661" t="s">
        <v>7170</v>
      </c>
      <c r="C535" s="661" t="s">
        <v>7468</v>
      </c>
      <c r="D535" s="661" t="s">
        <v>7515</v>
      </c>
      <c r="E535" s="661" t="s">
        <v>7516</v>
      </c>
      <c r="F535" s="664">
        <v>3</v>
      </c>
      <c r="G535" s="664">
        <v>336</v>
      </c>
      <c r="H535" s="664">
        <v>1</v>
      </c>
      <c r="I535" s="664">
        <v>112</v>
      </c>
      <c r="J535" s="664">
        <v>5</v>
      </c>
      <c r="K535" s="664">
        <v>560</v>
      </c>
      <c r="L535" s="664">
        <v>1.6666666666666667</v>
      </c>
      <c r="M535" s="664">
        <v>112</v>
      </c>
      <c r="N535" s="664">
        <v>1</v>
      </c>
      <c r="O535" s="664">
        <v>112</v>
      </c>
      <c r="P535" s="677">
        <v>0.33333333333333331</v>
      </c>
      <c r="Q535" s="665">
        <v>112</v>
      </c>
    </row>
    <row r="536" spans="1:17" ht="14.4" customHeight="1" x14ac:dyDescent="0.3">
      <c r="A536" s="660" t="s">
        <v>7718</v>
      </c>
      <c r="B536" s="661" t="s">
        <v>7517</v>
      </c>
      <c r="C536" s="661" t="s">
        <v>1686</v>
      </c>
      <c r="D536" s="661" t="s">
        <v>7525</v>
      </c>
      <c r="E536" s="661" t="s">
        <v>7526</v>
      </c>
      <c r="F536" s="664">
        <v>2</v>
      </c>
      <c r="G536" s="664">
        <v>20207.77</v>
      </c>
      <c r="H536" s="664">
        <v>1</v>
      </c>
      <c r="I536" s="664">
        <v>10103.885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7718</v>
      </c>
      <c r="B537" s="661" t="s">
        <v>7517</v>
      </c>
      <c r="C537" s="661" t="s">
        <v>7468</v>
      </c>
      <c r="D537" s="661" t="s">
        <v>7469</v>
      </c>
      <c r="E537" s="661" t="s">
        <v>7470</v>
      </c>
      <c r="F537" s="664">
        <v>3</v>
      </c>
      <c r="G537" s="664">
        <v>102</v>
      </c>
      <c r="H537" s="664">
        <v>1</v>
      </c>
      <c r="I537" s="664">
        <v>34</v>
      </c>
      <c r="J537" s="664">
        <v>5</v>
      </c>
      <c r="K537" s="664">
        <v>170</v>
      </c>
      <c r="L537" s="664">
        <v>1.6666666666666667</v>
      </c>
      <c r="M537" s="664">
        <v>34</v>
      </c>
      <c r="N537" s="664">
        <v>1</v>
      </c>
      <c r="O537" s="664">
        <v>35</v>
      </c>
      <c r="P537" s="677">
        <v>0.34313725490196079</v>
      </c>
      <c r="Q537" s="665">
        <v>35</v>
      </c>
    </row>
    <row r="538" spans="1:17" ht="14.4" customHeight="1" x14ac:dyDescent="0.3">
      <c r="A538" s="660" t="s">
        <v>7718</v>
      </c>
      <c r="B538" s="661" t="s">
        <v>7517</v>
      </c>
      <c r="C538" s="661" t="s">
        <v>7468</v>
      </c>
      <c r="D538" s="661" t="s">
        <v>7513</v>
      </c>
      <c r="E538" s="661" t="s">
        <v>7514</v>
      </c>
      <c r="F538" s="664">
        <v>3</v>
      </c>
      <c r="G538" s="664">
        <v>486</v>
      </c>
      <c r="H538" s="664">
        <v>1</v>
      </c>
      <c r="I538" s="664">
        <v>162</v>
      </c>
      <c r="J538" s="664">
        <v>2</v>
      </c>
      <c r="K538" s="664">
        <v>326</v>
      </c>
      <c r="L538" s="664">
        <v>0.67078189300411528</v>
      </c>
      <c r="M538" s="664">
        <v>163</v>
      </c>
      <c r="N538" s="664">
        <v>2</v>
      </c>
      <c r="O538" s="664">
        <v>328</v>
      </c>
      <c r="P538" s="677">
        <v>0.67489711934156382</v>
      </c>
      <c r="Q538" s="665">
        <v>164</v>
      </c>
    </row>
    <row r="539" spans="1:17" ht="14.4" customHeight="1" x14ac:dyDescent="0.3">
      <c r="A539" s="660" t="s">
        <v>7718</v>
      </c>
      <c r="B539" s="661" t="s">
        <v>7517</v>
      </c>
      <c r="C539" s="661" t="s">
        <v>7468</v>
      </c>
      <c r="D539" s="661" t="s">
        <v>7471</v>
      </c>
      <c r="E539" s="661" t="s">
        <v>7472</v>
      </c>
      <c r="F539" s="664">
        <v>0</v>
      </c>
      <c r="G539" s="664">
        <v>0</v>
      </c>
      <c r="H539" s="664"/>
      <c r="I539" s="664"/>
      <c r="J539" s="664"/>
      <c r="K539" s="664"/>
      <c r="L539" s="664"/>
      <c r="M539" s="664"/>
      <c r="N539" s="664"/>
      <c r="O539" s="664"/>
      <c r="P539" s="677"/>
      <c r="Q539" s="665"/>
    </row>
    <row r="540" spans="1:17" ht="14.4" customHeight="1" x14ac:dyDescent="0.3">
      <c r="A540" s="660" t="s">
        <v>7718</v>
      </c>
      <c r="B540" s="661" t="s">
        <v>7517</v>
      </c>
      <c r="C540" s="661" t="s">
        <v>7468</v>
      </c>
      <c r="D540" s="661" t="s">
        <v>7552</v>
      </c>
      <c r="E540" s="661" t="s">
        <v>7553</v>
      </c>
      <c r="F540" s="664"/>
      <c r="G540" s="664"/>
      <c r="H540" s="664"/>
      <c r="I540" s="664"/>
      <c r="J540" s="664">
        <v>1</v>
      </c>
      <c r="K540" s="664">
        <v>327</v>
      </c>
      <c r="L540" s="664"/>
      <c r="M540" s="664">
        <v>327</v>
      </c>
      <c r="N540" s="664"/>
      <c r="O540" s="664"/>
      <c r="P540" s="677"/>
      <c r="Q540" s="665"/>
    </row>
    <row r="541" spans="1:17" ht="14.4" customHeight="1" x14ac:dyDescent="0.3">
      <c r="A541" s="660" t="s">
        <v>7718</v>
      </c>
      <c r="B541" s="661" t="s">
        <v>7517</v>
      </c>
      <c r="C541" s="661" t="s">
        <v>7468</v>
      </c>
      <c r="D541" s="661" t="s">
        <v>7503</v>
      </c>
      <c r="E541" s="661" t="s">
        <v>7504</v>
      </c>
      <c r="F541" s="664">
        <v>1</v>
      </c>
      <c r="G541" s="664">
        <v>0</v>
      </c>
      <c r="H541" s="664"/>
      <c r="I541" s="664">
        <v>0</v>
      </c>
      <c r="J541" s="664"/>
      <c r="K541" s="664"/>
      <c r="L541" s="664"/>
      <c r="M541" s="664"/>
      <c r="N541" s="664"/>
      <c r="O541" s="664"/>
      <c r="P541" s="677"/>
      <c r="Q541" s="665"/>
    </row>
    <row r="542" spans="1:17" ht="14.4" customHeight="1" x14ac:dyDescent="0.3">
      <c r="A542" s="660" t="s">
        <v>7719</v>
      </c>
      <c r="B542" s="661" t="s">
        <v>7170</v>
      </c>
      <c r="C542" s="661" t="s">
        <v>1686</v>
      </c>
      <c r="D542" s="661" t="s">
        <v>7295</v>
      </c>
      <c r="E542" s="661" t="s">
        <v>7294</v>
      </c>
      <c r="F542" s="664"/>
      <c r="G542" s="664"/>
      <c r="H542" s="664"/>
      <c r="I542" s="664"/>
      <c r="J542" s="664">
        <v>1</v>
      </c>
      <c r="K542" s="664">
        <v>494.78</v>
      </c>
      <c r="L542" s="664"/>
      <c r="M542" s="664">
        <v>494.78</v>
      </c>
      <c r="N542" s="664"/>
      <c r="O542" s="664"/>
      <c r="P542" s="677"/>
      <c r="Q542" s="665"/>
    </row>
    <row r="543" spans="1:17" ht="14.4" customHeight="1" x14ac:dyDescent="0.3">
      <c r="A543" s="660" t="s">
        <v>7719</v>
      </c>
      <c r="B543" s="661" t="s">
        <v>7170</v>
      </c>
      <c r="C543" s="661" t="s">
        <v>1686</v>
      </c>
      <c r="D543" s="661" t="s">
        <v>7296</v>
      </c>
      <c r="E543" s="661" t="s">
        <v>7294</v>
      </c>
      <c r="F543" s="664"/>
      <c r="G543" s="664"/>
      <c r="H543" s="664"/>
      <c r="I543" s="664"/>
      <c r="J543" s="664">
        <v>0.14000000000000001</v>
      </c>
      <c r="K543" s="664">
        <v>207.8</v>
      </c>
      <c r="L543" s="664"/>
      <c r="M543" s="664">
        <v>1484.2857142857142</v>
      </c>
      <c r="N543" s="664"/>
      <c r="O543" s="664"/>
      <c r="P543" s="677"/>
      <c r="Q543" s="665"/>
    </row>
    <row r="544" spans="1:17" ht="14.4" customHeight="1" x14ac:dyDescent="0.3">
      <c r="A544" s="660" t="s">
        <v>7719</v>
      </c>
      <c r="B544" s="661" t="s">
        <v>7170</v>
      </c>
      <c r="C544" s="661" t="s">
        <v>1686</v>
      </c>
      <c r="D544" s="661" t="s">
        <v>7306</v>
      </c>
      <c r="E544" s="661" t="s">
        <v>1899</v>
      </c>
      <c r="F544" s="664"/>
      <c r="G544" s="664"/>
      <c r="H544" s="664"/>
      <c r="I544" s="664"/>
      <c r="J544" s="664">
        <v>0.27</v>
      </c>
      <c r="K544" s="664">
        <v>373.32</v>
      </c>
      <c r="L544" s="664"/>
      <c r="M544" s="664">
        <v>1382.6666666666665</v>
      </c>
      <c r="N544" s="664"/>
      <c r="O544" s="664"/>
      <c r="P544" s="677"/>
      <c r="Q544" s="665"/>
    </row>
    <row r="545" spans="1:17" ht="14.4" customHeight="1" x14ac:dyDescent="0.3">
      <c r="A545" s="660" t="s">
        <v>7719</v>
      </c>
      <c r="B545" s="661" t="s">
        <v>7170</v>
      </c>
      <c r="C545" s="661" t="s">
        <v>1686</v>
      </c>
      <c r="D545" s="661" t="s">
        <v>7307</v>
      </c>
      <c r="E545" s="661" t="s">
        <v>1899</v>
      </c>
      <c r="F545" s="664"/>
      <c r="G545" s="664"/>
      <c r="H545" s="664"/>
      <c r="I545" s="664"/>
      <c r="J545" s="664">
        <v>1.6600000000000001</v>
      </c>
      <c r="K545" s="664">
        <v>7650.94</v>
      </c>
      <c r="L545" s="664"/>
      <c r="M545" s="664">
        <v>4608.9999999999991</v>
      </c>
      <c r="N545" s="664"/>
      <c r="O545" s="664"/>
      <c r="P545" s="677"/>
      <c r="Q545" s="665"/>
    </row>
    <row r="546" spans="1:17" ht="14.4" customHeight="1" x14ac:dyDescent="0.3">
      <c r="A546" s="660" t="s">
        <v>7719</v>
      </c>
      <c r="B546" s="661" t="s">
        <v>7170</v>
      </c>
      <c r="C546" s="661" t="s">
        <v>7468</v>
      </c>
      <c r="D546" s="661" t="s">
        <v>7473</v>
      </c>
      <c r="E546" s="661" t="s">
        <v>7474</v>
      </c>
      <c r="F546" s="664"/>
      <c r="G546" s="664"/>
      <c r="H546" s="664"/>
      <c r="I546" s="664"/>
      <c r="J546" s="664">
        <v>1</v>
      </c>
      <c r="K546" s="664">
        <v>163</v>
      </c>
      <c r="L546" s="664"/>
      <c r="M546" s="664">
        <v>163</v>
      </c>
      <c r="N546" s="664"/>
      <c r="O546" s="664"/>
      <c r="P546" s="677"/>
      <c r="Q546" s="665"/>
    </row>
    <row r="547" spans="1:17" ht="14.4" customHeight="1" x14ac:dyDescent="0.3">
      <c r="A547" s="660" t="s">
        <v>7719</v>
      </c>
      <c r="B547" s="661" t="s">
        <v>7170</v>
      </c>
      <c r="C547" s="661" t="s">
        <v>7468</v>
      </c>
      <c r="D547" s="661" t="s">
        <v>7477</v>
      </c>
      <c r="E547" s="661" t="s">
        <v>7478</v>
      </c>
      <c r="F547" s="664"/>
      <c r="G547" s="664"/>
      <c r="H547" s="664"/>
      <c r="I547" s="664"/>
      <c r="J547" s="664">
        <v>2</v>
      </c>
      <c r="K547" s="664">
        <v>208</v>
      </c>
      <c r="L547" s="664"/>
      <c r="M547" s="664">
        <v>104</v>
      </c>
      <c r="N547" s="664"/>
      <c r="O547" s="664"/>
      <c r="P547" s="677"/>
      <c r="Q547" s="665"/>
    </row>
    <row r="548" spans="1:17" ht="14.4" customHeight="1" x14ac:dyDescent="0.3">
      <c r="A548" s="660" t="s">
        <v>7719</v>
      </c>
      <c r="B548" s="661" t="s">
        <v>7170</v>
      </c>
      <c r="C548" s="661" t="s">
        <v>7468</v>
      </c>
      <c r="D548" s="661" t="s">
        <v>7501</v>
      </c>
      <c r="E548" s="661" t="s">
        <v>7502</v>
      </c>
      <c r="F548" s="664"/>
      <c r="G548" s="664"/>
      <c r="H548" s="664"/>
      <c r="I548" s="664"/>
      <c r="J548" s="664">
        <v>1</v>
      </c>
      <c r="K548" s="664">
        <v>0</v>
      </c>
      <c r="L548" s="664"/>
      <c r="M548" s="664">
        <v>0</v>
      </c>
      <c r="N548" s="664"/>
      <c r="O548" s="664"/>
      <c r="P548" s="677"/>
      <c r="Q548" s="665"/>
    </row>
    <row r="549" spans="1:17" ht="14.4" customHeight="1" x14ac:dyDescent="0.3">
      <c r="A549" s="660" t="s">
        <v>7719</v>
      </c>
      <c r="B549" s="661" t="s">
        <v>7170</v>
      </c>
      <c r="C549" s="661" t="s">
        <v>7468</v>
      </c>
      <c r="D549" s="661" t="s">
        <v>7515</v>
      </c>
      <c r="E549" s="661" t="s">
        <v>7516</v>
      </c>
      <c r="F549" s="664">
        <v>1</v>
      </c>
      <c r="G549" s="664">
        <v>112</v>
      </c>
      <c r="H549" s="664">
        <v>1</v>
      </c>
      <c r="I549" s="664">
        <v>112</v>
      </c>
      <c r="J549" s="664"/>
      <c r="K549" s="664"/>
      <c r="L549" s="664"/>
      <c r="M549" s="664"/>
      <c r="N549" s="664">
        <v>1</v>
      </c>
      <c r="O549" s="664">
        <v>114</v>
      </c>
      <c r="P549" s="677">
        <v>1.0178571428571428</v>
      </c>
      <c r="Q549" s="665">
        <v>114</v>
      </c>
    </row>
    <row r="550" spans="1:17" ht="14.4" customHeight="1" x14ac:dyDescent="0.3">
      <c r="A550" s="660" t="s">
        <v>7719</v>
      </c>
      <c r="B550" s="661" t="s">
        <v>7517</v>
      </c>
      <c r="C550" s="661" t="s">
        <v>7468</v>
      </c>
      <c r="D550" s="661" t="s">
        <v>7469</v>
      </c>
      <c r="E550" s="661" t="s">
        <v>7470</v>
      </c>
      <c r="F550" s="664">
        <v>2</v>
      </c>
      <c r="G550" s="664">
        <v>68</v>
      </c>
      <c r="H550" s="664">
        <v>1</v>
      </c>
      <c r="I550" s="664">
        <v>34</v>
      </c>
      <c r="J550" s="664">
        <v>1</v>
      </c>
      <c r="K550" s="664">
        <v>34</v>
      </c>
      <c r="L550" s="664">
        <v>0.5</v>
      </c>
      <c r="M550" s="664">
        <v>34</v>
      </c>
      <c r="N550" s="664">
        <v>4</v>
      </c>
      <c r="O550" s="664">
        <v>140</v>
      </c>
      <c r="P550" s="677">
        <v>2.0588235294117645</v>
      </c>
      <c r="Q550" s="665">
        <v>35</v>
      </c>
    </row>
    <row r="551" spans="1:17" ht="14.4" customHeight="1" x14ac:dyDescent="0.3">
      <c r="A551" s="660" t="s">
        <v>7719</v>
      </c>
      <c r="B551" s="661" t="s">
        <v>7517</v>
      </c>
      <c r="C551" s="661" t="s">
        <v>7468</v>
      </c>
      <c r="D551" s="661" t="s">
        <v>7556</v>
      </c>
      <c r="E551" s="661" t="s">
        <v>7557</v>
      </c>
      <c r="F551" s="664"/>
      <c r="G551" s="664"/>
      <c r="H551" s="664"/>
      <c r="I551" s="664"/>
      <c r="J551" s="664">
        <v>7</v>
      </c>
      <c r="K551" s="664">
        <v>4942</v>
      </c>
      <c r="L551" s="664"/>
      <c r="M551" s="664">
        <v>706</v>
      </c>
      <c r="N551" s="664"/>
      <c r="O551" s="664"/>
      <c r="P551" s="677"/>
      <c r="Q551" s="665"/>
    </row>
    <row r="552" spans="1:17" ht="14.4" customHeight="1" x14ac:dyDescent="0.3">
      <c r="A552" s="660" t="s">
        <v>7720</v>
      </c>
      <c r="B552" s="661" t="s">
        <v>7170</v>
      </c>
      <c r="C552" s="661" t="s">
        <v>7468</v>
      </c>
      <c r="D552" s="661" t="s">
        <v>7469</v>
      </c>
      <c r="E552" s="661" t="s">
        <v>7470</v>
      </c>
      <c r="F552" s="664">
        <v>3</v>
      </c>
      <c r="G552" s="664">
        <v>102</v>
      </c>
      <c r="H552" s="664">
        <v>1</v>
      </c>
      <c r="I552" s="664">
        <v>34</v>
      </c>
      <c r="J552" s="664">
        <v>3</v>
      </c>
      <c r="K552" s="664">
        <v>102</v>
      </c>
      <c r="L552" s="664">
        <v>1</v>
      </c>
      <c r="M552" s="664">
        <v>34</v>
      </c>
      <c r="N552" s="664"/>
      <c r="O552" s="664"/>
      <c r="P552" s="677"/>
      <c r="Q552" s="665"/>
    </row>
    <row r="553" spans="1:17" ht="14.4" customHeight="1" x14ac:dyDescent="0.3">
      <c r="A553" s="660" t="s">
        <v>7720</v>
      </c>
      <c r="B553" s="661" t="s">
        <v>7170</v>
      </c>
      <c r="C553" s="661" t="s">
        <v>7468</v>
      </c>
      <c r="D553" s="661" t="s">
        <v>7483</v>
      </c>
      <c r="E553" s="661" t="s">
        <v>7484</v>
      </c>
      <c r="F553" s="664">
        <v>1</v>
      </c>
      <c r="G553" s="664">
        <v>328</v>
      </c>
      <c r="H553" s="664">
        <v>1</v>
      </c>
      <c r="I553" s="664">
        <v>328</v>
      </c>
      <c r="J553" s="664"/>
      <c r="K553" s="664"/>
      <c r="L553" s="664"/>
      <c r="M553" s="664"/>
      <c r="N553" s="664"/>
      <c r="O553" s="664"/>
      <c r="P553" s="677"/>
      <c r="Q553" s="665"/>
    </row>
    <row r="554" spans="1:17" ht="14.4" customHeight="1" x14ac:dyDescent="0.3">
      <c r="A554" s="660" t="s">
        <v>7720</v>
      </c>
      <c r="B554" s="661" t="s">
        <v>7170</v>
      </c>
      <c r="C554" s="661" t="s">
        <v>7468</v>
      </c>
      <c r="D554" s="661" t="s">
        <v>7515</v>
      </c>
      <c r="E554" s="661" t="s">
        <v>7516</v>
      </c>
      <c r="F554" s="664">
        <v>2</v>
      </c>
      <c r="G554" s="664">
        <v>224</v>
      </c>
      <c r="H554" s="664">
        <v>1</v>
      </c>
      <c r="I554" s="664">
        <v>112</v>
      </c>
      <c r="J554" s="664">
        <v>3</v>
      </c>
      <c r="K554" s="664">
        <v>336</v>
      </c>
      <c r="L554" s="664">
        <v>1.5</v>
      </c>
      <c r="M554" s="664">
        <v>112</v>
      </c>
      <c r="N554" s="664"/>
      <c r="O554" s="664"/>
      <c r="P554" s="677"/>
      <c r="Q554" s="665"/>
    </row>
    <row r="555" spans="1:17" ht="14.4" customHeight="1" x14ac:dyDescent="0.3">
      <c r="A555" s="660" t="s">
        <v>7720</v>
      </c>
      <c r="B555" s="661" t="s">
        <v>7517</v>
      </c>
      <c r="C555" s="661" t="s">
        <v>7456</v>
      </c>
      <c r="D555" s="661" t="s">
        <v>7545</v>
      </c>
      <c r="E555" s="661" t="s">
        <v>7546</v>
      </c>
      <c r="F555" s="664">
        <v>5</v>
      </c>
      <c r="G555" s="664">
        <v>3553</v>
      </c>
      <c r="H555" s="664">
        <v>1</v>
      </c>
      <c r="I555" s="664">
        <v>710.6</v>
      </c>
      <c r="J555" s="664">
        <v>2</v>
      </c>
      <c r="K555" s="664">
        <v>1421.2</v>
      </c>
      <c r="L555" s="664">
        <v>0.4</v>
      </c>
      <c r="M555" s="664">
        <v>710.6</v>
      </c>
      <c r="N555" s="664">
        <v>1</v>
      </c>
      <c r="O555" s="664">
        <v>710.6</v>
      </c>
      <c r="P555" s="677">
        <v>0.2</v>
      </c>
      <c r="Q555" s="665">
        <v>710.6</v>
      </c>
    </row>
    <row r="556" spans="1:17" ht="14.4" customHeight="1" x14ac:dyDescent="0.3">
      <c r="A556" s="660" t="s">
        <v>7720</v>
      </c>
      <c r="B556" s="661" t="s">
        <v>7517</v>
      </c>
      <c r="C556" s="661" t="s">
        <v>7456</v>
      </c>
      <c r="D556" s="661" t="s">
        <v>7549</v>
      </c>
      <c r="E556" s="661" t="s">
        <v>7550</v>
      </c>
      <c r="F556" s="664">
        <v>1</v>
      </c>
      <c r="G556" s="664">
        <v>746.4</v>
      </c>
      <c r="H556" s="664">
        <v>1</v>
      </c>
      <c r="I556" s="664">
        <v>746.4</v>
      </c>
      <c r="J556" s="664"/>
      <c r="K556" s="664"/>
      <c r="L556" s="664"/>
      <c r="M556" s="664"/>
      <c r="N556" s="664"/>
      <c r="O556" s="664"/>
      <c r="P556" s="677"/>
      <c r="Q556" s="665"/>
    </row>
    <row r="557" spans="1:17" ht="14.4" customHeight="1" x14ac:dyDescent="0.3">
      <c r="A557" s="660" t="s">
        <v>7720</v>
      </c>
      <c r="B557" s="661" t="s">
        <v>7517</v>
      </c>
      <c r="C557" s="661" t="s">
        <v>7456</v>
      </c>
      <c r="D557" s="661" t="s">
        <v>7547</v>
      </c>
      <c r="E557" s="661" t="s">
        <v>7548</v>
      </c>
      <c r="F557" s="664"/>
      <c r="G557" s="664"/>
      <c r="H557" s="664"/>
      <c r="I557" s="664"/>
      <c r="J557" s="664">
        <v>1</v>
      </c>
      <c r="K557" s="664">
        <v>2011.4</v>
      </c>
      <c r="L557" s="664"/>
      <c r="M557" s="664">
        <v>2011.4</v>
      </c>
      <c r="N557" s="664">
        <v>3</v>
      </c>
      <c r="O557" s="664">
        <v>6034.2000000000007</v>
      </c>
      <c r="P557" s="677"/>
      <c r="Q557" s="665">
        <v>2011.4000000000003</v>
      </c>
    </row>
    <row r="558" spans="1:17" ht="14.4" customHeight="1" x14ac:dyDescent="0.3">
      <c r="A558" s="660" t="s">
        <v>7720</v>
      </c>
      <c r="B558" s="661" t="s">
        <v>7517</v>
      </c>
      <c r="C558" s="661" t="s">
        <v>7468</v>
      </c>
      <c r="D558" s="661" t="s">
        <v>7469</v>
      </c>
      <c r="E558" s="661" t="s">
        <v>7470</v>
      </c>
      <c r="F558" s="664">
        <v>2</v>
      </c>
      <c r="G558" s="664">
        <v>68</v>
      </c>
      <c r="H558" s="664">
        <v>1</v>
      </c>
      <c r="I558" s="664">
        <v>34</v>
      </c>
      <c r="J558" s="664">
        <v>6</v>
      </c>
      <c r="K558" s="664">
        <v>204</v>
      </c>
      <c r="L558" s="664">
        <v>3</v>
      </c>
      <c r="M558" s="664">
        <v>34</v>
      </c>
      <c r="N558" s="664">
        <v>2</v>
      </c>
      <c r="O558" s="664">
        <v>69</v>
      </c>
      <c r="P558" s="677">
        <v>1.0147058823529411</v>
      </c>
      <c r="Q558" s="665">
        <v>34.5</v>
      </c>
    </row>
    <row r="559" spans="1:17" ht="14.4" customHeight="1" x14ac:dyDescent="0.3">
      <c r="A559" s="660" t="s">
        <v>7720</v>
      </c>
      <c r="B559" s="661" t="s">
        <v>7517</v>
      </c>
      <c r="C559" s="661" t="s">
        <v>7468</v>
      </c>
      <c r="D559" s="661" t="s">
        <v>7513</v>
      </c>
      <c r="E559" s="661" t="s">
        <v>7514</v>
      </c>
      <c r="F559" s="664">
        <v>3</v>
      </c>
      <c r="G559" s="664">
        <v>486</v>
      </c>
      <c r="H559" s="664">
        <v>1</v>
      </c>
      <c r="I559" s="664">
        <v>162</v>
      </c>
      <c r="J559" s="664">
        <v>9</v>
      </c>
      <c r="K559" s="664">
        <v>1467</v>
      </c>
      <c r="L559" s="664">
        <v>3.0185185185185186</v>
      </c>
      <c r="M559" s="664">
        <v>163</v>
      </c>
      <c r="N559" s="664">
        <v>3</v>
      </c>
      <c r="O559" s="664">
        <v>491</v>
      </c>
      <c r="P559" s="677">
        <v>1.0102880658436213</v>
      </c>
      <c r="Q559" s="665">
        <v>163.66666666666666</v>
      </c>
    </row>
    <row r="560" spans="1:17" ht="14.4" customHeight="1" x14ac:dyDescent="0.3">
      <c r="A560" s="660" t="s">
        <v>7720</v>
      </c>
      <c r="B560" s="661" t="s">
        <v>7517</v>
      </c>
      <c r="C560" s="661" t="s">
        <v>7468</v>
      </c>
      <c r="D560" s="661" t="s">
        <v>7554</v>
      </c>
      <c r="E560" s="661" t="s">
        <v>7555</v>
      </c>
      <c r="F560" s="664">
        <v>6</v>
      </c>
      <c r="G560" s="664">
        <v>7098</v>
      </c>
      <c r="H560" s="664">
        <v>1</v>
      </c>
      <c r="I560" s="664">
        <v>1183</v>
      </c>
      <c r="J560" s="664">
        <v>8</v>
      </c>
      <c r="K560" s="664">
        <v>9488</v>
      </c>
      <c r="L560" s="664">
        <v>1.3367145674837984</v>
      </c>
      <c r="M560" s="664">
        <v>1186</v>
      </c>
      <c r="N560" s="664">
        <v>3</v>
      </c>
      <c r="O560" s="664">
        <v>3564</v>
      </c>
      <c r="P560" s="677">
        <v>0.5021132713440406</v>
      </c>
      <c r="Q560" s="665">
        <v>1188</v>
      </c>
    </row>
    <row r="561" spans="1:17" ht="14.4" customHeight="1" x14ac:dyDescent="0.3">
      <c r="A561" s="660" t="s">
        <v>7720</v>
      </c>
      <c r="B561" s="661" t="s">
        <v>7517</v>
      </c>
      <c r="C561" s="661" t="s">
        <v>7468</v>
      </c>
      <c r="D561" s="661" t="s">
        <v>7556</v>
      </c>
      <c r="E561" s="661" t="s">
        <v>7557</v>
      </c>
      <c r="F561" s="664">
        <v>244</v>
      </c>
      <c r="G561" s="664">
        <v>172020</v>
      </c>
      <c r="H561" s="664">
        <v>1</v>
      </c>
      <c r="I561" s="664">
        <v>705</v>
      </c>
      <c r="J561" s="664">
        <v>147</v>
      </c>
      <c r="K561" s="664">
        <v>103782</v>
      </c>
      <c r="L561" s="664">
        <v>0.60331356818974535</v>
      </c>
      <c r="M561" s="664">
        <v>706</v>
      </c>
      <c r="N561" s="664">
        <v>144</v>
      </c>
      <c r="O561" s="664">
        <v>101678</v>
      </c>
      <c r="P561" s="677">
        <v>0.59108243227531687</v>
      </c>
      <c r="Q561" s="665">
        <v>706.09722222222217</v>
      </c>
    </row>
    <row r="562" spans="1:17" ht="14.4" customHeight="1" x14ac:dyDescent="0.3">
      <c r="A562" s="660" t="s">
        <v>7720</v>
      </c>
      <c r="B562" s="661" t="s">
        <v>7517</v>
      </c>
      <c r="C562" s="661" t="s">
        <v>7468</v>
      </c>
      <c r="D562" s="661" t="s">
        <v>7564</v>
      </c>
      <c r="E562" s="661" t="s">
        <v>7565</v>
      </c>
      <c r="F562" s="664">
        <v>15</v>
      </c>
      <c r="G562" s="664">
        <v>1845</v>
      </c>
      <c r="H562" s="664">
        <v>1</v>
      </c>
      <c r="I562" s="664">
        <v>123</v>
      </c>
      <c r="J562" s="664">
        <v>6</v>
      </c>
      <c r="K562" s="664">
        <v>744</v>
      </c>
      <c r="L562" s="664">
        <v>0.40325203252032521</v>
      </c>
      <c r="M562" s="664">
        <v>124</v>
      </c>
      <c r="N562" s="664">
        <v>13</v>
      </c>
      <c r="O562" s="664">
        <v>1614</v>
      </c>
      <c r="P562" s="677">
        <v>0.87479674796747964</v>
      </c>
      <c r="Q562" s="665">
        <v>124.15384615384616</v>
      </c>
    </row>
    <row r="563" spans="1:17" ht="14.4" customHeight="1" x14ac:dyDescent="0.3">
      <c r="A563" s="660" t="s">
        <v>7720</v>
      </c>
      <c r="B563" s="661" t="s">
        <v>7517</v>
      </c>
      <c r="C563" s="661" t="s">
        <v>7468</v>
      </c>
      <c r="D563" s="661" t="s">
        <v>7568</v>
      </c>
      <c r="E563" s="661" t="s">
        <v>7569</v>
      </c>
      <c r="F563" s="664">
        <v>7</v>
      </c>
      <c r="G563" s="664">
        <v>4676</v>
      </c>
      <c r="H563" s="664">
        <v>1</v>
      </c>
      <c r="I563" s="664">
        <v>668</v>
      </c>
      <c r="J563" s="664">
        <v>4</v>
      </c>
      <c r="K563" s="664">
        <v>2696</v>
      </c>
      <c r="L563" s="664">
        <v>0.57656116338751073</v>
      </c>
      <c r="M563" s="664">
        <v>674</v>
      </c>
      <c r="N563" s="664">
        <v>4</v>
      </c>
      <c r="O563" s="664">
        <v>2718</v>
      </c>
      <c r="P563" s="677">
        <v>0.58126603934987164</v>
      </c>
      <c r="Q563" s="665">
        <v>679.5</v>
      </c>
    </row>
    <row r="564" spans="1:17" ht="14.4" customHeight="1" x14ac:dyDescent="0.3">
      <c r="A564" s="660" t="s">
        <v>7720</v>
      </c>
      <c r="B564" s="661" t="s">
        <v>7517</v>
      </c>
      <c r="C564" s="661" t="s">
        <v>7468</v>
      </c>
      <c r="D564" s="661" t="s">
        <v>7570</v>
      </c>
      <c r="E564" s="661" t="s">
        <v>7571</v>
      </c>
      <c r="F564" s="664"/>
      <c r="G564" s="664"/>
      <c r="H564" s="664"/>
      <c r="I564" s="664"/>
      <c r="J564" s="664">
        <v>114</v>
      </c>
      <c r="K564" s="664">
        <v>98952</v>
      </c>
      <c r="L564" s="664"/>
      <c r="M564" s="664">
        <v>868</v>
      </c>
      <c r="N564" s="664">
        <v>10</v>
      </c>
      <c r="O564" s="664">
        <v>8680</v>
      </c>
      <c r="P564" s="677"/>
      <c r="Q564" s="665">
        <v>868</v>
      </c>
    </row>
    <row r="565" spans="1:17" ht="14.4" customHeight="1" x14ac:dyDescent="0.3">
      <c r="A565" s="660" t="s">
        <v>7720</v>
      </c>
      <c r="B565" s="661" t="s">
        <v>7517</v>
      </c>
      <c r="C565" s="661" t="s">
        <v>7468</v>
      </c>
      <c r="D565" s="661" t="s">
        <v>7501</v>
      </c>
      <c r="E565" s="661" t="s">
        <v>7502</v>
      </c>
      <c r="F565" s="664"/>
      <c r="G565" s="664"/>
      <c r="H565" s="664"/>
      <c r="I565" s="664"/>
      <c r="J565" s="664">
        <v>2</v>
      </c>
      <c r="K565" s="664">
        <v>0</v>
      </c>
      <c r="L565" s="664"/>
      <c r="M565" s="664">
        <v>0</v>
      </c>
      <c r="N565" s="664"/>
      <c r="O565" s="664"/>
      <c r="P565" s="677"/>
      <c r="Q565" s="665"/>
    </row>
    <row r="566" spans="1:17" ht="14.4" customHeight="1" x14ac:dyDescent="0.3">
      <c r="A566" s="660" t="s">
        <v>7720</v>
      </c>
      <c r="B566" s="661" t="s">
        <v>7517</v>
      </c>
      <c r="C566" s="661" t="s">
        <v>7468</v>
      </c>
      <c r="D566" s="661" t="s">
        <v>7552</v>
      </c>
      <c r="E566" s="661" t="s">
        <v>7553</v>
      </c>
      <c r="F566" s="664">
        <v>2</v>
      </c>
      <c r="G566" s="664">
        <v>652</v>
      </c>
      <c r="H566" s="664">
        <v>1</v>
      </c>
      <c r="I566" s="664">
        <v>326</v>
      </c>
      <c r="J566" s="664">
        <v>2</v>
      </c>
      <c r="K566" s="664">
        <v>654</v>
      </c>
      <c r="L566" s="664">
        <v>1.0030674846625767</v>
      </c>
      <c r="M566" s="664">
        <v>327</v>
      </c>
      <c r="N566" s="664">
        <v>3</v>
      </c>
      <c r="O566" s="664">
        <v>984</v>
      </c>
      <c r="P566" s="677">
        <v>1.50920245398773</v>
      </c>
      <c r="Q566" s="665">
        <v>328</v>
      </c>
    </row>
    <row r="567" spans="1:17" ht="14.4" customHeight="1" x14ac:dyDescent="0.3">
      <c r="A567" s="660" t="s">
        <v>7720</v>
      </c>
      <c r="B567" s="661" t="s">
        <v>7517</v>
      </c>
      <c r="C567" s="661" t="s">
        <v>7468</v>
      </c>
      <c r="D567" s="661" t="s">
        <v>7576</v>
      </c>
      <c r="E567" s="661" t="s">
        <v>7577</v>
      </c>
      <c r="F567" s="664">
        <v>7</v>
      </c>
      <c r="G567" s="664">
        <v>3465</v>
      </c>
      <c r="H567" s="664">
        <v>1</v>
      </c>
      <c r="I567" s="664">
        <v>495</v>
      </c>
      <c r="J567" s="664">
        <v>10</v>
      </c>
      <c r="K567" s="664">
        <v>4970</v>
      </c>
      <c r="L567" s="664">
        <v>1.4343434343434343</v>
      </c>
      <c r="M567" s="664">
        <v>497</v>
      </c>
      <c r="N567" s="664">
        <v>1</v>
      </c>
      <c r="O567" s="664">
        <v>501</v>
      </c>
      <c r="P567" s="677">
        <v>0.1445887445887446</v>
      </c>
      <c r="Q567" s="665">
        <v>501</v>
      </c>
    </row>
    <row r="568" spans="1:17" ht="14.4" customHeight="1" x14ac:dyDescent="0.3">
      <c r="A568" s="660" t="s">
        <v>7720</v>
      </c>
      <c r="B568" s="661" t="s">
        <v>7517</v>
      </c>
      <c r="C568" s="661" t="s">
        <v>7468</v>
      </c>
      <c r="D568" s="661" t="s">
        <v>7578</v>
      </c>
      <c r="E568" s="661" t="s">
        <v>7579</v>
      </c>
      <c r="F568" s="664"/>
      <c r="G568" s="664"/>
      <c r="H568" s="664"/>
      <c r="I568" s="664"/>
      <c r="J568" s="664">
        <v>1</v>
      </c>
      <c r="K568" s="664">
        <v>3696</v>
      </c>
      <c r="L568" s="664"/>
      <c r="M568" s="664">
        <v>3696</v>
      </c>
      <c r="N568" s="664"/>
      <c r="O568" s="664"/>
      <c r="P568" s="677"/>
      <c r="Q568" s="665"/>
    </row>
    <row r="569" spans="1:17" ht="14.4" customHeight="1" x14ac:dyDescent="0.3">
      <c r="A569" s="660" t="s">
        <v>7720</v>
      </c>
      <c r="B569" s="661" t="s">
        <v>7517</v>
      </c>
      <c r="C569" s="661" t="s">
        <v>7468</v>
      </c>
      <c r="D569" s="661" t="s">
        <v>7580</v>
      </c>
      <c r="E569" s="661" t="s">
        <v>7581</v>
      </c>
      <c r="F569" s="664">
        <v>35</v>
      </c>
      <c r="G569" s="664">
        <v>65975</v>
      </c>
      <c r="H569" s="664">
        <v>1</v>
      </c>
      <c r="I569" s="664">
        <v>1885</v>
      </c>
      <c r="J569" s="664">
        <v>28</v>
      </c>
      <c r="K569" s="664">
        <v>52864</v>
      </c>
      <c r="L569" s="664">
        <v>0.80127320954907166</v>
      </c>
      <c r="M569" s="664">
        <v>1888</v>
      </c>
      <c r="N569" s="664">
        <v>12</v>
      </c>
      <c r="O569" s="664">
        <v>22674</v>
      </c>
      <c r="P569" s="677">
        <v>0.34367563471011747</v>
      </c>
      <c r="Q569" s="665">
        <v>1889.5</v>
      </c>
    </row>
    <row r="570" spans="1:17" ht="14.4" customHeight="1" x14ac:dyDescent="0.3">
      <c r="A570" s="660" t="s">
        <v>7721</v>
      </c>
      <c r="B570" s="661" t="s">
        <v>7170</v>
      </c>
      <c r="C570" s="661" t="s">
        <v>7468</v>
      </c>
      <c r="D570" s="661" t="s">
        <v>7515</v>
      </c>
      <c r="E570" s="661" t="s">
        <v>7516</v>
      </c>
      <c r="F570" s="664">
        <v>1</v>
      </c>
      <c r="G570" s="664">
        <v>112</v>
      </c>
      <c r="H570" s="664">
        <v>1</v>
      </c>
      <c r="I570" s="664">
        <v>112</v>
      </c>
      <c r="J570" s="664"/>
      <c r="K570" s="664"/>
      <c r="L570" s="664"/>
      <c r="M570" s="664"/>
      <c r="N570" s="664">
        <v>1</v>
      </c>
      <c r="O570" s="664">
        <v>114</v>
      </c>
      <c r="P570" s="677">
        <v>1.0178571428571428</v>
      </c>
      <c r="Q570" s="665">
        <v>114</v>
      </c>
    </row>
    <row r="571" spans="1:17" ht="14.4" customHeight="1" x14ac:dyDescent="0.3">
      <c r="A571" s="660" t="s">
        <v>7722</v>
      </c>
      <c r="B571" s="661" t="s">
        <v>7170</v>
      </c>
      <c r="C571" s="661" t="s">
        <v>7468</v>
      </c>
      <c r="D571" s="661" t="s">
        <v>7469</v>
      </c>
      <c r="E571" s="661" t="s">
        <v>7470</v>
      </c>
      <c r="F571" s="664"/>
      <c r="G571" s="664"/>
      <c r="H571" s="664"/>
      <c r="I571" s="664"/>
      <c r="J571" s="664"/>
      <c r="K571" s="664"/>
      <c r="L571" s="664"/>
      <c r="M571" s="664"/>
      <c r="N571" s="664">
        <v>1</v>
      </c>
      <c r="O571" s="664">
        <v>35</v>
      </c>
      <c r="P571" s="677"/>
      <c r="Q571" s="665">
        <v>35</v>
      </c>
    </row>
    <row r="572" spans="1:17" ht="14.4" customHeight="1" x14ac:dyDescent="0.3">
      <c r="A572" s="660" t="s">
        <v>7722</v>
      </c>
      <c r="B572" s="661" t="s">
        <v>7170</v>
      </c>
      <c r="C572" s="661" t="s">
        <v>7468</v>
      </c>
      <c r="D572" s="661" t="s">
        <v>7473</v>
      </c>
      <c r="E572" s="661" t="s">
        <v>7474</v>
      </c>
      <c r="F572" s="664"/>
      <c r="G572" s="664"/>
      <c r="H572" s="664"/>
      <c r="I572" s="664"/>
      <c r="J572" s="664">
        <v>1</v>
      </c>
      <c r="K572" s="664">
        <v>163</v>
      </c>
      <c r="L572" s="664"/>
      <c r="M572" s="664">
        <v>163</v>
      </c>
      <c r="N572" s="664"/>
      <c r="O572" s="664"/>
      <c r="P572" s="677"/>
      <c r="Q572" s="665"/>
    </row>
    <row r="573" spans="1:17" ht="14.4" customHeight="1" x14ac:dyDescent="0.3">
      <c r="A573" s="660" t="s">
        <v>7722</v>
      </c>
      <c r="B573" s="661" t="s">
        <v>7170</v>
      </c>
      <c r="C573" s="661" t="s">
        <v>7468</v>
      </c>
      <c r="D573" s="661" t="s">
        <v>7501</v>
      </c>
      <c r="E573" s="661" t="s">
        <v>7502</v>
      </c>
      <c r="F573" s="664"/>
      <c r="G573" s="664"/>
      <c r="H573" s="664"/>
      <c r="I573" s="664"/>
      <c r="J573" s="664"/>
      <c r="K573" s="664"/>
      <c r="L573" s="664"/>
      <c r="M573" s="664"/>
      <c r="N573" s="664">
        <v>1</v>
      </c>
      <c r="O573" s="664">
        <v>0</v>
      </c>
      <c r="P573" s="677"/>
      <c r="Q573" s="665">
        <v>0</v>
      </c>
    </row>
    <row r="574" spans="1:17" ht="14.4" customHeight="1" x14ac:dyDescent="0.3">
      <c r="A574" s="660" t="s">
        <v>7722</v>
      </c>
      <c r="B574" s="661" t="s">
        <v>7170</v>
      </c>
      <c r="C574" s="661" t="s">
        <v>7468</v>
      </c>
      <c r="D574" s="661" t="s">
        <v>7505</v>
      </c>
      <c r="E574" s="661" t="s">
        <v>7506</v>
      </c>
      <c r="F574" s="664"/>
      <c r="G574" s="664"/>
      <c r="H574" s="664"/>
      <c r="I574" s="664"/>
      <c r="J574" s="664"/>
      <c r="K574" s="664"/>
      <c r="L574" s="664"/>
      <c r="M574" s="664"/>
      <c r="N574" s="664">
        <v>1</v>
      </c>
      <c r="O574" s="664">
        <v>645</v>
      </c>
      <c r="P574" s="677"/>
      <c r="Q574" s="665">
        <v>645</v>
      </c>
    </row>
    <row r="575" spans="1:17" ht="14.4" customHeight="1" x14ac:dyDescent="0.3">
      <c r="A575" s="660" t="s">
        <v>7722</v>
      </c>
      <c r="B575" s="661" t="s">
        <v>7170</v>
      </c>
      <c r="C575" s="661" t="s">
        <v>7468</v>
      </c>
      <c r="D575" s="661" t="s">
        <v>7515</v>
      </c>
      <c r="E575" s="661" t="s">
        <v>7516</v>
      </c>
      <c r="F575" s="664"/>
      <c r="G575" s="664"/>
      <c r="H575" s="664"/>
      <c r="I575" s="664"/>
      <c r="J575" s="664">
        <v>1</v>
      </c>
      <c r="K575" s="664">
        <v>112</v>
      </c>
      <c r="L575" s="664"/>
      <c r="M575" s="664">
        <v>112</v>
      </c>
      <c r="N575" s="664">
        <v>1</v>
      </c>
      <c r="O575" s="664">
        <v>114</v>
      </c>
      <c r="P575" s="677"/>
      <c r="Q575" s="665">
        <v>114</v>
      </c>
    </row>
    <row r="576" spans="1:17" ht="14.4" customHeight="1" x14ac:dyDescent="0.3">
      <c r="A576" s="660" t="s">
        <v>7722</v>
      </c>
      <c r="B576" s="661" t="s">
        <v>7517</v>
      </c>
      <c r="C576" s="661" t="s">
        <v>7468</v>
      </c>
      <c r="D576" s="661" t="s">
        <v>7469</v>
      </c>
      <c r="E576" s="661" t="s">
        <v>7470</v>
      </c>
      <c r="F576" s="664">
        <v>2</v>
      </c>
      <c r="G576" s="664">
        <v>68</v>
      </c>
      <c r="H576" s="664">
        <v>1</v>
      </c>
      <c r="I576" s="664">
        <v>34</v>
      </c>
      <c r="J576" s="664">
        <v>1</v>
      </c>
      <c r="K576" s="664">
        <v>34</v>
      </c>
      <c r="L576" s="664">
        <v>0.5</v>
      </c>
      <c r="M576" s="664">
        <v>34</v>
      </c>
      <c r="N576" s="664">
        <v>2</v>
      </c>
      <c r="O576" s="664">
        <v>70</v>
      </c>
      <c r="P576" s="677">
        <v>1.0294117647058822</v>
      </c>
      <c r="Q576" s="665">
        <v>35</v>
      </c>
    </row>
    <row r="577" spans="1:17" ht="14.4" customHeight="1" thickBot="1" x14ac:dyDescent="0.35">
      <c r="A577" s="666" t="s">
        <v>7722</v>
      </c>
      <c r="B577" s="667" t="s">
        <v>7517</v>
      </c>
      <c r="C577" s="667" t="s">
        <v>7468</v>
      </c>
      <c r="D577" s="667" t="s">
        <v>7513</v>
      </c>
      <c r="E577" s="667" t="s">
        <v>7514</v>
      </c>
      <c r="F577" s="670"/>
      <c r="G577" s="670"/>
      <c r="H577" s="670"/>
      <c r="I577" s="670"/>
      <c r="J577" s="670">
        <v>1</v>
      </c>
      <c r="K577" s="670">
        <v>163</v>
      </c>
      <c r="L577" s="670"/>
      <c r="M577" s="670">
        <v>163</v>
      </c>
      <c r="N577" s="670"/>
      <c r="O577" s="670"/>
      <c r="P577" s="678"/>
      <c r="Q577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334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314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841.76599999999996</v>
      </c>
      <c r="C5" s="114">
        <v>902.149</v>
      </c>
      <c r="D5" s="114">
        <v>996.98</v>
      </c>
      <c r="E5" s="131">
        <v>1.1843909114884661</v>
      </c>
      <c r="F5" s="132">
        <v>948</v>
      </c>
      <c r="G5" s="114">
        <v>982</v>
      </c>
      <c r="H5" s="114">
        <v>1094</v>
      </c>
      <c r="I5" s="133">
        <v>1.1540084388185654</v>
      </c>
      <c r="J5" s="123"/>
      <c r="K5" s="123"/>
      <c r="L5" s="7">
        <f>D5-B5</f>
        <v>155.21400000000006</v>
      </c>
      <c r="M5" s="8">
        <f>H5-F5</f>
        <v>146</v>
      </c>
    </row>
    <row r="6" spans="1:13" ht="14.4" hidden="1" customHeight="1" outlineLevel="1" x14ac:dyDescent="0.3">
      <c r="A6" s="119" t="s">
        <v>170</v>
      </c>
      <c r="B6" s="122">
        <v>154.846</v>
      </c>
      <c r="C6" s="113">
        <v>134.44900000000001</v>
      </c>
      <c r="D6" s="113">
        <v>162.91399999999999</v>
      </c>
      <c r="E6" s="134">
        <v>1.0521033801325186</v>
      </c>
      <c r="F6" s="135">
        <v>189</v>
      </c>
      <c r="G6" s="113">
        <v>169</v>
      </c>
      <c r="H6" s="113">
        <v>202</v>
      </c>
      <c r="I6" s="136">
        <v>1.0687830687830688</v>
      </c>
      <c r="J6" s="123"/>
      <c r="K6" s="123"/>
      <c r="L6" s="5">
        <f t="shared" ref="L6:L11" si="0">D6-B6</f>
        <v>8.0679999999999836</v>
      </c>
      <c r="M6" s="6">
        <f t="shared" ref="M6:M13" si="1">H6-F6</f>
        <v>13</v>
      </c>
    </row>
    <row r="7" spans="1:13" ht="14.4" hidden="1" customHeight="1" outlineLevel="1" x14ac:dyDescent="0.3">
      <c r="A7" s="119" t="s">
        <v>171</v>
      </c>
      <c r="B7" s="122">
        <v>361.29700000000003</v>
      </c>
      <c r="C7" s="113">
        <v>411.46199999999999</v>
      </c>
      <c r="D7" s="113">
        <v>483.53899999999999</v>
      </c>
      <c r="E7" s="134">
        <v>1.3383421395693846</v>
      </c>
      <c r="F7" s="135">
        <v>457</v>
      </c>
      <c r="G7" s="113">
        <v>474</v>
      </c>
      <c r="H7" s="113">
        <v>567</v>
      </c>
      <c r="I7" s="136">
        <v>1.2407002188183807</v>
      </c>
      <c r="J7" s="123"/>
      <c r="K7" s="123"/>
      <c r="L7" s="5">
        <f t="shared" si="0"/>
        <v>122.24199999999996</v>
      </c>
      <c r="M7" s="6">
        <f t="shared" si="1"/>
        <v>110</v>
      </c>
    </row>
    <row r="8" spans="1:13" ht="14.4" hidden="1" customHeight="1" outlineLevel="1" x14ac:dyDescent="0.3">
      <c r="A8" s="119" t="s">
        <v>172</v>
      </c>
      <c r="B8" s="122">
        <v>57.021000000000001</v>
      </c>
      <c r="C8" s="113">
        <v>53.433</v>
      </c>
      <c r="D8" s="113">
        <v>119.07299999999999</v>
      </c>
      <c r="E8" s="134">
        <v>2.0882306518651021</v>
      </c>
      <c r="F8" s="135">
        <v>66</v>
      </c>
      <c r="G8" s="113">
        <v>60</v>
      </c>
      <c r="H8" s="113">
        <v>125</v>
      </c>
      <c r="I8" s="136">
        <v>1.893939393939394</v>
      </c>
      <c r="J8" s="123"/>
      <c r="K8" s="123"/>
      <c r="L8" s="5">
        <f t="shared" si="0"/>
        <v>62.051999999999992</v>
      </c>
      <c r="M8" s="6">
        <f t="shared" si="1"/>
        <v>59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2.4020000000000001</v>
      </c>
      <c r="D9" s="113">
        <v>0</v>
      </c>
      <c r="E9" s="134" t="s">
        <v>590</v>
      </c>
      <c r="F9" s="135">
        <v>0</v>
      </c>
      <c r="G9" s="113">
        <v>2</v>
      </c>
      <c r="H9" s="113">
        <v>0</v>
      </c>
      <c r="I9" s="136" t="s">
        <v>590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141.678</v>
      </c>
      <c r="C10" s="113">
        <v>223.71199999999999</v>
      </c>
      <c r="D10" s="113">
        <v>245.227</v>
      </c>
      <c r="E10" s="134">
        <v>1.7308756475952514</v>
      </c>
      <c r="F10" s="135">
        <v>165</v>
      </c>
      <c r="G10" s="113">
        <v>240</v>
      </c>
      <c r="H10" s="113">
        <v>283</v>
      </c>
      <c r="I10" s="136">
        <v>1.7151515151515151</v>
      </c>
      <c r="J10" s="123"/>
      <c r="K10" s="123"/>
      <c r="L10" s="5">
        <f t="shared" si="0"/>
        <v>103.54900000000001</v>
      </c>
      <c r="M10" s="6">
        <f t="shared" si="1"/>
        <v>118</v>
      </c>
    </row>
    <row r="11" spans="1:13" ht="14.4" hidden="1" customHeight="1" outlineLevel="1" x14ac:dyDescent="0.3">
      <c r="A11" s="119" t="s">
        <v>175</v>
      </c>
      <c r="B11" s="122">
        <v>25.849</v>
      </c>
      <c r="C11" s="113">
        <v>39.341999999999999</v>
      </c>
      <c r="D11" s="113">
        <v>28.574999999999999</v>
      </c>
      <c r="E11" s="134">
        <v>1.1054586250918796</v>
      </c>
      <c r="F11" s="135">
        <v>22</v>
      </c>
      <c r="G11" s="113">
        <v>42</v>
      </c>
      <c r="H11" s="113">
        <v>31</v>
      </c>
      <c r="I11" s="136">
        <v>1.4090909090909092</v>
      </c>
      <c r="J11" s="123"/>
      <c r="K11" s="123"/>
      <c r="L11" s="5">
        <f t="shared" si="0"/>
        <v>2.7259999999999991</v>
      </c>
      <c r="M11" s="6">
        <f t="shared" si="1"/>
        <v>9</v>
      </c>
    </row>
    <row r="12" spans="1:13" ht="14.4" hidden="1" customHeight="1" outlineLevel="1" thickBot="1" x14ac:dyDescent="0.35">
      <c r="A12" s="244" t="s">
        <v>233</v>
      </c>
      <c r="B12" s="245">
        <v>2.609</v>
      </c>
      <c r="C12" s="246">
        <v>0</v>
      </c>
      <c r="D12" s="246">
        <v>15.433</v>
      </c>
      <c r="E12" s="247"/>
      <c r="F12" s="248">
        <v>4</v>
      </c>
      <c r="G12" s="246">
        <v>0</v>
      </c>
      <c r="H12" s="246">
        <v>18</v>
      </c>
      <c r="I12" s="249"/>
      <c r="J12" s="123"/>
      <c r="K12" s="123"/>
      <c r="L12" s="250">
        <f>D12-B12</f>
        <v>12.824</v>
      </c>
      <c r="M12" s="251">
        <f>H12-F12</f>
        <v>14</v>
      </c>
    </row>
    <row r="13" spans="1:13" ht="14.4" customHeight="1" collapsed="1" thickBot="1" x14ac:dyDescent="0.35">
      <c r="A13" s="120" t="s">
        <v>3</v>
      </c>
      <c r="B13" s="115">
        <f>SUM(B5:B12)</f>
        <v>1585.066</v>
      </c>
      <c r="C13" s="116">
        <f>SUM(C5:C12)</f>
        <v>1766.9490000000001</v>
      </c>
      <c r="D13" s="116">
        <f>SUM(D5:D12)</f>
        <v>2051.7410000000004</v>
      </c>
      <c r="E13" s="137">
        <f>IF(OR(D13=0,B13=0),0,D13/B13)</f>
        <v>1.2944199168993598</v>
      </c>
      <c r="F13" s="138">
        <f>SUM(F5:F12)</f>
        <v>1851</v>
      </c>
      <c r="G13" s="116">
        <f>SUM(G5:G12)</f>
        <v>1969</v>
      </c>
      <c r="H13" s="116">
        <f>SUM(H5:H12)</f>
        <v>2320</v>
      </c>
      <c r="I13" s="139">
        <f>IF(OR(H13=0,F13=0),0,H13/F13)</f>
        <v>1.2533765532144787</v>
      </c>
      <c r="J13" s="123"/>
      <c r="K13" s="123"/>
      <c r="L13" s="129">
        <f>D13-B13</f>
        <v>466.67500000000041</v>
      </c>
      <c r="M13" s="140">
        <f t="shared" si="1"/>
        <v>469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229</v>
      </c>
      <c r="B16" s="580" t="s">
        <v>71</v>
      </c>
      <c r="C16" s="581"/>
      <c r="D16" s="581"/>
      <c r="E16" s="582"/>
      <c r="F16" s="580" t="s">
        <v>314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841.76599999999996</v>
      </c>
      <c r="C18" s="114">
        <v>902.149</v>
      </c>
      <c r="D18" s="114">
        <v>996.98</v>
      </c>
      <c r="E18" s="131">
        <v>1.1843909114884661</v>
      </c>
      <c r="F18" s="121">
        <v>948</v>
      </c>
      <c r="G18" s="114">
        <v>982</v>
      </c>
      <c r="H18" s="114">
        <v>1094</v>
      </c>
      <c r="I18" s="133">
        <v>1.1540084388185654</v>
      </c>
      <c r="J18" s="571">
        <f>0.97*0.976</f>
        <v>0.94672000000000001</v>
      </c>
      <c r="K18" s="572"/>
      <c r="L18" s="147">
        <f>D18-B18</f>
        <v>155.21400000000006</v>
      </c>
      <c r="M18" s="148">
        <f>H18-F18</f>
        <v>146</v>
      </c>
    </row>
    <row r="19" spans="1:13" ht="14.4" hidden="1" customHeight="1" outlineLevel="1" x14ac:dyDescent="0.3">
      <c r="A19" s="119" t="s">
        <v>170</v>
      </c>
      <c r="B19" s="122">
        <v>154.846</v>
      </c>
      <c r="C19" s="113">
        <v>134.44900000000001</v>
      </c>
      <c r="D19" s="113">
        <v>162.91399999999999</v>
      </c>
      <c r="E19" s="134">
        <v>1.0521033801325186</v>
      </c>
      <c r="F19" s="122">
        <v>189</v>
      </c>
      <c r="G19" s="113">
        <v>169</v>
      </c>
      <c r="H19" s="113">
        <v>202</v>
      </c>
      <c r="I19" s="136">
        <v>1.0687830687830688</v>
      </c>
      <c r="J19" s="571">
        <f>0.97*1.096</f>
        <v>1.0631200000000001</v>
      </c>
      <c r="K19" s="572"/>
      <c r="L19" s="149">
        <f t="shared" ref="L19:L26" si="2">D19-B19</f>
        <v>8.0679999999999836</v>
      </c>
      <c r="M19" s="150">
        <f t="shared" ref="M19:M26" si="3">H19-F19</f>
        <v>13</v>
      </c>
    </row>
    <row r="20" spans="1:13" ht="14.4" hidden="1" customHeight="1" outlineLevel="1" x14ac:dyDescent="0.3">
      <c r="A20" s="119" t="s">
        <v>171</v>
      </c>
      <c r="B20" s="122">
        <v>361.29700000000003</v>
      </c>
      <c r="C20" s="113">
        <v>411.46199999999999</v>
      </c>
      <c r="D20" s="113">
        <v>483.53899999999999</v>
      </c>
      <c r="E20" s="134">
        <v>1.3383421395693846</v>
      </c>
      <c r="F20" s="122">
        <v>457</v>
      </c>
      <c r="G20" s="113">
        <v>474</v>
      </c>
      <c r="H20" s="113">
        <v>567</v>
      </c>
      <c r="I20" s="136">
        <v>1.2407002188183807</v>
      </c>
      <c r="J20" s="571">
        <f>0.97*1.047</f>
        <v>1.01559</v>
      </c>
      <c r="K20" s="572"/>
      <c r="L20" s="149">
        <f t="shared" si="2"/>
        <v>122.24199999999996</v>
      </c>
      <c r="M20" s="150">
        <f t="shared" si="3"/>
        <v>110</v>
      </c>
    </row>
    <row r="21" spans="1:13" ht="14.4" hidden="1" customHeight="1" outlineLevel="1" x14ac:dyDescent="0.3">
      <c r="A21" s="119" t="s">
        <v>172</v>
      </c>
      <c r="B21" s="122">
        <v>57.021000000000001</v>
      </c>
      <c r="C21" s="113">
        <v>53.433</v>
      </c>
      <c r="D21" s="113">
        <v>119.07299999999999</v>
      </c>
      <c r="E21" s="134">
        <v>2.0882306518651021</v>
      </c>
      <c r="F21" s="122">
        <v>66</v>
      </c>
      <c r="G21" s="113">
        <v>60</v>
      </c>
      <c r="H21" s="113">
        <v>125</v>
      </c>
      <c r="I21" s="136">
        <v>1.893939393939394</v>
      </c>
      <c r="J21" s="571">
        <f>0.97*1.091</f>
        <v>1.05827</v>
      </c>
      <c r="K21" s="572"/>
      <c r="L21" s="149">
        <f t="shared" si="2"/>
        <v>62.051999999999992</v>
      </c>
      <c r="M21" s="150">
        <f t="shared" si="3"/>
        <v>59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2.4020000000000001</v>
      </c>
      <c r="D22" s="113">
        <v>0</v>
      </c>
      <c r="E22" s="134" t="s">
        <v>590</v>
      </c>
      <c r="F22" s="122">
        <v>0</v>
      </c>
      <c r="G22" s="113">
        <v>2</v>
      </c>
      <c r="H22" s="113">
        <v>0</v>
      </c>
      <c r="I22" s="136" t="s">
        <v>590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141.678</v>
      </c>
      <c r="C23" s="113">
        <v>223.71199999999999</v>
      </c>
      <c r="D23" s="113">
        <v>245.227</v>
      </c>
      <c r="E23" s="134">
        <v>1.7308756475952514</v>
      </c>
      <c r="F23" s="122">
        <v>165</v>
      </c>
      <c r="G23" s="113">
        <v>240</v>
      </c>
      <c r="H23" s="113">
        <v>283</v>
      </c>
      <c r="I23" s="136">
        <v>1.7151515151515151</v>
      </c>
      <c r="J23" s="571">
        <f>0.97*1.096</f>
        <v>1.0631200000000001</v>
      </c>
      <c r="K23" s="572"/>
      <c r="L23" s="149">
        <f t="shared" si="2"/>
        <v>103.54900000000001</v>
      </c>
      <c r="M23" s="150">
        <f t="shared" si="3"/>
        <v>118</v>
      </c>
    </row>
    <row r="24" spans="1:13" ht="14.4" hidden="1" customHeight="1" outlineLevel="1" x14ac:dyDescent="0.3">
      <c r="A24" s="119" t="s">
        <v>175</v>
      </c>
      <c r="B24" s="122">
        <v>25.849</v>
      </c>
      <c r="C24" s="113">
        <v>39.341999999999999</v>
      </c>
      <c r="D24" s="113">
        <v>28.574999999999999</v>
      </c>
      <c r="E24" s="134">
        <v>1.1054586250918796</v>
      </c>
      <c r="F24" s="122">
        <v>22</v>
      </c>
      <c r="G24" s="113">
        <v>42</v>
      </c>
      <c r="H24" s="113">
        <v>31</v>
      </c>
      <c r="I24" s="136">
        <v>1.4090909090909092</v>
      </c>
      <c r="J24" s="571">
        <f>0.97*0.989</f>
        <v>0.95933000000000002</v>
      </c>
      <c r="K24" s="572"/>
      <c r="L24" s="149">
        <f t="shared" si="2"/>
        <v>2.7259999999999991</v>
      </c>
      <c r="M24" s="150">
        <f t="shared" si="3"/>
        <v>9</v>
      </c>
    </row>
    <row r="25" spans="1:13" ht="14.4" hidden="1" customHeight="1" outlineLevel="1" thickBot="1" x14ac:dyDescent="0.35">
      <c r="A25" s="244" t="s">
        <v>233</v>
      </c>
      <c r="B25" s="245">
        <v>2.609</v>
      </c>
      <c r="C25" s="246">
        <v>0</v>
      </c>
      <c r="D25" s="246">
        <v>15.433</v>
      </c>
      <c r="E25" s="247"/>
      <c r="F25" s="245">
        <v>4</v>
      </c>
      <c r="G25" s="246">
        <v>0</v>
      </c>
      <c r="H25" s="246">
        <v>18</v>
      </c>
      <c r="I25" s="249"/>
      <c r="J25" s="365"/>
      <c r="K25" s="366"/>
      <c r="L25" s="252">
        <f>D25-B25</f>
        <v>12.824</v>
      </c>
      <c r="M25" s="253">
        <f>H25-F25</f>
        <v>14</v>
      </c>
    </row>
    <row r="26" spans="1:13" ht="14.4" customHeight="1" collapsed="1" thickBot="1" x14ac:dyDescent="0.35">
      <c r="A26" s="151" t="s">
        <v>3</v>
      </c>
      <c r="B26" s="152">
        <f>SUM(B18:B25)</f>
        <v>1585.066</v>
      </c>
      <c r="C26" s="153">
        <f>SUM(C18:C25)</f>
        <v>1766.9490000000001</v>
      </c>
      <c r="D26" s="153">
        <f>SUM(D18:D25)</f>
        <v>2051.7410000000004</v>
      </c>
      <c r="E26" s="154">
        <f>IF(OR(D26=0,B26=0),0,D26/B26)</f>
        <v>1.2944199168993598</v>
      </c>
      <c r="F26" s="152">
        <f>SUM(F18:F25)</f>
        <v>1851</v>
      </c>
      <c r="G26" s="153">
        <f>SUM(G18:G25)</f>
        <v>1969</v>
      </c>
      <c r="H26" s="153">
        <f>SUM(H18:H25)</f>
        <v>2320</v>
      </c>
      <c r="I26" s="155">
        <f>IF(OR(H26=0,F26=0),0,H26/F26)</f>
        <v>1.2533765532144787</v>
      </c>
      <c r="J26" s="123"/>
      <c r="K26" s="123"/>
      <c r="L26" s="145">
        <f t="shared" si="2"/>
        <v>466.67500000000041</v>
      </c>
      <c r="M26" s="156">
        <f t="shared" si="3"/>
        <v>469</v>
      </c>
    </row>
    <row r="27" spans="1:13" ht="14.4" customHeight="1" x14ac:dyDescent="0.3">
      <c r="A27" s="157"/>
      <c r="B27" s="583" t="s">
        <v>231</v>
      </c>
      <c r="C27" s="584"/>
      <c r="D27" s="584"/>
      <c r="E27" s="584"/>
      <c r="F27" s="583" t="s">
        <v>232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230</v>
      </c>
      <c r="B29" s="575" t="s">
        <v>71</v>
      </c>
      <c r="C29" s="576"/>
      <c r="D29" s="576"/>
      <c r="E29" s="577"/>
      <c r="F29" s="576" t="s">
        <v>314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590</v>
      </c>
      <c r="F31" s="132">
        <v>0</v>
      </c>
      <c r="G31" s="114">
        <v>0</v>
      </c>
      <c r="H31" s="114">
        <v>0</v>
      </c>
      <c r="I31" s="133" t="s">
        <v>590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590</v>
      </c>
      <c r="F32" s="135">
        <v>0</v>
      </c>
      <c r="G32" s="113">
        <v>0</v>
      </c>
      <c r="H32" s="113">
        <v>0</v>
      </c>
      <c r="I32" s="136" t="s">
        <v>590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590</v>
      </c>
      <c r="F33" s="135">
        <v>0</v>
      </c>
      <c r="G33" s="113">
        <v>0</v>
      </c>
      <c r="H33" s="113">
        <v>0</v>
      </c>
      <c r="I33" s="136" t="s">
        <v>590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590</v>
      </c>
      <c r="F34" s="135">
        <v>0</v>
      </c>
      <c r="G34" s="113">
        <v>0</v>
      </c>
      <c r="H34" s="113">
        <v>0</v>
      </c>
      <c r="I34" s="136" t="s">
        <v>590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590</v>
      </c>
      <c r="F35" s="135">
        <v>0</v>
      </c>
      <c r="G35" s="113">
        <v>0</v>
      </c>
      <c r="H35" s="113">
        <v>0</v>
      </c>
      <c r="I35" s="136" t="s">
        <v>590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590</v>
      </c>
      <c r="F36" s="135">
        <v>0</v>
      </c>
      <c r="G36" s="113">
        <v>0</v>
      </c>
      <c r="H36" s="113">
        <v>0</v>
      </c>
      <c r="I36" s="136" t="s">
        <v>590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590</v>
      </c>
      <c r="F37" s="135">
        <v>0</v>
      </c>
      <c r="G37" s="113">
        <v>0</v>
      </c>
      <c r="H37" s="113">
        <v>0</v>
      </c>
      <c r="I37" s="136" t="s">
        <v>590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233</v>
      </c>
      <c r="B38" s="245">
        <v>0</v>
      </c>
      <c r="C38" s="246">
        <v>0</v>
      </c>
      <c r="D38" s="246">
        <v>0</v>
      </c>
      <c r="E38" s="247"/>
      <c r="F38" s="248">
        <v>0</v>
      </c>
      <c r="G38" s="246">
        <v>0</v>
      </c>
      <c r="H38" s="246">
        <v>0</v>
      </c>
      <c r="I38" s="249"/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317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313</v>
      </c>
    </row>
    <row r="43" spans="1:13" ht="14.4" customHeight="1" x14ac:dyDescent="0.25">
      <c r="A43" s="450" t="s">
        <v>319</v>
      </c>
    </row>
    <row r="44" spans="1:13" ht="14.4" customHeight="1" x14ac:dyDescent="0.25">
      <c r="A44" s="449" t="s">
        <v>315</v>
      </c>
    </row>
    <row r="45" spans="1:13" ht="14.4" customHeight="1" x14ac:dyDescent="0.25">
      <c r="A45" s="450" t="s">
        <v>316</v>
      </c>
    </row>
    <row r="46" spans="1:13" ht="14.4" customHeight="1" x14ac:dyDescent="0.3">
      <c r="A46" s="243" t="s">
        <v>318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1465.49</v>
      </c>
      <c r="C33" s="203">
        <v>1185</v>
      </c>
      <c r="D33" s="84">
        <f>IF(C33="","",C33-B33)</f>
        <v>-280.49</v>
      </c>
      <c r="E33" s="85">
        <f>IF(C33="","",C33/B33)</f>
        <v>0.80860326580188191</v>
      </c>
      <c r="F33" s="86">
        <v>185.23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3150.52</v>
      </c>
      <c r="C34" s="204">
        <v>2875</v>
      </c>
      <c r="D34" s="87">
        <f t="shared" ref="D34:D45" si="0">IF(C34="","",C34-B34)</f>
        <v>-275.52</v>
      </c>
      <c r="E34" s="88">
        <f t="shared" ref="E34:E45" si="1">IF(C34="","",C34/B34)</f>
        <v>0.9125477698919543</v>
      </c>
      <c r="F34" s="89">
        <v>691.73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5049.38</v>
      </c>
      <c r="C35" s="204">
        <v>4591</v>
      </c>
      <c r="D35" s="87">
        <f t="shared" si="0"/>
        <v>-458.38000000000011</v>
      </c>
      <c r="E35" s="88">
        <f t="shared" si="1"/>
        <v>0.9092205379670375</v>
      </c>
      <c r="F35" s="89">
        <v>1032.71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6850.58</v>
      </c>
      <c r="C36" s="204">
        <v>6262</v>
      </c>
      <c r="D36" s="87">
        <f t="shared" si="0"/>
        <v>-588.57999999999993</v>
      </c>
      <c r="E36" s="88">
        <f t="shared" si="1"/>
        <v>0.9140831871170032</v>
      </c>
      <c r="F36" s="89">
        <v>1461.42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8195.4599999999991</v>
      </c>
      <c r="C37" s="204">
        <v>7521</v>
      </c>
      <c r="D37" s="87">
        <f t="shared" si="0"/>
        <v>-674.45999999999913</v>
      </c>
      <c r="E37" s="88">
        <f t="shared" si="1"/>
        <v>0.91770321617090445</v>
      </c>
      <c r="F37" s="89">
        <v>1810.24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9849.44</v>
      </c>
      <c r="C38" s="204">
        <v>9147</v>
      </c>
      <c r="D38" s="87">
        <f t="shared" si="0"/>
        <v>-702.44000000000051</v>
      </c>
      <c r="E38" s="88">
        <f t="shared" si="1"/>
        <v>0.92868223980246589</v>
      </c>
      <c r="F38" s="89">
        <v>2261.4699999999998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11858.04</v>
      </c>
      <c r="C39" s="204">
        <v>10873</v>
      </c>
      <c r="D39" s="87">
        <f t="shared" si="0"/>
        <v>-985.04000000000087</v>
      </c>
      <c r="E39" s="88">
        <f t="shared" si="1"/>
        <v>0.91693062259867564</v>
      </c>
      <c r="F39" s="89">
        <v>2668.13</v>
      </c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13572.52</v>
      </c>
      <c r="C40" s="204">
        <v>12396</v>
      </c>
      <c r="D40" s="87">
        <f t="shared" si="0"/>
        <v>-1176.5200000000004</v>
      </c>
      <c r="E40" s="88">
        <f t="shared" si="1"/>
        <v>0.91331602384818733</v>
      </c>
      <c r="F40" s="89">
        <v>3061.95</v>
      </c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15412.71</v>
      </c>
      <c r="C41" s="204">
        <v>14107</v>
      </c>
      <c r="D41" s="87">
        <f t="shared" si="0"/>
        <v>-1305.7099999999991</v>
      </c>
      <c r="E41" s="88">
        <f t="shared" si="1"/>
        <v>0.91528355493615343</v>
      </c>
      <c r="F41" s="89">
        <v>3457.33</v>
      </c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17107.23</v>
      </c>
      <c r="C42" s="204">
        <v>15704</v>
      </c>
      <c r="D42" s="87">
        <f t="shared" si="0"/>
        <v>-1403.2299999999996</v>
      </c>
      <c r="E42" s="88">
        <f t="shared" si="1"/>
        <v>0.91797444706127174</v>
      </c>
      <c r="F42" s="89">
        <v>3868.67</v>
      </c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1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7946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334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2012</v>
      </c>
      <c r="C3" s="603"/>
      <c r="D3" s="604"/>
      <c r="E3" s="602">
        <v>2013</v>
      </c>
      <c r="F3" s="603"/>
      <c r="G3" s="604"/>
      <c r="H3" s="602">
        <v>2014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23"/>
      <c r="B4" s="824" t="s">
        <v>84</v>
      </c>
      <c r="C4" s="825" t="s">
        <v>72</v>
      </c>
      <c r="D4" s="826" t="s">
        <v>85</v>
      </c>
      <c r="E4" s="824" t="s">
        <v>84</v>
      </c>
      <c r="F4" s="825" t="s">
        <v>72</v>
      </c>
      <c r="G4" s="826" t="s">
        <v>85</v>
      </c>
      <c r="H4" s="824" t="s">
        <v>84</v>
      </c>
      <c r="I4" s="825" t="s">
        <v>72</v>
      </c>
      <c r="J4" s="826" t="s">
        <v>85</v>
      </c>
      <c r="K4" s="827"/>
      <c r="L4" s="828"/>
      <c r="M4" s="828"/>
      <c r="N4" s="828"/>
      <c r="O4" s="829"/>
      <c r="P4" s="830"/>
      <c r="Q4" s="831" t="s">
        <v>73</v>
      </c>
      <c r="R4" s="832" t="s">
        <v>72</v>
      </c>
      <c r="S4" s="833" t="s">
        <v>86</v>
      </c>
      <c r="T4" s="834" t="s">
        <v>87</v>
      </c>
      <c r="U4" s="834" t="s">
        <v>88</v>
      </c>
      <c r="V4" s="835" t="s">
        <v>2</v>
      </c>
      <c r="W4" s="836" t="s">
        <v>89</v>
      </c>
    </row>
    <row r="5" spans="1:23" ht="14.4" customHeight="1" x14ac:dyDescent="0.3">
      <c r="A5" s="866" t="s">
        <v>7724</v>
      </c>
      <c r="B5" s="837"/>
      <c r="C5" s="838"/>
      <c r="D5" s="839"/>
      <c r="E5" s="840">
        <v>1</v>
      </c>
      <c r="F5" s="841">
        <v>6.5</v>
      </c>
      <c r="G5" s="842">
        <v>13</v>
      </c>
      <c r="H5" s="843"/>
      <c r="I5" s="844"/>
      <c r="J5" s="845"/>
      <c r="K5" s="846">
        <v>6.5</v>
      </c>
      <c r="L5" s="843">
        <v>5</v>
      </c>
      <c r="M5" s="843">
        <v>46</v>
      </c>
      <c r="N5" s="847">
        <v>15.21</v>
      </c>
      <c r="O5" s="843" t="s">
        <v>7725</v>
      </c>
      <c r="P5" s="848" t="s">
        <v>7726</v>
      </c>
      <c r="Q5" s="849">
        <f>H5-B5</f>
        <v>0</v>
      </c>
      <c r="R5" s="849">
        <f>I5-C5</f>
        <v>0</v>
      </c>
      <c r="S5" s="837" t="str">
        <f>IF(H5=0,"",H5*N5)</f>
        <v/>
      </c>
      <c r="T5" s="837" t="str">
        <f>IF(H5=0,"",H5*J5)</f>
        <v/>
      </c>
      <c r="U5" s="837" t="str">
        <f>IF(H5=0,"",T5-S5)</f>
        <v/>
      </c>
      <c r="V5" s="850" t="str">
        <f>IF(H5=0,"",T5/S5)</f>
        <v/>
      </c>
      <c r="W5" s="851"/>
    </row>
    <row r="6" spans="1:23" ht="14.4" customHeight="1" x14ac:dyDescent="0.3">
      <c r="A6" s="880" t="s">
        <v>7727</v>
      </c>
      <c r="B6" s="898"/>
      <c r="C6" s="899"/>
      <c r="D6" s="900"/>
      <c r="E6" s="901">
        <v>6</v>
      </c>
      <c r="F6" s="902">
        <v>3.64</v>
      </c>
      <c r="G6" s="903">
        <v>5.8</v>
      </c>
      <c r="H6" s="904">
        <v>3</v>
      </c>
      <c r="I6" s="905">
        <v>1.82</v>
      </c>
      <c r="J6" s="906">
        <v>3.7</v>
      </c>
      <c r="K6" s="907">
        <v>0.61</v>
      </c>
      <c r="L6" s="904">
        <v>2</v>
      </c>
      <c r="M6" s="904">
        <v>22</v>
      </c>
      <c r="N6" s="908">
        <v>7.44</v>
      </c>
      <c r="O6" s="904" t="s">
        <v>7725</v>
      </c>
      <c r="P6" s="909" t="s">
        <v>7728</v>
      </c>
      <c r="Q6" s="910">
        <f t="shared" ref="Q6:R69" si="0">H6-B6</f>
        <v>3</v>
      </c>
      <c r="R6" s="910">
        <f t="shared" si="0"/>
        <v>1.82</v>
      </c>
      <c r="S6" s="898">
        <f t="shared" ref="S6:S69" si="1">IF(H6=0,"",H6*N6)</f>
        <v>22.32</v>
      </c>
      <c r="T6" s="898">
        <f t="shared" ref="T6:T69" si="2">IF(H6=0,"",H6*J6)</f>
        <v>11.100000000000001</v>
      </c>
      <c r="U6" s="898">
        <f t="shared" ref="U6:U69" si="3">IF(H6=0,"",T6-S6)</f>
        <v>-11.219999999999999</v>
      </c>
      <c r="V6" s="911">
        <f t="shared" ref="V6:V69" si="4">IF(H6=0,"",T6/S6)</f>
        <v>0.49731182795698931</v>
      </c>
      <c r="W6" s="912"/>
    </row>
    <row r="7" spans="1:23" ht="14.4" customHeight="1" x14ac:dyDescent="0.3">
      <c r="A7" s="867" t="s">
        <v>7729</v>
      </c>
      <c r="B7" s="852">
        <v>1</v>
      </c>
      <c r="C7" s="853">
        <v>0.73</v>
      </c>
      <c r="D7" s="821">
        <v>11</v>
      </c>
      <c r="E7" s="854">
        <v>6</v>
      </c>
      <c r="F7" s="855">
        <v>4.3499999999999996</v>
      </c>
      <c r="G7" s="811">
        <v>6.7</v>
      </c>
      <c r="H7" s="856">
        <v>4</v>
      </c>
      <c r="I7" s="857">
        <v>2.84</v>
      </c>
      <c r="J7" s="812">
        <v>12.5</v>
      </c>
      <c r="K7" s="858">
        <v>0.73</v>
      </c>
      <c r="L7" s="856">
        <v>3</v>
      </c>
      <c r="M7" s="856">
        <v>28</v>
      </c>
      <c r="N7" s="859">
        <v>9.44</v>
      </c>
      <c r="O7" s="856" t="s">
        <v>7725</v>
      </c>
      <c r="P7" s="860" t="s">
        <v>7730</v>
      </c>
      <c r="Q7" s="861">
        <f t="shared" si="0"/>
        <v>3</v>
      </c>
      <c r="R7" s="861">
        <f t="shared" si="0"/>
        <v>2.11</v>
      </c>
      <c r="S7" s="852">
        <f t="shared" si="1"/>
        <v>37.76</v>
      </c>
      <c r="T7" s="852">
        <f t="shared" si="2"/>
        <v>50</v>
      </c>
      <c r="U7" s="852">
        <f t="shared" si="3"/>
        <v>12.240000000000002</v>
      </c>
      <c r="V7" s="862">
        <f t="shared" si="4"/>
        <v>1.3241525423728815</v>
      </c>
      <c r="W7" s="813">
        <v>21</v>
      </c>
    </row>
    <row r="8" spans="1:23" ht="14.4" customHeight="1" x14ac:dyDescent="0.3">
      <c r="A8" s="867" t="s">
        <v>7731</v>
      </c>
      <c r="B8" s="852"/>
      <c r="C8" s="853"/>
      <c r="D8" s="821"/>
      <c r="E8" s="854">
        <v>1</v>
      </c>
      <c r="F8" s="855">
        <v>0.56999999999999995</v>
      </c>
      <c r="G8" s="811">
        <v>2</v>
      </c>
      <c r="H8" s="856">
        <v>2</v>
      </c>
      <c r="I8" s="857">
        <v>1.49</v>
      </c>
      <c r="J8" s="814">
        <v>6.5</v>
      </c>
      <c r="K8" s="858">
        <v>0.97</v>
      </c>
      <c r="L8" s="856">
        <v>4</v>
      </c>
      <c r="M8" s="856">
        <v>35</v>
      </c>
      <c r="N8" s="859">
        <v>11.68</v>
      </c>
      <c r="O8" s="856" t="s">
        <v>7725</v>
      </c>
      <c r="P8" s="860" t="s">
        <v>7732</v>
      </c>
      <c r="Q8" s="861">
        <f t="shared" si="0"/>
        <v>2</v>
      </c>
      <c r="R8" s="861">
        <f t="shared" si="0"/>
        <v>1.49</v>
      </c>
      <c r="S8" s="852">
        <f t="shared" si="1"/>
        <v>23.36</v>
      </c>
      <c r="T8" s="852">
        <f t="shared" si="2"/>
        <v>13</v>
      </c>
      <c r="U8" s="852">
        <f t="shared" si="3"/>
        <v>-10.36</v>
      </c>
      <c r="V8" s="862">
        <f t="shared" si="4"/>
        <v>0.55650684931506855</v>
      </c>
      <c r="W8" s="813"/>
    </row>
    <row r="9" spans="1:23" ht="14.4" customHeight="1" x14ac:dyDescent="0.3">
      <c r="A9" s="913" t="s">
        <v>7733</v>
      </c>
      <c r="B9" s="914"/>
      <c r="C9" s="915"/>
      <c r="D9" s="916"/>
      <c r="E9" s="917">
        <v>1</v>
      </c>
      <c r="F9" s="918">
        <v>0.92</v>
      </c>
      <c r="G9" s="919">
        <v>5</v>
      </c>
      <c r="H9" s="920"/>
      <c r="I9" s="921"/>
      <c r="J9" s="922"/>
      <c r="K9" s="923">
        <v>0.92</v>
      </c>
      <c r="L9" s="920">
        <v>4</v>
      </c>
      <c r="M9" s="920">
        <v>32</v>
      </c>
      <c r="N9" s="924">
        <v>10.7</v>
      </c>
      <c r="O9" s="920" t="s">
        <v>7725</v>
      </c>
      <c r="P9" s="925" t="s">
        <v>7734</v>
      </c>
      <c r="Q9" s="926">
        <f t="shared" si="0"/>
        <v>0</v>
      </c>
      <c r="R9" s="926">
        <f t="shared" si="0"/>
        <v>0</v>
      </c>
      <c r="S9" s="914" t="str">
        <f t="shared" si="1"/>
        <v/>
      </c>
      <c r="T9" s="914" t="str">
        <f t="shared" si="2"/>
        <v/>
      </c>
      <c r="U9" s="914" t="str">
        <f t="shared" si="3"/>
        <v/>
      </c>
      <c r="V9" s="927" t="str">
        <f t="shared" si="4"/>
        <v/>
      </c>
      <c r="W9" s="928"/>
    </row>
    <row r="10" spans="1:23" ht="14.4" customHeight="1" x14ac:dyDescent="0.3">
      <c r="A10" s="929" t="s">
        <v>7735</v>
      </c>
      <c r="B10" s="898"/>
      <c r="C10" s="899"/>
      <c r="D10" s="900"/>
      <c r="E10" s="930"/>
      <c r="F10" s="905"/>
      <c r="G10" s="906"/>
      <c r="H10" s="901">
        <v>1</v>
      </c>
      <c r="I10" s="902">
        <v>0.95</v>
      </c>
      <c r="J10" s="903">
        <v>7</v>
      </c>
      <c r="K10" s="907">
        <v>0.95</v>
      </c>
      <c r="L10" s="904">
        <v>3</v>
      </c>
      <c r="M10" s="904">
        <v>27</v>
      </c>
      <c r="N10" s="908">
        <v>9.14</v>
      </c>
      <c r="O10" s="904" t="s">
        <v>7725</v>
      </c>
      <c r="P10" s="909" t="s">
        <v>7736</v>
      </c>
      <c r="Q10" s="910">
        <f t="shared" si="0"/>
        <v>1</v>
      </c>
      <c r="R10" s="910">
        <f t="shared" si="0"/>
        <v>0.95</v>
      </c>
      <c r="S10" s="898">
        <f t="shared" si="1"/>
        <v>9.14</v>
      </c>
      <c r="T10" s="898">
        <f t="shared" si="2"/>
        <v>7</v>
      </c>
      <c r="U10" s="898">
        <f t="shared" si="3"/>
        <v>-2.1400000000000006</v>
      </c>
      <c r="V10" s="911">
        <f t="shared" si="4"/>
        <v>0.76586433260393871</v>
      </c>
      <c r="W10" s="912"/>
    </row>
    <row r="11" spans="1:23" ht="14.4" customHeight="1" x14ac:dyDescent="0.3">
      <c r="A11" s="929" t="s">
        <v>7737</v>
      </c>
      <c r="B11" s="931">
        <v>1</v>
      </c>
      <c r="C11" s="932">
        <v>0.63</v>
      </c>
      <c r="D11" s="933">
        <v>4</v>
      </c>
      <c r="E11" s="930"/>
      <c r="F11" s="905"/>
      <c r="G11" s="906"/>
      <c r="H11" s="904"/>
      <c r="I11" s="905"/>
      <c r="J11" s="906"/>
      <c r="K11" s="907">
        <v>0.63</v>
      </c>
      <c r="L11" s="904">
        <v>2</v>
      </c>
      <c r="M11" s="904">
        <v>21</v>
      </c>
      <c r="N11" s="908">
        <v>7.01</v>
      </c>
      <c r="O11" s="904" t="s">
        <v>7725</v>
      </c>
      <c r="P11" s="909" t="s">
        <v>7738</v>
      </c>
      <c r="Q11" s="910">
        <f t="shared" si="0"/>
        <v>-1</v>
      </c>
      <c r="R11" s="910">
        <f t="shared" si="0"/>
        <v>-0.63</v>
      </c>
      <c r="S11" s="898" t="str">
        <f t="shared" si="1"/>
        <v/>
      </c>
      <c r="T11" s="898" t="str">
        <f t="shared" si="2"/>
        <v/>
      </c>
      <c r="U11" s="898" t="str">
        <f t="shared" si="3"/>
        <v/>
      </c>
      <c r="V11" s="911" t="str">
        <f t="shared" si="4"/>
        <v/>
      </c>
      <c r="W11" s="912"/>
    </row>
    <row r="12" spans="1:23" ht="14.4" customHeight="1" x14ac:dyDescent="0.3">
      <c r="A12" s="929" t="s">
        <v>7739</v>
      </c>
      <c r="B12" s="898"/>
      <c r="C12" s="899"/>
      <c r="D12" s="900"/>
      <c r="E12" s="930"/>
      <c r="F12" s="905"/>
      <c r="G12" s="906"/>
      <c r="H12" s="901">
        <v>1</v>
      </c>
      <c r="I12" s="902">
        <v>0.39</v>
      </c>
      <c r="J12" s="903">
        <v>3</v>
      </c>
      <c r="K12" s="907">
        <v>0.37</v>
      </c>
      <c r="L12" s="904">
        <v>1</v>
      </c>
      <c r="M12" s="904">
        <v>12</v>
      </c>
      <c r="N12" s="908">
        <v>3.96</v>
      </c>
      <c r="O12" s="904" t="s">
        <v>7725</v>
      </c>
      <c r="P12" s="909" t="s">
        <v>7740</v>
      </c>
      <c r="Q12" s="910">
        <f t="shared" si="0"/>
        <v>1</v>
      </c>
      <c r="R12" s="910">
        <f t="shared" si="0"/>
        <v>0.39</v>
      </c>
      <c r="S12" s="898">
        <f t="shared" si="1"/>
        <v>3.96</v>
      </c>
      <c r="T12" s="898">
        <f t="shared" si="2"/>
        <v>3</v>
      </c>
      <c r="U12" s="898">
        <f t="shared" si="3"/>
        <v>-0.96</v>
      </c>
      <c r="V12" s="911">
        <f t="shared" si="4"/>
        <v>0.75757575757575757</v>
      </c>
      <c r="W12" s="912"/>
    </row>
    <row r="13" spans="1:23" ht="14.4" customHeight="1" x14ac:dyDescent="0.3">
      <c r="A13" s="867" t="s">
        <v>7741</v>
      </c>
      <c r="B13" s="852"/>
      <c r="C13" s="853"/>
      <c r="D13" s="821"/>
      <c r="E13" s="863"/>
      <c r="F13" s="857"/>
      <c r="G13" s="814"/>
      <c r="H13" s="854">
        <v>2</v>
      </c>
      <c r="I13" s="855">
        <v>0.9</v>
      </c>
      <c r="J13" s="811">
        <v>2</v>
      </c>
      <c r="K13" s="858">
        <v>0.45</v>
      </c>
      <c r="L13" s="856">
        <v>2</v>
      </c>
      <c r="M13" s="856">
        <v>15</v>
      </c>
      <c r="N13" s="859">
        <v>4.87</v>
      </c>
      <c r="O13" s="856" t="s">
        <v>7725</v>
      </c>
      <c r="P13" s="860" t="s">
        <v>7742</v>
      </c>
      <c r="Q13" s="861">
        <f t="shared" si="0"/>
        <v>2</v>
      </c>
      <c r="R13" s="861">
        <f t="shared" si="0"/>
        <v>0.9</v>
      </c>
      <c r="S13" s="852">
        <f t="shared" si="1"/>
        <v>9.74</v>
      </c>
      <c r="T13" s="852">
        <f t="shared" si="2"/>
        <v>4</v>
      </c>
      <c r="U13" s="852">
        <f t="shared" si="3"/>
        <v>-5.74</v>
      </c>
      <c r="V13" s="862">
        <f t="shared" si="4"/>
        <v>0.41067761806981518</v>
      </c>
      <c r="W13" s="813"/>
    </row>
    <row r="14" spans="1:23" ht="14.4" customHeight="1" x14ac:dyDescent="0.3">
      <c r="A14" s="929" t="s">
        <v>7743</v>
      </c>
      <c r="B14" s="898">
        <v>1</v>
      </c>
      <c r="C14" s="899">
        <v>0.56999999999999995</v>
      </c>
      <c r="D14" s="900">
        <v>3</v>
      </c>
      <c r="E14" s="901">
        <v>7</v>
      </c>
      <c r="F14" s="902">
        <v>3.97</v>
      </c>
      <c r="G14" s="903">
        <v>5</v>
      </c>
      <c r="H14" s="904">
        <v>4</v>
      </c>
      <c r="I14" s="905">
        <v>2.27</v>
      </c>
      <c r="J14" s="906">
        <v>4.8</v>
      </c>
      <c r="K14" s="907">
        <v>0.56999999999999995</v>
      </c>
      <c r="L14" s="904">
        <v>2</v>
      </c>
      <c r="M14" s="904">
        <v>18</v>
      </c>
      <c r="N14" s="908">
        <v>5.97</v>
      </c>
      <c r="O14" s="904" t="s">
        <v>7725</v>
      </c>
      <c r="P14" s="909" t="s">
        <v>7744</v>
      </c>
      <c r="Q14" s="910">
        <f t="shared" si="0"/>
        <v>3</v>
      </c>
      <c r="R14" s="910">
        <f t="shared" si="0"/>
        <v>1.7000000000000002</v>
      </c>
      <c r="S14" s="898">
        <f t="shared" si="1"/>
        <v>23.88</v>
      </c>
      <c r="T14" s="898">
        <f t="shared" si="2"/>
        <v>19.2</v>
      </c>
      <c r="U14" s="898">
        <f t="shared" si="3"/>
        <v>-4.68</v>
      </c>
      <c r="V14" s="911">
        <f t="shared" si="4"/>
        <v>0.8040201005025126</v>
      </c>
      <c r="W14" s="912">
        <v>6</v>
      </c>
    </row>
    <row r="15" spans="1:23" ht="14.4" customHeight="1" x14ac:dyDescent="0.3">
      <c r="A15" s="867" t="s">
        <v>7745</v>
      </c>
      <c r="B15" s="852"/>
      <c r="C15" s="853"/>
      <c r="D15" s="821"/>
      <c r="E15" s="854">
        <v>8</v>
      </c>
      <c r="F15" s="855">
        <v>4.88</v>
      </c>
      <c r="G15" s="811">
        <v>5.3</v>
      </c>
      <c r="H15" s="856">
        <v>9</v>
      </c>
      <c r="I15" s="857">
        <v>5.51</v>
      </c>
      <c r="J15" s="812">
        <v>8.4</v>
      </c>
      <c r="K15" s="858">
        <v>0.61</v>
      </c>
      <c r="L15" s="856">
        <v>2</v>
      </c>
      <c r="M15" s="856">
        <v>21</v>
      </c>
      <c r="N15" s="859">
        <v>6.98</v>
      </c>
      <c r="O15" s="856" t="s">
        <v>7725</v>
      </c>
      <c r="P15" s="860" t="s">
        <v>7746</v>
      </c>
      <c r="Q15" s="861">
        <f t="shared" si="0"/>
        <v>9</v>
      </c>
      <c r="R15" s="861">
        <f t="shared" si="0"/>
        <v>5.51</v>
      </c>
      <c r="S15" s="852">
        <f t="shared" si="1"/>
        <v>62.820000000000007</v>
      </c>
      <c r="T15" s="852">
        <f t="shared" si="2"/>
        <v>75.600000000000009</v>
      </c>
      <c r="U15" s="852">
        <f t="shared" si="3"/>
        <v>12.780000000000001</v>
      </c>
      <c r="V15" s="862">
        <f t="shared" si="4"/>
        <v>1.2034383954154728</v>
      </c>
      <c r="W15" s="813">
        <v>26</v>
      </c>
    </row>
    <row r="16" spans="1:23" ht="14.4" customHeight="1" x14ac:dyDescent="0.3">
      <c r="A16" s="867" t="s">
        <v>7747</v>
      </c>
      <c r="B16" s="852"/>
      <c r="C16" s="853"/>
      <c r="D16" s="821"/>
      <c r="E16" s="854">
        <v>8</v>
      </c>
      <c r="F16" s="855">
        <v>5.8</v>
      </c>
      <c r="G16" s="811">
        <v>8.1</v>
      </c>
      <c r="H16" s="856">
        <v>9</v>
      </c>
      <c r="I16" s="857">
        <v>6</v>
      </c>
      <c r="J16" s="814">
        <v>4.8</v>
      </c>
      <c r="K16" s="858">
        <v>0.74</v>
      </c>
      <c r="L16" s="856">
        <v>3</v>
      </c>
      <c r="M16" s="856">
        <v>25</v>
      </c>
      <c r="N16" s="859">
        <v>8.24</v>
      </c>
      <c r="O16" s="856" t="s">
        <v>7725</v>
      </c>
      <c r="P16" s="860" t="s">
        <v>7748</v>
      </c>
      <c r="Q16" s="861">
        <f t="shared" si="0"/>
        <v>9</v>
      </c>
      <c r="R16" s="861">
        <f t="shared" si="0"/>
        <v>6</v>
      </c>
      <c r="S16" s="852">
        <f t="shared" si="1"/>
        <v>74.16</v>
      </c>
      <c r="T16" s="852">
        <f t="shared" si="2"/>
        <v>43.199999999999996</v>
      </c>
      <c r="U16" s="852">
        <f t="shared" si="3"/>
        <v>-30.96</v>
      </c>
      <c r="V16" s="862">
        <f t="shared" si="4"/>
        <v>0.58252427184466016</v>
      </c>
      <c r="W16" s="813">
        <v>4</v>
      </c>
    </row>
    <row r="17" spans="1:23" ht="14.4" customHeight="1" x14ac:dyDescent="0.3">
      <c r="A17" s="868" t="s">
        <v>7749</v>
      </c>
      <c r="B17" s="869"/>
      <c r="C17" s="870"/>
      <c r="D17" s="822"/>
      <c r="E17" s="934">
        <v>1</v>
      </c>
      <c r="F17" s="874">
        <v>1.22</v>
      </c>
      <c r="G17" s="815">
        <v>3</v>
      </c>
      <c r="H17" s="871"/>
      <c r="I17" s="872"/>
      <c r="J17" s="816"/>
      <c r="K17" s="875">
        <v>1.03</v>
      </c>
      <c r="L17" s="873">
        <v>3</v>
      </c>
      <c r="M17" s="873">
        <v>25</v>
      </c>
      <c r="N17" s="876">
        <v>8.23</v>
      </c>
      <c r="O17" s="873" t="s">
        <v>7725</v>
      </c>
      <c r="P17" s="877" t="s">
        <v>7750</v>
      </c>
      <c r="Q17" s="878">
        <f t="shared" si="0"/>
        <v>0</v>
      </c>
      <c r="R17" s="878">
        <f t="shared" si="0"/>
        <v>0</v>
      </c>
      <c r="S17" s="869" t="str">
        <f t="shared" si="1"/>
        <v/>
      </c>
      <c r="T17" s="869" t="str">
        <f t="shared" si="2"/>
        <v/>
      </c>
      <c r="U17" s="869" t="str">
        <f t="shared" si="3"/>
        <v/>
      </c>
      <c r="V17" s="879" t="str">
        <f t="shared" si="4"/>
        <v/>
      </c>
      <c r="W17" s="817"/>
    </row>
    <row r="18" spans="1:23" ht="14.4" customHeight="1" x14ac:dyDescent="0.3">
      <c r="A18" s="867" t="s">
        <v>7751</v>
      </c>
      <c r="B18" s="852"/>
      <c r="C18" s="853"/>
      <c r="D18" s="821"/>
      <c r="E18" s="863"/>
      <c r="F18" s="857"/>
      <c r="G18" s="814"/>
      <c r="H18" s="854">
        <v>1</v>
      </c>
      <c r="I18" s="855">
        <v>1.42</v>
      </c>
      <c r="J18" s="812">
        <v>18</v>
      </c>
      <c r="K18" s="858">
        <v>1.42</v>
      </c>
      <c r="L18" s="856">
        <v>4</v>
      </c>
      <c r="M18" s="856">
        <v>33</v>
      </c>
      <c r="N18" s="859">
        <v>11.11</v>
      </c>
      <c r="O18" s="856" t="s">
        <v>7725</v>
      </c>
      <c r="P18" s="860" t="s">
        <v>7752</v>
      </c>
      <c r="Q18" s="861">
        <f t="shared" si="0"/>
        <v>1</v>
      </c>
      <c r="R18" s="861">
        <f t="shared" si="0"/>
        <v>1.42</v>
      </c>
      <c r="S18" s="852">
        <f t="shared" si="1"/>
        <v>11.11</v>
      </c>
      <c r="T18" s="852">
        <f t="shared" si="2"/>
        <v>18</v>
      </c>
      <c r="U18" s="852">
        <f t="shared" si="3"/>
        <v>6.8900000000000006</v>
      </c>
      <c r="V18" s="862">
        <f t="shared" si="4"/>
        <v>1.6201620162016201</v>
      </c>
      <c r="W18" s="813">
        <v>7</v>
      </c>
    </row>
    <row r="19" spans="1:23" ht="14.4" customHeight="1" x14ac:dyDescent="0.3">
      <c r="A19" s="867" t="s">
        <v>7753</v>
      </c>
      <c r="B19" s="852">
        <v>1</v>
      </c>
      <c r="C19" s="853">
        <v>3.07</v>
      </c>
      <c r="D19" s="821">
        <v>23</v>
      </c>
      <c r="E19" s="863"/>
      <c r="F19" s="857"/>
      <c r="G19" s="814"/>
      <c r="H19" s="854"/>
      <c r="I19" s="855"/>
      <c r="J19" s="811"/>
      <c r="K19" s="858">
        <v>2.7</v>
      </c>
      <c r="L19" s="856">
        <v>6</v>
      </c>
      <c r="M19" s="856">
        <v>51</v>
      </c>
      <c r="N19" s="859">
        <v>17.09</v>
      </c>
      <c r="O19" s="856" t="s">
        <v>7725</v>
      </c>
      <c r="P19" s="860" t="s">
        <v>7754</v>
      </c>
      <c r="Q19" s="861">
        <f t="shared" si="0"/>
        <v>-1</v>
      </c>
      <c r="R19" s="861">
        <f t="shared" si="0"/>
        <v>-3.07</v>
      </c>
      <c r="S19" s="852" t="str">
        <f t="shared" si="1"/>
        <v/>
      </c>
      <c r="T19" s="852" t="str">
        <f t="shared" si="2"/>
        <v/>
      </c>
      <c r="U19" s="852" t="str">
        <f t="shared" si="3"/>
        <v/>
      </c>
      <c r="V19" s="862" t="str">
        <f t="shared" si="4"/>
        <v/>
      </c>
      <c r="W19" s="813"/>
    </row>
    <row r="20" spans="1:23" ht="14.4" customHeight="1" x14ac:dyDescent="0.3">
      <c r="A20" s="868" t="s">
        <v>7755</v>
      </c>
      <c r="B20" s="869"/>
      <c r="C20" s="870"/>
      <c r="D20" s="822"/>
      <c r="E20" s="934"/>
      <c r="F20" s="874"/>
      <c r="G20" s="815"/>
      <c r="H20" s="871">
        <v>1</v>
      </c>
      <c r="I20" s="872">
        <v>0.84</v>
      </c>
      <c r="J20" s="816">
        <v>5</v>
      </c>
      <c r="K20" s="875">
        <v>0.84</v>
      </c>
      <c r="L20" s="873">
        <v>3</v>
      </c>
      <c r="M20" s="873">
        <v>30</v>
      </c>
      <c r="N20" s="876">
        <v>9.9600000000000009</v>
      </c>
      <c r="O20" s="873" t="s">
        <v>7725</v>
      </c>
      <c r="P20" s="877" t="s">
        <v>7756</v>
      </c>
      <c r="Q20" s="878">
        <f t="shared" si="0"/>
        <v>1</v>
      </c>
      <c r="R20" s="878">
        <f t="shared" si="0"/>
        <v>0.84</v>
      </c>
      <c r="S20" s="869">
        <f t="shared" si="1"/>
        <v>9.9600000000000009</v>
      </c>
      <c r="T20" s="869">
        <f t="shared" si="2"/>
        <v>5</v>
      </c>
      <c r="U20" s="869">
        <f t="shared" si="3"/>
        <v>-4.9600000000000009</v>
      </c>
      <c r="V20" s="879">
        <f t="shared" si="4"/>
        <v>0.50200803212851397</v>
      </c>
      <c r="W20" s="817"/>
    </row>
    <row r="21" spans="1:23" ht="14.4" customHeight="1" x14ac:dyDescent="0.3">
      <c r="A21" s="867" t="s">
        <v>7757</v>
      </c>
      <c r="B21" s="852"/>
      <c r="C21" s="853"/>
      <c r="D21" s="821"/>
      <c r="E21" s="863">
        <v>1</v>
      </c>
      <c r="F21" s="857">
        <v>0.27</v>
      </c>
      <c r="G21" s="814">
        <v>1</v>
      </c>
      <c r="H21" s="854">
        <v>1</v>
      </c>
      <c r="I21" s="855">
        <v>0.93</v>
      </c>
      <c r="J21" s="811">
        <v>9</v>
      </c>
      <c r="K21" s="858">
        <v>0.93</v>
      </c>
      <c r="L21" s="856">
        <v>4</v>
      </c>
      <c r="M21" s="856">
        <v>33</v>
      </c>
      <c r="N21" s="859">
        <v>11.01</v>
      </c>
      <c r="O21" s="856" t="s">
        <v>7725</v>
      </c>
      <c r="P21" s="860" t="s">
        <v>7758</v>
      </c>
      <c r="Q21" s="861">
        <f t="shared" si="0"/>
        <v>1</v>
      </c>
      <c r="R21" s="861">
        <f t="shared" si="0"/>
        <v>0.93</v>
      </c>
      <c r="S21" s="852">
        <f t="shared" si="1"/>
        <v>11.01</v>
      </c>
      <c r="T21" s="852">
        <f t="shared" si="2"/>
        <v>9</v>
      </c>
      <c r="U21" s="852">
        <f t="shared" si="3"/>
        <v>-2.0099999999999998</v>
      </c>
      <c r="V21" s="862">
        <f t="shared" si="4"/>
        <v>0.81743869209809261</v>
      </c>
      <c r="W21" s="813"/>
    </row>
    <row r="22" spans="1:23" ht="14.4" customHeight="1" x14ac:dyDescent="0.3">
      <c r="A22" s="867" t="s">
        <v>7759</v>
      </c>
      <c r="B22" s="852"/>
      <c r="C22" s="853"/>
      <c r="D22" s="821"/>
      <c r="E22" s="863"/>
      <c r="F22" s="857"/>
      <c r="G22" s="814"/>
      <c r="H22" s="854">
        <v>1</v>
      </c>
      <c r="I22" s="855">
        <v>1.05</v>
      </c>
      <c r="J22" s="811">
        <v>8</v>
      </c>
      <c r="K22" s="858">
        <v>1.05</v>
      </c>
      <c r="L22" s="856">
        <v>4</v>
      </c>
      <c r="M22" s="856">
        <v>34</v>
      </c>
      <c r="N22" s="859">
        <v>11.31</v>
      </c>
      <c r="O22" s="856" t="s">
        <v>7725</v>
      </c>
      <c r="P22" s="860" t="s">
        <v>7760</v>
      </c>
      <c r="Q22" s="861">
        <f t="shared" si="0"/>
        <v>1</v>
      </c>
      <c r="R22" s="861">
        <f t="shared" si="0"/>
        <v>1.05</v>
      </c>
      <c r="S22" s="852">
        <f t="shared" si="1"/>
        <v>11.31</v>
      </c>
      <c r="T22" s="852">
        <f t="shared" si="2"/>
        <v>8</v>
      </c>
      <c r="U22" s="852">
        <f t="shared" si="3"/>
        <v>-3.3100000000000005</v>
      </c>
      <c r="V22" s="862">
        <f t="shared" si="4"/>
        <v>0.70733863837312105</v>
      </c>
      <c r="W22" s="813"/>
    </row>
    <row r="23" spans="1:23" ht="14.4" customHeight="1" x14ac:dyDescent="0.3">
      <c r="A23" s="868" t="s">
        <v>7761</v>
      </c>
      <c r="B23" s="869"/>
      <c r="C23" s="870"/>
      <c r="D23" s="822"/>
      <c r="E23" s="871">
        <v>4</v>
      </c>
      <c r="F23" s="872">
        <v>1.99</v>
      </c>
      <c r="G23" s="816">
        <v>7.8</v>
      </c>
      <c r="H23" s="873">
        <v>2</v>
      </c>
      <c r="I23" s="874">
        <v>1.33</v>
      </c>
      <c r="J23" s="815">
        <v>5</v>
      </c>
      <c r="K23" s="875">
        <v>0.66</v>
      </c>
      <c r="L23" s="873">
        <v>3</v>
      </c>
      <c r="M23" s="873">
        <v>23</v>
      </c>
      <c r="N23" s="876">
        <v>7.67</v>
      </c>
      <c r="O23" s="873" t="s">
        <v>7725</v>
      </c>
      <c r="P23" s="877" t="s">
        <v>7762</v>
      </c>
      <c r="Q23" s="878">
        <f t="shared" si="0"/>
        <v>2</v>
      </c>
      <c r="R23" s="878">
        <f t="shared" si="0"/>
        <v>1.33</v>
      </c>
      <c r="S23" s="869">
        <f t="shared" si="1"/>
        <v>15.34</v>
      </c>
      <c r="T23" s="869">
        <f t="shared" si="2"/>
        <v>10</v>
      </c>
      <c r="U23" s="869">
        <f t="shared" si="3"/>
        <v>-5.34</v>
      </c>
      <c r="V23" s="879">
        <f t="shared" si="4"/>
        <v>0.65189048239895697</v>
      </c>
      <c r="W23" s="817"/>
    </row>
    <row r="24" spans="1:23" ht="14.4" customHeight="1" x14ac:dyDescent="0.3">
      <c r="A24" s="867" t="s">
        <v>7763</v>
      </c>
      <c r="B24" s="852">
        <v>1</v>
      </c>
      <c r="C24" s="853">
        <v>0.53</v>
      </c>
      <c r="D24" s="821">
        <v>2</v>
      </c>
      <c r="E24" s="854">
        <v>7</v>
      </c>
      <c r="F24" s="855">
        <v>5.47</v>
      </c>
      <c r="G24" s="811">
        <v>5.3</v>
      </c>
      <c r="H24" s="856">
        <v>5</v>
      </c>
      <c r="I24" s="857">
        <v>4.21</v>
      </c>
      <c r="J24" s="814">
        <v>5.4</v>
      </c>
      <c r="K24" s="858">
        <v>0.76</v>
      </c>
      <c r="L24" s="856">
        <v>3</v>
      </c>
      <c r="M24" s="856">
        <v>26</v>
      </c>
      <c r="N24" s="859">
        <v>8.8000000000000007</v>
      </c>
      <c r="O24" s="856" t="s">
        <v>7725</v>
      </c>
      <c r="P24" s="860" t="s">
        <v>7764</v>
      </c>
      <c r="Q24" s="861">
        <f t="shared" si="0"/>
        <v>4</v>
      </c>
      <c r="R24" s="861">
        <f t="shared" si="0"/>
        <v>3.6799999999999997</v>
      </c>
      <c r="S24" s="852">
        <f t="shared" si="1"/>
        <v>44</v>
      </c>
      <c r="T24" s="852">
        <f t="shared" si="2"/>
        <v>27</v>
      </c>
      <c r="U24" s="852">
        <f t="shared" si="3"/>
        <v>-17</v>
      </c>
      <c r="V24" s="862">
        <f t="shared" si="4"/>
        <v>0.61363636363636365</v>
      </c>
      <c r="W24" s="813">
        <v>1</v>
      </c>
    </row>
    <row r="25" spans="1:23" ht="14.4" customHeight="1" x14ac:dyDescent="0.3">
      <c r="A25" s="867" t="s">
        <v>7765</v>
      </c>
      <c r="B25" s="852"/>
      <c r="C25" s="853"/>
      <c r="D25" s="821"/>
      <c r="E25" s="854"/>
      <c r="F25" s="855"/>
      <c r="G25" s="811"/>
      <c r="H25" s="856">
        <v>3</v>
      </c>
      <c r="I25" s="857">
        <v>3.36</v>
      </c>
      <c r="J25" s="812">
        <v>20</v>
      </c>
      <c r="K25" s="858">
        <v>0.92</v>
      </c>
      <c r="L25" s="856">
        <v>4</v>
      </c>
      <c r="M25" s="856">
        <v>33</v>
      </c>
      <c r="N25" s="859">
        <v>11</v>
      </c>
      <c r="O25" s="856" t="s">
        <v>7725</v>
      </c>
      <c r="P25" s="860" t="s">
        <v>7766</v>
      </c>
      <c r="Q25" s="861">
        <f t="shared" si="0"/>
        <v>3</v>
      </c>
      <c r="R25" s="861">
        <f t="shared" si="0"/>
        <v>3.36</v>
      </c>
      <c r="S25" s="852">
        <f t="shared" si="1"/>
        <v>33</v>
      </c>
      <c r="T25" s="852">
        <f t="shared" si="2"/>
        <v>60</v>
      </c>
      <c r="U25" s="852">
        <f t="shared" si="3"/>
        <v>27</v>
      </c>
      <c r="V25" s="862">
        <f t="shared" si="4"/>
        <v>1.8181818181818181</v>
      </c>
      <c r="W25" s="813">
        <v>35</v>
      </c>
    </row>
    <row r="26" spans="1:23" ht="14.4" customHeight="1" x14ac:dyDescent="0.3">
      <c r="A26" s="868" t="s">
        <v>7767</v>
      </c>
      <c r="B26" s="869"/>
      <c r="C26" s="870"/>
      <c r="D26" s="822"/>
      <c r="E26" s="934">
        <v>3</v>
      </c>
      <c r="F26" s="874">
        <v>2.87</v>
      </c>
      <c r="G26" s="815">
        <v>8.3000000000000007</v>
      </c>
      <c r="H26" s="871">
        <v>3</v>
      </c>
      <c r="I26" s="872">
        <v>2.75</v>
      </c>
      <c r="J26" s="816">
        <v>7.3</v>
      </c>
      <c r="K26" s="875">
        <v>0.91</v>
      </c>
      <c r="L26" s="873">
        <v>3</v>
      </c>
      <c r="M26" s="873">
        <v>30</v>
      </c>
      <c r="N26" s="876">
        <v>9.93</v>
      </c>
      <c r="O26" s="873" t="s">
        <v>7725</v>
      </c>
      <c r="P26" s="877" t="s">
        <v>7768</v>
      </c>
      <c r="Q26" s="878">
        <f t="shared" si="0"/>
        <v>3</v>
      </c>
      <c r="R26" s="878">
        <f t="shared" si="0"/>
        <v>2.75</v>
      </c>
      <c r="S26" s="869">
        <f t="shared" si="1"/>
        <v>29.79</v>
      </c>
      <c r="T26" s="869">
        <f t="shared" si="2"/>
        <v>21.9</v>
      </c>
      <c r="U26" s="869">
        <f t="shared" si="3"/>
        <v>-7.8900000000000006</v>
      </c>
      <c r="V26" s="879">
        <f t="shared" si="4"/>
        <v>0.73514602215508562</v>
      </c>
      <c r="W26" s="817">
        <v>3</v>
      </c>
    </row>
    <row r="27" spans="1:23" ht="14.4" customHeight="1" x14ac:dyDescent="0.3">
      <c r="A27" s="867" t="s">
        <v>7769</v>
      </c>
      <c r="B27" s="852"/>
      <c r="C27" s="853"/>
      <c r="D27" s="821"/>
      <c r="E27" s="863"/>
      <c r="F27" s="857"/>
      <c r="G27" s="814"/>
      <c r="H27" s="854">
        <v>1</v>
      </c>
      <c r="I27" s="855">
        <v>1.25</v>
      </c>
      <c r="J27" s="811">
        <v>11</v>
      </c>
      <c r="K27" s="858">
        <v>1.25</v>
      </c>
      <c r="L27" s="856">
        <v>4</v>
      </c>
      <c r="M27" s="856">
        <v>39</v>
      </c>
      <c r="N27" s="859">
        <v>12.94</v>
      </c>
      <c r="O27" s="856" t="s">
        <v>7725</v>
      </c>
      <c r="P27" s="860" t="s">
        <v>7770</v>
      </c>
      <c r="Q27" s="861">
        <f t="shared" si="0"/>
        <v>1</v>
      </c>
      <c r="R27" s="861">
        <f t="shared" si="0"/>
        <v>1.25</v>
      </c>
      <c r="S27" s="852">
        <f t="shared" si="1"/>
        <v>12.94</v>
      </c>
      <c r="T27" s="852">
        <f t="shared" si="2"/>
        <v>11</v>
      </c>
      <c r="U27" s="852">
        <f t="shared" si="3"/>
        <v>-1.9399999999999995</v>
      </c>
      <c r="V27" s="862">
        <f t="shared" si="4"/>
        <v>0.85007727975270486</v>
      </c>
      <c r="W27" s="813"/>
    </row>
    <row r="28" spans="1:23" ht="14.4" customHeight="1" x14ac:dyDescent="0.3">
      <c r="A28" s="868" t="s">
        <v>7771</v>
      </c>
      <c r="B28" s="869"/>
      <c r="C28" s="870"/>
      <c r="D28" s="822"/>
      <c r="E28" s="871">
        <v>1</v>
      </c>
      <c r="F28" s="872">
        <v>0.51</v>
      </c>
      <c r="G28" s="816">
        <v>6</v>
      </c>
      <c r="H28" s="873"/>
      <c r="I28" s="874"/>
      <c r="J28" s="815"/>
      <c r="K28" s="875">
        <v>0.51</v>
      </c>
      <c r="L28" s="873">
        <v>3</v>
      </c>
      <c r="M28" s="873">
        <v>27</v>
      </c>
      <c r="N28" s="876">
        <v>8.9600000000000009</v>
      </c>
      <c r="O28" s="873" t="s">
        <v>7725</v>
      </c>
      <c r="P28" s="877" t="s">
        <v>7772</v>
      </c>
      <c r="Q28" s="878">
        <f t="shared" si="0"/>
        <v>0</v>
      </c>
      <c r="R28" s="878">
        <f t="shared" si="0"/>
        <v>0</v>
      </c>
      <c r="S28" s="869" t="str">
        <f t="shared" si="1"/>
        <v/>
      </c>
      <c r="T28" s="869" t="str">
        <f t="shared" si="2"/>
        <v/>
      </c>
      <c r="U28" s="869" t="str">
        <f t="shared" si="3"/>
        <v/>
      </c>
      <c r="V28" s="879" t="str">
        <f t="shared" si="4"/>
        <v/>
      </c>
      <c r="W28" s="817"/>
    </row>
    <row r="29" spans="1:23" ht="14.4" customHeight="1" x14ac:dyDescent="0.3">
      <c r="A29" s="929" t="s">
        <v>7773</v>
      </c>
      <c r="B29" s="898"/>
      <c r="C29" s="899"/>
      <c r="D29" s="900"/>
      <c r="E29" s="930">
        <v>1</v>
      </c>
      <c r="F29" s="905">
        <v>3.19</v>
      </c>
      <c r="G29" s="906">
        <v>17</v>
      </c>
      <c r="H29" s="901">
        <v>1</v>
      </c>
      <c r="I29" s="902">
        <v>3.19</v>
      </c>
      <c r="J29" s="903">
        <v>10</v>
      </c>
      <c r="K29" s="907">
        <v>3.19</v>
      </c>
      <c r="L29" s="904">
        <v>5</v>
      </c>
      <c r="M29" s="904">
        <v>42</v>
      </c>
      <c r="N29" s="908">
        <v>14.02</v>
      </c>
      <c r="O29" s="904" t="s">
        <v>7725</v>
      </c>
      <c r="P29" s="909" t="s">
        <v>7774</v>
      </c>
      <c r="Q29" s="910">
        <f t="shared" si="0"/>
        <v>1</v>
      </c>
      <c r="R29" s="910">
        <f t="shared" si="0"/>
        <v>3.19</v>
      </c>
      <c r="S29" s="898">
        <f t="shared" si="1"/>
        <v>14.02</v>
      </c>
      <c r="T29" s="898">
        <f t="shared" si="2"/>
        <v>10</v>
      </c>
      <c r="U29" s="898">
        <f t="shared" si="3"/>
        <v>-4.0199999999999996</v>
      </c>
      <c r="V29" s="911">
        <f t="shared" si="4"/>
        <v>0.71326676176890158</v>
      </c>
      <c r="W29" s="912"/>
    </row>
    <row r="30" spans="1:23" ht="14.4" customHeight="1" x14ac:dyDescent="0.3">
      <c r="A30" s="867" t="s">
        <v>7775</v>
      </c>
      <c r="B30" s="852">
        <v>1</v>
      </c>
      <c r="C30" s="853">
        <v>3.76</v>
      </c>
      <c r="D30" s="821">
        <v>29</v>
      </c>
      <c r="E30" s="863"/>
      <c r="F30" s="857"/>
      <c r="G30" s="814"/>
      <c r="H30" s="854"/>
      <c r="I30" s="855"/>
      <c r="J30" s="811"/>
      <c r="K30" s="858">
        <v>3.76</v>
      </c>
      <c r="L30" s="856">
        <v>6</v>
      </c>
      <c r="M30" s="856">
        <v>52</v>
      </c>
      <c r="N30" s="859">
        <v>17.28</v>
      </c>
      <c r="O30" s="856" t="s">
        <v>7725</v>
      </c>
      <c r="P30" s="860" t="s">
        <v>7776</v>
      </c>
      <c r="Q30" s="861">
        <f t="shared" si="0"/>
        <v>-1</v>
      </c>
      <c r="R30" s="861">
        <f t="shared" si="0"/>
        <v>-3.76</v>
      </c>
      <c r="S30" s="852" t="str">
        <f t="shared" si="1"/>
        <v/>
      </c>
      <c r="T30" s="852" t="str">
        <f t="shared" si="2"/>
        <v/>
      </c>
      <c r="U30" s="852" t="str">
        <f t="shared" si="3"/>
        <v/>
      </c>
      <c r="V30" s="862" t="str">
        <f t="shared" si="4"/>
        <v/>
      </c>
      <c r="W30" s="813"/>
    </row>
    <row r="31" spans="1:23" ht="14.4" customHeight="1" x14ac:dyDescent="0.3">
      <c r="A31" s="929" t="s">
        <v>7777</v>
      </c>
      <c r="B31" s="898"/>
      <c r="C31" s="899"/>
      <c r="D31" s="900"/>
      <c r="E31" s="930"/>
      <c r="F31" s="905"/>
      <c r="G31" s="906"/>
      <c r="H31" s="901">
        <v>1</v>
      </c>
      <c r="I31" s="902">
        <v>0.9</v>
      </c>
      <c r="J31" s="935">
        <v>16</v>
      </c>
      <c r="K31" s="907">
        <v>0.87</v>
      </c>
      <c r="L31" s="904">
        <v>2</v>
      </c>
      <c r="M31" s="904">
        <v>19</v>
      </c>
      <c r="N31" s="908">
        <v>6.25</v>
      </c>
      <c r="O31" s="904" t="s">
        <v>7725</v>
      </c>
      <c r="P31" s="909" t="s">
        <v>7778</v>
      </c>
      <c r="Q31" s="910">
        <f t="shared" si="0"/>
        <v>1</v>
      </c>
      <c r="R31" s="910">
        <f t="shared" si="0"/>
        <v>0.9</v>
      </c>
      <c r="S31" s="898">
        <f t="shared" si="1"/>
        <v>6.25</v>
      </c>
      <c r="T31" s="898">
        <f t="shared" si="2"/>
        <v>16</v>
      </c>
      <c r="U31" s="898">
        <f t="shared" si="3"/>
        <v>9.75</v>
      </c>
      <c r="V31" s="911">
        <f t="shared" si="4"/>
        <v>2.56</v>
      </c>
      <c r="W31" s="912">
        <v>10</v>
      </c>
    </row>
    <row r="32" spans="1:23" ht="14.4" customHeight="1" x14ac:dyDescent="0.3">
      <c r="A32" s="867" t="s">
        <v>7779</v>
      </c>
      <c r="B32" s="852"/>
      <c r="C32" s="853"/>
      <c r="D32" s="821"/>
      <c r="E32" s="863">
        <v>1</v>
      </c>
      <c r="F32" s="857">
        <v>1.4</v>
      </c>
      <c r="G32" s="814">
        <v>14</v>
      </c>
      <c r="H32" s="854">
        <v>3</v>
      </c>
      <c r="I32" s="855">
        <v>4.6399999999999997</v>
      </c>
      <c r="J32" s="812">
        <v>12.7</v>
      </c>
      <c r="K32" s="858">
        <v>1.4</v>
      </c>
      <c r="L32" s="856">
        <v>3</v>
      </c>
      <c r="M32" s="856">
        <v>28</v>
      </c>
      <c r="N32" s="859">
        <v>9.34</v>
      </c>
      <c r="O32" s="856" t="s">
        <v>7725</v>
      </c>
      <c r="P32" s="860" t="s">
        <v>7780</v>
      </c>
      <c r="Q32" s="861">
        <f t="shared" si="0"/>
        <v>3</v>
      </c>
      <c r="R32" s="861">
        <f t="shared" si="0"/>
        <v>4.6399999999999997</v>
      </c>
      <c r="S32" s="852">
        <f t="shared" si="1"/>
        <v>28.02</v>
      </c>
      <c r="T32" s="852">
        <f t="shared" si="2"/>
        <v>38.099999999999994</v>
      </c>
      <c r="U32" s="852">
        <f t="shared" si="3"/>
        <v>10.079999999999995</v>
      </c>
      <c r="V32" s="862">
        <f t="shared" si="4"/>
        <v>1.3597430406852247</v>
      </c>
      <c r="W32" s="813">
        <v>10</v>
      </c>
    </row>
    <row r="33" spans="1:23" ht="14.4" customHeight="1" x14ac:dyDescent="0.3">
      <c r="A33" s="867" t="s">
        <v>7781</v>
      </c>
      <c r="B33" s="852"/>
      <c r="C33" s="853"/>
      <c r="D33" s="821"/>
      <c r="E33" s="863">
        <v>1</v>
      </c>
      <c r="F33" s="857">
        <v>3.63</v>
      </c>
      <c r="G33" s="814">
        <v>18</v>
      </c>
      <c r="H33" s="854"/>
      <c r="I33" s="855"/>
      <c r="J33" s="811"/>
      <c r="K33" s="858">
        <v>2.65</v>
      </c>
      <c r="L33" s="856">
        <v>4</v>
      </c>
      <c r="M33" s="856">
        <v>40</v>
      </c>
      <c r="N33" s="859">
        <v>13.22</v>
      </c>
      <c r="O33" s="856" t="s">
        <v>7725</v>
      </c>
      <c r="P33" s="860" t="s">
        <v>7782</v>
      </c>
      <c r="Q33" s="861">
        <f t="shared" si="0"/>
        <v>0</v>
      </c>
      <c r="R33" s="861">
        <f t="shared" si="0"/>
        <v>0</v>
      </c>
      <c r="S33" s="852" t="str">
        <f t="shared" si="1"/>
        <v/>
      </c>
      <c r="T33" s="852" t="str">
        <f t="shared" si="2"/>
        <v/>
      </c>
      <c r="U33" s="852" t="str">
        <f t="shared" si="3"/>
        <v/>
      </c>
      <c r="V33" s="862" t="str">
        <f t="shared" si="4"/>
        <v/>
      </c>
      <c r="W33" s="813"/>
    </row>
    <row r="34" spans="1:23" ht="14.4" customHeight="1" x14ac:dyDescent="0.3">
      <c r="A34" s="929" t="s">
        <v>7783</v>
      </c>
      <c r="B34" s="898">
        <v>2</v>
      </c>
      <c r="C34" s="899">
        <v>0.96</v>
      </c>
      <c r="D34" s="900">
        <v>9</v>
      </c>
      <c r="E34" s="930">
        <v>37</v>
      </c>
      <c r="F34" s="905">
        <v>20.399999999999999</v>
      </c>
      <c r="G34" s="906">
        <v>5.4</v>
      </c>
      <c r="H34" s="901">
        <v>57</v>
      </c>
      <c r="I34" s="902">
        <v>29.02</v>
      </c>
      <c r="J34" s="903">
        <v>4.3</v>
      </c>
      <c r="K34" s="907">
        <v>0.48</v>
      </c>
      <c r="L34" s="904">
        <v>2</v>
      </c>
      <c r="M34" s="904">
        <v>18</v>
      </c>
      <c r="N34" s="908">
        <v>5.95</v>
      </c>
      <c r="O34" s="904" t="s">
        <v>7725</v>
      </c>
      <c r="P34" s="909" t="s">
        <v>7784</v>
      </c>
      <c r="Q34" s="910">
        <f t="shared" si="0"/>
        <v>55</v>
      </c>
      <c r="R34" s="910">
        <f t="shared" si="0"/>
        <v>28.06</v>
      </c>
      <c r="S34" s="898">
        <f t="shared" si="1"/>
        <v>339.15000000000003</v>
      </c>
      <c r="T34" s="898">
        <f t="shared" si="2"/>
        <v>245.1</v>
      </c>
      <c r="U34" s="898">
        <f t="shared" si="3"/>
        <v>-94.05000000000004</v>
      </c>
      <c r="V34" s="911">
        <f t="shared" si="4"/>
        <v>0.72268907563025198</v>
      </c>
      <c r="W34" s="912">
        <v>43</v>
      </c>
    </row>
    <row r="35" spans="1:23" ht="14.4" customHeight="1" x14ac:dyDescent="0.3">
      <c r="A35" s="867" t="s">
        <v>7785</v>
      </c>
      <c r="B35" s="852">
        <v>13</v>
      </c>
      <c r="C35" s="853">
        <v>8.0500000000000007</v>
      </c>
      <c r="D35" s="821">
        <v>7.1</v>
      </c>
      <c r="E35" s="863">
        <v>68</v>
      </c>
      <c r="F35" s="857">
        <v>42.03</v>
      </c>
      <c r="G35" s="814">
        <v>6.3</v>
      </c>
      <c r="H35" s="854">
        <v>51</v>
      </c>
      <c r="I35" s="855">
        <v>32.49</v>
      </c>
      <c r="J35" s="811">
        <v>5.6</v>
      </c>
      <c r="K35" s="858">
        <v>0.62</v>
      </c>
      <c r="L35" s="856">
        <v>2</v>
      </c>
      <c r="M35" s="856">
        <v>22</v>
      </c>
      <c r="N35" s="859">
        <v>7.18</v>
      </c>
      <c r="O35" s="856" t="s">
        <v>7725</v>
      </c>
      <c r="P35" s="860" t="s">
        <v>7786</v>
      </c>
      <c r="Q35" s="861">
        <f t="shared" si="0"/>
        <v>38</v>
      </c>
      <c r="R35" s="861">
        <f t="shared" si="0"/>
        <v>24.44</v>
      </c>
      <c r="S35" s="852">
        <f t="shared" si="1"/>
        <v>366.18</v>
      </c>
      <c r="T35" s="852">
        <f t="shared" si="2"/>
        <v>285.59999999999997</v>
      </c>
      <c r="U35" s="852">
        <f t="shared" si="3"/>
        <v>-80.580000000000041</v>
      </c>
      <c r="V35" s="862">
        <f t="shared" si="4"/>
        <v>0.7799442896935932</v>
      </c>
      <c r="W35" s="813">
        <v>63</v>
      </c>
    </row>
    <row r="36" spans="1:23" ht="14.4" customHeight="1" x14ac:dyDescent="0.3">
      <c r="A36" s="867" t="s">
        <v>7787</v>
      </c>
      <c r="B36" s="852">
        <v>1</v>
      </c>
      <c r="C36" s="853">
        <v>2.15</v>
      </c>
      <c r="D36" s="821">
        <v>40</v>
      </c>
      <c r="E36" s="863">
        <v>81</v>
      </c>
      <c r="F36" s="857">
        <v>60.86</v>
      </c>
      <c r="G36" s="814">
        <v>6.1</v>
      </c>
      <c r="H36" s="854">
        <v>83</v>
      </c>
      <c r="I36" s="855">
        <v>58.41</v>
      </c>
      <c r="J36" s="811">
        <v>4.3</v>
      </c>
      <c r="K36" s="858">
        <v>0.81</v>
      </c>
      <c r="L36" s="856">
        <v>3</v>
      </c>
      <c r="M36" s="856">
        <v>30</v>
      </c>
      <c r="N36" s="859">
        <v>10.14</v>
      </c>
      <c r="O36" s="856" t="s">
        <v>7725</v>
      </c>
      <c r="P36" s="860" t="s">
        <v>7788</v>
      </c>
      <c r="Q36" s="861">
        <f t="shared" si="0"/>
        <v>82</v>
      </c>
      <c r="R36" s="861">
        <f t="shared" si="0"/>
        <v>56.26</v>
      </c>
      <c r="S36" s="852">
        <f t="shared" si="1"/>
        <v>841.62</v>
      </c>
      <c r="T36" s="852">
        <f t="shared" si="2"/>
        <v>356.9</v>
      </c>
      <c r="U36" s="852">
        <f t="shared" si="3"/>
        <v>-484.72</v>
      </c>
      <c r="V36" s="862">
        <f t="shared" si="4"/>
        <v>0.42406311637080862</v>
      </c>
      <c r="W36" s="813">
        <v>37</v>
      </c>
    </row>
    <row r="37" spans="1:23" ht="14.4" customHeight="1" x14ac:dyDescent="0.3">
      <c r="A37" s="929" t="s">
        <v>7789</v>
      </c>
      <c r="B37" s="898"/>
      <c r="C37" s="899"/>
      <c r="D37" s="900"/>
      <c r="E37" s="901">
        <v>1</v>
      </c>
      <c r="F37" s="902">
        <v>0.62</v>
      </c>
      <c r="G37" s="903">
        <v>2</v>
      </c>
      <c r="H37" s="904"/>
      <c r="I37" s="905"/>
      <c r="J37" s="906"/>
      <c r="K37" s="907">
        <v>0.62</v>
      </c>
      <c r="L37" s="904">
        <v>2</v>
      </c>
      <c r="M37" s="904">
        <v>22</v>
      </c>
      <c r="N37" s="908">
        <v>7.33</v>
      </c>
      <c r="O37" s="904" t="s">
        <v>7725</v>
      </c>
      <c r="P37" s="909" t="s">
        <v>7790</v>
      </c>
      <c r="Q37" s="910">
        <f t="shared" si="0"/>
        <v>0</v>
      </c>
      <c r="R37" s="910">
        <f t="shared" si="0"/>
        <v>0</v>
      </c>
      <c r="S37" s="898" t="str">
        <f t="shared" si="1"/>
        <v/>
      </c>
      <c r="T37" s="898" t="str">
        <f t="shared" si="2"/>
        <v/>
      </c>
      <c r="U37" s="898" t="str">
        <f t="shared" si="3"/>
        <v/>
      </c>
      <c r="V37" s="911" t="str">
        <f t="shared" si="4"/>
        <v/>
      </c>
      <c r="W37" s="912"/>
    </row>
    <row r="38" spans="1:23" ht="14.4" customHeight="1" x14ac:dyDescent="0.3">
      <c r="A38" s="868" t="s">
        <v>7791</v>
      </c>
      <c r="B38" s="869"/>
      <c r="C38" s="870"/>
      <c r="D38" s="822"/>
      <c r="E38" s="934"/>
      <c r="F38" s="874"/>
      <c r="G38" s="815"/>
      <c r="H38" s="871">
        <v>1</v>
      </c>
      <c r="I38" s="872">
        <v>0.56999999999999995</v>
      </c>
      <c r="J38" s="818">
        <v>4</v>
      </c>
      <c r="K38" s="875">
        <v>0.31</v>
      </c>
      <c r="L38" s="873">
        <v>1</v>
      </c>
      <c r="M38" s="873">
        <v>12</v>
      </c>
      <c r="N38" s="876">
        <v>3.97</v>
      </c>
      <c r="O38" s="873" t="s">
        <v>7725</v>
      </c>
      <c r="P38" s="877" t="s">
        <v>7792</v>
      </c>
      <c r="Q38" s="878">
        <f t="shared" si="0"/>
        <v>1</v>
      </c>
      <c r="R38" s="878">
        <f t="shared" si="0"/>
        <v>0.56999999999999995</v>
      </c>
      <c r="S38" s="869">
        <f t="shared" si="1"/>
        <v>3.97</v>
      </c>
      <c r="T38" s="869">
        <f t="shared" si="2"/>
        <v>4</v>
      </c>
      <c r="U38" s="869">
        <f t="shared" si="3"/>
        <v>2.9999999999999805E-2</v>
      </c>
      <c r="V38" s="879">
        <f t="shared" si="4"/>
        <v>1.0075566750629723</v>
      </c>
      <c r="W38" s="817"/>
    </row>
    <row r="39" spans="1:23" ht="14.4" customHeight="1" x14ac:dyDescent="0.3">
      <c r="A39" s="929" t="s">
        <v>7793</v>
      </c>
      <c r="B39" s="898"/>
      <c r="C39" s="899"/>
      <c r="D39" s="900"/>
      <c r="E39" s="930">
        <v>2</v>
      </c>
      <c r="F39" s="905">
        <v>3.24</v>
      </c>
      <c r="G39" s="906">
        <v>8</v>
      </c>
      <c r="H39" s="901">
        <v>2</v>
      </c>
      <c r="I39" s="902">
        <v>3.1</v>
      </c>
      <c r="J39" s="903">
        <v>6</v>
      </c>
      <c r="K39" s="907">
        <v>1.55</v>
      </c>
      <c r="L39" s="904">
        <v>3</v>
      </c>
      <c r="M39" s="904">
        <v>27</v>
      </c>
      <c r="N39" s="908">
        <v>9.14</v>
      </c>
      <c r="O39" s="904" t="s">
        <v>7725</v>
      </c>
      <c r="P39" s="909" t="s">
        <v>7794</v>
      </c>
      <c r="Q39" s="910">
        <f t="shared" si="0"/>
        <v>2</v>
      </c>
      <c r="R39" s="910">
        <f t="shared" si="0"/>
        <v>3.1</v>
      </c>
      <c r="S39" s="898">
        <f t="shared" si="1"/>
        <v>18.28</v>
      </c>
      <c r="T39" s="898">
        <f t="shared" si="2"/>
        <v>12</v>
      </c>
      <c r="U39" s="898">
        <f t="shared" si="3"/>
        <v>-6.2800000000000011</v>
      </c>
      <c r="V39" s="911">
        <f t="shared" si="4"/>
        <v>0.65645514223194745</v>
      </c>
      <c r="W39" s="912"/>
    </row>
    <row r="40" spans="1:23" ht="14.4" customHeight="1" x14ac:dyDescent="0.3">
      <c r="A40" s="867" t="s">
        <v>7795</v>
      </c>
      <c r="B40" s="852"/>
      <c r="C40" s="853"/>
      <c r="D40" s="821"/>
      <c r="E40" s="863">
        <v>6</v>
      </c>
      <c r="F40" s="857">
        <v>12.3</v>
      </c>
      <c r="G40" s="814">
        <v>14.3</v>
      </c>
      <c r="H40" s="854">
        <v>6</v>
      </c>
      <c r="I40" s="855">
        <v>12.3</v>
      </c>
      <c r="J40" s="812">
        <v>13</v>
      </c>
      <c r="K40" s="858">
        <v>2.0499999999999998</v>
      </c>
      <c r="L40" s="856">
        <v>4</v>
      </c>
      <c r="M40" s="856">
        <v>37</v>
      </c>
      <c r="N40" s="859">
        <v>12.2</v>
      </c>
      <c r="O40" s="856" t="s">
        <v>7725</v>
      </c>
      <c r="P40" s="860" t="s">
        <v>7796</v>
      </c>
      <c r="Q40" s="861">
        <f t="shared" si="0"/>
        <v>6</v>
      </c>
      <c r="R40" s="861">
        <f t="shared" si="0"/>
        <v>12.3</v>
      </c>
      <c r="S40" s="852">
        <f t="shared" si="1"/>
        <v>73.199999999999989</v>
      </c>
      <c r="T40" s="852">
        <f t="shared" si="2"/>
        <v>78</v>
      </c>
      <c r="U40" s="852">
        <f t="shared" si="3"/>
        <v>4.8000000000000114</v>
      </c>
      <c r="V40" s="862">
        <f t="shared" si="4"/>
        <v>1.0655737704918034</v>
      </c>
      <c r="W40" s="813">
        <v>18</v>
      </c>
    </row>
    <row r="41" spans="1:23" ht="14.4" customHeight="1" x14ac:dyDescent="0.3">
      <c r="A41" s="867" t="s">
        <v>7797</v>
      </c>
      <c r="B41" s="852"/>
      <c r="C41" s="853"/>
      <c r="D41" s="821"/>
      <c r="E41" s="863"/>
      <c r="F41" s="857"/>
      <c r="G41" s="814"/>
      <c r="H41" s="854">
        <v>4</v>
      </c>
      <c r="I41" s="855">
        <v>13.22</v>
      </c>
      <c r="J41" s="811">
        <v>10.8</v>
      </c>
      <c r="K41" s="858">
        <v>3.3</v>
      </c>
      <c r="L41" s="856">
        <v>5</v>
      </c>
      <c r="M41" s="856">
        <v>49</v>
      </c>
      <c r="N41" s="859">
        <v>16.2</v>
      </c>
      <c r="O41" s="856" t="s">
        <v>7725</v>
      </c>
      <c r="P41" s="860" t="s">
        <v>7798</v>
      </c>
      <c r="Q41" s="861">
        <f t="shared" si="0"/>
        <v>4</v>
      </c>
      <c r="R41" s="861">
        <f t="shared" si="0"/>
        <v>13.22</v>
      </c>
      <c r="S41" s="852">
        <f t="shared" si="1"/>
        <v>64.8</v>
      </c>
      <c r="T41" s="852">
        <f t="shared" si="2"/>
        <v>43.2</v>
      </c>
      <c r="U41" s="852">
        <f t="shared" si="3"/>
        <v>-21.599999999999994</v>
      </c>
      <c r="V41" s="862">
        <f t="shared" si="4"/>
        <v>0.66666666666666674</v>
      </c>
      <c r="W41" s="813">
        <v>3</v>
      </c>
    </row>
    <row r="42" spans="1:23" ht="14.4" customHeight="1" x14ac:dyDescent="0.3">
      <c r="A42" s="868" t="s">
        <v>7799</v>
      </c>
      <c r="B42" s="869">
        <v>2</v>
      </c>
      <c r="C42" s="870">
        <v>1.07</v>
      </c>
      <c r="D42" s="822">
        <v>4.5</v>
      </c>
      <c r="E42" s="934">
        <v>22</v>
      </c>
      <c r="F42" s="874">
        <v>12.02</v>
      </c>
      <c r="G42" s="815">
        <v>4.5999999999999996</v>
      </c>
      <c r="H42" s="871">
        <v>13</v>
      </c>
      <c r="I42" s="872">
        <v>7.12</v>
      </c>
      <c r="J42" s="816">
        <v>4.2</v>
      </c>
      <c r="K42" s="875">
        <v>0.54</v>
      </c>
      <c r="L42" s="873">
        <v>2</v>
      </c>
      <c r="M42" s="873">
        <v>21</v>
      </c>
      <c r="N42" s="876">
        <v>6.96</v>
      </c>
      <c r="O42" s="873" t="s">
        <v>7725</v>
      </c>
      <c r="P42" s="877" t="s">
        <v>7800</v>
      </c>
      <c r="Q42" s="878">
        <f t="shared" si="0"/>
        <v>11</v>
      </c>
      <c r="R42" s="878">
        <f t="shared" si="0"/>
        <v>6.05</v>
      </c>
      <c r="S42" s="869">
        <f t="shared" si="1"/>
        <v>90.48</v>
      </c>
      <c r="T42" s="869">
        <f t="shared" si="2"/>
        <v>54.6</v>
      </c>
      <c r="U42" s="869">
        <f t="shared" si="3"/>
        <v>-35.880000000000003</v>
      </c>
      <c r="V42" s="879">
        <f t="shared" si="4"/>
        <v>0.60344827586206895</v>
      </c>
      <c r="W42" s="817">
        <v>1</v>
      </c>
    </row>
    <row r="43" spans="1:23" ht="14.4" customHeight="1" x14ac:dyDescent="0.3">
      <c r="A43" s="867" t="s">
        <v>7801</v>
      </c>
      <c r="B43" s="852">
        <v>7</v>
      </c>
      <c r="C43" s="853">
        <v>4.74</v>
      </c>
      <c r="D43" s="821">
        <v>5.3</v>
      </c>
      <c r="E43" s="863">
        <v>24</v>
      </c>
      <c r="F43" s="857">
        <v>15.15</v>
      </c>
      <c r="G43" s="814">
        <v>6.6</v>
      </c>
      <c r="H43" s="854">
        <v>48</v>
      </c>
      <c r="I43" s="855">
        <v>30.93</v>
      </c>
      <c r="J43" s="811">
        <v>6</v>
      </c>
      <c r="K43" s="858">
        <v>0.68</v>
      </c>
      <c r="L43" s="856">
        <v>3</v>
      </c>
      <c r="M43" s="856">
        <v>26</v>
      </c>
      <c r="N43" s="859">
        <v>8.76</v>
      </c>
      <c r="O43" s="856" t="s">
        <v>7725</v>
      </c>
      <c r="P43" s="860" t="s">
        <v>7802</v>
      </c>
      <c r="Q43" s="861">
        <f t="shared" si="0"/>
        <v>41</v>
      </c>
      <c r="R43" s="861">
        <f t="shared" si="0"/>
        <v>26.189999999999998</v>
      </c>
      <c r="S43" s="852">
        <f t="shared" si="1"/>
        <v>420.48</v>
      </c>
      <c r="T43" s="852">
        <f t="shared" si="2"/>
        <v>288</v>
      </c>
      <c r="U43" s="852">
        <f t="shared" si="3"/>
        <v>-132.48000000000002</v>
      </c>
      <c r="V43" s="862">
        <f t="shared" si="4"/>
        <v>0.68493150684931503</v>
      </c>
      <c r="W43" s="813">
        <v>55</v>
      </c>
    </row>
    <row r="44" spans="1:23" ht="14.4" customHeight="1" x14ac:dyDescent="0.3">
      <c r="A44" s="867" t="s">
        <v>7803</v>
      </c>
      <c r="B44" s="852">
        <v>1</v>
      </c>
      <c r="C44" s="853">
        <v>0.88</v>
      </c>
      <c r="D44" s="821">
        <v>34</v>
      </c>
      <c r="E44" s="863">
        <v>20</v>
      </c>
      <c r="F44" s="857">
        <v>13.33</v>
      </c>
      <c r="G44" s="814">
        <v>6</v>
      </c>
      <c r="H44" s="854">
        <v>21</v>
      </c>
      <c r="I44" s="855">
        <v>15.04</v>
      </c>
      <c r="J44" s="811">
        <v>6.7</v>
      </c>
      <c r="K44" s="858">
        <v>0.76</v>
      </c>
      <c r="L44" s="856">
        <v>3</v>
      </c>
      <c r="M44" s="856">
        <v>31</v>
      </c>
      <c r="N44" s="859">
        <v>10.210000000000001</v>
      </c>
      <c r="O44" s="856" t="s">
        <v>7725</v>
      </c>
      <c r="P44" s="860" t="s">
        <v>7804</v>
      </c>
      <c r="Q44" s="861">
        <f t="shared" si="0"/>
        <v>20</v>
      </c>
      <c r="R44" s="861">
        <f t="shared" si="0"/>
        <v>14.159999999999998</v>
      </c>
      <c r="S44" s="852">
        <f t="shared" si="1"/>
        <v>214.41000000000003</v>
      </c>
      <c r="T44" s="852">
        <f t="shared" si="2"/>
        <v>140.70000000000002</v>
      </c>
      <c r="U44" s="852">
        <f t="shared" si="3"/>
        <v>-73.710000000000008</v>
      </c>
      <c r="V44" s="862">
        <f t="shared" si="4"/>
        <v>0.65621939275220376</v>
      </c>
      <c r="W44" s="813">
        <v>23</v>
      </c>
    </row>
    <row r="45" spans="1:23" ht="14.4" customHeight="1" x14ac:dyDescent="0.3">
      <c r="A45" s="868" t="s">
        <v>7805</v>
      </c>
      <c r="B45" s="869"/>
      <c r="C45" s="870"/>
      <c r="D45" s="822"/>
      <c r="E45" s="871"/>
      <c r="F45" s="872"/>
      <c r="G45" s="816"/>
      <c r="H45" s="873">
        <v>1</v>
      </c>
      <c r="I45" s="874">
        <v>0.52</v>
      </c>
      <c r="J45" s="815">
        <v>3</v>
      </c>
      <c r="K45" s="875">
        <v>0.52</v>
      </c>
      <c r="L45" s="873">
        <v>2</v>
      </c>
      <c r="M45" s="873">
        <v>20</v>
      </c>
      <c r="N45" s="876">
        <v>6.83</v>
      </c>
      <c r="O45" s="873" t="s">
        <v>7725</v>
      </c>
      <c r="P45" s="877" t="s">
        <v>7806</v>
      </c>
      <c r="Q45" s="878">
        <f t="shared" si="0"/>
        <v>1</v>
      </c>
      <c r="R45" s="878">
        <f t="shared" si="0"/>
        <v>0.52</v>
      </c>
      <c r="S45" s="869">
        <f t="shared" si="1"/>
        <v>6.83</v>
      </c>
      <c r="T45" s="869">
        <f t="shared" si="2"/>
        <v>3</v>
      </c>
      <c r="U45" s="869">
        <f t="shared" si="3"/>
        <v>-3.83</v>
      </c>
      <c r="V45" s="879">
        <f t="shared" si="4"/>
        <v>0.43923865300146414</v>
      </c>
      <c r="W45" s="817"/>
    </row>
    <row r="46" spans="1:23" ht="14.4" customHeight="1" x14ac:dyDescent="0.3">
      <c r="A46" s="867" t="s">
        <v>7807</v>
      </c>
      <c r="B46" s="852">
        <v>2</v>
      </c>
      <c r="C46" s="853">
        <v>1.25</v>
      </c>
      <c r="D46" s="821">
        <v>7.5</v>
      </c>
      <c r="E46" s="854">
        <v>2</v>
      </c>
      <c r="F46" s="855">
        <v>1.25</v>
      </c>
      <c r="G46" s="811">
        <v>12</v>
      </c>
      <c r="H46" s="856"/>
      <c r="I46" s="857"/>
      <c r="J46" s="814"/>
      <c r="K46" s="858">
        <v>0.63</v>
      </c>
      <c r="L46" s="856">
        <v>3</v>
      </c>
      <c r="M46" s="856">
        <v>25</v>
      </c>
      <c r="N46" s="859">
        <v>8.35</v>
      </c>
      <c r="O46" s="856" t="s">
        <v>7725</v>
      </c>
      <c r="P46" s="860" t="s">
        <v>7808</v>
      </c>
      <c r="Q46" s="861">
        <f t="shared" si="0"/>
        <v>-2</v>
      </c>
      <c r="R46" s="861">
        <f t="shared" si="0"/>
        <v>-1.25</v>
      </c>
      <c r="S46" s="852" t="str">
        <f t="shared" si="1"/>
        <v/>
      </c>
      <c r="T46" s="852" t="str">
        <f t="shared" si="2"/>
        <v/>
      </c>
      <c r="U46" s="852" t="str">
        <f t="shared" si="3"/>
        <v/>
      </c>
      <c r="V46" s="862" t="str">
        <f t="shared" si="4"/>
        <v/>
      </c>
      <c r="W46" s="813"/>
    </row>
    <row r="47" spans="1:23" ht="14.4" customHeight="1" x14ac:dyDescent="0.3">
      <c r="A47" s="867" t="s">
        <v>7809</v>
      </c>
      <c r="B47" s="852">
        <v>1</v>
      </c>
      <c r="C47" s="853">
        <v>1.86</v>
      </c>
      <c r="D47" s="821">
        <v>31</v>
      </c>
      <c r="E47" s="854">
        <v>2</v>
      </c>
      <c r="F47" s="855">
        <v>1.49</v>
      </c>
      <c r="G47" s="811">
        <v>3</v>
      </c>
      <c r="H47" s="856"/>
      <c r="I47" s="857"/>
      <c r="J47" s="814"/>
      <c r="K47" s="858">
        <v>0.98</v>
      </c>
      <c r="L47" s="856">
        <v>4</v>
      </c>
      <c r="M47" s="856">
        <v>34</v>
      </c>
      <c r="N47" s="859">
        <v>11.34</v>
      </c>
      <c r="O47" s="856" t="s">
        <v>7725</v>
      </c>
      <c r="P47" s="860" t="s">
        <v>7810</v>
      </c>
      <c r="Q47" s="861">
        <f t="shared" si="0"/>
        <v>-1</v>
      </c>
      <c r="R47" s="861">
        <f t="shared" si="0"/>
        <v>-1.86</v>
      </c>
      <c r="S47" s="852" t="str">
        <f t="shared" si="1"/>
        <v/>
      </c>
      <c r="T47" s="852" t="str">
        <f t="shared" si="2"/>
        <v/>
      </c>
      <c r="U47" s="852" t="str">
        <f t="shared" si="3"/>
        <v/>
      </c>
      <c r="V47" s="862" t="str">
        <f t="shared" si="4"/>
        <v/>
      </c>
      <c r="W47" s="813"/>
    </row>
    <row r="48" spans="1:23" ht="14.4" customHeight="1" x14ac:dyDescent="0.3">
      <c r="A48" s="868" t="s">
        <v>7811</v>
      </c>
      <c r="B48" s="869"/>
      <c r="C48" s="870"/>
      <c r="D48" s="822"/>
      <c r="E48" s="934"/>
      <c r="F48" s="874"/>
      <c r="G48" s="815"/>
      <c r="H48" s="871">
        <v>1</v>
      </c>
      <c r="I48" s="872">
        <v>5.04</v>
      </c>
      <c r="J48" s="818">
        <v>29</v>
      </c>
      <c r="K48" s="875">
        <v>5.25</v>
      </c>
      <c r="L48" s="873">
        <v>3</v>
      </c>
      <c r="M48" s="873">
        <v>31</v>
      </c>
      <c r="N48" s="876">
        <v>10.27</v>
      </c>
      <c r="O48" s="873" t="s">
        <v>7725</v>
      </c>
      <c r="P48" s="877" t="s">
        <v>7812</v>
      </c>
      <c r="Q48" s="878">
        <f t="shared" si="0"/>
        <v>1</v>
      </c>
      <c r="R48" s="878">
        <f t="shared" si="0"/>
        <v>5.04</v>
      </c>
      <c r="S48" s="869">
        <f t="shared" si="1"/>
        <v>10.27</v>
      </c>
      <c r="T48" s="869">
        <f t="shared" si="2"/>
        <v>29</v>
      </c>
      <c r="U48" s="869">
        <f t="shared" si="3"/>
        <v>18.73</v>
      </c>
      <c r="V48" s="879">
        <f t="shared" si="4"/>
        <v>2.8237585199610518</v>
      </c>
      <c r="W48" s="817">
        <v>19</v>
      </c>
    </row>
    <row r="49" spans="1:23" ht="14.4" customHeight="1" x14ac:dyDescent="0.3">
      <c r="A49" s="868" t="s">
        <v>7813</v>
      </c>
      <c r="B49" s="869"/>
      <c r="C49" s="870"/>
      <c r="D49" s="822"/>
      <c r="E49" s="934"/>
      <c r="F49" s="874"/>
      <c r="G49" s="815"/>
      <c r="H49" s="871">
        <v>1</v>
      </c>
      <c r="I49" s="872">
        <v>3.17</v>
      </c>
      <c r="J49" s="818">
        <v>43</v>
      </c>
      <c r="K49" s="875">
        <v>3.08</v>
      </c>
      <c r="L49" s="873">
        <v>5</v>
      </c>
      <c r="M49" s="873">
        <v>42</v>
      </c>
      <c r="N49" s="876">
        <v>13.88</v>
      </c>
      <c r="O49" s="873" t="s">
        <v>7725</v>
      </c>
      <c r="P49" s="877" t="s">
        <v>7814</v>
      </c>
      <c r="Q49" s="878">
        <f t="shared" si="0"/>
        <v>1</v>
      </c>
      <c r="R49" s="878">
        <f t="shared" si="0"/>
        <v>3.17</v>
      </c>
      <c r="S49" s="869">
        <f t="shared" si="1"/>
        <v>13.88</v>
      </c>
      <c r="T49" s="869">
        <f t="shared" si="2"/>
        <v>43</v>
      </c>
      <c r="U49" s="869">
        <f t="shared" si="3"/>
        <v>29.119999999999997</v>
      </c>
      <c r="V49" s="879">
        <f t="shared" si="4"/>
        <v>3.0979827089337175</v>
      </c>
      <c r="W49" s="817">
        <v>29</v>
      </c>
    </row>
    <row r="50" spans="1:23" ht="14.4" customHeight="1" x14ac:dyDescent="0.3">
      <c r="A50" s="929" t="s">
        <v>7815</v>
      </c>
      <c r="B50" s="931">
        <v>1</v>
      </c>
      <c r="C50" s="932">
        <v>2.68</v>
      </c>
      <c r="D50" s="933">
        <v>27</v>
      </c>
      <c r="E50" s="930"/>
      <c r="F50" s="905"/>
      <c r="G50" s="906"/>
      <c r="H50" s="904"/>
      <c r="I50" s="905"/>
      <c r="J50" s="906"/>
      <c r="K50" s="907">
        <v>2.68</v>
      </c>
      <c r="L50" s="904">
        <v>4</v>
      </c>
      <c r="M50" s="904">
        <v>33</v>
      </c>
      <c r="N50" s="908">
        <v>11.16</v>
      </c>
      <c r="O50" s="904" t="s">
        <v>7725</v>
      </c>
      <c r="P50" s="909" t="s">
        <v>7816</v>
      </c>
      <c r="Q50" s="910">
        <f t="shared" si="0"/>
        <v>-1</v>
      </c>
      <c r="R50" s="910">
        <f t="shared" si="0"/>
        <v>-2.68</v>
      </c>
      <c r="S50" s="898" t="str">
        <f t="shared" si="1"/>
        <v/>
      </c>
      <c r="T50" s="898" t="str">
        <f t="shared" si="2"/>
        <v/>
      </c>
      <c r="U50" s="898" t="str">
        <f t="shared" si="3"/>
        <v/>
      </c>
      <c r="V50" s="911" t="str">
        <f t="shared" si="4"/>
        <v/>
      </c>
      <c r="W50" s="912"/>
    </row>
    <row r="51" spans="1:23" ht="14.4" customHeight="1" x14ac:dyDescent="0.3">
      <c r="A51" s="868" t="s">
        <v>7817</v>
      </c>
      <c r="B51" s="869"/>
      <c r="C51" s="870"/>
      <c r="D51" s="822"/>
      <c r="E51" s="934"/>
      <c r="F51" s="874"/>
      <c r="G51" s="815"/>
      <c r="H51" s="871">
        <v>1</v>
      </c>
      <c r="I51" s="872">
        <v>1.54</v>
      </c>
      <c r="J51" s="818">
        <v>19</v>
      </c>
      <c r="K51" s="875">
        <v>1.54</v>
      </c>
      <c r="L51" s="873">
        <v>3</v>
      </c>
      <c r="M51" s="873">
        <v>25</v>
      </c>
      <c r="N51" s="876">
        <v>8.41</v>
      </c>
      <c r="O51" s="873" t="s">
        <v>7725</v>
      </c>
      <c r="P51" s="877" t="s">
        <v>7818</v>
      </c>
      <c r="Q51" s="878">
        <f t="shared" si="0"/>
        <v>1</v>
      </c>
      <c r="R51" s="878">
        <f t="shared" si="0"/>
        <v>1.54</v>
      </c>
      <c r="S51" s="869">
        <f t="shared" si="1"/>
        <v>8.41</v>
      </c>
      <c r="T51" s="869">
        <f t="shared" si="2"/>
        <v>19</v>
      </c>
      <c r="U51" s="869">
        <f t="shared" si="3"/>
        <v>10.59</v>
      </c>
      <c r="V51" s="879">
        <f t="shared" si="4"/>
        <v>2.2592152199762188</v>
      </c>
      <c r="W51" s="817">
        <v>11</v>
      </c>
    </row>
    <row r="52" spans="1:23" ht="14.4" customHeight="1" x14ac:dyDescent="0.3">
      <c r="A52" s="868" t="s">
        <v>7819</v>
      </c>
      <c r="B52" s="869"/>
      <c r="C52" s="870"/>
      <c r="D52" s="822"/>
      <c r="E52" s="934">
        <v>6</v>
      </c>
      <c r="F52" s="874">
        <v>4.29</v>
      </c>
      <c r="G52" s="815">
        <v>9</v>
      </c>
      <c r="H52" s="871">
        <v>8</v>
      </c>
      <c r="I52" s="872">
        <v>6.1</v>
      </c>
      <c r="J52" s="818">
        <v>9.1</v>
      </c>
      <c r="K52" s="875">
        <v>0.6</v>
      </c>
      <c r="L52" s="873">
        <v>2</v>
      </c>
      <c r="M52" s="873">
        <v>22</v>
      </c>
      <c r="N52" s="876">
        <v>7.3</v>
      </c>
      <c r="O52" s="873" t="s">
        <v>7725</v>
      </c>
      <c r="P52" s="877" t="s">
        <v>7820</v>
      </c>
      <c r="Q52" s="878">
        <f t="shared" si="0"/>
        <v>8</v>
      </c>
      <c r="R52" s="878">
        <f t="shared" si="0"/>
        <v>6.1</v>
      </c>
      <c r="S52" s="869">
        <f t="shared" si="1"/>
        <v>58.4</v>
      </c>
      <c r="T52" s="869">
        <f t="shared" si="2"/>
        <v>72.8</v>
      </c>
      <c r="U52" s="869">
        <f t="shared" si="3"/>
        <v>14.399999999999999</v>
      </c>
      <c r="V52" s="879">
        <f t="shared" si="4"/>
        <v>1.2465753424657533</v>
      </c>
      <c r="W52" s="817">
        <v>29</v>
      </c>
    </row>
    <row r="53" spans="1:23" ht="14.4" customHeight="1" x14ac:dyDescent="0.3">
      <c r="A53" s="867" t="s">
        <v>7821</v>
      </c>
      <c r="B53" s="852"/>
      <c r="C53" s="853"/>
      <c r="D53" s="821"/>
      <c r="E53" s="863">
        <v>7</v>
      </c>
      <c r="F53" s="857">
        <v>6.24</v>
      </c>
      <c r="G53" s="814">
        <v>7.3</v>
      </c>
      <c r="H53" s="854">
        <v>13</v>
      </c>
      <c r="I53" s="855">
        <v>11.15</v>
      </c>
      <c r="J53" s="811">
        <v>7.5</v>
      </c>
      <c r="K53" s="858">
        <v>0.92</v>
      </c>
      <c r="L53" s="856">
        <v>3</v>
      </c>
      <c r="M53" s="856">
        <v>25</v>
      </c>
      <c r="N53" s="859">
        <v>8.48</v>
      </c>
      <c r="O53" s="856" t="s">
        <v>7725</v>
      </c>
      <c r="P53" s="860" t="s">
        <v>7822</v>
      </c>
      <c r="Q53" s="861">
        <f t="shared" si="0"/>
        <v>13</v>
      </c>
      <c r="R53" s="861">
        <f t="shared" si="0"/>
        <v>11.15</v>
      </c>
      <c r="S53" s="852">
        <f t="shared" si="1"/>
        <v>110.24000000000001</v>
      </c>
      <c r="T53" s="852">
        <f t="shared" si="2"/>
        <v>97.5</v>
      </c>
      <c r="U53" s="852">
        <f t="shared" si="3"/>
        <v>-12.740000000000009</v>
      </c>
      <c r="V53" s="862">
        <f t="shared" si="4"/>
        <v>0.88443396226415083</v>
      </c>
      <c r="W53" s="813">
        <v>28</v>
      </c>
    </row>
    <row r="54" spans="1:23" ht="14.4" customHeight="1" x14ac:dyDescent="0.3">
      <c r="A54" s="867" t="s">
        <v>7823</v>
      </c>
      <c r="B54" s="852"/>
      <c r="C54" s="853"/>
      <c r="D54" s="821"/>
      <c r="E54" s="863">
        <v>5</v>
      </c>
      <c r="F54" s="857">
        <v>5.25</v>
      </c>
      <c r="G54" s="814">
        <v>10</v>
      </c>
      <c r="H54" s="854">
        <v>12</v>
      </c>
      <c r="I54" s="855">
        <v>11.82</v>
      </c>
      <c r="J54" s="811">
        <v>5.5</v>
      </c>
      <c r="K54" s="858">
        <v>1.1100000000000001</v>
      </c>
      <c r="L54" s="856">
        <v>3</v>
      </c>
      <c r="M54" s="856">
        <v>31</v>
      </c>
      <c r="N54" s="859">
        <v>10.34</v>
      </c>
      <c r="O54" s="856" t="s">
        <v>7725</v>
      </c>
      <c r="P54" s="860" t="s">
        <v>7824</v>
      </c>
      <c r="Q54" s="861">
        <f t="shared" si="0"/>
        <v>12</v>
      </c>
      <c r="R54" s="861">
        <f t="shared" si="0"/>
        <v>11.82</v>
      </c>
      <c r="S54" s="852">
        <f t="shared" si="1"/>
        <v>124.08</v>
      </c>
      <c r="T54" s="852">
        <f t="shared" si="2"/>
        <v>66</v>
      </c>
      <c r="U54" s="852">
        <f t="shared" si="3"/>
        <v>-58.08</v>
      </c>
      <c r="V54" s="862">
        <f t="shared" si="4"/>
        <v>0.53191489361702127</v>
      </c>
      <c r="W54" s="813">
        <v>18</v>
      </c>
    </row>
    <row r="55" spans="1:23" ht="14.4" customHeight="1" x14ac:dyDescent="0.3">
      <c r="A55" s="868" t="s">
        <v>7825</v>
      </c>
      <c r="B55" s="869"/>
      <c r="C55" s="870"/>
      <c r="D55" s="822"/>
      <c r="E55" s="871">
        <v>1</v>
      </c>
      <c r="F55" s="872">
        <v>0.78</v>
      </c>
      <c r="G55" s="816">
        <v>7</v>
      </c>
      <c r="H55" s="873"/>
      <c r="I55" s="874"/>
      <c r="J55" s="815"/>
      <c r="K55" s="875">
        <v>0.78</v>
      </c>
      <c r="L55" s="873">
        <v>3</v>
      </c>
      <c r="M55" s="873">
        <v>27</v>
      </c>
      <c r="N55" s="876">
        <v>9.1300000000000008</v>
      </c>
      <c r="O55" s="873" t="s">
        <v>7725</v>
      </c>
      <c r="P55" s="877" t="s">
        <v>7826</v>
      </c>
      <c r="Q55" s="878">
        <f t="shared" si="0"/>
        <v>0</v>
      </c>
      <c r="R55" s="878">
        <f t="shared" si="0"/>
        <v>0</v>
      </c>
      <c r="S55" s="869" t="str">
        <f t="shared" si="1"/>
        <v/>
      </c>
      <c r="T55" s="869" t="str">
        <f t="shared" si="2"/>
        <v/>
      </c>
      <c r="U55" s="869" t="str">
        <f t="shared" si="3"/>
        <v/>
      </c>
      <c r="V55" s="879" t="str">
        <f t="shared" si="4"/>
        <v/>
      </c>
      <c r="W55" s="817"/>
    </row>
    <row r="56" spans="1:23" ht="14.4" customHeight="1" x14ac:dyDescent="0.3">
      <c r="A56" s="929" t="s">
        <v>7827</v>
      </c>
      <c r="B56" s="898"/>
      <c r="C56" s="899"/>
      <c r="D56" s="900"/>
      <c r="E56" s="901">
        <v>2</v>
      </c>
      <c r="F56" s="902">
        <v>1.53</v>
      </c>
      <c r="G56" s="903">
        <v>11</v>
      </c>
      <c r="H56" s="904">
        <v>6</v>
      </c>
      <c r="I56" s="905">
        <v>3.31</v>
      </c>
      <c r="J56" s="906">
        <v>3.7</v>
      </c>
      <c r="K56" s="907">
        <v>0.77</v>
      </c>
      <c r="L56" s="904">
        <v>4</v>
      </c>
      <c r="M56" s="904">
        <v>33</v>
      </c>
      <c r="N56" s="908">
        <v>11.09</v>
      </c>
      <c r="O56" s="904" t="s">
        <v>7725</v>
      </c>
      <c r="P56" s="909" t="s">
        <v>7828</v>
      </c>
      <c r="Q56" s="910">
        <f t="shared" si="0"/>
        <v>6</v>
      </c>
      <c r="R56" s="910">
        <f t="shared" si="0"/>
        <v>3.31</v>
      </c>
      <c r="S56" s="898">
        <f t="shared" si="1"/>
        <v>66.539999999999992</v>
      </c>
      <c r="T56" s="898">
        <f t="shared" si="2"/>
        <v>22.200000000000003</v>
      </c>
      <c r="U56" s="898">
        <f t="shared" si="3"/>
        <v>-44.339999999999989</v>
      </c>
      <c r="V56" s="911">
        <f t="shared" si="4"/>
        <v>0.33363390441839502</v>
      </c>
      <c r="W56" s="912"/>
    </row>
    <row r="57" spans="1:23" ht="14.4" customHeight="1" x14ac:dyDescent="0.3">
      <c r="A57" s="867" t="s">
        <v>7829</v>
      </c>
      <c r="B57" s="852"/>
      <c r="C57" s="853"/>
      <c r="D57" s="821"/>
      <c r="E57" s="854">
        <v>9</v>
      </c>
      <c r="F57" s="855">
        <v>5.09</v>
      </c>
      <c r="G57" s="811">
        <v>7.2</v>
      </c>
      <c r="H57" s="856">
        <v>8</v>
      </c>
      <c r="I57" s="857">
        <v>5.25</v>
      </c>
      <c r="J57" s="814">
        <v>6.4</v>
      </c>
      <c r="K57" s="858">
        <v>0.77</v>
      </c>
      <c r="L57" s="856">
        <v>4</v>
      </c>
      <c r="M57" s="856">
        <v>33</v>
      </c>
      <c r="N57" s="859">
        <v>11.09</v>
      </c>
      <c r="O57" s="856" t="s">
        <v>7725</v>
      </c>
      <c r="P57" s="860" t="s">
        <v>7830</v>
      </c>
      <c r="Q57" s="861">
        <f t="shared" si="0"/>
        <v>8</v>
      </c>
      <c r="R57" s="861">
        <f t="shared" si="0"/>
        <v>5.25</v>
      </c>
      <c r="S57" s="852">
        <f t="shared" si="1"/>
        <v>88.72</v>
      </c>
      <c r="T57" s="852">
        <f t="shared" si="2"/>
        <v>51.2</v>
      </c>
      <c r="U57" s="852">
        <f t="shared" si="3"/>
        <v>-37.519999999999996</v>
      </c>
      <c r="V57" s="862">
        <f t="shared" si="4"/>
        <v>0.57709648331830476</v>
      </c>
      <c r="W57" s="813">
        <v>10</v>
      </c>
    </row>
    <row r="58" spans="1:23" ht="14.4" customHeight="1" x14ac:dyDescent="0.3">
      <c r="A58" s="867" t="s">
        <v>7831</v>
      </c>
      <c r="B58" s="852"/>
      <c r="C58" s="853"/>
      <c r="D58" s="821"/>
      <c r="E58" s="854">
        <v>6</v>
      </c>
      <c r="F58" s="855">
        <v>4.9000000000000004</v>
      </c>
      <c r="G58" s="811">
        <v>6.3</v>
      </c>
      <c r="H58" s="856">
        <v>2</v>
      </c>
      <c r="I58" s="857">
        <v>2.8</v>
      </c>
      <c r="J58" s="812">
        <v>28.5</v>
      </c>
      <c r="K58" s="858">
        <v>0.94</v>
      </c>
      <c r="L58" s="856">
        <v>4</v>
      </c>
      <c r="M58" s="856">
        <v>39</v>
      </c>
      <c r="N58" s="859">
        <v>13.08</v>
      </c>
      <c r="O58" s="856" t="s">
        <v>7725</v>
      </c>
      <c r="P58" s="860" t="s">
        <v>7832</v>
      </c>
      <c r="Q58" s="861">
        <f t="shared" si="0"/>
        <v>2</v>
      </c>
      <c r="R58" s="861">
        <f t="shared" si="0"/>
        <v>2.8</v>
      </c>
      <c r="S58" s="852">
        <f t="shared" si="1"/>
        <v>26.16</v>
      </c>
      <c r="T58" s="852">
        <f t="shared" si="2"/>
        <v>57</v>
      </c>
      <c r="U58" s="852">
        <f t="shared" si="3"/>
        <v>30.84</v>
      </c>
      <c r="V58" s="862">
        <f t="shared" si="4"/>
        <v>2.1788990825688073</v>
      </c>
      <c r="W58" s="813">
        <v>40</v>
      </c>
    </row>
    <row r="59" spans="1:23" ht="14.4" customHeight="1" x14ac:dyDescent="0.3">
      <c r="A59" s="868" t="s">
        <v>7833</v>
      </c>
      <c r="B59" s="869">
        <v>1</v>
      </c>
      <c r="C59" s="870">
        <v>0.59</v>
      </c>
      <c r="D59" s="822">
        <v>5</v>
      </c>
      <c r="E59" s="934">
        <v>8</v>
      </c>
      <c r="F59" s="874">
        <v>3.79</v>
      </c>
      <c r="G59" s="815">
        <v>6.3</v>
      </c>
      <c r="H59" s="871">
        <v>6</v>
      </c>
      <c r="I59" s="872">
        <v>2.62</v>
      </c>
      <c r="J59" s="816">
        <v>3.3</v>
      </c>
      <c r="K59" s="875">
        <v>0.47</v>
      </c>
      <c r="L59" s="873">
        <v>2</v>
      </c>
      <c r="M59" s="873">
        <v>18</v>
      </c>
      <c r="N59" s="876">
        <v>5.98</v>
      </c>
      <c r="O59" s="873" t="s">
        <v>7725</v>
      </c>
      <c r="P59" s="877" t="s">
        <v>7834</v>
      </c>
      <c r="Q59" s="878">
        <f t="shared" si="0"/>
        <v>5</v>
      </c>
      <c r="R59" s="878">
        <f t="shared" si="0"/>
        <v>2.0300000000000002</v>
      </c>
      <c r="S59" s="869">
        <f t="shared" si="1"/>
        <v>35.880000000000003</v>
      </c>
      <c r="T59" s="869">
        <f t="shared" si="2"/>
        <v>19.799999999999997</v>
      </c>
      <c r="U59" s="869">
        <f t="shared" si="3"/>
        <v>-16.080000000000005</v>
      </c>
      <c r="V59" s="879">
        <f t="shared" si="4"/>
        <v>0.551839464882943</v>
      </c>
      <c r="W59" s="817"/>
    </row>
    <row r="60" spans="1:23" ht="14.4" customHeight="1" x14ac:dyDescent="0.3">
      <c r="A60" s="867" t="s">
        <v>7835</v>
      </c>
      <c r="B60" s="852">
        <v>1</v>
      </c>
      <c r="C60" s="853">
        <v>0.59</v>
      </c>
      <c r="D60" s="821">
        <v>8</v>
      </c>
      <c r="E60" s="863">
        <v>17</v>
      </c>
      <c r="F60" s="857">
        <v>10.6</v>
      </c>
      <c r="G60" s="814">
        <v>9.6999999999999993</v>
      </c>
      <c r="H60" s="854">
        <v>13</v>
      </c>
      <c r="I60" s="855">
        <v>9.06</v>
      </c>
      <c r="J60" s="812">
        <v>8.8000000000000007</v>
      </c>
      <c r="K60" s="858">
        <v>0.59</v>
      </c>
      <c r="L60" s="856">
        <v>2</v>
      </c>
      <c r="M60" s="856">
        <v>22</v>
      </c>
      <c r="N60" s="859">
        <v>7.34</v>
      </c>
      <c r="O60" s="856" t="s">
        <v>7725</v>
      </c>
      <c r="P60" s="860" t="s">
        <v>7836</v>
      </c>
      <c r="Q60" s="861">
        <f t="shared" si="0"/>
        <v>12</v>
      </c>
      <c r="R60" s="861">
        <f t="shared" si="0"/>
        <v>8.4700000000000006</v>
      </c>
      <c r="S60" s="852">
        <f t="shared" si="1"/>
        <v>95.42</v>
      </c>
      <c r="T60" s="852">
        <f t="shared" si="2"/>
        <v>114.4</v>
      </c>
      <c r="U60" s="852">
        <f t="shared" si="3"/>
        <v>18.980000000000004</v>
      </c>
      <c r="V60" s="862">
        <f t="shared" si="4"/>
        <v>1.1989100817438691</v>
      </c>
      <c r="W60" s="813">
        <v>57</v>
      </c>
    </row>
    <row r="61" spans="1:23" ht="14.4" customHeight="1" x14ac:dyDescent="0.3">
      <c r="A61" s="867" t="s">
        <v>7837</v>
      </c>
      <c r="B61" s="852"/>
      <c r="C61" s="853"/>
      <c r="D61" s="821"/>
      <c r="E61" s="863">
        <v>14</v>
      </c>
      <c r="F61" s="857">
        <v>9.0399999999999991</v>
      </c>
      <c r="G61" s="814">
        <v>4.5999999999999996</v>
      </c>
      <c r="H61" s="854">
        <v>21</v>
      </c>
      <c r="I61" s="855">
        <v>15.33</v>
      </c>
      <c r="J61" s="811">
        <v>7.2</v>
      </c>
      <c r="K61" s="858">
        <v>0.72</v>
      </c>
      <c r="L61" s="856">
        <v>3</v>
      </c>
      <c r="M61" s="856">
        <v>28</v>
      </c>
      <c r="N61" s="859">
        <v>9.49</v>
      </c>
      <c r="O61" s="856" t="s">
        <v>7725</v>
      </c>
      <c r="P61" s="860" t="s">
        <v>7838</v>
      </c>
      <c r="Q61" s="861">
        <f t="shared" si="0"/>
        <v>21</v>
      </c>
      <c r="R61" s="861">
        <f t="shared" si="0"/>
        <v>15.33</v>
      </c>
      <c r="S61" s="852">
        <f t="shared" si="1"/>
        <v>199.29</v>
      </c>
      <c r="T61" s="852">
        <f t="shared" si="2"/>
        <v>151.20000000000002</v>
      </c>
      <c r="U61" s="852">
        <f t="shared" si="3"/>
        <v>-48.089999999999975</v>
      </c>
      <c r="V61" s="862">
        <f t="shared" si="4"/>
        <v>0.75869336143308752</v>
      </c>
      <c r="W61" s="813">
        <v>32</v>
      </c>
    </row>
    <row r="62" spans="1:23" ht="14.4" customHeight="1" x14ac:dyDescent="0.3">
      <c r="A62" s="868" t="s">
        <v>7839</v>
      </c>
      <c r="B62" s="869"/>
      <c r="C62" s="870"/>
      <c r="D62" s="822"/>
      <c r="E62" s="871">
        <v>5</v>
      </c>
      <c r="F62" s="872">
        <v>2.21</v>
      </c>
      <c r="G62" s="816">
        <v>4.4000000000000004</v>
      </c>
      <c r="H62" s="873"/>
      <c r="I62" s="874"/>
      <c r="J62" s="815"/>
      <c r="K62" s="875">
        <v>0.42</v>
      </c>
      <c r="L62" s="873">
        <v>2</v>
      </c>
      <c r="M62" s="873">
        <v>19</v>
      </c>
      <c r="N62" s="876">
        <v>6.19</v>
      </c>
      <c r="O62" s="873" t="s">
        <v>7725</v>
      </c>
      <c r="P62" s="877" t="s">
        <v>7840</v>
      </c>
      <c r="Q62" s="878">
        <f t="shared" si="0"/>
        <v>0</v>
      </c>
      <c r="R62" s="878">
        <f t="shared" si="0"/>
        <v>0</v>
      </c>
      <c r="S62" s="869" t="str">
        <f t="shared" si="1"/>
        <v/>
      </c>
      <c r="T62" s="869" t="str">
        <f t="shared" si="2"/>
        <v/>
      </c>
      <c r="U62" s="869" t="str">
        <f t="shared" si="3"/>
        <v/>
      </c>
      <c r="V62" s="879" t="str">
        <f t="shared" si="4"/>
        <v/>
      </c>
      <c r="W62" s="817"/>
    </row>
    <row r="63" spans="1:23" ht="14.4" customHeight="1" x14ac:dyDescent="0.3">
      <c r="A63" s="867" t="s">
        <v>7841</v>
      </c>
      <c r="B63" s="852"/>
      <c r="C63" s="853"/>
      <c r="D63" s="821"/>
      <c r="E63" s="854">
        <v>1</v>
      </c>
      <c r="F63" s="855">
        <v>0.74</v>
      </c>
      <c r="G63" s="811">
        <v>5</v>
      </c>
      <c r="H63" s="856"/>
      <c r="I63" s="857"/>
      <c r="J63" s="814"/>
      <c r="K63" s="858">
        <v>0.62</v>
      </c>
      <c r="L63" s="856">
        <v>3</v>
      </c>
      <c r="M63" s="856">
        <v>28</v>
      </c>
      <c r="N63" s="859">
        <v>9.2100000000000009</v>
      </c>
      <c r="O63" s="856" t="s">
        <v>7725</v>
      </c>
      <c r="P63" s="860" t="s">
        <v>7842</v>
      </c>
      <c r="Q63" s="861">
        <f t="shared" si="0"/>
        <v>0</v>
      </c>
      <c r="R63" s="861">
        <f t="shared" si="0"/>
        <v>0</v>
      </c>
      <c r="S63" s="852" t="str">
        <f t="shared" si="1"/>
        <v/>
      </c>
      <c r="T63" s="852" t="str">
        <f t="shared" si="2"/>
        <v/>
      </c>
      <c r="U63" s="852" t="str">
        <f t="shared" si="3"/>
        <v/>
      </c>
      <c r="V63" s="862" t="str">
        <f t="shared" si="4"/>
        <v/>
      </c>
      <c r="W63" s="813"/>
    </row>
    <row r="64" spans="1:23" ht="14.4" customHeight="1" x14ac:dyDescent="0.3">
      <c r="A64" s="867" t="s">
        <v>7843</v>
      </c>
      <c r="B64" s="852"/>
      <c r="C64" s="853"/>
      <c r="D64" s="821"/>
      <c r="E64" s="854">
        <v>2</v>
      </c>
      <c r="F64" s="855">
        <v>1.48</v>
      </c>
      <c r="G64" s="811">
        <v>5</v>
      </c>
      <c r="H64" s="856"/>
      <c r="I64" s="857"/>
      <c r="J64" s="814"/>
      <c r="K64" s="858">
        <v>0.69</v>
      </c>
      <c r="L64" s="856">
        <v>3</v>
      </c>
      <c r="M64" s="856">
        <v>29</v>
      </c>
      <c r="N64" s="859">
        <v>9.5299999999999994</v>
      </c>
      <c r="O64" s="856" t="s">
        <v>7725</v>
      </c>
      <c r="P64" s="860" t="s">
        <v>7844</v>
      </c>
      <c r="Q64" s="861">
        <f t="shared" si="0"/>
        <v>0</v>
      </c>
      <c r="R64" s="861">
        <f t="shared" si="0"/>
        <v>0</v>
      </c>
      <c r="S64" s="852" t="str">
        <f t="shared" si="1"/>
        <v/>
      </c>
      <c r="T64" s="852" t="str">
        <f t="shared" si="2"/>
        <v/>
      </c>
      <c r="U64" s="852" t="str">
        <f t="shared" si="3"/>
        <v/>
      </c>
      <c r="V64" s="862" t="str">
        <f t="shared" si="4"/>
        <v/>
      </c>
      <c r="W64" s="813"/>
    </row>
    <row r="65" spans="1:23" ht="14.4" customHeight="1" x14ac:dyDescent="0.3">
      <c r="A65" s="868" t="s">
        <v>7845</v>
      </c>
      <c r="B65" s="869"/>
      <c r="C65" s="870"/>
      <c r="D65" s="822"/>
      <c r="E65" s="934">
        <v>1</v>
      </c>
      <c r="F65" s="874">
        <v>1.81</v>
      </c>
      <c r="G65" s="815">
        <v>3</v>
      </c>
      <c r="H65" s="871">
        <v>1</v>
      </c>
      <c r="I65" s="872">
        <v>0.59</v>
      </c>
      <c r="J65" s="816">
        <v>3</v>
      </c>
      <c r="K65" s="875">
        <v>0.59</v>
      </c>
      <c r="L65" s="873">
        <v>2</v>
      </c>
      <c r="M65" s="873">
        <v>20</v>
      </c>
      <c r="N65" s="876">
        <v>6.66</v>
      </c>
      <c r="O65" s="873" t="s">
        <v>7725</v>
      </c>
      <c r="P65" s="877" t="s">
        <v>7846</v>
      </c>
      <c r="Q65" s="878">
        <f t="shared" si="0"/>
        <v>1</v>
      </c>
      <c r="R65" s="878">
        <f t="shared" si="0"/>
        <v>0.59</v>
      </c>
      <c r="S65" s="869">
        <f t="shared" si="1"/>
        <v>6.66</v>
      </c>
      <c r="T65" s="869">
        <f t="shared" si="2"/>
        <v>3</v>
      </c>
      <c r="U65" s="869">
        <f t="shared" si="3"/>
        <v>-3.66</v>
      </c>
      <c r="V65" s="879">
        <f t="shared" si="4"/>
        <v>0.45045045045045046</v>
      </c>
      <c r="W65" s="817"/>
    </row>
    <row r="66" spans="1:23" ht="14.4" customHeight="1" x14ac:dyDescent="0.3">
      <c r="A66" s="867" t="s">
        <v>7847</v>
      </c>
      <c r="B66" s="852"/>
      <c r="C66" s="853"/>
      <c r="D66" s="821"/>
      <c r="E66" s="863">
        <v>2</v>
      </c>
      <c r="F66" s="857">
        <v>1.18</v>
      </c>
      <c r="G66" s="814">
        <v>3</v>
      </c>
      <c r="H66" s="854">
        <v>2</v>
      </c>
      <c r="I66" s="855">
        <v>1.18</v>
      </c>
      <c r="J66" s="811">
        <v>3</v>
      </c>
      <c r="K66" s="858">
        <v>0.59</v>
      </c>
      <c r="L66" s="856">
        <v>2</v>
      </c>
      <c r="M66" s="856">
        <v>20</v>
      </c>
      <c r="N66" s="859">
        <v>6.66</v>
      </c>
      <c r="O66" s="856" t="s">
        <v>7725</v>
      </c>
      <c r="P66" s="860" t="s">
        <v>7848</v>
      </c>
      <c r="Q66" s="861">
        <f t="shared" si="0"/>
        <v>2</v>
      </c>
      <c r="R66" s="861">
        <f t="shared" si="0"/>
        <v>1.18</v>
      </c>
      <c r="S66" s="852">
        <f t="shared" si="1"/>
        <v>13.32</v>
      </c>
      <c r="T66" s="852">
        <f t="shared" si="2"/>
        <v>6</v>
      </c>
      <c r="U66" s="852">
        <f t="shared" si="3"/>
        <v>-7.32</v>
      </c>
      <c r="V66" s="862">
        <f t="shared" si="4"/>
        <v>0.45045045045045046</v>
      </c>
      <c r="W66" s="813"/>
    </row>
    <row r="67" spans="1:23" ht="14.4" customHeight="1" x14ac:dyDescent="0.3">
      <c r="A67" s="929" t="s">
        <v>7849</v>
      </c>
      <c r="B67" s="898"/>
      <c r="C67" s="899"/>
      <c r="D67" s="900"/>
      <c r="E67" s="930">
        <v>1</v>
      </c>
      <c r="F67" s="905">
        <v>2.2400000000000002</v>
      </c>
      <c r="G67" s="906">
        <v>3</v>
      </c>
      <c r="H67" s="901"/>
      <c r="I67" s="902"/>
      <c r="J67" s="903"/>
      <c r="K67" s="907">
        <v>1.98</v>
      </c>
      <c r="L67" s="904">
        <v>3</v>
      </c>
      <c r="M67" s="904">
        <v>29</v>
      </c>
      <c r="N67" s="908">
        <v>9.83</v>
      </c>
      <c r="O67" s="904" t="s">
        <v>7725</v>
      </c>
      <c r="P67" s="909" t="s">
        <v>7850</v>
      </c>
      <c r="Q67" s="910">
        <f t="shared" si="0"/>
        <v>0</v>
      </c>
      <c r="R67" s="910">
        <f t="shared" si="0"/>
        <v>0</v>
      </c>
      <c r="S67" s="898" t="str">
        <f t="shared" si="1"/>
        <v/>
      </c>
      <c r="T67" s="898" t="str">
        <f t="shared" si="2"/>
        <v/>
      </c>
      <c r="U67" s="898" t="str">
        <f t="shared" si="3"/>
        <v/>
      </c>
      <c r="V67" s="911" t="str">
        <f t="shared" si="4"/>
        <v/>
      </c>
      <c r="W67" s="912"/>
    </row>
    <row r="68" spans="1:23" ht="14.4" customHeight="1" x14ac:dyDescent="0.3">
      <c r="A68" s="867" t="s">
        <v>7851</v>
      </c>
      <c r="B68" s="852"/>
      <c r="C68" s="853"/>
      <c r="D68" s="821"/>
      <c r="E68" s="863">
        <v>1</v>
      </c>
      <c r="F68" s="857">
        <v>2.6</v>
      </c>
      <c r="G68" s="814">
        <v>3</v>
      </c>
      <c r="H68" s="854">
        <v>1</v>
      </c>
      <c r="I68" s="855">
        <v>2.2999999999999998</v>
      </c>
      <c r="J68" s="811">
        <v>3</v>
      </c>
      <c r="K68" s="858">
        <v>2.2200000000000002</v>
      </c>
      <c r="L68" s="856">
        <v>4</v>
      </c>
      <c r="M68" s="856">
        <v>34</v>
      </c>
      <c r="N68" s="859">
        <v>11.36</v>
      </c>
      <c r="O68" s="856" t="s">
        <v>7725</v>
      </c>
      <c r="P68" s="860" t="s">
        <v>7852</v>
      </c>
      <c r="Q68" s="861">
        <f t="shared" si="0"/>
        <v>1</v>
      </c>
      <c r="R68" s="861">
        <f t="shared" si="0"/>
        <v>2.2999999999999998</v>
      </c>
      <c r="S68" s="852">
        <f t="shared" si="1"/>
        <v>11.36</v>
      </c>
      <c r="T68" s="852">
        <f t="shared" si="2"/>
        <v>3</v>
      </c>
      <c r="U68" s="852">
        <f t="shared" si="3"/>
        <v>-8.36</v>
      </c>
      <c r="V68" s="862">
        <f t="shared" si="4"/>
        <v>0.26408450704225356</v>
      </c>
      <c r="W68" s="813"/>
    </row>
    <row r="69" spans="1:23" ht="14.4" customHeight="1" x14ac:dyDescent="0.3">
      <c r="A69" s="867" t="s">
        <v>7853</v>
      </c>
      <c r="B69" s="852"/>
      <c r="C69" s="853"/>
      <c r="D69" s="821"/>
      <c r="E69" s="863"/>
      <c r="F69" s="857"/>
      <c r="G69" s="814"/>
      <c r="H69" s="854">
        <v>1</v>
      </c>
      <c r="I69" s="855">
        <v>3.12</v>
      </c>
      <c r="J69" s="811">
        <v>6</v>
      </c>
      <c r="K69" s="858">
        <v>3.12</v>
      </c>
      <c r="L69" s="856">
        <v>5</v>
      </c>
      <c r="M69" s="856">
        <v>43</v>
      </c>
      <c r="N69" s="859">
        <v>14.24</v>
      </c>
      <c r="O69" s="856" t="s">
        <v>7725</v>
      </c>
      <c r="P69" s="860" t="s">
        <v>7854</v>
      </c>
      <c r="Q69" s="861">
        <f t="shared" si="0"/>
        <v>1</v>
      </c>
      <c r="R69" s="861">
        <f t="shared" si="0"/>
        <v>3.12</v>
      </c>
      <c r="S69" s="852">
        <f t="shared" si="1"/>
        <v>14.24</v>
      </c>
      <c r="T69" s="852">
        <f t="shared" si="2"/>
        <v>6</v>
      </c>
      <c r="U69" s="852">
        <f t="shared" si="3"/>
        <v>-8.24</v>
      </c>
      <c r="V69" s="862">
        <f t="shared" si="4"/>
        <v>0.42134831460674155</v>
      </c>
      <c r="W69" s="813"/>
    </row>
    <row r="70" spans="1:23" ht="14.4" customHeight="1" x14ac:dyDescent="0.3">
      <c r="A70" s="929" t="s">
        <v>7855</v>
      </c>
      <c r="B70" s="931">
        <v>1</v>
      </c>
      <c r="C70" s="932">
        <v>1.41</v>
      </c>
      <c r="D70" s="933">
        <v>25</v>
      </c>
      <c r="E70" s="930"/>
      <c r="F70" s="905"/>
      <c r="G70" s="906"/>
      <c r="H70" s="904"/>
      <c r="I70" s="905"/>
      <c r="J70" s="906"/>
      <c r="K70" s="907">
        <v>0.98</v>
      </c>
      <c r="L70" s="904">
        <v>2</v>
      </c>
      <c r="M70" s="904">
        <v>19</v>
      </c>
      <c r="N70" s="908">
        <v>6.45</v>
      </c>
      <c r="O70" s="904" t="s">
        <v>7725</v>
      </c>
      <c r="P70" s="909" t="s">
        <v>7856</v>
      </c>
      <c r="Q70" s="910">
        <f t="shared" ref="Q70:R115" si="5">H70-B70</f>
        <v>-1</v>
      </c>
      <c r="R70" s="910">
        <f t="shared" si="5"/>
        <v>-1.41</v>
      </c>
      <c r="S70" s="898" t="str">
        <f t="shared" ref="S70:S115" si="6">IF(H70=0,"",H70*N70)</f>
        <v/>
      </c>
      <c r="T70" s="898" t="str">
        <f t="shared" ref="T70:T115" si="7">IF(H70=0,"",H70*J70)</f>
        <v/>
      </c>
      <c r="U70" s="898" t="str">
        <f t="shared" ref="U70:U115" si="8">IF(H70=0,"",T70-S70)</f>
        <v/>
      </c>
      <c r="V70" s="911" t="str">
        <f t="shared" ref="V70:V115" si="9">IF(H70=0,"",T70/S70)</f>
        <v/>
      </c>
      <c r="W70" s="912"/>
    </row>
    <row r="71" spans="1:23" ht="14.4" customHeight="1" x14ac:dyDescent="0.3">
      <c r="A71" s="868" t="s">
        <v>7857</v>
      </c>
      <c r="B71" s="869">
        <v>1</v>
      </c>
      <c r="C71" s="870">
        <v>0.41</v>
      </c>
      <c r="D71" s="822">
        <v>2</v>
      </c>
      <c r="E71" s="934">
        <v>13</v>
      </c>
      <c r="F71" s="874">
        <v>4.9400000000000004</v>
      </c>
      <c r="G71" s="815">
        <v>5.4</v>
      </c>
      <c r="H71" s="871">
        <v>10</v>
      </c>
      <c r="I71" s="872">
        <v>4.07</v>
      </c>
      <c r="J71" s="816">
        <v>5.4</v>
      </c>
      <c r="K71" s="875">
        <v>0.41</v>
      </c>
      <c r="L71" s="873">
        <v>2</v>
      </c>
      <c r="M71" s="873">
        <v>16</v>
      </c>
      <c r="N71" s="876">
        <v>5.49</v>
      </c>
      <c r="O71" s="873" t="s">
        <v>7725</v>
      </c>
      <c r="P71" s="877" t="s">
        <v>7858</v>
      </c>
      <c r="Q71" s="878">
        <f t="shared" si="5"/>
        <v>9</v>
      </c>
      <c r="R71" s="878">
        <f t="shared" si="5"/>
        <v>3.66</v>
      </c>
      <c r="S71" s="869">
        <f t="shared" si="6"/>
        <v>54.900000000000006</v>
      </c>
      <c r="T71" s="869">
        <f t="shared" si="7"/>
        <v>54</v>
      </c>
      <c r="U71" s="869">
        <f t="shared" si="8"/>
        <v>-0.90000000000000568</v>
      </c>
      <c r="V71" s="879">
        <f t="shared" si="9"/>
        <v>0.98360655737704905</v>
      </c>
      <c r="W71" s="817">
        <v>16</v>
      </c>
    </row>
    <row r="72" spans="1:23" ht="14.4" customHeight="1" x14ac:dyDescent="0.3">
      <c r="A72" s="867" t="s">
        <v>7859</v>
      </c>
      <c r="B72" s="852">
        <v>1</v>
      </c>
      <c r="C72" s="853">
        <v>0.7</v>
      </c>
      <c r="D72" s="821">
        <v>8</v>
      </c>
      <c r="E72" s="863">
        <v>7</v>
      </c>
      <c r="F72" s="857">
        <v>3.76</v>
      </c>
      <c r="G72" s="814">
        <v>8.6</v>
      </c>
      <c r="H72" s="854">
        <v>20</v>
      </c>
      <c r="I72" s="855">
        <v>11.15</v>
      </c>
      <c r="J72" s="811">
        <v>5.5</v>
      </c>
      <c r="K72" s="858">
        <v>0.57999999999999996</v>
      </c>
      <c r="L72" s="856">
        <v>3</v>
      </c>
      <c r="M72" s="856">
        <v>23</v>
      </c>
      <c r="N72" s="859">
        <v>7.79</v>
      </c>
      <c r="O72" s="856" t="s">
        <v>7725</v>
      </c>
      <c r="P72" s="860" t="s">
        <v>7860</v>
      </c>
      <c r="Q72" s="861">
        <f t="shared" si="5"/>
        <v>19</v>
      </c>
      <c r="R72" s="861">
        <f t="shared" si="5"/>
        <v>10.450000000000001</v>
      </c>
      <c r="S72" s="852">
        <f t="shared" si="6"/>
        <v>155.80000000000001</v>
      </c>
      <c r="T72" s="852">
        <f t="shared" si="7"/>
        <v>110</v>
      </c>
      <c r="U72" s="852">
        <f t="shared" si="8"/>
        <v>-45.800000000000011</v>
      </c>
      <c r="V72" s="862">
        <f t="shared" si="9"/>
        <v>0.70603337612323491</v>
      </c>
      <c r="W72" s="813">
        <v>18</v>
      </c>
    </row>
    <row r="73" spans="1:23" ht="14.4" customHeight="1" x14ac:dyDescent="0.3">
      <c r="A73" s="867" t="s">
        <v>7861</v>
      </c>
      <c r="B73" s="852"/>
      <c r="C73" s="853"/>
      <c r="D73" s="821"/>
      <c r="E73" s="863">
        <v>11</v>
      </c>
      <c r="F73" s="857">
        <v>9.65</v>
      </c>
      <c r="G73" s="814">
        <v>8.5</v>
      </c>
      <c r="H73" s="854">
        <v>18</v>
      </c>
      <c r="I73" s="855">
        <v>14.13</v>
      </c>
      <c r="J73" s="811">
        <v>4.3</v>
      </c>
      <c r="K73" s="858">
        <v>0.88</v>
      </c>
      <c r="L73" s="856">
        <v>3</v>
      </c>
      <c r="M73" s="856">
        <v>31</v>
      </c>
      <c r="N73" s="859">
        <v>10.39</v>
      </c>
      <c r="O73" s="856" t="s">
        <v>7725</v>
      </c>
      <c r="P73" s="860" t="s">
        <v>7862</v>
      </c>
      <c r="Q73" s="861">
        <f t="shared" si="5"/>
        <v>18</v>
      </c>
      <c r="R73" s="861">
        <f t="shared" si="5"/>
        <v>14.13</v>
      </c>
      <c r="S73" s="852">
        <f t="shared" si="6"/>
        <v>187.02</v>
      </c>
      <c r="T73" s="852">
        <f t="shared" si="7"/>
        <v>77.399999999999991</v>
      </c>
      <c r="U73" s="852">
        <f t="shared" si="8"/>
        <v>-109.62000000000002</v>
      </c>
      <c r="V73" s="862">
        <f t="shared" si="9"/>
        <v>0.41385948026948982</v>
      </c>
      <c r="W73" s="813">
        <v>5</v>
      </c>
    </row>
    <row r="74" spans="1:23" ht="14.4" customHeight="1" x14ac:dyDescent="0.3">
      <c r="A74" s="868" t="s">
        <v>7863</v>
      </c>
      <c r="B74" s="869"/>
      <c r="C74" s="870"/>
      <c r="D74" s="822"/>
      <c r="E74" s="934">
        <v>6</v>
      </c>
      <c r="F74" s="874">
        <v>2.4900000000000002</v>
      </c>
      <c r="G74" s="815">
        <v>5</v>
      </c>
      <c r="H74" s="871">
        <v>6</v>
      </c>
      <c r="I74" s="872">
        <v>2.2599999999999998</v>
      </c>
      <c r="J74" s="816">
        <v>3.2</v>
      </c>
      <c r="K74" s="875">
        <v>0.38</v>
      </c>
      <c r="L74" s="873">
        <v>2</v>
      </c>
      <c r="M74" s="873">
        <v>14</v>
      </c>
      <c r="N74" s="876">
        <v>4.5599999999999996</v>
      </c>
      <c r="O74" s="873" t="s">
        <v>7725</v>
      </c>
      <c r="P74" s="877" t="s">
        <v>7864</v>
      </c>
      <c r="Q74" s="878">
        <f t="shared" si="5"/>
        <v>6</v>
      </c>
      <c r="R74" s="878">
        <f t="shared" si="5"/>
        <v>2.2599999999999998</v>
      </c>
      <c r="S74" s="869">
        <f t="shared" si="6"/>
        <v>27.36</v>
      </c>
      <c r="T74" s="869">
        <f t="shared" si="7"/>
        <v>19.200000000000003</v>
      </c>
      <c r="U74" s="869">
        <f t="shared" si="8"/>
        <v>-8.1599999999999966</v>
      </c>
      <c r="V74" s="879">
        <f t="shared" si="9"/>
        <v>0.70175438596491235</v>
      </c>
      <c r="W74" s="817">
        <v>1</v>
      </c>
    </row>
    <row r="75" spans="1:23" ht="14.4" customHeight="1" x14ac:dyDescent="0.3">
      <c r="A75" s="867" t="s">
        <v>7865</v>
      </c>
      <c r="B75" s="852"/>
      <c r="C75" s="853"/>
      <c r="D75" s="821"/>
      <c r="E75" s="863">
        <v>13</v>
      </c>
      <c r="F75" s="857">
        <v>7.16</v>
      </c>
      <c r="G75" s="814">
        <v>4.8</v>
      </c>
      <c r="H75" s="854">
        <v>7</v>
      </c>
      <c r="I75" s="855">
        <v>4.26</v>
      </c>
      <c r="J75" s="811">
        <v>4.4000000000000004</v>
      </c>
      <c r="K75" s="858">
        <v>0.55000000000000004</v>
      </c>
      <c r="L75" s="856">
        <v>2</v>
      </c>
      <c r="M75" s="856">
        <v>20</v>
      </c>
      <c r="N75" s="859">
        <v>6.71</v>
      </c>
      <c r="O75" s="856" t="s">
        <v>7725</v>
      </c>
      <c r="P75" s="860" t="s">
        <v>7866</v>
      </c>
      <c r="Q75" s="861">
        <f t="shared" si="5"/>
        <v>7</v>
      </c>
      <c r="R75" s="861">
        <f t="shared" si="5"/>
        <v>4.26</v>
      </c>
      <c r="S75" s="852">
        <f t="shared" si="6"/>
        <v>46.97</v>
      </c>
      <c r="T75" s="852">
        <f t="shared" si="7"/>
        <v>30.800000000000004</v>
      </c>
      <c r="U75" s="852">
        <f t="shared" si="8"/>
        <v>-16.169999999999995</v>
      </c>
      <c r="V75" s="862">
        <f t="shared" si="9"/>
        <v>0.65573770491803285</v>
      </c>
      <c r="W75" s="813">
        <v>5</v>
      </c>
    </row>
    <row r="76" spans="1:23" ht="14.4" customHeight="1" x14ac:dyDescent="0.3">
      <c r="A76" s="867" t="s">
        <v>7867</v>
      </c>
      <c r="B76" s="852"/>
      <c r="C76" s="853"/>
      <c r="D76" s="821"/>
      <c r="E76" s="863">
        <v>5</v>
      </c>
      <c r="F76" s="857">
        <v>3.28</v>
      </c>
      <c r="G76" s="814">
        <v>3.2</v>
      </c>
      <c r="H76" s="854">
        <v>14</v>
      </c>
      <c r="I76" s="855">
        <v>11.35</v>
      </c>
      <c r="J76" s="811">
        <v>5.0999999999999996</v>
      </c>
      <c r="K76" s="858">
        <v>0.7</v>
      </c>
      <c r="L76" s="856">
        <v>3</v>
      </c>
      <c r="M76" s="856">
        <v>25</v>
      </c>
      <c r="N76" s="859">
        <v>8.3800000000000008</v>
      </c>
      <c r="O76" s="856" t="s">
        <v>7725</v>
      </c>
      <c r="P76" s="860" t="s">
        <v>7868</v>
      </c>
      <c r="Q76" s="861">
        <f t="shared" si="5"/>
        <v>14</v>
      </c>
      <c r="R76" s="861">
        <f t="shared" si="5"/>
        <v>11.35</v>
      </c>
      <c r="S76" s="852">
        <f t="shared" si="6"/>
        <v>117.32000000000001</v>
      </c>
      <c r="T76" s="852">
        <f t="shared" si="7"/>
        <v>71.399999999999991</v>
      </c>
      <c r="U76" s="852">
        <f t="shared" si="8"/>
        <v>-45.920000000000016</v>
      </c>
      <c r="V76" s="862">
        <f t="shared" si="9"/>
        <v>0.60859188544152731</v>
      </c>
      <c r="W76" s="813">
        <v>16</v>
      </c>
    </row>
    <row r="77" spans="1:23" ht="14.4" customHeight="1" x14ac:dyDescent="0.3">
      <c r="A77" s="929" t="s">
        <v>7869</v>
      </c>
      <c r="B77" s="898"/>
      <c r="C77" s="899"/>
      <c r="D77" s="900"/>
      <c r="E77" s="901">
        <v>1</v>
      </c>
      <c r="F77" s="902">
        <v>1.19</v>
      </c>
      <c r="G77" s="903">
        <v>23</v>
      </c>
      <c r="H77" s="904"/>
      <c r="I77" s="905"/>
      <c r="J77" s="906"/>
      <c r="K77" s="907">
        <v>0.61</v>
      </c>
      <c r="L77" s="904">
        <v>1</v>
      </c>
      <c r="M77" s="904">
        <v>13</v>
      </c>
      <c r="N77" s="908">
        <v>4.17</v>
      </c>
      <c r="O77" s="904" t="s">
        <v>7725</v>
      </c>
      <c r="P77" s="909" t="s">
        <v>7870</v>
      </c>
      <c r="Q77" s="910">
        <f t="shared" si="5"/>
        <v>0</v>
      </c>
      <c r="R77" s="910">
        <f t="shared" si="5"/>
        <v>0</v>
      </c>
      <c r="S77" s="898" t="str">
        <f t="shared" si="6"/>
        <v/>
      </c>
      <c r="T77" s="898" t="str">
        <f t="shared" si="7"/>
        <v/>
      </c>
      <c r="U77" s="898" t="str">
        <f t="shared" si="8"/>
        <v/>
      </c>
      <c r="V77" s="911" t="str">
        <f t="shared" si="9"/>
        <v/>
      </c>
      <c r="W77" s="912"/>
    </row>
    <row r="78" spans="1:23" ht="14.4" customHeight="1" x14ac:dyDescent="0.3">
      <c r="A78" s="929" t="s">
        <v>7871</v>
      </c>
      <c r="B78" s="898"/>
      <c r="C78" s="899"/>
      <c r="D78" s="900"/>
      <c r="E78" s="930"/>
      <c r="F78" s="905"/>
      <c r="G78" s="906"/>
      <c r="H78" s="901">
        <v>1</v>
      </c>
      <c r="I78" s="902">
        <v>0.93</v>
      </c>
      <c r="J78" s="935">
        <v>19</v>
      </c>
      <c r="K78" s="907">
        <v>0.93</v>
      </c>
      <c r="L78" s="904">
        <v>2</v>
      </c>
      <c r="M78" s="904">
        <v>19</v>
      </c>
      <c r="N78" s="908">
        <v>6.34</v>
      </c>
      <c r="O78" s="904" t="s">
        <v>7725</v>
      </c>
      <c r="P78" s="909" t="s">
        <v>7872</v>
      </c>
      <c r="Q78" s="910">
        <f t="shared" si="5"/>
        <v>1</v>
      </c>
      <c r="R78" s="910">
        <f t="shared" si="5"/>
        <v>0.93</v>
      </c>
      <c r="S78" s="898">
        <f t="shared" si="6"/>
        <v>6.34</v>
      </c>
      <c r="T78" s="898">
        <f t="shared" si="7"/>
        <v>19</v>
      </c>
      <c r="U78" s="898">
        <f t="shared" si="8"/>
        <v>12.66</v>
      </c>
      <c r="V78" s="911">
        <f t="shared" si="9"/>
        <v>2.9968454258675079</v>
      </c>
      <c r="W78" s="912">
        <v>13</v>
      </c>
    </row>
    <row r="79" spans="1:23" ht="14.4" customHeight="1" x14ac:dyDescent="0.3">
      <c r="A79" s="929" t="s">
        <v>7873</v>
      </c>
      <c r="B79" s="898"/>
      <c r="C79" s="899"/>
      <c r="D79" s="900"/>
      <c r="E79" s="901">
        <v>10</v>
      </c>
      <c r="F79" s="902">
        <v>6.33</v>
      </c>
      <c r="G79" s="903">
        <v>12.9</v>
      </c>
      <c r="H79" s="904">
        <v>7</v>
      </c>
      <c r="I79" s="905">
        <v>2.99</v>
      </c>
      <c r="J79" s="906">
        <v>5.0999999999999996</v>
      </c>
      <c r="K79" s="907">
        <v>0.43</v>
      </c>
      <c r="L79" s="904">
        <v>2</v>
      </c>
      <c r="M79" s="904">
        <v>16</v>
      </c>
      <c r="N79" s="908">
        <v>5.2</v>
      </c>
      <c r="O79" s="904" t="s">
        <v>7725</v>
      </c>
      <c r="P79" s="909" t="s">
        <v>7874</v>
      </c>
      <c r="Q79" s="910">
        <f t="shared" si="5"/>
        <v>7</v>
      </c>
      <c r="R79" s="910">
        <f t="shared" si="5"/>
        <v>2.99</v>
      </c>
      <c r="S79" s="898">
        <f t="shared" si="6"/>
        <v>36.4</v>
      </c>
      <c r="T79" s="898">
        <f t="shared" si="7"/>
        <v>35.699999999999996</v>
      </c>
      <c r="U79" s="898">
        <f t="shared" si="8"/>
        <v>-0.70000000000000284</v>
      </c>
      <c r="V79" s="911">
        <f t="shared" si="9"/>
        <v>0.98076923076923073</v>
      </c>
      <c r="W79" s="912">
        <v>12</v>
      </c>
    </row>
    <row r="80" spans="1:23" ht="14.4" customHeight="1" x14ac:dyDescent="0.3">
      <c r="A80" s="867" t="s">
        <v>7875</v>
      </c>
      <c r="B80" s="852">
        <v>5</v>
      </c>
      <c r="C80" s="853">
        <v>2.75</v>
      </c>
      <c r="D80" s="821">
        <v>8.8000000000000007</v>
      </c>
      <c r="E80" s="854">
        <v>14</v>
      </c>
      <c r="F80" s="855">
        <v>7.76</v>
      </c>
      <c r="G80" s="811">
        <v>7.4</v>
      </c>
      <c r="H80" s="856">
        <v>17</v>
      </c>
      <c r="I80" s="857">
        <v>9.92</v>
      </c>
      <c r="J80" s="812">
        <v>6.6</v>
      </c>
      <c r="K80" s="858">
        <v>0.54</v>
      </c>
      <c r="L80" s="856">
        <v>2</v>
      </c>
      <c r="M80" s="856">
        <v>20</v>
      </c>
      <c r="N80" s="859">
        <v>6.57</v>
      </c>
      <c r="O80" s="856" t="s">
        <v>7725</v>
      </c>
      <c r="P80" s="860" t="s">
        <v>7876</v>
      </c>
      <c r="Q80" s="861">
        <f t="shared" si="5"/>
        <v>12</v>
      </c>
      <c r="R80" s="861">
        <f t="shared" si="5"/>
        <v>7.17</v>
      </c>
      <c r="S80" s="852">
        <f t="shared" si="6"/>
        <v>111.69</v>
      </c>
      <c r="T80" s="852">
        <f t="shared" si="7"/>
        <v>112.19999999999999</v>
      </c>
      <c r="U80" s="852">
        <f t="shared" si="8"/>
        <v>0.50999999999999091</v>
      </c>
      <c r="V80" s="862">
        <f t="shared" si="9"/>
        <v>1.004566210045662</v>
      </c>
      <c r="W80" s="813">
        <v>29</v>
      </c>
    </row>
    <row r="81" spans="1:23" ht="14.4" customHeight="1" x14ac:dyDescent="0.3">
      <c r="A81" s="867" t="s">
        <v>7877</v>
      </c>
      <c r="B81" s="852"/>
      <c r="C81" s="853"/>
      <c r="D81" s="821"/>
      <c r="E81" s="854">
        <v>23</v>
      </c>
      <c r="F81" s="855">
        <v>16.38</v>
      </c>
      <c r="G81" s="811">
        <v>6</v>
      </c>
      <c r="H81" s="856">
        <v>15</v>
      </c>
      <c r="I81" s="857">
        <v>10.08</v>
      </c>
      <c r="J81" s="814">
        <v>4.5</v>
      </c>
      <c r="K81" s="858">
        <v>0.74</v>
      </c>
      <c r="L81" s="856">
        <v>3</v>
      </c>
      <c r="M81" s="856">
        <v>26</v>
      </c>
      <c r="N81" s="859">
        <v>8.76</v>
      </c>
      <c r="O81" s="856" t="s">
        <v>7725</v>
      </c>
      <c r="P81" s="860" t="s">
        <v>7878</v>
      </c>
      <c r="Q81" s="861">
        <f t="shared" si="5"/>
        <v>15</v>
      </c>
      <c r="R81" s="861">
        <f t="shared" si="5"/>
        <v>10.08</v>
      </c>
      <c r="S81" s="852">
        <f t="shared" si="6"/>
        <v>131.4</v>
      </c>
      <c r="T81" s="852">
        <f t="shared" si="7"/>
        <v>67.5</v>
      </c>
      <c r="U81" s="852">
        <f t="shared" si="8"/>
        <v>-63.900000000000006</v>
      </c>
      <c r="V81" s="862">
        <f t="shared" si="9"/>
        <v>0.51369863013698625</v>
      </c>
      <c r="W81" s="813"/>
    </row>
    <row r="82" spans="1:23" ht="14.4" customHeight="1" x14ac:dyDescent="0.3">
      <c r="A82" s="929" t="s">
        <v>7879</v>
      </c>
      <c r="B82" s="898"/>
      <c r="C82" s="899"/>
      <c r="D82" s="900"/>
      <c r="E82" s="901"/>
      <c r="F82" s="902"/>
      <c r="G82" s="903"/>
      <c r="H82" s="904">
        <v>1</v>
      </c>
      <c r="I82" s="905">
        <v>0.71</v>
      </c>
      <c r="J82" s="935">
        <v>7</v>
      </c>
      <c r="K82" s="907">
        <v>0.71</v>
      </c>
      <c r="L82" s="904">
        <v>2</v>
      </c>
      <c r="M82" s="904">
        <v>19</v>
      </c>
      <c r="N82" s="908">
        <v>6.36</v>
      </c>
      <c r="O82" s="904" t="s">
        <v>7725</v>
      </c>
      <c r="P82" s="909" t="s">
        <v>7880</v>
      </c>
      <c r="Q82" s="910">
        <f t="shared" si="5"/>
        <v>1</v>
      </c>
      <c r="R82" s="910">
        <f t="shared" si="5"/>
        <v>0.71</v>
      </c>
      <c r="S82" s="898">
        <f t="shared" si="6"/>
        <v>6.36</v>
      </c>
      <c r="T82" s="898">
        <f t="shared" si="7"/>
        <v>7</v>
      </c>
      <c r="U82" s="898">
        <f t="shared" si="8"/>
        <v>0.63999999999999968</v>
      </c>
      <c r="V82" s="911">
        <f t="shared" si="9"/>
        <v>1.10062893081761</v>
      </c>
      <c r="W82" s="912">
        <v>1</v>
      </c>
    </row>
    <row r="83" spans="1:23" ht="14.4" customHeight="1" x14ac:dyDescent="0.3">
      <c r="A83" s="867" t="s">
        <v>7881</v>
      </c>
      <c r="B83" s="852">
        <v>2</v>
      </c>
      <c r="C83" s="853">
        <v>2.04</v>
      </c>
      <c r="D83" s="821">
        <v>3.5</v>
      </c>
      <c r="E83" s="854">
        <v>3</v>
      </c>
      <c r="F83" s="855">
        <v>3.47</v>
      </c>
      <c r="G83" s="811">
        <v>9</v>
      </c>
      <c r="H83" s="856">
        <v>2</v>
      </c>
      <c r="I83" s="857">
        <v>2.31</v>
      </c>
      <c r="J83" s="814">
        <v>7.5</v>
      </c>
      <c r="K83" s="858">
        <v>1.1599999999999999</v>
      </c>
      <c r="L83" s="856">
        <v>3</v>
      </c>
      <c r="M83" s="856">
        <v>27</v>
      </c>
      <c r="N83" s="859">
        <v>9.1</v>
      </c>
      <c r="O83" s="856" t="s">
        <v>7725</v>
      </c>
      <c r="P83" s="860" t="s">
        <v>7882</v>
      </c>
      <c r="Q83" s="861">
        <f t="shared" si="5"/>
        <v>0</v>
      </c>
      <c r="R83" s="861">
        <f t="shared" si="5"/>
        <v>0.27</v>
      </c>
      <c r="S83" s="852">
        <f t="shared" si="6"/>
        <v>18.2</v>
      </c>
      <c r="T83" s="852">
        <f t="shared" si="7"/>
        <v>15</v>
      </c>
      <c r="U83" s="852">
        <f t="shared" si="8"/>
        <v>-3.1999999999999993</v>
      </c>
      <c r="V83" s="862">
        <f t="shared" si="9"/>
        <v>0.82417582417582425</v>
      </c>
      <c r="W83" s="813"/>
    </row>
    <row r="84" spans="1:23" ht="14.4" customHeight="1" x14ac:dyDescent="0.3">
      <c r="A84" s="867" t="s">
        <v>7883</v>
      </c>
      <c r="B84" s="852">
        <v>1</v>
      </c>
      <c r="C84" s="853">
        <v>1.63</v>
      </c>
      <c r="D84" s="821">
        <v>23</v>
      </c>
      <c r="E84" s="854">
        <v>3</v>
      </c>
      <c r="F84" s="855">
        <v>4.33</v>
      </c>
      <c r="G84" s="811">
        <v>6.7</v>
      </c>
      <c r="H84" s="856">
        <v>1</v>
      </c>
      <c r="I84" s="857">
        <v>1.63</v>
      </c>
      <c r="J84" s="814">
        <v>5</v>
      </c>
      <c r="K84" s="858">
        <v>1.63</v>
      </c>
      <c r="L84" s="856">
        <v>4</v>
      </c>
      <c r="M84" s="856">
        <v>33</v>
      </c>
      <c r="N84" s="859">
        <v>10.99</v>
      </c>
      <c r="O84" s="856" t="s">
        <v>7725</v>
      </c>
      <c r="P84" s="860" t="s">
        <v>7884</v>
      </c>
      <c r="Q84" s="861">
        <f t="shared" si="5"/>
        <v>0</v>
      </c>
      <c r="R84" s="861">
        <f t="shared" si="5"/>
        <v>0</v>
      </c>
      <c r="S84" s="852">
        <f t="shared" si="6"/>
        <v>10.99</v>
      </c>
      <c r="T84" s="852">
        <f t="shared" si="7"/>
        <v>5</v>
      </c>
      <c r="U84" s="852">
        <f t="shared" si="8"/>
        <v>-5.99</v>
      </c>
      <c r="V84" s="862">
        <f t="shared" si="9"/>
        <v>0.45495905368516831</v>
      </c>
      <c r="W84" s="813"/>
    </row>
    <row r="85" spans="1:23" ht="14.4" customHeight="1" x14ac:dyDescent="0.3">
      <c r="A85" s="868" t="s">
        <v>7885</v>
      </c>
      <c r="B85" s="869">
        <v>1</v>
      </c>
      <c r="C85" s="870">
        <v>0.71</v>
      </c>
      <c r="D85" s="822">
        <v>15</v>
      </c>
      <c r="E85" s="871"/>
      <c r="F85" s="872"/>
      <c r="G85" s="816"/>
      <c r="H85" s="873"/>
      <c r="I85" s="874"/>
      <c r="J85" s="815"/>
      <c r="K85" s="875">
        <v>0.71</v>
      </c>
      <c r="L85" s="873">
        <v>3</v>
      </c>
      <c r="M85" s="873">
        <v>24</v>
      </c>
      <c r="N85" s="876">
        <v>8.1300000000000008</v>
      </c>
      <c r="O85" s="873" t="s">
        <v>7725</v>
      </c>
      <c r="P85" s="877" t="s">
        <v>7886</v>
      </c>
      <c r="Q85" s="878">
        <f t="shared" si="5"/>
        <v>-1</v>
      </c>
      <c r="R85" s="878">
        <f t="shared" si="5"/>
        <v>-0.71</v>
      </c>
      <c r="S85" s="869" t="str">
        <f t="shared" si="6"/>
        <v/>
      </c>
      <c r="T85" s="869" t="str">
        <f t="shared" si="7"/>
        <v/>
      </c>
      <c r="U85" s="869" t="str">
        <f t="shared" si="8"/>
        <v/>
      </c>
      <c r="V85" s="879" t="str">
        <f t="shared" si="9"/>
        <v/>
      </c>
      <c r="W85" s="817"/>
    </row>
    <row r="86" spans="1:23" ht="14.4" customHeight="1" x14ac:dyDescent="0.3">
      <c r="A86" s="867" t="s">
        <v>7887</v>
      </c>
      <c r="B86" s="852">
        <v>1</v>
      </c>
      <c r="C86" s="853">
        <v>0.82</v>
      </c>
      <c r="D86" s="821">
        <v>2</v>
      </c>
      <c r="E86" s="854">
        <v>2</v>
      </c>
      <c r="F86" s="855">
        <v>2.29</v>
      </c>
      <c r="G86" s="811">
        <v>3</v>
      </c>
      <c r="H86" s="856">
        <v>1</v>
      </c>
      <c r="I86" s="857">
        <v>1.1399999999999999</v>
      </c>
      <c r="J86" s="814">
        <v>5</v>
      </c>
      <c r="K86" s="858">
        <v>1.1399999999999999</v>
      </c>
      <c r="L86" s="856">
        <v>3</v>
      </c>
      <c r="M86" s="856">
        <v>31</v>
      </c>
      <c r="N86" s="859">
        <v>10.29</v>
      </c>
      <c r="O86" s="856" t="s">
        <v>7725</v>
      </c>
      <c r="P86" s="860" t="s">
        <v>7888</v>
      </c>
      <c r="Q86" s="861">
        <f t="shared" si="5"/>
        <v>0</v>
      </c>
      <c r="R86" s="861">
        <f t="shared" si="5"/>
        <v>0.31999999999999995</v>
      </c>
      <c r="S86" s="852">
        <f t="shared" si="6"/>
        <v>10.29</v>
      </c>
      <c r="T86" s="852">
        <f t="shared" si="7"/>
        <v>5</v>
      </c>
      <c r="U86" s="852">
        <f t="shared" si="8"/>
        <v>-5.2899999999999991</v>
      </c>
      <c r="V86" s="862">
        <f t="shared" si="9"/>
        <v>0.48590864917395532</v>
      </c>
      <c r="W86" s="813"/>
    </row>
    <row r="87" spans="1:23" ht="14.4" customHeight="1" x14ac:dyDescent="0.3">
      <c r="A87" s="868" t="s">
        <v>7889</v>
      </c>
      <c r="B87" s="869"/>
      <c r="C87" s="870"/>
      <c r="D87" s="822"/>
      <c r="E87" s="871">
        <v>6</v>
      </c>
      <c r="F87" s="872">
        <v>3.42</v>
      </c>
      <c r="G87" s="816">
        <v>2</v>
      </c>
      <c r="H87" s="873"/>
      <c r="I87" s="874"/>
      <c r="J87" s="815"/>
      <c r="K87" s="875">
        <v>0.56999999999999995</v>
      </c>
      <c r="L87" s="873">
        <v>2</v>
      </c>
      <c r="M87" s="873">
        <v>18</v>
      </c>
      <c r="N87" s="876">
        <v>6.13</v>
      </c>
      <c r="O87" s="873" t="s">
        <v>7725</v>
      </c>
      <c r="P87" s="877" t="s">
        <v>7890</v>
      </c>
      <c r="Q87" s="878">
        <f t="shared" si="5"/>
        <v>0</v>
      </c>
      <c r="R87" s="878">
        <f t="shared" si="5"/>
        <v>0</v>
      </c>
      <c r="S87" s="869" t="str">
        <f t="shared" si="6"/>
        <v/>
      </c>
      <c r="T87" s="869" t="str">
        <f t="shared" si="7"/>
        <v/>
      </c>
      <c r="U87" s="869" t="str">
        <f t="shared" si="8"/>
        <v/>
      </c>
      <c r="V87" s="879" t="str">
        <f t="shared" si="9"/>
        <v/>
      </c>
      <c r="W87" s="817"/>
    </row>
    <row r="88" spans="1:23" ht="14.4" customHeight="1" x14ac:dyDescent="0.3">
      <c r="A88" s="867" t="s">
        <v>7891</v>
      </c>
      <c r="B88" s="852"/>
      <c r="C88" s="853"/>
      <c r="D88" s="821"/>
      <c r="E88" s="854">
        <v>5</v>
      </c>
      <c r="F88" s="855">
        <v>2.97</v>
      </c>
      <c r="G88" s="811">
        <v>3.6</v>
      </c>
      <c r="H88" s="856"/>
      <c r="I88" s="857"/>
      <c r="J88" s="814"/>
      <c r="K88" s="858">
        <v>0.71</v>
      </c>
      <c r="L88" s="856">
        <v>3</v>
      </c>
      <c r="M88" s="856">
        <v>24</v>
      </c>
      <c r="N88" s="859">
        <v>7.97</v>
      </c>
      <c r="O88" s="856" t="s">
        <v>7725</v>
      </c>
      <c r="P88" s="860" t="s">
        <v>7892</v>
      </c>
      <c r="Q88" s="861">
        <f t="shared" si="5"/>
        <v>0</v>
      </c>
      <c r="R88" s="861">
        <f t="shared" si="5"/>
        <v>0</v>
      </c>
      <c r="S88" s="852" t="str">
        <f t="shared" si="6"/>
        <v/>
      </c>
      <c r="T88" s="852" t="str">
        <f t="shared" si="7"/>
        <v/>
      </c>
      <c r="U88" s="852" t="str">
        <f t="shared" si="8"/>
        <v/>
      </c>
      <c r="V88" s="862" t="str">
        <f t="shared" si="9"/>
        <v/>
      </c>
      <c r="W88" s="813"/>
    </row>
    <row r="89" spans="1:23" ht="14.4" customHeight="1" x14ac:dyDescent="0.3">
      <c r="A89" s="867" t="s">
        <v>7893</v>
      </c>
      <c r="B89" s="852"/>
      <c r="C89" s="853"/>
      <c r="D89" s="821"/>
      <c r="E89" s="854">
        <v>2</v>
      </c>
      <c r="F89" s="855">
        <v>1.81</v>
      </c>
      <c r="G89" s="811">
        <v>4.5</v>
      </c>
      <c r="H89" s="856"/>
      <c r="I89" s="857"/>
      <c r="J89" s="814"/>
      <c r="K89" s="858">
        <v>0.91</v>
      </c>
      <c r="L89" s="856">
        <v>3</v>
      </c>
      <c r="M89" s="856">
        <v>29</v>
      </c>
      <c r="N89" s="859">
        <v>9.59</v>
      </c>
      <c r="O89" s="856" t="s">
        <v>7725</v>
      </c>
      <c r="P89" s="860" t="s">
        <v>7894</v>
      </c>
      <c r="Q89" s="861">
        <f t="shared" si="5"/>
        <v>0</v>
      </c>
      <c r="R89" s="861">
        <f t="shared" si="5"/>
        <v>0</v>
      </c>
      <c r="S89" s="852" t="str">
        <f t="shared" si="6"/>
        <v/>
      </c>
      <c r="T89" s="852" t="str">
        <f t="shared" si="7"/>
        <v/>
      </c>
      <c r="U89" s="852" t="str">
        <f t="shared" si="8"/>
        <v/>
      </c>
      <c r="V89" s="862" t="str">
        <f t="shared" si="9"/>
        <v/>
      </c>
      <c r="W89" s="813"/>
    </row>
    <row r="90" spans="1:23" ht="14.4" customHeight="1" x14ac:dyDescent="0.3">
      <c r="A90" s="868" t="s">
        <v>7895</v>
      </c>
      <c r="B90" s="869">
        <v>1</v>
      </c>
      <c r="C90" s="870">
        <v>2.63</v>
      </c>
      <c r="D90" s="822">
        <v>38</v>
      </c>
      <c r="E90" s="871">
        <v>4</v>
      </c>
      <c r="F90" s="872">
        <v>11.31</v>
      </c>
      <c r="G90" s="816">
        <v>26.3</v>
      </c>
      <c r="H90" s="873">
        <v>1</v>
      </c>
      <c r="I90" s="874">
        <v>2.64</v>
      </c>
      <c r="J90" s="818">
        <v>24</v>
      </c>
      <c r="K90" s="875">
        <v>2.5299999999999998</v>
      </c>
      <c r="L90" s="873">
        <v>4</v>
      </c>
      <c r="M90" s="873">
        <v>39</v>
      </c>
      <c r="N90" s="876">
        <v>12.95</v>
      </c>
      <c r="O90" s="873" t="s">
        <v>7725</v>
      </c>
      <c r="P90" s="877" t="s">
        <v>7896</v>
      </c>
      <c r="Q90" s="878">
        <f t="shared" si="5"/>
        <v>0</v>
      </c>
      <c r="R90" s="878">
        <f t="shared" si="5"/>
        <v>1.0000000000000231E-2</v>
      </c>
      <c r="S90" s="869">
        <f t="shared" si="6"/>
        <v>12.95</v>
      </c>
      <c r="T90" s="869">
        <f t="shared" si="7"/>
        <v>24</v>
      </c>
      <c r="U90" s="869">
        <f t="shared" si="8"/>
        <v>11.05</v>
      </c>
      <c r="V90" s="879">
        <f t="shared" si="9"/>
        <v>1.8532818532818534</v>
      </c>
      <c r="W90" s="817">
        <v>11</v>
      </c>
    </row>
    <row r="91" spans="1:23" ht="14.4" customHeight="1" x14ac:dyDescent="0.3">
      <c r="A91" s="867" t="s">
        <v>7897</v>
      </c>
      <c r="B91" s="852">
        <v>1</v>
      </c>
      <c r="C91" s="853">
        <v>4.22</v>
      </c>
      <c r="D91" s="821">
        <v>43</v>
      </c>
      <c r="E91" s="854">
        <v>1</v>
      </c>
      <c r="F91" s="855">
        <v>4.22</v>
      </c>
      <c r="G91" s="811">
        <v>29</v>
      </c>
      <c r="H91" s="856">
        <v>1</v>
      </c>
      <c r="I91" s="857">
        <v>4.22</v>
      </c>
      <c r="J91" s="812">
        <v>36</v>
      </c>
      <c r="K91" s="858">
        <v>4.22</v>
      </c>
      <c r="L91" s="856">
        <v>7</v>
      </c>
      <c r="M91" s="856">
        <v>64</v>
      </c>
      <c r="N91" s="859">
        <v>21.19</v>
      </c>
      <c r="O91" s="856" t="s">
        <v>7725</v>
      </c>
      <c r="P91" s="860" t="s">
        <v>7898</v>
      </c>
      <c r="Q91" s="861">
        <f t="shared" si="5"/>
        <v>0</v>
      </c>
      <c r="R91" s="861">
        <f t="shared" si="5"/>
        <v>0</v>
      </c>
      <c r="S91" s="852">
        <f t="shared" si="6"/>
        <v>21.19</v>
      </c>
      <c r="T91" s="852">
        <f t="shared" si="7"/>
        <v>36</v>
      </c>
      <c r="U91" s="852">
        <f t="shared" si="8"/>
        <v>14.809999999999999</v>
      </c>
      <c r="V91" s="862">
        <f t="shared" si="9"/>
        <v>1.698914582350165</v>
      </c>
      <c r="W91" s="813">
        <v>15</v>
      </c>
    </row>
    <row r="92" spans="1:23" ht="14.4" customHeight="1" x14ac:dyDescent="0.3">
      <c r="A92" s="867" t="s">
        <v>7899</v>
      </c>
      <c r="B92" s="852">
        <v>2</v>
      </c>
      <c r="C92" s="853">
        <v>11.61</v>
      </c>
      <c r="D92" s="821">
        <v>32</v>
      </c>
      <c r="E92" s="854"/>
      <c r="F92" s="855"/>
      <c r="G92" s="811"/>
      <c r="H92" s="856"/>
      <c r="I92" s="857"/>
      <c r="J92" s="814"/>
      <c r="K92" s="858">
        <v>5.58</v>
      </c>
      <c r="L92" s="856">
        <v>7</v>
      </c>
      <c r="M92" s="856">
        <v>66</v>
      </c>
      <c r="N92" s="859">
        <v>22.11</v>
      </c>
      <c r="O92" s="856" t="s">
        <v>7725</v>
      </c>
      <c r="P92" s="860" t="s">
        <v>7900</v>
      </c>
      <c r="Q92" s="861">
        <f t="shared" si="5"/>
        <v>-2</v>
      </c>
      <c r="R92" s="861">
        <f t="shared" si="5"/>
        <v>-11.61</v>
      </c>
      <c r="S92" s="852" t="str">
        <f t="shared" si="6"/>
        <v/>
      </c>
      <c r="T92" s="852" t="str">
        <f t="shared" si="7"/>
        <v/>
      </c>
      <c r="U92" s="852" t="str">
        <f t="shared" si="8"/>
        <v/>
      </c>
      <c r="V92" s="862" t="str">
        <f t="shared" si="9"/>
        <v/>
      </c>
      <c r="W92" s="813"/>
    </row>
    <row r="93" spans="1:23" ht="14.4" customHeight="1" x14ac:dyDescent="0.3">
      <c r="A93" s="868" t="s">
        <v>2786</v>
      </c>
      <c r="B93" s="869">
        <v>6</v>
      </c>
      <c r="C93" s="870">
        <v>11.77</v>
      </c>
      <c r="D93" s="822">
        <v>15.2</v>
      </c>
      <c r="E93" s="871">
        <v>7</v>
      </c>
      <c r="F93" s="872">
        <v>11.15</v>
      </c>
      <c r="G93" s="816">
        <v>8</v>
      </c>
      <c r="H93" s="873">
        <v>5</v>
      </c>
      <c r="I93" s="874">
        <v>10.18</v>
      </c>
      <c r="J93" s="818">
        <v>18</v>
      </c>
      <c r="K93" s="875">
        <v>0.99</v>
      </c>
      <c r="L93" s="873">
        <v>3</v>
      </c>
      <c r="M93" s="873">
        <v>24</v>
      </c>
      <c r="N93" s="876">
        <v>8.11</v>
      </c>
      <c r="O93" s="873" t="s">
        <v>7725</v>
      </c>
      <c r="P93" s="877" t="s">
        <v>7901</v>
      </c>
      <c r="Q93" s="878">
        <f t="shared" si="5"/>
        <v>-1</v>
      </c>
      <c r="R93" s="878">
        <f t="shared" si="5"/>
        <v>-1.5899999999999999</v>
      </c>
      <c r="S93" s="869">
        <f t="shared" si="6"/>
        <v>40.549999999999997</v>
      </c>
      <c r="T93" s="869">
        <f t="shared" si="7"/>
        <v>90</v>
      </c>
      <c r="U93" s="869">
        <f t="shared" si="8"/>
        <v>49.45</v>
      </c>
      <c r="V93" s="879">
        <f t="shared" si="9"/>
        <v>2.219482120838471</v>
      </c>
      <c r="W93" s="817">
        <v>68</v>
      </c>
    </row>
    <row r="94" spans="1:23" ht="14.4" customHeight="1" x14ac:dyDescent="0.3">
      <c r="A94" s="867" t="s">
        <v>7902</v>
      </c>
      <c r="B94" s="852">
        <v>3</v>
      </c>
      <c r="C94" s="853">
        <v>7.66</v>
      </c>
      <c r="D94" s="821">
        <v>4.7</v>
      </c>
      <c r="E94" s="854">
        <v>3</v>
      </c>
      <c r="F94" s="855">
        <v>9.15</v>
      </c>
      <c r="G94" s="811">
        <v>48.7</v>
      </c>
      <c r="H94" s="856">
        <v>1</v>
      </c>
      <c r="I94" s="857">
        <v>1.7</v>
      </c>
      <c r="J94" s="814">
        <v>3</v>
      </c>
      <c r="K94" s="858">
        <v>1.68</v>
      </c>
      <c r="L94" s="856">
        <v>4</v>
      </c>
      <c r="M94" s="856">
        <v>38</v>
      </c>
      <c r="N94" s="859">
        <v>12.55</v>
      </c>
      <c r="O94" s="856" t="s">
        <v>7725</v>
      </c>
      <c r="P94" s="860" t="s">
        <v>7903</v>
      </c>
      <c r="Q94" s="861">
        <f t="shared" si="5"/>
        <v>-2</v>
      </c>
      <c r="R94" s="861">
        <f t="shared" si="5"/>
        <v>-5.96</v>
      </c>
      <c r="S94" s="852">
        <f t="shared" si="6"/>
        <v>12.55</v>
      </c>
      <c r="T94" s="852">
        <f t="shared" si="7"/>
        <v>3</v>
      </c>
      <c r="U94" s="852">
        <f t="shared" si="8"/>
        <v>-9.5500000000000007</v>
      </c>
      <c r="V94" s="862">
        <f t="shared" si="9"/>
        <v>0.2390438247011952</v>
      </c>
      <c r="W94" s="813"/>
    </row>
    <row r="95" spans="1:23" ht="14.4" customHeight="1" x14ac:dyDescent="0.3">
      <c r="A95" s="867" t="s">
        <v>7904</v>
      </c>
      <c r="B95" s="852"/>
      <c r="C95" s="853"/>
      <c r="D95" s="821"/>
      <c r="E95" s="854">
        <v>3</v>
      </c>
      <c r="F95" s="855">
        <v>9.6999999999999993</v>
      </c>
      <c r="G95" s="811">
        <v>16</v>
      </c>
      <c r="H95" s="856">
        <v>2</v>
      </c>
      <c r="I95" s="857">
        <v>6.32</v>
      </c>
      <c r="J95" s="814">
        <v>6</v>
      </c>
      <c r="K95" s="858">
        <v>3.84</v>
      </c>
      <c r="L95" s="856">
        <v>7</v>
      </c>
      <c r="M95" s="856">
        <v>65</v>
      </c>
      <c r="N95" s="859">
        <v>21.62</v>
      </c>
      <c r="O95" s="856" t="s">
        <v>7725</v>
      </c>
      <c r="P95" s="860" t="s">
        <v>7905</v>
      </c>
      <c r="Q95" s="861">
        <f t="shared" si="5"/>
        <v>2</v>
      </c>
      <c r="R95" s="861">
        <f t="shared" si="5"/>
        <v>6.32</v>
      </c>
      <c r="S95" s="852">
        <f t="shared" si="6"/>
        <v>43.24</v>
      </c>
      <c r="T95" s="852">
        <f t="shared" si="7"/>
        <v>12</v>
      </c>
      <c r="U95" s="852">
        <f t="shared" si="8"/>
        <v>-31.240000000000002</v>
      </c>
      <c r="V95" s="862">
        <f t="shared" si="9"/>
        <v>0.27752081406105455</v>
      </c>
      <c r="W95" s="813"/>
    </row>
    <row r="96" spans="1:23" ht="14.4" customHeight="1" x14ac:dyDescent="0.3">
      <c r="A96" s="868" t="s">
        <v>7906</v>
      </c>
      <c r="B96" s="869"/>
      <c r="C96" s="870"/>
      <c r="D96" s="822"/>
      <c r="E96" s="934"/>
      <c r="F96" s="874"/>
      <c r="G96" s="815"/>
      <c r="H96" s="871">
        <v>1</v>
      </c>
      <c r="I96" s="872">
        <v>1.34</v>
      </c>
      <c r="J96" s="816">
        <v>2</v>
      </c>
      <c r="K96" s="875">
        <v>1.34</v>
      </c>
      <c r="L96" s="873">
        <v>2</v>
      </c>
      <c r="M96" s="873">
        <v>20</v>
      </c>
      <c r="N96" s="876">
        <v>6.79</v>
      </c>
      <c r="O96" s="873" t="s">
        <v>7725</v>
      </c>
      <c r="P96" s="877" t="s">
        <v>7907</v>
      </c>
      <c r="Q96" s="878">
        <f t="shared" si="5"/>
        <v>1</v>
      </c>
      <c r="R96" s="878">
        <f t="shared" si="5"/>
        <v>1.34</v>
      </c>
      <c r="S96" s="869">
        <f t="shared" si="6"/>
        <v>6.79</v>
      </c>
      <c r="T96" s="869">
        <f t="shared" si="7"/>
        <v>2</v>
      </c>
      <c r="U96" s="869">
        <f t="shared" si="8"/>
        <v>-4.79</v>
      </c>
      <c r="V96" s="879">
        <f t="shared" si="9"/>
        <v>0.29455081001472755</v>
      </c>
      <c r="W96" s="817"/>
    </row>
    <row r="97" spans="1:23" ht="14.4" customHeight="1" x14ac:dyDescent="0.3">
      <c r="A97" s="868" t="s">
        <v>7908</v>
      </c>
      <c r="B97" s="869">
        <v>97</v>
      </c>
      <c r="C97" s="870">
        <v>133.41999999999999</v>
      </c>
      <c r="D97" s="822">
        <v>21.9</v>
      </c>
      <c r="E97" s="934">
        <v>123</v>
      </c>
      <c r="F97" s="874">
        <v>162.71</v>
      </c>
      <c r="G97" s="815">
        <v>17.5</v>
      </c>
      <c r="H97" s="871">
        <v>138</v>
      </c>
      <c r="I97" s="872">
        <v>184.58</v>
      </c>
      <c r="J97" s="818">
        <v>19.5</v>
      </c>
      <c r="K97" s="875">
        <v>1.36</v>
      </c>
      <c r="L97" s="873">
        <v>5</v>
      </c>
      <c r="M97" s="873">
        <v>46</v>
      </c>
      <c r="N97" s="876">
        <v>15.18</v>
      </c>
      <c r="O97" s="873" t="s">
        <v>7725</v>
      </c>
      <c r="P97" s="877" t="s">
        <v>7909</v>
      </c>
      <c r="Q97" s="878">
        <f t="shared" si="5"/>
        <v>41</v>
      </c>
      <c r="R97" s="878">
        <f t="shared" si="5"/>
        <v>51.160000000000025</v>
      </c>
      <c r="S97" s="869">
        <f t="shared" si="6"/>
        <v>2094.84</v>
      </c>
      <c r="T97" s="869">
        <f t="shared" si="7"/>
        <v>2691</v>
      </c>
      <c r="U97" s="869">
        <f t="shared" si="8"/>
        <v>596.15999999999985</v>
      </c>
      <c r="V97" s="879">
        <f t="shared" si="9"/>
        <v>1.2845849802371541</v>
      </c>
      <c r="W97" s="817">
        <v>1031</v>
      </c>
    </row>
    <row r="98" spans="1:23" ht="14.4" customHeight="1" x14ac:dyDescent="0.3">
      <c r="A98" s="867" t="s">
        <v>7910</v>
      </c>
      <c r="B98" s="852">
        <v>127</v>
      </c>
      <c r="C98" s="853">
        <v>230.44</v>
      </c>
      <c r="D98" s="821">
        <v>25.6</v>
      </c>
      <c r="E98" s="863">
        <v>133</v>
      </c>
      <c r="F98" s="857">
        <v>236.45</v>
      </c>
      <c r="G98" s="814">
        <v>19.399999999999999</v>
      </c>
      <c r="H98" s="854">
        <v>134</v>
      </c>
      <c r="I98" s="855">
        <v>243.93</v>
      </c>
      <c r="J98" s="812">
        <v>20.8</v>
      </c>
      <c r="K98" s="858">
        <v>1.87</v>
      </c>
      <c r="L98" s="856">
        <v>7</v>
      </c>
      <c r="M98" s="856">
        <v>59</v>
      </c>
      <c r="N98" s="859">
        <v>19.52</v>
      </c>
      <c r="O98" s="856" t="s">
        <v>7725</v>
      </c>
      <c r="P98" s="860" t="s">
        <v>7911</v>
      </c>
      <c r="Q98" s="861">
        <f t="shared" si="5"/>
        <v>7</v>
      </c>
      <c r="R98" s="861">
        <f t="shared" si="5"/>
        <v>13.490000000000009</v>
      </c>
      <c r="S98" s="852">
        <f t="shared" si="6"/>
        <v>2615.6799999999998</v>
      </c>
      <c r="T98" s="852">
        <f t="shared" si="7"/>
        <v>2787.2000000000003</v>
      </c>
      <c r="U98" s="852">
        <f t="shared" si="8"/>
        <v>171.52000000000044</v>
      </c>
      <c r="V98" s="862">
        <f t="shared" si="9"/>
        <v>1.0655737704918034</v>
      </c>
      <c r="W98" s="813">
        <v>803</v>
      </c>
    </row>
    <row r="99" spans="1:23" ht="14.4" customHeight="1" x14ac:dyDescent="0.3">
      <c r="A99" s="867" t="s">
        <v>7912</v>
      </c>
      <c r="B99" s="852">
        <v>14</v>
      </c>
      <c r="C99" s="853">
        <v>31.5</v>
      </c>
      <c r="D99" s="821">
        <v>35.9</v>
      </c>
      <c r="E99" s="863">
        <v>32</v>
      </c>
      <c r="F99" s="857">
        <v>65.569999999999993</v>
      </c>
      <c r="G99" s="814">
        <v>22.8</v>
      </c>
      <c r="H99" s="854">
        <v>23</v>
      </c>
      <c r="I99" s="855">
        <v>45.42</v>
      </c>
      <c r="J99" s="812">
        <v>24.5</v>
      </c>
      <c r="K99" s="858">
        <v>2.2200000000000002</v>
      </c>
      <c r="L99" s="856">
        <v>8</v>
      </c>
      <c r="M99" s="856">
        <v>71</v>
      </c>
      <c r="N99" s="859">
        <v>23.59</v>
      </c>
      <c r="O99" s="856" t="s">
        <v>7725</v>
      </c>
      <c r="P99" s="860" t="s">
        <v>7913</v>
      </c>
      <c r="Q99" s="861">
        <f t="shared" si="5"/>
        <v>9</v>
      </c>
      <c r="R99" s="861">
        <f t="shared" si="5"/>
        <v>13.920000000000002</v>
      </c>
      <c r="S99" s="852">
        <f t="shared" si="6"/>
        <v>542.57000000000005</v>
      </c>
      <c r="T99" s="852">
        <f t="shared" si="7"/>
        <v>563.5</v>
      </c>
      <c r="U99" s="852">
        <f t="shared" si="8"/>
        <v>20.92999999999995</v>
      </c>
      <c r="V99" s="862">
        <f t="shared" si="9"/>
        <v>1.0385756676557862</v>
      </c>
      <c r="W99" s="813">
        <v>186</v>
      </c>
    </row>
    <row r="100" spans="1:23" ht="14.4" customHeight="1" x14ac:dyDescent="0.3">
      <c r="A100" s="868" t="s">
        <v>7914</v>
      </c>
      <c r="B100" s="869">
        <v>958</v>
      </c>
      <c r="C100" s="870">
        <v>741.07</v>
      </c>
      <c r="D100" s="822">
        <v>4.9000000000000004</v>
      </c>
      <c r="E100" s="934">
        <v>986</v>
      </c>
      <c r="F100" s="874">
        <v>753.33</v>
      </c>
      <c r="G100" s="815">
        <v>4.2</v>
      </c>
      <c r="H100" s="871">
        <v>1266</v>
      </c>
      <c r="I100" s="872">
        <v>966.96</v>
      </c>
      <c r="J100" s="816">
        <v>4</v>
      </c>
      <c r="K100" s="875">
        <v>0.76</v>
      </c>
      <c r="L100" s="873">
        <v>2</v>
      </c>
      <c r="M100" s="873">
        <v>14</v>
      </c>
      <c r="N100" s="876">
        <v>4.51</v>
      </c>
      <c r="O100" s="873" t="s">
        <v>7725</v>
      </c>
      <c r="P100" s="877" t="s">
        <v>7915</v>
      </c>
      <c r="Q100" s="878">
        <f t="shared" si="5"/>
        <v>308</v>
      </c>
      <c r="R100" s="878">
        <f t="shared" si="5"/>
        <v>225.89</v>
      </c>
      <c r="S100" s="869">
        <f t="shared" si="6"/>
        <v>5709.66</v>
      </c>
      <c r="T100" s="869">
        <f t="shared" si="7"/>
        <v>5064</v>
      </c>
      <c r="U100" s="869">
        <f t="shared" si="8"/>
        <v>-645.65999999999985</v>
      </c>
      <c r="V100" s="879">
        <f t="shared" si="9"/>
        <v>0.88691796008869184</v>
      </c>
      <c r="W100" s="817">
        <v>703</v>
      </c>
    </row>
    <row r="101" spans="1:23" ht="14.4" customHeight="1" x14ac:dyDescent="0.3">
      <c r="A101" s="867" t="s">
        <v>7916</v>
      </c>
      <c r="B101" s="852">
        <v>93</v>
      </c>
      <c r="C101" s="853">
        <v>71.98</v>
      </c>
      <c r="D101" s="821">
        <v>6.5</v>
      </c>
      <c r="E101" s="863">
        <v>37</v>
      </c>
      <c r="F101" s="857">
        <v>28.78</v>
      </c>
      <c r="G101" s="814">
        <v>6.8</v>
      </c>
      <c r="H101" s="854">
        <v>47</v>
      </c>
      <c r="I101" s="855">
        <v>35.89</v>
      </c>
      <c r="J101" s="812">
        <v>5</v>
      </c>
      <c r="K101" s="858">
        <v>0.76</v>
      </c>
      <c r="L101" s="856">
        <v>2</v>
      </c>
      <c r="M101" s="856">
        <v>14</v>
      </c>
      <c r="N101" s="859">
        <v>4.51</v>
      </c>
      <c r="O101" s="856" t="s">
        <v>7725</v>
      </c>
      <c r="P101" s="860" t="s">
        <v>7917</v>
      </c>
      <c r="Q101" s="861">
        <f t="shared" si="5"/>
        <v>-46</v>
      </c>
      <c r="R101" s="861">
        <f t="shared" si="5"/>
        <v>-36.090000000000003</v>
      </c>
      <c r="S101" s="852">
        <f t="shared" si="6"/>
        <v>211.97</v>
      </c>
      <c r="T101" s="852">
        <f t="shared" si="7"/>
        <v>235</v>
      </c>
      <c r="U101" s="852">
        <f t="shared" si="8"/>
        <v>23.03</v>
      </c>
      <c r="V101" s="862">
        <f t="shared" si="9"/>
        <v>1.1086474501108647</v>
      </c>
      <c r="W101" s="813">
        <v>64</v>
      </c>
    </row>
    <row r="102" spans="1:23" ht="14.4" customHeight="1" x14ac:dyDescent="0.3">
      <c r="A102" s="867" t="s">
        <v>7918</v>
      </c>
      <c r="B102" s="852">
        <v>35</v>
      </c>
      <c r="C102" s="853">
        <v>31.07</v>
      </c>
      <c r="D102" s="821">
        <v>6.9</v>
      </c>
      <c r="E102" s="863">
        <v>80</v>
      </c>
      <c r="F102" s="857">
        <v>71.22</v>
      </c>
      <c r="G102" s="814">
        <v>6.7</v>
      </c>
      <c r="H102" s="854">
        <v>72</v>
      </c>
      <c r="I102" s="855">
        <v>65.39</v>
      </c>
      <c r="J102" s="812">
        <v>6.9</v>
      </c>
      <c r="K102" s="858">
        <v>0.88</v>
      </c>
      <c r="L102" s="856">
        <v>2</v>
      </c>
      <c r="M102" s="856">
        <v>18</v>
      </c>
      <c r="N102" s="859">
        <v>5.89</v>
      </c>
      <c r="O102" s="856" t="s">
        <v>7725</v>
      </c>
      <c r="P102" s="860" t="s">
        <v>7919</v>
      </c>
      <c r="Q102" s="861">
        <f t="shared" si="5"/>
        <v>37</v>
      </c>
      <c r="R102" s="861">
        <f t="shared" si="5"/>
        <v>34.32</v>
      </c>
      <c r="S102" s="852">
        <f t="shared" si="6"/>
        <v>424.08</v>
      </c>
      <c r="T102" s="852">
        <f t="shared" si="7"/>
        <v>496.8</v>
      </c>
      <c r="U102" s="852">
        <f t="shared" si="8"/>
        <v>72.720000000000027</v>
      </c>
      <c r="V102" s="862">
        <f t="shared" si="9"/>
        <v>1.171477079796265</v>
      </c>
      <c r="W102" s="813">
        <v>173</v>
      </c>
    </row>
    <row r="103" spans="1:23" ht="14.4" customHeight="1" x14ac:dyDescent="0.3">
      <c r="A103" s="868" t="s">
        <v>7920</v>
      </c>
      <c r="B103" s="869">
        <v>4</v>
      </c>
      <c r="C103" s="870">
        <v>2.4</v>
      </c>
      <c r="D103" s="822">
        <v>5.3</v>
      </c>
      <c r="E103" s="871">
        <v>10</v>
      </c>
      <c r="F103" s="872">
        <v>5.83</v>
      </c>
      <c r="G103" s="816">
        <v>3.8</v>
      </c>
      <c r="H103" s="873">
        <v>4</v>
      </c>
      <c r="I103" s="874">
        <v>1.79</v>
      </c>
      <c r="J103" s="815">
        <v>2.5</v>
      </c>
      <c r="K103" s="875">
        <v>0.56000000000000005</v>
      </c>
      <c r="L103" s="873">
        <v>2</v>
      </c>
      <c r="M103" s="873">
        <v>18</v>
      </c>
      <c r="N103" s="876">
        <v>6.1</v>
      </c>
      <c r="O103" s="873" t="s">
        <v>7725</v>
      </c>
      <c r="P103" s="877" t="s">
        <v>7921</v>
      </c>
      <c r="Q103" s="878">
        <f t="shared" si="5"/>
        <v>0</v>
      </c>
      <c r="R103" s="878">
        <f t="shared" si="5"/>
        <v>-0.60999999999999988</v>
      </c>
      <c r="S103" s="869">
        <f t="shared" si="6"/>
        <v>24.4</v>
      </c>
      <c r="T103" s="869">
        <f t="shared" si="7"/>
        <v>10</v>
      </c>
      <c r="U103" s="869">
        <f t="shared" si="8"/>
        <v>-14.399999999999999</v>
      </c>
      <c r="V103" s="879">
        <f t="shared" si="9"/>
        <v>0.4098360655737705</v>
      </c>
      <c r="W103" s="817"/>
    </row>
    <row r="104" spans="1:23" ht="14.4" customHeight="1" x14ac:dyDescent="0.3">
      <c r="A104" s="867" t="s">
        <v>7922</v>
      </c>
      <c r="B104" s="852"/>
      <c r="C104" s="853"/>
      <c r="D104" s="821"/>
      <c r="E104" s="854">
        <v>5</v>
      </c>
      <c r="F104" s="855">
        <v>3.21</v>
      </c>
      <c r="G104" s="811">
        <v>7.4</v>
      </c>
      <c r="H104" s="856">
        <v>3</v>
      </c>
      <c r="I104" s="857">
        <v>3.58</v>
      </c>
      <c r="J104" s="812">
        <v>13</v>
      </c>
      <c r="K104" s="858">
        <v>0.69</v>
      </c>
      <c r="L104" s="856">
        <v>2</v>
      </c>
      <c r="M104" s="856">
        <v>22</v>
      </c>
      <c r="N104" s="859">
        <v>7.41</v>
      </c>
      <c r="O104" s="856" t="s">
        <v>7725</v>
      </c>
      <c r="P104" s="860" t="s">
        <v>7923</v>
      </c>
      <c r="Q104" s="861">
        <f t="shared" si="5"/>
        <v>3</v>
      </c>
      <c r="R104" s="861">
        <f t="shared" si="5"/>
        <v>3.58</v>
      </c>
      <c r="S104" s="852">
        <f t="shared" si="6"/>
        <v>22.23</v>
      </c>
      <c r="T104" s="852">
        <f t="shared" si="7"/>
        <v>39</v>
      </c>
      <c r="U104" s="852">
        <f t="shared" si="8"/>
        <v>16.77</v>
      </c>
      <c r="V104" s="862">
        <f t="shared" si="9"/>
        <v>1.7543859649122806</v>
      </c>
      <c r="W104" s="813">
        <v>24</v>
      </c>
    </row>
    <row r="105" spans="1:23" ht="14.4" customHeight="1" x14ac:dyDescent="0.3">
      <c r="A105" s="867" t="s">
        <v>7924</v>
      </c>
      <c r="B105" s="852"/>
      <c r="C105" s="853"/>
      <c r="D105" s="821"/>
      <c r="E105" s="854">
        <v>4</v>
      </c>
      <c r="F105" s="855">
        <v>2.93</v>
      </c>
      <c r="G105" s="811">
        <v>3.8</v>
      </c>
      <c r="H105" s="856">
        <v>4</v>
      </c>
      <c r="I105" s="857">
        <v>3.7</v>
      </c>
      <c r="J105" s="814">
        <v>8</v>
      </c>
      <c r="K105" s="858">
        <v>0.92</v>
      </c>
      <c r="L105" s="856">
        <v>3</v>
      </c>
      <c r="M105" s="856">
        <v>31</v>
      </c>
      <c r="N105" s="859">
        <v>10.23</v>
      </c>
      <c r="O105" s="856" t="s">
        <v>7725</v>
      </c>
      <c r="P105" s="860" t="s">
        <v>7925</v>
      </c>
      <c r="Q105" s="861">
        <f t="shared" si="5"/>
        <v>4</v>
      </c>
      <c r="R105" s="861">
        <f t="shared" si="5"/>
        <v>3.7</v>
      </c>
      <c r="S105" s="852">
        <f t="shared" si="6"/>
        <v>40.92</v>
      </c>
      <c r="T105" s="852">
        <f t="shared" si="7"/>
        <v>32</v>
      </c>
      <c r="U105" s="852">
        <f t="shared" si="8"/>
        <v>-8.9200000000000017</v>
      </c>
      <c r="V105" s="862">
        <f t="shared" si="9"/>
        <v>0.78201368523949166</v>
      </c>
      <c r="W105" s="813">
        <v>7</v>
      </c>
    </row>
    <row r="106" spans="1:23" ht="14.4" customHeight="1" x14ac:dyDescent="0.3">
      <c r="A106" s="868" t="s">
        <v>7926</v>
      </c>
      <c r="B106" s="869"/>
      <c r="C106" s="870"/>
      <c r="D106" s="822"/>
      <c r="E106" s="871">
        <v>1</v>
      </c>
      <c r="F106" s="872">
        <v>0.79</v>
      </c>
      <c r="G106" s="816">
        <v>7</v>
      </c>
      <c r="H106" s="873"/>
      <c r="I106" s="874"/>
      <c r="J106" s="815"/>
      <c r="K106" s="875">
        <v>0.79</v>
      </c>
      <c r="L106" s="873">
        <v>3</v>
      </c>
      <c r="M106" s="873">
        <v>28</v>
      </c>
      <c r="N106" s="876">
        <v>9.36</v>
      </c>
      <c r="O106" s="873" t="s">
        <v>7725</v>
      </c>
      <c r="P106" s="877" t="s">
        <v>7927</v>
      </c>
      <c r="Q106" s="878">
        <f t="shared" si="5"/>
        <v>0</v>
      </c>
      <c r="R106" s="878">
        <f t="shared" si="5"/>
        <v>0</v>
      </c>
      <c r="S106" s="869" t="str">
        <f t="shared" si="6"/>
        <v/>
      </c>
      <c r="T106" s="869" t="str">
        <f t="shared" si="7"/>
        <v/>
      </c>
      <c r="U106" s="869" t="str">
        <f t="shared" si="8"/>
        <v/>
      </c>
      <c r="V106" s="879" t="str">
        <f t="shared" si="9"/>
        <v/>
      </c>
      <c r="W106" s="817"/>
    </row>
    <row r="107" spans="1:23" ht="14.4" customHeight="1" x14ac:dyDescent="0.3">
      <c r="A107" s="868" t="s">
        <v>7928</v>
      </c>
      <c r="B107" s="936">
        <v>3</v>
      </c>
      <c r="C107" s="937">
        <v>4.8099999999999996</v>
      </c>
      <c r="D107" s="819">
        <v>7.3</v>
      </c>
      <c r="E107" s="934"/>
      <c r="F107" s="874"/>
      <c r="G107" s="815"/>
      <c r="H107" s="873"/>
      <c r="I107" s="874"/>
      <c r="J107" s="815"/>
      <c r="K107" s="875">
        <v>1.32</v>
      </c>
      <c r="L107" s="873">
        <v>3</v>
      </c>
      <c r="M107" s="873">
        <v>29</v>
      </c>
      <c r="N107" s="876">
        <v>9.66</v>
      </c>
      <c r="O107" s="873" t="s">
        <v>7725</v>
      </c>
      <c r="P107" s="877" t="s">
        <v>7929</v>
      </c>
      <c r="Q107" s="878">
        <f t="shared" si="5"/>
        <v>-3</v>
      </c>
      <c r="R107" s="878">
        <f t="shared" si="5"/>
        <v>-4.8099999999999996</v>
      </c>
      <c r="S107" s="869" t="str">
        <f t="shared" si="6"/>
        <v/>
      </c>
      <c r="T107" s="869" t="str">
        <f t="shared" si="7"/>
        <v/>
      </c>
      <c r="U107" s="869" t="str">
        <f t="shared" si="8"/>
        <v/>
      </c>
      <c r="V107" s="879" t="str">
        <f t="shared" si="9"/>
        <v/>
      </c>
      <c r="W107" s="817"/>
    </row>
    <row r="108" spans="1:23" ht="14.4" customHeight="1" x14ac:dyDescent="0.3">
      <c r="A108" s="867" t="s">
        <v>7930</v>
      </c>
      <c r="B108" s="864">
        <v>2</v>
      </c>
      <c r="C108" s="865">
        <v>10.52</v>
      </c>
      <c r="D108" s="820">
        <v>23.5</v>
      </c>
      <c r="E108" s="863"/>
      <c r="F108" s="857"/>
      <c r="G108" s="814"/>
      <c r="H108" s="856">
        <v>1</v>
      </c>
      <c r="I108" s="857">
        <v>4.18</v>
      </c>
      <c r="J108" s="814">
        <v>10</v>
      </c>
      <c r="K108" s="858">
        <v>4.18</v>
      </c>
      <c r="L108" s="856">
        <v>6</v>
      </c>
      <c r="M108" s="856">
        <v>53</v>
      </c>
      <c r="N108" s="859">
        <v>17.5</v>
      </c>
      <c r="O108" s="856" t="s">
        <v>7725</v>
      </c>
      <c r="P108" s="860" t="s">
        <v>7931</v>
      </c>
      <c r="Q108" s="861">
        <f t="shared" si="5"/>
        <v>-1</v>
      </c>
      <c r="R108" s="861">
        <f t="shared" si="5"/>
        <v>-6.34</v>
      </c>
      <c r="S108" s="852">
        <f t="shared" si="6"/>
        <v>17.5</v>
      </c>
      <c r="T108" s="852">
        <f t="shared" si="7"/>
        <v>10</v>
      </c>
      <c r="U108" s="852">
        <f t="shared" si="8"/>
        <v>-7.5</v>
      </c>
      <c r="V108" s="862">
        <f t="shared" si="9"/>
        <v>0.5714285714285714</v>
      </c>
      <c r="W108" s="813"/>
    </row>
    <row r="109" spans="1:23" ht="14.4" customHeight="1" x14ac:dyDescent="0.3">
      <c r="A109" s="868" t="s">
        <v>7932</v>
      </c>
      <c r="B109" s="936">
        <v>87</v>
      </c>
      <c r="C109" s="937">
        <v>23.78</v>
      </c>
      <c r="D109" s="819">
        <v>4.9000000000000004</v>
      </c>
      <c r="E109" s="934"/>
      <c r="F109" s="874"/>
      <c r="G109" s="815"/>
      <c r="H109" s="873"/>
      <c r="I109" s="874"/>
      <c r="J109" s="815"/>
      <c r="K109" s="875">
        <v>0.24</v>
      </c>
      <c r="L109" s="873">
        <v>1</v>
      </c>
      <c r="M109" s="873">
        <v>10</v>
      </c>
      <c r="N109" s="876">
        <v>3.44</v>
      </c>
      <c r="O109" s="873" t="s">
        <v>7725</v>
      </c>
      <c r="P109" s="877" t="s">
        <v>7933</v>
      </c>
      <c r="Q109" s="878">
        <f t="shared" si="5"/>
        <v>-87</v>
      </c>
      <c r="R109" s="878">
        <f t="shared" si="5"/>
        <v>-23.78</v>
      </c>
      <c r="S109" s="869" t="str">
        <f t="shared" si="6"/>
        <v/>
      </c>
      <c r="T109" s="869" t="str">
        <f t="shared" si="7"/>
        <v/>
      </c>
      <c r="U109" s="869" t="str">
        <f t="shared" si="8"/>
        <v/>
      </c>
      <c r="V109" s="879" t="str">
        <f t="shared" si="9"/>
        <v/>
      </c>
      <c r="W109" s="817"/>
    </row>
    <row r="110" spans="1:23" ht="14.4" customHeight="1" x14ac:dyDescent="0.3">
      <c r="A110" s="867" t="s">
        <v>7934</v>
      </c>
      <c r="B110" s="864">
        <v>295</v>
      </c>
      <c r="C110" s="865">
        <v>152.81</v>
      </c>
      <c r="D110" s="820">
        <v>4.8</v>
      </c>
      <c r="E110" s="863"/>
      <c r="F110" s="857"/>
      <c r="G110" s="814"/>
      <c r="H110" s="856"/>
      <c r="I110" s="857"/>
      <c r="J110" s="814"/>
      <c r="K110" s="858">
        <v>0.46</v>
      </c>
      <c r="L110" s="856">
        <v>2</v>
      </c>
      <c r="M110" s="856">
        <v>17</v>
      </c>
      <c r="N110" s="859">
        <v>5.5</v>
      </c>
      <c r="O110" s="856" t="s">
        <v>7725</v>
      </c>
      <c r="P110" s="860" t="s">
        <v>7935</v>
      </c>
      <c r="Q110" s="861">
        <f t="shared" si="5"/>
        <v>-295</v>
      </c>
      <c r="R110" s="861">
        <f t="shared" si="5"/>
        <v>-152.81</v>
      </c>
      <c r="S110" s="852" t="str">
        <f t="shared" si="6"/>
        <v/>
      </c>
      <c r="T110" s="852" t="str">
        <f t="shared" si="7"/>
        <v/>
      </c>
      <c r="U110" s="852" t="str">
        <f t="shared" si="8"/>
        <v/>
      </c>
      <c r="V110" s="862" t="str">
        <f t="shared" si="9"/>
        <v/>
      </c>
      <c r="W110" s="813"/>
    </row>
    <row r="111" spans="1:23" ht="14.4" customHeight="1" x14ac:dyDescent="0.3">
      <c r="A111" s="867" t="s">
        <v>7936</v>
      </c>
      <c r="B111" s="864">
        <v>72</v>
      </c>
      <c r="C111" s="865">
        <v>69.09</v>
      </c>
      <c r="D111" s="820">
        <v>7.7</v>
      </c>
      <c r="E111" s="863">
        <v>1</v>
      </c>
      <c r="F111" s="857">
        <v>0.98</v>
      </c>
      <c r="G111" s="814">
        <v>4</v>
      </c>
      <c r="H111" s="856">
        <v>47</v>
      </c>
      <c r="I111" s="857">
        <v>39.869999999999997</v>
      </c>
      <c r="J111" s="814">
        <v>4.2</v>
      </c>
      <c r="K111" s="858">
        <v>0.98</v>
      </c>
      <c r="L111" s="856">
        <v>3</v>
      </c>
      <c r="M111" s="856">
        <v>27</v>
      </c>
      <c r="N111" s="859">
        <v>9.11</v>
      </c>
      <c r="O111" s="856" t="s">
        <v>7725</v>
      </c>
      <c r="P111" s="860" t="s">
        <v>7937</v>
      </c>
      <c r="Q111" s="861">
        <f t="shared" si="5"/>
        <v>-25</v>
      </c>
      <c r="R111" s="861">
        <f t="shared" si="5"/>
        <v>-29.220000000000006</v>
      </c>
      <c r="S111" s="852">
        <f t="shared" si="6"/>
        <v>428.16999999999996</v>
      </c>
      <c r="T111" s="852">
        <f t="shared" si="7"/>
        <v>197.4</v>
      </c>
      <c r="U111" s="852">
        <f t="shared" si="8"/>
        <v>-230.76999999999995</v>
      </c>
      <c r="V111" s="862">
        <f t="shared" si="9"/>
        <v>0.46103183315038426</v>
      </c>
      <c r="W111" s="813">
        <v>20</v>
      </c>
    </row>
    <row r="112" spans="1:23" ht="14.4" customHeight="1" x14ac:dyDescent="0.3">
      <c r="A112" s="868" t="s">
        <v>7938</v>
      </c>
      <c r="B112" s="869"/>
      <c r="C112" s="870"/>
      <c r="D112" s="822"/>
      <c r="E112" s="934">
        <v>2</v>
      </c>
      <c r="F112" s="874">
        <v>3.99</v>
      </c>
      <c r="G112" s="815">
        <v>8.5</v>
      </c>
      <c r="H112" s="871">
        <v>5</v>
      </c>
      <c r="I112" s="872">
        <v>11.23</v>
      </c>
      <c r="J112" s="816">
        <v>11.8</v>
      </c>
      <c r="K112" s="875">
        <v>2</v>
      </c>
      <c r="L112" s="873">
        <v>4</v>
      </c>
      <c r="M112" s="873">
        <v>40</v>
      </c>
      <c r="N112" s="876">
        <v>13.31</v>
      </c>
      <c r="O112" s="873" t="s">
        <v>7725</v>
      </c>
      <c r="P112" s="877" t="s">
        <v>7939</v>
      </c>
      <c r="Q112" s="878">
        <f t="shared" si="5"/>
        <v>5</v>
      </c>
      <c r="R112" s="878">
        <f t="shared" si="5"/>
        <v>11.23</v>
      </c>
      <c r="S112" s="869">
        <f t="shared" si="6"/>
        <v>66.55</v>
      </c>
      <c r="T112" s="869">
        <f t="shared" si="7"/>
        <v>59</v>
      </c>
      <c r="U112" s="869">
        <f t="shared" si="8"/>
        <v>-7.5499999999999972</v>
      </c>
      <c r="V112" s="879">
        <f t="shared" si="9"/>
        <v>0.88655146506386184</v>
      </c>
      <c r="W112" s="817">
        <v>12</v>
      </c>
    </row>
    <row r="113" spans="1:23" ht="14.4" customHeight="1" x14ac:dyDescent="0.3">
      <c r="A113" s="867" t="s">
        <v>7940</v>
      </c>
      <c r="B113" s="852"/>
      <c r="C113" s="853"/>
      <c r="D113" s="821"/>
      <c r="E113" s="863">
        <v>1</v>
      </c>
      <c r="F113" s="857">
        <v>4.0999999999999996</v>
      </c>
      <c r="G113" s="814">
        <v>22</v>
      </c>
      <c r="H113" s="854">
        <v>1</v>
      </c>
      <c r="I113" s="855">
        <v>4.0999999999999996</v>
      </c>
      <c r="J113" s="811">
        <v>8</v>
      </c>
      <c r="K113" s="858">
        <v>4.0999999999999996</v>
      </c>
      <c r="L113" s="856">
        <v>6</v>
      </c>
      <c r="M113" s="856">
        <v>55</v>
      </c>
      <c r="N113" s="859">
        <v>18.37</v>
      </c>
      <c r="O113" s="856" t="s">
        <v>7725</v>
      </c>
      <c r="P113" s="860" t="s">
        <v>7941</v>
      </c>
      <c r="Q113" s="861">
        <f t="shared" si="5"/>
        <v>1</v>
      </c>
      <c r="R113" s="861">
        <f t="shared" si="5"/>
        <v>4.0999999999999996</v>
      </c>
      <c r="S113" s="852">
        <f t="shared" si="6"/>
        <v>18.37</v>
      </c>
      <c r="T113" s="852">
        <f t="shared" si="7"/>
        <v>8</v>
      </c>
      <c r="U113" s="852">
        <f t="shared" si="8"/>
        <v>-10.370000000000001</v>
      </c>
      <c r="V113" s="862">
        <f t="shared" si="9"/>
        <v>0.4354926510615133</v>
      </c>
      <c r="W113" s="813"/>
    </row>
    <row r="114" spans="1:23" ht="14.4" customHeight="1" x14ac:dyDescent="0.3">
      <c r="A114" s="868" t="s">
        <v>7942</v>
      </c>
      <c r="B114" s="869"/>
      <c r="C114" s="870"/>
      <c r="D114" s="822"/>
      <c r="E114" s="934"/>
      <c r="F114" s="874"/>
      <c r="G114" s="815"/>
      <c r="H114" s="871">
        <v>1</v>
      </c>
      <c r="I114" s="872">
        <v>1.1000000000000001</v>
      </c>
      <c r="J114" s="816">
        <v>2</v>
      </c>
      <c r="K114" s="875">
        <v>0.62</v>
      </c>
      <c r="L114" s="873">
        <v>2</v>
      </c>
      <c r="M114" s="873">
        <v>17</v>
      </c>
      <c r="N114" s="876">
        <v>5.56</v>
      </c>
      <c r="O114" s="873" t="s">
        <v>7725</v>
      </c>
      <c r="P114" s="877" t="s">
        <v>7943</v>
      </c>
      <c r="Q114" s="878">
        <f t="shared" si="5"/>
        <v>1</v>
      </c>
      <c r="R114" s="878">
        <f t="shared" si="5"/>
        <v>1.1000000000000001</v>
      </c>
      <c r="S114" s="869">
        <f t="shared" si="6"/>
        <v>5.56</v>
      </c>
      <c r="T114" s="869">
        <f t="shared" si="7"/>
        <v>2</v>
      </c>
      <c r="U114" s="869">
        <f t="shared" si="8"/>
        <v>-3.5599999999999996</v>
      </c>
      <c r="V114" s="879">
        <f t="shared" si="9"/>
        <v>0.35971223021582738</v>
      </c>
      <c r="W114" s="817"/>
    </row>
    <row r="115" spans="1:23" ht="14.4" customHeight="1" thickBot="1" x14ac:dyDescent="0.35">
      <c r="A115" s="881" t="s">
        <v>7944</v>
      </c>
      <c r="B115" s="882"/>
      <c r="C115" s="883"/>
      <c r="D115" s="884"/>
      <c r="E115" s="885">
        <v>1</v>
      </c>
      <c r="F115" s="886">
        <v>2.84</v>
      </c>
      <c r="G115" s="887">
        <v>4</v>
      </c>
      <c r="H115" s="888">
        <v>1</v>
      </c>
      <c r="I115" s="889">
        <v>1.89</v>
      </c>
      <c r="J115" s="890">
        <v>3</v>
      </c>
      <c r="K115" s="891">
        <v>1.1100000000000001</v>
      </c>
      <c r="L115" s="892">
        <v>3</v>
      </c>
      <c r="M115" s="892">
        <v>31</v>
      </c>
      <c r="N115" s="893">
        <v>10.26</v>
      </c>
      <c r="O115" s="892" t="s">
        <v>7725</v>
      </c>
      <c r="P115" s="894" t="s">
        <v>7945</v>
      </c>
      <c r="Q115" s="895">
        <f t="shared" si="5"/>
        <v>1</v>
      </c>
      <c r="R115" s="895">
        <f t="shared" si="5"/>
        <v>1.89</v>
      </c>
      <c r="S115" s="882">
        <f t="shared" si="6"/>
        <v>10.26</v>
      </c>
      <c r="T115" s="882">
        <f t="shared" si="7"/>
        <v>3</v>
      </c>
      <c r="U115" s="882">
        <f t="shared" si="8"/>
        <v>-7.26</v>
      </c>
      <c r="V115" s="896">
        <f t="shared" si="9"/>
        <v>0.29239766081871343</v>
      </c>
      <c r="W115" s="89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16:Q1048576">
    <cfRule type="cellIs" dxfId="12" priority="9" stopIfTrue="1" operator="lessThan">
      <formula>0</formula>
    </cfRule>
  </conditionalFormatting>
  <conditionalFormatting sqref="U116:U1048576">
    <cfRule type="cellIs" dxfId="11" priority="8" stopIfTrue="1" operator="greaterThan">
      <formula>0</formula>
    </cfRule>
  </conditionalFormatting>
  <conditionalFormatting sqref="V116:V1048576">
    <cfRule type="cellIs" dxfId="10" priority="7" stopIfTrue="1" operator="greaterThan">
      <formula>1</formula>
    </cfRule>
  </conditionalFormatting>
  <conditionalFormatting sqref="V116:V1048576">
    <cfRule type="cellIs" dxfId="9" priority="4" stopIfTrue="1" operator="greaterThan">
      <formula>1</formula>
    </cfRule>
  </conditionalFormatting>
  <conditionalFormatting sqref="U116:U1048576">
    <cfRule type="cellIs" dxfId="8" priority="5" stopIfTrue="1" operator="greaterThan">
      <formula>0</formula>
    </cfRule>
  </conditionalFormatting>
  <conditionalFormatting sqref="Q116:Q1048576">
    <cfRule type="cellIs" dxfId="7" priority="6" stopIfTrue="1" operator="lessThan">
      <formula>0</formula>
    </cfRule>
  </conditionalFormatting>
  <conditionalFormatting sqref="V5:V115">
    <cfRule type="cellIs" dxfId="6" priority="1" stopIfTrue="1" operator="greaterThan">
      <formula>1</formula>
    </cfRule>
  </conditionalFormatting>
  <conditionalFormatting sqref="U5:U115">
    <cfRule type="cellIs" dxfId="5" priority="2" stopIfTrue="1" operator="greaterThan">
      <formula>0</formula>
    </cfRule>
  </conditionalFormatting>
  <conditionalFormatting sqref="Q5:Q11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334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5705108</v>
      </c>
      <c r="C3" s="352">
        <f t="shared" ref="C3:L3" si="0">SUBTOTAL(9,C6:C1048576)</f>
        <v>13</v>
      </c>
      <c r="D3" s="352">
        <f t="shared" si="0"/>
        <v>6306465</v>
      </c>
      <c r="E3" s="352">
        <f t="shared" si="0"/>
        <v>13.178681478622053</v>
      </c>
      <c r="F3" s="352">
        <f t="shared" si="0"/>
        <v>7150734</v>
      </c>
      <c r="G3" s="355">
        <f>IF(B3&lt;&gt;0,F3/B3,"")</f>
        <v>1.2533915221236829</v>
      </c>
      <c r="H3" s="351">
        <f t="shared" si="0"/>
        <v>2201521.2999999998</v>
      </c>
      <c r="I3" s="352">
        <f t="shared" si="0"/>
        <v>2</v>
      </c>
      <c r="J3" s="352">
        <f t="shared" si="0"/>
        <v>1714156.5599999991</v>
      </c>
      <c r="K3" s="352">
        <f t="shared" si="0"/>
        <v>1.5538215738790493</v>
      </c>
      <c r="L3" s="352">
        <f t="shared" si="0"/>
        <v>1353329.0800000003</v>
      </c>
      <c r="M3" s="353">
        <f>IF(H3&lt;&gt;0,L3/H3,"")</f>
        <v>0.61472449982655197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38"/>
      <c r="B5" s="939">
        <v>2012</v>
      </c>
      <c r="C5" s="940"/>
      <c r="D5" s="940">
        <v>2013</v>
      </c>
      <c r="E5" s="940"/>
      <c r="F5" s="940">
        <v>2014</v>
      </c>
      <c r="G5" s="786" t="s">
        <v>2</v>
      </c>
      <c r="H5" s="939">
        <v>2012</v>
      </c>
      <c r="I5" s="940"/>
      <c r="J5" s="940">
        <v>2013</v>
      </c>
      <c r="K5" s="940"/>
      <c r="L5" s="940">
        <v>2014</v>
      </c>
      <c r="M5" s="786" t="s">
        <v>2</v>
      </c>
    </row>
    <row r="6" spans="1:13" ht="14.4" customHeight="1" x14ac:dyDescent="0.3">
      <c r="A6" s="748" t="s">
        <v>7592</v>
      </c>
      <c r="B6" s="787">
        <v>46</v>
      </c>
      <c r="C6" s="734">
        <v>1</v>
      </c>
      <c r="D6" s="787"/>
      <c r="E6" s="734"/>
      <c r="F6" s="787"/>
      <c r="G6" s="739"/>
      <c r="H6" s="787"/>
      <c r="I6" s="734"/>
      <c r="J6" s="787"/>
      <c r="K6" s="734"/>
      <c r="L6" s="787"/>
      <c r="M6" s="235"/>
    </row>
    <row r="7" spans="1:13" ht="14.4" customHeight="1" x14ac:dyDescent="0.3">
      <c r="A7" s="951" t="s">
        <v>7600</v>
      </c>
      <c r="B7" s="942">
        <v>1841</v>
      </c>
      <c r="C7" s="943">
        <v>1</v>
      </c>
      <c r="D7" s="942">
        <v>1628</v>
      </c>
      <c r="E7" s="943">
        <v>0.8843020097772949</v>
      </c>
      <c r="F7" s="942">
        <v>38937</v>
      </c>
      <c r="G7" s="944">
        <v>21.149918522542098</v>
      </c>
      <c r="H7" s="942"/>
      <c r="I7" s="943"/>
      <c r="J7" s="942"/>
      <c r="K7" s="943"/>
      <c r="L7" s="942">
        <v>2184.3200000000002</v>
      </c>
      <c r="M7" s="945"/>
    </row>
    <row r="8" spans="1:13" ht="14.4" customHeight="1" x14ac:dyDescent="0.3">
      <c r="A8" s="951" t="s">
        <v>7603</v>
      </c>
      <c r="B8" s="942">
        <v>15524</v>
      </c>
      <c r="C8" s="943">
        <v>1</v>
      </c>
      <c r="D8" s="942">
        <v>7821</v>
      </c>
      <c r="E8" s="943">
        <v>0.50380056686421026</v>
      </c>
      <c r="F8" s="942">
        <v>27830</v>
      </c>
      <c r="G8" s="944">
        <v>1.7927080649317186</v>
      </c>
      <c r="H8" s="942"/>
      <c r="I8" s="943"/>
      <c r="J8" s="942"/>
      <c r="K8" s="943"/>
      <c r="L8" s="942"/>
      <c r="M8" s="945"/>
    </row>
    <row r="9" spans="1:13" ht="14.4" customHeight="1" x14ac:dyDescent="0.3">
      <c r="A9" s="951" t="s">
        <v>4348</v>
      </c>
      <c r="B9" s="942">
        <v>46</v>
      </c>
      <c r="C9" s="943">
        <v>1</v>
      </c>
      <c r="D9" s="942"/>
      <c r="E9" s="943"/>
      <c r="F9" s="942"/>
      <c r="G9" s="944"/>
      <c r="H9" s="942"/>
      <c r="I9" s="943"/>
      <c r="J9" s="942"/>
      <c r="K9" s="943"/>
      <c r="L9" s="942"/>
      <c r="M9" s="945"/>
    </row>
    <row r="10" spans="1:13" ht="14.4" customHeight="1" x14ac:dyDescent="0.3">
      <c r="A10" s="951" t="s">
        <v>7607</v>
      </c>
      <c r="B10" s="942">
        <v>140922</v>
      </c>
      <c r="C10" s="943">
        <v>1</v>
      </c>
      <c r="D10" s="942">
        <v>672013</v>
      </c>
      <c r="E10" s="943">
        <v>4.7686876428094971</v>
      </c>
      <c r="F10" s="942">
        <v>513194</v>
      </c>
      <c r="G10" s="944">
        <v>3.6416883098451627</v>
      </c>
      <c r="H10" s="942">
        <v>1087120.3700000003</v>
      </c>
      <c r="I10" s="943">
        <v>1</v>
      </c>
      <c r="J10" s="942">
        <v>694325.97999999963</v>
      </c>
      <c r="K10" s="943">
        <v>0.63868362617471641</v>
      </c>
      <c r="L10" s="942">
        <v>493572.74000000011</v>
      </c>
      <c r="M10" s="945">
        <v>0.4540184818724351</v>
      </c>
    </row>
    <row r="11" spans="1:13" ht="14.4" customHeight="1" x14ac:dyDescent="0.3">
      <c r="A11" s="951" t="s">
        <v>7947</v>
      </c>
      <c r="B11" s="942">
        <v>4944</v>
      </c>
      <c r="C11" s="943">
        <v>1</v>
      </c>
      <c r="D11" s="942"/>
      <c r="E11" s="943"/>
      <c r="F11" s="942"/>
      <c r="G11" s="944"/>
      <c r="H11" s="942"/>
      <c r="I11" s="943"/>
      <c r="J11" s="942"/>
      <c r="K11" s="943"/>
      <c r="L11" s="942"/>
      <c r="M11" s="945"/>
    </row>
    <row r="12" spans="1:13" ht="14.4" customHeight="1" x14ac:dyDescent="0.3">
      <c r="A12" s="951" t="s">
        <v>7613</v>
      </c>
      <c r="B12" s="942">
        <v>826728</v>
      </c>
      <c r="C12" s="943">
        <v>1</v>
      </c>
      <c r="D12" s="942">
        <v>770600</v>
      </c>
      <c r="E12" s="943">
        <v>0.93210826293533056</v>
      </c>
      <c r="F12" s="942">
        <v>870781</v>
      </c>
      <c r="G12" s="944">
        <v>1.0532859658799509</v>
      </c>
      <c r="H12" s="942"/>
      <c r="I12" s="943"/>
      <c r="J12" s="942"/>
      <c r="K12" s="943"/>
      <c r="L12" s="942"/>
      <c r="M12" s="945"/>
    </row>
    <row r="13" spans="1:13" ht="14.4" customHeight="1" x14ac:dyDescent="0.3">
      <c r="A13" s="951" t="s">
        <v>7948</v>
      </c>
      <c r="B13" s="942">
        <v>2220777</v>
      </c>
      <c r="C13" s="943">
        <v>1</v>
      </c>
      <c r="D13" s="942">
        <v>2205519</v>
      </c>
      <c r="E13" s="943">
        <v>0.99312943172592294</v>
      </c>
      <c r="F13" s="942">
        <v>2437540</v>
      </c>
      <c r="G13" s="944">
        <v>1.0976068286009806</v>
      </c>
      <c r="H13" s="942"/>
      <c r="I13" s="943"/>
      <c r="J13" s="942"/>
      <c r="K13" s="943"/>
      <c r="L13" s="942"/>
      <c r="M13" s="945"/>
    </row>
    <row r="14" spans="1:13" ht="14.4" customHeight="1" x14ac:dyDescent="0.3">
      <c r="A14" s="951" t="s">
        <v>7949</v>
      </c>
      <c r="B14" s="942">
        <v>1583645</v>
      </c>
      <c r="C14" s="943">
        <v>1</v>
      </c>
      <c r="D14" s="942">
        <v>1722623</v>
      </c>
      <c r="E14" s="943">
        <v>1.0877583044179724</v>
      </c>
      <c r="F14" s="942">
        <v>2051741</v>
      </c>
      <c r="G14" s="944">
        <v>1.2955813960830869</v>
      </c>
      <c r="H14" s="942">
        <v>1114400.9299999995</v>
      </c>
      <c r="I14" s="943">
        <v>1</v>
      </c>
      <c r="J14" s="942">
        <v>1019830.5799999996</v>
      </c>
      <c r="K14" s="943">
        <v>0.91513794770433299</v>
      </c>
      <c r="L14" s="942">
        <v>857572.02000000025</v>
      </c>
      <c r="M14" s="945">
        <v>0.76953634631299228</v>
      </c>
    </row>
    <row r="15" spans="1:13" ht="14.4" customHeight="1" x14ac:dyDescent="0.3">
      <c r="A15" s="951" t="s">
        <v>7950</v>
      </c>
      <c r="B15" s="942">
        <v>294837</v>
      </c>
      <c r="C15" s="943">
        <v>1</v>
      </c>
      <c r="D15" s="942">
        <v>358332</v>
      </c>
      <c r="E15" s="943">
        <v>1.2153562816064469</v>
      </c>
      <c r="F15" s="942">
        <v>430625</v>
      </c>
      <c r="G15" s="944">
        <v>1.4605527800106499</v>
      </c>
      <c r="H15" s="942"/>
      <c r="I15" s="943"/>
      <c r="J15" s="942"/>
      <c r="K15" s="943"/>
      <c r="L15" s="942"/>
      <c r="M15" s="945"/>
    </row>
    <row r="16" spans="1:13" ht="14.4" customHeight="1" x14ac:dyDescent="0.3">
      <c r="A16" s="951" t="s">
        <v>7951</v>
      </c>
      <c r="B16" s="942">
        <v>298113</v>
      </c>
      <c r="C16" s="943">
        <v>1</v>
      </c>
      <c r="D16" s="942">
        <v>248935</v>
      </c>
      <c r="E16" s="943">
        <v>0.83503570793625237</v>
      </c>
      <c r="F16" s="942">
        <v>246280</v>
      </c>
      <c r="G16" s="944">
        <v>0.82612968907763162</v>
      </c>
      <c r="H16" s="942"/>
      <c r="I16" s="943"/>
      <c r="J16" s="942"/>
      <c r="K16" s="943"/>
      <c r="L16" s="942"/>
      <c r="M16" s="945"/>
    </row>
    <row r="17" spans="1:13" ht="14.4" customHeight="1" x14ac:dyDescent="0.3">
      <c r="A17" s="951" t="s">
        <v>7952</v>
      </c>
      <c r="B17" s="942">
        <v>140351</v>
      </c>
      <c r="C17" s="943">
        <v>1</v>
      </c>
      <c r="D17" s="942">
        <v>140071</v>
      </c>
      <c r="E17" s="943">
        <v>0.99800500174562345</v>
      </c>
      <c r="F17" s="942">
        <v>161898</v>
      </c>
      <c r="G17" s="944">
        <v>1.1535222406680394</v>
      </c>
      <c r="H17" s="942"/>
      <c r="I17" s="943"/>
      <c r="J17" s="942"/>
      <c r="K17" s="943"/>
      <c r="L17" s="942"/>
      <c r="M17" s="945"/>
    </row>
    <row r="18" spans="1:13" ht="14.4" customHeight="1" x14ac:dyDescent="0.3">
      <c r="A18" s="951" t="s">
        <v>7953</v>
      </c>
      <c r="B18" s="942"/>
      <c r="C18" s="943"/>
      <c r="D18" s="942">
        <v>8594</v>
      </c>
      <c r="E18" s="943"/>
      <c r="F18" s="942">
        <v>663</v>
      </c>
      <c r="G18" s="944"/>
      <c r="H18" s="942"/>
      <c r="I18" s="943"/>
      <c r="J18" s="942"/>
      <c r="K18" s="943"/>
      <c r="L18" s="942"/>
      <c r="M18" s="945"/>
    </row>
    <row r="19" spans="1:13" ht="14.4" customHeight="1" thickBot="1" x14ac:dyDescent="0.35">
      <c r="A19" s="952" t="s">
        <v>7954</v>
      </c>
      <c r="B19" s="947">
        <v>177334</v>
      </c>
      <c r="C19" s="948">
        <v>1</v>
      </c>
      <c r="D19" s="947">
        <v>170329</v>
      </c>
      <c r="E19" s="948">
        <v>0.96049826880350075</v>
      </c>
      <c r="F19" s="947">
        <v>371245</v>
      </c>
      <c r="G19" s="949">
        <v>2.0934789718835645</v>
      </c>
      <c r="H19" s="947"/>
      <c r="I19" s="948"/>
      <c r="J19" s="947"/>
      <c r="K19" s="948"/>
      <c r="L19" s="947"/>
      <c r="M19" s="95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334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2012</v>
      </c>
      <c r="C3" s="44">
        <v>2013</v>
      </c>
      <c r="D3" s="11"/>
      <c r="E3" s="484">
        <v>2014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159672.37318</v>
      </c>
      <c r="C5" s="33">
        <v>167518.91082999998</v>
      </c>
      <c r="D5" s="12"/>
      <c r="E5" s="230">
        <v>176242.83904000014</v>
      </c>
      <c r="F5" s="32">
        <v>160420.77881179264</v>
      </c>
      <c r="G5" s="229">
        <f>E5-F5</f>
        <v>15822.060228207498</v>
      </c>
      <c r="H5" s="235">
        <f>IF(F5&lt;0.00000001,"",E5/F5)</f>
        <v>1.0986284965413995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2168.10446</v>
      </c>
      <c r="C6" s="35">
        <v>1538.751779999998</v>
      </c>
      <c r="D6" s="12"/>
      <c r="E6" s="231">
        <v>1525.2718399999999</v>
      </c>
      <c r="F6" s="34">
        <v>1503.2765042921585</v>
      </c>
      <c r="G6" s="232">
        <f>E6-F6</f>
        <v>21.995335707841377</v>
      </c>
      <c r="H6" s="236">
        <f>IF(F6&lt;0.00000001,"",E6/F6)</f>
        <v>1.0146315968120569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46899.893989999997</v>
      </c>
      <c r="C7" s="35">
        <v>41194.527339999986</v>
      </c>
      <c r="D7" s="12"/>
      <c r="E7" s="231">
        <v>42737.465890000014</v>
      </c>
      <c r="F7" s="34">
        <v>41426.868538489485</v>
      </c>
      <c r="G7" s="232">
        <f>E7-F7</f>
        <v>1310.5973515105288</v>
      </c>
      <c r="H7" s="236">
        <f>IF(F7&lt;0.00000001,"",E7/F7)</f>
        <v>1.0316364088753862</v>
      </c>
    </row>
    <row r="8" spans="1:8" ht="14.4" customHeight="1" thickBot="1" x14ac:dyDescent="0.35">
      <c r="A8" s="1" t="s">
        <v>97</v>
      </c>
      <c r="B8" s="15">
        <v>49436.249720000022</v>
      </c>
      <c r="C8" s="37">
        <v>41784.356860000022</v>
      </c>
      <c r="D8" s="12"/>
      <c r="E8" s="233">
        <v>36655.371390000044</v>
      </c>
      <c r="F8" s="36">
        <v>41592.260400169405</v>
      </c>
      <c r="G8" s="234">
        <f>E8-F8</f>
        <v>-4936.8890101693614</v>
      </c>
      <c r="H8" s="237">
        <f>IF(F8&lt;0.00000001,"",E8/F8)</f>
        <v>0.88130270000547373</v>
      </c>
    </row>
    <row r="9" spans="1:8" ht="14.4" customHeight="1" thickBot="1" x14ac:dyDescent="0.35">
      <c r="A9" s="2" t="s">
        <v>98</v>
      </c>
      <c r="B9" s="3">
        <v>258176.62135000003</v>
      </c>
      <c r="C9" s="39">
        <v>252036.54681</v>
      </c>
      <c r="D9" s="12"/>
      <c r="E9" s="3">
        <v>257160.9481600002</v>
      </c>
      <c r="F9" s="38">
        <v>244943.18425474368</v>
      </c>
      <c r="G9" s="38">
        <f>E9-F9</f>
        <v>12217.763905256521</v>
      </c>
      <c r="H9" s="238">
        <f>IF(F9&lt;0.00000001,"",E9/F9)</f>
        <v>1.0498799913230079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76693.608999999997</v>
      </c>
      <c r="C11" s="33">
        <f>IF(ISERROR(VLOOKUP("Celkem:",'ZV Vykáz.-A'!A:F,4,0)),0,VLOOKUP("Celkem:",'ZV Vykáz.-A'!A:F,4,0)/1000)</f>
        <v>80719.762000000002</v>
      </c>
      <c r="D11" s="12"/>
      <c r="E11" s="230">
        <f>IF(ISERROR(VLOOKUP("Celkem:",'ZV Vykáz.-A'!A:F,6,0)),0,VLOOKUP("Celkem:",'ZV Vykáz.-A'!A:F,6,0)/1000)</f>
        <v>88108.362999999998</v>
      </c>
      <c r="F11" s="32">
        <f>B11</f>
        <v>76693.608999999997</v>
      </c>
      <c r="G11" s="229">
        <f>E11-F11</f>
        <v>11414.754000000001</v>
      </c>
      <c r="H11" s="235">
        <f>IF(F11&lt;0.00000001,"",E11/F11)</f>
        <v>1.1488357915194733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47551.98</v>
      </c>
      <c r="C12" s="37">
        <f>IF(ISERROR(VLOOKUP("Celkem",CaseMix!A:D,3,0)),0,VLOOKUP("Celkem",CaseMix!A:D,3,0)*30)</f>
        <v>53008.47</v>
      </c>
      <c r="D12" s="12"/>
      <c r="E12" s="233">
        <f>IF(ISERROR(VLOOKUP("Celkem",CaseMix!A:D,4,0)),0,VLOOKUP("Celkem",CaseMix!A:D,4,0)*30)</f>
        <v>61552.23000000001</v>
      </c>
      <c r="F12" s="36">
        <f>B12</f>
        <v>47551.98</v>
      </c>
      <c r="G12" s="234">
        <f>E12-F12</f>
        <v>14000.250000000007</v>
      </c>
      <c r="H12" s="237">
        <f>IF(F12&lt;0.00000001,"",E12/F12)</f>
        <v>1.2944199168993595</v>
      </c>
    </row>
    <row r="13" spans="1:8" ht="14.4" customHeight="1" thickBot="1" x14ac:dyDescent="0.35">
      <c r="A13" s="4" t="s">
        <v>101</v>
      </c>
      <c r="B13" s="9">
        <f>SUM(B11:B12)</f>
        <v>124245.58900000001</v>
      </c>
      <c r="C13" s="41">
        <f>SUM(C11:C12)</f>
        <v>133728.23200000002</v>
      </c>
      <c r="D13" s="12"/>
      <c r="E13" s="9">
        <f>SUM(E11:E12)</f>
        <v>149660.59299999999</v>
      </c>
      <c r="F13" s="40">
        <f>SUM(F11:F12)</f>
        <v>124245.58900000001</v>
      </c>
      <c r="G13" s="40">
        <f>E13-F13</f>
        <v>25415.003999999986</v>
      </c>
      <c r="H13" s="239">
        <f>IF(F13&lt;0.00000001,"",E13/F13)</f>
        <v>1.204554577788673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0.48124260186814161</v>
      </c>
      <c r="C15" s="43">
        <f>IF(C9=0,"",C13/C9)</f>
        <v>0.53059063732059553</v>
      </c>
      <c r="D15" s="12"/>
      <c r="E15" s="10">
        <f>IF(E9=0,"",E13/E9)</f>
        <v>0.58197247315671075</v>
      </c>
      <c r="F15" s="42">
        <f>IF(F9=0,"",F13/F9)</f>
        <v>0.50724248310082876</v>
      </c>
      <c r="G15" s="42">
        <f>IF(ISERROR(F15-E15),"",E15-F15)</f>
        <v>7.472999005588199E-2</v>
      </c>
      <c r="H15" s="240">
        <f>IF(ISERROR(F15-E15),"",IF(F15&lt;0.00000001,"",E15/F15))</f>
        <v>1.1473259684383086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270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269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331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4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8752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334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85151.050000000017</v>
      </c>
      <c r="G3" s="215">
        <f t="shared" si="0"/>
        <v>7906629.2999999989</v>
      </c>
      <c r="H3" s="216"/>
      <c r="I3" s="216"/>
      <c r="J3" s="211">
        <f t="shared" si="0"/>
        <v>69894.300000000017</v>
      </c>
      <c r="K3" s="215">
        <f t="shared" si="0"/>
        <v>8020621.5599999987</v>
      </c>
      <c r="L3" s="216"/>
      <c r="M3" s="216"/>
      <c r="N3" s="211">
        <f t="shared" si="0"/>
        <v>72999.089999999982</v>
      </c>
      <c r="O3" s="215">
        <f t="shared" si="0"/>
        <v>8504063.0800000001</v>
      </c>
      <c r="P3" s="181">
        <f>IF(G3=0,"",O3/G3)</f>
        <v>1.0755611218550492</v>
      </c>
      <c r="Q3" s="213">
        <f>IF(N3=0,"",O3/N3)</f>
        <v>116.49546699828727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2" t="s">
        <v>90</v>
      </c>
      <c r="E4" s="563" t="s">
        <v>11</v>
      </c>
      <c r="F4" s="568">
        <v>2012</v>
      </c>
      <c r="G4" s="569"/>
      <c r="H4" s="214"/>
      <c r="I4" s="214"/>
      <c r="J4" s="568">
        <v>2013</v>
      </c>
      <c r="K4" s="569"/>
      <c r="L4" s="214"/>
      <c r="M4" s="214"/>
      <c r="N4" s="568">
        <v>2014</v>
      </c>
      <c r="O4" s="569"/>
      <c r="P4" s="570" t="s">
        <v>2</v>
      </c>
      <c r="Q4" s="559" t="s">
        <v>122</v>
      </c>
    </row>
    <row r="5" spans="1:17" ht="14.4" customHeight="1" thickBot="1" x14ac:dyDescent="0.35">
      <c r="A5" s="798"/>
      <c r="B5" s="797"/>
      <c r="C5" s="798"/>
      <c r="D5" s="799"/>
      <c r="E5" s="801"/>
      <c r="F5" s="807" t="s">
        <v>91</v>
      </c>
      <c r="G5" s="808" t="s">
        <v>14</v>
      </c>
      <c r="H5" s="809"/>
      <c r="I5" s="809"/>
      <c r="J5" s="807" t="s">
        <v>91</v>
      </c>
      <c r="K5" s="808" t="s">
        <v>14</v>
      </c>
      <c r="L5" s="809"/>
      <c r="M5" s="809"/>
      <c r="N5" s="807" t="s">
        <v>91</v>
      </c>
      <c r="O5" s="808" t="s">
        <v>14</v>
      </c>
      <c r="P5" s="810"/>
      <c r="Q5" s="806"/>
    </row>
    <row r="6" spans="1:17" ht="14.4" customHeight="1" x14ac:dyDescent="0.3">
      <c r="A6" s="733" t="s">
        <v>7618</v>
      </c>
      <c r="B6" s="734" t="s">
        <v>238</v>
      </c>
      <c r="C6" s="734" t="s">
        <v>7468</v>
      </c>
      <c r="D6" s="734" t="s">
        <v>7637</v>
      </c>
      <c r="E6" s="734" t="s">
        <v>7638</v>
      </c>
      <c r="F6" s="229">
        <v>1</v>
      </c>
      <c r="G6" s="229">
        <v>46</v>
      </c>
      <c r="H6" s="229">
        <v>1</v>
      </c>
      <c r="I6" s="229">
        <v>46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941" t="s">
        <v>7629</v>
      </c>
      <c r="B7" s="943" t="s">
        <v>7955</v>
      </c>
      <c r="C7" s="943" t="s">
        <v>7468</v>
      </c>
      <c r="D7" s="943" t="s">
        <v>7956</v>
      </c>
      <c r="E7" s="943" t="s">
        <v>7957</v>
      </c>
      <c r="F7" s="953">
        <v>1</v>
      </c>
      <c r="G7" s="953">
        <v>218</v>
      </c>
      <c r="H7" s="953">
        <v>1</v>
      </c>
      <c r="I7" s="953">
        <v>218</v>
      </c>
      <c r="J7" s="953"/>
      <c r="K7" s="953"/>
      <c r="L7" s="953"/>
      <c r="M7" s="953"/>
      <c r="N7" s="953"/>
      <c r="O7" s="953"/>
      <c r="P7" s="944"/>
      <c r="Q7" s="954"/>
    </row>
    <row r="8" spans="1:17" ht="14.4" customHeight="1" x14ac:dyDescent="0.3">
      <c r="A8" s="941" t="s">
        <v>7629</v>
      </c>
      <c r="B8" s="943" t="s">
        <v>7955</v>
      </c>
      <c r="C8" s="943" t="s">
        <v>7468</v>
      </c>
      <c r="D8" s="943" t="s">
        <v>7958</v>
      </c>
      <c r="E8" s="943" t="s">
        <v>7959</v>
      </c>
      <c r="F8" s="953">
        <v>1</v>
      </c>
      <c r="G8" s="953">
        <v>1111</v>
      </c>
      <c r="H8" s="953">
        <v>1</v>
      </c>
      <c r="I8" s="953">
        <v>1111</v>
      </c>
      <c r="J8" s="953">
        <v>1</v>
      </c>
      <c r="K8" s="953">
        <v>1114</v>
      </c>
      <c r="L8" s="953">
        <v>1.0027002700270027</v>
      </c>
      <c r="M8" s="953">
        <v>1114</v>
      </c>
      <c r="N8" s="953"/>
      <c r="O8" s="953"/>
      <c r="P8" s="944"/>
      <c r="Q8" s="954"/>
    </row>
    <row r="9" spans="1:17" ht="14.4" customHeight="1" x14ac:dyDescent="0.3">
      <c r="A9" s="941" t="s">
        <v>7629</v>
      </c>
      <c r="B9" s="943" t="s">
        <v>7955</v>
      </c>
      <c r="C9" s="943" t="s">
        <v>7468</v>
      </c>
      <c r="D9" s="943" t="s">
        <v>7960</v>
      </c>
      <c r="E9" s="943" t="s">
        <v>7961</v>
      </c>
      <c r="F9" s="953">
        <v>2</v>
      </c>
      <c r="G9" s="953">
        <v>512</v>
      </c>
      <c r="H9" s="953">
        <v>1</v>
      </c>
      <c r="I9" s="953">
        <v>256</v>
      </c>
      <c r="J9" s="953">
        <v>2</v>
      </c>
      <c r="K9" s="953">
        <v>514</v>
      </c>
      <c r="L9" s="953">
        <v>1.00390625</v>
      </c>
      <c r="M9" s="953">
        <v>257</v>
      </c>
      <c r="N9" s="953"/>
      <c r="O9" s="953"/>
      <c r="P9" s="944"/>
      <c r="Q9" s="954"/>
    </row>
    <row r="10" spans="1:17" ht="14.4" customHeight="1" x14ac:dyDescent="0.3">
      <c r="A10" s="941" t="s">
        <v>7629</v>
      </c>
      <c r="B10" s="943" t="s">
        <v>3211</v>
      </c>
      <c r="C10" s="943" t="s">
        <v>1686</v>
      </c>
      <c r="D10" s="943" t="s">
        <v>7648</v>
      </c>
      <c r="E10" s="943" t="s">
        <v>7649</v>
      </c>
      <c r="F10" s="953"/>
      <c r="G10" s="953"/>
      <c r="H10" s="953"/>
      <c r="I10" s="953"/>
      <c r="J10" s="953"/>
      <c r="K10" s="953"/>
      <c r="L10" s="953"/>
      <c r="M10" s="953"/>
      <c r="N10" s="953">
        <v>0.4</v>
      </c>
      <c r="O10" s="953">
        <v>2184.3200000000002</v>
      </c>
      <c r="P10" s="944"/>
      <c r="Q10" s="954">
        <v>5460.8</v>
      </c>
    </row>
    <row r="11" spans="1:17" ht="14.4" customHeight="1" x14ac:dyDescent="0.3">
      <c r="A11" s="941" t="s">
        <v>7629</v>
      </c>
      <c r="B11" s="943" t="s">
        <v>3211</v>
      </c>
      <c r="C11" s="943" t="s">
        <v>7468</v>
      </c>
      <c r="D11" s="943" t="s">
        <v>7958</v>
      </c>
      <c r="E11" s="943" t="s">
        <v>7959</v>
      </c>
      <c r="F11" s="953"/>
      <c r="G11" s="953"/>
      <c r="H11" s="953"/>
      <c r="I11" s="953"/>
      <c r="J11" s="953"/>
      <c r="K11" s="953"/>
      <c r="L11" s="953"/>
      <c r="M11" s="953"/>
      <c r="N11" s="953">
        <v>4</v>
      </c>
      <c r="O11" s="953">
        <v>4476</v>
      </c>
      <c r="P11" s="944"/>
      <c r="Q11" s="954">
        <v>1119</v>
      </c>
    </row>
    <row r="12" spans="1:17" ht="14.4" customHeight="1" x14ac:dyDescent="0.3">
      <c r="A12" s="941" t="s">
        <v>7629</v>
      </c>
      <c r="B12" s="943" t="s">
        <v>3211</v>
      </c>
      <c r="C12" s="943" t="s">
        <v>7468</v>
      </c>
      <c r="D12" s="943" t="s">
        <v>7960</v>
      </c>
      <c r="E12" s="943" t="s">
        <v>7961</v>
      </c>
      <c r="F12" s="953"/>
      <c r="G12" s="953"/>
      <c r="H12" s="953"/>
      <c r="I12" s="953"/>
      <c r="J12" s="953"/>
      <c r="K12" s="953"/>
      <c r="L12" s="953"/>
      <c r="M12" s="953"/>
      <c r="N12" s="953">
        <v>2</v>
      </c>
      <c r="O12" s="953">
        <v>516</v>
      </c>
      <c r="P12" s="944"/>
      <c r="Q12" s="954">
        <v>258</v>
      </c>
    </row>
    <row r="13" spans="1:17" ht="14.4" customHeight="1" x14ac:dyDescent="0.3">
      <c r="A13" s="941" t="s">
        <v>7629</v>
      </c>
      <c r="B13" s="943" t="s">
        <v>3211</v>
      </c>
      <c r="C13" s="943" t="s">
        <v>7468</v>
      </c>
      <c r="D13" s="943" t="s">
        <v>7962</v>
      </c>
      <c r="E13" s="943" t="s">
        <v>7963</v>
      </c>
      <c r="F13" s="953"/>
      <c r="G13" s="953"/>
      <c r="H13" s="953"/>
      <c r="I13" s="953"/>
      <c r="J13" s="953"/>
      <c r="K13" s="953"/>
      <c r="L13" s="953"/>
      <c r="M13" s="953"/>
      <c r="N13" s="953">
        <v>6</v>
      </c>
      <c r="O13" s="953">
        <v>33468</v>
      </c>
      <c r="P13" s="944"/>
      <c r="Q13" s="954">
        <v>5578</v>
      </c>
    </row>
    <row r="14" spans="1:17" ht="14.4" customHeight="1" x14ac:dyDescent="0.3">
      <c r="A14" s="941" t="s">
        <v>7629</v>
      </c>
      <c r="B14" s="943" t="s">
        <v>3211</v>
      </c>
      <c r="C14" s="943" t="s">
        <v>7468</v>
      </c>
      <c r="D14" s="943" t="s">
        <v>7964</v>
      </c>
      <c r="E14" s="943" t="s">
        <v>7965</v>
      </c>
      <c r="F14" s="953"/>
      <c r="G14" s="953"/>
      <c r="H14" s="953"/>
      <c r="I14" s="953"/>
      <c r="J14" s="953"/>
      <c r="K14" s="953"/>
      <c r="L14" s="953"/>
      <c r="M14" s="953"/>
      <c r="N14" s="953">
        <v>1</v>
      </c>
      <c r="O14" s="953">
        <v>477</v>
      </c>
      <c r="P14" s="944"/>
      <c r="Q14" s="954">
        <v>477</v>
      </c>
    </row>
    <row r="15" spans="1:17" ht="14.4" customHeight="1" x14ac:dyDescent="0.3">
      <c r="A15" s="941" t="s">
        <v>7632</v>
      </c>
      <c r="B15" s="943" t="s">
        <v>7966</v>
      </c>
      <c r="C15" s="943" t="s">
        <v>7468</v>
      </c>
      <c r="D15" s="943" t="s">
        <v>7967</v>
      </c>
      <c r="E15" s="943" t="s">
        <v>7968</v>
      </c>
      <c r="F15" s="953">
        <v>7</v>
      </c>
      <c r="G15" s="953">
        <v>749</v>
      </c>
      <c r="H15" s="953">
        <v>1</v>
      </c>
      <c r="I15" s="953">
        <v>107</v>
      </c>
      <c r="J15" s="953"/>
      <c r="K15" s="953"/>
      <c r="L15" s="953"/>
      <c r="M15" s="953"/>
      <c r="N15" s="953"/>
      <c r="O15" s="953"/>
      <c r="P15" s="944"/>
      <c r="Q15" s="954"/>
    </row>
    <row r="16" spans="1:17" ht="14.4" customHeight="1" x14ac:dyDescent="0.3">
      <c r="A16" s="941" t="s">
        <v>7632</v>
      </c>
      <c r="B16" s="943" t="s">
        <v>7966</v>
      </c>
      <c r="C16" s="943" t="s">
        <v>7468</v>
      </c>
      <c r="D16" s="943" t="s">
        <v>7969</v>
      </c>
      <c r="E16" s="943" t="s">
        <v>7970</v>
      </c>
      <c r="F16" s="953">
        <v>3</v>
      </c>
      <c r="G16" s="953">
        <v>378</v>
      </c>
      <c r="H16" s="953">
        <v>1</v>
      </c>
      <c r="I16" s="953">
        <v>126</v>
      </c>
      <c r="J16" s="953">
        <v>4</v>
      </c>
      <c r="K16" s="953">
        <v>508</v>
      </c>
      <c r="L16" s="953">
        <v>1.343915343915344</v>
      </c>
      <c r="M16" s="953">
        <v>127</v>
      </c>
      <c r="N16" s="953">
        <v>12</v>
      </c>
      <c r="O16" s="953">
        <v>1536</v>
      </c>
      <c r="P16" s="944">
        <v>4.0634920634920633</v>
      </c>
      <c r="Q16" s="954">
        <v>128</v>
      </c>
    </row>
    <row r="17" spans="1:17" ht="14.4" customHeight="1" x14ac:dyDescent="0.3">
      <c r="A17" s="941" t="s">
        <v>7632</v>
      </c>
      <c r="B17" s="943" t="s">
        <v>7966</v>
      </c>
      <c r="C17" s="943" t="s">
        <v>7468</v>
      </c>
      <c r="D17" s="943" t="s">
        <v>7971</v>
      </c>
      <c r="E17" s="943" t="s">
        <v>7972</v>
      </c>
      <c r="F17" s="953">
        <v>1</v>
      </c>
      <c r="G17" s="953">
        <v>36</v>
      </c>
      <c r="H17" s="953">
        <v>1</v>
      </c>
      <c r="I17" s="953">
        <v>36</v>
      </c>
      <c r="J17" s="953"/>
      <c r="K17" s="953"/>
      <c r="L17" s="953"/>
      <c r="M17" s="953"/>
      <c r="N17" s="953"/>
      <c r="O17" s="953"/>
      <c r="P17" s="944"/>
      <c r="Q17" s="954"/>
    </row>
    <row r="18" spans="1:17" ht="14.4" customHeight="1" x14ac:dyDescent="0.3">
      <c r="A18" s="941" t="s">
        <v>7632</v>
      </c>
      <c r="B18" s="943" t="s">
        <v>7966</v>
      </c>
      <c r="C18" s="943" t="s">
        <v>7468</v>
      </c>
      <c r="D18" s="943" t="s">
        <v>7973</v>
      </c>
      <c r="E18" s="943" t="s">
        <v>7974</v>
      </c>
      <c r="F18" s="953">
        <v>4</v>
      </c>
      <c r="G18" s="953">
        <v>2640</v>
      </c>
      <c r="H18" s="953">
        <v>1</v>
      </c>
      <c r="I18" s="953">
        <v>660</v>
      </c>
      <c r="J18" s="953">
        <v>4</v>
      </c>
      <c r="K18" s="953">
        <v>2656</v>
      </c>
      <c r="L18" s="953">
        <v>1.0060606060606061</v>
      </c>
      <c r="M18" s="953">
        <v>664</v>
      </c>
      <c r="N18" s="953">
        <v>12</v>
      </c>
      <c r="O18" s="953">
        <v>8016</v>
      </c>
      <c r="P18" s="944">
        <v>3.0363636363636362</v>
      </c>
      <c r="Q18" s="954">
        <v>668</v>
      </c>
    </row>
    <row r="19" spans="1:17" ht="14.4" customHeight="1" x14ac:dyDescent="0.3">
      <c r="A19" s="941" t="s">
        <v>7632</v>
      </c>
      <c r="B19" s="943" t="s">
        <v>7966</v>
      </c>
      <c r="C19" s="943" t="s">
        <v>7468</v>
      </c>
      <c r="D19" s="943" t="s">
        <v>7975</v>
      </c>
      <c r="E19" s="943" t="s">
        <v>7976</v>
      </c>
      <c r="F19" s="953">
        <v>5</v>
      </c>
      <c r="G19" s="953">
        <v>1625</v>
      </c>
      <c r="H19" s="953">
        <v>1</v>
      </c>
      <c r="I19" s="953">
        <v>325</v>
      </c>
      <c r="J19" s="953">
        <v>7</v>
      </c>
      <c r="K19" s="953">
        <v>2282</v>
      </c>
      <c r="L19" s="953">
        <v>1.4043076923076923</v>
      </c>
      <c r="M19" s="953">
        <v>326</v>
      </c>
      <c r="N19" s="953">
        <v>13</v>
      </c>
      <c r="O19" s="953">
        <v>4271</v>
      </c>
      <c r="P19" s="944">
        <v>2.6283076923076925</v>
      </c>
      <c r="Q19" s="954">
        <v>328.53846153846155</v>
      </c>
    </row>
    <row r="20" spans="1:17" ht="14.4" customHeight="1" x14ac:dyDescent="0.3">
      <c r="A20" s="941" t="s">
        <v>7632</v>
      </c>
      <c r="B20" s="943" t="s">
        <v>7966</v>
      </c>
      <c r="C20" s="943" t="s">
        <v>7468</v>
      </c>
      <c r="D20" s="943" t="s">
        <v>7977</v>
      </c>
      <c r="E20" s="943" t="s">
        <v>7978</v>
      </c>
      <c r="F20" s="953">
        <v>11</v>
      </c>
      <c r="G20" s="953">
        <v>4994</v>
      </c>
      <c r="H20" s="953">
        <v>1</v>
      </c>
      <c r="I20" s="953">
        <v>454</v>
      </c>
      <c r="J20" s="953">
        <v>2</v>
      </c>
      <c r="K20" s="953">
        <v>914</v>
      </c>
      <c r="L20" s="953">
        <v>0.1830196235482579</v>
      </c>
      <c r="M20" s="953">
        <v>457</v>
      </c>
      <c r="N20" s="953">
        <v>18</v>
      </c>
      <c r="O20" s="953">
        <v>8278</v>
      </c>
      <c r="P20" s="944">
        <v>1.657589106928314</v>
      </c>
      <c r="Q20" s="954">
        <v>459.88888888888891</v>
      </c>
    </row>
    <row r="21" spans="1:17" ht="14.4" customHeight="1" x14ac:dyDescent="0.3">
      <c r="A21" s="941" t="s">
        <v>7632</v>
      </c>
      <c r="B21" s="943" t="s">
        <v>7966</v>
      </c>
      <c r="C21" s="943" t="s">
        <v>7468</v>
      </c>
      <c r="D21" s="943" t="s">
        <v>7979</v>
      </c>
      <c r="E21" s="943" t="s">
        <v>7980</v>
      </c>
      <c r="F21" s="953">
        <v>1</v>
      </c>
      <c r="G21" s="953">
        <v>235</v>
      </c>
      <c r="H21" s="953">
        <v>1</v>
      </c>
      <c r="I21" s="953">
        <v>235</v>
      </c>
      <c r="J21" s="953"/>
      <c r="K21" s="953"/>
      <c r="L21" s="953"/>
      <c r="M21" s="953"/>
      <c r="N21" s="953"/>
      <c r="O21" s="953"/>
      <c r="P21" s="944"/>
      <c r="Q21" s="954"/>
    </row>
    <row r="22" spans="1:17" ht="14.4" customHeight="1" x14ac:dyDescent="0.3">
      <c r="A22" s="941" t="s">
        <v>7632</v>
      </c>
      <c r="B22" s="943" t="s">
        <v>7966</v>
      </c>
      <c r="C22" s="943" t="s">
        <v>7468</v>
      </c>
      <c r="D22" s="943" t="s">
        <v>7981</v>
      </c>
      <c r="E22" s="943" t="s">
        <v>7982</v>
      </c>
      <c r="F22" s="953">
        <v>32</v>
      </c>
      <c r="G22" s="953">
        <v>2496</v>
      </c>
      <c r="H22" s="953">
        <v>1</v>
      </c>
      <c r="I22" s="953">
        <v>78</v>
      </c>
      <c r="J22" s="953">
        <v>8</v>
      </c>
      <c r="K22" s="953">
        <v>632</v>
      </c>
      <c r="L22" s="953">
        <v>0.25320512820512819</v>
      </c>
      <c r="M22" s="953">
        <v>79</v>
      </c>
      <c r="N22" s="953">
        <v>24</v>
      </c>
      <c r="O22" s="953">
        <v>1920</v>
      </c>
      <c r="P22" s="944">
        <v>0.76923076923076927</v>
      </c>
      <c r="Q22" s="954">
        <v>80</v>
      </c>
    </row>
    <row r="23" spans="1:17" ht="14.4" customHeight="1" x14ac:dyDescent="0.3">
      <c r="A23" s="941" t="s">
        <v>7632</v>
      </c>
      <c r="B23" s="943" t="s">
        <v>7966</v>
      </c>
      <c r="C23" s="943" t="s">
        <v>7468</v>
      </c>
      <c r="D23" s="943" t="s">
        <v>7983</v>
      </c>
      <c r="E23" s="943" t="s">
        <v>7984</v>
      </c>
      <c r="F23" s="953">
        <v>5</v>
      </c>
      <c r="G23" s="953">
        <v>815</v>
      </c>
      <c r="H23" s="953">
        <v>1</v>
      </c>
      <c r="I23" s="953">
        <v>163</v>
      </c>
      <c r="J23" s="953">
        <v>2</v>
      </c>
      <c r="K23" s="953">
        <v>328</v>
      </c>
      <c r="L23" s="953">
        <v>0.40245398773006136</v>
      </c>
      <c r="M23" s="953">
        <v>164</v>
      </c>
      <c r="N23" s="953">
        <v>5</v>
      </c>
      <c r="O23" s="953">
        <v>825</v>
      </c>
      <c r="P23" s="944">
        <v>1.0122699386503067</v>
      </c>
      <c r="Q23" s="954">
        <v>165</v>
      </c>
    </row>
    <row r="24" spans="1:17" ht="14.4" customHeight="1" x14ac:dyDescent="0.3">
      <c r="A24" s="941" t="s">
        <v>7632</v>
      </c>
      <c r="B24" s="943" t="s">
        <v>7966</v>
      </c>
      <c r="C24" s="943" t="s">
        <v>7468</v>
      </c>
      <c r="D24" s="943" t="s">
        <v>7985</v>
      </c>
      <c r="E24" s="943" t="s">
        <v>7986</v>
      </c>
      <c r="F24" s="953">
        <v>2</v>
      </c>
      <c r="G24" s="953">
        <v>394</v>
      </c>
      <c r="H24" s="953">
        <v>1</v>
      </c>
      <c r="I24" s="953">
        <v>197</v>
      </c>
      <c r="J24" s="953"/>
      <c r="K24" s="953"/>
      <c r="L24" s="953"/>
      <c r="M24" s="953"/>
      <c r="N24" s="953"/>
      <c r="O24" s="953"/>
      <c r="P24" s="944"/>
      <c r="Q24" s="954"/>
    </row>
    <row r="25" spans="1:17" ht="14.4" customHeight="1" x14ac:dyDescent="0.3">
      <c r="A25" s="941" t="s">
        <v>7632</v>
      </c>
      <c r="B25" s="943" t="s">
        <v>7966</v>
      </c>
      <c r="C25" s="943" t="s">
        <v>7468</v>
      </c>
      <c r="D25" s="943" t="s">
        <v>7987</v>
      </c>
      <c r="E25" s="943" t="s">
        <v>7988</v>
      </c>
      <c r="F25" s="953">
        <v>7</v>
      </c>
      <c r="G25" s="953">
        <v>1162</v>
      </c>
      <c r="H25" s="953">
        <v>1</v>
      </c>
      <c r="I25" s="953">
        <v>166</v>
      </c>
      <c r="J25" s="953">
        <v>3</v>
      </c>
      <c r="K25" s="953">
        <v>501</v>
      </c>
      <c r="L25" s="953">
        <v>0.43115318416523235</v>
      </c>
      <c r="M25" s="953">
        <v>167</v>
      </c>
      <c r="N25" s="953">
        <v>7</v>
      </c>
      <c r="O25" s="953">
        <v>1179</v>
      </c>
      <c r="P25" s="944">
        <v>1.0146299483648882</v>
      </c>
      <c r="Q25" s="954">
        <v>168.42857142857142</v>
      </c>
    </row>
    <row r="26" spans="1:17" ht="14.4" customHeight="1" x14ac:dyDescent="0.3">
      <c r="A26" s="941" t="s">
        <v>7632</v>
      </c>
      <c r="B26" s="943" t="s">
        <v>7966</v>
      </c>
      <c r="C26" s="943" t="s">
        <v>7468</v>
      </c>
      <c r="D26" s="943" t="s">
        <v>7989</v>
      </c>
      <c r="E26" s="943" t="s">
        <v>7990</v>
      </c>
      <c r="F26" s="953"/>
      <c r="G26" s="953"/>
      <c r="H26" s="953"/>
      <c r="I26" s="953"/>
      <c r="J26" s="953"/>
      <c r="K26" s="953"/>
      <c r="L26" s="953"/>
      <c r="M26" s="953"/>
      <c r="N26" s="953">
        <v>6</v>
      </c>
      <c r="O26" s="953">
        <v>1476</v>
      </c>
      <c r="P26" s="944"/>
      <c r="Q26" s="954">
        <v>246</v>
      </c>
    </row>
    <row r="27" spans="1:17" ht="14.4" customHeight="1" x14ac:dyDescent="0.3">
      <c r="A27" s="941" t="s">
        <v>7632</v>
      </c>
      <c r="B27" s="943" t="s">
        <v>3211</v>
      </c>
      <c r="C27" s="943" t="s">
        <v>7468</v>
      </c>
      <c r="D27" s="943" t="s">
        <v>7975</v>
      </c>
      <c r="E27" s="943" t="s">
        <v>7976</v>
      </c>
      <c r="F27" s="953"/>
      <c r="G27" s="953"/>
      <c r="H27" s="953"/>
      <c r="I27" s="953"/>
      <c r="J27" s="953"/>
      <c r="K27" s="953"/>
      <c r="L27" s="953"/>
      <c r="M27" s="953"/>
      <c r="N27" s="953">
        <v>1</v>
      </c>
      <c r="O27" s="953">
        <v>329</v>
      </c>
      <c r="P27" s="944"/>
      <c r="Q27" s="954">
        <v>329</v>
      </c>
    </row>
    <row r="28" spans="1:17" ht="14.4" customHeight="1" x14ac:dyDescent="0.3">
      <c r="A28" s="941" t="s">
        <v>588</v>
      </c>
      <c r="B28" s="943" t="s">
        <v>7636</v>
      </c>
      <c r="C28" s="943" t="s">
        <v>7468</v>
      </c>
      <c r="D28" s="943" t="s">
        <v>7637</v>
      </c>
      <c r="E28" s="943" t="s">
        <v>7638</v>
      </c>
      <c r="F28" s="953">
        <v>1</v>
      </c>
      <c r="G28" s="953">
        <v>46</v>
      </c>
      <c r="H28" s="953">
        <v>1</v>
      </c>
      <c r="I28" s="953">
        <v>46</v>
      </c>
      <c r="J28" s="953"/>
      <c r="K28" s="953"/>
      <c r="L28" s="953"/>
      <c r="M28" s="953"/>
      <c r="N28" s="953"/>
      <c r="O28" s="953"/>
      <c r="P28" s="944"/>
      <c r="Q28" s="954"/>
    </row>
    <row r="29" spans="1:17" ht="14.4" customHeight="1" x14ac:dyDescent="0.3">
      <c r="A29" s="941" t="s">
        <v>7714</v>
      </c>
      <c r="B29" s="943" t="s">
        <v>1463</v>
      </c>
      <c r="C29" s="943" t="s">
        <v>1686</v>
      </c>
      <c r="D29" s="943" t="s">
        <v>7991</v>
      </c>
      <c r="E29" s="943" t="s">
        <v>7992</v>
      </c>
      <c r="F29" s="953"/>
      <c r="G29" s="953"/>
      <c r="H29" s="953"/>
      <c r="I29" s="953"/>
      <c r="J29" s="953">
        <v>0.45</v>
      </c>
      <c r="K29" s="953">
        <v>890.11</v>
      </c>
      <c r="L29" s="953"/>
      <c r="M29" s="953">
        <v>1978.0222222222221</v>
      </c>
      <c r="N29" s="953">
        <v>3.1999999999999997</v>
      </c>
      <c r="O29" s="953">
        <v>6329.7</v>
      </c>
      <c r="P29" s="944"/>
      <c r="Q29" s="954">
        <v>1978.03125</v>
      </c>
    </row>
    <row r="30" spans="1:17" ht="14.4" customHeight="1" x14ac:dyDescent="0.3">
      <c r="A30" s="941" t="s">
        <v>7714</v>
      </c>
      <c r="B30" s="943" t="s">
        <v>1463</v>
      </c>
      <c r="C30" s="943" t="s">
        <v>1686</v>
      </c>
      <c r="D30" s="943" t="s">
        <v>7993</v>
      </c>
      <c r="E30" s="943" t="s">
        <v>7161</v>
      </c>
      <c r="F30" s="953">
        <v>0.2</v>
      </c>
      <c r="G30" s="953">
        <v>216.53</v>
      </c>
      <c r="H30" s="953">
        <v>1</v>
      </c>
      <c r="I30" s="953">
        <v>1082.6499999999999</v>
      </c>
      <c r="J30" s="953"/>
      <c r="K30" s="953"/>
      <c r="L30" s="953"/>
      <c r="M30" s="953"/>
      <c r="N30" s="953"/>
      <c r="O30" s="953"/>
      <c r="P30" s="944"/>
      <c r="Q30" s="954"/>
    </row>
    <row r="31" spans="1:17" ht="14.4" customHeight="1" x14ac:dyDescent="0.3">
      <c r="A31" s="941" t="s">
        <v>7714</v>
      </c>
      <c r="B31" s="943" t="s">
        <v>1463</v>
      </c>
      <c r="C31" s="943" t="s">
        <v>1686</v>
      </c>
      <c r="D31" s="943" t="s">
        <v>7993</v>
      </c>
      <c r="E31" s="943" t="s">
        <v>7649</v>
      </c>
      <c r="F31" s="953"/>
      <c r="G31" s="953"/>
      <c r="H31" s="953"/>
      <c r="I31" s="953"/>
      <c r="J31" s="953">
        <v>0.60000000000000009</v>
      </c>
      <c r="K31" s="953">
        <v>649.59</v>
      </c>
      <c r="L31" s="953"/>
      <c r="M31" s="953">
        <v>1082.6499999999999</v>
      </c>
      <c r="N31" s="953">
        <v>0.2</v>
      </c>
      <c r="O31" s="953">
        <v>218.43</v>
      </c>
      <c r="P31" s="944"/>
      <c r="Q31" s="954">
        <v>1092.1499999999999</v>
      </c>
    </row>
    <row r="32" spans="1:17" ht="14.4" customHeight="1" x14ac:dyDescent="0.3">
      <c r="A32" s="941" t="s">
        <v>7714</v>
      </c>
      <c r="B32" s="943" t="s">
        <v>1463</v>
      </c>
      <c r="C32" s="943" t="s">
        <v>1686</v>
      </c>
      <c r="D32" s="943" t="s">
        <v>7994</v>
      </c>
      <c r="E32" s="943" t="s">
        <v>7649</v>
      </c>
      <c r="F32" s="953">
        <v>30.25</v>
      </c>
      <c r="G32" s="953">
        <v>65500.960000000006</v>
      </c>
      <c r="H32" s="953">
        <v>1</v>
      </c>
      <c r="I32" s="953">
        <v>2165.3209917355375</v>
      </c>
      <c r="J32" s="953">
        <v>17.949999999999996</v>
      </c>
      <c r="K32" s="953">
        <v>39086.880000000012</v>
      </c>
      <c r="L32" s="953">
        <v>0.59673751346545167</v>
      </c>
      <c r="M32" s="953">
        <v>2177.5420612813382</v>
      </c>
      <c r="N32" s="953">
        <v>8.15</v>
      </c>
      <c r="O32" s="953">
        <v>17802.16</v>
      </c>
      <c r="P32" s="944">
        <v>0.27178471888045608</v>
      </c>
      <c r="Q32" s="954">
        <v>2184.3141104294477</v>
      </c>
    </row>
    <row r="33" spans="1:17" ht="14.4" customHeight="1" x14ac:dyDescent="0.3">
      <c r="A33" s="941" t="s">
        <v>7714</v>
      </c>
      <c r="B33" s="943" t="s">
        <v>1463</v>
      </c>
      <c r="C33" s="943" t="s">
        <v>1686</v>
      </c>
      <c r="D33" s="943" t="s">
        <v>7995</v>
      </c>
      <c r="E33" s="943" t="s">
        <v>7996</v>
      </c>
      <c r="F33" s="953">
        <v>1.1300000000000003</v>
      </c>
      <c r="G33" s="953">
        <v>1053.6700000000003</v>
      </c>
      <c r="H33" s="953">
        <v>1</v>
      </c>
      <c r="I33" s="953">
        <v>932.45132743362831</v>
      </c>
      <c r="J33" s="953">
        <v>0.25</v>
      </c>
      <c r="K33" s="953">
        <v>236.20000000000002</v>
      </c>
      <c r="L33" s="953">
        <v>0.22416885742215301</v>
      </c>
      <c r="M33" s="953">
        <v>944.80000000000007</v>
      </c>
      <c r="N33" s="953">
        <v>0.3</v>
      </c>
      <c r="O33" s="953">
        <v>283.44</v>
      </c>
      <c r="P33" s="944">
        <v>0.26900262890658355</v>
      </c>
      <c r="Q33" s="954">
        <v>944.80000000000007</v>
      </c>
    </row>
    <row r="34" spans="1:17" ht="14.4" customHeight="1" x14ac:dyDescent="0.3">
      <c r="A34" s="941" t="s">
        <v>7714</v>
      </c>
      <c r="B34" s="943" t="s">
        <v>1463</v>
      </c>
      <c r="C34" s="943" t="s">
        <v>7664</v>
      </c>
      <c r="D34" s="943" t="s">
        <v>7997</v>
      </c>
      <c r="E34" s="943" t="s">
        <v>7161</v>
      </c>
      <c r="F34" s="953">
        <v>1190</v>
      </c>
      <c r="G34" s="953">
        <v>5419.5</v>
      </c>
      <c r="H34" s="953">
        <v>1</v>
      </c>
      <c r="I34" s="953">
        <v>4.5542016806722687</v>
      </c>
      <c r="J34" s="953">
        <v>750</v>
      </c>
      <c r="K34" s="953">
        <v>3603</v>
      </c>
      <c r="L34" s="953">
        <v>0.66482147799612512</v>
      </c>
      <c r="M34" s="953">
        <v>4.8040000000000003</v>
      </c>
      <c r="N34" s="953">
        <v>2165</v>
      </c>
      <c r="O34" s="953">
        <v>11041.5</v>
      </c>
      <c r="P34" s="944">
        <v>2.0373650705784665</v>
      </c>
      <c r="Q34" s="954">
        <v>5.0999999999999996</v>
      </c>
    </row>
    <row r="35" spans="1:17" ht="14.4" customHeight="1" x14ac:dyDescent="0.3">
      <c r="A35" s="941" t="s">
        <v>7714</v>
      </c>
      <c r="B35" s="943" t="s">
        <v>1463</v>
      </c>
      <c r="C35" s="943" t="s">
        <v>7664</v>
      </c>
      <c r="D35" s="943" t="s">
        <v>7997</v>
      </c>
      <c r="E35" s="943" t="s">
        <v>7998</v>
      </c>
      <c r="F35" s="953">
        <v>450</v>
      </c>
      <c r="G35" s="953">
        <v>2101.5</v>
      </c>
      <c r="H35" s="953">
        <v>1</v>
      </c>
      <c r="I35" s="953">
        <v>4.67</v>
      </c>
      <c r="J35" s="953">
        <v>150</v>
      </c>
      <c r="K35" s="953">
        <v>726</v>
      </c>
      <c r="L35" s="953">
        <v>0.3454675231977159</v>
      </c>
      <c r="M35" s="953">
        <v>4.84</v>
      </c>
      <c r="N35" s="953">
        <v>510</v>
      </c>
      <c r="O35" s="953">
        <v>2640.6</v>
      </c>
      <c r="P35" s="944">
        <v>1.2565310492505353</v>
      </c>
      <c r="Q35" s="954">
        <v>5.1776470588235295</v>
      </c>
    </row>
    <row r="36" spans="1:17" ht="14.4" customHeight="1" x14ac:dyDescent="0.3">
      <c r="A36" s="941" t="s">
        <v>7714</v>
      </c>
      <c r="B36" s="943" t="s">
        <v>1463</v>
      </c>
      <c r="C36" s="943" t="s">
        <v>7664</v>
      </c>
      <c r="D36" s="943" t="s">
        <v>7999</v>
      </c>
      <c r="E36" s="943" t="s">
        <v>7161</v>
      </c>
      <c r="F36" s="953">
        <v>900</v>
      </c>
      <c r="G36" s="953">
        <v>4779</v>
      </c>
      <c r="H36" s="953">
        <v>1</v>
      </c>
      <c r="I36" s="953">
        <v>5.31</v>
      </c>
      <c r="J36" s="953"/>
      <c r="K36" s="953"/>
      <c r="L36" s="953"/>
      <c r="M36" s="953"/>
      <c r="N36" s="953"/>
      <c r="O36" s="953"/>
      <c r="P36" s="944"/>
      <c r="Q36" s="954"/>
    </row>
    <row r="37" spans="1:17" ht="14.4" customHeight="1" x14ac:dyDescent="0.3">
      <c r="A37" s="941" t="s">
        <v>7714</v>
      </c>
      <c r="B37" s="943" t="s">
        <v>1463</v>
      </c>
      <c r="C37" s="943" t="s">
        <v>7664</v>
      </c>
      <c r="D37" s="943" t="s">
        <v>8000</v>
      </c>
      <c r="E37" s="943" t="s">
        <v>7161</v>
      </c>
      <c r="F37" s="953">
        <v>3630</v>
      </c>
      <c r="G37" s="953">
        <v>28504.5</v>
      </c>
      <c r="H37" s="953">
        <v>1</v>
      </c>
      <c r="I37" s="953">
        <v>7.8524793388429748</v>
      </c>
      <c r="J37" s="953">
        <v>3390</v>
      </c>
      <c r="K37" s="953">
        <v>26883.7</v>
      </c>
      <c r="L37" s="953">
        <v>0.94313880264519645</v>
      </c>
      <c r="M37" s="953">
        <v>7.9302949852507378</v>
      </c>
      <c r="N37" s="953">
        <v>3295</v>
      </c>
      <c r="O37" s="953">
        <v>25997.550000000003</v>
      </c>
      <c r="P37" s="944">
        <v>0.91205072883228977</v>
      </c>
      <c r="Q37" s="954">
        <v>7.8900000000000006</v>
      </c>
    </row>
    <row r="38" spans="1:17" ht="14.4" customHeight="1" x14ac:dyDescent="0.3">
      <c r="A38" s="941" t="s">
        <v>7714</v>
      </c>
      <c r="B38" s="943" t="s">
        <v>1463</v>
      </c>
      <c r="C38" s="943" t="s">
        <v>7664</v>
      </c>
      <c r="D38" s="943" t="s">
        <v>8000</v>
      </c>
      <c r="E38" s="943" t="s">
        <v>8001</v>
      </c>
      <c r="F38" s="953">
        <v>440</v>
      </c>
      <c r="G38" s="953">
        <v>3748.8</v>
      </c>
      <c r="H38" s="953">
        <v>1</v>
      </c>
      <c r="I38" s="953">
        <v>8.52</v>
      </c>
      <c r="J38" s="953">
        <v>150</v>
      </c>
      <c r="K38" s="953">
        <v>1198.5</v>
      </c>
      <c r="L38" s="953">
        <v>0.31970230473751599</v>
      </c>
      <c r="M38" s="953">
        <v>7.99</v>
      </c>
      <c r="N38" s="953">
        <v>150</v>
      </c>
      <c r="O38" s="953">
        <v>1207.5</v>
      </c>
      <c r="P38" s="944">
        <v>0.32210307298335467</v>
      </c>
      <c r="Q38" s="954">
        <v>8.0500000000000007</v>
      </c>
    </row>
    <row r="39" spans="1:17" ht="14.4" customHeight="1" x14ac:dyDescent="0.3">
      <c r="A39" s="941" t="s">
        <v>7714</v>
      </c>
      <c r="B39" s="943" t="s">
        <v>1463</v>
      </c>
      <c r="C39" s="943" t="s">
        <v>7664</v>
      </c>
      <c r="D39" s="943" t="s">
        <v>8002</v>
      </c>
      <c r="E39" s="943" t="s">
        <v>7161</v>
      </c>
      <c r="F39" s="953">
        <v>307</v>
      </c>
      <c r="G39" s="953">
        <v>2600.29</v>
      </c>
      <c r="H39" s="953">
        <v>1</v>
      </c>
      <c r="I39" s="953">
        <v>8.4700000000000006</v>
      </c>
      <c r="J39" s="953">
        <v>400</v>
      </c>
      <c r="K39" s="953">
        <v>3704</v>
      </c>
      <c r="L39" s="953">
        <v>1.4244565029285194</v>
      </c>
      <c r="M39" s="953">
        <v>9.26</v>
      </c>
      <c r="N39" s="953">
        <v>140</v>
      </c>
      <c r="O39" s="953">
        <v>1318.8</v>
      </c>
      <c r="P39" s="944">
        <v>0.50717419980079148</v>
      </c>
      <c r="Q39" s="954">
        <v>9.42</v>
      </c>
    </row>
    <row r="40" spans="1:17" ht="14.4" customHeight="1" x14ac:dyDescent="0.3">
      <c r="A40" s="941" t="s">
        <v>7714</v>
      </c>
      <c r="B40" s="943" t="s">
        <v>1463</v>
      </c>
      <c r="C40" s="943" t="s">
        <v>7664</v>
      </c>
      <c r="D40" s="943" t="s">
        <v>8002</v>
      </c>
      <c r="E40" s="943" t="s">
        <v>8003</v>
      </c>
      <c r="F40" s="953"/>
      <c r="G40" s="953"/>
      <c r="H40" s="953"/>
      <c r="I40" s="953"/>
      <c r="J40" s="953">
        <v>120</v>
      </c>
      <c r="K40" s="953">
        <v>1130.4000000000001</v>
      </c>
      <c r="L40" s="953"/>
      <c r="M40" s="953">
        <v>9.42</v>
      </c>
      <c r="N40" s="953"/>
      <c r="O40" s="953"/>
      <c r="P40" s="944"/>
      <c r="Q40" s="954"/>
    </row>
    <row r="41" spans="1:17" ht="14.4" customHeight="1" x14ac:dyDescent="0.3">
      <c r="A41" s="941" t="s">
        <v>7714</v>
      </c>
      <c r="B41" s="943" t="s">
        <v>1463</v>
      </c>
      <c r="C41" s="943" t="s">
        <v>7664</v>
      </c>
      <c r="D41" s="943" t="s">
        <v>8004</v>
      </c>
      <c r="E41" s="943" t="s">
        <v>8005</v>
      </c>
      <c r="F41" s="953">
        <v>1000</v>
      </c>
      <c r="G41" s="953">
        <v>6190</v>
      </c>
      <c r="H41" s="953">
        <v>1</v>
      </c>
      <c r="I41" s="953">
        <v>6.19</v>
      </c>
      <c r="J41" s="953"/>
      <c r="K41" s="953"/>
      <c r="L41" s="953"/>
      <c r="M41" s="953"/>
      <c r="N41" s="953"/>
      <c r="O41" s="953"/>
      <c r="P41" s="944"/>
      <c r="Q41" s="954"/>
    </row>
    <row r="42" spans="1:17" ht="14.4" customHeight="1" x14ac:dyDescent="0.3">
      <c r="A42" s="941" t="s">
        <v>7714</v>
      </c>
      <c r="B42" s="943" t="s">
        <v>1463</v>
      </c>
      <c r="C42" s="943" t="s">
        <v>7664</v>
      </c>
      <c r="D42" s="943" t="s">
        <v>8006</v>
      </c>
      <c r="E42" s="943" t="s">
        <v>7161</v>
      </c>
      <c r="F42" s="953">
        <v>5</v>
      </c>
      <c r="G42" s="953">
        <v>10675.45</v>
      </c>
      <c r="H42" s="953">
        <v>1</v>
      </c>
      <c r="I42" s="953">
        <v>2135.09</v>
      </c>
      <c r="J42" s="953">
        <v>5</v>
      </c>
      <c r="K42" s="953">
        <v>11460.04</v>
      </c>
      <c r="L42" s="953">
        <v>1.0734947941304582</v>
      </c>
      <c r="M42" s="953">
        <v>2292.0080000000003</v>
      </c>
      <c r="N42" s="953">
        <v>5</v>
      </c>
      <c r="O42" s="953">
        <v>10967.9</v>
      </c>
      <c r="P42" s="944">
        <v>1.0273946297345777</v>
      </c>
      <c r="Q42" s="954">
        <v>2193.58</v>
      </c>
    </row>
    <row r="43" spans="1:17" ht="14.4" customHeight="1" x14ac:dyDescent="0.3">
      <c r="A43" s="941" t="s">
        <v>7714</v>
      </c>
      <c r="B43" s="943" t="s">
        <v>1463</v>
      </c>
      <c r="C43" s="943" t="s">
        <v>7664</v>
      </c>
      <c r="D43" s="943" t="s">
        <v>8006</v>
      </c>
      <c r="E43" s="943" t="s">
        <v>8007</v>
      </c>
      <c r="F43" s="953">
        <v>3</v>
      </c>
      <c r="G43" s="953">
        <v>6735.93</v>
      </c>
      <c r="H43" s="953">
        <v>1</v>
      </c>
      <c r="I43" s="953">
        <v>2245.31</v>
      </c>
      <c r="J43" s="953">
        <v>1</v>
      </c>
      <c r="K43" s="953">
        <v>2299.5500000000002</v>
      </c>
      <c r="L43" s="953">
        <v>0.34138567354470728</v>
      </c>
      <c r="M43" s="953">
        <v>2299.5500000000002</v>
      </c>
      <c r="N43" s="953">
        <v>1</v>
      </c>
      <c r="O43" s="953">
        <v>2193.58</v>
      </c>
      <c r="P43" s="944">
        <v>0.32565362169737511</v>
      </c>
      <c r="Q43" s="954">
        <v>2193.58</v>
      </c>
    </row>
    <row r="44" spans="1:17" ht="14.4" customHeight="1" x14ac:dyDescent="0.3">
      <c r="A44" s="941" t="s">
        <v>7714</v>
      </c>
      <c r="B44" s="943" t="s">
        <v>1463</v>
      </c>
      <c r="C44" s="943" t="s">
        <v>7664</v>
      </c>
      <c r="D44" s="943" t="s">
        <v>8008</v>
      </c>
      <c r="E44" s="943" t="s">
        <v>7161</v>
      </c>
      <c r="F44" s="953">
        <v>8590</v>
      </c>
      <c r="G44" s="953">
        <v>25577.56</v>
      </c>
      <c r="H44" s="953">
        <v>1</v>
      </c>
      <c r="I44" s="953">
        <v>2.9775972060535509</v>
      </c>
      <c r="J44" s="953">
        <v>9601</v>
      </c>
      <c r="K44" s="953">
        <v>29836.720000000001</v>
      </c>
      <c r="L44" s="953">
        <v>1.1665194021634588</v>
      </c>
      <c r="M44" s="953">
        <v>3.1076679512550776</v>
      </c>
      <c r="N44" s="953">
        <v>12137</v>
      </c>
      <c r="O44" s="953">
        <v>39566.620000000003</v>
      </c>
      <c r="P44" s="944">
        <v>1.5469270720115602</v>
      </c>
      <c r="Q44" s="954">
        <v>3.2600000000000002</v>
      </c>
    </row>
    <row r="45" spans="1:17" ht="14.4" customHeight="1" x14ac:dyDescent="0.3">
      <c r="A45" s="941" t="s">
        <v>7714</v>
      </c>
      <c r="B45" s="943" t="s">
        <v>1463</v>
      </c>
      <c r="C45" s="943" t="s">
        <v>7664</v>
      </c>
      <c r="D45" s="943" t="s">
        <v>8008</v>
      </c>
      <c r="E45" s="943" t="s">
        <v>8009</v>
      </c>
      <c r="F45" s="953">
        <v>1314</v>
      </c>
      <c r="G45" s="953">
        <v>4020.98</v>
      </c>
      <c r="H45" s="953">
        <v>1</v>
      </c>
      <c r="I45" s="953">
        <v>3.0601065449010654</v>
      </c>
      <c r="J45" s="953">
        <v>806</v>
      </c>
      <c r="K45" s="953">
        <v>2514.7199999999998</v>
      </c>
      <c r="L45" s="953">
        <v>0.62539977816353221</v>
      </c>
      <c r="M45" s="953">
        <v>3.1199999999999997</v>
      </c>
      <c r="N45" s="953"/>
      <c r="O45" s="953"/>
      <c r="P45" s="944"/>
      <c r="Q45" s="954"/>
    </row>
    <row r="46" spans="1:17" ht="14.4" customHeight="1" x14ac:dyDescent="0.3">
      <c r="A46" s="941" t="s">
        <v>7714</v>
      </c>
      <c r="B46" s="943" t="s">
        <v>1463</v>
      </c>
      <c r="C46" s="943" t="s">
        <v>7664</v>
      </c>
      <c r="D46" s="943" t="s">
        <v>8010</v>
      </c>
      <c r="E46" s="943" t="s">
        <v>7161</v>
      </c>
      <c r="F46" s="953"/>
      <c r="G46" s="953"/>
      <c r="H46" s="953"/>
      <c r="I46" s="953"/>
      <c r="J46" s="953">
        <v>220</v>
      </c>
      <c r="K46" s="953">
        <v>51667</v>
      </c>
      <c r="L46" s="953"/>
      <c r="M46" s="953">
        <v>234.85</v>
      </c>
      <c r="N46" s="953"/>
      <c r="O46" s="953"/>
      <c r="P46" s="944"/>
      <c r="Q46" s="954"/>
    </row>
    <row r="47" spans="1:17" ht="14.4" customHeight="1" x14ac:dyDescent="0.3">
      <c r="A47" s="941" t="s">
        <v>7714</v>
      </c>
      <c r="B47" s="943" t="s">
        <v>1463</v>
      </c>
      <c r="C47" s="943" t="s">
        <v>7664</v>
      </c>
      <c r="D47" s="943" t="s">
        <v>8011</v>
      </c>
      <c r="E47" s="943" t="s">
        <v>7161</v>
      </c>
      <c r="F47" s="953">
        <v>23021</v>
      </c>
      <c r="G47" s="953">
        <v>735752.48000000033</v>
      </c>
      <c r="H47" s="953">
        <v>1</v>
      </c>
      <c r="I47" s="953">
        <v>31.960057338951408</v>
      </c>
      <c r="J47" s="953">
        <v>13535</v>
      </c>
      <c r="K47" s="953">
        <v>448959.15</v>
      </c>
      <c r="L47" s="953">
        <v>0.61020405938692834</v>
      </c>
      <c r="M47" s="953">
        <v>33.170236424085708</v>
      </c>
      <c r="N47" s="953">
        <v>9574</v>
      </c>
      <c r="O47" s="953">
        <v>318814.20000000007</v>
      </c>
      <c r="P47" s="944">
        <v>0.43331719384758299</v>
      </c>
      <c r="Q47" s="954">
        <v>33.300000000000004</v>
      </c>
    </row>
    <row r="48" spans="1:17" ht="14.4" customHeight="1" x14ac:dyDescent="0.3">
      <c r="A48" s="941" t="s">
        <v>7714</v>
      </c>
      <c r="B48" s="943" t="s">
        <v>1463</v>
      </c>
      <c r="C48" s="943" t="s">
        <v>7664</v>
      </c>
      <c r="D48" s="943" t="s">
        <v>8011</v>
      </c>
      <c r="E48" s="943" t="s">
        <v>8012</v>
      </c>
      <c r="F48" s="953">
        <v>5615</v>
      </c>
      <c r="G48" s="953">
        <v>184243.22</v>
      </c>
      <c r="H48" s="953">
        <v>1</v>
      </c>
      <c r="I48" s="953">
        <v>32.812683882457705</v>
      </c>
      <c r="J48" s="953">
        <v>2088</v>
      </c>
      <c r="K48" s="953">
        <v>69480.42</v>
      </c>
      <c r="L48" s="953">
        <v>0.3771124929318973</v>
      </c>
      <c r="M48" s="953">
        <v>33.276063218390803</v>
      </c>
      <c r="N48" s="953">
        <v>356</v>
      </c>
      <c r="O48" s="953">
        <v>11854.8</v>
      </c>
      <c r="P48" s="944">
        <v>6.4343208938706126E-2</v>
      </c>
      <c r="Q48" s="954">
        <v>33.299999999999997</v>
      </c>
    </row>
    <row r="49" spans="1:17" ht="14.4" customHeight="1" x14ac:dyDescent="0.3">
      <c r="A49" s="941" t="s">
        <v>7714</v>
      </c>
      <c r="B49" s="943" t="s">
        <v>1463</v>
      </c>
      <c r="C49" s="943" t="s">
        <v>7664</v>
      </c>
      <c r="D49" s="943" t="s">
        <v>8013</v>
      </c>
      <c r="E49" s="943" t="s">
        <v>8014</v>
      </c>
      <c r="F49" s="953"/>
      <c r="G49" s="953"/>
      <c r="H49" s="953"/>
      <c r="I49" s="953"/>
      <c r="J49" s="953"/>
      <c r="K49" s="953"/>
      <c r="L49" s="953"/>
      <c r="M49" s="953"/>
      <c r="N49" s="953">
        <v>406</v>
      </c>
      <c r="O49" s="953">
        <v>23880.92</v>
      </c>
      <c r="P49" s="944"/>
      <c r="Q49" s="954">
        <v>58.819999999999993</v>
      </c>
    </row>
    <row r="50" spans="1:17" ht="14.4" customHeight="1" x14ac:dyDescent="0.3">
      <c r="A50" s="941" t="s">
        <v>7714</v>
      </c>
      <c r="B50" s="943" t="s">
        <v>1463</v>
      </c>
      <c r="C50" s="943" t="s">
        <v>7456</v>
      </c>
      <c r="D50" s="943" t="s">
        <v>8015</v>
      </c>
      <c r="E50" s="943" t="s">
        <v>8016</v>
      </c>
      <c r="F50" s="953"/>
      <c r="G50" s="953"/>
      <c r="H50" s="953"/>
      <c r="I50" s="953"/>
      <c r="J50" s="953"/>
      <c r="K50" s="953"/>
      <c r="L50" s="953"/>
      <c r="M50" s="953"/>
      <c r="N50" s="953">
        <v>22</v>
      </c>
      <c r="O50" s="953">
        <v>19455.04</v>
      </c>
      <c r="P50" s="944"/>
      <c r="Q50" s="954">
        <v>884.32</v>
      </c>
    </row>
    <row r="51" spans="1:17" ht="14.4" customHeight="1" x14ac:dyDescent="0.3">
      <c r="A51" s="941" t="s">
        <v>7714</v>
      </c>
      <c r="B51" s="943" t="s">
        <v>1463</v>
      </c>
      <c r="C51" s="943" t="s">
        <v>7468</v>
      </c>
      <c r="D51" s="943" t="s">
        <v>8017</v>
      </c>
      <c r="E51" s="943" t="s">
        <v>8018</v>
      </c>
      <c r="F51" s="953">
        <v>1</v>
      </c>
      <c r="G51" s="953">
        <v>162</v>
      </c>
      <c r="H51" s="953">
        <v>1</v>
      </c>
      <c r="I51" s="953">
        <v>162</v>
      </c>
      <c r="J51" s="953"/>
      <c r="K51" s="953"/>
      <c r="L51" s="953"/>
      <c r="M51" s="953"/>
      <c r="N51" s="953"/>
      <c r="O51" s="953"/>
      <c r="P51" s="944"/>
      <c r="Q51" s="954"/>
    </row>
    <row r="52" spans="1:17" ht="14.4" customHeight="1" x14ac:dyDescent="0.3">
      <c r="A52" s="941" t="s">
        <v>7714</v>
      </c>
      <c r="B52" s="943" t="s">
        <v>1463</v>
      </c>
      <c r="C52" s="943" t="s">
        <v>7468</v>
      </c>
      <c r="D52" s="943" t="s">
        <v>2490</v>
      </c>
      <c r="E52" s="943" t="s">
        <v>8019</v>
      </c>
      <c r="F52" s="953">
        <v>1</v>
      </c>
      <c r="G52" s="953">
        <v>1661</v>
      </c>
      <c r="H52" s="953">
        <v>1</v>
      </c>
      <c r="I52" s="953">
        <v>1661</v>
      </c>
      <c r="J52" s="953"/>
      <c r="K52" s="953"/>
      <c r="L52" s="953"/>
      <c r="M52" s="953"/>
      <c r="N52" s="953"/>
      <c r="O52" s="953"/>
      <c r="P52" s="944"/>
      <c r="Q52" s="954"/>
    </row>
    <row r="53" spans="1:17" ht="14.4" customHeight="1" x14ac:dyDescent="0.3">
      <c r="A53" s="941" t="s">
        <v>7714</v>
      </c>
      <c r="B53" s="943" t="s">
        <v>1463</v>
      </c>
      <c r="C53" s="943" t="s">
        <v>7468</v>
      </c>
      <c r="D53" s="943" t="s">
        <v>8020</v>
      </c>
      <c r="E53" s="943" t="s">
        <v>8021</v>
      </c>
      <c r="F53" s="953">
        <v>30</v>
      </c>
      <c r="G53" s="953">
        <v>55080</v>
      </c>
      <c r="H53" s="953">
        <v>1</v>
      </c>
      <c r="I53" s="953">
        <v>1836</v>
      </c>
      <c r="J53" s="953">
        <v>28</v>
      </c>
      <c r="K53" s="953">
        <v>51520</v>
      </c>
      <c r="L53" s="953">
        <v>0.93536673928830794</v>
      </c>
      <c r="M53" s="953">
        <v>1840</v>
      </c>
      <c r="N53" s="953">
        <v>26</v>
      </c>
      <c r="O53" s="953">
        <v>47918</v>
      </c>
      <c r="P53" s="944">
        <v>0.86997095134350033</v>
      </c>
      <c r="Q53" s="954">
        <v>1843</v>
      </c>
    </row>
    <row r="54" spans="1:17" ht="14.4" customHeight="1" x14ac:dyDescent="0.3">
      <c r="A54" s="941" t="s">
        <v>7714</v>
      </c>
      <c r="B54" s="943" t="s">
        <v>1463</v>
      </c>
      <c r="C54" s="943" t="s">
        <v>7468</v>
      </c>
      <c r="D54" s="943" t="s">
        <v>8022</v>
      </c>
      <c r="E54" s="943" t="s">
        <v>8023</v>
      </c>
      <c r="F54" s="953">
        <v>8</v>
      </c>
      <c r="G54" s="953">
        <v>5224</v>
      </c>
      <c r="H54" s="953">
        <v>1</v>
      </c>
      <c r="I54" s="953">
        <v>653</v>
      </c>
      <c r="J54" s="953">
        <v>6</v>
      </c>
      <c r="K54" s="953">
        <v>3924</v>
      </c>
      <c r="L54" s="953">
        <v>0.75114854517611029</v>
      </c>
      <c r="M54" s="953">
        <v>654</v>
      </c>
      <c r="N54" s="953">
        <v>6</v>
      </c>
      <c r="O54" s="953">
        <v>3942</v>
      </c>
      <c r="P54" s="944">
        <v>0.75459418070444106</v>
      </c>
      <c r="Q54" s="954">
        <v>657</v>
      </c>
    </row>
    <row r="55" spans="1:17" ht="14.4" customHeight="1" x14ac:dyDescent="0.3">
      <c r="A55" s="941" t="s">
        <v>7714</v>
      </c>
      <c r="B55" s="943" t="s">
        <v>1463</v>
      </c>
      <c r="C55" s="943" t="s">
        <v>7468</v>
      </c>
      <c r="D55" s="943" t="s">
        <v>8024</v>
      </c>
      <c r="E55" s="943" t="s">
        <v>8025</v>
      </c>
      <c r="F55" s="953">
        <v>31</v>
      </c>
      <c r="G55" s="953">
        <v>54281</v>
      </c>
      <c r="H55" s="953">
        <v>1</v>
      </c>
      <c r="I55" s="953">
        <v>1751</v>
      </c>
      <c r="J55" s="953">
        <v>27</v>
      </c>
      <c r="K55" s="953">
        <v>47358</v>
      </c>
      <c r="L55" s="953">
        <v>0.8724599767874579</v>
      </c>
      <c r="M55" s="953">
        <v>1754</v>
      </c>
      <c r="N55" s="953">
        <v>41</v>
      </c>
      <c r="O55" s="953">
        <v>72028</v>
      </c>
      <c r="P55" s="944">
        <v>1.3269468138022513</v>
      </c>
      <c r="Q55" s="954">
        <v>1756.780487804878</v>
      </c>
    </row>
    <row r="56" spans="1:17" ht="14.4" customHeight="1" x14ac:dyDescent="0.3">
      <c r="A56" s="941" t="s">
        <v>7714</v>
      </c>
      <c r="B56" s="943" t="s">
        <v>1463</v>
      </c>
      <c r="C56" s="943" t="s">
        <v>7468</v>
      </c>
      <c r="D56" s="943" t="s">
        <v>8026</v>
      </c>
      <c r="E56" s="943" t="s">
        <v>8027</v>
      </c>
      <c r="F56" s="953">
        <v>1</v>
      </c>
      <c r="G56" s="953">
        <v>409</v>
      </c>
      <c r="H56" s="953">
        <v>1</v>
      </c>
      <c r="I56" s="953">
        <v>409</v>
      </c>
      <c r="J56" s="953"/>
      <c r="K56" s="953"/>
      <c r="L56" s="953"/>
      <c r="M56" s="953"/>
      <c r="N56" s="953"/>
      <c r="O56" s="953"/>
      <c r="P56" s="944"/>
      <c r="Q56" s="954"/>
    </row>
    <row r="57" spans="1:17" ht="14.4" customHeight="1" x14ac:dyDescent="0.3">
      <c r="A57" s="941" t="s">
        <v>7714</v>
      </c>
      <c r="B57" s="943" t="s">
        <v>1463</v>
      </c>
      <c r="C57" s="943" t="s">
        <v>7468</v>
      </c>
      <c r="D57" s="943" t="s">
        <v>8028</v>
      </c>
      <c r="E57" s="943" t="s">
        <v>8029</v>
      </c>
      <c r="F57" s="953"/>
      <c r="G57" s="953"/>
      <c r="H57" s="953"/>
      <c r="I57" s="953"/>
      <c r="J57" s="953">
        <v>38</v>
      </c>
      <c r="K57" s="953">
        <v>544464</v>
      </c>
      <c r="L57" s="953"/>
      <c r="M57" s="953">
        <v>14328</v>
      </c>
      <c r="N57" s="953">
        <v>25</v>
      </c>
      <c r="O57" s="953">
        <v>358296</v>
      </c>
      <c r="P57" s="944"/>
      <c r="Q57" s="954">
        <v>14331.84</v>
      </c>
    </row>
    <row r="58" spans="1:17" ht="14.4" customHeight="1" x14ac:dyDescent="0.3">
      <c r="A58" s="941" t="s">
        <v>7714</v>
      </c>
      <c r="B58" s="943" t="s">
        <v>1463</v>
      </c>
      <c r="C58" s="943" t="s">
        <v>7468</v>
      </c>
      <c r="D58" s="943" t="s">
        <v>8030</v>
      </c>
      <c r="E58" s="943" t="s">
        <v>8031</v>
      </c>
      <c r="F58" s="953">
        <v>15</v>
      </c>
      <c r="G58" s="953">
        <v>19245</v>
      </c>
      <c r="H58" s="953">
        <v>1</v>
      </c>
      <c r="I58" s="953">
        <v>1283</v>
      </c>
      <c r="J58" s="953">
        <v>15</v>
      </c>
      <c r="K58" s="953">
        <v>19290</v>
      </c>
      <c r="L58" s="953">
        <v>1.0023382696804364</v>
      </c>
      <c r="M58" s="953">
        <v>1286</v>
      </c>
      <c r="N58" s="953">
        <v>18</v>
      </c>
      <c r="O58" s="953">
        <v>23190</v>
      </c>
      <c r="P58" s="944">
        <v>1.2049883086515978</v>
      </c>
      <c r="Q58" s="954">
        <v>1288.3333333333333</v>
      </c>
    </row>
    <row r="59" spans="1:17" ht="14.4" customHeight="1" x14ac:dyDescent="0.3">
      <c r="A59" s="941" t="s">
        <v>7714</v>
      </c>
      <c r="B59" s="943" t="s">
        <v>1463</v>
      </c>
      <c r="C59" s="943" t="s">
        <v>7468</v>
      </c>
      <c r="D59" s="943" t="s">
        <v>8032</v>
      </c>
      <c r="E59" s="943" t="s">
        <v>8033</v>
      </c>
      <c r="F59" s="953">
        <v>10</v>
      </c>
      <c r="G59" s="953">
        <v>4860</v>
      </c>
      <c r="H59" s="953">
        <v>1</v>
      </c>
      <c r="I59" s="953">
        <v>486</v>
      </c>
      <c r="J59" s="953">
        <v>6</v>
      </c>
      <c r="K59" s="953">
        <v>2922</v>
      </c>
      <c r="L59" s="953">
        <v>0.60123456790123453</v>
      </c>
      <c r="M59" s="953">
        <v>487</v>
      </c>
      <c r="N59" s="953">
        <v>16</v>
      </c>
      <c r="O59" s="953">
        <v>7820</v>
      </c>
      <c r="P59" s="944">
        <v>1.6090534979423867</v>
      </c>
      <c r="Q59" s="954">
        <v>488.75</v>
      </c>
    </row>
    <row r="60" spans="1:17" ht="14.4" customHeight="1" x14ac:dyDescent="0.3">
      <c r="A60" s="941" t="s">
        <v>7714</v>
      </c>
      <c r="B60" s="943" t="s">
        <v>1463</v>
      </c>
      <c r="C60" s="943" t="s">
        <v>7468</v>
      </c>
      <c r="D60" s="943" t="s">
        <v>8034</v>
      </c>
      <c r="E60" s="943" t="s">
        <v>8035</v>
      </c>
      <c r="F60" s="953"/>
      <c r="G60" s="953"/>
      <c r="H60" s="953"/>
      <c r="I60" s="953"/>
      <c r="J60" s="953">
        <v>1</v>
      </c>
      <c r="K60" s="953">
        <v>2535</v>
      </c>
      <c r="L60" s="953"/>
      <c r="M60" s="953">
        <v>2535</v>
      </c>
      <c r="N60" s="953"/>
      <c r="O60" s="953"/>
      <c r="P60" s="944"/>
      <c r="Q60" s="954"/>
    </row>
    <row r="61" spans="1:17" ht="14.4" customHeight="1" x14ac:dyDescent="0.3">
      <c r="A61" s="941" t="s">
        <v>8036</v>
      </c>
      <c r="B61" s="943" t="s">
        <v>8037</v>
      </c>
      <c r="C61" s="943" t="s">
        <v>7468</v>
      </c>
      <c r="D61" s="943" t="s">
        <v>8038</v>
      </c>
      <c r="E61" s="943" t="s">
        <v>8039</v>
      </c>
      <c r="F61" s="953">
        <v>4</v>
      </c>
      <c r="G61" s="953">
        <v>4944</v>
      </c>
      <c r="H61" s="953">
        <v>1</v>
      </c>
      <c r="I61" s="953">
        <v>1236</v>
      </c>
      <c r="J61" s="953"/>
      <c r="K61" s="953"/>
      <c r="L61" s="953"/>
      <c r="M61" s="953"/>
      <c r="N61" s="953"/>
      <c r="O61" s="953"/>
      <c r="P61" s="944"/>
      <c r="Q61" s="954"/>
    </row>
    <row r="62" spans="1:17" ht="14.4" customHeight="1" x14ac:dyDescent="0.3">
      <c r="A62" s="941" t="s">
        <v>7720</v>
      </c>
      <c r="B62" s="943" t="s">
        <v>8040</v>
      </c>
      <c r="C62" s="943" t="s">
        <v>7468</v>
      </c>
      <c r="D62" s="943" t="s">
        <v>7637</v>
      </c>
      <c r="E62" s="943" t="s">
        <v>7638</v>
      </c>
      <c r="F62" s="953">
        <v>1</v>
      </c>
      <c r="G62" s="953">
        <v>46</v>
      </c>
      <c r="H62" s="953">
        <v>1</v>
      </c>
      <c r="I62" s="953">
        <v>46</v>
      </c>
      <c r="J62" s="953">
        <v>1</v>
      </c>
      <c r="K62" s="953">
        <v>46</v>
      </c>
      <c r="L62" s="953">
        <v>1</v>
      </c>
      <c r="M62" s="953">
        <v>46</v>
      </c>
      <c r="N62" s="953"/>
      <c r="O62" s="953"/>
      <c r="P62" s="944"/>
      <c r="Q62" s="954"/>
    </row>
    <row r="63" spans="1:17" ht="14.4" customHeight="1" x14ac:dyDescent="0.3">
      <c r="A63" s="941" t="s">
        <v>7720</v>
      </c>
      <c r="B63" s="943" t="s">
        <v>8037</v>
      </c>
      <c r="C63" s="943" t="s">
        <v>7468</v>
      </c>
      <c r="D63" s="943" t="s">
        <v>8041</v>
      </c>
      <c r="E63" s="943" t="s">
        <v>8042</v>
      </c>
      <c r="F63" s="953"/>
      <c r="G63" s="953"/>
      <c r="H63" s="953"/>
      <c r="I63" s="953"/>
      <c r="J63" s="953">
        <v>3</v>
      </c>
      <c r="K63" s="953">
        <v>69</v>
      </c>
      <c r="L63" s="953"/>
      <c r="M63" s="953">
        <v>23</v>
      </c>
      <c r="N63" s="953"/>
      <c r="O63" s="953"/>
      <c r="P63" s="944"/>
      <c r="Q63" s="954"/>
    </row>
    <row r="64" spans="1:17" ht="14.4" customHeight="1" x14ac:dyDescent="0.3">
      <c r="A64" s="941" t="s">
        <v>7720</v>
      </c>
      <c r="B64" s="943" t="s">
        <v>8037</v>
      </c>
      <c r="C64" s="943" t="s">
        <v>7468</v>
      </c>
      <c r="D64" s="943" t="s">
        <v>8038</v>
      </c>
      <c r="E64" s="943" t="s">
        <v>8039</v>
      </c>
      <c r="F64" s="953"/>
      <c r="G64" s="953"/>
      <c r="H64" s="953"/>
      <c r="I64" s="953"/>
      <c r="J64" s="953">
        <v>1</v>
      </c>
      <c r="K64" s="953">
        <v>1245</v>
      </c>
      <c r="L64" s="953"/>
      <c r="M64" s="953">
        <v>1245</v>
      </c>
      <c r="N64" s="953"/>
      <c r="O64" s="953"/>
      <c r="P64" s="944"/>
      <c r="Q64" s="954"/>
    </row>
    <row r="65" spans="1:17" ht="14.4" customHeight="1" x14ac:dyDescent="0.3">
      <c r="A65" s="941" t="s">
        <v>7720</v>
      </c>
      <c r="B65" s="943" t="s">
        <v>8037</v>
      </c>
      <c r="C65" s="943" t="s">
        <v>7468</v>
      </c>
      <c r="D65" s="943" t="s">
        <v>8043</v>
      </c>
      <c r="E65" s="943" t="s">
        <v>8044</v>
      </c>
      <c r="F65" s="953"/>
      <c r="G65" s="953"/>
      <c r="H65" s="953"/>
      <c r="I65" s="953"/>
      <c r="J65" s="953">
        <v>3</v>
      </c>
      <c r="K65" s="953">
        <v>1272</v>
      </c>
      <c r="L65" s="953"/>
      <c r="M65" s="953">
        <v>424</v>
      </c>
      <c r="N65" s="953"/>
      <c r="O65" s="953"/>
      <c r="P65" s="944"/>
      <c r="Q65" s="954"/>
    </row>
    <row r="66" spans="1:17" ht="14.4" customHeight="1" x14ac:dyDescent="0.3">
      <c r="A66" s="941" t="s">
        <v>7720</v>
      </c>
      <c r="B66" s="943" t="s">
        <v>8037</v>
      </c>
      <c r="C66" s="943" t="s">
        <v>7468</v>
      </c>
      <c r="D66" s="943" t="s">
        <v>8045</v>
      </c>
      <c r="E66" s="943" t="s">
        <v>8046</v>
      </c>
      <c r="F66" s="953"/>
      <c r="G66" s="953"/>
      <c r="H66" s="953"/>
      <c r="I66" s="953"/>
      <c r="J66" s="953">
        <v>3</v>
      </c>
      <c r="K66" s="953">
        <v>3006</v>
      </c>
      <c r="L66" s="953"/>
      <c r="M66" s="953">
        <v>1002</v>
      </c>
      <c r="N66" s="953"/>
      <c r="O66" s="953"/>
      <c r="P66" s="944"/>
      <c r="Q66" s="954"/>
    </row>
    <row r="67" spans="1:17" ht="14.4" customHeight="1" x14ac:dyDescent="0.3">
      <c r="A67" s="941" t="s">
        <v>7720</v>
      </c>
      <c r="B67" s="943" t="s">
        <v>8047</v>
      </c>
      <c r="C67" s="943" t="s">
        <v>7468</v>
      </c>
      <c r="D67" s="943" t="s">
        <v>8048</v>
      </c>
      <c r="E67" s="943" t="s">
        <v>8049</v>
      </c>
      <c r="F67" s="953"/>
      <c r="G67" s="953"/>
      <c r="H67" s="953"/>
      <c r="I67" s="953"/>
      <c r="J67" s="953"/>
      <c r="K67" s="953"/>
      <c r="L67" s="953"/>
      <c r="M67" s="953"/>
      <c r="N67" s="953">
        <v>1</v>
      </c>
      <c r="O67" s="953">
        <v>217</v>
      </c>
      <c r="P67" s="944"/>
      <c r="Q67" s="954">
        <v>217</v>
      </c>
    </row>
    <row r="68" spans="1:17" ht="14.4" customHeight="1" x14ac:dyDescent="0.3">
      <c r="A68" s="941" t="s">
        <v>7720</v>
      </c>
      <c r="B68" s="943" t="s">
        <v>8047</v>
      </c>
      <c r="C68" s="943" t="s">
        <v>7468</v>
      </c>
      <c r="D68" s="943" t="s">
        <v>8050</v>
      </c>
      <c r="E68" s="943" t="s">
        <v>8051</v>
      </c>
      <c r="F68" s="953"/>
      <c r="G68" s="953"/>
      <c r="H68" s="953"/>
      <c r="I68" s="953"/>
      <c r="J68" s="953"/>
      <c r="K68" s="953"/>
      <c r="L68" s="953"/>
      <c r="M68" s="953"/>
      <c r="N68" s="953">
        <v>1</v>
      </c>
      <c r="O68" s="953">
        <v>497</v>
      </c>
      <c r="P68" s="944"/>
      <c r="Q68" s="954">
        <v>497</v>
      </c>
    </row>
    <row r="69" spans="1:17" ht="14.4" customHeight="1" x14ac:dyDescent="0.3">
      <c r="A69" s="941" t="s">
        <v>7720</v>
      </c>
      <c r="B69" s="943" t="s">
        <v>8047</v>
      </c>
      <c r="C69" s="943" t="s">
        <v>7468</v>
      </c>
      <c r="D69" s="943" t="s">
        <v>8052</v>
      </c>
      <c r="E69" s="943" t="s">
        <v>8053</v>
      </c>
      <c r="F69" s="953">
        <v>2</v>
      </c>
      <c r="G69" s="953">
        <v>700</v>
      </c>
      <c r="H69" s="953">
        <v>1</v>
      </c>
      <c r="I69" s="953">
        <v>350</v>
      </c>
      <c r="J69" s="953">
        <v>9</v>
      </c>
      <c r="K69" s="953">
        <v>3150</v>
      </c>
      <c r="L69" s="953">
        <v>4.5</v>
      </c>
      <c r="M69" s="953">
        <v>350</v>
      </c>
      <c r="N69" s="953">
        <v>22</v>
      </c>
      <c r="O69" s="953">
        <v>7719</v>
      </c>
      <c r="P69" s="944">
        <v>11.027142857142858</v>
      </c>
      <c r="Q69" s="954">
        <v>350.86363636363637</v>
      </c>
    </row>
    <row r="70" spans="1:17" ht="14.4" customHeight="1" x14ac:dyDescent="0.3">
      <c r="A70" s="941" t="s">
        <v>7720</v>
      </c>
      <c r="B70" s="943" t="s">
        <v>8047</v>
      </c>
      <c r="C70" s="943" t="s">
        <v>7468</v>
      </c>
      <c r="D70" s="943" t="s">
        <v>8054</v>
      </c>
      <c r="E70" s="943" t="s">
        <v>8055</v>
      </c>
      <c r="F70" s="953">
        <v>3614</v>
      </c>
      <c r="G70" s="953">
        <v>231296</v>
      </c>
      <c r="H70" s="953">
        <v>1</v>
      </c>
      <c r="I70" s="953">
        <v>64</v>
      </c>
      <c r="J70" s="953">
        <v>3541</v>
      </c>
      <c r="K70" s="953">
        <v>230165</v>
      </c>
      <c r="L70" s="953">
        <v>0.99511016187050361</v>
      </c>
      <c r="M70" s="953">
        <v>65</v>
      </c>
      <c r="N70" s="953">
        <v>4090</v>
      </c>
      <c r="O70" s="953">
        <v>265850</v>
      </c>
      <c r="P70" s="944">
        <v>1.1493929856115108</v>
      </c>
      <c r="Q70" s="954">
        <v>65</v>
      </c>
    </row>
    <row r="71" spans="1:17" ht="14.4" customHeight="1" x14ac:dyDescent="0.3">
      <c r="A71" s="941" t="s">
        <v>7720</v>
      </c>
      <c r="B71" s="943" t="s">
        <v>8047</v>
      </c>
      <c r="C71" s="943" t="s">
        <v>7468</v>
      </c>
      <c r="D71" s="943" t="s">
        <v>1349</v>
      </c>
      <c r="E71" s="943" t="s">
        <v>8056</v>
      </c>
      <c r="F71" s="953"/>
      <c r="G71" s="953"/>
      <c r="H71" s="953"/>
      <c r="I71" s="953"/>
      <c r="J71" s="953">
        <v>1</v>
      </c>
      <c r="K71" s="953">
        <v>590</v>
      </c>
      <c r="L71" s="953"/>
      <c r="M71" s="953">
        <v>590</v>
      </c>
      <c r="N71" s="953"/>
      <c r="O71" s="953"/>
      <c r="P71" s="944"/>
      <c r="Q71" s="954"/>
    </row>
    <row r="72" spans="1:17" ht="14.4" customHeight="1" x14ac:dyDescent="0.3">
      <c r="A72" s="941" t="s">
        <v>7720</v>
      </c>
      <c r="B72" s="943" t="s">
        <v>8047</v>
      </c>
      <c r="C72" s="943" t="s">
        <v>7468</v>
      </c>
      <c r="D72" s="943" t="s">
        <v>8057</v>
      </c>
      <c r="E72" s="943" t="s">
        <v>8058</v>
      </c>
      <c r="F72" s="953"/>
      <c r="G72" s="953"/>
      <c r="H72" s="953"/>
      <c r="I72" s="953"/>
      <c r="J72" s="953">
        <v>1</v>
      </c>
      <c r="K72" s="953">
        <v>615</v>
      </c>
      <c r="L72" s="953"/>
      <c r="M72" s="953">
        <v>615</v>
      </c>
      <c r="N72" s="953"/>
      <c r="O72" s="953"/>
      <c r="P72" s="944"/>
      <c r="Q72" s="954"/>
    </row>
    <row r="73" spans="1:17" ht="14.4" customHeight="1" x14ac:dyDescent="0.3">
      <c r="A73" s="941" t="s">
        <v>7720</v>
      </c>
      <c r="B73" s="943" t="s">
        <v>8047</v>
      </c>
      <c r="C73" s="943" t="s">
        <v>7468</v>
      </c>
      <c r="D73" s="943" t="s">
        <v>8059</v>
      </c>
      <c r="E73" s="943" t="s">
        <v>8060</v>
      </c>
      <c r="F73" s="953">
        <v>116</v>
      </c>
      <c r="G73" s="953">
        <v>2668</v>
      </c>
      <c r="H73" s="953">
        <v>1</v>
      </c>
      <c r="I73" s="953">
        <v>23</v>
      </c>
      <c r="J73" s="953">
        <v>119</v>
      </c>
      <c r="K73" s="953">
        <v>2737</v>
      </c>
      <c r="L73" s="953">
        <v>1.0258620689655173</v>
      </c>
      <c r="M73" s="953">
        <v>23</v>
      </c>
      <c r="N73" s="953">
        <v>91</v>
      </c>
      <c r="O73" s="953">
        <v>2164</v>
      </c>
      <c r="P73" s="944">
        <v>0.81109445277361314</v>
      </c>
      <c r="Q73" s="954">
        <v>23.780219780219781</v>
      </c>
    </row>
    <row r="74" spans="1:17" ht="14.4" customHeight="1" x14ac:dyDescent="0.3">
      <c r="A74" s="941" t="s">
        <v>7720</v>
      </c>
      <c r="B74" s="943" t="s">
        <v>8047</v>
      </c>
      <c r="C74" s="943" t="s">
        <v>7468</v>
      </c>
      <c r="D74" s="943" t="s">
        <v>8061</v>
      </c>
      <c r="E74" s="943" t="s">
        <v>8062</v>
      </c>
      <c r="F74" s="953">
        <v>48</v>
      </c>
      <c r="G74" s="953">
        <v>2592</v>
      </c>
      <c r="H74" s="953">
        <v>1</v>
      </c>
      <c r="I74" s="953">
        <v>54</v>
      </c>
      <c r="J74" s="953">
        <v>26</v>
      </c>
      <c r="K74" s="953">
        <v>1404</v>
      </c>
      <c r="L74" s="953">
        <v>0.54166666666666663</v>
      </c>
      <c r="M74" s="953">
        <v>54</v>
      </c>
      <c r="N74" s="953">
        <v>57</v>
      </c>
      <c r="O74" s="953">
        <v>3078</v>
      </c>
      <c r="P74" s="944">
        <v>1.1875</v>
      </c>
      <c r="Q74" s="954">
        <v>54</v>
      </c>
    </row>
    <row r="75" spans="1:17" ht="14.4" customHeight="1" x14ac:dyDescent="0.3">
      <c r="A75" s="941" t="s">
        <v>7720</v>
      </c>
      <c r="B75" s="943" t="s">
        <v>8047</v>
      </c>
      <c r="C75" s="943" t="s">
        <v>7468</v>
      </c>
      <c r="D75" s="943" t="s">
        <v>8063</v>
      </c>
      <c r="E75" s="943" t="s">
        <v>8064</v>
      </c>
      <c r="F75" s="953">
        <v>1058</v>
      </c>
      <c r="G75" s="953">
        <v>81466</v>
      </c>
      <c r="H75" s="953">
        <v>1</v>
      </c>
      <c r="I75" s="953">
        <v>77</v>
      </c>
      <c r="J75" s="953">
        <v>1076</v>
      </c>
      <c r="K75" s="953">
        <v>82852</v>
      </c>
      <c r="L75" s="953">
        <v>1.0170132325141776</v>
      </c>
      <c r="M75" s="953">
        <v>77</v>
      </c>
      <c r="N75" s="953">
        <v>1196</v>
      </c>
      <c r="O75" s="953">
        <v>92092</v>
      </c>
      <c r="P75" s="944">
        <v>1.1304347826086956</v>
      </c>
      <c r="Q75" s="954">
        <v>77</v>
      </c>
    </row>
    <row r="76" spans="1:17" ht="14.4" customHeight="1" x14ac:dyDescent="0.3">
      <c r="A76" s="941" t="s">
        <v>7720</v>
      </c>
      <c r="B76" s="943" t="s">
        <v>8047</v>
      </c>
      <c r="C76" s="943" t="s">
        <v>7468</v>
      </c>
      <c r="D76" s="943" t="s">
        <v>8065</v>
      </c>
      <c r="E76" s="943" t="s">
        <v>8066</v>
      </c>
      <c r="F76" s="953">
        <v>879</v>
      </c>
      <c r="G76" s="953">
        <v>19338</v>
      </c>
      <c r="H76" s="953">
        <v>1</v>
      </c>
      <c r="I76" s="953">
        <v>22</v>
      </c>
      <c r="J76" s="953">
        <v>835</v>
      </c>
      <c r="K76" s="953">
        <v>18370</v>
      </c>
      <c r="L76" s="953">
        <v>0.94994311717861202</v>
      </c>
      <c r="M76" s="953">
        <v>22</v>
      </c>
      <c r="N76" s="953">
        <v>942</v>
      </c>
      <c r="O76" s="953">
        <v>21412</v>
      </c>
      <c r="P76" s="944">
        <v>1.1072499741441721</v>
      </c>
      <c r="Q76" s="954">
        <v>22.730360934182592</v>
      </c>
    </row>
    <row r="77" spans="1:17" ht="14.4" customHeight="1" x14ac:dyDescent="0.3">
      <c r="A77" s="941" t="s">
        <v>7720</v>
      </c>
      <c r="B77" s="943" t="s">
        <v>8047</v>
      </c>
      <c r="C77" s="943" t="s">
        <v>7468</v>
      </c>
      <c r="D77" s="943" t="s">
        <v>8067</v>
      </c>
      <c r="E77" s="943" t="s">
        <v>8068</v>
      </c>
      <c r="F77" s="953">
        <v>3</v>
      </c>
      <c r="G77" s="953">
        <v>1878</v>
      </c>
      <c r="H77" s="953">
        <v>1</v>
      </c>
      <c r="I77" s="953">
        <v>626</v>
      </c>
      <c r="J77" s="953"/>
      <c r="K77" s="953"/>
      <c r="L77" s="953"/>
      <c r="M77" s="953"/>
      <c r="N77" s="953">
        <v>3</v>
      </c>
      <c r="O77" s="953">
        <v>1884</v>
      </c>
      <c r="P77" s="944">
        <v>1.0031948881789137</v>
      </c>
      <c r="Q77" s="954">
        <v>628</v>
      </c>
    </row>
    <row r="78" spans="1:17" ht="14.4" customHeight="1" x14ac:dyDescent="0.3">
      <c r="A78" s="941" t="s">
        <v>7720</v>
      </c>
      <c r="B78" s="943" t="s">
        <v>8047</v>
      </c>
      <c r="C78" s="943" t="s">
        <v>7468</v>
      </c>
      <c r="D78" s="943" t="s">
        <v>8069</v>
      </c>
      <c r="E78" s="943" t="s">
        <v>8070</v>
      </c>
      <c r="F78" s="953">
        <v>734</v>
      </c>
      <c r="G78" s="953">
        <v>153406</v>
      </c>
      <c r="H78" s="953">
        <v>1</v>
      </c>
      <c r="I78" s="953">
        <v>209</v>
      </c>
      <c r="J78" s="953">
        <v>513</v>
      </c>
      <c r="K78" s="953">
        <v>107217</v>
      </c>
      <c r="L78" s="953">
        <v>0.69891008174386926</v>
      </c>
      <c r="M78" s="953">
        <v>209</v>
      </c>
      <c r="N78" s="953"/>
      <c r="O78" s="953"/>
      <c r="P78" s="944"/>
      <c r="Q78" s="954"/>
    </row>
    <row r="79" spans="1:17" ht="14.4" customHeight="1" x14ac:dyDescent="0.3">
      <c r="A79" s="941" t="s">
        <v>7720</v>
      </c>
      <c r="B79" s="943" t="s">
        <v>8047</v>
      </c>
      <c r="C79" s="943" t="s">
        <v>7468</v>
      </c>
      <c r="D79" s="943" t="s">
        <v>8071</v>
      </c>
      <c r="E79" s="943" t="s">
        <v>8072</v>
      </c>
      <c r="F79" s="953">
        <v>871</v>
      </c>
      <c r="G79" s="953">
        <v>57486</v>
      </c>
      <c r="H79" s="953">
        <v>1</v>
      </c>
      <c r="I79" s="953">
        <v>66</v>
      </c>
      <c r="J79" s="953">
        <v>880</v>
      </c>
      <c r="K79" s="953">
        <v>58080</v>
      </c>
      <c r="L79" s="953">
        <v>1.010332950631458</v>
      </c>
      <c r="M79" s="953">
        <v>66</v>
      </c>
      <c r="N79" s="953">
        <v>906</v>
      </c>
      <c r="O79" s="953">
        <v>59796</v>
      </c>
      <c r="P79" s="944">
        <v>1.0401836969001148</v>
      </c>
      <c r="Q79" s="954">
        <v>66</v>
      </c>
    </row>
    <row r="80" spans="1:17" ht="14.4" customHeight="1" x14ac:dyDescent="0.3">
      <c r="A80" s="941" t="s">
        <v>7720</v>
      </c>
      <c r="B80" s="943" t="s">
        <v>8047</v>
      </c>
      <c r="C80" s="943" t="s">
        <v>7468</v>
      </c>
      <c r="D80" s="943" t="s">
        <v>8073</v>
      </c>
      <c r="E80" s="943" t="s">
        <v>8074</v>
      </c>
      <c r="F80" s="953">
        <v>40</v>
      </c>
      <c r="G80" s="953">
        <v>13880</v>
      </c>
      <c r="H80" s="953">
        <v>1</v>
      </c>
      <c r="I80" s="953">
        <v>347</v>
      </c>
      <c r="J80" s="953"/>
      <c r="K80" s="953"/>
      <c r="L80" s="953"/>
      <c r="M80" s="953"/>
      <c r="N80" s="953">
        <v>30</v>
      </c>
      <c r="O80" s="953">
        <v>10440</v>
      </c>
      <c r="P80" s="944">
        <v>0.75216138328530258</v>
      </c>
      <c r="Q80" s="954">
        <v>348</v>
      </c>
    </row>
    <row r="81" spans="1:17" ht="14.4" customHeight="1" x14ac:dyDescent="0.3">
      <c r="A81" s="941" t="s">
        <v>7720</v>
      </c>
      <c r="B81" s="943" t="s">
        <v>8047</v>
      </c>
      <c r="C81" s="943" t="s">
        <v>7468</v>
      </c>
      <c r="D81" s="943" t="s">
        <v>8075</v>
      </c>
      <c r="E81" s="943" t="s">
        <v>8076</v>
      </c>
      <c r="F81" s="953">
        <v>751</v>
      </c>
      <c r="G81" s="953">
        <v>17273</v>
      </c>
      <c r="H81" s="953">
        <v>1</v>
      </c>
      <c r="I81" s="953">
        <v>23</v>
      </c>
      <c r="J81" s="953">
        <v>714</v>
      </c>
      <c r="K81" s="953">
        <v>17136</v>
      </c>
      <c r="L81" s="953">
        <v>0.9920685462861113</v>
      </c>
      <c r="M81" s="953">
        <v>24</v>
      </c>
      <c r="N81" s="953">
        <v>847</v>
      </c>
      <c r="O81" s="953">
        <v>20328</v>
      </c>
      <c r="P81" s="944">
        <v>1.1768656284374457</v>
      </c>
      <c r="Q81" s="954">
        <v>24</v>
      </c>
    </row>
    <row r="82" spans="1:17" ht="14.4" customHeight="1" x14ac:dyDescent="0.3">
      <c r="A82" s="941" t="s">
        <v>7720</v>
      </c>
      <c r="B82" s="943" t="s">
        <v>8047</v>
      </c>
      <c r="C82" s="943" t="s">
        <v>7468</v>
      </c>
      <c r="D82" s="943" t="s">
        <v>8077</v>
      </c>
      <c r="E82" s="943" t="s">
        <v>8078</v>
      </c>
      <c r="F82" s="953"/>
      <c r="G82" s="953"/>
      <c r="H82" s="953"/>
      <c r="I82" s="953"/>
      <c r="J82" s="953">
        <v>1</v>
      </c>
      <c r="K82" s="953">
        <v>738</v>
      </c>
      <c r="L82" s="953"/>
      <c r="M82" s="953">
        <v>738</v>
      </c>
      <c r="N82" s="953"/>
      <c r="O82" s="953"/>
      <c r="P82" s="944"/>
      <c r="Q82" s="954"/>
    </row>
    <row r="83" spans="1:17" ht="14.4" customHeight="1" x14ac:dyDescent="0.3">
      <c r="A83" s="941" t="s">
        <v>7720</v>
      </c>
      <c r="B83" s="943" t="s">
        <v>8047</v>
      </c>
      <c r="C83" s="943" t="s">
        <v>7468</v>
      </c>
      <c r="D83" s="943" t="s">
        <v>8079</v>
      </c>
      <c r="E83" s="943" t="s">
        <v>8080</v>
      </c>
      <c r="F83" s="953">
        <v>578</v>
      </c>
      <c r="G83" s="953">
        <v>104040</v>
      </c>
      <c r="H83" s="953">
        <v>1</v>
      </c>
      <c r="I83" s="953">
        <v>180</v>
      </c>
      <c r="J83" s="953">
        <v>514</v>
      </c>
      <c r="K83" s="953">
        <v>92520</v>
      </c>
      <c r="L83" s="953">
        <v>0.88927335640138405</v>
      </c>
      <c r="M83" s="953">
        <v>180</v>
      </c>
      <c r="N83" s="953">
        <v>502</v>
      </c>
      <c r="O83" s="953">
        <v>90360</v>
      </c>
      <c r="P83" s="944">
        <v>0.86851211072664358</v>
      </c>
      <c r="Q83" s="954">
        <v>180</v>
      </c>
    </row>
    <row r="84" spans="1:17" ht="14.4" customHeight="1" x14ac:dyDescent="0.3">
      <c r="A84" s="941" t="s">
        <v>7720</v>
      </c>
      <c r="B84" s="943" t="s">
        <v>8047</v>
      </c>
      <c r="C84" s="943" t="s">
        <v>7468</v>
      </c>
      <c r="D84" s="943" t="s">
        <v>8081</v>
      </c>
      <c r="E84" s="943" t="s">
        <v>8082</v>
      </c>
      <c r="F84" s="953">
        <v>12</v>
      </c>
      <c r="G84" s="953">
        <v>3036</v>
      </c>
      <c r="H84" s="953">
        <v>1</v>
      </c>
      <c r="I84" s="953">
        <v>253</v>
      </c>
      <c r="J84" s="953">
        <v>123</v>
      </c>
      <c r="K84" s="953">
        <v>31119</v>
      </c>
      <c r="L84" s="953">
        <v>10.25</v>
      </c>
      <c r="M84" s="953">
        <v>253</v>
      </c>
      <c r="N84" s="953">
        <v>692</v>
      </c>
      <c r="O84" s="953">
        <v>175076</v>
      </c>
      <c r="P84" s="944">
        <v>57.666666666666664</v>
      </c>
      <c r="Q84" s="954">
        <v>253</v>
      </c>
    </row>
    <row r="85" spans="1:17" ht="14.4" customHeight="1" x14ac:dyDescent="0.3">
      <c r="A85" s="941" t="s">
        <v>7720</v>
      </c>
      <c r="B85" s="943" t="s">
        <v>8047</v>
      </c>
      <c r="C85" s="943" t="s">
        <v>7468</v>
      </c>
      <c r="D85" s="943" t="s">
        <v>8083</v>
      </c>
      <c r="E85" s="943" t="s">
        <v>8084</v>
      </c>
      <c r="F85" s="953"/>
      <c r="G85" s="953"/>
      <c r="H85" s="953"/>
      <c r="I85" s="953"/>
      <c r="J85" s="953">
        <v>1</v>
      </c>
      <c r="K85" s="953">
        <v>264</v>
      </c>
      <c r="L85" s="953"/>
      <c r="M85" s="953">
        <v>264</v>
      </c>
      <c r="N85" s="953"/>
      <c r="O85" s="953"/>
      <c r="P85" s="944"/>
      <c r="Q85" s="954"/>
    </row>
    <row r="86" spans="1:17" ht="14.4" customHeight="1" x14ac:dyDescent="0.3">
      <c r="A86" s="941" t="s">
        <v>7720</v>
      </c>
      <c r="B86" s="943" t="s">
        <v>8047</v>
      </c>
      <c r="C86" s="943" t="s">
        <v>7468</v>
      </c>
      <c r="D86" s="943" t="s">
        <v>8085</v>
      </c>
      <c r="E86" s="943" t="s">
        <v>8086</v>
      </c>
      <c r="F86" s="953">
        <v>3</v>
      </c>
      <c r="G86" s="953">
        <v>567</v>
      </c>
      <c r="H86" s="953">
        <v>1</v>
      </c>
      <c r="I86" s="953">
        <v>189</v>
      </c>
      <c r="J86" s="953">
        <v>2</v>
      </c>
      <c r="K86" s="953">
        <v>378</v>
      </c>
      <c r="L86" s="953">
        <v>0.66666666666666663</v>
      </c>
      <c r="M86" s="953">
        <v>189</v>
      </c>
      <c r="N86" s="953"/>
      <c r="O86" s="953"/>
      <c r="P86" s="944"/>
      <c r="Q86" s="954"/>
    </row>
    <row r="87" spans="1:17" ht="14.4" customHeight="1" x14ac:dyDescent="0.3">
      <c r="A87" s="941" t="s">
        <v>7720</v>
      </c>
      <c r="B87" s="943" t="s">
        <v>8047</v>
      </c>
      <c r="C87" s="943" t="s">
        <v>7468</v>
      </c>
      <c r="D87" s="943" t="s">
        <v>8087</v>
      </c>
      <c r="E87" s="943" t="s">
        <v>8088</v>
      </c>
      <c r="F87" s="953">
        <v>612</v>
      </c>
      <c r="G87" s="953">
        <v>132192</v>
      </c>
      <c r="H87" s="953">
        <v>1</v>
      </c>
      <c r="I87" s="953">
        <v>216</v>
      </c>
      <c r="J87" s="953">
        <v>525</v>
      </c>
      <c r="K87" s="953">
        <v>113400</v>
      </c>
      <c r="L87" s="953">
        <v>0.85784313725490191</v>
      </c>
      <c r="M87" s="953">
        <v>216</v>
      </c>
      <c r="N87" s="953">
        <v>539</v>
      </c>
      <c r="O87" s="953">
        <v>116424</v>
      </c>
      <c r="P87" s="944">
        <v>0.88071895424836599</v>
      </c>
      <c r="Q87" s="954">
        <v>216</v>
      </c>
    </row>
    <row r="88" spans="1:17" ht="14.4" customHeight="1" x14ac:dyDescent="0.3">
      <c r="A88" s="941" t="s">
        <v>7720</v>
      </c>
      <c r="B88" s="943" t="s">
        <v>8047</v>
      </c>
      <c r="C88" s="943" t="s">
        <v>7468</v>
      </c>
      <c r="D88" s="943" t="s">
        <v>8089</v>
      </c>
      <c r="E88" s="943" t="s">
        <v>8090</v>
      </c>
      <c r="F88" s="953">
        <v>11</v>
      </c>
      <c r="G88" s="953">
        <v>385</v>
      </c>
      <c r="H88" s="953">
        <v>1</v>
      </c>
      <c r="I88" s="953">
        <v>35</v>
      </c>
      <c r="J88" s="953">
        <v>1</v>
      </c>
      <c r="K88" s="953">
        <v>35</v>
      </c>
      <c r="L88" s="953">
        <v>9.0909090909090912E-2</v>
      </c>
      <c r="M88" s="953">
        <v>35</v>
      </c>
      <c r="N88" s="953">
        <v>1</v>
      </c>
      <c r="O88" s="953">
        <v>36</v>
      </c>
      <c r="P88" s="944">
        <v>9.350649350649351E-2</v>
      </c>
      <c r="Q88" s="954">
        <v>36</v>
      </c>
    </row>
    <row r="89" spans="1:17" ht="14.4" customHeight="1" x14ac:dyDescent="0.3">
      <c r="A89" s="941" t="s">
        <v>7720</v>
      </c>
      <c r="B89" s="943" t="s">
        <v>8047</v>
      </c>
      <c r="C89" s="943" t="s">
        <v>7468</v>
      </c>
      <c r="D89" s="943" t="s">
        <v>8091</v>
      </c>
      <c r="E89" s="943" t="s">
        <v>8092</v>
      </c>
      <c r="F89" s="953"/>
      <c r="G89" s="953"/>
      <c r="H89" s="953"/>
      <c r="I89" s="953"/>
      <c r="J89" s="953">
        <v>1</v>
      </c>
      <c r="K89" s="953">
        <v>590</v>
      </c>
      <c r="L89" s="953"/>
      <c r="M89" s="953">
        <v>590</v>
      </c>
      <c r="N89" s="953"/>
      <c r="O89" s="953"/>
      <c r="P89" s="944"/>
      <c r="Q89" s="954"/>
    </row>
    <row r="90" spans="1:17" ht="14.4" customHeight="1" x14ac:dyDescent="0.3">
      <c r="A90" s="941" t="s">
        <v>7720</v>
      </c>
      <c r="B90" s="943" t="s">
        <v>8047</v>
      </c>
      <c r="C90" s="943" t="s">
        <v>7468</v>
      </c>
      <c r="D90" s="943" t="s">
        <v>8093</v>
      </c>
      <c r="E90" s="943" t="s">
        <v>8094</v>
      </c>
      <c r="F90" s="953">
        <v>67</v>
      </c>
      <c r="G90" s="953">
        <v>3350</v>
      </c>
      <c r="H90" s="953">
        <v>1</v>
      </c>
      <c r="I90" s="953">
        <v>50</v>
      </c>
      <c r="J90" s="953">
        <v>30</v>
      </c>
      <c r="K90" s="953">
        <v>1500</v>
      </c>
      <c r="L90" s="953">
        <v>0.44776119402985076</v>
      </c>
      <c r="M90" s="953">
        <v>50</v>
      </c>
      <c r="N90" s="953">
        <v>49</v>
      </c>
      <c r="O90" s="953">
        <v>2450</v>
      </c>
      <c r="P90" s="944">
        <v>0.73134328358208955</v>
      </c>
      <c r="Q90" s="954">
        <v>50</v>
      </c>
    </row>
    <row r="91" spans="1:17" ht="14.4" customHeight="1" x14ac:dyDescent="0.3">
      <c r="A91" s="941" t="s">
        <v>7720</v>
      </c>
      <c r="B91" s="943" t="s">
        <v>8047</v>
      </c>
      <c r="C91" s="943" t="s">
        <v>7468</v>
      </c>
      <c r="D91" s="943" t="s">
        <v>8095</v>
      </c>
      <c r="E91" s="943" t="s">
        <v>8096</v>
      </c>
      <c r="F91" s="953"/>
      <c r="G91" s="953"/>
      <c r="H91" s="953"/>
      <c r="I91" s="953"/>
      <c r="J91" s="953">
        <v>1</v>
      </c>
      <c r="K91" s="953">
        <v>545</v>
      </c>
      <c r="L91" s="953"/>
      <c r="M91" s="953">
        <v>545</v>
      </c>
      <c r="N91" s="953"/>
      <c r="O91" s="953"/>
      <c r="P91" s="944"/>
      <c r="Q91" s="954"/>
    </row>
    <row r="92" spans="1:17" ht="14.4" customHeight="1" x14ac:dyDescent="0.3">
      <c r="A92" s="941" t="s">
        <v>7720</v>
      </c>
      <c r="B92" s="943" t="s">
        <v>8047</v>
      </c>
      <c r="C92" s="943" t="s">
        <v>7468</v>
      </c>
      <c r="D92" s="943" t="s">
        <v>8097</v>
      </c>
      <c r="E92" s="943" t="s">
        <v>8098</v>
      </c>
      <c r="F92" s="953">
        <v>1</v>
      </c>
      <c r="G92" s="953">
        <v>477</v>
      </c>
      <c r="H92" s="953">
        <v>1</v>
      </c>
      <c r="I92" s="953">
        <v>477</v>
      </c>
      <c r="J92" s="953">
        <v>1</v>
      </c>
      <c r="K92" s="953">
        <v>479</v>
      </c>
      <c r="L92" s="953">
        <v>1.0041928721174005</v>
      </c>
      <c r="M92" s="953">
        <v>479</v>
      </c>
      <c r="N92" s="953">
        <v>2</v>
      </c>
      <c r="O92" s="953">
        <v>958</v>
      </c>
      <c r="P92" s="944">
        <v>2.008385744234801</v>
      </c>
      <c r="Q92" s="954">
        <v>479</v>
      </c>
    </row>
    <row r="93" spans="1:17" ht="14.4" customHeight="1" x14ac:dyDescent="0.3">
      <c r="A93" s="941" t="s">
        <v>7720</v>
      </c>
      <c r="B93" s="943" t="s">
        <v>8047</v>
      </c>
      <c r="C93" s="943" t="s">
        <v>7468</v>
      </c>
      <c r="D93" s="943" t="s">
        <v>8099</v>
      </c>
      <c r="E93" s="943" t="s">
        <v>8100</v>
      </c>
      <c r="F93" s="953"/>
      <c r="G93" s="953"/>
      <c r="H93" s="953"/>
      <c r="I93" s="953"/>
      <c r="J93" s="953">
        <v>1</v>
      </c>
      <c r="K93" s="953">
        <v>734</v>
      </c>
      <c r="L93" s="953"/>
      <c r="M93" s="953">
        <v>734</v>
      </c>
      <c r="N93" s="953"/>
      <c r="O93" s="953"/>
      <c r="P93" s="944"/>
      <c r="Q93" s="954"/>
    </row>
    <row r="94" spans="1:17" ht="14.4" customHeight="1" x14ac:dyDescent="0.3">
      <c r="A94" s="941" t="s">
        <v>7720</v>
      </c>
      <c r="B94" s="943" t="s">
        <v>8047</v>
      </c>
      <c r="C94" s="943" t="s">
        <v>7468</v>
      </c>
      <c r="D94" s="943" t="s">
        <v>8101</v>
      </c>
      <c r="E94" s="943" t="s">
        <v>8102</v>
      </c>
      <c r="F94" s="953">
        <v>2</v>
      </c>
      <c r="G94" s="953">
        <v>652</v>
      </c>
      <c r="H94" s="953">
        <v>1</v>
      </c>
      <c r="I94" s="953">
        <v>326</v>
      </c>
      <c r="J94" s="953"/>
      <c r="K94" s="953"/>
      <c r="L94" s="953"/>
      <c r="M94" s="953"/>
      <c r="N94" s="953"/>
      <c r="O94" s="953"/>
      <c r="P94" s="944"/>
      <c r="Q94" s="954"/>
    </row>
    <row r="95" spans="1:17" ht="14.4" customHeight="1" x14ac:dyDescent="0.3">
      <c r="A95" s="941" t="s">
        <v>7720</v>
      </c>
      <c r="B95" s="943" t="s">
        <v>8047</v>
      </c>
      <c r="C95" s="943" t="s">
        <v>7468</v>
      </c>
      <c r="D95" s="943" t="s">
        <v>8103</v>
      </c>
      <c r="E95" s="943" t="s">
        <v>8104</v>
      </c>
      <c r="F95" s="953"/>
      <c r="G95" s="953"/>
      <c r="H95" s="953"/>
      <c r="I95" s="953"/>
      <c r="J95" s="953">
        <v>1</v>
      </c>
      <c r="K95" s="953">
        <v>344</v>
      </c>
      <c r="L95" s="953"/>
      <c r="M95" s="953">
        <v>344</v>
      </c>
      <c r="N95" s="953"/>
      <c r="O95" s="953"/>
      <c r="P95" s="944"/>
      <c r="Q95" s="954"/>
    </row>
    <row r="96" spans="1:17" ht="14.4" customHeight="1" x14ac:dyDescent="0.3">
      <c r="A96" s="941" t="s">
        <v>8105</v>
      </c>
      <c r="B96" s="943" t="s">
        <v>8106</v>
      </c>
      <c r="C96" s="943" t="s">
        <v>7468</v>
      </c>
      <c r="D96" s="943" t="s">
        <v>8107</v>
      </c>
      <c r="E96" s="943" t="s">
        <v>8108</v>
      </c>
      <c r="F96" s="953">
        <v>300</v>
      </c>
      <c r="G96" s="953">
        <v>8100</v>
      </c>
      <c r="H96" s="953">
        <v>1</v>
      </c>
      <c r="I96" s="953">
        <v>27</v>
      </c>
      <c r="J96" s="953">
        <v>331</v>
      </c>
      <c r="K96" s="953">
        <v>8937</v>
      </c>
      <c r="L96" s="953">
        <v>1.1033333333333333</v>
      </c>
      <c r="M96" s="953">
        <v>27</v>
      </c>
      <c r="N96" s="953">
        <v>486</v>
      </c>
      <c r="O96" s="953">
        <v>13122</v>
      </c>
      <c r="P96" s="944">
        <v>1.62</v>
      </c>
      <c r="Q96" s="954">
        <v>27</v>
      </c>
    </row>
    <row r="97" spans="1:17" ht="14.4" customHeight="1" x14ac:dyDescent="0.3">
      <c r="A97" s="941" t="s">
        <v>8105</v>
      </c>
      <c r="B97" s="943" t="s">
        <v>8106</v>
      </c>
      <c r="C97" s="943" t="s">
        <v>7468</v>
      </c>
      <c r="D97" s="943" t="s">
        <v>8109</v>
      </c>
      <c r="E97" s="943" t="s">
        <v>8110</v>
      </c>
      <c r="F97" s="953">
        <v>31</v>
      </c>
      <c r="G97" s="953">
        <v>1674</v>
      </c>
      <c r="H97" s="953">
        <v>1</v>
      </c>
      <c r="I97" s="953">
        <v>54</v>
      </c>
      <c r="J97" s="953">
        <v>29</v>
      </c>
      <c r="K97" s="953">
        <v>1566</v>
      </c>
      <c r="L97" s="953">
        <v>0.93548387096774188</v>
      </c>
      <c r="M97" s="953">
        <v>54</v>
      </c>
      <c r="N97" s="953">
        <v>39</v>
      </c>
      <c r="O97" s="953">
        <v>2106</v>
      </c>
      <c r="P97" s="944">
        <v>1.2580645161290323</v>
      </c>
      <c r="Q97" s="954">
        <v>54</v>
      </c>
    </row>
    <row r="98" spans="1:17" ht="14.4" customHeight="1" x14ac:dyDescent="0.3">
      <c r="A98" s="941" t="s">
        <v>8105</v>
      </c>
      <c r="B98" s="943" t="s">
        <v>8106</v>
      </c>
      <c r="C98" s="943" t="s">
        <v>7468</v>
      </c>
      <c r="D98" s="943" t="s">
        <v>8111</v>
      </c>
      <c r="E98" s="943" t="s">
        <v>8112</v>
      </c>
      <c r="F98" s="953">
        <v>296</v>
      </c>
      <c r="G98" s="953">
        <v>7104</v>
      </c>
      <c r="H98" s="953">
        <v>1</v>
      </c>
      <c r="I98" s="953">
        <v>24</v>
      </c>
      <c r="J98" s="953">
        <v>331</v>
      </c>
      <c r="K98" s="953">
        <v>7944</v>
      </c>
      <c r="L98" s="953">
        <v>1.1182432432432432</v>
      </c>
      <c r="M98" s="953">
        <v>24</v>
      </c>
      <c r="N98" s="953">
        <v>483</v>
      </c>
      <c r="O98" s="953">
        <v>11592</v>
      </c>
      <c r="P98" s="944">
        <v>1.6317567567567568</v>
      </c>
      <c r="Q98" s="954">
        <v>24</v>
      </c>
    </row>
    <row r="99" spans="1:17" ht="14.4" customHeight="1" x14ac:dyDescent="0.3">
      <c r="A99" s="941" t="s">
        <v>8105</v>
      </c>
      <c r="B99" s="943" t="s">
        <v>8106</v>
      </c>
      <c r="C99" s="943" t="s">
        <v>7468</v>
      </c>
      <c r="D99" s="943" t="s">
        <v>8113</v>
      </c>
      <c r="E99" s="943" t="s">
        <v>8114</v>
      </c>
      <c r="F99" s="953">
        <v>323</v>
      </c>
      <c r="G99" s="953">
        <v>8721</v>
      </c>
      <c r="H99" s="953">
        <v>1</v>
      </c>
      <c r="I99" s="953">
        <v>27</v>
      </c>
      <c r="J99" s="953">
        <v>352</v>
      </c>
      <c r="K99" s="953">
        <v>9504</v>
      </c>
      <c r="L99" s="953">
        <v>1.0897832817337461</v>
      </c>
      <c r="M99" s="953">
        <v>27</v>
      </c>
      <c r="N99" s="953">
        <v>521</v>
      </c>
      <c r="O99" s="953">
        <v>14067</v>
      </c>
      <c r="P99" s="944">
        <v>1.6130030959752322</v>
      </c>
      <c r="Q99" s="954">
        <v>27</v>
      </c>
    </row>
    <row r="100" spans="1:17" ht="14.4" customHeight="1" x14ac:dyDescent="0.3">
      <c r="A100" s="941" t="s">
        <v>8105</v>
      </c>
      <c r="B100" s="943" t="s">
        <v>8106</v>
      </c>
      <c r="C100" s="943" t="s">
        <v>7468</v>
      </c>
      <c r="D100" s="943" t="s">
        <v>8115</v>
      </c>
      <c r="E100" s="943" t="s">
        <v>8116</v>
      </c>
      <c r="F100" s="953">
        <v>10</v>
      </c>
      <c r="G100" s="953">
        <v>560</v>
      </c>
      <c r="H100" s="953">
        <v>1</v>
      </c>
      <c r="I100" s="953">
        <v>56</v>
      </c>
      <c r="J100" s="953">
        <v>15</v>
      </c>
      <c r="K100" s="953">
        <v>840</v>
      </c>
      <c r="L100" s="953">
        <v>1.5</v>
      </c>
      <c r="M100" s="953">
        <v>56</v>
      </c>
      <c r="N100" s="953">
        <v>4</v>
      </c>
      <c r="O100" s="953">
        <v>227</v>
      </c>
      <c r="P100" s="944">
        <v>0.40535714285714286</v>
      </c>
      <c r="Q100" s="954">
        <v>56.75</v>
      </c>
    </row>
    <row r="101" spans="1:17" ht="14.4" customHeight="1" x14ac:dyDescent="0.3">
      <c r="A101" s="941" t="s">
        <v>8105</v>
      </c>
      <c r="B101" s="943" t="s">
        <v>8106</v>
      </c>
      <c r="C101" s="943" t="s">
        <v>7468</v>
      </c>
      <c r="D101" s="943" t="s">
        <v>8117</v>
      </c>
      <c r="E101" s="943" t="s">
        <v>8118</v>
      </c>
      <c r="F101" s="953">
        <v>276</v>
      </c>
      <c r="G101" s="953">
        <v>7452</v>
      </c>
      <c r="H101" s="953">
        <v>1</v>
      </c>
      <c r="I101" s="953">
        <v>27</v>
      </c>
      <c r="J101" s="953">
        <v>311</v>
      </c>
      <c r="K101" s="953">
        <v>8397</v>
      </c>
      <c r="L101" s="953">
        <v>1.1268115942028984</v>
      </c>
      <c r="M101" s="953">
        <v>27</v>
      </c>
      <c r="N101" s="953">
        <v>474</v>
      </c>
      <c r="O101" s="953">
        <v>12798</v>
      </c>
      <c r="P101" s="944">
        <v>1.7173913043478262</v>
      </c>
      <c r="Q101" s="954">
        <v>27</v>
      </c>
    </row>
    <row r="102" spans="1:17" ht="14.4" customHeight="1" x14ac:dyDescent="0.3">
      <c r="A102" s="941" t="s">
        <v>8105</v>
      </c>
      <c r="B102" s="943" t="s">
        <v>8106</v>
      </c>
      <c r="C102" s="943" t="s">
        <v>7468</v>
      </c>
      <c r="D102" s="943" t="s">
        <v>8119</v>
      </c>
      <c r="E102" s="943" t="s">
        <v>8120</v>
      </c>
      <c r="F102" s="953">
        <v>327</v>
      </c>
      <c r="G102" s="953">
        <v>7194</v>
      </c>
      <c r="H102" s="953">
        <v>1</v>
      </c>
      <c r="I102" s="953">
        <v>22</v>
      </c>
      <c r="J102" s="953">
        <v>356</v>
      </c>
      <c r="K102" s="953">
        <v>7832</v>
      </c>
      <c r="L102" s="953">
        <v>1.0886850152905199</v>
      </c>
      <c r="M102" s="953">
        <v>22</v>
      </c>
      <c r="N102" s="953">
        <v>544</v>
      </c>
      <c r="O102" s="953">
        <v>11968</v>
      </c>
      <c r="P102" s="944">
        <v>1.6636085626911314</v>
      </c>
      <c r="Q102" s="954">
        <v>22</v>
      </c>
    </row>
    <row r="103" spans="1:17" ht="14.4" customHeight="1" x14ac:dyDescent="0.3">
      <c r="A103" s="941" t="s">
        <v>8105</v>
      </c>
      <c r="B103" s="943" t="s">
        <v>8106</v>
      </c>
      <c r="C103" s="943" t="s">
        <v>7468</v>
      </c>
      <c r="D103" s="943" t="s">
        <v>8121</v>
      </c>
      <c r="E103" s="943" t="s">
        <v>8122</v>
      </c>
      <c r="F103" s="953">
        <v>2</v>
      </c>
      <c r="G103" s="953">
        <v>136</v>
      </c>
      <c r="H103" s="953">
        <v>1</v>
      </c>
      <c r="I103" s="953">
        <v>68</v>
      </c>
      <c r="J103" s="953">
        <v>2</v>
      </c>
      <c r="K103" s="953">
        <v>136</v>
      </c>
      <c r="L103" s="953">
        <v>1</v>
      </c>
      <c r="M103" s="953">
        <v>68</v>
      </c>
      <c r="N103" s="953">
        <v>4</v>
      </c>
      <c r="O103" s="953">
        <v>272</v>
      </c>
      <c r="P103" s="944">
        <v>2</v>
      </c>
      <c r="Q103" s="954">
        <v>68</v>
      </c>
    </row>
    <row r="104" spans="1:17" ht="14.4" customHeight="1" x14ac:dyDescent="0.3">
      <c r="A104" s="941" t="s">
        <v>8105</v>
      </c>
      <c r="B104" s="943" t="s">
        <v>8106</v>
      </c>
      <c r="C104" s="943" t="s">
        <v>7468</v>
      </c>
      <c r="D104" s="943" t="s">
        <v>8123</v>
      </c>
      <c r="E104" s="943" t="s">
        <v>8124</v>
      </c>
      <c r="F104" s="953"/>
      <c r="G104" s="953"/>
      <c r="H104" s="953"/>
      <c r="I104" s="953"/>
      <c r="J104" s="953">
        <v>1</v>
      </c>
      <c r="K104" s="953">
        <v>62</v>
      </c>
      <c r="L104" s="953"/>
      <c r="M104" s="953">
        <v>62</v>
      </c>
      <c r="N104" s="953">
        <v>2</v>
      </c>
      <c r="O104" s="953">
        <v>124</v>
      </c>
      <c r="P104" s="944"/>
      <c r="Q104" s="954">
        <v>62</v>
      </c>
    </row>
    <row r="105" spans="1:17" ht="14.4" customHeight="1" x14ac:dyDescent="0.3">
      <c r="A105" s="941" t="s">
        <v>8105</v>
      </c>
      <c r="B105" s="943" t="s">
        <v>8106</v>
      </c>
      <c r="C105" s="943" t="s">
        <v>7468</v>
      </c>
      <c r="D105" s="943" t="s">
        <v>8125</v>
      </c>
      <c r="E105" s="943" t="s">
        <v>8126</v>
      </c>
      <c r="F105" s="953">
        <v>9</v>
      </c>
      <c r="G105" s="953">
        <v>549</v>
      </c>
      <c r="H105" s="953">
        <v>1</v>
      </c>
      <c r="I105" s="953">
        <v>61</v>
      </c>
      <c r="J105" s="953">
        <v>10</v>
      </c>
      <c r="K105" s="953">
        <v>610</v>
      </c>
      <c r="L105" s="953">
        <v>1.1111111111111112</v>
      </c>
      <c r="M105" s="953">
        <v>61</v>
      </c>
      <c r="N105" s="953">
        <v>15</v>
      </c>
      <c r="O105" s="953">
        <v>928</v>
      </c>
      <c r="P105" s="944">
        <v>1.6903460837887068</v>
      </c>
      <c r="Q105" s="954">
        <v>61.866666666666667</v>
      </c>
    </row>
    <row r="106" spans="1:17" ht="14.4" customHeight="1" x14ac:dyDescent="0.3">
      <c r="A106" s="941" t="s">
        <v>8105</v>
      </c>
      <c r="B106" s="943" t="s">
        <v>8106</v>
      </c>
      <c r="C106" s="943" t="s">
        <v>7468</v>
      </c>
      <c r="D106" s="943" t="s">
        <v>8127</v>
      </c>
      <c r="E106" s="943" t="s">
        <v>8128</v>
      </c>
      <c r="F106" s="953">
        <v>3</v>
      </c>
      <c r="G106" s="953">
        <v>1182</v>
      </c>
      <c r="H106" s="953">
        <v>1</v>
      </c>
      <c r="I106" s="953">
        <v>394</v>
      </c>
      <c r="J106" s="953">
        <v>7</v>
      </c>
      <c r="K106" s="953">
        <v>2758</v>
      </c>
      <c r="L106" s="953">
        <v>2.3333333333333335</v>
      </c>
      <c r="M106" s="953">
        <v>394</v>
      </c>
      <c r="N106" s="953">
        <v>7</v>
      </c>
      <c r="O106" s="953">
        <v>2758</v>
      </c>
      <c r="P106" s="944">
        <v>2.3333333333333335</v>
      </c>
      <c r="Q106" s="954">
        <v>394</v>
      </c>
    </row>
    <row r="107" spans="1:17" ht="14.4" customHeight="1" x14ac:dyDescent="0.3">
      <c r="A107" s="941" t="s">
        <v>8105</v>
      </c>
      <c r="B107" s="943" t="s">
        <v>8106</v>
      </c>
      <c r="C107" s="943" t="s">
        <v>7468</v>
      </c>
      <c r="D107" s="943" t="s">
        <v>8129</v>
      </c>
      <c r="E107" s="943" t="s">
        <v>8130</v>
      </c>
      <c r="F107" s="953"/>
      <c r="G107" s="953"/>
      <c r="H107" s="953"/>
      <c r="I107" s="953"/>
      <c r="J107" s="953"/>
      <c r="K107" s="953"/>
      <c r="L107" s="953"/>
      <c r="M107" s="953"/>
      <c r="N107" s="953">
        <v>1</v>
      </c>
      <c r="O107" s="953">
        <v>81</v>
      </c>
      <c r="P107" s="944"/>
      <c r="Q107" s="954">
        <v>81</v>
      </c>
    </row>
    <row r="108" spans="1:17" ht="14.4" customHeight="1" x14ac:dyDescent="0.3">
      <c r="A108" s="941" t="s">
        <v>8105</v>
      </c>
      <c r="B108" s="943" t="s">
        <v>8106</v>
      </c>
      <c r="C108" s="943" t="s">
        <v>7468</v>
      </c>
      <c r="D108" s="943" t="s">
        <v>8131</v>
      </c>
      <c r="E108" s="943" t="s">
        <v>8132</v>
      </c>
      <c r="F108" s="953">
        <v>46</v>
      </c>
      <c r="G108" s="953">
        <v>45402</v>
      </c>
      <c r="H108" s="953">
        <v>1</v>
      </c>
      <c r="I108" s="953">
        <v>987</v>
      </c>
      <c r="J108" s="953">
        <v>39</v>
      </c>
      <c r="K108" s="953">
        <v>38493</v>
      </c>
      <c r="L108" s="953">
        <v>0.84782608695652173</v>
      </c>
      <c r="M108" s="953">
        <v>987</v>
      </c>
      <c r="N108" s="953">
        <v>48</v>
      </c>
      <c r="O108" s="953">
        <v>47376</v>
      </c>
      <c r="P108" s="944">
        <v>1.0434782608695652</v>
      </c>
      <c r="Q108" s="954">
        <v>987</v>
      </c>
    </row>
    <row r="109" spans="1:17" ht="14.4" customHeight="1" x14ac:dyDescent="0.3">
      <c r="A109" s="941" t="s">
        <v>8105</v>
      </c>
      <c r="B109" s="943" t="s">
        <v>8106</v>
      </c>
      <c r="C109" s="943" t="s">
        <v>7468</v>
      </c>
      <c r="D109" s="943" t="s">
        <v>8133</v>
      </c>
      <c r="E109" s="943" t="s">
        <v>8134</v>
      </c>
      <c r="F109" s="953"/>
      <c r="G109" s="953"/>
      <c r="H109" s="953"/>
      <c r="I109" s="953"/>
      <c r="J109" s="953">
        <v>1</v>
      </c>
      <c r="K109" s="953">
        <v>191</v>
      </c>
      <c r="L109" s="953"/>
      <c r="M109" s="953">
        <v>191</v>
      </c>
      <c r="N109" s="953"/>
      <c r="O109" s="953"/>
      <c r="P109" s="944"/>
      <c r="Q109" s="954"/>
    </row>
    <row r="110" spans="1:17" ht="14.4" customHeight="1" x14ac:dyDescent="0.3">
      <c r="A110" s="941" t="s">
        <v>8105</v>
      </c>
      <c r="B110" s="943" t="s">
        <v>8106</v>
      </c>
      <c r="C110" s="943" t="s">
        <v>7468</v>
      </c>
      <c r="D110" s="943" t="s">
        <v>8135</v>
      </c>
      <c r="E110" s="943" t="s">
        <v>8136</v>
      </c>
      <c r="F110" s="953">
        <v>3</v>
      </c>
      <c r="G110" s="953">
        <v>246</v>
      </c>
      <c r="H110" s="953">
        <v>1</v>
      </c>
      <c r="I110" s="953">
        <v>82</v>
      </c>
      <c r="J110" s="953"/>
      <c r="K110" s="953"/>
      <c r="L110" s="953"/>
      <c r="M110" s="953"/>
      <c r="N110" s="953"/>
      <c r="O110" s="953"/>
      <c r="P110" s="944"/>
      <c r="Q110" s="954"/>
    </row>
    <row r="111" spans="1:17" ht="14.4" customHeight="1" x14ac:dyDescent="0.3">
      <c r="A111" s="941" t="s">
        <v>8105</v>
      </c>
      <c r="B111" s="943" t="s">
        <v>8106</v>
      </c>
      <c r="C111" s="943" t="s">
        <v>7468</v>
      </c>
      <c r="D111" s="943" t="s">
        <v>8137</v>
      </c>
      <c r="E111" s="943" t="s">
        <v>8138</v>
      </c>
      <c r="F111" s="953">
        <v>1</v>
      </c>
      <c r="G111" s="953">
        <v>262</v>
      </c>
      <c r="H111" s="953">
        <v>1</v>
      </c>
      <c r="I111" s="953">
        <v>262</v>
      </c>
      <c r="J111" s="953"/>
      <c r="K111" s="953"/>
      <c r="L111" s="953"/>
      <c r="M111" s="953"/>
      <c r="N111" s="953"/>
      <c r="O111" s="953"/>
      <c r="P111" s="944"/>
      <c r="Q111" s="954"/>
    </row>
    <row r="112" spans="1:17" ht="14.4" customHeight="1" x14ac:dyDescent="0.3">
      <c r="A112" s="941" t="s">
        <v>8105</v>
      </c>
      <c r="B112" s="943" t="s">
        <v>8106</v>
      </c>
      <c r="C112" s="943" t="s">
        <v>7468</v>
      </c>
      <c r="D112" s="943" t="s">
        <v>8139</v>
      </c>
      <c r="E112" s="943" t="s">
        <v>8140</v>
      </c>
      <c r="F112" s="953">
        <v>6</v>
      </c>
      <c r="G112" s="953">
        <v>378</v>
      </c>
      <c r="H112" s="953">
        <v>1</v>
      </c>
      <c r="I112" s="953">
        <v>63</v>
      </c>
      <c r="J112" s="953">
        <v>4</v>
      </c>
      <c r="K112" s="953">
        <v>252</v>
      </c>
      <c r="L112" s="953">
        <v>0.66666666666666663</v>
      </c>
      <c r="M112" s="953">
        <v>63</v>
      </c>
      <c r="N112" s="953">
        <v>3</v>
      </c>
      <c r="O112" s="953">
        <v>189</v>
      </c>
      <c r="P112" s="944">
        <v>0.5</v>
      </c>
      <c r="Q112" s="954">
        <v>63</v>
      </c>
    </row>
    <row r="113" spans="1:17" ht="14.4" customHeight="1" x14ac:dyDescent="0.3">
      <c r="A113" s="941" t="s">
        <v>8105</v>
      </c>
      <c r="B113" s="943" t="s">
        <v>8106</v>
      </c>
      <c r="C113" s="943" t="s">
        <v>7468</v>
      </c>
      <c r="D113" s="943" t="s">
        <v>8141</v>
      </c>
      <c r="E113" s="943" t="s">
        <v>8142</v>
      </c>
      <c r="F113" s="953">
        <v>69</v>
      </c>
      <c r="G113" s="953">
        <v>1173</v>
      </c>
      <c r="H113" s="953">
        <v>1</v>
      </c>
      <c r="I113" s="953">
        <v>17</v>
      </c>
      <c r="J113" s="953">
        <v>40</v>
      </c>
      <c r="K113" s="953">
        <v>680</v>
      </c>
      <c r="L113" s="953">
        <v>0.57971014492753625</v>
      </c>
      <c r="M113" s="953">
        <v>17</v>
      </c>
      <c r="N113" s="953">
        <v>36</v>
      </c>
      <c r="O113" s="953">
        <v>612</v>
      </c>
      <c r="P113" s="944">
        <v>0.52173913043478259</v>
      </c>
      <c r="Q113" s="954">
        <v>17</v>
      </c>
    </row>
    <row r="114" spans="1:17" ht="14.4" customHeight="1" x14ac:dyDescent="0.3">
      <c r="A114" s="941" t="s">
        <v>8105</v>
      </c>
      <c r="B114" s="943" t="s">
        <v>8106</v>
      </c>
      <c r="C114" s="943" t="s">
        <v>7468</v>
      </c>
      <c r="D114" s="943" t="s">
        <v>8143</v>
      </c>
      <c r="E114" s="943" t="s">
        <v>8144</v>
      </c>
      <c r="F114" s="953">
        <v>3</v>
      </c>
      <c r="G114" s="953">
        <v>186</v>
      </c>
      <c r="H114" s="953">
        <v>1</v>
      </c>
      <c r="I114" s="953">
        <v>62</v>
      </c>
      <c r="J114" s="953">
        <v>2</v>
      </c>
      <c r="K114" s="953">
        <v>126</v>
      </c>
      <c r="L114" s="953">
        <v>0.67741935483870963</v>
      </c>
      <c r="M114" s="953">
        <v>63</v>
      </c>
      <c r="N114" s="953"/>
      <c r="O114" s="953"/>
      <c r="P114" s="944"/>
      <c r="Q114" s="954"/>
    </row>
    <row r="115" spans="1:17" ht="14.4" customHeight="1" x14ac:dyDescent="0.3">
      <c r="A115" s="941" t="s">
        <v>8105</v>
      </c>
      <c r="B115" s="943" t="s">
        <v>8106</v>
      </c>
      <c r="C115" s="943" t="s">
        <v>7468</v>
      </c>
      <c r="D115" s="943" t="s">
        <v>8145</v>
      </c>
      <c r="E115" s="943" t="s">
        <v>8146</v>
      </c>
      <c r="F115" s="953">
        <v>7</v>
      </c>
      <c r="G115" s="953">
        <v>329</v>
      </c>
      <c r="H115" s="953">
        <v>1</v>
      </c>
      <c r="I115" s="953">
        <v>47</v>
      </c>
      <c r="J115" s="953">
        <v>7</v>
      </c>
      <c r="K115" s="953">
        <v>329</v>
      </c>
      <c r="L115" s="953">
        <v>1</v>
      </c>
      <c r="M115" s="953">
        <v>47</v>
      </c>
      <c r="N115" s="953">
        <v>6</v>
      </c>
      <c r="O115" s="953">
        <v>282</v>
      </c>
      <c r="P115" s="944">
        <v>0.8571428571428571</v>
      </c>
      <c r="Q115" s="954">
        <v>47</v>
      </c>
    </row>
    <row r="116" spans="1:17" ht="14.4" customHeight="1" x14ac:dyDescent="0.3">
      <c r="A116" s="941" t="s">
        <v>8105</v>
      </c>
      <c r="B116" s="943" t="s">
        <v>8106</v>
      </c>
      <c r="C116" s="943" t="s">
        <v>7468</v>
      </c>
      <c r="D116" s="943" t="s">
        <v>8147</v>
      </c>
      <c r="E116" s="943" t="s">
        <v>8148</v>
      </c>
      <c r="F116" s="953">
        <v>5</v>
      </c>
      <c r="G116" s="953">
        <v>300</v>
      </c>
      <c r="H116" s="953">
        <v>1</v>
      </c>
      <c r="I116" s="953">
        <v>60</v>
      </c>
      <c r="J116" s="953">
        <v>1</v>
      </c>
      <c r="K116" s="953">
        <v>60</v>
      </c>
      <c r="L116" s="953">
        <v>0.2</v>
      </c>
      <c r="M116" s="953">
        <v>60</v>
      </c>
      <c r="N116" s="953">
        <v>4</v>
      </c>
      <c r="O116" s="953">
        <v>240</v>
      </c>
      <c r="P116" s="944">
        <v>0.8</v>
      </c>
      <c r="Q116" s="954">
        <v>60</v>
      </c>
    </row>
    <row r="117" spans="1:17" ht="14.4" customHeight="1" x14ac:dyDescent="0.3">
      <c r="A117" s="941" t="s">
        <v>8105</v>
      </c>
      <c r="B117" s="943" t="s">
        <v>8106</v>
      </c>
      <c r="C117" s="943" t="s">
        <v>7468</v>
      </c>
      <c r="D117" s="943" t="s">
        <v>8149</v>
      </c>
      <c r="E117" s="943" t="s">
        <v>8150</v>
      </c>
      <c r="F117" s="953">
        <v>1</v>
      </c>
      <c r="G117" s="953">
        <v>96</v>
      </c>
      <c r="H117" s="953">
        <v>1</v>
      </c>
      <c r="I117" s="953">
        <v>96</v>
      </c>
      <c r="J117" s="953"/>
      <c r="K117" s="953"/>
      <c r="L117" s="953"/>
      <c r="M117" s="953"/>
      <c r="N117" s="953">
        <v>1</v>
      </c>
      <c r="O117" s="953">
        <v>97</v>
      </c>
      <c r="P117" s="944">
        <v>1.0104166666666667</v>
      </c>
      <c r="Q117" s="954">
        <v>97</v>
      </c>
    </row>
    <row r="118" spans="1:17" ht="14.4" customHeight="1" x14ac:dyDescent="0.3">
      <c r="A118" s="941" t="s">
        <v>8105</v>
      </c>
      <c r="B118" s="943" t="s">
        <v>8106</v>
      </c>
      <c r="C118" s="943" t="s">
        <v>7468</v>
      </c>
      <c r="D118" s="943" t="s">
        <v>8151</v>
      </c>
      <c r="E118" s="943" t="s">
        <v>8152</v>
      </c>
      <c r="F118" s="953">
        <v>1</v>
      </c>
      <c r="G118" s="953">
        <v>60</v>
      </c>
      <c r="H118" s="953">
        <v>1</v>
      </c>
      <c r="I118" s="953">
        <v>60</v>
      </c>
      <c r="J118" s="953"/>
      <c r="K118" s="953"/>
      <c r="L118" s="953"/>
      <c r="M118" s="953"/>
      <c r="N118" s="953">
        <v>1</v>
      </c>
      <c r="O118" s="953">
        <v>60</v>
      </c>
      <c r="P118" s="944">
        <v>1</v>
      </c>
      <c r="Q118" s="954">
        <v>60</v>
      </c>
    </row>
    <row r="119" spans="1:17" ht="14.4" customHeight="1" x14ac:dyDescent="0.3">
      <c r="A119" s="941" t="s">
        <v>8105</v>
      </c>
      <c r="B119" s="943" t="s">
        <v>8106</v>
      </c>
      <c r="C119" s="943" t="s">
        <v>7468</v>
      </c>
      <c r="D119" s="943" t="s">
        <v>8153</v>
      </c>
      <c r="E119" s="943" t="s">
        <v>8154</v>
      </c>
      <c r="F119" s="953">
        <v>17</v>
      </c>
      <c r="G119" s="953">
        <v>323</v>
      </c>
      <c r="H119" s="953">
        <v>1</v>
      </c>
      <c r="I119" s="953">
        <v>19</v>
      </c>
      <c r="J119" s="953">
        <v>17</v>
      </c>
      <c r="K119" s="953">
        <v>323</v>
      </c>
      <c r="L119" s="953">
        <v>1</v>
      </c>
      <c r="M119" s="953">
        <v>19</v>
      </c>
      <c r="N119" s="953">
        <v>13</v>
      </c>
      <c r="O119" s="953">
        <v>247</v>
      </c>
      <c r="P119" s="944">
        <v>0.76470588235294112</v>
      </c>
      <c r="Q119" s="954">
        <v>19</v>
      </c>
    </row>
    <row r="120" spans="1:17" ht="14.4" customHeight="1" x14ac:dyDescent="0.3">
      <c r="A120" s="941" t="s">
        <v>8105</v>
      </c>
      <c r="B120" s="943" t="s">
        <v>8106</v>
      </c>
      <c r="C120" s="943" t="s">
        <v>7468</v>
      </c>
      <c r="D120" s="943" t="s">
        <v>8155</v>
      </c>
      <c r="E120" s="943" t="s">
        <v>8156</v>
      </c>
      <c r="F120" s="953"/>
      <c r="G120" s="953"/>
      <c r="H120" s="953"/>
      <c r="I120" s="953"/>
      <c r="J120" s="953"/>
      <c r="K120" s="953"/>
      <c r="L120" s="953"/>
      <c r="M120" s="953"/>
      <c r="N120" s="953">
        <v>1</v>
      </c>
      <c r="O120" s="953">
        <v>1452</v>
      </c>
      <c r="P120" s="944"/>
      <c r="Q120" s="954">
        <v>1452</v>
      </c>
    </row>
    <row r="121" spans="1:17" ht="14.4" customHeight="1" x14ac:dyDescent="0.3">
      <c r="A121" s="941" t="s">
        <v>8105</v>
      </c>
      <c r="B121" s="943" t="s">
        <v>8106</v>
      </c>
      <c r="C121" s="943" t="s">
        <v>7468</v>
      </c>
      <c r="D121" s="943" t="s">
        <v>8157</v>
      </c>
      <c r="E121" s="943" t="s">
        <v>8158</v>
      </c>
      <c r="F121" s="953">
        <v>72</v>
      </c>
      <c r="G121" s="953">
        <v>28152</v>
      </c>
      <c r="H121" s="953">
        <v>1</v>
      </c>
      <c r="I121" s="953">
        <v>391</v>
      </c>
      <c r="J121" s="953">
        <v>87</v>
      </c>
      <c r="K121" s="953">
        <v>34017</v>
      </c>
      <c r="L121" s="953">
        <v>1.2083333333333333</v>
      </c>
      <c r="M121" s="953">
        <v>391</v>
      </c>
      <c r="N121" s="953">
        <v>71</v>
      </c>
      <c r="O121" s="953">
        <v>27761</v>
      </c>
      <c r="P121" s="944">
        <v>0.98611111111111116</v>
      </c>
      <c r="Q121" s="954">
        <v>391</v>
      </c>
    </row>
    <row r="122" spans="1:17" ht="14.4" customHeight="1" x14ac:dyDescent="0.3">
      <c r="A122" s="941" t="s">
        <v>8105</v>
      </c>
      <c r="B122" s="943" t="s">
        <v>8106</v>
      </c>
      <c r="C122" s="943" t="s">
        <v>7468</v>
      </c>
      <c r="D122" s="943" t="s">
        <v>8159</v>
      </c>
      <c r="E122" s="943" t="s">
        <v>8160</v>
      </c>
      <c r="F122" s="953">
        <v>1</v>
      </c>
      <c r="G122" s="953">
        <v>461</v>
      </c>
      <c r="H122" s="953">
        <v>1</v>
      </c>
      <c r="I122" s="953">
        <v>461</v>
      </c>
      <c r="J122" s="953">
        <v>30</v>
      </c>
      <c r="K122" s="953">
        <v>13830</v>
      </c>
      <c r="L122" s="953">
        <v>30</v>
      </c>
      <c r="M122" s="953">
        <v>461</v>
      </c>
      <c r="N122" s="953">
        <v>19</v>
      </c>
      <c r="O122" s="953">
        <v>8777</v>
      </c>
      <c r="P122" s="944">
        <v>19.039045553145336</v>
      </c>
      <c r="Q122" s="954">
        <v>461.94736842105266</v>
      </c>
    </row>
    <row r="123" spans="1:17" ht="14.4" customHeight="1" x14ac:dyDescent="0.3">
      <c r="A123" s="941" t="s">
        <v>8105</v>
      </c>
      <c r="B123" s="943" t="s">
        <v>8106</v>
      </c>
      <c r="C123" s="943" t="s">
        <v>7468</v>
      </c>
      <c r="D123" s="943" t="s">
        <v>8161</v>
      </c>
      <c r="E123" s="943" t="s">
        <v>8162</v>
      </c>
      <c r="F123" s="953">
        <v>5</v>
      </c>
      <c r="G123" s="953">
        <v>1560</v>
      </c>
      <c r="H123" s="953">
        <v>1</v>
      </c>
      <c r="I123" s="953">
        <v>312</v>
      </c>
      <c r="J123" s="953">
        <v>3</v>
      </c>
      <c r="K123" s="953">
        <v>936</v>
      </c>
      <c r="L123" s="953">
        <v>0.6</v>
      </c>
      <c r="M123" s="953">
        <v>312</v>
      </c>
      <c r="N123" s="953">
        <v>4</v>
      </c>
      <c r="O123" s="953">
        <v>1248</v>
      </c>
      <c r="P123" s="944">
        <v>0.8</v>
      </c>
      <c r="Q123" s="954">
        <v>312</v>
      </c>
    </row>
    <row r="124" spans="1:17" ht="14.4" customHeight="1" x14ac:dyDescent="0.3">
      <c r="A124" s="941" t="s">
        <v>8105</v>
      </c>
      <c r="B124" s="943" t="s">
        <v>8106</v>
      </c>
      <c r="C124" s="943" t="s">
        <v>7468</v>
      </c>
      <c r="D124" s="943" t="s">
        <v>8163</v>
      </c>
      <c r="E124" s="943" t="s">
        <v>8164</v>
      </c>
      <c r="F124" s="953">
        <v>36</v>
      </c>
      <c r="G124" s="953">
        <v>30600</v>
      </c>
      <c r="H124" s="953">
        <v>1</v>
      </c>
      <c r="I124" s="953">
        <v>850</v>
      </c>
      <c r="J124" s="953">
        <v>28</v>
      </c>
      <c r="K124" s="953">
        <v>23828</v>
      </c>
      <c r="L124" s="953">
        <v>0.77869281045751637</v>
      </c>
      <c r="M124" s="953">
        <v>851</v>
      </c>
      <c r="N124" s="953">
        <v>50</v>
      </c>
      <c r="O124" s="953">
        <v>42591</v>
      </c>
      <c r="P124" s="944">
        <v>1.3918627450980392</v>
      </c>
      <c r="Q124" s="954">
        <v>851.82</v>
      </c>
    </row>
    <row r="125" spans="1:17" ht="14.4" customHeight="1" x14ac:dyDescent="0.3">
      <c r="A125" s="941" t="s">
        <v>8105</v>
      </c>
      <c r="B125" s="943" t="s">
        <v>8106</v>
      </c>
      <c r="C125" s="943" t="s">
        <v>7468</v>
      </c>
      <c r="D125" s="943" t="s">
        <v>8165</v>
      </c>
      <c r="E125" s="943" t="s">
        <v>8166</v>
      </c>
      <c r="F125" s="953"/>
      <c r="G125" s="953"/>
      <c r="H125" s="953"/>
      <c r="I125" s="953"/>
      <c r="J125" s="953">
        <v>1</v>
      </c>
      <c r="K125" s="953">
        <v>166</v>
      </c>
      <c r="L125" s="953"/>
      <c r="M125" s="953">
        <v>166</v>
      </c>
      <c r="N125" s="953"/>
      <c r="O125" s="953"/>
      <c r="P125" s="944"/>
      <c r="Q125" s="954"/>
    </row>
    <row r="126" spans="1:17" ht="14.4" customHeight="1" x14ac:dyDescent="0.3">
      <c r="A126" s="941" t="s">
        <v>8105</v>
      </c>
      <c r="B126" s="943" t="s">
        <v>8106</v>
      </c>
      <c r="C126" s="943" t="s">
        <v>7468</v>
      </c>
      <c r="D126" s="943" t="s">
        <v>8167</v>
      </c>
      <c r="E126" s="943" t="s">
        <v>8168</v>
      </c>
      <c r="F126" s="953">
        <v>2</v>
      </c>
      <c r="G126" s="953">
        <v>330</v>
      </c>
      <c r="H126" s="953">
        <v>1</v>
      </c>
      <c r="I126" s="953">
        <v>165</v>
      </c>
      <c r="J126" s="953">
        <v>4</v>
      </c>
      <c r="K126" s="953">
        <v>660</v>
      </c>
      <c r="L126" s="953">
        <v>2</v>
      </c>
      <c r="M126" s="953">
        <v>165</v>
      </c>
      <c r="N126" s="953">
        <v>6</v>
      </c>
      <c r="O126" s="953">
        <v>992</v>
      </c>
      <c r="P126" s="944">
        <v>3.0060606060606059</v>
      </c>
      <c r="Q126" s="954">
        <v>165.33333333333334</v>
      </c>
    </row>
    <row r="127" spans="1:17" ht="14.4" customHeight="1" x14ac:dyDescent="0.3">
      <c r="A127" s="941" t="s">
        <v>8105</v>
      </c>
      <c r="B127" s="943" t="s">
        <v>8106</v>
      </c>
      <c r="C127" s="943" t="s">
        <v>7468</v>
      </c>
      <c r="D127" s="943" t="s">
        <v>8169</v>
      </c>
      <c r="E127" s="943" t="s">
        <v>8170</v>
      </c>
      <c r="F127" s="953"/>
      <c r="G127" s="953"/>
      <c r="H127" s="953"/>
      <c r="I127" s="953"/>
      <c r="J127" s="953"/>
      <c r="K127" s="953"/>
      <c r="L127" s="953"/>
      <c r="M127" s="953"/>
      <c r="N127" s="953">
        <v>1</v>
      </c>
      <c r="O127" s="953">
        <v>236</v>
      </c>
      <c r="P127" s="944"/>
      <c r="Q127" s="954">
        <v>236</v>
      </c>
    </row>
    <row r="128" spans="1:17" ht="14.4" customHeight="1" x14ac:dyDescent="0.3">
      <c r="A128" s="941" t="s">
        <v>8105</v>
      </c>
      <c r="B128" s="943" t="s">
        <v>8106</v>
      </c>
      <c r="C128" s="943" t="s">
        <v>7468</v>
      </c>
      <c r="D128" s="943" t="s">
        <v>8171</v>
      </c>
      <c r="E128" s="943" t="s">
        <v>8172</v>
      </c>
      <c r="F128" s="953"/>
      <c r="G128" s="953"/>
      <c r="H128" s="953"/>
      <c r="I128" s="953"/>
      <c r="J128" s="953">
        <v>1</v>
      </c>
      <c r="K128" s="953">
        <v>349</v>
      </c>
      <c r="L128" s="953"/>
      <c r="M128" s="953">
        <v>349</v>
      </c>
      <c r="N128" s="953">
        <v>1</v>
      </c>
      <c r="O128" s="953">
        <v>351</v>
      </c>
      <c r="P128" s="944"/>
      <c r="Q128" s="954">
        <v>351</v>
      </c>
    </row>
    <row r="129" spans="1:17" ht="14.4" customHeight="1" x14ac:dyDescent="0.3">
      <c r="A129" s="941" t="s">
        <v>8105</v>
      </c>
      <c r="B129" s="943" t="s">
        <v>8106</v>
      </c>
      <c r="C129" s="943" t="s">
        <v>7468</v>
      </c>
      <c r="D129" s="943" t="s">
        <v>8173</v>
      </c>
      <c r="E129" s="943" t="s">
        <v>8174</v>
      </c>
      <c r="F129" s="953"/>
      <c r="G129" s="953"/>
      <c r="H129" s="953"/>
      <c r="I129" s="953"/>
      <c r="J129" s="953">
        <v>1</v>
      </c>
      <c r="K129" s="953">
        <v>349</v>
      </c>
      <c r="L129" s="953"/>
      <c r="M129" s="953">
        <v>349</v>
      </c>
      <c r="N129" s="953"/>
      <c r="O129" s="953"/>
      <c r="P129" s="944"/>
      <c r="Q129" s="954"/>
    </row>
    <row r="130" spans="1:17" ht="14.4" customHeight="1" x14ac:dyDescent="0.3">
      <c r="A130" s="941" t="s">
        <v>8105</v>
      </c>
      <c r="B130" s="943" t="s">
        <v>8106</v>
      </c>
      <c r="C130" s="943" t="s">
        <v>7468</v>
      </c>
      <c r="D130" s="943" t="s">
        <v>8175</v>
      </c>
      <c r="E130" s="943" t="s">
        <v>8176</v>
      </c>
      <c r="F130" s="953"/>
      <c r="G130" s="953"/>
      <c r="H130" s="953"/>
      <c r="I130" s="953"/>
      <c r="J130" s="953">
        <v>1</v>
      </c>
      <c r="K130" s="953">
        <v>1210</v>
      </c>
      <c r="L130" s="953"/>
      <c r="M130" s="953">
        <v>1210</v>
      </c>
      <c r="N130" s="953"/>
      <c r="O130" s="953"/>
      <c r="P130" s="944"/>
      <c r="Q130" s="954"/>
    </row>
    <row r="131" spans="1:17" ht="14.4" customHeight="1" x14ac:dyDescent="0.3">
      <c r="A131" s="941" t="s">
        <v>8105</v>
      </c>
      <c r="B131" s="943" t="s">
        <v>8106</v>
      </c>
      <c r="C131" s="943" t="s">
        <v>7468</v>
      </c>
      <c r="D131" s="943" t="s">
        <v>8177</v>
      </c>
      <c r="E131" s="943" t="s">
        <v>8178</v>
      </c>
      <c r="F131" s="953">
        <v>101</v>
      </c>
      <c r="G131" s="953">
        <v>78982</v>
      </c>
      <c r="H131" s="953">
        <v>1</v>
      </c>
      <c r="I131" s="953">
        <v>782</v>
      </c>
      <c r="J131" s="953">
        <v>79</v>
      </c>
      <c r="K131" s="953">
        <v>61857</v>
      </c>
      <c r="L131" s="953">
        <v>0.78317844572181006</v>
      </c>
      <c r="M131" s="953">
        <v>783</v>
      </c>
      <c r="N131" s="953">
        <v>100</v>
      </c>
      <c r="O131" s="953">
        <v>78460</v>
      </c>
      <c r="P131" s="944">
        <v>0.99339089919222101</v>
      </c>
      <c r="Q131" s="954">
        <v>784.6</v>
      </c>
    </row>
    <row r="132" spans="1:17" ht="14.4" customHeight="1" x14ac:dyDescent="0.3">
      <c r="A132" s="941" t="s">
        <v>8105</v>
      </c>
      <c r="B132" s="943" t="s">
        <v>8106</v>
      </c>
      <c r="C132" s="943" t="s">
        <v>7468</v>
      </c>
      <c r="D132" s="943" t="s">
        <v>8179</v>
      </c>
      <c r="E132" s="943" t="s">
        <v>8180</v>
      </c>
      <c r="F132" s="953">
        <v>6</v>
      </c>
      <c r="G132" s="953">
        <v>1116</v>
      </c>
      <c r="H132" s="953">
        <v>1</v>
      </c>
      <c r="I132" s="953">
        <v>186</v>
      </c>
      <c r="J132" s="953">
        <v>4</v>
      </c>
      <c r="K132" s="953">
        <v>744</v>
      </c>
      <c r="L132" s="953">
        <v>0.66666666666666663</v>
      </c>
      <c r="M132" s="953">
        <v>186</v>
      </c>
      <c r="N132" s="953">
        <v>9</v>
      </c>
      <c r="O132" s="953">
        <v>1674</v>
      </c>
      <c r="P132" s="944">
        <v>1.5</v>
      </c>
      <c r="Q132" s="954">
        <v>186</v>
      </c>
    </row>
    <row r="133" spans="1:17" ht="14.4" customHeight="1" x14ac:dyDescent="0.3">
      <c r="A133" s="941" t="s">
        <v>8105</v>
      </c>
      <c r="B133" s="943" t="s">
        <v>8106</v>
      </c>
      <c r="C133" s="943" t="s">
        <v>7468</v>
      </c>
      <c r="D133" s="943" t="s">
        <v>8181</v>
      </c>
      <c r="E133" s="943" t="s">
        <v>8182</v>
      </c>
      <c r="F133" s="953">
        <v>1</v>
      </c>
      <c r="G133" s="953">
        <v>176</v>
      </c>
      <c r="H133" s="953">
        <v>1</v>
      </c>
      <c r="I133" s="953">
        <v>176</v>
      </c>
      <c r="J133" s="953"/>
      <c r="K133" s="953"/>
      <c r="L133" s="953"/>
      <c r="M133" s="953"/>
      <c r="N133" s="953"/>
      <c r="O133" s="953"/>
      <c r="P133" s="944"/>
      <c r="Q133" s="954"/>
    </row>
    <row r="134" spans="1:17" ht="14.4" customHeight="1" x14ac:dyDescent="0.3">
      <c r="A134" s="941" t="s">
        <v>8105</v>
      </c>
      <c r="B134" s="943" t="s">
        <v>8106</v>
      </c>
      <c r="C134" s="943" t="s">
        <v>7468</v>
      </c>
      <c r="D134" s="943" t="s">
        <v>8183</v>
      </c>
      <c r="E134" s="943" t="s">
        <v>8184</v>
      </c>
      <c r="F134" s="953">
        <v>4</v>
      </c>
      <c r="G134" s="953">
        <v>1444</v>
      </c>
      <c r="H134" s="953">
        <v>1</v>
      </c>
      <c r="I134" s="953">
        <v>361</v>
      </c>
      <c r="J134" s="953"/>
      <c r="K134" s="953"/>
      <c r="L134" s="953"/>
      <c r="M134" s="953"/>
      <c r="N134" s="953">
        <v>1</v>
      </c>
      <c r="O134" s="953">
        <v>362</v>
      </c>
      <c r="P134" s="944">
        <v>0.25069252077562326</v>
      </c>
      <c r="Q134" s="954">
        <v>362</v>
      </c>
    </row>
    <row r="135" spans="1:17" ht="14.4" customHeight="1" x14ac:dyDescent="0.3">
      <c r="A135" s="941" t="s">
        <v>8105</v>
      </c>
      <c r="B135" s="943" t="s">
        <v>8106</v>
      </c>
      <c r="C135" s="943" t="s">
        <v>7468</v>
      </c>
      <c r="D135" s="943" t="s">
        <v>8185</v>
      </c>
      <c r="E135" s="943" t="s">
        <v>8186</v>
      </c>
      <c r="F135" s="953">
        <v>13</v>
      </c>
      <c r="G135" s="953">
        <v>2938</v>
      </c>
      <c r="H135" s="953">
        <v>1</v>
      </c>
      <c r="I135" s="953">
        <v>226</v>
      </c>
      <c r="J135" s="953">
        <v>7</v>
      </c>
      <c r="K135" s="953">
        <v>1589</v>
      </c>
      <c r="L135" s="953">
        <v>0.54084411164057178</v>
      </c>
      <c r="M135" s="953">
        <v>227</v>
      </c>
      <c r="N135" s="953">
        <v>11</v>
      </c>
      <c r="O135" s="953">
        <v>2503</v>
      </c>
      <c r="P135" s="944">
        <v>0.85194009530292714</v>
      </c>
      <c r="Q135" s="954">
        <v>227.54545454545453</v>
      </c>
    </row>
    <row r="136" spans="1:17" ht="14.4" customHeight="1" x14ac:dyDescent="0.3">
      <c r="A136" s="941" t="s">
        <v>8105</v>
      </c>
      <c r="B136" s="943" t="s">
        <v>8106</v>
      </c>
      <c r="C136" s="943" t="s">
        <v>7468</v>
      </c>
      <c r="D136" s="943" t="s">
        <v>8187</v>
      </c>
      <c r="E136" s="943" t="s">
        <v>8188</v>
      </c>
      <c r="F136" s="953"/>
      <c r="G136" s="953"/>
      <c r="H136" s="953"/>
      <c r="I136" s="953"/>
      <c r="J136" s="953"/>
      <c r="K136" s="953"/>
      <c r="L136" s="953"/>
      <c r="M136" s="953"/>
      <c r="N136" s="953">
        <v>1</v>
      </c>
      <c r="O136" s="953">
        <v>157</v>
      </c>
      <c r="P136" s="944"/>
      <c r="Q136" s="954">
        <v>157</v>
      </c>
    </row>
    <row r="137" spans="1:17" ht="14.4" customHeight="1" x14ac:dyDescent="0.3">
      <c r="A137" s="941" t="s">
        <v>8105</v>
      </c>
      <c r="B137" s="943" t="s">
        <v>8106</v>
      </c>
      <c r="C137" s="943" t="s">
        <v>7468</v>
      </c>
      <c r="D137" s="943" t="s">
        <v>8189</v>
      </c>
      <c r="E137" s="943" t="s">
        <v>8190</v>
      </c>
      <c r="F137" s="953">
        <v>28</v>
      </c>
      <c r="G137" s="953">
        <v>12852</v>
      </c>
      <c r="H137" s="953">
        <v>1</v>
      </c>
      <c r="I137" s="953">
        <v>459</v>
      </c>
      <c r="J137" s="953">
        <v>48</v>
      </c>
      <c r="K137" s="953">
        <v>22080</v>
      </c>
      <c r="L137" s="953">
        <v>1.7180205415499532</v>
      </c>
      <c r="M137" s="953">
        <v>460</v>
      </c>
      <c r="N137" s="953">
        <v>39</v>
      </c>
      <c r="O137" s="953">
        <v>17959</v>
      </c>
      <c r="P137" s="944">
        <v>1.3973700591347651</v>
      </c>
      <c r="Q137" s="954">
        <v>460.4871794871795</v>
      </c>
    </row>
    <row r="138" spans="1:17" ht="14.4" customHeight="1" x14ac:dyDescent="0.3">
      <c r="A138" s="941" t="s">
        <v>8105</v>
      </c>
      <c r="B138" s="943" t="s">
        <v>8106</v>
      </c>
      <c r="C138" s="943" t="s">
        <v>7468</v>
      </c>
      <c r="D138" s="943" t="s">
        <v>8191</v>
      </c>
      <c r="E138" s="943" t="s">
        <v>8192</v>
      </c>
      <c r="F138" s="953">
        <v>4</v>
      </c>
      <c r="G138" s="953">
        <v>2236</v>
      </c>
      <c r="H138" s="953">
        <v>1</v>
      </c>
      <c r="I138" s="953">
        <v>559</v>
      </c>
      <c r="J138" s="953">
        <v>7</v>
      </c>
      <c r="K138" s="953">
        <v>3920</v>
      </c>
      <c r="L138" s="953">
        <v>1.7531305903398926</v>
      </c>
      <c r="M138" s="953">
        <v>560</v>
      </c>
      <c r="N138" s="953">
        <v>3</v>
      </c>
      <c r="O138" s="953">
        <v>1681</v>
      </c>
      <c r="P138" s="944">
        <v>0.75178890876565296</v>
      </c>
      <c r="Q138" s="954">
        <v>560.33333333333337</v>
      </c>
    </row>
    <row r="139" spans="1:17" ht="14.4" customHeight="1" x14ac:dyDescent="0.3">
      <c r="A139" s="941" t="s">
        <v>8105</v>
      </c>
      <c r="B139" s="943" t="s">
        <v>8106</v>
      </c>
      <c r="C139" s="943" t="s">
        <v>7468</v>
      </c>
      <c r="D139" s="943" t="s">
        <v>8193</v>
      </c>
      <c r="E139" s="943" t="s">
        <v>8194</v>
      </c>
      <c r="F139" s="953">
        <v>1</v>
      </c>
      <c r="G139" s="953">
        <v>130</v>
      </c>
      <c r="H139" s="953">
        <v>1</v>
      </c>
      <c r="I139" s="953">
        <v>130</v>
      </c>
      <c r="J139" s="953"/>
      <c r="K139" s="953"/>
      <c r="L139" s="953"/>
      <c r="M139" s="953"/>
      <c r="N139" s="953">
        <v>1</v>
      </c>
      <c r="O139" s="953">
        <v>132</v>
      </c>
      <c r="P139" s="944">
        <v>1.0153846153846153</v>
      </c>
      <c r="Q139" s="954">
        <v>132</v>
      </c>
    </row>
    <row r="140" spans="1:17" ht="14.4" customHeight="1" x14ac:dyDescent="0.3">
      <c r="A140" s="941" t="s">
        <v>8105</v>
      </c>
      <c r="B140" s="943" t="s">
        <v>8106</v>
      </c>
      <c r="C140" s="943" t="s">
        <v>7468</v>
      </c>
      <c r="D140" s="943" t="s">
        <v>8195</v>
      </c>
      <c r="E140" s="943" t="s">
        <v>8196</v>
      </c>
      <c r="F140" s="953"/>
      <c r="G140" s="953"/>
      <c r="H140" s="953"/>
      <c r="I140" s="953"/>
      <c r="J140" s="953">
        <v>6</v>
      </c>
      <c r="K140" s="953">
        <v>1062</v>
      </c>
      <c r="L140" s="953"/>
      <c r="M140" s="953">
        <v>177</v>
      </c>
      <c r="N140" s="953">
        <v>5</v>
      </c>
      <c r="O140" s="953">
        <v>888</v>
      </c>
      <c r="P140" s="944"/>
      <c r="Q140" s="954">
        <v>177.6</v>
      </c>
    </row>
    <row r="141" spans="1:17" ht="14.4" customHeight="1" x14ac:dyDescent="0.3">
      <c r="A141" s="941" t="s">
        <v>8105</v>
      </c>
      <c r="B141" s="943" t="s">
        <v>8106</v>
      </c>
      <c r="C141" s="943" t="s">
        <v>7468</v>
      </c>
      <c r="D141" s="943" t="s">
        <v>8197</v>
      </c>
      <c r="E141" s="943" t="s">
        <v>8198</v>
      </c>
      <c r="F141" s="953">
        <v>1</v>
      </c>
      <c r="G141" s="953">
        <v>411</v>
      </c>
      <c r="H141" s="953">
        <v>1</v>
      </c>
      <c r="I141" s="953">
        <v>411</v>
      </c>
      <c r="J141" s="953">
        <v>1</v>
      </c>
      <c r="K141" s="953">
        <v>412</v>
      </c>
      <c r="L141" s="953">
        <v>1.002433090024331</v>
      </c>
      <c r="M141" s="953">
        <v>412</v>
      </c>
      <c r="N141" s="953">
        <v>1</v>
      </c>
      <c r="O141" s="953">
        <v>413</v>
      </c>
      <c r="P141" s="944">
        <v>1.0048661800486618</v>
      </c>
      <c r="Q141" s="954">
        <v>413</v>
      </c>
    </row>
    <row r="142" spans="1:17" ht="14.4" customHeight="1" x14ac:dyDescent="0.3">
      <c r="A142" s="941" t="s">
        <v>8105</v>
      </c>
      <c r="B142" s="943" t="s">
        <v>8106</v>
      </c>
      <c r="C142" s="943" t="s">
        <v>7468</v>
      </c>
      <c r="D142" s="943" t="s">
        <v>8199</v>
      </c>
      <c r="E142" s="943" t="s">
        <v>8200</v>
      </c>
      <c r="F142" s="953">
        <v>210</v>
      </c>
      <c r="G142" s="953">
        <v>196980</v>
      </c>
      <c r="H142" s="953">
        <v>1</v>
      </c>
      <c r="I142" s="953">
        <v>938</v>
      </c>
      <c r="J142" s="953">
        <v>205</v>
      </c>
      <c r="K142" s="953">
        <v>192495</v>
      </c>
      <c r="L142" s="953">
        <v>0.97723119098385625</v>
      </c>
      <c r="M142" s="953">
        <v>939</v>
      </c>
      <c r="N142" s="953">
        <v>127</v>
      </c>
      <c r="O142" s="953">
        <v>119338</v>
      </c>
      <c r="P142" s="944">
        <v>0.60583815615798553</v>
      </c>
      <c r="Q142" s="954">
        <v>939.66929133858264</v>
      </c>
    </row>
    <row r="143" spans="1:17" ht="14.4" customHeight="1" x14ac:dyDescent="0.3">
      <c r="A143" s="941" t="s">
        <v>8105</v>
      </c>
      <c r="B143" s="943" t="s">
        <v>8106</v>
      </c>
      <c r="C143" s="943" t="s">
        <v>7468</v>
      </c>
      <c r="D143" s="943" t="s">
        <v>8201</v>
      </c>
      <c r="E143" s="943" t="s">
        <v>8202</v>
      </c>
      <c r="F143" s="953">
        <v>1</v>
      </c>
      <c r="G143" s="953">
        <v>393</v>
      </c>
      <c r="H143" s="953">
        <v>1</v>
      </c>
      <c r="I143" s="953">
        <v>393</v>
      </c>
      <c r="J143" s="953">
        <v>1</v>
      </c>
      <c r="K143" s="953">
        <v>394</v>
      </c>
      <c r="L143" s="953">
        <v>1.0025445292620865</v>
      </c>
      <c r="M143" s="953">
        <v>394</v>
      </c>
      <c r="N143" s="953">
        <v>3</v>
      </c>
      <c r="O143" s="953">
        <v>1184</v>
      </c>
      <c r="P143" s="944">
        <v>3.0127226463104324</v>
      </c>
      <c r="Q143" s="954">
        <v>394.66666666666669</v>
      </c>
    </row>
    <row r="144" spans="1:17" ht="14.4" customHeight="1" x14ac:dyDescent="0.3">
      <c r="A144" s="941" t="s">
        <v>8105</v>
      </c>
      <c r="B144" s="943" t="s">
        <v>8106</v>
      </c>
      <c r="C144" s="943" t="s">
        <v>7468</v>
      </c>
      <c r="D144" s="943" t="s">
        <v>8203</v>
      </c>
      <c r="E144" s="943" t="s">
        <v>8204</v>
      </c>
      <c r="F144" s="953"/>
      <c r="G144" s="953"/>
      <c r="H144" s="953"/>
      <c r="I144" s="953"/>
      <c r="J144" s="953">
        <v>1</v>
      </c>
      <c r="K144" s="953">
        <v>309</v>
      </c>
      <c r="L144" s="953"/>
      <c r="M144" s="953">
        <v>309</v>
      </c>
      <c r="N144" s="953">
        <v>1</v>
      </c>
      <c r="O144" s="953">
        <v>309</v>
      </c>
      <c r="P144" s="944"/>
      <c r="Q144" s="954">
        <v>309</v>
      </c>
    </row>
    <row r="145" spans="1:17" ht="14.4" customHeight="1" x14ac:dyDescent="0.3">
      <c r="A145" s="941" t="s">
        <v>8105</v>
      </c>
      <c r="B145" s="943" t="s">
        <v>8106</v>
      </c>
      <c r="C145" s="943" t="s">
        <v>7468</v>
      </c>
      <c r="D145" s="943" t="s">
        <v>8205</v>
      </c>
      <c r="E145" s="943" t="s">
        <v>8206</v>
      </c>
      <c r="F145" s="953"/>
      <c r="G145" s="953"/>
      <c r="H145" s="953"/>
      <c r="I145" s="953"/>
      <c r="J145" s="953"/>
      <c r="K145" s="953"/>
      <c r="L145" s="953"/>
      <c r="M145" s="953"/>
      <c r="N145" s="953">
        <v>2</v>
      </c>
      <c r="O145" s="953">
        <v>178</v>
      </c>
      <c r="P145" s="944"/>
      <c r="Q145" s="954">
        <v>89</v>
      </c>
    </row>
    <row r="146" spans="1:17" ht="14.4" customHeight="1" x14ac:dyDescent="0.3">
      <c r="A146" s="941" t="s">
        <v>8105</v>
      </c>
      <c r="B146" s="943" t="s">
        <v>8106</v>
      </c>
      <c r="C146" s="943" t="s">
        <v>7468</v>
      </c>
      <c r="D146" s="943" t="s">
        <v>8207</v>
      </c>
      <c r="E146" s="943" t="s">
        <v>8208</v>
      </c>
      <c r="F146" s="953">
        <v>343</v>
      </c>
      <c r="G146" s="953">
        <v>9947</v>
      </c>
      <c r="H146" s="953">
        <v>1</v>
      </c>
      <c r="I146" s="953">
        <v>29</v>
      </c>
      <c r="J146" s="953">
        <v>371</v>
      </c>
      <c r="K146" s="953">
        <v>10759</v>
      </c>
      <c r="L146" s="953">
        <v>1.0816326530612246</v>
      </c>
      <c r="M146" s="953">
        <v>29</v>
      </c>
      <c r="N146" s="953">
        <v>547</v>
      </c>
      <c r="O146" s="953">
        <v>16269</v>
      </c>
      <c r="P146" s="944">
        <v>1.6355685131195334</v>
      </c>
      <c r="Q146" s="954">
        <v>29.742230347349178</v>
      </c>
    </row>
    <row r="147" spans="1:17" ht="14.4" customHeight="1" x14ac:dyDescent="0.3">
      <c r="A147" s="941" t="s">
        <v>8105</v>
      </c>
      <c r="B147" s="943" t="s">
        <v>8106</v>
      </c>
      <c r="C147" s="943" t="s">
        <v>7468</v>
      </c>
      <c r="D147" s="943" t="s">
        <v>8209</v>
      </c>
      <c r="E147" s="943" t="s">
        <v>8210</v>
      </c>
      <c r="F147" s="953">
        <v>5</v>
      </c>
      <c r="G147" s="953">
        <v>250</v>
      </c>
      <c r="H147" s="953">
        <v>1</v>
      </c>
      <c r="I147" s="953">
        <v>50</v>
      </c>
      <c r="J147" s="953">
        <v>1</v>
      </c>
      <c r="K147" s="953">
        <v>50</v>
      </c>
      <c r="L147" s="953">
        <v>0.2</v>
      </c>
      <c r="M147" s="953">
        <v>50</v>
      </c>
      <c r="N147" s="953">
        <v>4</v>
      </c>
      <c r="O147" s="953">
        <v>200</v>
      </c>
      <c r="P147" s="944">
        <v>0.8</v>
      </c>
      <c r="Q147" s="954">
        <v>50</v>
      </c>
    </row>
    <row r="148" spans="1:17" ht="14.4" customHeight="1" x14ac:dyDescent="0.3">
      <c r="A148" s="941" t="s">
        <v>8105</v>
      </c>
      <c r="B148" s="943" t="s">
        <v>8106</v>
      </c>
      <c r="C148" s="943" t="s">
        <v>7468</v>
      </c>
      <c r="D148" s="943" t="s">
        <v>8211</v>
      </c>
      <c r="E148" s="943" t="s">
        <v>8212</v>
      </c>
      <c r="F148" s="953">
        <v>53</v>
      </c>
      <c r="G148" s="953">
        <v>636</v>
      </c>
      <c r="H148" s="953">
        <v>1</v>
      </c>
      <c r="I148" s="953">
        <v>12</v>
      </c>
      <c r="J148" s="953">
        <v>32</v>
      </c>
      <c r="K148" s="953">
        <v>384</v>
      </c>
      <c r="L148" s="953">
        <v>0.60377358490566035</v>
      </c>
      <c r="M148" s="953">
        <v>12</v>
      </c>
      <c r="N148" s="953">
        <v>26</v>
      </c>
      <c r="O148" s="953">
        <v>312</v>
      </c>
      <c r="P148" s="944">
        <v>0.49056603773584906</v>
      </c>
      <c r="Q148" s="954">
        <v>12</v>
      </c>
    </row>
    <row r="149" spans="1:17" ht="14.4" customHeight="1" x14ac:dyDescent="0.3">
      <c r="A149" s="941" t="s">
        <v>8105</v>
      </c>
      <c r="B149" s="943" t="s">
        <v>8106</v>
      </c>
      <c r="C149" s="943" t="s">
        <v>7468</v>
      </c>
      <c r="D149" s="943" t="s">
        <v>8213</v>
      </c>
      <c r="E149" s="943" t="s">
        <v>8214</v>
      </c>
      <c r="F149" s="953">
        <v>47</v>
      </c>
      <c r="G149" s="953">
        <v>8460</v>
      </c>
      <c r="H149" s="953">
        <v>1</v>
      </c>
      <c r="I149" s="953">
        <v>180</v>
      </c>
      <c r="J149" s="953">
        <v>23</v>
      </c>
      <c r="K149" s="953">
        <v>4163</v>
      </c>
      <c r="L149" s="953">
        <v>0.49208037825059103</v>
      </c>
      <c r="M149" s="953">
        <v>181</v>
      </c>
      <c r="N149" s="953">
        <v>24</v>
      </c>
      <c r="O149" s="953">
        <v>4363</v>
      </c>
      <c r="P149" s="944">
        <v>0.51572104018912535</v>
      </c>
      <c r="Q149" s="954">
        <v>181.79166666666666</v>
      </c>
    </row>
    <row r="150" spans="1:17" ht="14.4" customHeight="1" x14ac:dyDescent="0.3">
      <c r="A150" s="941" t="s">
        <v>8105</v>
      </c>
      <c r="B150" s="943" t="s">
        <v>8106</v>
      </c>
      <c r="C150" s="943" t="s">
        <v>7468</v>
      </c>
      <c r="D150" s="943" t="s">
        <v>8215</v>
      </c>
      <c r="E150" s="943" t="s">
        <v>8216</v>
      </c>
      <c r="F150" s="953">
        <v>70</v>
      </c>
      <c r="G150" s="953">
        <v>4970</v>
      </c>
      <c r="H150" s="953">
        <v>1</v>
      </c>
      <c r="I150" s="953">
        <v>71</v>
      </c>
      <c r="J150" s="953">
        <v>65</v>
      </c>
      <c r="K150" s="953">
        <v>4615</v>
      </c>
      <c r="L150" s="953">
        <v>0.9285714285714286</v>
      </c>
      <c r="M150" s="953">
        <v>71</v>
      </c>
      <c r="N150" s="953">
        <v>64</v>
      </c>
      <c r="O150" s="953">
        <v>4580</v>
      </c>
      <c r="P150" s="944">
        <v>0.92152917505030185</v>
      </c>
      <c r="Q150" s="954">
        <v>71.5625</v>
      </c>
    </row>
    <row r="151" spans="1:17" ht="14.4" customHeight="1" x14ac:dyDescent="0.3">
      <c r="A151" s="941" t="s">
        <v>8105</v>
      </c>
      <c r="B151" s="943" t="s">
        <v>8106</v>
      </c>
      <c r="C151" s="943" t="s">
        <v>7468</v>
      </c>
      <c r="D151" s="943" t="s">
        <v>8217</v>
      </c>
      <c r="E151" s="943" t="s">
        <v>8218</v>
      </c>
      <c r="F151" s="953">
        <v>41</v>
      </c>
      <c r="G151" s="953">
        <v>7421</v>
      </c>
      <c r="H151" s="953">
        <v>1</v>
      </c>
      <c r="I151" s="953">
        <v>181</v>
      </c>
      <c r="J151" s="953">
        <v>20</v>
      </c>
      <c r="K151" s="953">
        <v>3640</v>
      </c>
      <c r="L151" s="953">
        <v>0.49049993262363561</v>
      </c>
      <c r="M151" s="953">
        <v>182</v>
      </c>
      <c r="N151" s="953">
        <v>19</v>
      </c>
      <c r="O151" s="953">
        <v>3473</v>
      </c>
      <c r="P151" s="944">
        <v>0.46799622692359522</v>
      </c>
      <c r="Q151" s="954">
        <v>182.78947368421052</v>
      </c>
    </row>
    <row r="152" spans="1:17" ht="14.4" customHeight="1" x14ac:dyDescent="0.3">
      <c r="A152" s="941" t="s">
        <v>8105</v>
      </c>
      <c r="B152" s="943" t="s">
        <v>8106</v>
      </c>
      <c r="C152" s="943" t="s">
        <v>7468</v>
      </c>
      <c r="D152" s="943" t="s">
        <v>8219</v>
      </c>
      <c r="E152" s="943" t="s">
        <v>8220</v>
      </c>
      <c r="F152" s="953">
        <v>3320</v>
      </c>
      <c r="G152" s="953">
        <v>488040</v>
      </c>
      <c r="H152" s="953">
        <v>1</v>
      </c>
      <c r="I152" s="953">
        <v>147</v>
      </c>
      <c r="J152" s="953">
        <v>3376</v>
      </c>
      <c r="K152" s="953">
        <v>496272</v>
      </c>
      <c r="L152" s="953">
        <v>1.0168674698795181</v>
      </c>
      <c r="M152" s="953">
        <v>147</v>
      </c>
      <c r="N152" s="953">
        <v>3866</v>
      </c>
      <c r="O152" s="953">
        <v>571103</v>
      </c>
      <c r="P152" s="944">
        <v>1.1701971149905745</v>
      </c>
      <c r="Q152" s="954">
        <v>147.72452146921884</v>
      </c>
    </row>
    <row r="153" spans="1:17" ht="14.4" customHeight="1" x14ac:dyDescent="0.3">
      <c r="A153" s="941" t="s">
        <v>8105</v>
      </c>
      <c r="B153" s="943" t="s">
        <v>8106</v>
      </c>
      <c r="C153" s="943" t="s">
        <v>7468</v>
      </c>
      <c r="D153" s="943" t="s">
        <v>8221</v>
      </c>
      <c r="E153" s="943" t="s">
        <v>8222</v>
      </c>
      <c r="F153" s="953">
        <v>350</v>
      </c>
      <c r="G153" s="953">
        <v>10150</v>
      </c>
      <c r="H153" s="953">
        <v>1</v>
      </c>
      <c r="I153" s="953">
        <v>29</v>
      </c>
      <c r="J153" s="953">
        <v>371</v>
      </c>
      <c r="K153" s="953">
        <v>10759</v>
      </c>
      <c r="L153" s="953">
        <v>1.06</v>
      </c>
      <c r="M153" s="953">
        <v>29</v>
      </c>
      <c r="N153" s="953">
        <v>555</v>
      </c>
      <c r="O153" s="953">
        <v>16506</v>
      </c>
      <c r="P153" s="944">
        <v>1.6262068965517242</v>
      </c>
      <c r="Q153" s="954">
        <v>29.74054054054054</v>
      </c>
    </row>
    <row r="154" spans="1:17" ht="14.4" customHeight="1" x14ac:dyDescent="0.3">
      <c r="A154" s="941" t="s">
        <v>8105</v>
      </c>
      <c r="B154" s="943" t="s">
        <v>8106</v>
      </c>
      <c r="C154" s="943" t="s">
        <v>7468</v>
      </c>
      <c r="D154" s="943" t="s">
        <v>8223</v>
      </c>
      <c r="E154" s="943" t="s">
        <v>8224</v>
      </c>
      <c r="F154" s="953">
        <v>280</v>
      </c>
      <c r="G154" s="953">
        <v>8680</v>
      </c>
      <c r="H154" s="953">
        <v>1</v>
      </c>
      <c r="I154" s="953">
        <v>31</v>
      </c>
      <c r="J154" s="953">
        <v>320</v>
      </c>
      <c r="K154" s="953">
        <v>9920</v>
      </c>
      <c r="L154" s="953">
        <v>1.1428571428571428</v>
      </c>
      <c r="M154" s="953">
        <v>31</v>
      </c>
      <c r="N154" s="953">
        <v>472</v>
      </c>
      <c r="O154" s="953">
        <v>14632</v>
      </c>
      <c r="P154" s="944">
        <v>1.6857142857142857</v>
      </c>
      <c r="Q154" s="954">
        <v>31</v>
      </c>
    </row>
    <row r="155" spans="1:17" ht="14.4" customHeight="1" x14ac:dyDescent="0.3">
      <c r="A155" s="941" t="s">
        <v>8105</v>
      </c>
      <c r="B155" s="943" t="s">
        <v>8106</v>
      </c>
      <c r="C155" s="943" t="s">
        <v>7468</v>
      </c>
      <c r="D155" s="943" t="s">
        <v>8225</v>
      </c>
      <c r="E155" s="943" t="s">
        <v>8226</v>
      </c>
      <c r="F155" s="953">
        <v>300</v>
      </c>
      <c r="G155" s="953">
        <v>8100</v>
      </c>
      <c r="H155" s="953">
        <v>1</v>
      </c>
      <c r="I155" s="953">
        <v>27</v>
      </c>
      <c r="J155" s="953">
        <v>331</v>
      </c>
      <c r="K155" s="953">
        <v>8937</v>
      </c>
      <c r="L155" s="953">
        <v>1.1033333333333333</v>
      </c>
      <c r="M155" s="953">
        <v>27</v>
      </c>
      <c r="N155" s="953">
        <v>487</v>
      </c>
      <c r="O155" s="953">
        <v>13149</v>
      </c>
      <c r="P155" s="944">
        <v>1.6233333333333333</v>
      </c>
      <c r="Q155" s="954">
        <v>27</v>
      </c>
    </row>
    <row r="156" spans="1:17" ht="14.4" customHeight="1" x14ac:dyDescent="0.3">
      <c r="A156" s="941" t="s">
        <v>8105</v>
      </c>
      <c r="B156" s="943" t="s">
        <v>8106</v>
      </c>
      <c r="C156" s="943" t="s">
        <v>7468</v>
      </c>
      <c r="D156" s="943" t="s">
        <v>8227</v>
      </c>
      <c r="E156" s="943" t="s">
        <v>8228</v>
      </c>
      <c r="F156" s="953">
        <v>29</v>
      </c>
      <c r="G156" s="953">
        <v>7337</v>
      </c>
      <c r="H156" s="953">
        <v>1</v>
      </c>
      <c r="I156" s="953">
        <v>253</v>
      </c>
      <c r="J156" s="953">
        <v>35</v>
      </c>
      <c r="K156" s="953">
        <v>8855</v>
      </c>
      <c r="L156" s="953">
        <v>1.2068965517241379</v>
      </c>
      <c r="M156" s="953">
        <v>253</v>
      </c>
      <c r="N156" s="953">
        <v>29</v>
      </c>
      <c r="O156" s="953">
        <v>7371</v>
      </c>
      <c r="P156" s="944">
        <v>1.0046340466130572</v>
      </c>
      <c r="Q156" s="954">
        <v>254.17241379310346</v>
      </c>
    </row>
    <row r="157" spans="1:17" ht="14.4" customHeight="1" x14ac:dyDescent="0.3">
      <c r="A157" s="941" t="s">
        <v>8105</v>
      </c>
      <c r="B157" s="943" t="s">
        <v>8106</v>
      </c>
      <c r="C157" s="943" t="s">
        <v>7468</v>
      </c>
      <c r="D157" s="943" t="s">
        <v>8229</v>
      </c>
      <c r="E157" s="943" t="s">
        <v>8230</v>
      </c>
      <c r="F157" s="953">
        <v>1</v>
      </c>
      <c r="G157" s="953">
        <v>160</v>
      </c>
      <c r="H157" s="953">
        <v>1</v>
      </c>
      <c r="I157" s="953">
        <v>160</v>
      </c>
      <c r="J157" s="953"/>
      <c r="K157" s="953"/>
      <c r="L157" s="953"/>
      <c r="M157" s="953"/>
      <c r="N157" s="953"/>
      <c r="O157" s="953"/>
      <c r="P157" s="944"/>
      <c r="Q157" s="954"/>
    </row>
    <row r="158" spans="1:17" ht="14.4" customHeight="1" x14ac:dyDescent="0.3">
      <c r="A158" s="941" t="s">
        <v>8105</v>
      </c>
      <c r="B158" s="943" t="s">
        <v>8106</v>
      </c>
      <c r="C158" s="943" t="s">
        <v>7468</v>
      </c>
      <c r="D158" s="943" t="s">
        <v>8231</v>
      </c>
      <c r="E158" s="943" t="s">
        <v>8232</v>
      </c>
      <c r="F158" s="953">
        <v>2980</v>
      </c>
      <c r="G158" s="953">
        <v>65560</v>
      </c>
      <c r="H158" s="953">
        <v>1</v>
      </c>
      <c r="I158" s="953">
        <v>22</v>
      </c>
      <c r="J158" s="953">
        <v>2942</v>
      </c>
      <c r="K158" s="953">
        <v>64724</v>
      </c>
      <c r="L158" s="953">
        <v>0.98724832214765101</v>
      </c>
      <c r="M158" s="953">
        <v>22</v>
      </c>
      <c r="N158" s="953">
        <v>3187</v>
      </c>
      <c r="O158" s="953">
        <v>70114</v>
      </c>
      <c r="P158" s="944">
        <v>1.0694630872483222</v>
      </c>
      <c r="Q158" s="954">
        <v>22</v>
      </c>
    </row>
    <row r="159" spans="1:17" ht="14.4" customHeight="1" x14ac:dyDescent="0.3">
      <c r="A159" s="941" t="s">
        <v>8105</v>
      </c>
      <c r="B159" s="943" t="s">
        <v>8106</v>
      </c>
      <c r="C159" s="943" t="s">
        <v>7468</v>
      </c>
      <c r="D159" s="943" t="s">
        <v>8233</v>
      </c>
      <c r="E159" s="943" t="s">
        <v>8234</v>
      </c>
      <c r="F159" s="953">
        <v>326</v>
      </c>
      <c r="G159" s="953">
        <v>8150</v>
      </c>
      <c r="H159" s="953">
        <v>1</v>
      </c>
      <c r="I159" s="953">
        <v>25</v>
      </c>
      <c r="J159" s="953">
        <v>355</v>
      </c>
      <c r="K159" s="953">
        <v>8875</v>
      </c>
      <c r="L159" s="953">
        <v>1.0889570552147239</v>
      </c>
      <c r="M159" s="953">
        <v>25</v>
      </c>
      <c r="N159" s="953">
        <v>523</v>
      </c>
      <c r="O159" s="953">
        <v>13075</v>
      </c>
      <c r="P159" s="944">
        <v>1.6042944785276074</v>
      </c>
      <c r="Q159" s="954">
        <v>25</v>
      </c>
    </row>
    <row r="160" spans="1:17" ht="14.4" customHeight="1" x14ac:dyDescent="0.3">
      <c r="A160" s="941" t="s">
        <v>8105</v>
      </c>
      <c r="B160" s="943" t="s">
        <v>8106</v>
      </c>
      <c r="C160" s="943" t="s">
        <v>7468</v>
      </c>
      <c r="D160" s="943" t="s">
        <v>8235</v>
      </c>
      <c r="E160" s="943" t="s">
        <v>8236</v>
      </c>
      <c r="F160" s="953">
        <v>231</v>
      </c>
      <c r="G160" s="953">
        <v>7623</v>
      </c>
      <c r="H160" s="953">
        <v>1</v>
      </c>
      <c r="I160" s="953">
        <v>33</v>
      </c>
      <c r="J160" s="953">
        <v>279</v>
      </c>
      <c r="K160" s="953">
        <v>9207</v>
      </c>
      <c r="L160" s="953">
        <v>1.2077922077922079</v>
      </c>
      <c r="M160" s="953">
        <v>33</v>
      </c>
      <c r="N160" s="953">
        <v>411</v>
      </c>
      <c r="O160" s="953">
        <v>13563</v>
      </c>
      <c r="P160" s="944">
        <v>1.7792207792207793</v>
      </c>
      <c r="Q160" s="954">
        <v>33</v>
      </c>
    </row>
    <row r="161" spans="1:17" ht="14.4" customHeight="1" x14ac:dyDescent="0.3">
      <c r="A161" s="941" t="s">
        <v>8105</v>
      </c>
      <c r="B161" s="943" t="s">
        <v>8106</v>
      </c>
      <c r="C161" s="943" t="s">
        <v>7468</v>
      </c>
      <c r="D161" s="943" t="s">
        <v>8237</v>
      </c>
      <c r="E161" s="943" t="s">
        <v>8238</v>
      </c>
      <c r="F161" s="953">
        <v>4</v>
      </c>
      <c r="G161" s="953">
        <v>120</v>
      </c>
      <c r="H161" s="953">
        <v>1</v>
      </c>
      <c r="I161" s="953">
        <v>30</v>
      </c>
      <c r="J161" s="953">
        <v>1</v>
      </c>
      <c r="K161" s="953">
        <v>30</v>
      </c>
      <c r="L161" s="953">
        <v>0.25</v>
      </c>
      <c r="M161" s="953">
        <v>30</v>
      </c>
      <c r="N161" s="953">
        <v>1</v>
      </c>
      <c r="O161" s="953">
        <v>30</v>
      </c>
      <c r="P161" s="944">
        <v>0.25</v>
      </c>
      <c r="Q161" s="954">
        <v>30</v>
      </c>
    </row>
    <row r="162" spans="1:17" ht="14.4" customHeight="1" x14ac:dyDescent="0.3">
      <c r="A162" s="941" t="s">
        <v>8105</v>
      </c>
      <c r="B162" s="943" t="s">
        <v>8106</v>
      </c>
      <c r="C162" s="943" t="s">
        <v>7468</v>
      </c>
      <c r="D162" s="943" t="s">
        <v>8239</v>
      </c>
      <c r="E162" s="943" t="s">
        <v>8240</v>
      </c>
      <c r="F162" s="953">
        <v>3</v>
      </c>
      <c r="G162" s="953">
        <v>612</v>
      </c>
      <c r="H162" s="953">
        <v>1</v>
      </c>
      <c r="I162" s="953">
        <v>204</v>
      </c>
      <c r="J162" s="953">
        <v>1</v>
      </c>
      <c r="K162" s="953">
        <v>204</v>
      </c>
      <c r="L162" s="953">
        <v>0.33333333333333331</v>
      </c>
      <c r="M162" s="953">
        <v>204</v>
      </c>
      <c r="N162" s="953">
        <v>2</v>
      </c>
      <c r="O162" s="953">
        <v>408</v>
      </c>
      <c r="P162" s="944">
        <v>0.66666666666666663</v>
      </c>
      <c r="Q162" s="954">
        <v>204</v>
      </c>
    </row>
    <row r="163" spans="1:17" ht="14.4" customHeight="1" x14ac:dyDescent="0.3">
      <c r="A163" s="941" t="s">
        <v>8105</v>
      </c>
      <c r="B163" s="943" t="s">
        <v>8106</v>
      </c>
      <c r="C163" s="943" t="s">
        <v>7468</v>
      </c>
      <c r="D163" s="943" t="s">
        <v>8241</v>
      </c>
      <c r="E163" s="943" t="s">
        <v>8242</v>
      </c>
      <c r="F163" s="953">
        <v>13</v>
      </c>
      <c r="G163" s="953">
        <v>338</v>
      </c>
      <c r="H163" s="953">
        <v>1</v>
      </c>
      <c r="I163" s="953">
        <v>26</v>
      </c>
      <c r="J163" s="953">
        <v>1</v>
      </c>
      <c r="K163" s="953">
        <v>26</v>
      </c>
      <c r="L163" s="953">
        <v>7.6923076923076927E-2</v>
      </c>
      <c r="M163" s="953">
        <v>26</v>
      </c>
      <c r="N163" s="953">
        <v>10</v>
      </c>
      <c r="O163" s="953">
        <v>260</v>
      </c>
      <c r="P163" s="944">
        <v>0.76923076923076927</v>
      </c>
      <c r="Q163" s="954">
        <v>26</v>
      </c>
    </row>
    <row r="164" spans="1:17" ht="14.4" customHeight="1" x14ac:dyDescent="0.3">
      <c r="A164" s="941" t="s">
        <v>8105</v>
      </c>
      <c r="B164" s="943" t="s">
        <v>8106</v>
      </c>
      <c r="C164" s="943" t="s">
        <v>7468</v>
      </c>
      <c r="D164" s="943" t="s">
        <v>8243</v>
      </c>
      <c r="E164" s="943" t="s">
        <v>8244</v>
      </c>
      <c r="F164" s="953">
        <v>24</v>
      </c>
      <c r="G164" s="953">
        <v>2016</v>
      </c>
      <c r="H164" s="953">
        <v>1</v>
      </c>
      <c r="I164" s="953">
        <v>84</v>
      </c>
      <c r="J164" s="953">
        <v>26</v>
      </c>
      <c r="K164" s="953">
        <v>2184</v>
      </c>
      <c r="L164" s="953">
        <v>1.0833333333333333</v>
      </c>
      <c r="M164" s="953">
        <v>84</v>
      </c>
      <c r="N164" s="953">
        <v>40</v>
      </c>
      <c r="O164" s="953">
        <v>3360</v>
      </c>
      <c r="P164" s="944">
        <v>1.6666666666666667</v>
      </c>
      <c r="Q164" s="954">
        <v>84</v>
      </c>
    </row>
    <row r="165" spans="1:17" ht="14.4" customHeight="1" x14ac:dyDescent="0.3">
      <c r="A165" s="941" t="s">
        <v>8105</v>
      </c>
      <c r="B165" s="943" t="s">
        <v>8106</v>
      </c>
      <c r="C165" s="943" t="s">
        <v>7468</v>
      </c>
      <c r="D165" s="943" t="s">
        <v>8245</v>
      </c>
      <c r="E165" s="943" t="s">
        <v>8246</v>
      </c>
      <c r="F165" s="953">
        <v>53</v>
      </c>
      <c r="G165" s="953">
        <v>9169</v>
      </c>
      <c r="H165" s="953">
        <v>1</v>
      </c>
      <c r="I165" s="953">
        <v>173</v>
      </c>
      <c r="J165" s="953">
        <v>27</v>
      </c>
      <c r="K165" s="953">
        <v>4698</v>
      </c>
      <c r="L165" s="953">
        <v>0.51237866724833681</v>
      </c>
      <c r="M165" s="953">
        <v>174</v>
      </c>
      <c r="N165" s="953">
        <v>29</v>
      </c>
      <c r="O165" s="953">
        <v>5070</v>
      </c>
      <c r="P165" s="944">
        <v>0.55295015814156401</v>
      </c>
      <c r="Q165" s="954">
        <v>174.82758620689654</v>
      </c>
    </row>
    <row r="166" spans="1:17" ht="14.4" customHeight="1" x14ac:dyDescent="0.3">
      <c r="A166" s="941" t="s">
        <v>8105</v>
      </c>
      <c r="B166" s="943" t="s">
        <v>8106</v>
      </c>
      <c r="C166" s="943" t="s">
        <v>7468</v>
      </c>
      <c r="D166" s="943" t="s">
        <v>8247</v>
      </c>
      <c r="E166" s="943" t="s">
        <v>8248</v>
      </c>
      <c r="F166" s="953">
        <v>6</v>
      </c>
      <c r="G166" s="953">
        <v>1500</v>
      </c>
      <c r="H166" s="953">
        <v>1</v>
      </c>
      <c r="I166" s="953">
        <v>250</v>
      </c>
      <c r="J166" s="953">
        <v>3</v>
      </c>
      <c r="K166" s="953">
        <v>750</v>
      </c>
      <c r="L166" s="953">
        <v>0.5</v>
      </c>
      <c r="M166" s="953">
        <v>250</v>
      </c>
      <c r="N166" s="953">
        <v>4</v>
      </c>
      <c r="O166" s="953">
        <v>1004</v>
      </c>
      <c r="P166" s="944">
        <v>0.66933333333333334</v>
      </c>
      <c r="Q166" s="954">
        <v>251</v>
      </c>
    </row>
    <row r="167" spans="1:17" ht="14.4" customHeight="1" x14ac:dyDescent="0.3">
      <c r="A167" s="941" t="s">
        <v>8105</v>
      </c>
      <c r="B167" s="943" t="s">
        <v>8106</v>
      </c>
      <c r="C167" s="943" t="s">
        <v>7468</v>
      </c>
      <c r="D167" s="943" t="s">
        <v>8249</v>
      </c>
      <c r="E167" s="943" t="s">
        <v>8250</v>
      </c>
      <c r="F167" s="953">
        <v>2995</v>
      </c>
      <c r="G167" s="953">
        <v>44925</v>
      </c>
      <c r="H167" s="953">
        <v>1</v>
      </c>
      <c r="I167" s="953">
        <v>15</v>
      </c>
      <c r="J167" s="953">
        <v>2988</v>
      </c>
      <c r="K167" s="953">
        <v>44820</v>
      </c>
      <c r="L167" s="953">
        <v>0.99766277128547576</v>
      </c>
      <c r="M167" s="953">
        <v>15</v>
      </c>
      <c r="N167" s="953">
        <v>3253</v>
      </c>
      <c r="O167" s="953">
        <v>48795</v>
      </c>
      <c r="P167" s="944">
        <v>1.0861435726210351</v>
      </c>
      <c r="Q167" s="954">
        <v>15</v>
      </c>
    </row>
    <row r="168" spans="1:17" ht="14.4" customHeight="1" x14ac:dyDescent="0.3">
      <c r="A168" s="941" t="s">
        <v>8105</v>
      </c>
      <c r="B168" s="943" t="s">
        <v>8106</v>
      </c>
      <c r="C168" s="943" t="s">
        <v>7468</v>
      </c>
      <c r="D168" s="943" t="s">
        <v>8251</v>
      </c>
      <c r="E168" s="943" t="s">
        <v>8252</v>
      </c>
      <c r="F168" s="953">
        <v>244</v>
      </c>
      <c r="G168" s="953">
        <v>5612</v>
      </c>
      <c r="H168" s="953">
        <v>1</v>
      </c>
      <c r="I168" s="953">
        <v>23</v>
      </c>
      <c r="J168" s="953">
        <v>288</v>
      </c>
      <c r="K168" s="953">
        <v>6624</v>
      </c>
      <c r="L168" s="953">
        <v>1.180327868852459</v>
      </c>
      <c r="M168" s="953">
        <v>23</v>
      </c>
      <c r="N168" s="953">
        <v>417</v>
      </c>
      <c r="O168" s="953">
        <v>9591</v>
      </c>
      <c r="P168" s="944">
        <v>1.709016393442623</v>
      </c>
      <c r="Q168" s="954">
        <v>23</v>
      </c>
    </row>
    <row r="169" spans="1:17" ht="14.4" customHeight="1" x14ac:dyDescent="0.3">
      <c r="A169" s="941" t="s">
        <v>8105</v>
      </c>
      <c r="B169" s="943" t="s">
        <v>8106</v>
      </c>
      <c r="C169" s="943" t="s">
        <v>7468</v>
      </c>
      <c r="D169" s="943" t="s">
        <v>8253</v>
      </c>
      <c r="E169" s="943" t="s">
        <v>8254</v>
      </c>
      <c r="F169" s="953">
        <v>4</v>
      </c>
      <c r="G169" s="953">
        <v>996</v>
      </c>
      <c r="H169" s="953">
        <v>1</v>
      </c>
      <c r="I169" s="953">
        <v>249</v>
      </c>
      <c r="J169" s="953">
        <v>1</v>
      </c>
      <c r="K169" s="953">
        <v>249</v>
      </c>
      <c r="L169" s="953">
        <v>0.25</v>
      </c>
      <c r="M169" s="953">
        <v>249</v>
      </c>
      <c r="N169" s="953">
        <v>1</v>
      </c>
      <c r="O169" s="953">
        <v>251</v>
      </c>
      <c r="P169" s="944">
        <v>0.25200803212851408</v>
      </c>
      <c r="Q169" s="954">
        <v>251</v>
      </c>
    </row>
    <row r="170" spans="1:17" ht="14.4" customHeight="1" x14ac:dyDescent="0.3">
      <c r="A170" s="941" t="s">
        <v>8105</v>
      </c>
      <c r="B170" s="943" t="s">
        <v>8106</v>
      </c>
      <c r="C170" s="943" t="s">
        <v>7468</v>
      </c>
      <c r="D170" s="943" t="s">
        <v>8255</v>
      </c>
      <c r="E170" s="943" t="s">
        <v>8256</v>
      </c>
      <c r="F170" s="953">
        <v>26</v>
      </c>
      <c r="G170" s="953">
        <v>962</v>
      </c>
      <c r="H170" s="953">
        <v>1</v>
      </c>
      <c r="I170" s="953">
        <v>37</v>
      </c>
      <c r="J170" s="953">
        <v>25</v>
      </c>
      <c r="K170" s="953">
        <v>925</v>
      </c>
      <c r="L170" s="953">
        <v>0.96153846153846156</v>
      </c>
      <c r="M170" s="953">
        <v>37</v>
      </c>
      <c r="N170" s="953">
        <v>20</v>
      </c>
      <c r="O170" s="953">
        <v>740</v>
      </c>
      <c r="P170" s="944">
        <v>0.76923076923076927</v>
      </c>
      <c r="Q170" s="954">
        <v>37</v>
      </c>
    </row>
    <row r="171" spans="1:17" ht="14.4" customHeight="1" x14ac:dyDescent="0.3">
      <c r="A171" s="941" t="s">
        <v>8105</v>
      </c>
      <c r="B171" s="943" t="s">
        <v>8106</v>
      </c>
      <c r="C171" s="943" t="s">
        <v>7468</v>
      </c>
      <c r="D171" s="943" t="s">
        <v>8257</v>
      </c>
      <c r="E171" s="943" t="s">
        <v>8258</v>
      </c>
      <c r="F171" s="953">
        <v>301</v>
      </c>
      <c r="G171" s="953">
        <v>6923</v>
      </c>
      <c r="H171" s="953">
        <v>1</v>
      </c>
      <c r="I171" s="953">
        <v>23</v>
      </c>
      <c r="J171" s="953">
        <v>323</v>
      </c>
      <c r="K171" s="953">
        <v>7429</v>
      </c>
      <c r="L171" s="953">
        <v>1.0730897009966778</v>
      </c>
      <c r="M171" s="953">
        <v>23</v>
      </c>
      <c r="N171" s="953">
        <v>492</v>
      </c>
      <c r="O171" s="953">
        <v>11316</v>
      </c>
      <c r="P171" s="944">
        <v>1.6345514950166113</v>
      </c>
      <c r="Q171" s="954">
        <v>23</v>
      </c>
    </row>
    <row r="172" spans="1:17" ht="14.4" customHeight="1" x14ac:dyDescent="0.3">
      <c r="A172" s="941" t="s">
        <v>8105</v>
      </c>
      <c r="B172" s="943" t="s">
        <v>8106</v>
      </c>
      <c r="C172" s="943" t="s">
        <v>7468</v>
      </c>
      <c r="D172" s="943" t="s">
        <v>8259</v>
      </c>
      <c r="E172" s="943" t="s">
        <v>8260</v>
      </c>
      <c r="F172" s="953"/>
      <c r="G172" s="953"/>
      <c r="H172" s="953"/>
      <c r="I172" s="953"/>
      <c r="J172" s="953">
        <v>1</v>
      </c>
      <c r="K172" s="953">
        <v>169</v>
      </c>
      <c r="L172" s="953"/>
      <c r="M172" s="953">
        <v>169</v>
      </c>
      <c r="N172" s="953"/>
      <c r="O172" s="953"/>
      <c r="P172" s="944"/>
      <c r="Q172" s="954"/>
    </row>
    <row r="173" spans="1:17" ht="14.4" customHeight="1" x14ac:dyDescent="0.3">
      <c r="A173" s="941" t="s">
        <v>8105</v>
      </c>
      <c r="B173" s="943" t="s">
        <v>8106</v>
      </c>
      <c r="C173" s="943" t="s">
        <v>7468</v>
      </c>
      <c r="D173" s="943" t="s">
        <v>8261</v>
      </c>
      <c r="E173" s="943" t="s">
        <v>8262</v>
      </c>
      <c r="F173" s="953"/>
      <c r="G173" s="953"/>
      <c r="H173" s="953"/>
      <c r="I173" s="953"/>
      <c r="J173" s="953">
        <v>1</v>
      </c>
      <c r="K173" s="953">
        <v>324</v>
      </c>
      <c r="L173" s="953"/>
      <c r="M173" s="953">
        <v>324</v>
      </c>
      <c r="N173" s="953"/>
      <c r="O173" s="953"/>
      <c r="P173" s="944"/>
      <c r="Q173" s="954"/>
    </row>
    <row r="174" spans="1:17" ht="14.4" customHeight="1" x14ac:dyDescent="0.3">
      <c r="A174" s="941" t="s">
        <v>8105</v>
      </c>
      <c r="B174" s="943" t="s">
        <v>8106</v>
      </c>
      <c r="C174" s="943" t="s">
        <v>7468</v>
      </c>
      <c r="D174" s="943" t="s">
        <v>8263</v>
      </c>
      <c r="E174" s="943" t="s">
        <v>8264</v>
      </c>
      <c r="F174" s="953">
        <v>602</v>
      </c>
      <c r="G174" s="953">
        <v>199262</v>
      </c>
      <c r="H174" s="953">
        <v>1</v>
      </c>
      <c r="I174" s="953">
        <v>331</v>
      </c>
      <c r="J174" s="953">
        <v>621</v>
      </c>
      <c r="K174" s="953">
        <v>205551</v>
      </c>
      <c r="L174" s="953">
        <v>1.0315614617940199</v>
      </c>
      <c r="M174" s="953">
        <v>331</v>
      </c>
      <c r="N174" s="953">
        <v>698</v>
      </c>
      <c r="O174" s="953">
        <v>231038</v>
      </c>
      <c r="P174" s="944">
        <v>1.1594684385382059</v>
      </c>
      <c r="Q174" s="954">
        <v>331</v>
      </c>
    </row>
    <row r="175" spans="1:17" ht="14.4" customHeight="1" x14ac:dyDescent="0.3">
      <c r="A175" s="941" t="s">
        <v>8105</v>
      </c>
      <c r="B175" s="943" t="s">
        <v>8106</v>
      </c>
      <c r="C175" s="943" t="s">
        <v>7468</v>
      </c>
      <c r="D175" s="943" t="s">
        <v>8265</v>
      </c>
      <c r="E175" s="943" t="s">
        <v>8266</v>
      </c>
      <c r="F175" s="953">
        <v>1</v>
      </c>
      <c r="G175" s="953">
        <v>277</v>
      </c>
      <c r="H175" s="953">
        <v>1</v>
      </c>
      <c r="I175" s="953">
        <v>277</v>
      </c>
      <c r="J175" s="953"/>
      <c r="K175" s="953"/>
      <c r="L175" s="953"/>
      <c r="M175" s="953"/>
      <c r="N175" s="953"/>
      <c r="O175" s="953"/>
      <c r="P175" s="944"/>
      <c r="Q175" s="954"/>
    </row>
    <row r="176" spans="1:17" ht="14.4" customHeight="1" x14ac:dyDescent="0.3">
      <c r="A176" s="941" t="s">
        <v>8105</v>
      </c>
      <c r="B176" s="943" t="s">
        <v>8106</v>
      </c>
      <c r="C176" s="943" t="s">
        <v>7468</v>
      </c>
      <c r="D176" s="943" t="s">
        <v>8267</v>
      </c>
      <c r="E176" s="943" t="s">
        <v>8268</v>
      </c>
      <c r="F176" s="953">
        <v>250</v>
      </c>
      <c r="G176" s="953">
        <v>7250</v>
      </c>
      <c r="H176" s="953">
        <v>1</v>
      </c>
      <c r="I176" s="953">
        <v>29</v>
      </c>
      <c r="J176" s="953">
        <v>289</v>
      </c>
      <c r="K176" s="953">
        <v>8381</v>
      </c>
      <c r="L176" s="953">
        <v>1.1559999999999999</v>
      </c>
      <c r="M176" s="953">
        <v>29</v>
      </c>
      <c r="N176" s="953">
        <v>423</v>
      </c>
      <c r="O176" s="953">
        <v>12267</v>
      </c>
      <c r="P176" s="944">
        <v>1.6919999999999999</v>
      </c>
      <c r="Q176" s="954">
        <v>29</v>
      </c>
    </row>
    <row r="177" spans="1:17" ht="14.4" customHeight="1" x14ac:dyDescent="0.3">
      <c r="A177" s="941" t="s">
        <v>8105</v>
      </c>
      <c r="B177" s="943" t="s">
        <v>8106</v>
      </c>
      <c r="C177" s="943" t="s">
        <v>7468</v>
      </c>
      <c r="D177" s="943" t="s">
        <v>8269</v>
      </c>
      <c r="E177" s="943" t="s">
        <v>8270</v>
      </c>
      <c r="F177" s="953">
        <v>39</v>
      </c>
      <c r="G177" s="953">
        <v>6864</v>
      </c>
      <c r="H177" s="953">
        <v>1</v>
      </c>
      <c r="I177" s="953">
        <v>176</v>
      </c>
      <c r="J177" s="953">
        <v>8</v>
      </c>
      <c r="K177" s="953">
        <v>1408</v>
      </c>
      <c r="L177" s="953">
        <v>0.20512820512820512</v>
      </c>
      <c r="M177" s="953">
        <v>176</v>
      </c>
      <c r="N177" s="953">
        <v>4</v>
      </c>
      <c r="O177" s="953">
        <v>708</v>
      </c>
      <c r="P177" s="944">
        <v>0.10314685314685315</v>
      </c>
      <c r="Q177" s="954">
        <v>177</v>
      </c>
    </row>
    <row r="178" spans="1:17" ht="14.4" customHeight="1" x14ac:dyDescent="0.3">
      <c r="A178" s="941" t="s">
        <v>8105</v>
      </c>
      <c r="B178" s="943" t="s">
        <v>8106</v>
      </c>
      <c r="C178" s="943" t="s">
        <v>7468</v>
      </c>
      <c r="D178" s="943" t="s">
        <v>8271</v>
      </c>
      <c r="E178" s="943" t="s">
        <v>8272</v>
      </c>
      <c r="F178" s="953">
        <v>1</v>
      </c>
      <c r="G178" s="953">
        <v>196</v>
      </c>
      <c r="H178" s="953">
        <v>1</v>
      </c>
      <c r="I178" s="953">
        <v>196</v>
      </c>
      <c r="J178" s="953"/>
      <c r="K178" s="953"/>
      <c r="L178" s="953"/>
      <c r="M178" s="953"/>
      <c r="N178" s="953"/>
      <c r="O178" s="953"/>
      <c r="P178" s="944"/>
      <c r="Q178" s="954"/>
    </row>
    <row r="179" spans="1:17" ht="14.4" customHeight="1" x14ac:dyDescent="0.3">
      <c r="A179" s="941" t="s">
        <v>8105</v>
      </c>
      <c r="B179" s="943" t="s">
        <v>8106</v>
      </c>
      <c r="C179" s="943" t="s">
        <v>7468</v>
      </c>
      <c r="D179" s="943" t="s">
        <v>8273</v>
      </c>
      <c r="E179" s="943" t="s">
        <v>8274</v>
      </c>
      <c r="F179" s="953">
        <v>46</v>
      </c>
      <c r="G179" s="953">
        <v>690</v>
      </c>
      <c r="H179" s="953">
        <v>1</v>
      </c>
      <c r="I179" s="953">
        <v>15</v>
      </c>
      <c r="J179" s="953">
        <v>31</v>
      </c>
      <c r="K179" s="953">
        <v>465</v>
      </c>
      <c r="L179" s="953">
        <v>0.67391304347826086</v>
      </c>
      <c r="M179" s="953">
        <v>15</v>
      </c>
      <c r="N179" s="953">
        <v>24</v>
      </c>
      <c r="O179" s="953">
        <v>360</v>
      </c>
      <c r="P179" s="944">
        <v>0.52173913043478259</v>
      </c>
      <c r="Q179" s="954">
        <v>15</v>
      </c>
    </row>
    <row r="180" spans="1:17" ht="14.4" customHeight="1" x14ac:dyDescent="0.3">
      <c r="A180" s="941" t="s">
        <v>8105</v>
      </c>
      <c r="B180" s="943" t="s">
        <v>8106</v>
      </c>
      <c r="C180" s="943" t="s">
        <v>7468</v>
      </c>
      <c r="D180" s="943" t="s">
        <v>8275</v>
      </c>
      <c r="E180" s="943" t="s">
        <v>8276</v>
      </c>
      <c r="F180" s="953">
        <v>3008</v>
      </c>
      <c r="G180" s="953">
        <v>57152</v>
      </c>
      <c r="H180" s="953">
        <v>1</v>
      </c>
      <c r="I180" s="953">
        <v>19</v>
      </c>
      <c r="J180" s="953">
        <v>2994</v>
      </c>
      <c r="K180" s="953">
        <v>56886</v>
      </c>
      <c r="L180" s="953">
        <v>0.99534574468085102</v>
      </c>
      <c r="M180" s="953">
        <v>19</v>
      </c>
      <c r="N180" s="953">
        <v>3186</v>
      </c>
      <c r="O180" s="953">
        <v>60534</v>
      </c>
      <c r="P180" s="944">
        <v>1.0591755319148937</v>
      </c>
      <c r="Q180" s="954">
        <v>19</v>
      </c>
    </row>
    <row r="181" spans="1:17" ht="14.4" customHeight="1" x14ac:dyDescent="0.3">
      <c r="A181" s="941" t="s">
        <v>8105</v>
      </c>
      <c r="B181" s="943" t="s">
        <v>8106</v>
      </c>
      <c r="C181" s="943" t="s">
        <v>7468</v>
      </c>
      <c r="D181" s="943" t="s">
        <v>8277</v>
      </c>
      <c r="E181" s="943" t="s">
        <v>8278</v>
      </c>
      <c r="F181" s="953">
        <v>3310</v>
      </c>
      <c r="G181" s="953">
        <v>66200</v>
      </c>
      <c r="H181" s="953">
        <v>1</v>
      </c>
      <c r="I181" s="953">
        <v>20</v>
      </c>
      <c r="J181" s="953">
        <v>3388</v>
      </c>
      <c r="K181" s="953">
        <v>67760</v>
      </c>
      <c r="L181" s="953">
        <v>1.0235649546827794</v>
      </c>
      <c r="M181" s="953">
        <v>20</v>
      </c>
      <c r="N181" s="953">
        <v>3727</v>
      </c>
      <c r="O181" s="953">
        <v>74540</v>
      </c>
      <c r="P181" s="944">
        <v>1.1259818731117825</v>
      </c>
      <c r="Q181" s="954">
        <v>20</v>
      </c>
    </row>
    <row r="182" spans="1:17" ht="14.4" customHeight="1" x14ac:dyDescent="0.3">
      <c r="A182" s="941" t="s">
        <v>8105</v>
      </c>
      <c r="B182" s="943" t="s">
        <v>8106</v>
      </c>
      <c r="C182" s="943" t="s">
        <v>7468</v>
      </c>
      <c r="D182" s="943" t="s">
        <v>8279</v>
      </c>
      <c r="E182" s="943" t="s">
        <v>8280</v>
      </c>
      <c r="F182" s="953">
        <v>80</v>
      </c>
      <c r="G182" s="953">
        <v>14640</v>
      </c>
      <c r="H182" s="953">
        <v>1</v>
      </c>
      <c r="I182" s="953">
        <v>183</v>
      </c>
      <c r="J182" s="953">
        <v>100</v>
      </c>
      <c r="K182" s="953">
        <v>18400</v>
      </c>
      <c r="L182" s="953">
        <v>1.2568306010928962</v>
      </c>
      <c r="M182" s="953">
        <v>184</v>
      </c>
      <c r="N182" s="953">
        <v>113</v>
      </c>
      <c r="O182" s="953">
        <v>20866</v>
      </c>
      <c r="P182" s="944">
        <v>1.4252732240437158</v>
      </c>
      <c r="Q182" s="954">
        <v>184.65486725663717</v>
      </c>
    </row>
    <row r="183" spans="1:17" ht="14.4" customHeight="1" x14ac:dyDescent="0.3">
      <c r="A183" s="941" t="s">
        <v>8105</v>
      </c>
      <c r="B183" s="943" t="s">
        <v>8106</v>
      </c>
      <c r="C183" s="943" t="s">
        <v>7468</v>
      </c>
      <c r="D183" s="943" t="s">
        <v>8281</v>
      </c>
      <c r="E183" s="943" t="s">
        <v>8282</v>
      </c>
      <c r="F183" s="953">
        <v>3</v>
      </c>
      <c r="G183" s="953">
        <v>555</v>
      </c>
      <c r="H183" s="953">
        <v>1</v>
      </c>
      <c r="I183" s="953">
        <v>185</v>
      </c>
      <c r="J183" s="953">
        <v>3</v>
      </c>
      <c r="K183" s="953">
        <v>555</v>
      </c>
      <c r="L183" s="953">
        <v>1</v>
      </c>
      <c r="M183" s="953">
        <v>185</v>
      </c>
      <c r="N183" s="953"/>
      <c r="O183" s="953"/>
      <c r="P183" s="944"/>
      <c r="Q183" s="954"/>
    </row>
    <row r="184" spans="1:17" ht="14.4" customHeight="1" x14ac:dyDescent="0.3">
      <c r="A184" s="941" t="s">
        <v>8105</v>
      </c>
      <c r="B184" s="943" t="s">
        <v>8106</v>
      </c>
      <c r="C184" s="943" t="s">
        <v>7468</v>
      </c>
      <c r="D184" s="943" t="s">
        <v>8283</v>
      </c>
      <c r="E184" s="943" t="s">
        <v>8284</v>
      </c>
      <c r="F184" s="953">
        <v>2</v>
      </c>
      <c r="G184" s="953">
        <v>532</v>
      </c>
      <c r="H184" s="953">
        <v>1</v>
      </c>
      <c r="I184" s="953">
        <v>266</v>
      </c>
      <c r="J184" s="953">
        <v>7</v>
      </c>
      <c r="K184" s="953">
        <v>1862</v>
      </c>
      <c r="L184" s="953">
        <v>3.5</v>
      </c>
      <c r="M184" s="953">
        <v>266</v>
      </c>
      <c r="N184" s="953">
        <v>8</v>
      </c>
      <c r="O184" s="953">
        <v>2132</v>
      </c>
      <c r="P184" s="944">
        <v>4.007518796992481</v>
      </c>
      <c r="Q184" s="954">
        <v>266.5</v>
      </c>
    </row>
    <row r="185" spans="1:17" ht="14.4" customHeight="1" x14ac:dyDescent="0.3">
      <c r="A185" s="941" t="s">
        <v>8105</v>
      </c>
      <c r="B185" s="943" t="s">
        <v>8106</v>
      </c>
      <c r="C185" s="943" t="s">
        <v>7468</v>
      </c>
      <c r="D185" s="943" t="s">
        <v>8285</v>
      </c>
      <c r="E185" s="943" t="s">
        <v>8286</v>
      </c>
      <c r="F185" s="953">
        <v>1</v>
      </c>
      <c r="G185" s="953">
        <v>160</v>
      </c>
      <c r="H185" s="953">
        <v>1</v>
      </c>
      <c r="I185" s="953">
        <v>160</v>
      </c>
      <c r="J185" s="953"/>
      <c r="K185" s="953"/>
      <c r="L185" s="953"/>
      <c r="M185" s="953"/>
      <c r="N185" s="953"/>
      <c r="O185" s="953"/>
      <c r="P185" s="944"/>
      <c r="Q185" s="954"/>
    </row>
    <row r="186" spans="1:17" ht="14.4" customHeight="1" x14ac:dyDescent="0.3">
      <c r="A186" s="941" t="s">
        <v>8105</v>
      </c>
      <c r="B186" s="943" t="s">
        <v>8106</v>
      </c>
      <c r="C186" s="943" t="s">
        <v>7468</v>
      </c>
      <c r="D186" s="943" t="s">
        <v>8287</v>
      </c>
      <c r="E186" s="943" t="s">
        <v>8288</v>
      </c>
      <c r="F186" s="953"/>
      <c r="G186" s="953"/>
      <c r="H186" s="953"/>
      <c r="I186" s="953"/>
      <c r="J186" s="953">
        <v>1</v>
      </c>
      <c r="K186" s="953">
        <v>172</v>
      </c>
      <c r="L186" s="953"/>
      <c r="M186" s="953">
        <v>172</v>
      </c>
      <c r="N186" s="953"/>
      <c r="O186" s="953"/>
      <c r="P186" s="944"/>
      <c r="Q186" s="954"/>
    </row>
    <row r="187" spans="1:17" ht="14.4" customHeight="1" x14ac:dyDescent="0.3">
      <c r="A187" s="941" t="s">
        <v>8105</v>
      </c>
      <c r="B187" s="943" t="s">
        <v>8106</v>
      </c>
      <c r="C187" s="943" t="s">
        <v>7468</v>
      </c>
      <c r="D187" s="943" t="s">
        <v>8289</v>
      </c>
      <c r="E187" s="943" t="s">
        <v>8290</v>
      </c>
      <c r="F187" s="953">
        <v>16</v>
      </c>
      <c r="G187" s="953">
        <v>1344</v>
      </c>
      <c r="H187" s="953">
        <v>1</v>
      </c>
      <c r="I187" s="953">
        <v>84</v>
      </c>
      <c r="J187" s="953">
        <v>21</v>
      </c>
      <c r="K187" s="953">
        <v>1764</v>
      </c>
      <c r="L187" s="953">
        <v>1.3125</v>
      </c>
      <c r="M187" s="953">
        <v>84</v>
      </c>
      <c r="N187" s="953">
        <v>26</v>
      </c>
      <c r="O187" s="953">
        <v>2184</v>
      </c>
      <c r="P187" s="944">
        <v>1.625</v>
      </c>
      <c r="Q187" s="954">
        <v>84</v>
      </c>
    </row>
    <row r="188" spans="1:17" ht="14.4" customHeight="1" x14ac:dyDescent="0.3">
      <c r="A188" s="941" t="s">
        <v>8105</v>
      </c>
      <c r="B188" s="943" t="s">
        <v>8106</v>
      </c>
      <c r="C188" s="943" t="s">
        <v>7468</v>
      </c>
      <c r="D188" s="943" t="s">
        <v>8291</v>
      </c>
      <c r="E188" s="943" t="s">
        <v>8292</v>
      </c>
      <c r="F188" s="953">
        <v>107</v>
      </c>
      <c r="G188" s="953">
        <v>68801</v>
      </c>
      <c r="H188" s="953">
        <v>1</v>
      </c>
      <c r="I188" s="953">
        <v>643</v>
      </c>
      <c r="J188" s="953">
        <v>33</v>
      </c>
      <c r="K188" s="953">
        <v>21252</v>
      </c>
      <c r="L188" s="953">
        <v>0.30889085914448916</v>
      </c>
      <c r="M188" s="953">
        <v>644</v>
      </c>
      <c r="N188" s="953">
        <v>45</v>
      </c>
      <c r="O188" s="953">
        <v>29060</v>
      </c>
      <c r="P188" s="944">
        <v>0.42237758172119594</v>
      </c>
      <c r="Q188" s="954">
        <v>645.77777777777783</v>
      </c>
    </row>
    <row r="189" spans="1:17" ht="14.4" customHeight="1" x14ac:dyDescent="0.3">
      <c r="A189" s="941" t="s">
        <v>8105</v>
      </c>
      <c r="B189" s="943" t="s">
        <v>8106</v>
      </c>
      <c r="C189" s="943" t="s">
        <v>7468</v>
      </c>
      <c r="D189" s="943" t="s">
        <v>8293</v>
      </c>
      <c r="E189" s="943" t="s">
        <v>8294</v>
      </c>
      <c r="F189" s="953">
        <v>1</v>
      </c>
      <c r="G189" s="953">
        <v>262</v>
      </c>
      <c r="H189" s="953">
        <v>1</v>
      </c>
      <c r="I189" s="953">
        <v>262</v>
      </c>
      <c r="J189" s="953"/>
      <c r="K189" s="953"/>
      <c r="L189" s="953"/>
      <c r="M189" s="953"/>
      <c r="N189" s="953">
        <v>5</v>
      </c>
      <c r="O189" s="953">
        <v>1317</v>
      </c>
      <c r="P189" s="944">
        <v>5.0267175572519083</v>
      </c>
      <c r="Q189" s="954">
        <v>263.39999999999998</v>
      </c>
    </row>
    <row r="190" spans="1:17" ht="14.4" customHeight="1" x14ac:dyDescent="0.3">
      <c r="A190" s="941" t="s">
        <v>8105</v>
      </c>
      <c r="B190" s="943" t="s">
        <v>8106</v>
      </c>
      <c r="C190" s="943" t="s">
        <v>7468</v>
      </c>
      <c r="D190" s="943" t="s">
        <v>8295</v>
      </c>
      <c r="E190" s="943" t="s">
        <v>8296</v>
      </c>
      <c r="F190" s="953"/>
      <c r="G190" s="953"/>
      <c r="H190" s="953"/>
      <c r="I190" s="953"/>
      <c r="J190" s="953"/>
      <c r="K190" s="953"/>
      <c r="L190" s="953"/>
      <c r="M190" s="953"/>
      <c r="N190" s="953">
        <v>1</v>
      </c>
      <c r="O190" s="953">
        <v>953</v>
      </c>
      <c r="P190" s="944"/>
      <c r="Q190" s="954">
        <v>953</v>
      </c>
    </row>
    <row r="191" spans="1:17" ht="14.4" customHeight="1" x14ac:dyDescent="0.3">
      <c r="A191" s="941" t="s">
        <v>8105</v>
      </c>
      <c r="B191" s="943" t="s">
        <v>8106</v>
      </c>
      <c r="C191" s="943" t="s">
        <v>7468</v>
      </c>
      <c r="D191" s="943" t="s">
        <v>8297</v>
      </c>
      <c r="E191" s="943" t="s">
        <v>8298</v>
      </c>
      <c r="F191" s="953">
        <v>14</v>
      </c>
      <c r="G191" s="953">
        <v>1092</v>
      </c>
      <c r="H191" s="953">
        <v>1</v>
      </c>
      <c r="I191" s="953">
        <v>78</v>
      </c>
      <c r="J191" s="953">
        <v>15</v>
      </c>
      <c r="K191" s="953">
        <v>1170</v>
      </c>
      <c r="L191" s="953">
        <v>1.0714285714285714</v>
      </c>
      <c r="M191" s="953">
        <v>78</v>
      </c>
      <c r="N191" s="953">
        <v>7</v>
      </c>
      <c r="O191" s="953">
        <v>546</v>
      </c>
      <c r="P191" s="944">
        <v>0.5</v>
      </c>
      <c r="Q191" s="954">
        <v>78</v>
      </c>
    </row>
    <row r="192" spans="1:17" ht="14.4" customHeight="1" x14ac:dyDescent="0.3">
      <c r="A192" s="941" t="s">
        <v>8105</v>
      </c>
      <c r="B192" s="943" t="s">
        <v>8106</v>
      </c>
      <c r="C192" s="943" t="s">
        <v>7468</v>
      </c>
      <c r="D192" s="943" t="s">
        <v>8299</v>
      </c>
      <c r="E192" s="943" t="s">
        <v>8300</v>
      </c>
      <c r="F192" s="953">
        <v>1</v>
      </c>
      <c r="G192" s="953">
        <v>298</v>
      </c>
      <c r="H192" s="953">
        <v>1</v>
      </c>
      <c r="I192" s="953">
        <v>298</v>
      </c>
      <c r="J192" s="953"/>
      <c r="K192" s="953"/>
      <c r="L192" s="953"/>
      <c r="M192" s="953"/>
      <c r="N192" s="953">
        <v>1</v>
      </c>
      <c r="O192" s="953">
        <v>298</v>
      </c>
      <c r="P192" s="944">
        <v>1</v>
      </c>
      <c r="Q192" s="954">
        <v>298</v>
      </c>
    </row>
    <row r="193" spans="1:17" ht="14.4" customHeight="1" x14ac:dyDescent="0.3">
      <c r="A193" s="941" t="s">
        <v>8105</v>
      </c>
      <c r="B193" s="943" t="s">
        <v>8106</v>
      </c>
      <c r="C193" s="943" t="s">
        <v>7468</v>
      </c>
      <c r="D193" s="943" t="s">
        <v>8301</v>
      </c>
      <c r="E193" s="943" t="s">
        <v>8302</v>
      </c>
      <c r="F193" s="953">
        <v>12</v>
      </c>
      <c r="G193" s="953">
        <v>252</v>
      </c>
      <c r="H193" s="953">
        <v>1</v>
      </c>
      <c r="I193" s="953">
        <v>21</v>
      </c>
      <c r="J193" s="953">
        <v>7</v>
      </c>
      <c r="K193" s="953">
        <v>147</v>
      </c>
      <c r="L193" s="953">
        <v>0.58333333333333337</v>
      </c>
      <c r="M193" s="953">
        <v>21</v>
      </c>
      <c r="N193" s="953">
        <v>5</v>
      </c>
      <c r="O193" s="953">
        <v>105</v>
      </c>
      <c r="P193" s="944">
        <v>0.41666666666666669</v>
      </c>
      <c r="Q193" s="954">
        <v>21</v>
      </c>
    </row>
    <row r="194" spans="1:17" ht="14.4" customHeight="1" x14ac:dyDescent="0.3">
      <c r="A194" s="941" t="s">
        <v>8105</v>
      </c>
      <c r="B194" s="943" t="s">
        <v>8106</v>
      </c>
      <c r="C194" s="943" t="s">
        <v>7468</v>
      </c>
      <c r="D194" s="943" t="s">
        <v>8303</v>
      </c>
      <c r="E194" s="943" t="s">
        <v>8304</v>
      </c>
      <c r="F194" s="953">
        <v>237</v>
      </c>
      <c r="G194" s="953">
        <v>5214</v>
      </c>
      <c r="H194" s="953">
        <v>1</v>
      </c>
      <c r="I194" s="953">
        <v>22</v>
      </c>
      <c r="J194" s="953">
        <v>282</v>
      </c>
      <c r="K194" s="953">
        <v>6204</v>
      </c>
      <c r="L194" s="953">
        <v>1.1898734177215189</v>
      </c>
      <c r="M194" s="953">
        <v>22</v>
      </c>
      <c r="N194" s="953">
        <v>413</v>
      </c>
      <c r="O194" s="953">
        <v>9086</v>
      </c>
      <c r="P194" s="944">
        <v>1.7426160337552743</v>
      </c>
      <c r="Q194" s="954">
        <v>22</v>
      </c>
    </row>
    <row r="195" spans="1:17" ht="14.4" customHeight="1" x14ac:dyDescent="0.3">
      <c r="A195" s="941" t="s">
        <v>8105</v>
      </c>
      <c r="B195" s="943" t="s">
        <v>8106</v>
      </c>
      <c r="C195" s="943" t="s">
        <v>7468</v>
      </c>
      <c r="D195" s="943" t="s">
        <v>8305</v>
      </c>
      <c r="E195" s="943" t="s">
        <v>8306</v>
      </c>
      <c r="F195" s="953">
        <v>852</v>
      </c>
      <c r="G195" s="953">
        <v>421740</v>
      </c>
      <c r="H195" s="953">
        <v>1</v>
      </c>
      <c r="I195" s="953">
        <v>495</v>
      </c>
      <c r="J195" s="953">
        <v>972</v>
      </c>
      <c r="K195" s="953">
        <v>481140</v>
      </c>
      <c r="L195" s="953">
        <v>1.1408450704225352</v>
      </c>
      <c r="M195" s="953">
        <v>495</v>
      </c>
      <c r="N195" s="953">
        <v>1187</v>
      </c>
      <c r="O195" s="953">
        <v>587565</v>
      </c>
      <c r="P195" s="944">
        <v>1.3931924882629108</v>
      </c>
      <c r="Q195" s="954">
        <v>495</v>
      </c>
    </row>
    <row r="196" spans="1:17" ht="14.4" customHeight="1" x14ac:dyDescent="0.3">
      <c r="A196" s="941" t="s">
        <v>8105</v>
      </c>
      <c r="B196" s="943" t="s">
        <v>8106</v>
      </c>
      <c r="C196" s="943" t="s">
        <v>7468</v>
      </c>
      <c r="D196" s="943" t="s">
        <v>8307</v>
      </c>
      <c r="E196" s="943" t="s">
        <v>8308</v>
      </c>
      <c r="F196" s="953">
        <v>2</v>
      </c>
      <c r="G196" s="953">
        <v>378</v>
      </c>
      <c r="H196" s="953">
        <v>1</v>
      </c>
      <c r="I196" s="953">
        <v>189</v>
      </c>
      <c r="J196" s="953">
        <v>1</v>
      </c>
      <c r="K196" s="953">
        <v>190</v>
      </c>
      <c r="L196" s="953">
        <v>0.50264550264550267</v>
      </c>
      <c r="M196" s="953">
        <v>190</v>
      </c>
      <c r="N196" s="953">
        <v>2</v>
      </c>
      <c r="O196" s="953">
        <v>381</v>
      </c>
      <c r="P196" s="944">
        <v>1.0079365079365079</v>
      </c>
      <c r="Q196" s="954">
        <v>190.5</v>
      </c>
    </row>
    <row r="197" spans="1:17" ht="14.4" customHeight="1" x14ac:dyDescent="0.3">
      <c r="A197" s="941" t="s">
        <v>8105</v>
      </c>
      <c r="B197" s="943" t="s">
        <v>8106</v>
      </c>
      <c r="C197" s="943" t="s">
        <v>7468</v>
      </c>
      <c r="D197" s="943" t="s">
        <v>8309</v>
      </c>
      <c r="E197" s="943" t="s">
        <v>8310</v>
      </c>
      <c r="F197" s="953">
        <v>1</v>
      </c>
      <c r="G197" s="953">
        <v>166</v>
      </c>
      <c r="H197" s="953">
        <v>1</v>
      </c>
      <c r="I197" s="953">
        <v>166</v>
      </c>
      <c r="J197" s="953">
        <v>1</v>
      </c>
      <c r="K197" s="953">
        <v>166</v>
      </c>
      <c r="L197" s="953">
        <v>1</v>
      </c>
      <c r="M197" s="953">
        <v>166</v>
      </c>
      <c r="N197" s="953">
        <v>1</v>
      </c>
      <c r="O197" s="953">
        <v>166</v>
      </c>
      <c r="P197" s="944">
        <v>1</v>
      </c>
      <c r="Q197" s="954">
        <v>166</v>
      </c>
    </row>
    <row r="198" spans="1:17" ht="14.4" customHeight="1" x14ac:dyDescent="0.3">
      <c r="A198" s="941" t="s">
        <v>8105</v>
      </c>
      <c r="B198" s="943" t="s">
        <v>8106</v>
      </c>
      <c r="C198" s="943" t="s">
        <v>7468</v>
      </c>
      <c r="D198" s="943" t="s">
        <v>8311</v>
      </c>
      <c r="E198" s="943" t="s">
        <v>8312</v>
      </c>
      <c r="F198" s="953">
        <v>3</v>
      </c>
      <c r="G198" s="953">
        <v>4923</v>
      </c>
      <c r="H198" s="953">
        <v>1</v>
      </c>
      <c r="I198" s="953">
        <v>1641</v>
      </c>
      <c r="J198" s="953">
        <v>1</v>
      </c>
      <c r="K198" s="953">
        <v>1645</v>
      </c>
      <c r="L198" s="953">
        <v>0.33414584602884417</v>
      </c>
      <c r="M198" s="953">
        <v>1645</v>
      </c>
      <c r="N198" s="953">
        <v>1</v>
      </c>
      <c r="O198" s="953">
        <v>1653</v>
      </c>
      <c r="P198" s="944">
        <v>0.33577087141986595</v>
      </c>
      <c r="Q198" s="954">
        <v>1653</v>
      </c>
    </row>
    <row r="199" spans="1:17" ht="14.4" customHeight="1" x14ac:dyDescent="0.3">
      <c r="A199" s="941" t="s">
        <v>8105</v>
      </c>
      <c r="B199" s="943" t="s">
        <v>8106</v>
      </c>
      <c r="C199" s="943" t="s">
        <v>7468</v>
      </c>
      <c r="D199" s="943" t="s">
        <v>8313</v>
      </c>
      <c r="E199" s="943" t="s">
        <v>8314</v>
      </c>
      <c r="F199" s="953">
        <v>70</v>
      </c>
      <c r="G199" s="953">
        <v>18200</v>
      </c>
      <c r="H199" s="953">
        <v>1</v>
      </c>
      <c r="I199" s="953">
        <v>260</v>
      </c>
      <c r="J199" s="953">
        <v>107</v>
      </c>
      <c r="K199" s="953">
        <v>27927</v>
      </c>
      <c r="L199" s="953">
        <v>1.5344505494505494</v>
      </c>
      <c r="M199" s="953">
        <v>261</v>
      </c>
      <c r="N199" s="953">
        <v>63</v>
      </c>
      <c r="O199" s="953">
        <v>16527</v>
      </c>
      <c r="P199" s="944">
        <v>0.90807692307692311</v>
      </c>
      <c r="Q199" s="954">
        <v>262.33333333333331</v>
      </c>
    </row>
    <row r="200" spans="1:17" ht="14.4" customHeight="1" x14ac:dyDescent="0.3">
      <c r="A200" s="941" t="s">
        <v>8105</v>
      </c>
      <c r="B200" s="943" t="s">
        <v>8106</v>
      </c>
      <c r="C200" s="943" t="s">
        <v>7468</v>
      </c>
      <c r="D200" s="943" t="s">
        <v>8315</v>
      </c>
      <c r="E200" s="943" t="s">
        <v>8316</v>
      </c>
      <c r="F200" s="953">
        <v>2</v>
      </c>
      <c r="G200" s="953">
        <v>254</v>
      </c>
      <c r="H200" s="953">
        <v>1</v>
      </c>
      <c r="I200" s="953">
        <v>127</v>
      </c>
      <c r="J200" s="953">
        <v>4</v>
      </c>
      <c r="K200" s="953">
        <v>508</v>
      </c>
      <c r="L200" s="953">
        <v>2</v>
      </c>
      <c r="M200" s="953">
        <v>127</v>
      </c>
      <c r="N200" s="953">
        <v>3</v>
      </c>
      <c r="O200" s="953">
        <v>381</v>
      </c>
      <c r="P200" s="944">
        <v>1.5</v>
      </c>
      <c r="Q200" s="954">
        <v>127</v>
      </c>
    </row>
    <row r="201" spans="1:17" ht="14.4" customHeight="1" x14ac:dyDescent="0.3">
      <c r="A201" s="941" t="s">
        <v>8105</v>
      </c>
      <c r="B201" s="943" t="s">
        <v>8106</v>
      </c>
      <c r="C201" s="943" t="s">
        <v>7468</v>
      </c>
      <c r="D201" s="943" t="s">
        <v>8317</v>
      </c>
      <c r="E201" s="943" t="s">
        <v>8318</v>
      </c>
      <c r="F201" s="953">
        <v>18</v>
      </c>
      <c r="G201" s="953">
        <v>414</v>
      </c>
      <c r="H201" s="953">
        <v>1</v>
      </c>
      <c r="I201" s="953">
        <v>23</v>
      </c>
      <c r="J201" s="953">
        <v>11</v>
      </c>
      <c r="K201" s="953">
        <v>253</v>
      </c>
      <c r="L201" s="953">
        <v>0.61111111111111116</v>
      </c>
      <c r="M201" s="953">
        <v>23</v>
      </c>
      <c r="N201" s="953">
        <v>15</v>
      </c>
      <c r="O201" s="953">
        <v>345</v>
      </c>
      <c r="P201" s="944">
        <v>0.83333333333333337</v>
      </c>
      <c r="Q201" s="954">
        <v>23</v>
      </c>
    </row>
    <row r="202" spans="1:17" ht="14.4" customHeight="1" x14ac:dyDescent="0.3">
      <c r="A202" s="941" t="s">
        <v>8105</v>
      </c>
      <c r="B202" s="943" t="s">
        <v>8106</v>
      </c>
      <c r="C202" s="943" t="s">
        <v>7468</v>
      </c>
      <c r="D202" s="943" t="s">
        <v>8319</v>
      </c>
      <c r="E202" s="943" t="s">
        <v>8320</v>
      </c>
      <c r="F202" s="953">
        <v>2</v>
      </c>
      <c r="G202" s="953">
        <v>34</v>
      </c>
      <c r="H202" s="953">
        <v>1</v>
      </c>
      <c r="I202" s="953">
        <v>17</v>
      </c>
      <c r="J202" s="953"/>
      <c r="K202" s="953"/>
      <c r="L202" s="953"/>
      <c r="M202" s="953"/>
      <c r="N202" s="953">
        <v>1</v>
      </c>
      <c r="O202" s="953">
        <v>17</v>
      </c>
      <c r="P202" s="944">
        <v>0.5</v>
      </c>
      <c r="Q202" s="954">
        <v>17</v>
      </c>
    </row>
    <row r="203" spans="1:17" ht="14.4" customHeight="1" x14ac:dyDescent="0.3">
      <c r="A203" s="941" t="s">
        <v>8105</v>
      </c>
      <c r="B203" s="943" t="s">
        <v>8106</v>
      </c>
      <c r="C203" s="943" t="s">
        <v>7468</v>
      </c>
      <c r="D203" s="943" t="s">
        <v>8321</v>
      </c>
      <c r="E203" s="943" t="s">
        <v>8322</v>
      </c>
      <c r="F203" s="953">
        <v>1</v>
      </c>
      <c r="G203" s="953">
        <v>130</v>
      </c>
      <c r="H203" s="953">
        <v>1</v>
      </c>
      <c r="I203" s="953">
        <v>130</v>
      </c>
      <c r="J203" s="953"/>
      <c r="K203" s="953"/>
      <c r="L203" s="953"/>
      <c r="M203" s="953"/>
      <c r="N203" s="953"/>
      <c r="O203" s="953"/>
      <c r="P203" s="944"/>
      <c r="Q203" s="954"/>
    </row>
    <row r="204" spans="1:17" ht="14.4" customHeight="1" x14ac:dyDescent="0.3">
      <c r="A204" s="941" t="s">
        <v>8105</v>
      </c>
      <c r="B204" s="943" t="s">
        <v>8106</v>
      </c>
      <c r="C204" s="943" t="s">
        <v>7468</v>
      </c>
      <c r="D204" s="943" t="s">
        <v>8323</v>
      </c>
      <c r="E204" s="943" t="s">
        <v>8324</v>
      </c>
      <c r="F204" s="953">
        <v>155</v>
      </c>
      <c r="G204" s="953">
        <v>100595</v>
      </c>
      <c r="H204" s="953">
        <v>1</v>
      </c>
      <c r="I204" s="953">
        <v>649</v>
      </c>
      <c r="J204" s="953">
        <v>135</v>
      </c>
      <c r="K204" s="953">
        <v>87615</v>
      </c>
      <c r="L204" s="953">
        <v>0.87096774193548387</v>
      </c>
      <c r="M204" s="953">
        <v>649</v>
      </c>
      <c r="N204" s="953">
        <v>121</v>
      </c>
      <c r="O204" s="953">
        <v>78627</v>
      </c>
      <c r="P204" s="944">
        <v>0.78161936477956162</v>
      </c>
      <c r="Q204" s="954">
        <v>649.80991735537191</v>
      </c>
    </row>
    <row r="205" spans="1:17" ht="14.4" customHeight="1" x14ac:dyDescent="0.3">
      <c r="A205" s="941" t="s">
        <v>8105</v>
      </c>
      <c r="B205" s="943" t="s">
        <v>8106</v>
      </c>
      <c r="C205" s="943" t="s">
        <v>7468</v>
      </c>
      <c r="D205" s="943" t="s">
        <v>8325</v>
      </c>
      <c r="E205" s="943" t="s">
        <v>8326</v>
      </c>
      <c r="F205" s="953">
        <v>6</v>
      </c>
      <c r="G205" s="953">
        <v>2640</v>
      </c>
      <c r="H205" s="953">
        <v>1</v>
      </c>
      <c r="I205" s="953">
        <v>440</v>
      </c>
      <c r="J205" s="953">
        <v>11</v>
      </c>
      <c r="K205" s="953">
        <v>4851</v>
      </c>
      <c r="L205" s="953">
        <v>1.8374999999999999</v>
      </c>
      <c r="M205" s="953">
        <v>441</v>
      </c>
      <c r="N205" s="953">
        <v>4</v>
      </c>
      <c r="O205" s="953">
        <v>1766</v>
      </c>
      <c r="P205" s="944">
        <v>0.66893939393939394</v>
      </c>
      <c r="Q205" s="954">
        <v>441.5</v>
      </c>
    </row>
    <row r="206" spans="1:17" ht="14.4" customHeight="1" x14ac:dyDescent="0.3">
      <c r="A206" s="941" t="s">
        <v>8105</v>
      </c>
      <c r="B206" s="943" t="s">
        <v>8106</v>
      </c>
      <c r="C206" s="943" t="s">
        <v>7468</v>
      </c>
      <c r="D206" s="943" t="s">
        <v>8327</v>
      </c>
      <c r="E206" s="943" t="s">
        <v>8328</v>
      </c>
      <c r="F206" s="953">
        <v>2</v>
      </c>
      <c r="G206" s="953">
        <v>582</v>
      </c>
      <c r="H206" s="953">
        <v>1</v>
      </c>
      <c r="I206" s="953">
        <v>291</v>
      </c>
      <c r="J206" s="953">
        <v>1</v>
      </c>
      <c r="K206" s="953">
        <v>291</v>
      </c>
      <c r="L206" s="953">
        <v>0.5</v>
      </c>
      <c r="M206" s="953">
        <v>291</v>
      </c>
      <c r="N206" s="953">
        <v>3</v>
      </c>
      <c r="O206" s="953">
        <v>876</v>
      </c>
      <c r="P206" s="944">
        <v>1.5051546391752577</v>
      </c>
      <c r="Q206" s="954">
        <v>292</v>
      </c>
    </row>
    <row r="207" spans="1:17" ht="14.4" customHeight="1" x14ac:dyDescent="0.3">
      <c r="A207" s="941" t="s">
        <v>8105</v>
      </c>
      <c r="B207" s="943" t="s">
        <v>8106</v>
      </c>
      <c r="C207" s="943" t="s">
        <v>7468</v>
      </c>
      <c r="D207" s="943" t="s">
        <v>8329</v>
      </c>
      <c r="E207" s="943" t="s">
        <v>8330</v>
      </c>
      <c r="F207" s="953"/>
      <c r="G207" s="953"/>
      <c r="H207" s="953"/>
      <c r="I207" s="953"/>
      <c r="J207" s="953">
        <v>1</v>
      </c>
      <c r="K207" s="953">
        <v>27</v>
      </c>
      <c r="L207" s="953"/>
      <c r="M207" s="953">
        <v>27</v>
      </c>
      <c r="N207" s="953"/>
      <c r="O207" s="953"/>
      <c r="P207" s="944"/>
      <c r="Q207" s="954"/>
    </row>
    <row r="208" spans="1:17" ht="14.4" customHeight="1" x14ac:dyDescent="0.3">
      <c r="A208" s="941" t="s">
        <v>8105</v>
      </c>
      <c r="B208" s="943" t="s">
        <v>8106</v>
      </c>
      <c r="C208" s="943" t="s">
        <v>7468</v>
      </c>
      <c r="D208" s="943" t="s">
        <v>8331</v>
      </c>
      <c r="E208" s="943" t="s">
        <v>8332</v>
      </c>
      <c r="F208" s="953">
        <v>1</v>
      </c>
      <c r="G208" s="953">
        <v>45</v>
      </c>
      <c r="H208" s="953">
        <v>1</v>
      </c>
      <c r="I208" s="953">
        <v>45</v>
      </c>
      <c r="J208" s="953"/>
      <c r="K208" s="953"/>
      <c r="L208" s="953"/>
      <c r="M208" s="953"/>
      <c r="N208" s="953"/>
      <c r="O208" s="953"/>
      <c r="P208" s="944"/>
      <c r="Q208" s="954"/>
    </row>
    <row r="209" spans="1:17" ht="14.4" customHeight="1" x14ac:dyDescent="0.3">
      <c r="A209" s="941" t="s">
        <v>8105</v>
      </c>
      <c r="B209" s="943" t="s">
        <v>8106</v>
      </c>
      <c r="C209" s="943" t="s">
        <v>7468</v>
      </c>
      <c r="D209" s="943" t="s">
        <v>8333</v>
      </c>
      <c r="E209" s="943" t="s">
        <v>8334</v>
      </c>
      <c r="F209" s="953">
        <v>2</v>
      </c>
      <c r="G209" s="953">
        <v>48</v>
      </c>
      <c r="H209" s="953">
        <v>1</v>
      </c>
      <c r="I209" s="953">
        <v>24</v>
      </c>
      <c r="J209" s="953"/>
      <c r="K209" s="953"/>
      <c r="L209" s="953"/>
      <c r="M209" s="953"/>
      <c r="N209" s="953"/>
      <c r="O209" s="953"/>
      <c r="P209" s="944"/>
      <c r="Q209" s="954"/>
    </row>
    <row r="210" spans="1:17" ht="14.4" customHeight="1" x14ac:dyDescent="0.3">
      <c r="A210" s="941" t="s">
        <v>8105</v>
      </c>
      <c r="B210" s="943" t="s">
        <v>8106</v>
      </c>
      <c r="C210" s="943" t="s">
        <v>7468</v>
      </c>
      <c r="D210" s="943" t="s">
        <v>8335</v>
      </c>
      <c r="E210" s="943" t="s">
        <v>8336</v>
      </c>
      <c r="F210" s="953">
        <v>1</v>
      </c>
      <c r="G210" s="953">
        <v>145</v>
      </c>
      <c r="H210" s="953">
        <v>1</v>
      </c>
      <c r="I210" s="953">
        <v>145</v>
      </c>
      <c r="J210" s="953"/>
      <c r="K210" s="953"/>
      <c r="L210" s="953"/>
      <c r="M210" s="953"/>
      <c r="N210" s="953"/>
      <c r="O210" s="953"/>
      <c r="P210" s="944"/>
      <c r="Q210" s="954"/>
    </row>
    <row r="211" spans="1:17" ht="14.4" customHeight="1" x14ac:dyDescent="0.3">
      <c r="A211" s="941" t="s">
        <v>8105</v>
      </c>
      <c r="B211" s="943" t="s">
        <v>8106</v>
      </c>
      <c r="C211" s="943" t="s">
        <v>7468</v>
      </c>
      <c r="D211" s="943" t="s">
        <v>8337</v>
      </c>
      <c r="E211" s="943" t="s">
        <v>8338</v>
      </c>
      <c r="F211" s="953"/>
      <c r="G211" s="953"/>
      <c r="H211" s="953"/>
      <c r="I211" s="953"/>
      <c r="J211" s="953"/>
      <c r="K211" s="953"/>
      <c r="L211" s="953"/>
      <c r="M211" s="953"/>
      <c r="N211" s="953">
        <v>1</v>
      </c>
      <c r="O211" s="953">
        <v>46</v>
      </c>
      <c r="P211" s="944"/>
      <c r="Q211" s="954">
        <v>46</v>
      </c>
    </row>
    <row r="212" spans="1:17" ht="14.4" customHeight="1" x14ac:dyDescent="0.3">
      <c r="A212" s="941" t="s">
        <v>8105</v>
      </c>
      <c r="B212" s="943" t="s">
        <v>8106</v>
      </c>
      <c r="C212" s="943" t="s">
        <v>7468</v>
      </c>
      <c r="D212" s="943" t="s">
        <v>8339</v>
      </c>
      <c r="E212" s="943" t="s">
        <v>8340</v>
      </c>
      <c r="F212" s="953">
        <v>146</v>
      </c>
      <c r="G212" s="953">
        <v>76650</v>
      </c>
      <c r="H212" s="953">
        <v>1</v>
      </c>
      <c r="I212" s="953">
        <v>525</v>
      </c>
      <c r="J212" s="953">
        <v>82</v>
      </c>
      <c r="K212" s="953">
        <v>43132</v>
      </c>
      <c r="L212" s="953">
        <v>0.56271363339856495</v>
      </c>
      <c r="M212" s="953">
        <v>526</v>
      </c>
      <c r="N212" s="953">
        <v>84</v>
      </c>
      <c r="O212" s="953">
        <v>44243</v>
      </c>
      <c r="P212" s="944">
        <v>0.57720808871493801</v>
      </c>
      <c r="Q212" s="954">
        <v>526.70238095238096</v>
      </c>
    </row>
    <row r="213" spans="1:17" ht="14.4" customHeight="1" x14ac:dyDescent="0.3">
      <c r="A213" s="941" t="s">
        <v>8105</v>
      </c>
      <c r="B213" s="943" t="s">
        <v>8106</v>
      </c>
      <c r="C213" s="943" t="s">
        <v>7468</v>
      </c>
      <c r="D213" s="943" t="s">
        <v>8341</v>
      </c>
      <c r="E213" s="943" t="s">
        <v>8342</v>
      </c>
      <c r="F213" s="953"/>
      <c r="G213" s="953"/>
      <c r="H213" s="953"/>
      <c r="I213" s="953"/>
      <c r="J213" s="953">
        <v>1</v>
      </c>
      <c r="K213" s="953">
        <v>26</v>
      </c>
      <c r="L213" s="953"/>
      <c r="M213" s="953">
        <v>26</v>
      </c>
      <c r="N213" s="953"/>
      <c r="O213" s="953"/>
      <c r="P213" s="944"/>
      <c r="Q213" s="954"/>
    </row>
    <row r="214" spans="1:17" ht="14.4" customHeight="1" x14ac:dyDescent="0.3">
      <c r="A214" s="941" t="s">
        <v>8105</v>
      </c>
      <c r="B214" s="943" t="s">
        <v>8106</v>
      </c>
      <c r="C214" s="943" t="s">
        <v>7468</v>
      </c>
      <c r="D214" s="943" t="s">
        <v>8343</v>
      </c>
      <c r="E214" s="943" t="s">
        <v>8344</v>
      </c>
      <c r="F214" s="953"/>
      <c r="G214" s="953"/>
      <c r="H214" s="953"/>
      <c r="I214" s="953"/>
      <c r="J214" s="953">
        <v>1</v>
      </c>
      <c r="K214" s="953">
        <v>355</v>
      </c>
      <c r="L214" s="953"/>
      <c r="M214" s="953">
        <v>355</v>
      </c>
      <c r="N214" s="953"/>
      <c r="O214" s="953"/>
      <c r="P214" s="944"/>
      <c r="Q214" s="954"/>
    </row>
    <row r="215" spans="1:17" ht="14.4" customHeight="1" x14ac:dyDescent="0.3">
      <c r="A215" s="941" t="s">
        <v>8105</v>
      </c>
      <c r="B215" s="943" t="s">
        <v>8106</v>
      </c>
      <c r="C215" s="943" t="s">
        <v>7468</v>
      </c>
      <c r="D215" s="943" t="s">
        <v>8345</v>
      </c>
      <c r="E215" s="943" t="s">
        <v>8346</v>
      </c>
      <c r="F215" s="953">
        <v>1</v>
      </c>
      <c r="G215" s="953">
        <v>287</v>
      </c>
      <c r="H215" s="953">
        <v>1</v>
      </c>
      <c r="I215" s="953">
        <v>287</v>
      </c>
      <c r="J215" s="953"/>
      <c r="K215" s="953"/>
      <c r="L215" s="953"/>
      <c r="M215" s="953"/>
      <c r="N215" s="953">
        <v>1</v>
      </c>
      <c r="O215" s="953">
        <v>288</v>
      </c>
      <c r="P215" s="944">
        <v>1.0034843205574913</v>
      </c>
      <c r="Q215" s="954">
        <v>288</v>
      </c>
    </row>
    <row r="216" spans="1:17" ht="14.4" customHeight="1" x14ac:dyDescent="0.3">
      <c r="A216" s="941" t="s">
        <v>8105</v>
      </c>
      <c r="B216" s="943" t="s">
        <v>8106</v>
      </c>
      <c r="C216" s="943" t="s">
        <v>7468</v>
      </c>
      <c r="D216" s="943" t="s">
        <v>8347</v>
      </c>
      <c r="E216" s="943" t="s">
        <v>8348</v>
      </c>
      <c r="F216" s="953"/>
      <c r="G216" s="953"/>
      <c r="H216" s="953"/>
      <c r="I216" s="953"/>
      <c r="J216" s="953">
        <v>2</v>
      </c>
      <c r="K216" s="953">
        <v>882</v>
      </c>
      <c r="L216" s="953"/>
      <c r="M216" s="953">
        <v>441</v>
      </c>
      <c r="N216" s="953"/>
      <c r="O216" s="953"/>
      <c r="P216" s="944"/>
      <c r="Q216" s="954"/>
    </row>
    <row r="217" spans="1:17" ht="14.4" customHeight="1" x14ac:dyDescent="0.3">
      <c r="A217" s="941" t="s">
        <v>8105</v>
      </c>
      <c r="B217" s="943" t="s">
        <v>8106</v>
      </c>
      <c r="C217" s="943" t="s">
        <v>7468</v>
      </c>
      <c r="D217" s="943" t="s">
        <v>8349</v>
      </c>
      <c r="E217" s="943" t="s">
        <v>8350</v>
      </c>
      <c r="F217" s="953">
        <v>5</v>
      </c>
      <c r="G217" s="953">
        <v>2625</v>
      </c>
      <c r="H217" s="953">
        <v>1</v>
      </c>
      <c r="I217" s="953">
        <v>525</v>
      </c>
      <c r="J217" s="953">
        <v>7</v>
      </c>
      <c r="K217" s="953">
        <v>3682</v>
      </c>
      <c r="L217" s="953">
        <v>1.4026666666666667</v>
      </c>
      <c r="M217" s="953">
        <v>526</v>
      </c>
      <c r="N217" s="953">
        <v>1</v>
      </c>
      <c r="O217" s="953">
        <v>527</v>
      </c>
      <c r="P217" s="944">
        <v>0.20076190476190475</v>
      </c>
      <c r="Q217" s="954">
        <v>527</v>
      </c>
    </row>
    <row r="218" spans="1:17" ht="14.4" customHeight="1" x14ac:dyDescent="0.3">
      <c r="A218" s="941" t="s">
        <v>8105</v>
      </c>
      <c r="B218" s="943" t="s">
        <v>8106</v>
      </c>
      <c r="C218" s="943" t="s">
        <v>7468</v>
      </c>
      <c r="D218" s="943" t="s">
        <v>8351</v>
      </c>
      <c r="E218" s="943" t="s">
        <v>8352</v>
      </c>
      <c r="F218" s="953"/>
      <c r="G218" s="953"/>
      <c r="H218" s="953"/>
      <c r="I218" s="953"/>
      <c r="J218" s="953"/>
      <c r="K218" s="953"/>
      <c r="L218" s="953"/>
      <c r="M218" s="953"/>
      <c r="N218" s="953">
        <v>2</v>
      </c>
      <c r="O218" s="953">
        <v>811</v>
      </c>
      <c r="P218" s="944"/>
      <c r="Q218" s="954">
        <v>405.5</v>
      </c>
    </row>
    <row r="219" spans="1:17" ht="14.4" customHeight="1" x14ac:dyDescent="0.3">
      <c r="A219" s="941" t="s">
        <v>8105</v>
      </c>
      <c r="B219" s="943" t="s">
        <v>8106</v>
      </c>
      <c r="C219" s="943" t="s">
        <v>7468</v>
      </c>
      <c r="D219" s="943" t="s">
        <v>8353</v>
      </c>
      <c r="E219" s="943" t="s">
        <v>8354</v>
      </c>
      <c r="F219" s="953"/>
      <c r="G219" s="953"/>
      <c r="H219" s="953"/>
      <c r="I219" s="953"/>
      <c r="J219" s="953">
        <v>1</v>
      </c>
      <c r="K219" s="953">
        <v>783</v>
      </c>
      <c r="L219" s="953"/>
      <c r="M219" s="953">
        <v>783</v>
      </c>
      <c r="N219" s="953"/>
      <c r="O219" s="953"/>
      <c r="P219" s="944"/>
      <c r="Q219" s="954"/>
    </row>
    <row r="220" spans="1:17" ht="14.4" customHeight="1" x14ac:dyDescent="0.3">
      <c r="A220" s="941" t="s">
        <v>8105</v>
      </c>
      <c r="B220" s="943" t="s">
        <v>8355</v>
      </c>
      <c r="C220" s="943" t="s">
        <v>7468</v>
      </c>
      <c r="D220" s="943" t="s">
        <v>8356</v>
      </c>
      <c r="E220" s="943" t="s">
        <v>8357</v>
      </c>
      <c r="F220" s="953">
        <v>1</v>
      </c>
      <c r="G220" s="953">
        <v>1035</v>
      </c>
      <c r="H220" s="953">
        <v>1</v>
      </c>
      <c r="I220" s="953">
        <v>1035</v>
      </c>
      <c r="J220" s="953"/>
      <c r="K220" s="953"/>
      <c r="L220" s="953"/>
      <c r="M220" s="953"/>
      <c r="N220" s="953"/>
      <c r="O220" s="953"/>
      <c r="P220" s="944"/>
      <c r="Q220" s="954"/>
    </row>
    <row r="221" spans="1:17" ht="14.4" customHeight="1" x14ac:dyDescent="0.3">
      <c r="A221" s="941" t="s">
        <v>8105</v>
      </c>
      <c r="B221" s="943" t="s">
        <v>8355</v>
      </c>
      <c r="C221" s="943" t="s">
        <v>7468</v>
      </c>
      <c r="D221" s="943" t="s">
        <v>8358</v>
      </c>
      <c r="E221" s="943" t="s">
        <v>8359</v>
      </c>
      <c r="F221" s="953"/>
      <c r="G221" s="953"/>
      <c r="H221" s="953"/>
      <c r="I221" s="953"/>
      <c r="J221" s="953">
        <v>1</v>
      </c>
      <c r="K221" s="953">
        <v>1230</v>
      </c>
      <c r="L221" s="953"/>
      <c r="M221" s="953">
        <v>1230</v>
      </c>
      <c r="N221" s="953"/>
      <c r="O221" s="953"/>
      <c r="P221" s="944"/>
      <c r="Q221" s="954"/>
    </row>
    <row r="222" spans="1:17" ht="14.4" customHeight="1" x14ac:dyDescent="0.3">
      <c r="A222" s="941" t="s">
        <v>8360</v>
      </c>
      <c r="B222" s="943" t="s">
        <v>3211</v>
      </c>
      <c r="C222" s="943" t="s">
        <v>1686</v>
      </c>
      <c r="D222" s="943" t="s">
        <v>8361</v>
      </c>
      <c r="E222" s="943" t="s">
        <v>8362</v>
      </c>
      <c r="F222" s="953"/>
      <c r="G222" s="953"/>
      <c r="H222" s="953"/>
      <c r="I222" s="953"/>
      <c r="J222" s="953">
        <v>1</v>
      </c>
      <c r="K222" s="953">
        <v>484.78</v>
      </c>
      <c r="L222" s="953"/>
      <c r="M222" s="953">
        <v>484.78</v>
      </c>
      <c r="N222" s="953"/>
      <c r="O222" s="953"/>
      <c r="P222" s="944"/>
      <c r="Q222" s="954"/>
    </row>
    <row r="223" spans="1:17" ht="14.4" customHeight="1" x14ac:dyDescent="0.3">
      <c r="A223" s="941" t="s">
        <v>8360</v>
      </c>
      <c r="B223" s="943" t="s">
        <v>3211</v>
      </c>
      <c r="C223" s="943" t="s">
        <v>1686</v>
      </c>
      <c r="D223" s="943" t="s">
        <v>8363</v>
      </c>
      <c r="E223" s="943" t="s">
        <v>8364</v>
      </c>
      <c r="F223" s="953">
        <v>3.5</v>
      </c>
      <c r="G223" s="953">
        <v>6940.08</v>
      </c>
      <c r="H223" s="953">
        <v>1</v>
      </c>
      <c r="I223" s="953">
        <v>1982.8799999999999</v>
      </c>
      <c r="J223" s="953">
        <v>1.5</v>
      </c>
      <c r="K223" s="953">
        <v>2991.71</v>
      </c>
      <c r="L223" s="953">
        <v>0.43107716337563834</v>
      </c>
      <c r="M223" s="953">
        <v>1994.4733333333334</v>
      </c>
      <c r="N223" s="953">
        <v>3</v>
      </c>
      <c r="O223" s="953">
        <v>6000.79</v>
      </c>
      <c r="P223" s="944">
        <v>0.86465717974432577</v>
      </c>
      <c r="Q223" s="954">
        <v>2000.2633333333333</v>
      </c>
    </row>
    <row r="224" spans="1:17" ht="14.4" customHeight="1" x14ac:dyDescent="0.3">
      <c r="A224" s="941" t="s">
        <v>8360</v>
      </c>
      <c r="B224" s="943" t="s">
        <v>3211</v>
      </c>
      <c r="C224" s="943" t="s">
        <v>1686</v>
      </c>
      <c r="D224" s="943" t="s">
        <v>8365</v>
      </c>
      <c r="E224" s="943" t="s">
        <v>8366</v>
      </c>
      <c r="F224" s="953">
        <v>2.33</v>
      </c>
      <c r="G224" s="953">
        <v>6170.3600000000006</v>
      </c>
      <c r="H224" s="953">
        <v>1</v>
      </c>
      <c r="I224" s="953">
        <v>2648.2231759656656</v>
      </c>
      <c r="J224" s="953">
        <v>0.66</v>
      </c>
      <c r="K224" s="953">
        <v>1763.16</v>
      </c>
      <c r="L224" s="953">
        <v>0.28574669873394742</v>
      </c>
      <c r="M224" s="953">
        <v>2671.4545454545455</v>
      </c>
      <c r="N224" s="953">
        <v>1.34</v>
      </c>
      <c r="O224" s="953">
        <v>3579.74</v>
      </c>
      <c r="P224" s="944">
        <v>0.58015091501954497</v>
      </c>
      <c r="Q224" s="954">
        <v>2671.4477611940297</v>
      </c>
    </row>
    <row r="225" spans="1:17" ht="14.4" customHeight="1" x14ac:dyDescent="0.3">
      <c r="A225" s="941" t="s">
        <v>8360</v>
      </c>
      <c r="B225" s="943" t="s">
        <v>3211</v>
      </c>
      <c r="C225" s="943" t="s">
        <v>1686</v>
      </c>
      <c r="D225" s="943" t="s">
        <v>8367</v>
      </c>
      <c r="E225" s="943" t="s">
        <v>8366</v>
      </c>
      <c r="F225" s="953">
        <v>1.2000000000000002</v>
      </c>
      <c r="G225" s="953">
        <v>7944.66</v>
      </c>
      <c r="H225" s="953">
        <v>1</v>
      </c>
      <c r="I225" s="953">
        <v>6620.5499999999993</v>
      </c>
      <c r="J225" s="953">
        <v>1.4000000000000001</v>
      </c>
      <c r="K225" s="953">
        <v>9315.2099999999991</v>
      </c>
      <c r="L225" s="953">
        <v>1.1725121024688281</v>
      </c>
      <c r="M225" s="953">
        <v>6653.7214285714272</v>
      </c>
      <c r="N225" s="953">
        <v>1.6</v>
      </c>
      <c r="O225" s="953">
        <v>10685.76</v>
      </c>
      <c r="P225" s="944">
        <v>1.3450242049376564</v>
      </c>
      <c r="Q225" s="954">
        <v>6678.5999999999995</v>
      </c>
    </row>
    <row r="226" spans="1:17" ht="14.4" customHeight="1" x14ac:dyDescent="0.3">
      <c r="A226" s="941" t="s">
        <v>8360</v>
      </c>
      <c r="B226" s="943" t="s">
        <v>3211</v>
      </c>
      <c r="C226" s="943" t="s">
        <v>1686</v>
      </c>
      <c r="D226" s="943" t="s">
        <v>8368</v>
      </c>
      <c r="E226" s="943" t="s">
        <v>7992</v>
      </c>
      <c r="F226" s="953">
        <v>12</v>
      </c>
      <c r="G226" s="953">
        <v>13926.439999999999</v>
      </c>
      <c r="H226" s="953">
        <v>1</v>
      </c>
      <c r="I226" s="953">
        <v>1160.5366666666666</v>
      </c>
      <c r="J226" s="953">
        <v>6.04</v>
      </c>
      <c r="K226" s="953">
        <v>5943.1799999999994</v>
      </c>
      <c r="L226" s="953">
        <v>0.42675515063433295</v>
      </c>
      <c r="M226" s="953">
        <v>983.97019867549659</v>
      </c>
      <c r="N226" s="953">
        <v>5.2</v>
      </c>
      <c r="O226" s="953">
        <v>5142.93</v>
      </c>
      <c r="P226" s="944">
        <v>0.36929251122325596</v>
      </c>
      <c r="Q226" s="954">
        <v>989.02499999999998</v>
      </c>
    </row>
    <row r="227" spans="1:17" ht="14.4" customHeight="1" x14ac:dyDescent="0.3">
      <c r="A227" s="941" t="s">
        <v>8360</v>
      </c>
      <c r="B227" s="943" t="s">
        <v>3211</v>
      </c>
      <c r="C227" s="943" t="s">
        <v>1686</v>
      </c>
      <c r="D227" s="943" t="s">
        <v>8369</v>
      </c>
      <c r="E227" s="943" t="s">
        <v>8370</v>
      </c>
      <c r="F227" s="953">
        <v>0.1</v>
      </c>
      <c r="G227" s="953">
        <v>1532.56</v>
      </c>
      <c r="H227" s="953">
        <v>1</v>
      </c>
      <c r="I227" s="953">
        <v>15325.599999999999</v>
      </c>
      <c r="J227" s="953"/>
      <c r="K227" s="953"/>
      <c r="L227" s="953"/>
      <c r="M227" s="953"/>
      <c r="N227" s="953"/>
      <c r="O227" s="953"/>
      <c r="P227" s="944"/>
      <c r="Q227" s="954"/>
    </row>
    <row r="228" spans="1:17" ht="14.4" customHeight="1" x14ac:dyDescent="0.3">
      <c r="A228" s="941" t="s">
        <v>8360</v>
      </c>
      <c r="B228" s="943" t="s">
        <v>3211</v>
      </c>
      <c r="C228" s="943" t="s">
        <v>1686</v>
      </c>
      <c r="D228" s="943" t="s">
        <v>8371</v>
      </c>
      <c r="E228" s="943" t="s">
        <v>8372</v>
      </c>
      <c r="F228" s="953">
        <v>3.9</v>
      </c>
      <c r="G228" s="953">
        <v>50272.770000000004</v>
      </c>
      <c r="H228" s="953">
        <v>1</v>
      </c>
      <c r="I228" s="953">
        <v>12890.453846153847</v>
      </c>
      <c r="J228" s="953">
        <v>4.17</v>
      </c>
      <c r="K228" s="953">
        <v>44669.59</v>
      </c>
      <c r="L228" s="953">
        <v>0.88854443469098665</v>
      </c>
      <c r="M228" s="953">
        <v>10712.131894484412</v>
      </c>
      <c r="N228" s="953">
        <v>3.4</v>
      </c>
      <c r="O228" s="953">
        <v>35094.92</v>
      </c>
      <c r="P228" s="944">
        <v>0.69809003959797711</v>
      </c>
      <c r="Q228" s="954">
        <v>10322.035294117646</v>
      </c>
    </row>
    <row r="229" spans="1:17" ht="14.4" customHeight="1" x14ac:dyDescent="0.3">
      <c r="A229" s="941" t="s">
        <v>8360</v>
      </c>
      <c r="B229" s="943" t="s">
        <v>3211</v>
      </c>
      <c r="C229" s="943" t="s">
        <v>1686</v>
      </c>
      <c r="D229" s="943" t="s">
        <v>8373</v>
      </c>
      <c r="E229" s="943" t="s">
        <v>8372</v>
      </c>
      <c r="F229" s="953"/>
      <c r="G229" s="953"/>
      <c r="H229" s="953"/>
      <c r="I229" s="953"/>
      <c r="J229" s="953">
        <v>0.02</v>
      </c>
      <c r="K229" s="953">
        <v>409.57</v>
      </c>
      <c r="L229" s="953"/>
      <c r="M229" s="953">
        <v>20478.5</v>
      </c>
      <c r="N229" s="953"/>
      <c r="O229" s="953"/>
      <c r="P229" s="944"/>
      <c r="Q229" s="954"/>
    </row>
    <row r="230" spans="1:17" ht="14.4" customHeight="1" x14ac:dyDescent="0.3">
      <c r="A230" s="941" t="s">
        <v>8360</v>
      </c>
      <c r="B230" s="943" t="s">
        <v>3211</v>
      </c>
      <c r="C230" s="943" t="s">
        <v>1686</v>
      </c>
      <c r="D230" s="943" t="s">
        <v>8374</v>
      </c>
      <c r="E230" s="943" t="s">
        <v>8370</v>
      </c>
      <c r="F230" s="953">
        <v>0.05</v>
      </c>
      <c r="G230" s="953">
        <v>263.22000000000003</v>
      </c>
      <c r="H230" s="953">
        <v>1</v>
      </c>
      <c r="I230" s="953">
        <v>5264.4000000000005</v>
      </c>
      <c r="J230" s="953">
        <v>0.08</v>
      </c>
      <c r="K230" s="953">
        <v>421.16</v>
      </c>
      <c r="L230" s="953">
        <v>1.6000303928272928</v>
      </c>
      <c r="M230" s="953">
        <v>5264.5</v>
      </c>
      <c r="N230" s="953">
        <v>0.12000000000000001</v>
      </c>
      <c r="O230" s="953">
        <v>637.28</v>
      </c>
      <c r="P230" s="944">
        <v>2.4210926221411744</v>
      </c>
      <c r="Q230" s="954">
        <v>5310.6666666666661</v>
      </c>
    </row>
    <row r="231" spans="1:17" ht="14.4" customHeight="1" x14ac:dyDescent="0.3">
      <c r="A231" s="941" t="s">
        <v>8360</v>
      </c>
      <c r="B231" s="943" t="s">
        <v>3211</v>
      </c>
      <c r="C231" s="943" t="s">
        <v>1686</v>
      </c>
      <c r="D231" s="943" t="s">
        <v>8375</v>
      </c>
      <c r="E231" s="943" t="s">
        <v>8372</v>
      </c>
      <c r="F231" s="953">
        <v>0.42000000000000004</v>
      </c>
      <c r="G231" s="953">
        <v>2708.9300000000003</v>
      </c>
      <c r="H231" s="953">
        <v>1</v>
      </c>
      <c r="I231" s="953">
        <v>6449.833333333333</v>
      </c>
      <c r="J231" s="953">
        <v>0.16</v>
      </c>
      <c r="K231" s="953">
        <v>1034.24</v>
      </c>
      <c r="L231" s="953">
        <v>0.38178911968932377</v>
      </c>
      <c r="M231" s="953">
        <v>6464</v>
      </c>
      <c r="N231" s="953">
        <v>0.67</v>
      </c>
      <c r="O231" s="953">
        <v>3516.4900000000002</v>
      </c>
      <c r="P231" s="944">
        <v>1.2981103240024658</v>
      </c>
      <c r="Q231" s="954">
        <v>5248.4925373134329</v>
      </c>
    </row>
    <row r="232" spans="1:17" ht="14.4" customHeight="1" x14ac:dyDescent="0.3">
      <c r="A232" s="941" t="s">
        <v>8360</v>
      </c>
      <c r="B232" s="943" t="s">
        <v>3211</v>
      </c>
      <c r="C232" s="943" t="s">
        <v>1686</v>
      </c>
      <c r="D232" s="943" t="s">
        <v>8376</v>
      </c>
      <c r="E232" s="943" t="s">
        <v>8377</v>
      </c>
      <c r="F232" s="953">
        <v>8</v>
      </c>
      <c r="G232" s="953">
        <v>3301.5</v>
      </c>
      <c r="H232" s="953">
        <v>1</v>
      </c>
      <c r="I232" s="953">
        <v>412.6875</v>
      </c>
      <c r="J232" s="953">
        <v>5</v>
      </c>
      <c r="K232" s="953">
        <v>2070.67</v>
      </c>
      <c r="L232" s="953">
        <v>0.62719067090716341</v>
      </c>
      <c r="M232" s="953">
        <v>414.13400000000001</v>
      </c>
      <c r="N232" s="953">
        <v>5</v>
      </c>
      <c r="O232" s="953">
        <v>2081.5</v>
      </c>
      <c r="P232" s="944">
        <v>0.63047099803119799</v>
      </c>
      <c r="Q232" s="954">
        <v>416.3</v>
      </c>
    </row>
    <row r="233" spans="1:17" ht="14.4" customHeight="1" x14ac:dyDescent="0.3">
      <c r="A233" s="941" t="s">
        <v>8360</v>
      </c>
      <c r="B233" s="943" t="s">
        <v>3211</v>
      </c>
      <c r="C233" s="943" t="s">
        <v>1686</v>
      </c>
      <c r="D233" s="943" t="s">
        <v>8378</v>
      </c>
      <c r="E233" s="943" t="s">
        <v>8379</v>
      </c>
      <c r="F233" s="953"/>
      <c r="G233" s="953"/>
      <c r="H233" s="953"/>
      <c r="I233" s="953"/>
      <c r="J233" s="953">
        <v>3.9500000000000006</v>
      </c>
      <c r="K233" s="953">
        <v>1080.8799999999999</v>
      </c>
      <c r="L233" s="953"/>
      <c r="M233" s="953">
        <v>273.64050632911386</v>
      </c>
      <c r="N233" s="953"/>
      <c r="O233" s="953"/>
      <c r="P233" s="944"/>
      <c r="Q233" s="954"/>
    </row>
    <row r="234" spans="1:17" ht="14.4" customHeight="1" x14ac:dyDescent="0.3">
      <c r="A234" s="941" t="s">
        <v>8360</v>
      </c>
      <c r="B234" s="943" t="s">
        <v>3211</v>
      </c>
      <c r="C234" s="943" t="s">
        <v>1686</v>
      </c>
      <c r="D234" s="943" t="s">
        <v>8380</v>
      </c>
      <c r="E234" s="943" t="s">
        <v>8381</v>
      </c>
      <c r="F234" s="953">
        <v>3</v>
      </c>
      <c r="G234" s="953">
        <v>2900.2200000000003</v>
      </c>
      <c r="H234" s="953">
        <v>1</v>
      </c>
      <c r="I234" s="953">
        <v>966.74000000000012</v>
      </c>
      <c r="J234" s="953">
        <v>3</v>
      </c>
      <c r="K234" s="953">
        <v>2925.66</v>
      </c>
      <c r="L234" s="953">
        <v>1.0087717483501251</v>
      </c>
      <c r="M234" s="953">
        <v>975.21999999999991</v>
      </c>
      <c r="N234" s="953">
        <v>16</v>
      </c>
      <c r="O234" s="953">
        <v>15603.52</v>
      </c>
      <c r="P234" s="944">
        <v>5.3801159912006673</v>
      </c>
      <c r="Q234" s="954">
        <v>975.22</v>
      </c>
    </row>
    <row r="235" spans="1:17" ht="14.4" customHeight="1" x14ac:dyDescent="0.3">
      <c r="A235" s="941" t="s">
        <v>8360</v>
      </c>
      <c r="B235" s="943" t="s">
        <v>3211</v>
      </c>
      <c r="C235" s="943" t="s">
        <v>1686</v>
      </c>
      <c r="D235" s="943" t="s">
        <v>8382</v>
      </c>
      <c r="E235" s="943" t="s">
        <v>8381</v>
      </c>
      <c r="F235" s="953">
        <v>1.5</v>
      </c>
      <c r="G235" s="953">
        <v>2900.19</v>
      </c>
      <c r="H235" s="953">
        <v>1</v>
      </c>
      <c r="I235" s="953">
        <v>1933.46</v>
      </c>
      <c r="J235" s="953">
        <v>1.25</v>
      </c>
      <c r="K235" s="953">
        <v>2378.9499999999998</v>
      </c>
      <c r="L235" s="953">
        <v>0.82027384412745363</v>
      </c>
      <c r="M235" s="953">
        <v>1903.1599999999999</v>
      </c>
      <c r="N235" s="953"/>
      <c r="O235" s="953"/>
      <c r="P235" s="944"/>
      <c r="Q235" s="954"/>
    </row>
    <row r="236" spans="1:17" ht="14.4" customHeight="1" x14ac:dyDescent="0.3">
      <c r="A236" s="941" t="s">
        <v>8360</v>
      </c>
      <c r="B236" s="943" t="s">
        <v>3211</v>
      </c>
      <c r="C236" s="943" t="s">
        <v>1686</v>
      </c>
      <c r="D236" s="943" t="s">
        <v>8383</v>
      </c>
      <c r="E236" s="943" t="s">
        <v>8384</v>
      </c>
      <c r="F236" s="953"/>
      <c r="G236" s="953"/>
      <c r="H236" s="953"/>
      <c r="I236" s="953"/>
      <c r="J236" s="953">
        <v>7.0000000000000007E-2</v>
      </c>
      <c r="K236" s="953">
        <v>342.32</v>
      </c>
      <c r="L236" s="953"/>
      <c r="M236" s="953">
        <v>4890.2857142857138</v>
      </c>
      <c r="N236" s="953"/>
      <c r="O236" s="953"/>
      <c r="P236" s="944"/>
      <c r="Q236" s="954"/>
    </row>
    <row r="237" spans="1:17" ht="14.4" customHeight="1" x14ac:dyDescent="0.3">
      <c r="A237" s="941" t="s">
        <v>8360</v>
      </c>
      <c r="B237" s="943" t="s">
        <v>3211</v>
      </c>
      <c r="C237" s="943" t="s">
        <v>1686</v>
      </c>
      <c r="D237" s="943" t="s">
        <v>7648</v>
      </c>
      <c r="E237" s="943" t="s">
        <v>7649</v>
      </c>
      <c r="F237" s="953">
        <v>0.55000000000000004</v>
      </c>
      <c r="G237" s="953">
        <v>2977.31</v>
      </c>
      <c r="H237" s="953">
        <v>1</v>
      </c>
      <c r="I237" s="953">
        <v>5413.2909090909088</v>
      </c>
      <c r="J237" s="953"/>
      <c r="K237" s="953"/>
      <c r="L237" s="953"/>
      <c r="M237" s="953"/>
      <c r="N237" s="953">
        <v>0.19</v>
      </c>
      <c r="O237" s="953">
        <v>1037.55</v>
      </c>
      <c r="P237" s="944">
        <v>0.34848571361396696</v>
      </c>
      <c r="Q237" s="954">
        <v>5460.78947368421</v>
      </c>
    </row>
    <row r="238" spans="1:17" ht="14.4" customHeight="1" x14ac:dyDescent="0.3">
      <c r="A238" s="941" t="s">
        <v>8360</v>
      </c>
      <c r="B238" s="943" t="s">
        <v>3211</v>
      </c>
      <c r="C238" s="943" t="s">
        <v>1686</v>
      </c>
      <c r="D238" s="943" t="s">
        <v>8385</v>
      </c>
      <c r="E238" s="943" t="s">
        <v>7649</v>
      </c>
      <c r="F238" s="953">
        <v>5.7399999999999993</v>
      </c>
      <c r="G238" s="953">
        <v>62053.109999999993</v>
      </c>
      <c r="H238" s="953">
        <v>1</v>
      </c>
      <c r="I238" s="953">
        <v>10810.646341463415</v>
      </c>
      <c r="J238" s="953">
        <v>6.37</v>
      </c>
      <c r="K238" s="953">
        <v>69214.66</v>
      </c>
      <c r="L238" s="953">
        <v>1.1154100092646446</v>
      </c>
      <c r="M238" s="953">
        <v>10865.723704866563</v>
      </c>
      <c r="N238" s="953">
        <v>7.25</v>
      </c>
      <c r="O238" s="953">
        <v>79126.78</v>
      </c>
      <c r="P238" s="944">
        <v>1.2751460805107111</v>
      </c>
      <c r="Q238" s="954">
        <v>10914.038620689655</v>
      </c>
    </row>
    <row r="239" spans="1:17" ht="14.4" customHeight="1" x14ac:dyDescent="0.3">
      <c r="A239" s="941" t="s">
        <v>8360</v>
      </c>
      <c r="B239" s="943" t="s">
        <v>3211</v>
      </c>
      <c r="C239" s="943" t="s">
        <v>1686</v>
      </c>
      <c r="D239" s="943" t="s">
        <v>8386</v>
      </c>
      <c r="E239" s="943" t="s">
        <v>8384</v>
      </c>
      <c r="F239" s="953">
        <v>1.2999999999999998</v>
      </c>
      <c r="G239" s="953">
        <v>2520.83</v>
      </c>
      <c r="H239" s="953">
        <v>1</v>
      </c>
      <c r="I239" s="953">
        <v>1939.1000000000001</v>
      </c>
      <c r="J239" s="953">
        <v>2.5499999999999998</v>
      </c>
      <c r="K239" s="953">
        <v>4965.1000000000004</v>
      </c>
      <c r="L239" s="953">
        <v>1.9696290507491583</v>
      </c>
      <c r="M239" s="953">
        <v>1947.0980392156866</v>
      </c>
      <c r="N239" s="953">
        <v>2.62</v>
      </c>
      <c r="O239" s="953">
        <v>5165.88</v>
      </c>
      <c r="P239" s="944">
        <v>2.0492774205321265</v>
      </c>
      <c r="Q239" s="954">
        <v>1971.709923664122</v>
      </c>
    </row>
    <row r="240" spans="1:17" ht="14.4" customHeight="1" x14ac:dyDescent="0.3">
      <c r="A240" s="941" t="s">
        <v>8360</v>
      </c>
      <c r="B240" s="943" t="s">
        <v>3211</v>
      </c>
      <c r="C240" s="943" t="s">
        <v>1686</v>
      </c>
      <c r="D240" s="943" t="s">
        <v>7993</v>
      </c>
      <c r="E240" s="943" t="s">
        <v>7649</v>
      </c>
      <c r="F240" s="953">
        <v>0.05</v>
      </c>
      <c r="G240" s="953">
        <v>54.13</v>
      </c>
      <c r="H240" s="953">
        <v>1</v>
      </c>
      <c r="I240" s="953">
        <v>1082.5999999999999</v>
      </c>
      <c r="J240" s="953"/>
      <c r="K240" s="953"/>
      <c r="L240" s="953"/>
      <c r="M240" s="953"/>
      <c r="N240" s="953"/>
      <c r="O240" s="953"/>
      <c r="P240" s="944"/>
      <c r="Q240" s="954"/>
    </row>
    <row r="241" spans="1:17" ht="14.4" customHeight="1" x14ac:dyDescent="0.3">
      <c r="A241" s="941" t="s">
        <v>8360</v>
      </c>
      <c r="B241" s="943" t="s">
        <v>3211</v>
      </c>
      <c r="C241" s="943" t="s">
        <v>1686</v>
      </c>
      <c r="D241" s="943" t="s">
        <v>7994</v>
      </c>
      <c r="E241" s="943" t="s">
        <v>7649</v>
      </c>
      <c r="F241" s="953"/>
      <c r="G241" s="953"/>
      <c r="H241" s="953"/>
      <c r="I241" s="953"/>
      <c r="J241" s="953"/>
      <c r="K241" s="953"/>
      <c r="L241" s="953"/>
      <c r="M241" s="953"/>
      <c r="N241" s="953">
        <v>6.7</v>
      </c>
      <c r="O241" s="953">
        <v>14634.91</v>
      </c>
      <c r="P241" s="944"/>
      <c r="Q241" s="954">
        <v>2184.3149253731344</v>
      </c>
    </row>
    <row r="242" spans="1:17" ht="14.4" customHeight="1" x14ac:dyDescent="0.3">
      <c r="A242" s="941" t="s">
        <v>8360</v>
      </c>
      <c r="B242" s="943" t="s">
        <v>3211</v>
      </c>
      <c r="C242" s="943" t="s">
        <v>1686</v>
      </c>
      <c r="D242" s="943" t="s">
        <v>8387</v>
      </c>
      <c r="E242" s="943" t="s">
        <v>8388</v>
      </c>
      <c r="F242" s="953">
        <v>2.4</v>
      </c>
      <c r="G242" s="953">
        <v>902.44999999999982</v>
      </c>
      <c r="H242" s="953">
        <v>1</v>
      </c>
      <c r="I242" s="953">
        <v>376.02083333333326</v>
      </c>
      <c r="J242" s="953">
        <v>3.1900000000000004</v>
      </c>
      <c r="K242" s="953">
        <v>1203.82</v>
      </c>
      <c r="L242" s="953">
        <v>1.3339464790293094</v>
      </c>
      <c r="M242" s="953">
        <v>377.37304075235102</v>
      </c>
      <c r="N242" s="953">
        <v>2.8499999999999996</v>
      </c>
      <c r="O242" s="953">
        <v>1081.0600000000002</v>
      </c>
      <c r="P242" s="944">
        <v>1.1979167820931913</v>
      </c>
      <c r="Q242" s="954">
        <v>379.31929824561416</v>
      </c>
    </row>
    <row r="243" spans="1:17" ht="14.4" customHeight="1" x14ac:dyDescent="0.3">
      <c r="A243" s="941" t="s">
        <v>8360</v>
      </c>
      <c r="B243" s="943" t="s">
        <v>3211</v>
      </c>
      <c r="C243" s="943" t="s">
        <v>1686</v>
      </c>
      <c r="D243" s="943" t="s">
        <v>7995</v>
      </c>
      <c r="E243" s="943" t="s">
        <v>7996</v>
      </c>
      <c r="F243" s="953">
        <v>1.63</v>
      </c>
      <c r="G243" s="953">
        <v>1521.3000000000002</v>
      </c>
      <c r="H243" s="953">
        <v>1</v>
      </c>
      <c r="I243" s="953">
        <v>933.31288343558299</v>
      </c>
      <c r="J243" s="953">
        <v>1.6400000000000001</v>
      </c>
      <c r="K243" s="953">
        <v>1531.1599999999999</v>
      </c>
      <c r="L243" s="953">
        <v>1.0064812988891079</v>
      </c>
      <c r="M243" s="953">
        <v>933.63414634146329</v>
      </c>
      <c r="N243" s="953">
        <v>1.9</v>
      </c>
      <c r="O243" s="953">
        <v>1795.1200000000001</v>
      </c>
      <c r="P243" s="944">
        <v>1.1799907973443764</v>
      </c>
      <c r="Q243" s="954">
        <v>944.80000000000007</v>
      </c>
    </row>
    <row r="244" spans="1:17" ht="14.4" customHeight="1" x14ac:dyDescent="0.3">
      <c r="A244" s="941" t="s">
        <v>8360</v>
      </c>
      <c r="B244" s="943" t="s">
        <v>3211</v>
      </c>
      <c r="C244" s="943" t="s">
        <v>1686</v>
      </c>
      <c r="D244" s="943" t="s">
        <v>8389</v>
      </c>
      <c r="E244" s="943" t="s">
        <v>7992</v>
      </c>
      <c r="F244" s="953">
        <v>0.8</v>
      </c>
      <c r="G244" s="953">
        <v>392.16</v>
      </c>
      <c r="H244" s="953">
        <v>1</v>
      </c>
      <c r="I244" s="953">
        <v>490.2</v>
      </c>
      <c r="J244" s="953"/>
      <c r="K244" s="953"/>
      <c r="L244" s="953"/>
      <c r="M244" s="953"/>
      <c r="N244" s="953"/>
      <c r="O244" s="953"/>
      <c r="P244" s="944"/>
      <c r="Q244" s="954"/>
    </row>
    <row r="245" spans="1:17" ht="14.4" customHeight="1" x14ac:dyDescent="0.3">
      <c r="A245" s="941" t="s">
        <v>8360</v>
      </c>
      <c r="B245" s="943" t="s">
        <v>3211</v>
      </c>
      <c r="C245" s="943" t="s">
        <v>7456</v>
      </c>
      <c r="D245" s="943" t="s">
        <v>8390</v>
      </c>
      <c r="E245" s="943" t="s">
        <v>8391</v>
      </c>
      <c r="F245" s="953">
        <v>4</v>
      </c>
      <c r="G245" s="953">
        <v>2337.67</v>
      </c>
      <c r="H245" s="953">
        <v>1</v>
      </c>
      <c r="I245" s="953">
        <v>584.41750000000002</v>
      </c>
      <c r="J245" s="953">
        <v>9</v>
      </c>
      <c r="K245" s="953">
        <v>5306.31</v>
      </c>
      <c r="L245" s="953">
        <v>2.2699140597261378</v>
      </c>
      <c r="M245" s="953">
        <v>589.59</v>
      </c>
      <c r="N245" s="953">
        <v>5</v>
      </c>
      <c r="O245" s="953">
        <v>2947.9500000000003</v>
      </c>
      <c r="P245" s="944">
        <v>1.261063366514521</v>
      </c>
      <c r="Q245" s="954">
        <v>589.59</v>
      </c>
    </row>
    <row r="246" spans="1:17" ht="14.4" customHeight="1" x14ac:dyDescent="0.3">
      <c r="A246" s="941" t="s">
        <v>8360</v>
      </c>
      <c r="B246" s="943" t="s">
        <v>3211</v>
      </c>
      <c r="C246" s="943" t="s">
        <v>7456</v>
      </c>
      <c r="D246" s="943" t="s">
        <v>8392</v>
      </c>
      <c r="E246" s="943" t="s">
        <v>8393</v>
      </c>
      <c r="F246" s="953"/>
      <c r="G246" s="953"/>
      <c r="H246" s="953"/>
      <c r="I246" s="953"/>
      <c r="J246" s="953">
        <v>4</v>
      </c>
      <c r="K246" s="953">
        <v>5789.12</v>
      </c>
      <c r="L246" s="953"/>
      <c r="M246" s="953">
        <v>1447.28</v>
      </c>
      <c r="N246" s="953">
        <v>2</v>
      </c>
      <c r="O246" s="953">
        <v>2894.56</v>
      </c>
      <c r="P246" s="944"/>
      <c r="Q246" s="954">
        <v>1447.28</v>
      </c>
    </row>
    <row r="247" spans="1:17" ht="14.4" customHeight="1" x14ac:dyDescent="0.3">
      <c r="A247" s="941" t="s">
        <v>8360</v>
      </c>
      <c r="B247" s="943" t="s">
        <v>3211</v>
      </c>
      <c r="C247" s="943" t="s">
        <v>7456</v>
      </c>
      <c r="D247" s="943" t="s">
        <v>8394</v>
      </c>
      <c r="E247" s="943" t="s">
        <v>8395</v>
      </c>
      <c r="F247" s="953">
        <v>11</v>
      </c>
      <c r="G247" s="953">
        <v>10490.8</v>
      </c>
      <c r="H247" s="953">
        <v>1</v>
      </c>
      <c r="I247" s="953">
        <v>953.70909090909083</v>
      </c>
      <c r="J247" s="953">
        <v>9</v>
      </c>
      <c r="K247" s="953">
        <v>8750.880000000001</v>
      </c>
      <c r="L247" s="953">
        <v>0.83414801540397321</v>
      </c>
      <c r="M247" s="953">
        <v>972.32000000000016</v>
      </c>
      <c r="N247" s="953">
        <v>10</v>
      </c>
      <c r="O247" s="953">
        <v>9723.2000000000007</v>
      </c>
      <c r="P247" s="944">
        <v>0.92683112822663682</v>
      </c>
      <c r="Q247" s="954">
        <v>972.32</v>
      </c>
    </row>
    <row r="248" spans="1:17" ht="14.4" customHeight="1" x14ac:dyDescent="0.3">
      <c r="A248" s="941" t="s">
        <v>8360</v>
      </c>
      <c r="B248" s="943" t="s">
        <v>3211</v>
      </c>
      <c r="C248" s="943" t="s">
        <v>7456</v>
      </c>
      <c r="D248" s="943" t="s">
        <v>8396</v>
      </c>
      <c r="E248" s="943" t="s">
        <v>8395</v>
      </c>
      <c r="F248" s="953">
        <v>17</v>
      </c>
      <c r="G248" s="953">
        <v>28964.36</v>
      </c>
      <c r="H248" s="953">
        <v>1</v>
      </c>
      <c r="I248" s="953">
        <v>1703.7858823529411</v>
      </c>
      <c r="J248" s="953">
        <v>23</v>
      </c>
      <c r="K248" s="953">
        <v>39268.129999999997</v>
      </c>
      <c r="L248" s="953">
        <v>1.3557396055013815</v>
      </c>
      <c r="M248" s="953">
        <v>1707.31</v>
      </c>
      <c r="N248" s="953">
        <v>23</v>
      </c>
      <c r="O248" s="953">
        <v>39268.129999999997</v>
      </c>
      <c r="P248" s="944">
        <v>1.3557396055013815</v>
      </c>
      <c r="Q248" s="954">
        <v>1707.31</v>
      </c>
    </row>
    <row r="249" spans="1:17" ht="14.4" customHeight="1" x14ac:dyDescent="0.3">
      <c r="A249" s="941" t="s">
        <v>8360</v>
      </c>
      <c r="B249" s="943" t="s">
        <v>3211</v>
      </c>
      <c r="C249" s="943" t="s">
        <v>7456</v>
      </c>
      <c r="D249" s="943" t="s">
        <v>8397</v>
      </c>
      <c r="E249" s="943" t="s">
        <v>8395</v>
      </c>
      <c r="F249" s="953">
        <v>3</v>
      </c>
      <c r="G249" s="953">
        <v>6126.4000000000005</v>
      </c>
      <c r="H249" s="953">
        <v>1</v>
      </c>
      <c r="I249" s="953">
        <v>2042.1333333333334</v>
      </c>
      <c r="J249" s="953">
        <v>5</v>
      </c>
      <c r="K249" s="953">
        <v>10331.5</v>
      </c>
      <c r="L249" s="953">
        <v>1.6863900496213109</v>
      </c>
      <c r="M249" s="953">
        <v>2066.3000000000002</v>
      </c>
      <c r="N249" s="953">
        <v>4</v>
      </c>
      <c r="O249" s="953">
        <v>8265.2000000000007</v>
      </c>
      <c r="P249" s="944">
        <v>1.3491120396970488</v>
      </c>
      <c r="Q249" s="954">
        <v>2066.3000000000002</v>
      </c>
    </row>
    <row r="250" spans="1:17" ht="14.4" customHeight="1" x14ac:dyDescent="0.3">
      <c r="A250" s="941" t="s">
        <v>8360</v>
      </c>
      <c r="B250" s="943" t="s">
        <v>3211</v>
      </c>
      <c r="C250" s="943" t="s">
        <v>7456</v>
      </c>
      <c r="D250" s="943" t="s">
        <v>8398</v>
      </c>
      <c r="E250" s="943" t="s">
        <v>8399</v>
      </c>
      <c r="F250" s="953">
        <v>8</v>
      </c>
      <c r="G250" s="953">
        <v>15185.559999999998</v>
      </c>
      <c r="H250" s="953">
        <v>1</v>
      </c>
      <c r="I250" s="953">
        <v>1898.1949999999997</v>
      </c>
      <c r="J250" s="953">
        <v>3</v>
      </c>
      <c r="K250" s="953">
        <v>5796.27</v>
      </c>
      <c r="L250" s="953">
        <v>0.38169616398736705</v>
      </c>
      <c r="M250" s="953">
        <v>1932.0900000000001</v>
      </c>
      <c r="N250" s="953"/>
      <c r="O250" s="953"/>
      <c r="P250" s="944"/>
      <c r="Q250" s="954"/>
    </row>
    <row r="251" spans="1:17" ht="14.4" customHeight="1" x14ac:dyDescent="0.3">
      <c r="A251" s="941" t="s">
        <v>8360</v>
      </c>
      <c r="B251" s="943" t="s">
        <v>3211</v>
      </c>
      <c r="C251" s="943" t="s">
        <v>7456</v>
      </c>
      <c r="D251" s="943" t="s">
        <v>8400</v>
      </c>
      <c r="E251" s="943" t="s">
        <v>8401</v>
      </c>
      <c r="F251" s="953">
        <v>8</v>
      </c>
      <c r="G251" s="953">
        <v>8113.9</v>
      </c>
      <c r="H251" s="953">
        <v>1</v>
      </c>
      <c r="I251" s="953">
        <v>1014.2375</v>
      </c>
      <c r="J251" s="953">
        <v>6</v>
      </c>
      <c r="K251" s="953">
        <v>6166.5599999999995</v>
      </c>
      <c r="L251" s="953">
        <v>0.75999950701881958</v>
      </c>
      <c r="M251" s="953">
        <v>1027.76</v>
      </c>
      <c r="N251" s="953">
        <v>4</v>
      </c>
      <c r="O251" s="953">
        <v>4111.04</v>
      </c>
      <c r="P251" s="944">
        <v>0.50666633801254635</v>
      </c>
      <c r="Q251" s="954">
        <v>1027.76</v>
      </c>
    </row>
    <row r="252" spans="1:17" ht="14.4" customHeight="1" x14ac:dyDescent="0.3">
      <c r="A252" s="941" t="s">
        <v>8360</v>
      </c>
      <c r="B252" s="943" t="s">
        <v>3211</v>
      </c>
      <c r="C252" s="943" t="s">
        <v>7456</v>
      </c>
      <c r="D252" s="943" t="s">
        <v>8402</v>
      </c>
      <c r="E252" s="943" t="s">
        <v>8401</v>
      </c>
      <c r="F252" s="953">
        <v>6</v>
      </c>
      <c r="G252" s="953">
        <v>12775.95</v>
      </c>
      <c r="H252" s="953">
        <v>1</v>
      </c>
      <c r="I252" s="953">
        <v>2129.3250000000003</v>
      </c>
      <c r="J252" s="953">
        <v>7</v>
      </c>
      <c r="K252" s="953">
        <v>14992.95</v>
      </c>
      <c r="L252" s="953">
        <v>1.1735291700421495</v>
      </c>
      <c r="M252" s="953">
        <v>2141.85</v>
      </c>
      <c r="N252" s="953">
        <v>7</v>
      </c>
      <c r="O252" s="953">
        <v>14992.95</v>
      </c>
      <c r="P252" s="944">
        <v>1.1735291700421495</v>
      </c>
      <c r="Q252" s="954">
        <v>2141.85</v>
      </c>
    </row>
    <row r="253" spans="1:17" ht="14.4" customHeight="1" x14ac:dyDescent="0.3">
      <c r="A253" s="941" t="s">
        <v>8360</v>
      </c>
      <c r="B253" s="943" t="s">
        <v>3211</v>
      </c>
      <c r="C253" s="943" t="s">
        <v>7456</v>
      </c>
      <c r="D253" s="943" t="s">
        <v>8403</v>
      </c>
      <c r="E253" s="943" t="s">
        <v>8404</v>
      </c>
      <c r="F253" s="953">
        <v>1</v>
      </c>
      <c r="G253" s="953">
        <v>11772</v>
      </c>
      <c r="H253" s="953">
        <v>1</v>
      </c>
      <c r="I253" s="953">
        <v>11772</v>
      </c>
      <c r="J253" s="953"/>
      <c r="K253" s="953"/>
      <c r="L253" s="953"/>
      <c r="M253" s="953"/>
      <c r="N253" s="953"/>
      <c r="O253" s="953"/>
      <c r="P253" s="944"/>
      <c r="Q253" s="954"/>
    </row>
    <row r="254" spans="1:17" ht="14.4" customHeight="1" x14ac:dyDescent="0.3">
      <c r="A254" s="941" t="s">
        <v>8360</v>
      </c>
      <c r="B254" s="943" t="s">
        <v>3211</v>
      </c>
      <c r="C254" s="943" t="s">
        <v>7456</v>
      </c>
      <c r="D254" s="943" t="s">
        <v>8405</v>
      </c>
      <c r="E254" s="943" t="s">
        <v>8406</v>
      </c>
      <c r="F254" s="953">
        <v>2</v>
      </c>
      <c r="G254" s="953">
        <v>5901.38</v>
      </c>
      <c r="H254" s="953">
        <v>1</v>
      </c>
      <c r="I254" s="953">
        <v>2950.69</v>
      </c>
      <c r="J254" s="953">
        <v>10</v>
      </c>
      <c r="K254" s="953">
        <v>30033.8</v>
      </c>
      <c r="L254" s="953">
        <v>5.0892842013224024</v>
      </c>
      <c r="M254" s="953">
        <v>3003.38</v>
      </c>
      <c r="N254" s="953">
        <v>6</v>
      </c>
      <c r="O254" s="953">
        <v>18020.280000000002</v>
      </c>
      <c r="P254" s="944">
        <v>3.0535705207934418</v>
      </c>
      <c r="Q254" s="954">
        <v>3003.3800000000006</v>
      </c>
    </row>
    <row r="255" spans="1:17" ht="14.4" customHeight="1" x14ac:dyDescent="0.3">
      <c r="A255" s="941" t="s">
        <v>8360</v>
      </c>
      <c r="B255" s="943" t="s">
        <v>3211</v>
      </c>
      <c r="C255" s="943" t="s">
        <v>7456</v>
      </c>
      <c r="D255" s="943" t="s">
        <v>8407</v>
      </c>
      <c r="E255" s="943" t="s">
        <v>8408</v>
      </c>
      <c r="F255" s="953">
        <v>2</v>
      </c>
      <c r="G255" s="953">
        <v>4473</v>
      </c>
      <c r="H255" s="953">
        <v>1</v>
      </c>
      <c r="I255" s="953">
        <v>2236.5</v>
      </c>
      <c r="J255" s="953">
        <v>1</v>
      </c>
      <c r="K255" s="953">
        <v>2236.5</v>
      </c>
      <c r="L255" s="953">
        <v>0.5</v>
      </c>
      <c r="M255" s="953">
        <v>2236.5</v>
      </c>
      <c r="N255" s="953"/>
      <c r="O255" s="953"/>
      <c r="P255" s="944"/>
      <c r="Q255" s="954"/>
    </row>
    <row r="256" spans="1:17" ht="14.4" customHeight="1" x14ac:dyDescent="0.3">
      <c r="A256" s="941" t="s">
        <v>8360</v>
      </c>
      <c r="B256" s="943" t="s">
        <v>3211</v>
      </c>
      <c r="C256" s="943" t="s">
        <v>7456</v>
      </c>
      <c r="D256" s="943" t="s">
        <v>8409</v>
      </c>
      <c r="E256" s="943" t="s">
        <v>8410</v>
      </c>
      <c r="F256" s="953">
        <v>1</v>
      </c>
      <c r="G256" s="953">
        <v>27592.04</v>
      </c>
      <c r="H256" s="953">
        <v>1</v>
      </c>
      <c r="I256" s="953">
        <v>27592.04</v>
      </c>
      <c r="J256" s="953"/>
      <c r="K256" s="953"/>
      <c r="L256" s="953"/>
      <c r="M256" s="953"/>
      <c r="N256" s="953"/>
      <c r="O256" s="953"/>
      <c r="P256" s="944"/>
      <c r="Q256" s="954"/>
    </row>
    <row r="257" spans="1:17" ht="14.4" customHeight="1" x14ac:dyDescent="0.3">
      <c r="A257" s="941" t="s">
        <v>8360</v>
      </c>
      <c r="B257" s="943" t="s">
        <v>3211</v>
      </c>
      <c r="C257" s="943" t="s">
        <v>7456</v>
      </c>
      <c r="D257" s="943" t="s">
        <v>8411</v>
      </c>
      <c r="E257" s="943" t="s">
        <v>8412</v>
      </c>
      <c r="F257" s="953">
        <v>2</v>
      </c>
      <c r="G257" s="953">
        <v>13781.56</v>
      </c>
      <c r="H257" s="953">
        <v>1</v>
      </c>
      <c r="I257" s="953">
        <v>6890.78</v>
      </c>
      <c r="J257" s="953">
        <v>2</v>
      </c>
      <c r="K257" s="953">
        <v>13781.56</v>
      </c>
      <c r="L257" s="953">
        <v>1</v>
      </c>
      <c r="M257" s="953">
        <v>6890.78</v>
      </c>
      <c r="N257" s="953">
        <v>2</v>
      </c>
      <c r="O257" s="953">
        <v>13781.56</v>
      </c>
      <c r="P257" s="944">
        <v>1</v>
      </c>
      <c r="Q257" s="954">
        <v>6890.78</v>
      </c>
    </row>
    <row r="258" spans="1:17" ht="14.4" customHeight="1" x14ac:dyDescent="0.3">
      <c r="A258" s="941" t="s">
        <v>8360</v>
      </c>
      <c r="B258" s="943" t="s">
        <v>3211</v>
      </c>
      <c r="C258" s="943" t="s">
        <v>7456</v>
      </c>
      <c r="D258" s="943" t="s">
        <v>8413</v>
      </c>
      <c r="E258" s="943" t="s">
        <v>8414</v>
      </c>
      <c r="F258" s="953"/>
      <c r="G258" s="953"/>
      <c r="H258" s="953"/>
      <c r="I258" s="953"/>
      <c r="J258" s="953"/>
      <c r="K258" s="953"/>
      <c r="L258" s="953"/>
      <c r="M258" s="953"/>
      <c r="N258" s="953">
        <v>1</v>
      </c>
      <c r="O258" s="953">
        <v>19196.8</v>
      </c>
      <c r="P258" s="944"/>
      <c r="Q258" s="954">
        <v>19196.8</v>
      </c>
    </row>
    <row r="259" spans="1:17" ht="14.4" customHeight="1" x14ac:dyDescent="0.3">
      <c r="A259" s="941" t="s">
        <v>8360</v>
      </c>
      <c r="B259" s="943" t="s">
        <v>3211</v>
      </c>
      <c r="C259" s="943" t="s">
        <v>7456</v>
      </c>
      <c r="D259" s="943" t="s">
        <v>8415</v>
      </c>
      <c r="E259" s="943" t="s">
        <v>8416</v>
      </c>
      <c r="F259" s="953">
        <v>3</v>
      </c>
      <c r="G259" s="953">
        <v>6896.91</v>
      </c>
      <c r="H259" s="953">
        <v>1</v>
      </c>
      <c r="I259" s="953">
        <v>2298.9699999999998</v>
      </c>
      <c r="J259" s="953">
        <v>6</v>
      </c>
      <c r="K259" s="953">
        <v>13793.82</v>
      </c>
      <c r="L259" s="953">
        <v>2</v>
      </c>
      <c r="M259" s="953">
        <v>2298.9699999999998</v>
      </c>
      <c r="N259" s="953"/>
      <c r="O259" s="953"/>
      <c r="P259" s="944"/>
      <c r="Q259" s="954"/>
    </row>
    <row r="260" spans="1:17" ht="14.4" customHeight="1" x14ac:dyDescent="0.3">
      <c r="A260" s="941" t="s">
        <v>8360</v>
      </c>
      <c r="B260" s="943" t="s">
        <v>3211</v>
      </c>
      <c r="C260" s="943" t="s">
        <v>7456</v>
      </c>
      <c r="D260" s="943" t="s">
        <v>8417</v>
      </c>
      <c r="E260" s="943" t="s">
        <v>8418</v>
      </c>
      <c r="F260" s="953">
        <v>6</v>
      </c>
      <c r="G260" s="953">
        <v>24827.34</v>
      </c>
      <c r="H260" s="953">
        <v>1</v>
      </c>
      <c r="I260" s="953">
        <v>4137.8900000000003</v>
      </c>
      <c r="J260" s="953">
        <v>9</v>
      </c>
      <c r="K260" s="953">
        <v>37241.01</v>
      </c>
      <c r="L260" s="953">
        <v>1.5</v>
      </c>
      <c r="M260" s="953">
        <v>4137.8900000000003</v>
      </c>
      <c r="N260" s="953">
        <v>15</v>
      </c>
      <c r="O260" s="953">
        <v>62068.350000000006</v>
      </c>
      <c r="P260" s="944">
        <v>2.5</v>
      </c>
      <c r="Q260" s="954">
        <v>4137.8900000000003</v>
      </c>
    </row>
    <row r="261" spans="1:17" ht="14.4" customHeight="1" x14ac:dyDescent="0.3">
      <c r="A261" s="941" t="s">
        <v>8360</v>
      </c>
      <c r="B261" s="943" t="s">
        <v>3211</v>
      </c>
      <c r="C261" s="943" t="s">
        <v>7456</v>
      </c>
      <c r="D261" s="943" t="s">
        <v>8419</v>
      </c>
      <c r="E261" s="943" t="s">
        <v>8420</v>
      </c>
      <c r="F261" s="953"/>
      <c r="G261" s="953"/>
      <c r="H261" s="953"/>
      <c r="I261" s="953"/>
      <c r="J261" s="953"/>
      <c r="K261" s="953"/>
      <c r="L261" s="953"/>
      <c r="M261" s="953"/>
      <c r="N261" s="953">
        <v>1</v>
      </c>
      <c r="O261" s="953">
        <v>1123.73</v>
      </c>
      <c r="P261" s="944"/>
      <c r="Q261" s="954">
        <v>1123.73</v>
      </c>
    </row>
    <row r="262" spans="1:17" ht="14.4" customHeight="1" x14ac:dyDescent="0.3">
      <c r="A262" s="941" t="s">
        <v>8360</v>
      </c>
      <c r="B262" s="943" t="s">
        <v>3211</v>
      </c>
      <c r="C262" s="943" t="s">
        <v>7456</v>
      </c>
      <c r="D262" s="943" t="s">
        <v>8421</v>
      </c>
      <c r="E262" s="943" t="s">
        <v>8422</v>
      </c>
      <c r="F262" s="953">
        <v>10</v>
      </c>
      <c r="G262" s="953">
        <v>170131.45</v>
      </c>
      <c r="H262" s="953">
        <v>1</v>
      </c>
      <c r="I262" s="953">
        <v>17013.145</v>
      </c>
      <c r="J262" s="953">
        <v>5</v>
      </c>
      <c r="K262" s="953">
        <v>85365.25</v>
      </c>
      <c r="L262" s="953">
        <v>0.5017605504449647</v>
      </c>
      <c r="M262" s="953">
        <v>17073.05</v>
      </c>
      <c r="N262" s="953">
        <v>5</v>
      </c>
      <c r="O262" s="953">
        <v>85365.25</v>
      </c>
      <c r="P262" s="944">
        <v>0.5017605504449647</v>
      </c>
      <c r="Q262" s="954">
        <v>17073.05</v>
      </c>
    </row>
    <row r="263" spans="1:17" ht="14.4" customHeight="1" x14ac:dyDescent="0.3">
      <c r="A263" s="941" t="s">
        <v>8360</v>
      </c>
      <c r="B263" s="943" t="s">
        <v>3211</v>
      </c>
      <c r="C263" s="943" t="s">
        <v>7456</v>
      </c>
      <c r="D263" s="943" t="s">
        <v>8423</v>
      </c>
      <c r="E263" s="943" t="s">
        <v>8424</v>
      </c>
      <c r="F263" s="953">
        <v>12</v>
      </c>
      <c r="G263" s="953">
        <v>12033.6</v>
      </c>
      <c r="H263" s="953">
        <v>1</v>
      </c>
      <c r="I263" s="953">
        <v>1002.8000000000001</v>
      </c>
      <c r="J263" s="953">
        <v>14</v>
      </c>
      <c r="K263" s="953">
        <v>14039.2</v>
      </c>
      <c r="L263" s="953">
        <v>1.1666666666666667</v>
      </c>
      <c r="M263" s="953">
        <v>1002.8000000000001</v>
      </c>
      <c r="N263" s="953">
        <v>5</v>
      </c>
      <c r="O263" s="953">
        <v>5014</v>
      </c>
      <c r="P263" s="944">
        <v>0.41666666666666663</v>
      </c>
      <c r="Q263" s="954">
        <v>1002.8</v>
      </c>
    </row>
    <row r="264" spans="1:17" ht="14.4" customHeight="1" x14ac:dyDescent="0.3">
      <c r="A264" s="941" t="s">
        <v>8360</v>
      </c>
      <c r="B264" s="943" t="s">
        <v>3211</v>
      </c>
      <c r="C264" s="943" t="s">
        <v>7456</v>
      </c>
      <c r="D264" s="943" t="s">
        <v>8425</v>
      </c>
      <c r="E264" s="943" t="s">
        <v>8426</v>
      </c>
      <c r="F264" s="953"/>
      <c r="G264" s="953"/>
      <c r="H264" s="953"/>
      <c r="I264" s="953"/>
      <c r="J264" s="953">
        <v>1</v>
      </c>
      <c r="K264" s="953">
        <v>7650</v>
      </c>
      <c r="L264" s="953"/>
      <c r="M264" s="953">
        <v>7650</v>
      </c>
      <c r="N264" s="953">
        <v>4</v>
      </c>
      <c r="O264" s="953">
        <v>30600</v>
      </c>
      <c r="P264" s="944"/>
      <c r="Q264" s="954">
        <v>7650</v>
      </c>
    </row>
    <row r="265" spans="1:17" ht="14.4" customHeight="1" x14ac:dyDescent="0.3">
      <c r="A265" s="941" t="s">
        <v>8360</v>
      </c>
      <c r="B265" s="943" t="s">
        <v>3211</v>
      </c>
      <c r="C265" s="943" t="s">
        <v>7456</v>
      </c>
      <c r="D265" s="943" t="s">
        <v>8427</v>
      </c>
      <c r="E265" s="943" t="s">
        <v>8428</v>
      </c>
      <c r="F265" s="953"/>
      <c r="G265" s="953"/>
      <c r="H265" s="953"/>
      <c r="I265" s="953"/>
      <c r="J265" s="953">
        <v>1</v>
      </c>
      <c r="K265" s="953">
        <v>13284.52</v>
      </c>
      <c r="L265" s="953"/>
      <c r="M265" s="953">
        <v>13284.52</v>
      </c>
      <c r="N265" s="953"/>
      <c r="O265" s="953"/>
      <c r="P265" s="944"/>
      <c r="Q265" s="954"/>
    </row>
    <row r="266" spans="1:17" ht="14.4" customHeight="1" x14ac:dyDescent="0.3">
      <c r="A266" s="941" t="s">
        <v>8360</v>
      </c>
      <c r="B266" s="943" t="s">
        <v>3211</v>
      </c>
      <c r="C266" s="943" t="s">
        <v>7456</v>
      </c>
      <c r="D266" s="943" t="s">
        <v>8429</v>
      </c>
      <c r="E266" s="943" t="s">
        <v>8430</v>
      </c>
      <c r="F266" s="953">
        <v>2</v>
      </c>
      <c r="G266" s="953">
        <v>6981.16</v>
      </c>
      <c r="H266" s="953">
        <v>1</v>
      </c>
      <c r="I266" s="953">
        <v>3490.58</v>
      </c>
      <c r="J266" s="953"/>
      <c r="K266" s="953"/>
      <c r="L266" s="953"/>
      <c r="M266" s="953"/>
      <c r="N266" s="953"/>
      <c r="O266" s="953"/>
      <c r="P266" s="944"/>
      <c r="Q266" s="954"/>
    </row>
    <row r="267" spans="1:17" ht="14.4" customHeight="1" x14ac:dyDescent="0.3">
      <c r="A267" s="941" t="s">
        <v>8360</v>
      </c>
      <c r="B267" s="943" t="s">
        <v>3211</v>
      </c>
      <c r="C267" s="943" t="s">
        <v>7456</v>
      </c>
      <c r="D267" s="943" t="s">
        <v>8431</v>
      </c>
      <c r="E267" s="943" t="s">
        <v>8432</v>
      </c>
      <c r="F267" s="953">
        <v>2</v>
      </c>
      <c r="G267" s="953">
        <v>4265.7700000000004</v>
      </c>
      <c r="H267" s="953">
        <v>1</v>
      </c>
      <c r="I267" s="953">
        <v>2132.8850000000002</v>
      </c>
      <c r="J267" s="953">
        <v>10</v>
      </c>
      <c r="K267" s="953">
        <v>21709.7</v>
      </c>
      <c r="L267" s="953">
        <v>5.0892804816012109</v>
      </c>
      <c r="M267" s="953">
        <v>2170.9700000000003</v>
      </c>
      <c r="N267" s="953">
        <v>6</v>
      </c>
      <c r="O267" s="953">
        <v>13025.82</v>
      </c>
      <c r="P267" s="944">
        <v>3.0535682889607267</v>
      </c>
      <c r="Q267" s="954">
        <v>2170.9699999999998</v>
      </c>
    </row>
    <row r="268" spans="1:17" ht="14.4" customHeight="1" x14ac:dyDescent="0.3">
      <c r="A268" s="941" t="s">
        <v>8360</v>
      </c>
      <c r="B268" s="943" t="s">
        <v>3211</v>
      </c>
      <c r="C268" s="943" t="s">
        <v>7456</v>
      </c>
      <c r="D268" s="943" t="s">
        <v>8433</v>
      </c>
      <c r="E268" s="943" t="s">
        <v>8434</v>
      </c>
      <c r="F268" s="953">
        <v>2</v>
      </c>
      <c r="G268" s="953">
        <v>1594</v>
      </c>
      <c r="H268" s="953">
        <v>1</v>
      </c>
      <c r="I268" s="953">
        <v>797</v>
      </c>
      <c r="J268" s="953">
        <v>3</v>
      </c>
      <c r="K268" s="953">
        <v>2391</v>
      </c>
      <c r="L268" s="953">
        <v>1.5</v>
      </c>
      <c r="M268" s="953">
        <v>797</v>
      </c>
      <c r="N268" s="953"/>
      <c r="O268" s="953"/>
      <c r="P268" s="944"/>
      <c r="Q268" s="954"/>
    </row>
    <row r="269" spans="1:17" ht="14.4" customHeight="1" x14ac:dyDescent="0.3">
      <c r="A269" s="941" t="s">
        <v>8360</v>
      </c>
      <c r="B269" s="943" t="s">
        <v>3211</v>
      </c>
      <c r="C269" s="943" t="s">
        <v>7456</v>
      </c>
      <c r="D269" s="943" t="s">
        <v>8435</v>
      </c>
      <c r="E269" s="943" t="s">
        <v>8436</v>
      </c>
      <c r="F269" s="953">
        <v>8</v>
      </c>
      <c r="G269" s="953">
        <v>41151.19</v>
      </c>
      <c r="H269" s="953">
        <v>1</v>
      </c>
      <c r="I269" s="953">
        <v>5143.8987500000003</v>
      </c>
      <c r="J269" s="953">
        <v>7</v>
      </c>
      <c r="K269" s="953">
        <v>36814.61</v>
      </c>
      <c r="L269" s="953">
        <v>0.89461835733061423</v>
      </c>
      <c r="M269" s="953">
        <v>5259.2300000000005</v>
      </c>
      <c r="N269" s="953">
        <v>8</v>
      </c>
      <c r="O269" s="953">
        <v>42073.84</v>
      </c>
      <c r="P269" s="944">
        <v>1.0224209798064161</v>
      </c>
      <c r="Q269" s="954">
        <v>5259.23</v>
      </c>
    </row>
    <row r="270" spans="1:17" ht="14.4" customHeight="1" x14ac:dyDescent="0.3">
      <c r="A270" s="941" t="s">
        <v>8360</v>
      </c>
      <c r="B270" s="943" t="s">
        <v>3211</v>
      </c>
      <c r="C270" s="943" t="s">
        <v>7456</v>
      </c>
      <c r="D270" s="943" t="s">
        <v>8437</v>
      </c>
      <c r="E270" s="943" t="s">
        <v>8438</v>
      </c>
      <c r="F270" s="953">
        <v>5</v>
      </c>
      <c r="G270" s="953">
        <v>3028.25</v>
      </c>
      <c r="H270" s="953">
        <v>1</v>
      </c>
      <c r="I270" s="953">
        <v>605.65</v>
      </c>
      <c r="J270" s="953">
        <v>8</v>
      </c>
      <c r="K270" s="953">
        <v>4845.2</v>
      </c>
      <c r="L270" s="953">
        <v>1.5999999999999999</v>
      </c>
      <c r="M270" s="953">
        <v>605.65</v>
      </c>
      <c r="N270" s="953">
        <v>5</v>
      </c>
      <c r="O270" s="953">
        <v>3028.25</v>
      </c>
      <c r="P270" s="944">
        <v>1</v>
      </c>
      <c r="Q270" s="954">
        <v>605.65</v>
      </c>
    </row>
    <row r="271" spans="1:17" ht="14.4" customHeight="1" x14ac:dyDescent="0.3">
      <c r="A271" s="941" t="s">
        <v>8360</v>
      </c>
      <c r="B271" s="943" t="s">
        <v>3211</v>
      </c>
      <c r="C271" s="943" t="s">
        <v>7456</v>
      </c>
      <c r="D271" s="943" t="s">
        <v>8439</v>
      </c>
      <c r="E271" s="943" t="s">
        <v>8440</v>
      </c>
      <c r="F271" s="953">
        <v>3</v>
      </c>
      <c r="G271" s="953">
        <v>2406</v>
      </c>
      <c r="H271" s="953">
        <v>1</v>
      </c>
      <c r="I271" s="953">
        <v>802</v>
      </c>
      <c r="J271" s="953"/>
      <c r="K271" s="953"/>
      <c r="L271" s="953"/>
      <c r="M271" s="953"/>
      <c r="N271" s="953">
        <v>1</v>
      </c>
      <c r="O271" s="953">
        <v>831.16</v>
      </c>
      <c r="P271" s="944">
        <v>0.345453034081463</v>
      </c>
      <c r="Q271" s="954">
        <v>831.16</v>
      </c>
    </row>
    <row r="272" spans="1:17" ht="14.4" customHeight="1" x14ac:dyDescent="0.3">
      <c r="A272" s="941" t="s">
        <v>8360</v>
      </c>
      <c r="B272" s="943" t="s">
        <v>3211</v>
      </c>
      <c r="C272" s="943" t="s">
        <v>7456</v>
      </c>
      <c r="D272" s="943" t="s">
        <v>8441</v>
      </c>
      <c r="E272" s="943" t="s">
        <v>8440</v>
      </c>
      <c r="F272" s="953">
        <v>15</v>
      </c>
      <c r="G272" s="953">
        <v>13071.619999999999</v>
      </c>
      <c r="H272" s="953">
        <v>1</v>
      </c>
      <c r="I272" s="953">
        <v>871.44133333333332</v>
      </c>
      <c r="J272" s="953">
        <v>13</v>
      </c>
      <c r="K272" s="953">
        <v>11544.779999999999</v>
      </c>
      <c r="L272" s="953">
        <v>0.88319427890345648</v>
      </c>
      <c r="M272" s="953">
        <v>888.06</v>
      </c>
      <c r="N272" s="953">
        <v>11</v>
      </c>
      <c r="O272" s="953">
        <v>9768.66</v>
      </c>
      <c r="P272" s="944">
        <v>0.7473182359952325</v>
      </c>
      <c r="Q272" s="954">
        <v>888.06</v>
      </c>
    </row>
    <row r="273" spans="1:17" ht="14.4" customHeight="1" x14ac:dyDescent="0.3">
      <c r="A273" s="941" t="s">
        <v>8360</v>
      </c>
      <c r="B273" s="943" t="s">
        <v>3211</v>
      </c>
      <c r="C273" s="943" t="s">
        <v>7456</v>
      </c>
      <c r="D273" s="943" t="s">
        <v>8442</v>
      </c>
      <c r="E273" s="943" t="s">
        <v>8443</v>
      </c>
      <c r="F273" s="953">
        <v>5</v>
      </c>
      <c r="G273" s="953">
        <v>4377.9799999999996</v>
      </c>
      <c r="H273" s="953">
        <v>1</v>
      </c>
      <c r="I273" s="953">
        <v>875.59599999999989</v>
      </c>
      <c r="J273" s="953">
        <v>3</v>
      </c>
      <c r="K273" s="953">
        <v>2664.18</v>
      </c>
      <c r="L273" s="953">
        <v>0.60854092526690395</v>
      </c>
      <c r="M273" s="953">
        <v>888.06</v>
      </c>
      <c r="N273" s="953">
        <v>3</v>
      </c>
      <c r="O273" s="953">
        <v>2664.18</v>
      </c>
      <c r="P273" s="944">
        <v>0.60854092526690395</v>
      </c>
      <c r="Q273" s="954">
        <v>888.06</v>
      </c>
    </row>
    <row r="274" spans="1:17" ht="14.4" customHeight="1" x14ac:dyDescent="0.3">
      <c r="A274" s="941" t="s">
        <v>8360</v>
      </c>
      <c r="B274" s="943" t="s">
        <v>3211</v>
      </c>
      <c r="C274" s="943" t="s">
        <v>7456</v>
      </c>
      <c r="D274" s="943" t="s">
        <v>8444</v>
      </c>
      <c r="E274" s="943" t="s">
        <v>8445</v>
      </c>
      <c r="F274" s="953"/>
      <c r="G274" s="953"/>
      <c r="H274" s="953"/>
      <c r="I274" s="953"/>
      <c r="J274" s="953"/>
      <c r="K274" s="953"/>
      <c r="L274" s="953"/>
      <c r="M274" s="953"/>
      <c r="N274" s="953">
        <v>2</v>
      </c>
      <c r="O274" s="953">
        <v>1662.32</v>
      </c>
      <c r="P274" s="944"/>
      <c r="Q274" s="954">
        <v>831.16</v>
      </c>
    </row>
    <row r="275" spans="1:17" ht="14.4" customHeight="1" x14ac:dyDescent="0.3">
      <c r="A275" s="941" t="s">
        <v>8360</v>
      </c>
      <c r="B275" s="943" t="s">
        <v>3211</v>
      </c>
      <c r="C275" s="943" t="s">
        <v>7456</v>
      </c>
      <c r="D275" s="943" t="s">
        <v>8446</v>
      </c>
      <c r="E275" s="943" t="s">
        <v>8447</v>
      </c>
      <c r="F275" s="953">
        <v>1</v>
      </c>
      <c r="G275" s="953">
        <v>1055.5</v>
      </c>
      <c r="H275" s="953">
        <v>1</v>
      </c>
      <c r="I275" s="953">
        <v>1055.5</v>
      </c>
      <c r="J275" s="953"/>
      <c r="K275" s="953"/>
      <c r="L275" s="953"/>
      <c r="M275" s="953"/>
      <c r="N275" s="953"/>
      <c r="O275" s="953"/>
      <c r="P275" s="944"/>
      <c r="Q275" s="954"/>
    </row>
    <row r="276" spans="1:17" ht="14.4" customHeight="1" x14ac:dyDescent="0.3">
      <c r="A276" s="941" t="s">
        <v>8360</v>
      </c>
      <c r="B276" s="943" t="s">
        <v>3211</v>
      </c>
      <c r="C276" s="943" t="s">
        <v>7456</v>
      </c>
      <c r="D276" s="943" t="s">
        <v>8448</v>
      </c>
      <c r="E276" s="943" t="s">
        <v>8449</v>
      </c>
      <c r="F276" s="953">
        <v>18</v>
      </c>
      <c r="G276" s="953">
        <v>68947.199999999997</v>
      </c>
      <c r="H276" s="953">
        <v>1</v>
      </c>
      <c r="I276" s="953">
        <v>3830.3999999999996</v>
      </c>
      <c r="J276" s="953">
        <v>17</v>
      </c>
      <c r="K276" s="953">
        <v>66279.600000000006</v>
      </c>
      <c r="L276" s="953">
        <v>0.96130952380952395</v>
      </c>
      <c r="M276" s="953">
        <v>3898.8</v>
      </c>
      <c r="N276" s="953"/>
      <c r="O276" s="953"/>
      <c r="P276" s="944"/>
      <c r="Q276" s="954"/>
    </row>
    <row r="277" spans="1:17" ht="14.4" customHeight="1" x14ac:dyDescent="0.3">
      <c r="A277" s="941" t="s">
        <v>8360</v>
      </c>
      <c r="B277" s="943" t="s">
        <v>3211</v>
      </c>
      <c r="C277" s="943" t="s">
        <v>7456</v>
      </c>
      <c r="D277" s="943" t="s">
        <v>8450</v>
      </c>
      <c r="E277" s="943" t="s">
        <v>8451</v>
      </c>
      <c r="F277" s="953">
        <v>1</v>
      </c>
      <c r="G277" s="953">
        <v>2205</v>
      </c>
      <c r="H277" s="953">
        <v>1</v>
      </c>
      <c r="I277" s="953">
        <v>2205</v>
      </c>
      <c r="J277" s="953"/>
      <c r="K277" s="953"/>
      <c r="L277" s="953"/>
      <c r="M277" s="953"/>
      <c r="N277" s="953">
        <v>1</v>
      </c>
      <c r="O277" s="953">
        <v>2205</v>
      </c>
      <c r="P277" s="944">
        <v>1</v>
      </c>
      <c r="Q277" s="954">
        <v>2205</v>
      </c>
    </row>
    <row r="278" spans="1:17" ht="14.4" customHeight="1" x14ac:dyDescent="0.3">
      <c r="A278" s="941" t="s">
        <v>8360</v>
      </c>
      <c r="B278" s="943" t="s">
        <v>3211</v>
      </c>
      <c r="C278" s="943" t="s">
        <v>7456</v>
      </c>
      <c r="D278" s="943" t="s">
        <v>8452</v>
      </c>
      <c r="E278" s="943" t="s">
        <v>8453</v>
      </c>
      <c r="F278" s="953">
        <v>11</v>
      </c>
      <c r="G278" s="953">
        <v>16150</v>
      </c>
      <c r="H278" s="953">
        <v>1</v>
      </c>
      <c r="I278" s="953">
        <v>1468.1818181818182</v>
      </c>
      <c r="J278" s="953">
        <v>7</v>
      </c>
      <c r="K278" s="953">
        <v>10310.16</v>
      </c>
      <c r="L278" s="953">
        <v>0.63839999999999997</v>
      </c>
      <c r="M278" s="953">
        <v>1472.8799999999999</v>
      </c>
      <c r="N278" s="953">
        <v>2</v>
      </c>
      <c r="O278" s="953">
        <v>2945.76</v>
      </c>
      <c r="P278" s="944">
        <v>0.18240000000000001</v>
      </c>
      <c r="Q278" s="954">
        <v>1472.88</v>
      </c>
    </row>
    <row r="279" spans="1:17" ht="14.4" customHeight="1" x14ac:dyDescent="0.3">
      <c r="A279" s="941" t="s">
        <v>8360</v>
      </c>
      <c r="B279" s="943" t="s">
        <v>3211</v>
      </c>
      <c r="C279" s="943" t="s">
        <v>7456</v>
      </c>
      <c r="D279" s="943" t="s">
        <v>8454</v>
      </c>
      <c r="E279" s="943" t="s">
        <v>8455</v>
      </c>
      <c r="F279" s="953"/>
      <c r="G279" s="953"/>
      <c r="H279" s="953"/>
      <c r="I279" s="953"/>
      <c r="J279" s="953"/>
      <c r="K279" s="953"/>
      <c r="L279" s="953"/>
      <c r="M279" s="953"/>
      <c r="N279" s="953">
        <v>2</v>
      </c>
      <c r="O279" s="953">
        <v>2624.28</v>
      </c>
      <c r="P279" s="944"/>
      <c r="Q279" s="954">
        <v>1312.14</v>
      </c>
    </row>
    <row r="280" spans="1:17" ht="14.4" customHeight="1" x14ac:dyDescent="0.3">
      <c r="A280" s="941" t="s">
        <v>8360</v>
      </c>
      <c r="B280" s="943" t="s">
        <v>3211</v>
      </c>
      <c r="C280" s="943" t="s">
        <v>7456</v>
      </c>
      <c r="D280" s="943" t="s">
        <v>8456</v>
      </c>
      <c r="E280" s="943" t="s">
        <v>8457</v>
      </c>
      <c r="F280" s="953"/>
      <c r="G280" s="953"/>
      <c r="H280" s="953"/>
      <c r="I280" s="953"/>
      <c r="J280" s="953"/>
      <c r="K280" s="953"/>
      <c r="L280" s="953"/>
      <c r="M280" s="953"/>
      <c r="N280" s="953">
        <v>3</v>
      </c>
      <c r="O280" s="953">
        <v>10933.74</v>
      </c>
      <c r="P280" s="944"/>
      <c r="Q280" s="954">
        <v>3644.58</v>
      </c>
    </row>
    <row r="281" spans="1:17" ht="14.4" customHeight="1" x14ac:dyDescent="0.3">
      <c r="A281" s="941" t="s">
        <v>8360</v>
      </c>
      <c r="B281" s="943" t="s">
        <v>3211</v>
      </c>
      <c r="C281" s="943" t="s">
        <v>7456</v>
      </c>
      <c r="D281" s="943" t="s">
        <v>8458</v>
      </c>
      <c r="E281" s="943" t="s">
        <v>8459</v>
      </c>
      <c r="F281" s="953">
        <v>12</v>
      </c>
      <c r="G281" s="953">
        <v>15669.84</v>
      </c>
      <c r="H281" s="953">
        <v>1</v>
      </c>
      <c r="I281" s="953">
        <v>1305.82</v>
      </c>
      <c r="J281" s="953">
        <v>8</v>
      </c>
      <c r="K281" s="953">
        <v>10446.56</v>
      </c>
      <c r="L281" s="953">
        <v>0.66666666666666663</v>
      </c>
      <c r="M281" s="953">
        <v>1305.82</v>
      </c>
      <c r="N281" s="953">
        <v>9</v>
      </c>
      <c r="O281" s="953">
        <v>10795.44</v>
      </c>
      <c r="P281" s="944">
        <v>0.68893109310624745</v>
      </c>
      <c r="Q281" s="954">
        <v>1199.4933333333333</v>
      </c>
    </row>
    <row r="282" spans="1:17" ht="14.4" customHeight="1" x14ac:dyDescent="0.3">
      <c r="A282" s="941" t="s">
        <v>8360</v>
      </c>
      <c r="B282" s="943" t="s">
        <v>3211</v>
      </c>
      <c r="C282" s="943" t="s">
        <v>7456</v>
      </c>
      <c r="D282" s="943" t="s">
        <v>8460</v>
      </c>
      <c r="E282" s="943" t="s">
        <v>8461</v>
      </c>
      <c r="F282" s="953">
        <v>11</v>
      </c>
      <c r="G282" s="953">
        <v>3950.1000000000004</v>
      </c>
      <c r="H282" s="953">
        <v>1</v>
      </c>
      <c r="I282" s="953">
        <v>359.1</v>
      </c>
      <c r="J282" s="953">
        <v>8</v>
      </c>
      <c r="K282" s="953">
        <v>2872.7999999999997</v>
      </c>
      <c r="L282" s="953">
        <v>0.72727272727272718</v>
      </c>
      <c r="M282" s="953">
        <v>359.09999999999997</v>
      </c>
      <c r="N282" s="953">
        <v>8</v>
      </c>
      <c r="O282" s="953">
        <v>2872.8</v>
      </c>
      <c r="P282" s="944">
        <v>0.72727272727272729</v>
      </c>
      <c r="Q282" s="954">
        <v>359.1</v>
      </c>
    </row>
    <row r="283" spans="1:17" ht="14.4" customHeight="1" x14ac:dyDescent="0.3">
      <c r="A283" s="941" t="s">
        <v>8360</v>
      </c>
      <c r="B283" s="943" t="s">
        <v>3211</v>
      </c>
      <c r="C283" s="943" t="s">
        <v>7456</v>
      </c>
      <c r="D283" s="943" t="s">
        <v>8462</v>
      </c>
      <c r="E283" s="943" t="s">
        <v>8463</v>
      </c>
      <c r="F283" s="953"/>
      <c r="G283" s="953"/>
      <c r="H283" s="953"/>
      <c r="I283" s="953"/>
      <c r="J283" s="953">
        <v>1</v>
      </c>
      <c r="K283" s="953">
        <v>13078</v>
      </c>
      <c r="L283" s="953"/>
      <c r="M283" s="953">
        <v>13078</v>
      </c>
      <c r="N283" s="953"/>
      <c r="O283" s="953"/>
      <c r="P283" s="944"/>
      <c r="Q283" s="954"/>
    </row>
    <row r="284" spans="1:17" ht="14.4" customHeight="1" x14ac:dyDescent="0.3">
      <c r="A284" s="941" t="s">
        <v>8360</v>
      </c>
      <c r="B284" s="943" t="s">
        <v>3211</v>
      </c>
      <c r="C284" s="943" t="s">
        <v>7456</v>
      </c>
      <c r="D284" s="943" t="s">
        <v>8464</v>
      </c>
      <c r="E284" s="943" t="s">
        <v>8465</v>
      </c>
      <c r="F284" s="953"/>
      <c r="G284" s="953"/>
      <c r="H284" s="953"/>
      <c r="I284" s="953"/>
      <c r="J284" s="953">
        <v>1</v>
      </c>
      <c r="K284" s="953">
        <v>15987</v>
      </c>
      <c r="L284" s="953"/>
      <c r="M284" s="953">
        <v>15987</v>
      </c>
      <c r="N284" s="953"/>
      <c r="O284" s="953"/>
      <c r="P284" s="944"/>
      <c r="Q284" s="954"/>
    </row>
    <row r="285" spans="1:17" ht="14.4" customHeight="1" x14ac:dyDescent="0.3">
      <c r="A285" s="941" t="s">
        <v>8360</v>
      </c>
      <c r="B285" s="943" t="s">
        <v>3211</v>
      </c>
      <c r="C285" s="943" t="s">
        <v>7456</v>
      </c>
      <c r="D285" s="943" t="s">
        <v>8466</v>
      </c>
      <c r="E285" s="943" t="s">
        <v>8467</v>
      </c>
      <c r="F285" s="953">
        <v>9</v>
      </c>
      <c r="G285" s="953">
        <v>8045.0999999999995</v>
      </c>
      <c r="H285" s="953">
        <v>1</v>
      </c>
      <c r="I285" s="953">
        <v>893.9</v>
      </c>
      <c r="J285" s="953">
        <v>14</v>
      </c>
      <c r="K285" s="953">
        <v>12514.599999999999</v>
      </c>
      <c r="L285" s="953">
        <v>1.5555555555555556</v>
      </c>
      <c r="M285" s="953">
        <v>893.89999999999986</v>
      </c>
      <c r="N285" s="953">
        <v>25</v>
      </c>
      <c r="O285" s="953">
        <v>22347.5</v>
      </c>
      <c r="P285" s="944">
        <v>2.7777777777777781</v>
      </c>
      <c r="Q285" s="954">
        <v>893.9</v>
      </c>
    </row>
    <row r="286" spans="1:17" ht="14.4" customHeight="1" x14ac:dyDescent="0.3">
      <c r="A286" s="941" t="s">
        <v>8360</v>
      </c>
      <c r="B286" s="943" t="s">
        <v>3211</v>
      </c>
      <c r="C286" s="943" t="s">
        <v>7456</v>
      </c>
      <c r="D286" s="943" t="s">
        <v>8468</v>
      </c>
      <c r="E286" s="943" t="s">
        <v>8469</v>
      </c>
      <c r="F286" s="953">
        <v>2</v>
      </c>
      <c r="G286" s="953">
        <v>1787.8</v>
      </c>
      <c r="H286" s="953">
        <v>1</v>
      </c>
      <c r="I286" s="953">
        <v>893.9</v>
      </c>
      <c r="J286" s="953">
        <v>2</v>
      </c>
      <c r="K286" s="953">
        <v>1787.8</v>
      </c>
      <c r="L286" s="953">
        <v>1</v>
      </c>
      <c r="M286" s="953">
        <v>893.9</v>
      </c>
      <c r="N286" s="953">
        <v>4</v>
      </c>
      <c r="O286" s="953">
        <v>3575.6</v>
      </c>
      <c r="P286" s="944">
        <v>2</v>
      </c>
      <c r="Q286" s="954">
        <v>893.9</v>
      </c>
    </row>
    <row r="287" spans="1:17" ht="14.4" customHeight="1" x14ac:dyDescent="0.3">
      <c r="A287" s="941" t="s">
        <v>8360</v>
      </c>
      <c r="B287" s="943" t="s">
        <v>3211</v>
      </c>
      <c r="C287" s="943" t="s">
        <v>7456</v>
      </c>
      <c r="D287" s="943" t="s">
        <v>8470</v>
      </c>
      <c r="E287" s="943" t="s">
        <v>8471</v>
      </c>
      <c r="F287" s="953">
        <v>8</v>
      </c>
      <c r="G287" s="953">
        <v>131109.97999999998</v>
      </c>
      <c r="H287" s="953">
        <v>1</v>
      </c>
      <c r="I287" s="953">
        <v>16388.747499999998</v>
      </c>
      <c r="J287" s="953">
        <v>9</v>
      </c>
      <c r="K287" s="953">
        <v>151485.21</v>
      </c>
      <c r="L287" s="953">
        <v>1.1554056373130406</v>
      </c>
      <c r="M287" s="953">
        <v>16831.689999999999</v>
      </c>
      <c r="N287" s="953">
        <v>2</v>
      </c>
      <c r="O287" s="953">
        <v>33663.379999999997</v>
      </c>
      <c r="P287" s="944">
        <v>0.25675680829178682</v>
      </c>
      <c r="Q287" s="954">
        <v>16831.689999999999</v>
      </c>
    </row>
    <row r="288" spans="1:17" ht="14.4" customHeight="1" x14ac:dyDescent="0.3">
      <c r="A288" s="941" t="s">
        <v>8360</v>
      </c>
      <c r="B288" s="943" t="s">
        <v>3211</v>
      </c>
      <c r="C288" s="943" t="s">
        <v>7456</v>
      </c>
      <c r="D288" s="943" t="s">
        <v>8472</v>
      </c>
      <c r="E288" s="943" t="s">
        <v>8473</v>
      </c>
      <c r="F288" s="953"/>
      <c r="G288" s="953"/>
      <c r="H288" s="953"/>
      <c r="I288" s="953"/>
      <c r="J288" s="953">
        <v>1</v>
      </c>
      <c r="K288" s="953">
        <v>5200.68</v>
      </c>
      <c r="L288" s="953"/>
      <c r="M288" s="953">
        <v>5200.68</v>
      </c>
      <c r="N288" s="953">
        <v>1</v>
      </c>
      <c r="O288" s="953">
        <v>5200.68</v>
      </c>
      <c r="P288" s="944"/>
      <c r="Q288" s="954">
        <v>5200.68</v>
      </c>
    </row>
    <row r="289" spans="1:17" ht="14.4" customHeight="1" x14ac:dyDescent="0.3">
      <c r="A289" s="941" t="s">
        <v>8360</v>
      </c>
      <c r="B289" s="943" t="s">
        <v>3211</v>
      </c>
      <c r="C289" s="943" t="s">
        <v>7456</v>
      </c>
      <c r="D289" s="943" t="s">
        <v>8474</v>
      </c>
      <c r="E289" s="943" t="s">
        <v>8475</v>
      </c>
      <c r="F289" s="953">
        <v>8</v>
      </c>
      <c r="G289" s="953">
        <v>51541.39</v>
      </c>
      <c r="H289" s="953">
        <v>1</v>
      </c>
      <c r="I289" s="953">
        <v>6442.6737499999999</v>
      </c>
      <c r="J289" s="953">
        <v>2</v>
      </c>
      <c r="K289" s="953">
        <v>13174.26</v>
      </c>
      <c r="L289" s="953">
        <v>0.25560544641888783</v>
      </c>
      <c r="M289" s="953">
        <v>6587.13</v>
      </c>
      <c r="N289" s="953">
        <v>9</v>
      </c>
      <c r="O289" s="953">
        <v>59284.17</v>
      </c>
      <c r="P289" s="944">
        <v>1.1502245088849952</v>
      </c>
      <c r="Q289" s="954">
        <v>6587.13</v>
      </c>
    </row>
    <row r="290" spans="1:17" ht="14.4" customHeight="1" x14ac:dyDescent="0.3">
      <c r="A290" s="941" t="s">
        <v>8360</v>
      </c>
      <c r="B290" s="943" t="s">
        <v>3211</v>
      </c>
      <c r="C290" s="943" t="s">
        <v>7456</v>
      </c>
      <c r="D290" s="943" t="s">
        <v>8476</v>
      </c>
      <c r="E290" s="943" t="s">
        <v>8477</v>
      </c>
      <c r="F290" s="953">
        <v>1</v>
      </c>
      <c r="G290" s="953">
        <v>1841.62</v>
      </c>
      <c r="H290" s="953">
        <v>1</v>
      </c>
      <c r="I290" s="953">
        <v>1841.62</v>
      </c>
      <c r="J290" s="953">
        <v>1</v>
      </c>
      <c r="K290" s="953">
        <v>1841.62</v>
      </c>
      <c r="L290" s="953">
        <v>1</v>
      </c>
      <c r="M290" s="953">
        <v>1841.62</v>
      </c>
      <c r="N290" s="953"/>
      <c r="O290" s="953"/>
      <c r="P290" s="944"/>
      <c r="Q290" s="954"/>
    </row>
    <row r="291" spans="1:17" ht="14.4" customHeight="1" x14ac:dyDescent="0.3">
      <c r="A291" s="941" t="s">
        <v>8360</v>
      </c>
      <c r="B291" s="943" t="s">
        <v>3211</v>
      </c>
      <c r="C291" s="943" t="s">
        <v>7456</v>
      </c>
      <c r="D291" s="943" t="s">
        <v>8478</v>
      </c>
      <c r="E291" s="943" t="s">
        <v>8479</v>
      </c>
      <c r="F291" s="953">
        <v>1</v>
      </c>
      <c r="G291" s="953">
        <v>32601.31</v>
      </c>
      <c r="H291" s="953">
        <v>1</v>
      </c>
      <c r="I291" s="953">
        <v>32601.31</v>
      </c>
      <c r="J291" s="953"/>
      <c r="K291" s="953"/>
      <c r="L291" s="953"/>
      <c r="M291" s="953"/>
      <c r="N291" s="953"/>
      <c r="O291" s="953"/>
      <c r="P291" s="944"/>
      <c r="Q291" s="954"/>
    </row>
    <row r="292" spans="1:17" ht="14.4" customHeight="1" x14ac:dyDescent="0.3">
      <c r="A292" s="941" t="s">
        <v>8360</v>
      </c>
      <c r="B292" s="943" t="s">
        <v>3211</v>
      </c>
      <c r="C292" s="943" t="s">
        <v>7456</v>
      </c>
      <c r="D292" s="943" t="s">
        <v>8480</v>
      </c>
      <c r="E292" s="943" t="s">
        <v>8481</v>
      </c>
      <c r="F292" s="953">
        <v>1</v>
      </c>
      <c r="G292" s="953">
        <v>18571</v>
      </c>
      <c r="H292" s="953">
        <v>1</v>
      </c>
      <c r="I292" s="953">
        <v>18571</v>
      </c>
      <c r="J292" s="953"/>
      <c r="K292" s="953"/>
      <c r="L292" s="953"/>
      <c r="M292" s="953"/>
      <c r="N292" s="953"/>
      <c r="O292" s="953"/>
      <c r="P292" s="944"/>
      <c r="Q292" s="954"/>
    </row>
    <row r="293" spans="1:17" ht="14.4" customHeight="1" x14ac:dyDescent="0.3">
      <c r="A293" s="941" t="s">
        <v>8360</v>
      </c>
      <c r="B293" s="943" t="s">
        <v>3211</v>
      </c>
      <c r="C293" s="943" t="s">
        <v>7456</v>
      </c>
      <c r="D293" s="943" t="s">
        <v>8482</v>
      </c>
      <c r="E293" s="943" t="s">
        <v>8483</v>
      </c>
      <c r="F293" s="953"/>
      <c r="G293" s="953"/>
      <c r="H293" s="953"/>
      <c r="I293" s="953"/>
      <c r="J293" s="953"/>
      <c r="K293" s="953"/>
      <c r="L293" s="953"/>
      <c r="M293" s="953"/>
      <c r="N293" s="953">
        <v>1</v>
      </c>
      <c r="O293" s="953">
        <v>2013.14</v>
      </c>
      <c r="P293" s="944"/>
      <c r="Q293" s="954">
        <v>2013.14</v>
      </c>
    </row>
    <row r="294" spans="1:17" ht="14.4" customHeight="1" x14ac:dyDescent="0.3">
      <c r="A294" s="941" t="s">
        <v>8360</v>
      </c>
      <c r="B294" s="943" t="s">
        <v>3211</v>
      </c>
      <c r="C294" s="943" t="s">
        <v>7456</v>
      </c>
      <c r="D294" s="943" t="s">
        <v>8484</v>
      </c>
      <c r="E294" s="943" t="s">
        <v>8485</v>
      </c>
      <c r="F294" s="953">
        <v>2</v>
      </c>
      <c r="G294" s="953">
        <v>18655.2</v>
      </c>
      <c r="H294" s="953">
        <v>1</v>
      </c>
      <c r="I294" s="953">
        <v>9327.6</v>
      </c>
      <c r="J294" s="953">
        <v>2</v>
      </c>
      <c r="K294" s="953">
        <v>18655.2</v>
      </c>
      <c r="L294" s="953">
        <v>1</v>
      </c>
      <c r="M294" s="953">
        <v>9327.6</v>
      </c>
      <c r="N294" s="953">
        <v>2</v>
      </c>
      <c r="O294" s="953">
        <v>18655.2</v>
      </c>
      <c r="P294" s="944">
        <v>1</v>
      </c>
      <c r="Q294" s="954">
        <v>9327.6</v>
      </c>
    </row>
    <row r="295" spans="1:17" ht="14.4" customHeight="1" x14ac:dyDescent="0.3">
      <c r="A295" s="941" t="s">
        <v>8360</v>
      </c>
      <c r="B295" s="943" t="s">
        <v>3211</v>
      </c>
      <c r="C295" s="943" t="s">
        <v>7456</v>
      </c>
      <c r="D295" s="943" t="s">
        <v>8486</v>
      </c>
      <c r="E295" s="943" t="s">
        <v>8487</v>
      </c>
      <c r="F295" s="953">
        <v>3</v>
      </c>
      <c r="G295" s="953">
        <v>47864.46</v>
      </c>
      <c r="H295" s="953">
        <v>1</v>
      </c>
      <c r="I295" s="953">
        <v>15954.82</v>
      </c>
      <c r="J295" s="953">
        <v>3</v>
      </c>
      <c r="K295" s="953">
        <v>47864.46</v>
      </c>
      <c r="L295" s="953">
        <v>1</v>
      </c>
      <c r="M295" s="953">
        <v>15954.82</v>
      </c>
      <c r="N295" s="953">
        <v>2</v>
      </c>
      <c r="O295" s="953">
        <v>31909.64</v>
      </c>
      <c r="P295" s="944">
        <v>0.66666666666666663</v>
      </c>
      <c r="Q295" s="954">
        <v>15954.82</v>
      </c>
    </row>
    <row r="296" spans="1:17" ht="14.4" customHeight="1" x14ac:dyDescent="0.3">
      <c r="A296" s="941" t="s">
        <v>8360</v>
      </c>
      <c r="B296" s="943" t="s">
        <v>3211</v>
      </c>
      <c r="C296" s="943" t="s">
        <v>7456</v>
      </c>
      <c r="D296" s="943" t="s">
        <v>8488</v>
      </c>
      <c r="E296" s="943" t="s">
        <v>8489</v>
      </c>
      <c r="F296" s="953">
        <v>4</v>
      </c>
      <c r="G296" s="953">
        <v>5802.8</v>
      </c>
      <c r="H296" s="953">
        <v>1</v>
      </c>
      <c r="I296" s="953">
        <v>1450.7</v>
      </c>
      <c r="J296" s="953">
        <v>2</v>
      </c>
      <c r="K296" s="953">
        <v>2901.4</v>
      </c>
      <c r="L296" s="953">
        <v>0.5</v>
      </c>
      <c r="M296" s="953">
        <v>1450.7</v>
      </c>
      <c r="N296" s="953">
        <v>1</v>
      </c>
      <c r="O296" s="953">
        <v>1450.7</v>
      </c>
      <c r="P296" s="944">
        <v>0.25</v>
      </c>
      <c r="Q296" s="954">
        <v>1450.7</v>
      </c>
    </row>
    <row r="297" spans="1:17" ht="14.4" customHeight="1" x14ac:dyDescent="0.3">
      <c r="A297" s="941" t="s">
        <v>8360</v>
      </c>
      <c r="B297" s="943" t="s">
        <v>3211</v>
      </c>
      <c r="C297" s="943" t="s">
        <v>7456</v>
      </c>
      <c r="D297" s="943" t="s">
        <v>8490</v>
      </c>
      <c r="E297" s="943" t="s">
        <v>8491</v>
      </c>
      <c r="F297" s="953">
        <v>1</v>
      </c>
      <c r="G297" s="953">
        <v>511</v>
      </c>
      <c r="H297" s="953">
        <v>1</v>
      </c>
      <c r="I297" s="953">
        <v>511</v>
      </c>
      <c r="J297" s="953"/>
      <c r="K297" s="953"/>
      <c r="L297" s="953"/>
      <c r="M297" s="953"/>
      <c r="N297" s="953"/>
      <c r="O297" s="953"/>
      <c r="P297" s="944"/>
      <c r="Q297" s="954"/>
    </row>
    <row r="298" spans="1:17" ht="14.4" customHeight="1" x14ac:dyDescent="0.3">
      <c r="A298" s="941" t="s">
        <v>8360</v>
      </c>
      <c r="B298" s="943" t="s">
        <v>3211</v>
      </c>
      <c r="C298" s="943" t="s">
        <v>7456</v>
      </c>
      <c r="D298" s="943" t="s">
        <v>8492</v>
      </c>
      <c r="E298" s="943" t="s">
        <v>8493</v>
      </c>
      <c r="F298" s="953">
        <v>3</v>
      </c>
      <c r="G298" s="953">
        <v>28001.52</v>
      </c>
      <c r="H298" s="953">
        <v>1</v>
      </c>
      <c r="I298" s="953">
        <v>9333.84</v>
      </c>
      <c r="J298" s="953"/>
      <c r="K298" s="953"/>
      <c r="L298" s="953"/>
      <c r="M298" s="953"/>
      <c r="N298" s="953"/>
      <c r="O298" s="953"/>
      <c r="P298" s="944"/>
      <c r="Q298" s="954"/>
    </row>
    <row r="299" spans="1:17" ht="14.4" customHeight="1" x14ac:dyDescent="0.3">
      <c r="A299" s="941" t="s">
        <v>8360</v>
      </c>
      <c r="B299" s="943" t="s">
        <v>3211</v>
      </c>
      <c r="C299" s="943" t="s">
        <v>7456</v>
      </c>
      <c r="D299" s="943" t="s">
        <v>8494</v>
      </c>
      <c r="E299" s="943" t="s">
        <v>8495</v>
      </c>
      <c r="F299" s="953"/>
      <c r="G299" s="953"/>
      <c r="H299" s="953"/>
      <c r="I299" s="953"/>
      <c r="J299" s="953">
        <v>2</v>
      </c>
      <c r="K299" s="953">
        <v>47112.46</v>
      </c>
      <c r="L299" s="953"/>
      <c r="M299" s="953">
        <v>23556.23</v>
      </c>
      <c r="N299" s="953">
        <v>1</v>
      </c>
      <c r="O299" s="953">
        <v>23556.23</v>
      </c>
      <c r="P299" s="944"/>
      <c r="Q299" s="954">
        <v>23556.23</v>
      </c>
    </row>
    <row r="300" spans="1:17" ht="14.4" customHeight="1" x14ac:dyDescent="0.3">
      <c r="A300" s="941" t="s">
        <v>8360</v>
      </c>
      <c r="B300" s="943" t="s">
        <v>3211</v>
      </c>
      <c r="C300" s="943" t="s">
        <v>7456</v>
      </c>
      <c r="D300" s="943" t="s">
        <v>8496</v>
      </c>
      <c r="E300" s="943" t="s">
        <v>8497</v>
      </c>
      <c r="F300" s="953"/>
      <c r="G300" s="953"/>
      <c r="H300" s="953"/>
      <c r="I300" s="953"/>
      <c r="J300" s="953"/>
      <c r="K300" s="953"/>
      <c r="L300" s="953"/>
      <c r="M300" s="953"/>
      <c r="N300" s="953">
        <v>3</v>
      </c>
      <c r="O300" s="953">
        <v>1142.58</v>
      </c>
      <c r="P300" s="944"/>
      <c r="Q300" s="954">
        <v>380.85999999999996</v>
      </c>
    </row>
    <row r="301" spans="1:17" ht="14.4" customHeight="1" x14ac:dyDescent="0.3">
      <c r="A301" s="941" t="s">
        <v>8360</v>
      </c>
      <c r="B301" s="943" t="s">
        <v>3211</v>
      </c>
      <c r="C301" s="943" t="s">
        <v>7456</v>
      </c>
      <c r="D301" s="943" t="s">
        <v>8498</v>
      </c>
      <c r="E301" s="943" t="s">
        <v>8499</v>
      </c>
      <c r="F301" s="953"/>
      <c r="G301" s="953"/>
      <c r="H301" s="953"/>
      <c r="I301" s="953"/>
      <c r="J301" s="953"/>
      <c r="K301" s="953"/>
      <c r="L301" s="953"/>
      <c r="M301" s="953"/>
      <c r="N301" s="953">
        <v>6</v>
      </c>
      <c r="O301" s="953">
        <v>6511.2000000000007</v>
      </c>
      <c r="P301" s="944"/>
      <c r="Q301" s="954">
        <v>1085.2</v>
      </c>
    </row>
    <row r="302" spans="1:17" ht="14.4" customHeight="1" x14ac:dyDescent="0.3">
      <c r="A302" s="941" t="s">
        <v>8360</v>
      </c>
      <c r="B302" s="943" t="s">
        <v>3211</v>
      </c>
      <c r="C302" s="943" t="s">
        <v>7456</v>
      </c>
      <c r="D302" s="943" t="s">
        <v>8500</v>
      </c>
      <c r="E302" s="943" t="s">
        <v>8501</v>
      </c>
      <c r="F302" s="953"/>
      <c r="G302" s="953"/>
      <c r="H302" s="953"/>
      <c r="I302" s="953"/>
      <c r="J302" s="953"/>
      <c r="K302" s="953"/>
      <c r="L302" s="953"/>
      <c r="M302" s="953"/>
      <c r="N302" s="953">
        <v>1</v>
      </c>
      <c r="O302" s="953">
        <v>13465.47</v>
      </c>
      <c r="P302" s="944"/>
      <c r="Q302" s="954">
        <v>13465.47</v>
      </c>
    </row>
    <row r="303" spans="1:17" ht="14.4" customHeight="1" x14ac:dyDescent="0.3">
      <c r="A303" s="941" t="s">
        <v>8360</v>
      </c>
      <c r="B303" s="943" t="s">
        <v>3211</v>
      </c>
      <c r="C303" s="943" t="s">
        <v>7456</v>
      </c>
      <c r="D303" s="943" t="s">
        <v>8502</v>
      </c>
      <c r="E303" s="943" t="s">
        <v>8503</v>
      </c>
      <c r="F303" s="953">
        <v>2</v>
      </c>
      <c r="G303" s="953">
        <v>51776.1</v>
      </c>
      <c r="H303" s="953">
        <v>1</v>
      </c>
      <c r="I303" s="953">
        <v>25888.05</v>
      </c>
      <c r="J303" s="953">
        <v>2</v>
      </c>
      <c r="K303" s="953">
        <v>51776.1</v>
      </c>
      <c r="L303" s="953">
        <v>1</v>
      </c>
      <c r="M303" s="953">
        <v>25888.05</v>
      </c>
      <c r="N303" s="953">
        <v>1</v>
      </c>
      <c r="O303" s="953">
        <v>25888.05</v>
      </c>
      <c r="P303" s="944">
        <v>0.5</v>
      </c>
      <c r="Q303" s="954">
        <v>25888.05</v>
      </c>
    </row>
    <row r="304" spans="1:17" ht="14.4" customHeight="1" x14ac:dyDescent="0.3">
      <c r="A304" s="941" t="s">
        <v>8360</v>
      </c>
      <c r="B304" s="943" t="s">
        <v>3211</v>
      </c>
      <c r="C304" s="943" t="s">
        <v>7456</v>
      </c>
      <c r="D304" s="943" t="s">
        <v>8504</v>
      </c>
      <c r="E304" s="943" t="s">
        <v>8505</v>
      </c>
      <c r="F304" s="953">
        <v>1</v>
      </c>
      <c r="G304" s="953">
        <v>751.9</v>
      </c>
      <c r="H304" s="953">
        <v>1</v>
      </c>
      <c r="I304" s="953">
        <v>751.9</v>
      </c>
      <c r="J304" s="953"/>
      <c r="K304" s="953"/>
      <c r="L304" s="953"/>
      <c r="M304" s="953"/>
      <c r="N304" s="953"/>
      <c r="O304" s="953"/>
      <c r="P304" s="944"/>
      <c r="Q304" s="954"/>
    </row>
    <row r="305" spans="1:17" ht="14.4" customHeight="1" x14ac:dyDescent="0.3">
      <c r="A305" s="941" t="s">
        <v>8360</v>
      </c>
      <c r="B305" s="943" t="s">
        <v>3211</v>
      </c>
      <c r="C305" s="943" t="s">
        <v>7456</v>
      </c>
      <c r="D305" s="943" t="s">
        <v>8506</v>
      </c>
      <c r="E305" s="943" t="s">
        <v>8507</v>
      </c>
      <c r="F305" s="953"/>
      <c r="G305" s="953"/>
      <c r="H305" s="953"/>
      <c r="I305" s="953"/>
      <c r="J305" s="953"/>
      <c r="K305" s="953"/>
      <c r="L305" s="953"/>
      <c r="M305" s="953"/>
      <c r="N305" s="953">
        <v>1</v>
      </c>
      <c r="O305" s="953">
        <v>920</v>
      </c>
      <c r="P305" s="944"/>
      <c r="Q305" s="954">
        <v>920</v>
      </c>
    </row>
    <row r="306" spans="1:17" ht="14.4" customHeight="1" x14ac:dyDescent="0.3">
      <c r="A306" s="941" t="s">
        <v>8360</v>
      </c>
      <c r="B306" s="943" t="s">
        <v>3211</v>
      </c>
      <c r="C306" s="943" t="s">
        <v>7468</v>
      </c>
      <c r="D306" s="943" t="s">
        <v>8508</v>
      </c>
      <c r="E306" s="943" t="s">
        <v>8509</v>
      </c>
      <c r="F306" s="953">
        <v>2</v>
      </c>
      <c r="G306" s="953">
        <v>408</v>
      </c>
      <c r="H306" s="953">
        <v>1</v>
      </c>
      <c r="I306" s="953">
        <v>204</v>
      </c>
      <c r="J306" s="953">
        <v>8</v>
      </c>
      <c r="K306" s="953">
        <v>1640</v>
      </c>
      <c r="L306" s="953">
        <v>4.0196078431372548</v>
      </c>
      <c r="M306" s="953">
        <v>205</v>
      </c>
      <c r="N306" s="953">
        <v>4</v>
      </c>
      <c r="O306" s="953">
        <v>823</v>
      </c>
      <c r="P306" s="944">
        <v>2.017156862745098</v>
      </c>
      <c r="Q306" s="954">
        <v>205.75</v>
      </c>
    </row>
    <row r="307" spans="1:17" ht="14.4" customHeight="1" x14ac:dyDescent="0.3">
      <c r="A307" s="941" t="s">
        <v>8360</v>
      </c>
      <c r="B307" s="943" t="s">
        <v>3211</v>
      </c>
      <c r="C307" s="943" t="s">
        <v>7468</v>
      </c>
      <c r="D307" s="943" t="s">
        <v>8510</v>
      </c>
      <c r="E307" s="943" t="s">
        <v>8511</v>
      </c>
      <c r="F307" s="953">
        <v>5</v>
      </c>
      <c r="G307" s="953">
        <v>745</v>
      </c>
      <c r="H307" s="953">
        <v>1</v>
      </c>
      <c r="I307" s="953">
        <v>149</v>
      </c>
      <c r="J307" s="953">
        <v>5</v>
      </c>
      <c r="K307" s="953">
        <v>750</v>
      </c>
      <c r="L307" s="953">
        <v>1.0067114093959733</v>
      </c>
      <c r="M307" s="953">
        <v>150</v>
      </c>
      <c r="N307" s="953">
        <v>7</v>
      </c>
      <c r="O307" s="953">
        <v>1057</v>
      </c>
      <c r="P307" s="944">
        <v>1.4187919463087248</v>
      </c>
      <c r="Q307" s="954">
        <v>151</v>
      </c>
    </row>
    <row r="308" spans="1:17" ht="14.4" customHeight="1" x14ac:dyDescent="0.3">
      <c r="A308" s="941" t="s">
        <v>8360</v>
      </c>
      <c r="B308" s="943" t="s">
        <v>3211</v>
      </c>
      <c r="C308" s="943" t="s">
        <v>7468</v>
      </c>
      <c r="D308" s="943" t="s">
        <v>8512</v>
      </c>
      <c r="E308" s="943" t="s">
        <v>8513</v>
      </c>
      <c r="F308" s="953">
        <v>36</v>
      </c>
      <c r="G308" s="953">
        <v>6516</v>
      </c>
      <c r="H308" s="953">
        <v>1</v>
      </c>
      <c r="I308" s="953">
        <v>181</v>
      </c>
      <c r="J308" s="953">
        <v>49</v>
      </c>
      <c r="K308" s="953">
        <v>8918</v>
      </c>
      <c r="L308" s="953">
        <v>1.3686310620012276</v>
      </c>
      <c r="M308" s="953">
        <v>182</v>
      </c>
      <c r="N308" s="953">
        <v>36</v>
      </c>
      <c r="O308" s="953">
        <v>6578</v>
      </c>
      <c r="P308" s="944">
        <v>1.0095150399017803</v>
      </c>
      <c r="Q308" s="954">
        <v>182.72222222222223</v>
      </c>
    </row>
    <row r="309" spans="1:17" ht="14.4" customHeight="1" x14ac:dyDescent="0.3">
      <c r="A309" s="941" t="s">
        <v>8360</v>
      </c>
      <c r="B309" s="943" t="s">
        <v>3211</v>
      </c>
      <c r="C309" s="943" t="s">
        <v>7468</v>
      </c>
      <c r="D309" s="943" t="s">
        <v>8514</v>
      </c>
      <c r="E309" s="943" t="s">
        <v>8515</v>
      </c>
      <c r="F309" s="953">
        <v>16</v>
      </c>
      <c r="G309" s="953">
        <v>1984</v>
      </c>
      <c r="H309" s="953">
        <v>1</v>
      </c>
      <c r="I309" s="953">
        <v>124</v>
      </c>
      <c r="J309" s="953">
        <v>42</v>
      </c>
      <c r="K309" s="953">
        <v>5208</v>
      </c>
      <c r="L309" s="953">
        <v>2.625</v>
      </c>
      <c r="M309" s="953">
        <v>124</v>
      </c>
      <c r="N309" s="953">
        <v>30</v>
      </c>
      <c r="O309" s="953">
        <v>3739</v>
      </c>
      <c r="P309" s="944">
        <v>1.8845766129032258</v>
      </c>
      <c r="Q309" s="954">
        <v>124.63333333333334</v>
      </c>
    </row>
    <row r="310" spans="1:17" ht="14.4" customHeight="1" x14ac:dyDescent="0.3">
      <c r="A310" s="941" t="s">
        <v>8360</v>
      </c>
      <c r="B310" s="943" t="s">
        <v>3211</v>
      </c>
      <c r="C310" s="943" t="s">
        <v>7468</v>
      </c>
      <c r="D310" s="943" t="s">
        <v>8516</v>
      </c>
      <c r="E310" s="943" t="s">
        <v>8517</v>
      </c>
      <c r="F310" s="953">
        <v>19</v>
      </c>
      <c r="G310" s="953">
        <v>4104</v>
      </c>
      <c r="H310" s="953">
        <v>1</v>
      </c>
      <c r="I310" s="953">
        <v>216</v>
      </c>
      <c r="J310" s="953">
        <v>22</v>
      </c>
      <c r="K310" s="953">
        <v>4774</v>
      </c>
      <c r="L310" s="953">
        <v>1.1632553606237817</v>
      </c>
      <c r="M310" s="953">
        <v>217</v>
      </c>
      <c r="N310" s="953">
        <v>9</v>
      </c>
      <c r="O310" s="953">
        <v>1961</v>
      </c>
      <c r="P310" s="944">
        <v>0.47782651072124754</v>
      </c>
      <c r="Q310" s="954">
        <v>217.88888888888889</v>
      </c>
    </row>
    <row r="311" spans="1:17" ht="14.4" customHeight="1" x14ac:dyDescent="0.3">
      <c r="A311" s="941" t="s">
        <v>8360</v>
      </c>
      <c r="B311" s="943" t="s">
        <v>3211</v>
      </c>
      <c r="C311" s="943" t="s">
        <v>7468</v>
      </c>
      <c r="D311" s="943" t="s">
        <v>8518</v>
      </c>
      <c r="E311" s="943" t="s">
        <v>8519</v>
      </c>
      <c r="F311" s="953">
        <v>5</v>
      </c>
      <c r="G311" s="953">
        <v>1080</v>
      </c>
      <c r="H311" s="953">
        <v>1</v>
      </c>
      <c r="I311" s="953">
        <v>216</v>
      </c>
      <c r="J311" s="953">
        <v>3</v>
      </c>
      <c r="K311" s="953">
        <v>651</v>
      </c>
      <c r="L311" s="953">
        <v>0.60277777777777775</v>
      </c>
      <c r="M311" s="953">
        <v>217</v>
      </c>
      <c r="N311" s="953">
        <v>1</v>
      </c>
      <c r="O311" s="953">
        <v>217</v>
      </c>
      <c r="P311" s="944">
        <v>0.20092592592592592</v>
      </c>
      <c r="Q311" s="954">
        <v>217</v>
      </c>
    </row>
    <row r="312" spans="1:17" ht="14.4" customHeight="1" x14ac:dyDescent="0.3">
      <c r="A312" s="941" t="s">
        <v>8360</v>
      </c>
      <c r="B312" s="943" t="s">
        <v>3211</v>
      </c>
      <c r="C312" s="943" t="s">
        <v>7468</v>
      </c>
      <c r="D312" s="943" t="s">
        <v>7956</v>
      </c>
      <c r="E312" s="943" t="s">
        <v>7957</v>
      </c>
      <c r="F312" s="953">
        <v>62</v>
      </c>
      <c r="G312" s="953">
        <v>13516</v>
      </c>
      <c r="H312" s="953">
        <v>1</v>
      </c>
      <c r="I312" s="953">
        <v>218</v>
      </c>
      <c r="J312" s="953">
        <v>95</v>
      </c>
      <c r="K312" s="953">
        <v>20805</v>
      </c>
      <c r="L312" s="953">
        <v>1.539286771234093</v>
      </c>
      <c r="M312" s="953">
        <v>219</v>
      </c>
      <c r="N312" s="953">
        <v>122</v>
      </c>
      <c r="O312" s="953">
        <v>26824</v>
      </c>
      <c r="P312" s="944">
        <v>1.9846108316069844</v>
      </c>
      <c r="Q312" s="954">
        <v>219.86885245901638</v>
      </c>
    </row>
    <row r="313" spans="1:17" ht="14.4" customHeight="1" x14ac:dyDescent="0.3">
      <c r="A313" s="941" t="s">
        <v>8360</v>
      </c>
      <c r="B313" s="943" t="s">
        <v>3211</v>
      </c>
      <c r="C313" s="943" t="s">
        <v>7468</v>
      </c>
      <c r="D313" s="943" t="s">
        <v>8520</v>
      </c>
      <c r="E313" s="943" t="s">
        <v>8521</v>
      </c>
      <c r="F313" s="953">
        <v>2</v>
      </c>
      <c r="G313" s="953">
        <v>1216</v>
      </c>
      <c r="H313" s="953">
        <v>1</v>
      </c>
      <c r="I313" s="953">
        <v>608</v>
      </c>
      <c r="J313" s="953">
        <v>16</v>
      </c>
      <c r="K313" s="953">
        <v>9744</v>
      </c>
      <c r="L313" s="953">
        <v>8.0131578947368425</v>
      </c>
      <c r="M313" s="953">
        <v>609</v>
      </c>
      <c r="N313" s="953">
        <v>16</v>
      </c>
      <c r="O313" s="953">
        <v>9774</v>
      </c>
      <c r="P313" s="944">
        <v>8.0378289473684212</v>
      </c>
      <c r="Q313" s="954">
        <v>610.875</v>
      </c>
    </row>
    <row r="314" spans="1:17" ht="14.4" customHeight="1" x14ac:dyDescent="0.3">
      <c r="A314" s="941" t="s">
        <v>8360</v>
      </c>
      <c r="B314" s="943" t="s">
        <v>3211</v>
      </c>
      <c r="C314" s="943" t="s">
        <v>7468</v>
      </c>
      <c r="D314" s="943" t="s">
        <v>8522</v>
      </c>
      <c r="E314" s="943" t="s">
        <v>8523</v>
      </c>
      <c r="F314" s="953"/>
      <c r="G314" s="953"/>
      <c r="H314" s="953"/>
      <c r="I314" s="953"/>
      <c r="J314" s="953">
        <v>1</v>
      </c>
      <c r="K314" s="953">
        <v>449</v>
      </c>
      <c r="L314" s="953"/>
      <c r="M314" s="953">
        <v>449</v>
      </c>
      <c r="N314" s="953"/>
      <c r="O314" s="953"/>
      <c r="P314" s="944"/>
      <c r="Q314" s="954"/>
    </row>
    <row r="315" spans="1:17" ht="14.4" customHeight="1" x14ac:dyDescent="0.3">
      <c r="A315" s="941" t="s">
        <v>8360</v>
      </c>
      <c r="B315" s="943" t="s">
        <v>3211</v>
      </c>
      <c r="C315" s="943" t="s">
        <v>7468</v>
      </c>
      <c r="D315" s="943" t="s">
        <v>7960</v>
      </c>
      <c r="E315" s="943" t="s">
        <v>7961</v>
      </c>
      <c r="F315" s="953">
        <v>1</v>
      </c>
      <c r="G315" s="953">
        <v>256</v>
      </c>
      <c r="H315" s="953">
        <v>1</v>
      </c>
      <c r="I315" s="953">
        <v>256</v>
      </c>
      <c r="J315" s="953">
        <v>1</v>
      </c>
      <c r="K315" s="953">
        <v>257</v>
      </c>
      <c r="L315" s="953">
        <v>1.00390625</v>
      </c>
      <c r="M315" s="953">
        <v>257</v>
      </c>
      <c r="N315" s="953"/>
      <c r="O315" s="953"/>
      <c r="P315" s="944"/>
      <c r="Q315" s="954"/>
    </row>
    <row r="316" spans="1:17" ht="14.4" customHeight="1" x14ac:dyDescent="0.3">
      <c r="A316" s="941" t="s">
        <v>8360</v>
      </c>
      <c r="B316" s="943" t="s">
        <v>3211</v>
      </c>
      <c r="C316" s="943" t="s">
        <v>7468</v>
      </c>
      <c r="D316" s="943" t="s">
        <v>7975</v>
      </c>
      <c r="E316" s="943" t="s">
        <v>7976</v>
      </c>
      <c r="F316" s="953">
        <v>51</v>
      </c>
      <c r="G316" s="953">
        <v>16575</v>
      </c>
      <c r="H316" s="953">
        <v>1</v>
      </c>
      <c r="I316" s="953">
        <v>325</v>
      </c>
      <c r="J316" s="953">
        <v>74</v>
      </c>
      <c r="K316" s="953">
        <v>24124</v>
      </c>
      <c r="L316" s="953">
        <v>1.4554449472096531</v>
      </c>
      <c r="M316" s="953">
        <v>326</v>
      </c>
      <c r="N316" s="953">
        <v>94</v>
      </c>
      <c r="O316" s="953">
        <v>30833</v>
      </c>
      <c r="P316" s="944">
        <v>1.860211161387632</v>
      </c>
      <c r="Q316" s="954">
        <v>328.01063829787233</v>
      </c>
    </row>
    <row r="317" spans="1:17" ht="14.4" customHeight="1" x14ac:dyDescent="0.3">
      <c r="A317" s="941" t="s">
        <v>8360</v>
      </c>
      <c r="B317" s="943" t="s">
        <v>3211</v>
      </c>
      <c r="C317" s="943" t="s">
        <v>7468</v>
      </c>
      <c r="D317" s="943" t="s">
        <v>8524</v>
      </c>
      <c r="E317" s="943" t="s">
        <v>8525</v>
      </c>
      <c r="F317" s="953">
        <v>12</v>
      </c>
      <c r="G317" s="953">
        <v>49464</v>
      </c>
      <c r="H317" s="953">
        <v>1</v>
      </c>
      <c r="I317" s="953">
        <v>4122</v>
      </c>
      <c r="J317" s="953">
        <v>11</v>
      </c>
      <c r="K317" s="953">
        <v>45397</v>
      </c>
      <c r="L317" s="953">
        <v>0.91777858644670873</v>
      </c>
      <c r="M317" s="953">
        <v>4127</v>
      </c>
      <c r="N317" s="953">
        <v>9</v>
      </c>
      <c r="O317" s="953">
        <v>37191</v>
      </c>
      <c r="P317" s="944">
        <v>0.75188015526443475</v>
      </c>
      <c r="Q317" s="954">
        <v>4132.333333333333</v>
      </c>
    </row>
    <row r="318" spans="1:17" ht="14.4" customHeight="1" x14ac:dyDescent="0.3">
      <c r="A318" s="941" t="s">
        <v>8360</v>
      </c>
      <c r="B318" s="943" t="s">
        <v>3211</v>
      </c>
      <c r="C318" s="943" t="s">
        <v>7468</v>
      </c>
      <c r="D318" s="943" t="s">
        <v>8526</v>
      </c>
      <c r="E318" s="943" t="s">
        <v>8527</v>
      </c>
      <c r="F318" s="953">
        <v>1</v>
      </c>
      <c r="G318" s="953">
        <v>277</v>
      </c>
      <c r="H318" s="953">
        <v>1</v>
      </c>
      <c r="I318" s="953">
        <v>277</v>
      </c>
      <c r="J318" s="953">
        <v>1</v>
      </c>
      <c r="K318" s="953">
        <v>278</v>
      </c>
      <c r="L318" s="953">
        <v>1.0036101083032491</v>
      </c>
      <c r="M318" s="953">
        <v>278</v>
      </c>
      <c r="N318" s="953"/>
      <c r="O318" s="953"/>
      <c r="P318" s="944"/>
      <c r="Q318" s="954"/>
    </row>
    <row r="319" spans="1:17" ht="14.4" customHeight="1" x14ac:dyDescent="0.3">
      <c r="A319" s="941" t="s">
        <v>8360</v>
      </c>
      <c r="B319" s="943" t="s">
        <v>3211</v>
      </c>
      <c r="C319" s="943" t="s">
        <v>7468</v>
      </c>
      <c r="D319" s="943" t="s">
        <v>8528</v>
      </c>
      <c r="E319" s="943" t="s">
        <v>8529</v>
      </c>
      <c r="F319" s="953">
        <v>9</v>
      </c>
      <c r="G319" s="953">
        <v>56196</v>
      </c>
      <c r="H319" s="953">
        <v>1</v>
      </c>
      <c r="I319" s="953">
        <v>6244</v>
      </c>
      <c r="J319" s="953">
        <v>21</v>
      </c>
      <c r="K319" s="953">
        <v>131250</v>
      </c>
      <c r="L319" s="953">
        <v>2.3355754857997009</v>
      </c>
      <c r="M319" s="953">
        <v>6250</v>
      </c>
      <c r="N319" s="953">
        <v>23</v>
      </c>
      <c r="O319" s="953">
        <v>143870</v>
      </c>
      <c r="P319" s="944">
        <v>2.5601466296533562</v>
      </c>
      <c r="Q319" s="954">
        <v>6255.217391304348</v>
      </c>
    </row>
    <row r="320" spans="1:17" ht="14.4" customHeight="1" x14ac:dyDescent="0.3">
      <c r="A320" s="941" t="s">
        <v>8360</v>
      </c>
      <c r="B320" s="943" t="s">
        <v>3211</v>
      </c>
      <c r="C320" s="943" t="s">
        <v>7468</v>
      </c>
      <c r="D320" s="943" t="s">
        <v>8530</v>
      </c>
      <c r="E320" s="943" t="s">
        <v>8531</v>
      </c>
      <c r="F320" s="953">
        <v>13</v>
      </c>
      <c r="G320" s="953">
        <v>19630</v>
      </c>
      <c r="H320" s="953">
        <v>1</v>
      </c>
      <c r="I320" s="953">
        <v>1510</v>
      </c>
      <c r="J320" s="953">
        <v>10</v>
      </c>
      <c r="K320" s="953">
        <v>15150</v>
      </c>
      <c r="L320" s="953">
        <v>0.77177789098318894</v>
      </c>
      <c r="M320" s="953">
        <v>1515</v>
      </c>
      <c r="N320" s="953">
        <v>10</v>
      </c>
      <c r="O320" s="953">
        <v>15214</v>
      </c>
      <c r="P320" s="944">
        <v>0.77503820682628632</v>
      </c>
      <c r="Q320" s="954">
        <v>1521.4</v>
      </c>
    </row>
    <row r="321" spans="1:17" ht="14.4" customHeight="1" x14ac:dyDescent="0.3">
      <c r="A321" s="941" t="s">
        <v>8360</v>
      </c>
      <c r="B321" s="943" t="s">
        <v>3211</v>
      </c>
      <c r="C321" s="943" t="s">
        <v>7468</v>
      </c>
      <c r="D321" s="943" t="s">
        <v>8532</v>
      </c>
      <c r="E321" s="943" t="s">
        <v>8533</v>
      </c>
      <c r="F321" s="953">
        <v>24</v>
      </c>
      <c r="G321" s="953">
        <v>91464</v>
      </c>
      <c r="H321" s="953">
        <v>1</v>
      </c>
      <c r="I321" s="953">
        <v>3811</v>
      </c>
      <c r="J321" s="953">
        <v>24</v>
      </c>
      <c r="K321" s="953">
        <v>91560</v>
      </c>
      <c r="L321" s="953">
        <v>1.0010495932826029</v>
      </c>
      <c r="M321" s="953">
        <v>3815</v>
      </c>
      <c r="N321" s="953">
        <v>18</v>
      </c>
      <c r="O321" s="953">
        <v>68742</v>
      </c>
      <c r="P321" s="944">
        <v>0.75157438992390446</v>
      </c>
      <c r="Q321" s="954">
        <v>3819</v>
      </c>
    </row>
    <row r="322" spans="1:17" ht="14.4" customHeight="1" x14ac:dyDescent="0.3">
      <c r="A322" s="941" t="s">
        <v>8360</v>
      </c>
      <c r="B322" s="943" t="s">
        <v>3211</v>
      </c>
      <c r="C322" s="943" t="s">
        <v>7468</v>
      </c>
      <c r="D322" s="943" t="s">
        <v>8534</v>
      </c>
      <c r="E322" s="943" t="s">
        <v>8535</v>
      </c>
      <c r="F322" s="953">
        <v>8</v>
      </c>
      <c r="G322" s="953">
        <v>41160</v>
      </c>
      <c r="H322" s="953">
        <v>1</v>
      </c>
      <c r="I322" s="953">
        <v>5145</v>
      </c>
      <c r="J322" s="953">
        <v>4</v>
      </c>
      <c r="K322" s="953">
        <v>20600</v>
      </c>
      <c r="L322" s="953">
        <v>0.50048590864917397</v>
      </c>
      <c r="M322" s="953">
        <v>5150</v>
      </c>
      <c r="N322" s="953">
        <v>4</v>
      </c>
      <c r="O322" s="953">
        <v>20608</v>
      </c>
      <c r="P322" s="944">
        <v>0.50068027210884358</v>
      </c>
      <c r="Q322" s="954">
        <v>5152</v>
      </c>
    </row>
    <row r="323" spans="1:17" ht="14.4" customHeight="1" x14ac:dyDescent="0.3">
      <c r="A323" s="941" t="s">
        <v>8360</v>
      </c>
      <c r="B323" s="943" t="s">
        <v>3211</v>
      </c>
      <c r="C323" s="943" t="s">
        <v>7468</v>
      </c>
      <c r="D323" s="943" t="s">
        <v>8536</v>
      </c>
      <c r="E323" s="943" t="s">
        <v>8537</v>
      </c>
      <c r="F323" s="953">
        <v>9</v>
      </c>
      <c r="G323" s="953">
        <v>14877</v>
      </c>
      <c r="H323" s="953">
        <v>1</v>
      </c>
      <c r="I323" s="953">
        <v>1653</v>
      </c>
      <c r="J323" s="953">
        <v>21</v>
      </c>
      <c r="K323" s="953">
        <v>34797</v>
      </c>
      <c r="L323" s="953">
        <v>2.3389796329905224</v>
      </c>
      <c r="M323" s="953">
        <v>1657</v>
      </c>
      <c r="N323" s="953">
        <v>20</v>
      </c>
      <c r="O323" s="953">
        <v>33194</v>
      </c>
      <c r="P323" s="944">
        <v>2.2312294145324998</v>
      </c>
      <c r="Q323" s="954">
        <v>1659.7</v>
      </c>
    </row>
    <row r="324" spans="1:17" ht="14.4" customHeight="1" x14ac:dyDescent="0.3">
      <c r="A324" s="941" t="s">
        <v>8360</v>
      </c>
      <c r="B324" s="943" t="s">
        <v>3211</v>
      </c>
      <c r="C324" s="943" t="s">
        <v>7468</v>
      </c>
      <c r="D324" s="943" t="s">
        <v>8538</v>
      </c>
      <c r="E324" s="943" t="s">
        <v>8539</v>
      </c>
      <c r="F324" s="953">
        <v>63</v>
      </c>
      <c r="G324" s="953">
        <v>80388</v>
      </c>
      <c r="H324" s="953">
        <v>1</v>
      </c>
      <c r="I324" s="953">
        <v>1276</v>
      </c>
      <c r="J324" s="953">
        <v>69</v>
      </c>
      <c r="K324" s="953">
        <v>88113</v>
      </c>
      <c r="L324" s="953">
        <v>1.0960964323033289</v>
      </c>
      <c r="M324" s="953">
        <v>1277</v>
      </c>
      <c r="N324" s="953">
        <v>76</v>
      </c>
      <c r="O324" s="953">
        <v>97190</v>
      </c>
      <c r="P324" s="944">
        <v>1.2090112952181917</v>
      </c>
      <c r="Q324" s="954">
        <v>1278.8157894736842</v>
      </c>
    </row>
    <row r="325" spans="1:17" ht="14.4" customHeight="1" x14ac:dyDescent="0.3">
      <c r="A325" s="941" t="s">
        <v>8360</v>
      </c>
      <c r="B325" s="943" t="s">
        <v>3211</v>
      </c>
      <c r="C325" s="943" t="s">
        <v>7468</v>
      </c>
      <c r="D325" s="943" t="s">
        <v>8540</v>
      </c>
      <c r="E325" s="943" t="s">
        <v>8541</v>
      </c>
      <c r="F325" s="953">
        <v>60</v>
      </c>
      <c r="G325" s="953">
        <v>69780</v>
      </c>
      <c r="H325" s="953">
        <v>1</v>
      </c>
      <c r="I325" s="953">
        <v>1163</v>
      </c>
      <c r="J325" s="953">
        <v>68</v>
      </c>
      <c r="K325" s="953">
        <v>79152</v>
      </c>
      <c r="L325" s="953">
        <v>1.1343078245915734</v>
      </c>
      <c r="M325" s="953">
        <v>1164</v>
      </c>
      <c r="N325" s="953">
        <v>73</v>
      </c>
      <c r="O325" s="953">
        <v>85062</v>
      </c>
      <c r="P325" s="944">
        <v>1.2190025795356836</v>
      </c>
      <c r="Q325" s="954">
        <v>1165.2328767123288</v>
      </c>
    </row>
    <row r="326" spans="1:17" ht="14.4" customHeight="1" x14ac:dyDescent="0.3">
      <c r="A326" s="941" t="s">
        <v>8360</v>
      </c>
      <c r="B326" s="943" t="s">
        <v>3211</v>
      </c>
      <c r="C326" s="943" t="s">
        <v>7468</v>
      </c>
      <c r="D326" s="943" t="s">
        <v>8542</v>
      </c>
      <c r="E326" s="943" t="s">
        <v>8543</v>
      </c>
      <c r="F326" s="953">
        <v>41</v>
      </c>
      <c r="G326" s="953">
        <v>207665</v>
      </c>
      <c r="H326" s="953">
        <v>1</v>
      </c>
      <c r="I326" s="953">
        <v>5065</v>
      </c>
      <c r="J326" s="953">
        <v>21</v>
      </c>
      <c r="K326" s="953">
        <v>106428</v>
      </c>
      <c r="L326" s="953">
        <v>0.51249849517251345</v>
      </c>
      <c r="M326" s="953">
        <v>5068</v>
      </c>
      <c r="N326" s="953">
        <v>55</v>
      </c>
      <c r="O326" s="953">
        <v>278998</v>
      </c>
      <c r="P326" s="944">
        <v>1.3435003491199768</v>
      </c>
      <c r="Q326" s="954">
        <v>5072.6909090909094</v>
      </c>
    </row>
    <row r="327" spans="1:17" ht="14.4" customHeight="1" x14ac:dyDescent="0.3">
      <c r="A327" s="941" t="s">
        <v>8360</v>
      </c>
      <c r="B327" s="943" t="s">
        <v>3211</v>
      </c>
      <c r="C327" s="943" t="s">
        <v>7468</v>
      </c>
      <c r="D327" s="943" t="s">
        <v>8544</v>
      </c>
      <c r="E327" s="943" t="s">
        <v>8545</v>
      </c>
      <c r="F327" s="953">
        <v>1</v>
      </c>
      <c r="G327" s="953">
        <v>7669</v>
      </c>
      <c r="H327" s="953">
        <v>1</v>
      </c>
      <c r="I327" s="953">
        <v>7669</v>
      </c>
      <c r="J327" s="953">
        <v>1</v>
      </c>
      <c r="K327" s="953">
        <v>7673</v>
      </c>
      <c r="L327" s="953">
        <v>1.0005215803885774</v>
      </c>
      <c r="M327" s="953">
        <v>7673</v>
      </c>
      <c r="N327" s="953"/>
      <c r="O327" s="953"/>
      <c r="P327" s="944"/>
      <c r="Q327" s="954"/>
    </row>
    <row r="328" spans="1:17" ht="14.4" customHeight="1" x14ac:dyDescent="0.3">
      <c r="A328" s="941" t="s">
        <v>8360</v>
      </c>
      <c r="B328" s="943" t="s">
        <v>3211</v>
      </c>
      <c r="C328" s="943" t="s">
        <v>7468</v>
      </c>
      <c r="D328" s="943" t="s">
        <v>8546</v>
      </c>
      <c r="E328" s="943" t="s">
        <v>8547</v>
      </c>
      <c r="F328" s="953"/>
      <c r="G328" s="953"/>
      <c r="H328" s="953"/>
      <c r="I328" s="953"/>
      <c r="J328" s="953">
        <v>1</v>
      </c>
      <c r="K328" s="953">
        <v>742</v>
      </c>
      <c r="L328" s="953"/>
      <c r="M328" s="953">
        <v>742</v>
      </c>
      <c r="N328" s="953">
        <v>2</v>
      </c>
      <c r="O328" s="953">
        <v>1498</v>
      </c>
      <c r="P328" s="944"/>
      <c r="Q328" s="954">
        <v>749</v>
      </c>
    </row>
    <row r="329" spans="1:17" ht="14.4" customHeight="1" x14ac:dyDescent="0.3">
      <c r="A329" s="941" t="s">
        <v>8360</v>
      </c>
      <c r="B329" s="943" t="s">
        <v>3211</v>
      </c>
      <c r="C329" s="943" t="s">
        <v>7468</v>
      </c>
      <c r="D329" s="943" t="s">
        <v>8548</v>
      </c>
      <c r="E329" s="943" t="s">
        <v>8549</v>
      </c>
      <c r="F329" s="953">
        <v>494</v>
      </c>
      <c r="G329" s="953">
        <v>84968</v>
      </c>
      <c r="H329" s="953">
        <v>1</v>
      </c>
      <c r="I329" s="953">
        <v>172</v>
      </c>
      <c r="J329" s="953">
        <v>526</v>
      </c>
      <c r="K329" s="953">
        <v>90998</v>
      </c>
      <c r="L329" s="953">
        <v>1.0709678937953111</v>
      </c>
      <c r="M329" s="953">
        <v>173</v>
      </c>
      <c r="N329" s="953">
        <v>561</v>
      </c>
      <c r="O329" s="953">
        <v>97440</v>
      </c>
      <c r="P329" s="944">
        <v>1.1467846718764712</v>
      </c>
      <c r="Q329" s="954">
        <v>173.68983957219251</v>
      </c>
    </row>
    <row r="330" spans="1:17" ht="14.4" customHeight="1" x14ac:dyDescent="0.3">
      <c r="A330" s="941" t="s">
        <v>8360</v>
      </c>
      <c r="B330" s="943" t="s">
        <v>3211</v>
      </c>
      <c r="C330" s="943" t="s">
        <v>7468</v>
      </c>
      <c r="D330" s="943" t="s">
        <v>8550</v>
      </c>
      <c r="E330" s="943" t="s">
        <v>8551</v>
      </c>
      <c r="F330" s="953">
        <v>86</v>
      </c>
      <c r="G330" s="953">
        <v>171484</v>
      </c>
      <c r="H330" s="953">
        <v>1</v>
      </c>
      <c r="I330" s="953">
        <v>1994</v>
      </c>
      <c r="J330" s="953">
        <v>94</v>
      </c>
      <c r="K330" s="953">
        <v>187624</v>
      </c>
      <c r="L330" s="953">
        <v>1.0941195680063447</v>
      </c>
      <c r="M330" s="953">
        <v>1996</v>
      </c>
      <c r="N330" s="953">
        <v>108</v>
      </c>
      <c r="O330" s="953">
        <v>215793</v>
      </c>
      <c r="P330" s="944">
        <v>1.2583856219822258</v>
      </c>
      <c r="Q330" s="954">
        <v>1998.0833333333333</v>
      </c>
    </row>
    <row r="331" spans="1:17" ht="14.4" customHeight="1" x14ac:dyDescent="0.3">
      <c r="A331" s="941" t="s">
        <v>8360</v>
      </c>
      <c r="B331" s="943" t="s">
        <v>3211</v>
      </c>
      <c r="C331" s="943" t="s">
        <v>7468</v>
      </c>
      <c r="D331" s="943" t="s">
        <v>8552</v>
      </c>
      <c r="E331" s="943" t="s">
        <v>8553</v>
      </c>
      <c r="F331" s="953">
        <v>22</v>
      </c>
      <c r="G331" s="953">
        <v>59202</v>
      </c>
      <c r="H331" s="953">
        <v>1</v>
      </c>
      <c r="I331" s="953">
        <v>2691</v>
      </c>
      <c r="J331" s="953">
        <v>15</v>
      </c>
      <c r="K331" s="953">
        <v>40380</v>
      </c>
      <c r="L331" s="953">
        <v>0.68207155163676902</v>
      </c>
      <c r="M331" s="953">
        <v>2692</v>
      </c>
      <c r="N331" s="953">
        <v>28</v>
      </c>
      <c r="O331" s="953">
        <v>75442</v>
      </c>
      <c r="P331" s="944">
        <v>1.2743150569237525</v>
      </c>
      <c r="Q331" s="954">
        <v>2694.3571428571427</v>
      </c>
    </row>
    <row r="332" spans="1:17" ht="14.4" customHeight="1" x14ac:dyDescent="0.3">
      <c r="A332" s="941" t="s">
        <v>8360</v>
      </c>
      <c r="B332" s="943" t="s">
        <v>3211</v>
      </c>
      <c r="C332" s="943" t="s">
        <v>7468</v>
      </c>
      <c r="D332" s="943" t="s">
        <v>8554</v>
      </c>
      <c r="E332" s="943" t="s">
        <v>8555</v>
      </c>
      <c r="F332" s="953">
        <v>2</v>
      </c>
      <c r="G332" s="953">
        <v>10354</v>
      </c>
      <c r="H332" s="953">
        <v>1</v>
      </c>
      <c r="I332" s="953">
        <v>5177</v>
      </c>
      <c r="J332" s="953">
        <v>4</v>
      </c>
      <c r="K332" s="953">
        <v>20720</v>
      </c>
      <c r="L332" s="953">
        <v>2.0011589723778251</v>
      </c>
      <c r="M332" s="953">
        <v>5180</v>
      </c>
      <c r="N332" s="953">
        <v>3</v>
      </c>
      <c r="O332" s="953">
        <v>15552</v>
      </c>
      <c r="P332" s="944">
        <v>1.5020282016611937</v>
      </c>
      <c r="Q332" s="954">
        <v>5184</v>
      </c>
    </row>
    <row r="333" spans="1:17" ht="14.4" customHeight="1" x14ac:dyDescent="0.3">
      <c r="A333" s="941" t="s">
        <v>8360</v>
      </c>
      <c r="B333" s="943" t="s">
        <v>3211</v>
      </c>
      <c r="C333" s="943" t="s">
        <v>7468</v>
      </c>
      <c r="D333" s="943" t="s">
        <v>8556</v>
      </c>
      <c r="E333" s="943" t="s">
        <v>8557</v>
      </c>
      <c r="F333" s="953">
        <v>2</v>
      </c>
      <c r="G333" s="953">
        <v>1314</v>
      </c>
      <c r="H333" s="953">
        <v>1</v>
      </c>
      <c r="I333" s="953">
        <v>657</v>
      </c>
      <c r="J333" s="953">
        <v>9</v>
      </c>
      <c r="K333" s="953">
        <v>5922</v>
      </c>
      <c r="L333" s="953">
        <v>4.506849315068493</v>
      </c>
      <c r="M333" s="953">
        <v>658</v>
      </c>
      <c r="N333" s="953">
        <v>11</v>
      </c>
      <c r="O333" s="953">
        <v>7262</v>
      </c>
      <c r="P333" s="944">
        <v>5.5266362252663619</v>
      </c>
      <c r="Q333" s="954">
        <v>660.18181818181813</v>
      </c>
    </row>
    <row r="334" spans="1:17" ht="14.4" customHeight="1" x14ac:dyDescent="0.3">
      <c r="A334" s="941" t="s">
        <v>8360</v>
      </c>
      <c r="B334" s="943" t="s">
        <v>3211</v>
      </c>
      <c r="C334" s="943" t="s">
        <v>7468</v>
      </c>
      <c r="D334" s="943" t="s">
        <v>8558</v>
      </c>
      <c r="E334" s="943" t="s">
        <v>8559</v>
      </c>
      <c r="F334" s="953">
        <v>1</v>
      </c>
      <c r="G334" s="953">
        <v>2074</v>
      </c>
      <c r="H334" s="953">
        <v>1</v>
      </c>
      <c r="I334" s="953">
        <v>2074</v>
      </c>
      <c r="J334" s="953"/>
      <c r="K334" s="953"/>
      <c r="L334" s="953"/>
      <c r="M334" s="953"/>
      <c r="N334" s="953"/>
      <c r="O334" s="953"/>
      <c r="P334" s="944"/>
      <c r="Q334" s="954"/>
    </row>
    <row r="335" spans="1:17" ht="14.4" customHeight="1" x14ac:dyDescent="0.3">
      <c r="A335" s="941" t="s">
        <v>8360</v>
      </c>
      <c r="B335" s="943" t="s">
        <v>3211</v>
      </c>
      <c r="C335" s="943" t="s">
        <v>7468</v>
      </c>
      <c r="D335" s="943" t="s">
        <v>8560</v>
      </c>
      <c r="E335" s="943" t="s">
        <v>8561</v>
      </c>
      <c r="F335" s="953">
        <v>4</v>
      </c>
      <c r="G335" s="953">
        <v>596</v>
      </c>
      <c r="H335" s="953">
        <v>1</v>
      </c>
      <c r="I335" s="953">
        <v>149</v>
      </c>
      <c r="J335" s="953">
        <v>2</v>
      </c>
      <c r="K335" s="953">
        <v>300</v>
      </c>
      <c r="L335" s="953">
        <v>0.50335570469798663</v>
      </c>
      <c r="M335" s="953">
        <v>150</v>
      </c>
      <c r="N335" s="953">
        <v>2</v>
      </c>
      <c r="O335" s="953">
        <v>301</v>
      </c>
      <c r="P335" s="944">
        <v>0.50503355704697983</v>
      </c>
      <c r="Q335" s="954">
        <v>150.5</v>
      </c>
    </row>
    <row r="336" spans="1:17" ht="14.4" customHeight="1" x14ac:dyDescent="0.3">
      <c r="A336" s="941" t="s">
        <v>8360</v>
      </c>
      <c r="B336" s="943" t="s">
        <v>3211</v>
      </c>
      <c r="C336" s="943" t="s">
        <v>7468</v>
      </c>
      <c r="D336" s="943" t="s">
        <v>8562</v>
      </c>
      <c r="E336" s="943" t="s">
        <v>8563</v>
      </c>
      <c r="F336" s="953">
        <v>7</v>
      </c>
      <c r="G336" s="953">
        <v>1344</v>
      </c>
      <c r="H336" s="953">
        <v>1</v>
      </c>
      <c r="I336" s="953">
        <v>192</v>
      </c>
      <c r="J336" s="953">
        <v>14</v>
      </c>
      <c r="K336" s="953">
        <v>2702</v>
      </c>
      <c r="L336" s="953">
        <v>2.0104166666666665</v>
      </c>
      <c r="M336" s="953">
        <v>193</v>
      </c>
      <c r="N336" s="953">
        <v>7</v>
      </c>
      <c r="O336" s="953">
        <v>1354</v>
      </c>
      <c r="P336" s="944">
        <v>1.0074404761904763</v>
      </c>
      <c r="Q336" s="954">
        <v>193.42857142857142</v>
      </c>
    </row>
    <row r="337" spans="1:17" ht="14.4" customHeight="1" x14ac:dyDescent="0.3">
      <c r="A337" s="941" t="s">
        <v>8360</v>
      </c>
      <c r="B337" s="943" t="s">
        <v>3211</v>
      </c>
      <c r="C337" s="943" t="s">
        <v>7468</v>
      </c>
      <c r="D337" s="943" t="s">
        <v>7985</v>
      </c>
      <c r="E337" s="943" t="s">
        <v>7986</v>
      </c>
      <c r="F337" s="953">
        <v>4</v>
      </c>
      <c r="G337" s="953">
        <v>788</v>
      </c>
      <c r="H337" s="953">
        <v>1</v>
      </c>
      <c r="I337" s="953">
        <v>197</v>
      </c>
      <c r="J337" s="953">
        <v>7</v>
      </c>
      <c r="K337" s="953">
        <v>1386</v>
      </c>
      <c r="L337" s="953">
        <v>1.7588832487309645</v>
      </c>
      <c r="M337" s="953">
        <v>198</v>
      </c>
      <c r="N337" s="953">
        <v>36</v>
      </c>
      <c r="O337" s="953">
        <v>7157</v>
      </c>
      <c r="P337" s="944">
        <v>9.0824873096446694</v>
      </c>
      <c r="Q337" s="954">
        <v>198.80555555555554</v>
      </c>
    </row>
    <row r="338" spans="1:17" ht="14.4" customHeight="1" x14ac:dyDescent="0.3">
      <c r="A338" s="941" t="s">
        <v>8360</v>
      </c>
      <c r="B338" s="943" t="s">
        <v>3211</v>
      </c>
      <c r="C338" s="943" t="s">
        <v>7468</v>
      </c>
      <c r="D338" s="943" t="s">
        <v>8564</v>
      </c>
      <c r="E338" s="943" t="s">
        <v>8565</v>
      </c>
      <c r="F338" s="953">
        <v>22</v>
      </c>
      <c r="G338" s="953">
        <v>9108</v>
      </c>
      <c r="H338" s="953">
        <v>1</v>
      </c>
      <c r="I338" s="953">
        <v>414</v>
      </c>
      <c r="J338" s="953">
        <v>30</v>
      </c>
      <c r="K338" s="953">
        <v>12450</v>
      </c>
      <c r="L338" s="953">
        <v>1.3669301712779973</v>
      </c>
      <c r="M338" s="953">
        <v>415</v>
      </c>
      <c r="N338" s="953">
        <v>30</v>
      </c>
      <c r="O338" s="953">
        <v>12496</v>
      </c>
      <c r="P338" s="944">
        <v>1.3719806763285025</v>
      </c>
      <c r="Q338" s="954">
        <v>416.53333333333336</v>
      </c>
    </row>
    <row r="339" spans="1:17" ht="14.4" customHeight="1" x14ac:dyDescent="0.3">
      <c r="A339" s="941" t="s">
        <v>8360</v>
      </c>
      <c r="B339" s="943" t="s">
        <v>3211</v>
      </c>
      <c r="C339" s="943" t="s">
        <v>7468</v>
      </c>
      <c r="D339" s="943" t="s">
        <v>8566</v>
      </c>
      <c r="E339" s="943" t="s">
        <v>8567</v>
      </c>
      <c r="F339" s="953">
        <v>6</v>
      </c>
      <c r="G339" s="953">
        <v>942</v>
      </c>
      <c r="H339" s="953">
        <v>1</v>
      </c>
      <c r="I339" s="953">
        <v>157</v>
      </c>
      <c r="J339" s="953">
        <v>8</v>
      </c>
      <c r="K339" s="953">
        <v>1264</v>
      </c>
      <c r="L339" s="953">
        <v>1.3418259023354564</v>
      </c>
      <c r="M339" s="953">
        <v>158</v>
      </c>
      <c r="N339" s="953">
        <v>1</v>
      </c>
      <c r="O339" s="953">
        <v>159</v>
      </c>
      <c r="P339" s="944">
        <v>0.16878980891719744</v>
      </c>
      <c r="Q339" s="954">
        <v>159</v>
      </c>
    </row>
    <row r="340" spans="1:17" ht="14.4" customHeight="1" x14ac:dyDescent="0.3">
      <c r="A340" s="941" t="s">
        <v>8360</v>
      </c>
      <c r="B340" s="943" t="s">
        <v>3211</v>
      </c>
      <c r="C340" s="943" t="s">
        <v>7468</v>
      </c>
      <c r="D340" s="943" t="s">
        <v>8568</v>
      </c>
      <c r="E340" s="943" t="s">
        <v>8569</v>
      </c>
      <c r="F340" s="953">
        <v>5</v>
      </c>
      <c r="G340" s="953">
        <v>1555</v>
      </c>
      <c r="H340" s="953">
        <v>1</v>
      </c>
      <c r="I340" s="953">
        <v>311</v>
      </c>
      <c r="J340" s="953">
        <v>4</v>
      </c>
      <c r="K340" s="953">
        <v>1248</v>
      </c>
      <c r="L340" s="953">
        <v>0.80257234726688098</v>
      </c>
      <c r="M340" s="953">
        <v>312</v>
      </c>
      <c r="N340" s="953">
        <v>3</v>
      </c>
      <c r="O340" s="953">
        <v>936</v>
      </c>
      <c r="P340" s="944">
        <v>0.60192926045016082</v>
      </c>
      <c r="Q340" s="954">
        <v>312</v>
      </c>
    </row>
    <row r="341" spans="1:17" ht="14.4" customHeight="1" x14ac:dyDescent="0.3">
      <c r="A341" s="941" t="s">
        <v>8360</v>
      </c>
      <c r="B341" s="943" t="s">
        <v>3211</v>
      </c>
      <c r="C341" s="943" t="s">
        <v>7468</v>
      </c>
      <c r="D341" s="943" t="s">
        <v>8570</v>
      </c>
      <c r="E341" s="943" t="s">
        <v>8571</v>
      </c>
      <c r="F341" s="953">
        <v>7</v>
      </c>
      <c r="G341" s="953">
        <v>2968</v>
      </c>
      <c r="H341" s="953">
        <v>1</v>
      </c>
      <c r="I341" s="953">
        <v>424</v>
      </c>
      <c r="J341" s="953">
        <v>3</v>
      </c>
      <c r="K341" s="953">
        <v>1275</v>
      </c>
      <c r="L341" s="953">
        <v>0.42958221024258758</v>
      </c>
      <c r="M341" s="953">
        <v>425</v>
      </c>
      <c r="N341" s="953">
        <v>6</v>
      </c>
      <c r="O341" s="953">
        <v>2558</v>
      </c>
      <c r="P341" s="944">
        <v>0.86185983827493262</v>
      </c>
      <c r="Q341" s="954">
        <v>426.33333333333331</v>
      </c>
    </row>
    <row r="342" spans="1:17" ht="14.4" customHeight="1" x14ac:dyDescent="0.3">
      <c r="A342" s="941" t="s">
        <v>8360</v>
      </c>
      <c r="B342" s="943" t="s">
        <v>3211</v>
      </c>
      <c r="C342" s="943" t="s">
        <v>7468</v>
      </c>
      <c r="D342" s="943" t="s">
        <v>8572</v>
      </c>
      <c r="E342" s="943" t="s">
        <v>8573</v>
      </c>
      <c r="F342" s="953">
        <v>42</v>
      </c>
      <c r="G342" s="953">
        <v>88872</v>
      </c>
      <c r="H342" s="953">
        <v>1</v>
      </c>
      <c r="I342" s="953">
        <v>2116</v>
      </c>
      <c r="J342" s="953">
        <v>44</v>
      </c>
      <c r="K342" s="953">
        <v>93192</v>
      </c>
      <c r="L342" s="953">
        <v>1.0486092357547934</v>
      </c>
      <c r="M342" s="953">
        <v>2118</v>
      </c>
      <c r="N342" s="953">
        <v>50</v>
      </c>
      <c r="O342" s="953">
        <v>106014</v>
      </c>
      <c r="P342" s="944">
        <v>1.1928841479881178</v>
      </c>
      <c r="Q342" s="954">
        <v>2120.2800000000002</v>
      </c>
    </row>
    <row r="343" spans="1:17" ht="14.4" customHeight="1" x14ac:dyDescent="0.3">
      <c r="A343" s="941" t="s">
        <v>8360</v>
      </c>
      <c r="B343" s="943" t="s">
        <v>3211</v>
      </c>
      <c r="C343" s="943" t="s">
        <v>7468</v>
      </c>
      <c r="D343" s="943" t="s">
        <v>8574</v>
      </c>
      <c r="E343" s="943" t="s">
        <v>8533</v>
      </c>
      <c r="F343" s="953">
        <v>26</v>
      </c>
      <c r="G343" s="953">
        <v>48412</v>
      </c>
      <c r="H343" s="953">
        <v>1</v>
      </c>
      <c r="I343" s="953">
        <v>1862</v>
      </c>
      <c r="J343" s="953">
        <v>24</v>
      </c>
      <c r="K343" s="953">
        <v>44736</v>
      </c>
      <c r="L343" s="953">
        <v>0.92406841279021734</v>
      </c>
      <c r="M343" s="953">
        <v>1864</v>
      </c>
      <c r="N343" s="953">
        <v>20</v>
      </c>
      <c r="O343" s="953">
        <v>37322</v>
      </c>
      <c r="P343" s="944">
        <v>0.77092456415764687</v>
      </c>
      <c r="Q343" s="954">
        <v>1866.1</v>
      </c>
    </row>
    <row r="344" spans="1:17" ht="14.4" customHeight="1" x14ac:dyDescent="0.3">
      <c r="A344" s="941" t="s">
        <v>8360</v>
      </c>
      <c r="B344" s="943" t="s">
        <v>3211</v>
      </c>
      <c r="C344" s="943" t="s">
        <v>7468</v>
      </c>
      <c r="D344" s="943" t="s">
        <v>8575</v>
      </c>
      <c r="E344" s="943" t="s">
        <v>8576</v>
      </c>
      <c r="F344" s="953"/>
      <c r="G344" s="953"/>
      <c r="H344" s="953"/>
      <c r="I344" s="953"/>
      <c r="J344" s="953">
        <v>1</v>
      </c>
      <c r="K344" s="953">
        <v>158</v>
      </c>
      <c r="L344" s="953"/>
      <c r="M344" s="953">
        <v>158</v>
      </c>
      <c r="N344" s="953">
        <v>1</v>
      </c>
      <c r="O344" s="953">
        <v>158</v>
      </c>
      <c r="P344" s="944"/>
      <c r="Q344" s="954">
        <v>158</v>
      </c>
    </row>
    <row r="345" spans="1:17" ht="14.4" customHeight="1" x14ac:dyDescent="0.3">
      <c r="A345" s="941" t="s">
        <v>8360</v>
      </c>
      <c r="B345" s="943" t="s">
        <v>3211</v>
      </c>
      <c r="C345" s="943" t="s">
        <v>7468</v>
      </c>
      <c r="D345" s="943" t="s">
        <v>8577</v>
      </c>
      <c r="E345" s="943" t="s">
        <v>8578</v>
      </c>
      <c r="F345" s="953"/>
      <c r="G345" s="953"/>
      <c r="H345" s="953"/>
      <c r="I345" s="953"/>
      <c r="J345" s="953"/>
      <c r="K345" s="953"/>
      <c r="L345" s="953"/>
      <c r="M345" s="953"/>
      <c r="N345" s="953">
        <v>1</v>
      </c>
      <c r="O345" s="953">
        <v>9724</v>
      </c>
      <c r="P345" s="944"/>
      <c r="Q345" s="954">
        <v>9724</v>
      </c>
    </row>
    <row r="346" spans="1:17" ht="14.4" customHeight="1" x14ac:dyDescent="0.3">
      <c r="A346" s="941" t="s">
        <v>8360</v>
      </c>
      <c r="B346" s="943" t="s">
        <v>3211</v>
      </c>
      <c r="C346" s="943" t="s">
        <v>7468</v>
      </c>
      <c r="D346" s="943" t="s">
        <v>8579</v>
      </c>
      <c r="E346" s="943" t="s">
        <v>8580</v>
      </c>
      <c r="F346" s="953">
        <v>2</v>
      </c>
      <c r="G346" s="953">
        <v>1820</v>
      </c>
      <c r="H346" s="953">
        <v>1</v>
      </c>
      <c r="I346" s="953">
        <v>910</v>
      </c>
      <c r="J346" s="953"/>
      <c r="K346" s="953"/>
      <c r="L346" s="953"/>
      <c r="M346" s="953"/>
      <c r="N346" s="953">
        <v>3</v>
      </c>
      <c r="O346" s="953">
        <v>2745</v>
      </c>
      <c r="P346" s="944">
        <v>1.5082417582417582</v>
      </c>
      <c r="Q346" s="954">
        <v>915</v>
      </c>
    </row>
    <row r="347" spans="1:17" ht="14.4" customHeight="1" x14ac:dyDescent="0.3">
      <c r="A347" s="941" t="s">
        <v>8360</v>
      </c>
      <c r="B347" s="943" t="s">
        <v>3211</v>
      </c>
      <c r="C347" s="943" t="s">
        <v>7468</v>
      </c>
      <c r="D347" s="943" t="s">
        <v>8581</v>
      </c>
      <c r="E347" s="943" t="s">
        <v>8582</v>
      </c>
      <c r="F347" s="953">
        <v>49</v>
      </c>
      <c r="G347" s="953">
        <v>410522</v>
      </c>
      <c r="H347" s="953">
        <v>1</v>
      </c>
      <c r="I347" s="953">
        <v>8378</v>
      </c>
      <c r="J347" s="953">
        <v>62</v>
      </c>
      <c r="K347" s="953">
        <v>519808</v>
      </c>
      <c r="L347" s="953">
        <v>1.2662122858214664</v>
      </c>
      <c r="M347" s="953">
        <v>8384</v>
      </c>
      <c r="N347" s="953">
        <v>71</v>
      </c>
      <c r="O347" s="953">
        <v>595803</v>
      </c>
      <c r="P347" s="944">
        <v>1.4513302575745026</v>
      </c>
      <c r="Q347" s="954">
        <v>8391.5915492957738</v>
      </c>
    </row>
    <row r="348" spans="1:17" ht="14.4" customHeight="1" x14ac:dyDescent="0.3">
      <c r="A348" s="941" t="s">
        <v>8360</v>
      </c>
      <c r="B348" s="943" t="s">
        <v>3211</v>
      </c>
      <c r="C348" s="943" t="s">
        <v>7468</v>
      </c>
      <c r="D348" s="943" t="s">
        <v>8583</v>
      </c>
      <c r="E348" s="943" t="s">
        <v>8584</v>
      </c>
      <c r="F348" s="953"/>
      <c r="G348" s="953"/>
      <c r="H348" s="953"/>
      <c r="I348" s="953"/>
      <c r="J348" s="953"/>
      <c r="K348" s="953"/>
      <c r="L348" s="953"/>
      <c r="M348" s="953"/>
      <c r="N348" s="953">
        <v>1</v>
      </c>
      <c r="O348" s="953">
        <v>152</v>
      </c>
      <c r="P348" s="944"/>
      <c r="Q348" s="954">
        <v>152</v>
      </c>
    </row>
    <row r="349" spans="1:17" ht="14.4" customHeight="1" x14ac:dyDescent="0.3">
      <c r="A349" s="941" t="s">
        <v>8360</v>
      </c>
      <c r="B349" s="943" t="s">
        <v>3211</v>
      </c>
      <c r="C349" s="943" t="s">
        <v>7468</v>
      </c>
      <c r="D349" s="943" t="s">
        <v>8585</v>
      </c>
      <c r="E349" s="943" t="s">
        <v>8586</v>
      </c>
      <c r="F349" s="953">
        <v>1</v>
      </c>
      <c r="G349" s="953">
        <v>1988</v>
      </c>
      <c r="H349" s="953">
        <v>1</v>
      </c>
      <c r="I349" s="953">
        <v>1988</v>
      </c>
      <c r="J349" s="953"/>
      <c r="K349" s="953"/>
      <c r="L349" s="953"/>
      <c r="M349" s="953"/>
      <c r="N349" s="953"/>
      <c r="O349" s="953"/>
      <c r="P349" s="944"/>
      <c r="Q349" s="954"/>
    </row>
    <row r="350" spans="1:17" ht="14.4" customHeight="1" x14ac:dyDescent="0.3">
      <c r="A350" s="941" t="s">
        <v>8360</v>
      </c>
      <c r="B350" s="943" t="s">
        <v>3211</v>
      </c>
      <c r="C350" s="943" t="s">
        <v>7468</v>
      </c>
      <c r="D350" s="943" t="s">
        <v>8587</v>
      </c>
      <c r="E350" s="943" t="s">
        <v>8588</v>
      </c>
      <c r="F350" s="953">
        <v>1</v>
      </c>
      <c r="G350" s="953">
        <v>364</v>
      </c>
      <c r="H350" s="953">
        <v>1</v>
      </c>
      <c r="I350" s="953">
        <v>364</v>
      </c>
      <c r="J350" s="953"/>
      <c r="K350" s="953"/>
      <c r="L350" s="953"/>
      <c r="M350" s="953"/>
      <c r="N350" s="953"/>
      <c r="O350" s="953"/>
      <c r="P350" s="944"/>
      <c r="Q350" s="954"/>
    </row>
    <row r="351" spans="1:17" ht="14.4" customHeight="1" x14ac:dyDescent="0.3">
      <c r="A351" s="941" t="s">
        <v>8589</v>
      </c>
      <c r="B351" s="943" t="s">
        <v>8590</v>
      </c>
      <c r="C351" s="943" t="s">
        <v>7468</v>
      </c>
      <c r="D351" s="943" t="s">
        <v>8591</v>
      </c>
      <c r="E351" s="943" t="s">
        <v>8592</v>
      </c>
      <c r="F351" s="953">
        <v>121</v>
      </c>
      <c r="G351" s="953">
        <v>24442</v>
      </c>
      <c r="H351" s="953">
        <v>1</v>
      </c>
      <c r="I351" s="953">
        <v>202</v>
      </c>
      <c r="J351" s="953">
        <v>83</v>
      </c>
      <c r="K351" s="953">
        <v>16849</v>
      </c>
      <c r="L351" s="953">
        <v>0.68934620734800756</v>
      </c>
      <c r="M351" s="953">
        <v>203</v>
      </c>
      <c r="N351" s="953">
        <v>70</v>
      </c>
      <c r="O351" s="953">
        <v>14328</v>
      </c>
      <c r="P351" s="944">
        <v>0.58620407495294979</v>
      </c>
      <c r="Q351" s="954">
        <v>204.68571428571428</v>
      </c>
    </row>
    <row r="352" spans="1:17" ht="14.4" customHeight="1" x14ac:dyDescent="0.3">
      <c r="A352" s="941" t="s">
        <v>8589</v>
      </c>
      <c r="B352" s="943" t="s">
        <v>8590</v>
      </c>
      <c r="C352" s="943" t="s">
        <v>7468</v>
      </c>
      <c r="D352" s="943" t="s">
        <v>8593</v>
      </c>
      <c r="E352" s="943" t="s">
        <v>8594</v>
      </c>
      <c r="F352" s="953">
        <v>296</v>
      </c>
      <c r="G352" s="953">
        <v>86136</v>
      </c>
      <c r="H352" s="953">
        <v>1</v>
      </c>
      <c r="I352" s="953">
        <v>291</v>
      </c>
      <c r="J352" s="953">
        <v>516</v>
      </c>
      <c r="K352" s="953">
        <v>150672</v>
      </c>
      <c r="L352" s="953">
        <v>1.7492337698523266</v>
      </c>
      <c r="M352" s="953">
        <v>292</v>
      </c>
      <c r="N352" s="953">
        <v>686</v>
      </c>
      <c r="O352" s="953">
        <v>201406</v>
      </c>
      <c r="P352" s="944">
        <v>2.3382325624593667</v>
      </c>
      <c r="Q352" s="954">
        <v>293.59475218658895</v>
      </c>
    </row>
    <row r="353" spans="1:17" ht="14.4" customHeight="1" x14ac:dyDescent="0.3">
      <c r="A353" s="941" t="s">
        <v>8589</v>
      </c>
      <c r="B353" s="943" t="s">
        <v>8590</v>
      </c>
      <c r="C353" s="943" t="s">
        <v>7468</v>
      </c>
      <c r="D353" s="943" t="s">
        <v>8595</v>
      </c>
      <c r="E353" s="943" t="s">
        <v>8596</v>
      </c>
      <c r="F353" s="953">
        <v>3</v>
      </c>
      <c r="G353" s="953">
        <v>276</v>
      </c>
      <c r="H353" s="953">
        <v>1</v>
      </c>
      <c r="I353" s="953">
        <v>92</v>
      </c>
      <c r="J353" s="953">
        <v>12</v>
      </c>
      <c r="K353" s="953">
        <v>1116</v>
      </c>
      <c r="L353" s="953">
        <v>4.0434782608695654</v>
      </c>
      <c r="M353" s="953">
        <v>93</v>
      </c>
      <c r="N353" s="953">
        <v>7</v>
      </c>
      <c r="O353" s="953">
        <v>655</v>
      </c>
      <c r="P353" s="944">
        <v>2.3731884057971016</v>
      </c>
      <c r="Q353" s="954">
        <v>93.571428571428569</v>
      </c>
    </row>
    <row r="354" spans="1:17" ht="14.4" customHeight="1" x14ac:dyDescent="0.3">
      <c r="A354" s="941" t="s">
        <v>8589</v>
      </c>
      <c r="B354" s="943" t="s">
        <v>8590</v>
      </c>
      <c r="C354" s="943" t="s">
        <v>7468</v>
      </c>
      <c r="D354" s="943" t="s">
        <v>8597</v>
      </c>
      <c r="E354" s="943" t="s">
        <v>8598</v>
      </c>
      <c r="F354" s="953">
        <v>1</v>
      </c>
      <c r="G354" s="953">
        <v>219</v>
      </c>
      <c r="H354" s="953">
        <v>1</v>
      </c>
      <c r="I354" s="953">
        <v>219</v>
      </c>
      <c r="J354" s="953">
        <v>1</v>
      </c>
      <c r="K354" s="953">
        <v>220</v>
      </c>
      <c r="L354" s="953">
        <v>1.004566210045662</v>
      </c>
      <c r="M354" s="953">
        <v>220</v>
      </c>
      <c r="N354" s="953"/>
      <c r="O354" s="953"/>
      <c r="P354" s="944"/>
      <c r="Q354" s="954"/>
    </row>
    <row r="355" spans="1:17" ht="14.4" customHeight="1" x14ac:dyDescent="0.3">
      <c r="A355" s="941" t="s">
        <v>8589</v>
      </c>
      <c r="B355" s="943" t="s">
        <v>8590</v>
      </c>
      <c r="C355" s="943" t="s">
        <v>7468</v>
      </c>
      <c r="D355" s="943" t="s">
        <v>8599</v>
      </c>
      <c r="E355" s="943" t="s">
        <v>8600</v>
      </c>
      <c r="F355" s="953">
        <v>277</v>
      </c>
      <c r="G355" s="953">
        <v>36841</v>
      </c>
      <c r="H355" s="953">
        <v>1</v>
      </c>
      <c r="I355" s="953">
        <v>133</v>
      </c>
      <c r="J355" s="953">
        <v>287</v>
      </c>
      <c r="K355" s="953">
        <v>38458</v>
      </c>
      <c r="L355" s="953">
        <v>1.0438913167395021</v>
      </c>
      <c r="M355" s="953">
        <v>134</v>
      </c>
      <c r="N355" s="953">
        <v>306</v>
      </c>
      <c r="O355" s="953">
        <v>41233</v>
      </c>
      <c r="P355" s="944">
        <v>1.1192150050215792</v>
      </c>
      <c r="Q355" s="954">
        <v>134.74836601307189</v>
      </c>
    </row>
    <row r="356" spans="1:17" ht="14.4" customHeight="1" x14ac:dyDescent="0.3">
      <c r="A356" s="941" t="s">
        <v>8589</v>
      </c>
      <c r="B356" s="943" t="s">
        <v>8590</v>
      </c>
      <c r="C356" s="943" t="s">
        <v>7468</v>
      </c>
      <c r="D356" s="943" t="s">
        <v>8601</v>
      </c>
      <c r="E356" s="943" t="s">
        <v>8600</v>
      </c>
      <c r="F356" s="953"/>
      <c r="G356" s="953"/>
      <c r="H356" s="953"/>
      <c r="I356" s="953"/>
      <c r="J356" s="953">
        <v>1</v>
      </c>
      <c r="K356" s="953">
        <v>175</v>
      </c>
      <c r="L356" s="953"/>
      <c r="M356" s="953">
        <v>175</v>
      </c>
      <c r="N356" s="953"/>
      <c r="O356" s="953"/>
      <c r="P356" s="944"/>
      <c r="Q356" s="954"/>
    </row>
    <row r="357" spans="1:17" ht="14.4" customHeight="1" x14ac:dyDescent="0.3">
      <c r="A357" s="941" t="s">
        <v>8589</v>
      </c>
      <c r="B357" s="943" t="s">
        <v>8590</v>
      </c>
      <c r="C357" s="943" t="s">
        <v>7468</v>
      </c>
      <c r="D357" s="943" t="s">
        <v>8602</v>
      </c>
      <c r="E357" s="943" t="s">
        <v>8603</v>
      </c>
      <c r="F357" s="953">
        <v>1</v>
      </c>
      <c r="G357" s="953">
        <v>609</v>
      </c>
      <c r="H357" s="953">
        <v>1</v>
      </c>
      <c r="I357" s="953">
        <v>609</v>
      </c>
      <c r="J357" s="953">
        <v>1</v>
      </c>
      <c r="K357" s="953">
        <v>612</v>
      </c>
      <c r="L357" s="953">
        <v>1.0049261083743843</v>
      </c>
      <c r="M357" s="953">
        <v>612</v>
      </c>
      <c r="N357" s="953"/>
      <c r="O357" s="953"/>
      <c r="P357" s="944"/>
      <c r="Q357" s="954"/>
    </row>
    <row r="358" spans="1:17" ht="14.4" customHeight="1" x14ac:dyDescent="0.3">
      <c r="A358" s="941" t="s">
        <v>8589</v>
      </c>
      <c r="B358" s="943" t="s">
        <v>8590</v>
      </c>
      <c r="C358" s="943" t="s">
        <v>7468</v>
      </c>
      <c r="D358" s="943" t="s">
        <v>8604</v>
      </c>
      <c r="E358" s="943" t="s">
        <v>8605</v>
      </c>
      <c r="F358" s="953">
        <v>15</v>
      </c>
      <c r="G358" s="953">
        <v>2370</v>
      </c>
      <c r="H358" s="953">
        <v>1</v>
      </c>
      <c r="I358" s="953">
        <v>158</v>
      </c>
      <c r="J358" s="953">
        <v>22</v>
      </c>
      <c r="K358" s="953">
        <v>3498</v>
      </c>
      <c r="L358" s="953">
        <v>1.4759493670886077</v>
      </c>
      <c r="M358" s="953">
        <v>159</v>
      </c>
      <c r="N358" s="953">
        <v>31</v>
      </c>
      <c r="O358" s="953">
        <v>4955</v>
      </c>
      <c r="P358" s="944">
        <v>2.090717299578059</v>
      </c>
      <c r="Q358" s="954">
        <v>159.83870967741936</v>
      </c>
    </row>
    <row r="359" spans="1:17" ht="14.4" customHeight="1" x14ac:dyDescent="0.3">
      <c r="A359" s="941" t="s">
        <v>8589</v>
      </c>
      <c r="B359" s="943" t="s">
        <v>8590</v>
      </c>
      <c r="C359" s="943" t="s">
        <v>7468</v>
      </c>
      <c r="D359" s="943" t="s">
        <v>8606</v>
      </c>
      <c r="E359" s="943" t="s">
        <v>8607</v>
      </c>
      <c r="F359" s="953">
        <v>2</v>
      </c>
      <c r="G359" s="953">
        <v>764</v>
      </c>
      <c r="H359" s="953">
        <v>1</v>
      </c>
      <c r="I359" s="953">
        <v>382</v>
      </c>
      <c r="J359" s="953">
        <v>2</v>
      </c>
      <c r="K359" s="953">
        <v>764</v>
      </c>
      <c r="L359" s="953">
        <v>1</v>
      </c>
      <c r="M359" s="953">
        <v>382</v>
      </c>
      <c r="N359" s="953">
        <v>4</v>
      </c>
      <c r="O359" s="953">
        <v>1528</v>
      </c>
      <c r="P359" s="944">
        <v>2</v>
      </c>
      <c r="Q359" s="954">
        <v>382</v>
      </c>
    </row>
    <row r="360" spans="1:17" ht="14.4" customHeight="1" x14ac:dyDescent="0.3">
      <c r="A360" s="941" t="s">
        <v>8589</v>
      </c>
      <c r="B360" s="943" t="s">
        <v>8590</v>
      </c>
      <c r="C360" s="943" t="s">
        <v>7468</v>
      </c>
      <c r="D360" s="943" t="s">
        <v>8608</v>
      </c>
      <c r="E360" s="943" t="s">
        <v>8609</v>
      </c>
      <c r="F360" s="953">
        <v>38</v>
      </c>
      <c r="G360" s="953">
        <v>9918</v>
      </c>
      <c r="H360" s="953">
        <v>1</v>
      </c>
      <c r="I360" s="953">
        <v>261</v>
      </c>
      <c r="J360" s="953">
        <v>27</v>
      </c>
      <c r="K360" s="953">
        <v>7074</v>
      </c>
      <c r="L360" s="953">
        <v>0.71324863883847545</v>
      </c>
      <c r="M360" s="953">
        <v>262</v>
      </c>
      <c r="N360" s="953">
        <v>24</v>
      </c>
      <c r="O360" s="953">
        <v>6348</v>
      </c>
      <c r="P360" s="944">
        <v>0.64004839685420445</v>
      </c>
      <c r="Q360" s="954">
        <v>264.5</v>
      </c>
    </row>
    <row r="361" spans="1:17" ht="14.4" customHeight="1" x14ac:dyDescent="0.3">
      <c r="A361" s="941" t="s">
        <v>8589</v>
      </c>
      <c r="B361" s="943" t="s">
        <v>8590</v>
      </c>
      <c r="C361" s="943" t="s">
        <v>7468</v>
      </c>
      <c r="D361" s="943" t="s">
        <v>8610</v>
      </c>
      <c r="E361" s="943" t="s">
        <v>8611</v>
      </c>
      <c r="F361" s="953">
        <v>40</v>
      </c>
      <c r="G361" s="953">
        <v>5600</v>
      </c>
      <c r="H361" s="953">
        <v>1</v>
      </c>
      <c r="I361" s="953">
        <v>140</v>
      </c>
      <c r="J361" s="953">
        <v>28</v>
      </c>
      <c r="K361" s="953">
        <v>3948</v>
      </c>
      <c r="L361" s="953">
        <v>0.70499999999999996</v>
      </c>
      <c r="M361" s="953">
        <v>141</v>
      </c>
      <c r="N361" s="953">
        <v>24</v>
      </c>
      <c r="O361" s="953">
        <v>3384</v>
      </c>
      <c r="P361" s="944">
        <v>0.60428571428571431</v>
      </c>
      <c r="Q361" s="954">
        <v>141</v>
      </c>
    </row>
    <row r="362" spans="1:17" ht="14.4" customHeight="1" x14ac:dyDescent="0.3">
      <c r="A362" s="941" t="s">
        <v>8589</v>
      </c>
      <c r="B362" s="943" t="s">
        <v>8590</v>
      </c>
      <c r="C362" s="943" t="s">
        <v>7468</v>
      </c>
      <c r="D362" s="943" t="s">
        <v>8612</v>
      </c>
      <c r="E362" s="943" t="s">
        <v>8611</v>
      </c>
      <c r="F362" s="953">
        <v>277</v>
      </c>
      <c r="G362" s="953">
        <v>21606</v>
      </c>
      <c r="H362" s="953">
        <v>1</v>
      </c>
      <c r="I362" s="953">
        <v>78</v>
      </c>
      <c r="J362" s="953">
        <v>287</v>
      </c>
      <c r="K362" s="953">
        <v>22386</v>
      </c>
      <c r="L362" s="953">
        <v>1.036101083032491</v>
      </c>
      <c r="M362" s="953">
        <v>78</v>
      </c>
      <c r="N362" s="953">
        <v>306</v>
      </c>
      <c r="O362" s="953">
        <v>23868</v>
      </c>
      <c r="P362" s="944">
        <v>1.1046931407942238</v>
      </c>
      <c r="Q362" s="954">
        <v>78</v>
      </c>
    </row>
    <row r="363" spans="1:17" ht="14.4" customHeight="1" x14ac:dyDescent="0.3">
      <c r="A363" s="941" t="s">
        <v>8589</v>
      </c>
      <c r="B363" s="943" t="s">
        <v>8590</v>
      </c>
      <c r="C363" s="943" t="s">
        <v>7468</v>
      </c>
      <c r="D363" s="943" t="s">
        <v>8613</v>
      </c>
      <c r="E363" s="943" t="s">
        <v>8614</v>
      </c>
      <c r="F363" s="953">
        <v>40</v>
      </c>
      <c r="G363" s="953">
        <v>12080</v>
      </c>
      <c r="H363" s="953">
        <v>1</v>
      </c>
      <c r="I363" s="953">
        <v>302</v>
      </c>
      <c r="J363" s="953">
        <v>28</v>
      </c>
      <c r="K363" s="953">
        <v>8484</v>
      </c>
      <c r="L363" s="953">
        <v>0.70231788079470203</v>
      </c>
      <c r="M363" s="953">
        <v>303</v>
      </c>
      <c r="N363" s="953">
        <v>24</v>
      </c>
      <c r="O363" s="953">
        <v>7332</v>
      </c>
      <c r="P363" s="944">
        <v>0.60695364238410598</v>
      </c>
      <c r="Q363" s="954">
        <v>305.5</v>
      </c>
    </row>
    <row r="364" spans="1:17" ht="14.4" customHeight="1" x14ac:dyDescent="0.3">
      <c r="A364" s="941" t="s">
        <v>8589</v>
      </c>
      <c r="B364" s="943" t="s">
        <v>8590</v>
      </c>
      <c r="C364" s="943" t="s">
        <v>7468</v>
      </c>
      <c r="D364" s="943" t="s">
        <v>8615</v>
      </c>
      <c r="E364" s="943" t="s">
        <v>8616</v>
      </c>
      <c r="F364" s="953">
        <v>2</v>
      </c>
      <c r="G364" s="953">
        <v>972</v>
      </c>
      <c r="H364" s="953">
        <v>1</v>
      </c>
      <c r="I364" s="953">
        <v>486</v>
      </c>
      <c r="J364" s="953">
        <v>2</v>
      </c>
      <c r="K364" s="953">
        <v>972</v>
      </c>
      <c r="L364" s="953">
        <v>1</v>
      </c>
      <c r="M364" s="953">
        <v>486</v>
      </c>
      <c r="N364" s="953">
        <v>4</v>
      </c>
      <c r="O364" s="953">
        <v>1944</v>
      </c>
      <c r="P364" s="944">
        <v>2</v>
      </c>
      <c r="Q364" s="954">
        <v>486</v>
      </c>
    </row>
    <row r="365" spans="1:17" ht="14.4" customHeight="1" x14ac:dyDescent="0.3">
      <c r="A365" s="941" t="s">
        <v>8589</v>
      </c>
      <c r="B365" s="943" t="s">
        <v>8590</v>
      </c>
      <c r="C365" s="943" t="s">
        <v>7468</v>
      </c>
      <c r="D365" s="943" t="s">
        <v>8617</v>
      </c>
      <c r="E365" s="943" t="s">
        <v>8618</v>
      </c>
      <c r="F365" s="953">
        <v>197</v>
      </c>
      <c r="G365" s="953">
        <v>31323</v>
      </c>
      <c r="H365" s="953">
        <v>1</v>
      </c>
      <c r="I365" s="953">
        <v>159</v>
      </c>
      <c r="J365" s="953">
        <v>216</v>
      </c>
      <c r="K365" s="953">
        <v>34560</v>
      </c>
      <c r="L365" s="953">
        <v>1.1033425917057753</v>
      </c>
      <c r="M365" s="953">
        <v>160</v>
      </c>
      <c r="N365" s="953">
        <v>233</v>
      </c>
      <c r="O365" s="953">
        <v>37455</v>
      </c>
      <c r="P365" s="944">
        <v>1.1957666890144623</v>
      </c>
      <c r="Q365" s="954">
        <v>160.75107296137338</v>
      </c>
    </row>
    <row r="366" spans="1:17" ht="14.4" customHeight="1" x14ac:dyDescent="0.3">
      <c r="A366" s="941" t="s">
        <v>8589</v>
      </c>
      <c r="B366" s="943" t="s">
        <v>8590</v>
      </c>
      <c r="C366" s="943" t="s">
        <v>7468</v>
      </c>
      <c r="D366" s="943" t="s">
        <v>8619</v>
      </c>
      <c r="E366" s="943" t="s">
        <v>8592</v>
      </c>
      <c r="F366" s="953">
        <v>701</v>
      </c>
      <c r="G366" s="953">
        <v>49070</v>
      </c>
      <c r="H366" s="953">
        <v>1</v>
      </c>
      <c r="I366" s="953">
        <v>70</v>
      </c>
      <c r="J366" s="953">
        <v>689</v>
      </c>
      <c r="K366" s="953">
        <v>48230</v>
      </c>
      <c r="L366" s="953">
        <v>0.98288159771754635</v>
      </c>
      <c r="M366" s="953">
        <v>70</v>
      </c>
      <c r="N366" s="953">
        <v>819</v>
      </c>
      <c r="O366" s="953">
        <v>57948</v>
      </c>
      <c r="P366" s="944">
        <v>1.180925208885266</v>
      </c>
      <c r="Q366" s="954">
        <v>70.754578754578759</v>
      </c>
    </row>
    <row r="367" spans="1:17" ht="14.4" customHeight="1" x14ac:dyDescent="0.3">
      <c r="A367" s="941" t="s">
        <v>8589</v>
      </c>
      <c r="B367" s="943" t="s">
        <v>8590</v>
      </c>
      <c r="C367" s="943" t="s">
        <v>7468</v>
      </c>
      <c r="D367" s="943" t="s">
        <v>8620</v>
      </c>
      <c r="E367" s="943" t="s">
        <v>8621</v>
      </c>
      <c r="F367" s="953">
        <v>2</v>
      </c>
      <c r="G367" s="953">
        <v>430</v>
      </c>
      <c r="H367" s="953">
        <v>1</v>
      </c>
      <c r="I367" s="953">
        <v>215</v>
      </c>
      <c r="J367" s="953">
        <v>3</v>
      </c>
      <c r="K367" s="953">
        <v>648</v>
      </c>
      <c r="L367" s="953">
        <v>1.5069767441860464</v>
      </c>
      <c r="M367" s="953">
        <v>216</v>
      </c>
      <c r="N367" s="953"/>
      <c r="O367" s="953"/>
      <c r="P367" s="944"/>
      <c r="Q367" s="954"/>
    </row>
    <row r="368" spans="1:17" ht="14.4" customHeight="1" x14ac:dyDescent="0.3">
      <c r="A368" s="941" t="s">
        <v>8589</v>
      </c>
      <c r="B368" s="943" t="s">
        <v>8590</v>
      </c>
      <c r="C368" s="943" t="s">
        <v>7468</v>
      </c>
      <c r="D368" s="943" t="s">
        <v>8622</v>
      </c>
      <c r="E368" s="943" t="s">
        <v>8623</v>
      </c>
      <c r="F368" s="953">
        <v>8</v>
      </c>
      <c r="G368" s="953">
        <v>9488</v>
      </c>
      <c r="H368" s="953">
        <v>1</v>
      </c>
      <c r="I368" s="953">
        <v>1186</v>
      </c>
      <c r="J368" s="953">
        <v>15</v>
      </c>
      <c r="K368" s="953">
        <v>17835</v>
      </c>
      <c r="L368" s="953">
        <v>1.8797428330522765</v>
      </c>
      <c r="M368" s="953">
        <v>1189</v>
      </c>
      <c r="N368" s="953">
        <v>21</v>
      </c>
      <c r="O368" s="953">
        <v>25037</v>
      </c>
      <c r="P368" s="944">
        <v>2.6388069139966275</v>
      </c>
      <c r="Q368" s="954">
        <v>1192.2380952380952</v>
      </c>
    </row>
    <row r="369" spans="1:17" ht="14.4" customHeight="1" x14ac:dyDescent="0.3">
      <c r="A369" s="941" t="s">
        <v>8589</v>
      </c>
      <c r="B369" s="943" t="s">
        <v>8590</v>
      </c>
      <c r="C369" s="943" t="s">
        <v>7468</v>
      </c>
      <c r="D369" s="943" t="s">
        <v>8624</v>
      </c>
      <c r="E369" s="943" t="s">
        <v>8625</v>
      </c>
      <c r="F369" s="953">
        <v>10</v>
      </c>
      <c r="G369" s="953">
        <v>1070</v>
      </c>
      <c r="H369" s="953">
        <v>1</v>
      </c>
      <c r="I369" s="953">
        <v>107</v>
      </c>
      <c r="J369" s="953">
        <v>14</v>
      </c>
      <c r="K369" s="953">
        <v>1512</v>
      </c>
      <c r="L369" s="953">
        <v>1.4130841121495328</v>
      </c>
      <c r="M369" s="953">
        <v>108</v>
      </c>
      <c r="N369" s="953">
        <v>20</v>
      </c>
      <c r="O369" s="953">
        <v>2175</v>
      </c>
      <c r="P369" s="944">
        <v>2.0327102803738319</v>
      </c>
      <c r="Q369" s="954">
        <v>108.75</v>
      </c>
    </row>
    <row r="370" spans="1:17" ht="14.4" customHeight="1" x14ac:dyDescent="0.3">
      <c r="A370" s="941" t="s">
        <v>8589</v>
      </c>
      <c r="B370" s="943" t="s">
        <v>8590</v>
      </c>
      <c r="C370" s="943" t="s">
        <v>7468</v>
      </c>
      <c r="D370" s="943" t="s">
        <v>8626</v>
      </c>
      <c r="E370" s="943" t="s">
        <v>8627</v>
      </c>
      <c r="F370" s="953">
        <v>1</v>
      </c>
      <c r="G370" s="953">
        <v>318</v>
      </c>
      <c r="H370" s="953">
        <v>1</v>
      </c>
      <c r="I370" s="953">
        <v>318</v>
      </c>
      <c r="J370" s="953">
        <v>1</v>
      </c>
      <c r="K370" s="953">
        <v>319</v>
      </c>
      <c r="L370" s="953">
        <v>1.0031446540880504</v>
      </c>
      <c r="M370" s="953">
        <v>319</v>
      </c>
      <c r="N370" s="953"/>
      <c r="O370" s="953"/>
      <c r="P370" s="944"/>
      <c r="Q370" s="954"/>
    </row>
    <row r="371" spans="1:17" ht="14.4" customHeight="1" x14ac:dyDescent="0.3">
      <c r="A371" s="941" t="s">
        <v>8589</v>
      </c>
      <c r="B371" s="943" t="s">
        <v>8590</v>
      </c>
      <c r="C371" s="943" t="s">
        <v>7468</v>
      </c>
      <c r="D371" s="943" t="s">
        <v>8628</v>
      </c>
      <c r="E371" s="943" t="s">
        <v>8629</v>
      </c>
      <c r="F371" s="953">
        <v>1</v>
      </c>
      <c r="G371" s="953">
        <v>1015</v>
      </c>
      <c r="H371" s="953">
        <v>1</v>
      </c>
      <c r="I371" s="953">
        <v>1015</v>
      </c>
      <c r="J371" s="953"/>
      <c r="K371" s="953"/>
      <c r="L371" s="953"/>
      <c r="M371" s="953"/>
      <c r="N371" s="953">
        <v>1</v>
      </c>
      <c r="O371" s="953">
        <v>1029</v>
      </c>
      <c r="P371" s="944">
        <v>1.0137931034482759</v>
      </c>
      <c r="Q371" s="954">
        <v>1029</v>
      </c>
    </row>
    <row r="372" spans="1:17" ht="14.4" customHeight="1" x14ac:dyDescent="0.3">
      <c r="A372" s="941" t="s">
        <v>8589</v>
      </c>
      <c r="B372" s="943" t="s">
        <v>8590</v>
      </c>
      <c r="C372" s="943" t="s">
        <v>7468</v>
      </c>
      <c r="D372" s="943" t="s">
        <v>8630</v>
      </c>
      <c r="E372" s="943" t="s">
        <v>8631</v>
      </c>
      <c r="F372" s="953">
        <v>1</v>
      </c>
      <c r="G372" s="953">
        <v>290</v>
      </c>
      <c r="H372" s="953">
        <v>1</v>
      </c>
      <c r="I372" s="953">
        <v>290</v>
      </c>
      <c r="J372" s="953"/>
      <c r="K372" s="953"/>
      <c r="L372" s="953"/>
      <c r="M372" s="953"/>
      <c r="N372" s="953"/>
      <c r="O372" s="953"/>
      <c r="P372" s="944"/>
      <c r="Q372" s="954"/>
    </row>
    <row r="373" spans="1:17" ht="14.4" customHeight="1" x14ac:dyDescent="0.3">
      <c r="A373" s="941" t="s">
        <v>8632</v>
      </c>
      <c r="B373" s="943" t="s">
        <v>8633</v>
      </c>
      <c r="C373" s="943" t="s">
        <v>7468</v>
      </c>
      <c r="D373" s="943" t="s">
        <v>8634</v>
      </c>
      <c r="E373" s="943" t="s">
        <v>8635</v>
      </c>
      <c r="F373" s="953">
        <v>18</v>
      </c>
      <c r="G373" s="953">
        <v>954</v>
      </c>
      <c r="H373" s="953">
        <v>1</v>
      </c>
      <c r="I373" s="953">
        <v>53</v>
      </c>
      <c r="J373" s="953">
        <v>38</v>
      </c>
      <c r="K373" s="953">
        <v>2014</v>
      </c>
      <c r="L373" s="953">
        <v>2.1111111111111112</v>
      </c>
      <c r="M373" s="953">
        <v>53</v>
      </c>
      <c r="N373" s="953">
        <v>40</v>
      </c>
      <c r="O373" s="953">
        <v>2148</v>
      </c>
      <c r="P373" s="944">
        <v>2.2515723270440251</v>
      </c>
      <c r="Q373" s="954">
        <v>53.7</v>
      </c>
    </row>
    <row r="374" spans="1:17" ht="14.4" customHeight="1" x14ac:dyDescent="0.3">
      <c r="A374" s="941" t="s">
        <v>8632</v>
      </c>
      <c r="B374" s="943" t="s">
        <v>8633</v>
      </c>
      <c r="C374" s="943" t="s">
        <v>7468</v>
      </c>
      <c r="D374" s="943" t="s">
        <v>8636</v>
      </c>
      <c r="E374" s="943" t="s">
        <v>8637</v>
      </c>
      <c r="F374" s="953"/>
      <c r="G374" s="953"/>
      <c r="H374" s="953"/>
      <c r="I374" s="953"/>
      <c r="J374" s="953">
        <v>4</v>
      </c>
      <c r="K374" s="953">
        <v>484</v>
      </c>
      <c r="L374" s="953"/>
      <c r="M374" s="953">
        <v>121</v>
      </c>
      <c r="N374" s="953">
        <v>2</v>
      </c>
      <c r="O374" s="953">
        <v>244</v>
      </c>
      <c r="P374" s="944"/>
      <c r="Q374" s="954">
        <v>122</v>
      </c>
    </row>
    <row r="375" spans="1:17" ht="14.4" customHeight="1" x14ac:dyDescent="0.3">
      <c r="A375" s="941" t="s">
        <v>8632</v>
      </c>
      <c r="B375" s="943" t="s">
        <v>8633</v>
      </c>
      <c r="C375" s="943" t="s">
        <v>7468</v>
      </c>
      <c r="D375" s="943" t="s">
        <v>8638</v>
      </c>
      <c r="E375" s="943" t="s">
        <v>8639</v>
      </c>
      <c r="F375" s="953">
        <v>11</v>
      </c>
      <c r="G375" s="953">
        <v>1837</v>
      </c>
      <c r="H375" s="953">
        <v>1</v>
      </c>
      <c r="I375" s="953">
        <v>167</v>
      </c>
      <c r="J375" s="953">
        <v>39</v>
      </c>
      <c r="K375" s="953">
        <v>6552</v>
      </c>
      <c r="L375" s="953">
        <v>3.5666848121937944</v>
      </c>
      <c r="M375" s="953">
        <v>168</v>
      </c>
      <c r="N375" s="953">
        <v>29</v>
      </c>
      <c r="O375" s="953">
        <v>4914</v>
      </c>
      <c r="P375" s="944">
        <v>2.6750136091453456</v>
      </c>
      <c r="Q375" s="954">
        <v>169.44827586206895</v>
      </c>
    </row>
    <row r="376" spans="1:17" ht="14.4" customHeight="1" x14ac:dyDescent="0.3">
      <c r="A376" s="941" t="s">
        <v>8632</v>
      </c>
      <c r="B376" s="943" t="s">
        <v>8633</v>
      </c>
      <c r="C376" s="943" t="s">
        <v>7468</v>
      </c>
      <c r="D376" s="943" t="s">
        <v>8640</v>
      </c>
      <c r="E376" s="943" t="s">
        <v>8641</v>
      </c>
      <c r="F376" s="953">
        <v>1</v>
      </c>
      <c r="G376" s="953">
        <v>522</v>
      </c>
      <c r="H376" s="953">
        <v>1</v>
      </c>
      <c r="I376" s="953">
        <v>522</v>
      </c>
      <c r="J376" s="953"/>
      <c r="K376" s="953"/>
      <c r="L376" s="953"/>
      <c r="M376" s="953"/>
      <c r="N376" s="953"/>
      <c r="O376" s="953"/>
      <c r="P376" s="944"/>
      <c r="Q376" s="954"/>
    </row>
    <row r="377" spans="1:17" ht="14.4" customHeight="1" x14ac:dyDescent="0.3">
      <c r="A377" s="941" t="s">
        <v>8632</v>
      </c>
      <c r="B377" s="943" t="s">
        <v>8633</v>
      </c>
      <c r="C377" s="943" t="s">
        <v>7468</v>
      </c>
      <c r="D377" s="943" t="s">
        <v>8642</v>
      </c>
      <c r="E377" s="943" t="s">
        <v>8643</v>
      </c>
      <c r="F377" s="953">
        <v>69</v>
      </c>
      <c r="G377" s="953">
        <v>21597</v>
      </c>
      <c r="H377" s="953">
        <v>1</v>
      </c>
      <c r="I377" s="953">
        <v>313</v>
      </c>
      <c r="J377" s="953">
        <v>46</v>
      </c>
      <c r="K377" s="953">
        <v>14536</v>
      </c>
      <c r="L377" s="953">
        <v>0.67305644302449419</v>
      </c>
      <c r="M377" s="953">
        <v>316</v>
      </c>
      <c r="N377" s="953">
        <v>33</v>
      </c>
      <c r="O377" s="953">
        <v>10528</v>
      </c>
      <c r="P377" s="944">
        <v>0.48747511228411355</v>
      </c>
      <c r="Q377" s="954">
        <v>319.030303030303</v>
      </c>
    </row>
    <row r="378" spans="1:17" ht="14.4" customHeight="1" x14ac:dyDescent="0.3">
      <c r="A378" s="941" t="s">
        <v>8632</v>
      </c>
      <c r="B378" s="943" t="s">
        <v>8633</v>
      </c>
      <c r="C378" s="943" t="s">
        <v>7468</v>
      </c>
      <c r="D378" s="943" t="s">
        <v>8644</v>
      </c>
      <c r="E378" s="943" t="s">
        <v>8645</v>
      </c>
      <c r="F378" s="953">
        <v>1</v>
      </c>
      <c r="G378" s="953">
        <v>434</v>
      </c>
      <c r="H378" s="953">
        <v>1</v>
      </c>
      <c r="I378" s="953">
        <v>434</v>
      </c>
      <c r="J378" s="953"/>
      <c r="K378" s="953"/>
      <c r="L378" s="953"/>
      <c r="M378" s="953"/>
      <c r="N378" s="953"/>
      <c r="O378" s="953"/>
      <c r="P378" s="944"/>
      <c r="Q378" s="954"/>
    </row>
    <row r="379" spans="1:17" ht="14.4" customHeight="1" x14ac:dyDescent="0.3">
      <c r="A379" s="941" t="s">
        <v>8632</v>
      </c>
      <c r="B379" s="943" t="s">
        <v>8633</v>
      </c>
      <c r="C379" s="943" t="s">
        <v>7468</v>
      </c>
      <c r="D379" s="943" t="s">
        <v>8646</v>
      </c>
      <c r="E379" s="943" t="s">
        <v>8647</v>
      </c>
      <c r="F379" s="953">
        <v>126</v>
      </c>
      <c r="G379" s="953">
        <v>42462</v>
      </c>
      <c r="H379" s="953">
        <v>1</v>
      </c>
      <c r="I379" s="953">
        <v>337</v>
      </c>
      <c r="J379" s="953">
        <v>171</v>
      </c>
      <c r="K379" s="953">
        <v>57798</v>
      </c>
      <c r="L379" s="953">
        <v>1.361169987282747</v>
      </c>
      <c r="M379" s="953">
        <v>338</v>
      </c>
      <c r="N379" s="953">
        <v>268</v>
      </c>
      <c r="O379" s="953">
        <v>90978</v>
      </c>
      <c r="P379" s="944">
        <v>2.1425745372332909</v>
      </c>
      <c r="Q379" s="954">
        <v>339.47014925373134</v>
      </c>
    </row>
    <row r="380" spans="1:17" ht="14.4" customHeight="1" x14ac:dyDescent="0.3">
      <c r="A380" s="941" t="s">
        <v>8632</v>
      </c>
      <c r="B380" s="943" t="s">
        <v>8633</v>
      </c>
      <c r="C380" s="943" t="s">
        <v>7468</v>
      </c>
      <c r="D380" s="943" t="s">
        <v>8648</v>
      </c>
      <c r="E380" s="943" t="s">
        <v>8649</v>
      </c>
      <c r="F380" s="953">
        <v>6</v>
      </c>
      <c r="G380" s="953">
        <v>2166</v>
      </c>
      <c r="H380" s="953">
        <v>1</v>
      </c>
      <c r="I380" s="953">
        <v>361</v>
      </c>
      <c r="J380" s="953">
        <v>4</v>
      </c>
      <c r="K380" s="953">
        <v>1460</v>
      </c>
      <c r="L380" s="953">
        <v>0.67405355493998154</v>
      </c>
      <c r="M380" s="953">
        <v>365</v>
      </c>
      <c r="N380" s="953">
        <v>6</v>
      </c>
      <c r="O380" s="953">
        <v>2206</v>
      </c>
      <c r="P380" s="944">
        <v>1.0184672206832872</v>
      </c>
      <c r="Q380" s="954">
        <v>367.66666666666669</v>
      </c>
    </row>
    <row r="381" spans="1:17" ht="14.4" customHeight="1" x14ac:dyDescent="0.3">
      <c r="A381" s="941" t="s">
        <v>8632</v>
      </c>
      <c r="B381" s="943" t="s">
        <v>8633</v>
      </c>
      <c r="C381" s="943" t="s">
        <v>7468</v>
      </c>
      <c r="D381" s="943" t="s">
        <v>7971</v>
      </c>
      <c r="E381" s="943" t="s">
        <v>7972</v>
      </c>
      <c r="F381" s="953"/>
      <c r="G381" s="953"/>
      <c r="H381" s="953"/>
      <c r="I381" s="953"/>
      <c r="J381" s="953">
        <v>1</v>
      </c>
      <c r="K381" s="953">
        <v>37</v>
      </c>
      <c r="L381" s="953"/>
      <c r="M381" s="953">
        <v>37</v>
      </c>
      <c r="N381" s="953">
        <v>2</v>
      </c>
      <c r="O381" s="953">
        <v>74</v>
      </c>
      <c r="P381" s="944"/>
      <c r="Q381" s="954">
        <v>37</v>
      </c>
    </row>
    <row r="382" spans="1:17" ht="14.4" customHeight="1" x14ac:dyDescent="0.3">
      <c r="A382" s="941" t="s">
        <v>8632</v>
      </c>
      <c r="B382" s="943" t="s">
        <v>8633</v>
      </c>
      <c r="C382" s="943" t="s">
        <v>7468</v>
      </c>
      <c r="D382" s="943" t="s">
        <v>8650</v>
      </c>
      <c r="E382" s="943" t="s">
        <v>8651</v>
      </c>
      <c r="F382" s="953"/>
      <c r="G382" s="953"/>
      <c r="H382" s="953"/>
      <c r="I382" s="953"/>
      <c r="J382" s="953">
        <v>1</v>
      </c>
      <c r="K382" s="953">
        <v>251</v>
      </c>
      <c r="L382" s="953"/>
      <c r="M382" s="953">
        <v>251</v>
      </c>
      <c r="N382" s="953">
        <v>1</v>
      </c>
      <c r="O382" s="953">
        <v>251</v>
      </c>
      <c r="P382" s="944"/>
      <c r="Q382" s="954">
        <v>251</v>
      </c>
    </row>
    <row r="383" spans="1:17" ht="14.4" customHeight="1" x14ac:dyDescent="0.3">
      <c r="A383" s="941" t="s">
        <v>8632</v>
      </c>
      <c r="B383" s="943" t="s">
        <v>8633</v>
      </c>
      <c r="C383" s="943" t="s">
        <v>7468</v>
      </c>
      <c r="D383" s="943" t="s">
        <v>7973</v>
      </c>
      <c r="E383" s="943" t="s">
        <v>7974</v>
      </c>
      <c r="F383" s="953">
        <v>9</v>
      </c>
      <c r="G383" s="953">
        <v>5940</v>
      </c>
      <c r="H383" s="953">
        <v>1</v>
      </c>
      <c r="I383" s="953">
        <v>660</v>
      </c>
      <c r="J383" s="953">
        <v>5</v>
      </c>
      <c r="K383" s="953">
        <v>3320</v>
      </c>
      <c r="L383" s="953">
        <v>0.55892255892255893</v>
      </c>
      <c r="M383" s="953">
        <v>664</v>
      </c>
      <c r="N383" s="953">
        <v>10</v>
      </c>
      <c r="O383" s="953">
        <v>6688</v>
      </c>
      <c r="P383" s="944">
        <v>1.125925925925926</v>
      </c>
      <c r="Q383" s="954">
        <v>668.8</v>
      </c>
    </row>
    <row r="384" spans="1:17" ht="14.4" customHeight="1" x14ac:dyDescent="0.3">
      <c r="A384" s="941" t="s">
        <v>8632</v>
      </c>
      <c r="B384" s="943" t="s">
        <v>8633</v>
      </c>
      <c r="C384" s="943" t="s">
        <v>7468</v>
      </c>
      <c r="D384" s="943" t="s">
        <v>8652</v>
      </c>
      <c r="E384" s="943" t="s">
        <v>8653</v>
      </c>
      <c r="F384" s="953">
        <v>1</v>
      </c>
      <c r="G384" s="953">
        <v>135</v>
      </c>
      <c r="H384" s="953">
        <v>1</v>
      </c>
      <c r="I384" s="953">
        <v>135</v>
      </c>
      <c r="J384" s="953"/>
      <c r="K384" s="953"/>
      <c r="L384" s="953"/>
      <c r="M384" s="953"/>
      <c r="N384" s="953">
        <v>1</v>
      </c>
      <c r="O384" s="953">
        <v>137</v>
      </c>
      <c r="P384" s="944">
        <v>1.0148148148148148</v>
      </c>
      <c r="Q384" s="954">
        <v>137</v>
      </c>
    </row>
    <row r="385" spans="1:17" ht="14.4" customHeight="1" x14ac:dyDescent="0.3">
      <c r="A385" s="941" t="s">
        <v>8632</v>
      </c>
      <c r="B385" s="943" t="s">
        <v>8633</v>
      </c>
      <c r="C385" s="943" t="s">
        <v>7468</v>
      </c>
      <c r="D385" s="943" t="s">
        <v>8654</v>
      </c>
      <c r="E385" s="943" t="s">
        <v>8655</v>
      </c>
      <c r="F385" s="953">
        <v>3</v>
      </c>
      <c r="G385" s="953">
        <v>840</v>
      </c>
      <c r="H385" s="953">
        <v>1</v>
      </c>
      <c r="I385" s="953">
        <v>280</v>
      </c>
      <c r="J385" s="953">
        <v>7</v>
      </c>
      <c r="K385" s="953">
        <v>1967</v>
      </c>
      <c r="L385" s="953">
        <v>2.3416666666666668</v>
      </c>
      <c r="M385" s="953">
        <v>281</v>
      </c>
      <c r="N385" s="953">
        <v>4</v>
      </c>
      <c r="O385" s="953">
        <v>1130</v>
      </c>
      <c r="P385" s="944">
        <v>1.3452380952380953</v>
      </c>
      <c r="Q385" s="954">
        <v>282.5</v>
      </c>
    </row>
    <row r="386" spans="1:17" ht="14.4" customHeight="1" x14ac:dyDescent="0.3">
      <c r="A386" s="941" t="s">
        <v>8632</v>
      </c>
      <c r="B386" s="943" t="s">
        <v>8633</v>
      </c>
      <c r="C386" s="943" t="s">
        <v>7468</v>
      </c>
      <c r="D386" s="943" t="s">
        <v>8656</v>
      </c>
      <c r="E386" s="943" t="s">
        <v>8657</v>
      </c>
      <c r="F386" s="953">
        <v>25</v>
      </c>
      <c r="G386" s="953">
        <v>11325</v>
      </c>
      <c r="H386" s="953">
        <v>1</v>
      </c>
      <c r="I386" s="953">
        <v>453</v>
      </c>
      <c r="J386" s="953">
        <v>34</v>
      </c>
      <c r="K386" s="953">
        <v>15504</v>
      </c>
      <c r="L386" s="953">
        <v>1.3690066225165562</v>
      </c>
      <c r="M386" s="953">
        <v>456</v>
      </c>
      <c r="N386" s="953">
        <v>51</v>
      </c>
      <c r="O386" s="953">
        <v>23408</v>
      </c>
      <c r="P386" s="944">
        <v>2.0669315673289184</v>
      </c>
      <c r="Q386" s="954">
        <v>458.98039215686276</v>
      </c>
    </row>
    <row r="387" spans="1:17" ht="14.4" customHeight="1" x14ac:dyDescent="0.3">
      <c r="A387" s="941" t="s">
        <v>8632</v>
      </c>
      <c r="B387" s="943" t="s">
        <v>8633</v>
      </c>
      <c r="C387" s="943" t="s">
        <v>7468</v>
      </c>
      <c r="D387" s="943" t="s">
        <v>8658</v>
      </c>
      <c r="E387" s="943" t="s">
        <v>8659</v>
      </c>
      <c r="F387" s="953">
        <v>27</v>
      </c>
      <c r="G387" s="953">
        <v>9315</v>
      </c>
      <c r="H387" s="953">
        <v>1</v>
      </c>
      <c r="I387" s="953">
        <v>345</v>
      </c>
      <c r="J387" s="953">
        <v>41</v>
      </c>
      <c r="K387" s="953">
        <v>14268</v>
      </c>
      <c r="L387" s="953">
        <v>1.5317230273752014</v>
      </c>
      <c r="M387" s="953">
        <v>348</v>
      </c>
      <c r="N387" s="953">
        <v>53</v>
      </c>
      <c r="O387" s="953">
        <v>18672</v>
      </c>
      <c r="P387" s="944">
        <v>2.0045088566827696</v>
      </c>
      <c r="Q387" s="954">
        <v>352.30188679245282</v>
      </c>
    </row>
    <row r="388" spans="1:17" ht="14.4" customHeight="1" x14ac:dyDescent="0.3">
      <c r="A388" s="941" t="s">
        <v>8632</v>
      </c>
      <c r="B388" s="943" t="s">
        <v>8633</v>
      </c>
      <c r="C388" s="943" t="s">
        <v>7468</v>
      </c>
      <c r="D388" s="943" t="s">
        <v>8660</v>
      </c>
      <c r="E388" s="943" t="s">
        <v>8661</v>
      </c>
      <c r="F388" s="953">
        <v>1</v>
      </c>
      <c r="G388" s="953">
        <v>2874</v>
      </c>
      <c r="H388" s="953">
        <v>1</v>
      </c>
      <c r="I388" s="953">
        <v>2874</v>
      </c>
      <c r="J388" s="953">
        <v>2</v>
      </c>
      <c r="K388" s="953">
        <v>5772</v>
      </c>
      <c r="L388" s="953">
        <v>2.0083507306889352</v>
      </c>
      <c r="M388" s="953">
        <v>2886</v>
      </c>
      <c r="N388" s="953">
        <v>1</v>
      </c>
      <c r="O388" s="953">
        <v>2886</v>
      </c>
      <c r="P388" s="944">
        <v>1.0041753653444676</v>
      </c>
      <c r="Q388" s="954">
        <v>2886</v>
      </c>
    </row>
    <row r="389" spans="1:17" ht="14.4" customHeight="1" x14ac:dyDescent="0.3">
      <c r="A389" s="941" t="s">
        <v>8632</v>
      </c>
      <c r="B389" s="943" t="s">
        <v>8633</v>
      </c>
      <c r="C389" s="943" t="s">
        <v>7468</v>
      </c>
      <c r="D389" s="943" t="s">
        <v>8662</v>
      </c>
      <c r="E389" s="943" t="s">
        <v>8663</v>
      </c>
      <c r="F389" s="953">
        <v>1</v>
      </c>
      <c r="G389" s="953">
        <v>12774</v>
      </c>
      <c r="H389" s="953">
        <v>1</v>
      </c>
      <c r="I389" s="953">
        <v>12774</v>
      </c>
      <c r="J389" s="953"/>
      <c r="K389" s="953"/>
      <c r="L389" s="953"/>
      <c r="M389" s="953"/>
      <c r="N389" s="953"/>
      <c r="O389" s="953"/>
      <c r="P389" s="944"/>
      <c r="Q389" s="954"/>
    </row>
    <row r="390" spans="1:17" ht="14.4" customHeight="1" x14ac:dyDescent="0.3">
      <c r="A390" s="941" t="s">
        <v>8632</v>
      </c>
      <c r="B390" s="943" t="s">
        <v>8633</v>
      </c>
      <c r="C390" s="943" t="s">
        <v>7468</v>
      </c>
      <c r="D390" s="943" t="s">
        <v>8664</v>
      </c>
      <c r="E390" s="943" t="s">
        <v>8665</v>
      </c>
      <c r="F390" s="953">
        <v>5</v>
      </c>
      <c r="G390" s="953">
        <v>510</v>
      </c>
      <c r="H390" s="953">
        <v>1</v>
      </c>
      <c r="I390" s="953">
        <v>102</v>
      </c>
      <c r="J390" s="953">
        <v>11</v>
      </c>
      <c r="K390" s="953">
        <v>1133</v>
      </c>
      <c r="L390" s="953">
        <v>2.2215686274509805</v>
      </c>
      <c r="M390" s="953">
        <v>103</v>
      </c>
      <c r="N390" s="953">
        <v>7</v>
      </c>
      <c r="O390" s="953">
        <v>728</v>
      </c>
      <c r="P390" s="944">
        <v>1.4274509803921569</v>
      </c>
      <c r="Q390" s="954">
        <v>104</v>
      </c>
    </row>
    <row r="391" spans="1:17" ht="14.4" customHeight="1" x14ac:dyDescent="0.3">
      <c r="A391" s="941" t="s">
        <v>8632</v>
      </c>
      <c r="B391" s="943" t="s">
        <v>8633</v>
      </c>
      <c r="C391" s="943" t="s">
        <v>7468</v>
      </c>
      <c r="D391" s="943" t="s">
        <v>7977</v>
      </c>
      <c r="E391" s="943" t="s">
        <v>7978</v>
      </c>
      <c r="F391" s="953">
        <v>7</v>
      </c>
      <c r="G391" s="953">
        <v>3178</v>
      </c>
      <c r="H391" s="953">
        <v>1</v>
      </c>
      <c r="I391" s="953">
        <v>454</v>
      </c>
      <c r="J391" s="953">
        <v>3</v>
      </c>
      <c r="K391" s="953">
        <v>1371</v>
      </c>
      <c r="L391" s="953">
        <v>0.4314033983637508</v>
      </c>
      <c r="M391" s="953">
        <v>457</v>
      </c>
      <c r="N391" s="953">
        <v>7</v>
      </c>
      <c r="O391" s="953">
        <v>3215</v>
      </c>
      <c r="P391" s="944">
        <v>1.011642542479547</v>
      </c>
      <c r="Q391" s="954">
        <v>459.28571428571428</v>
      </c>
    </row>
    <row r="392" spans="1:17" ht="14.4" customHeight="1" x14ac:dyDescent="0.3">
      <c r="A392" s="941" t="s">
        <v>8632</v>
      </c>
      <c r="B392" s="943" t="s">
        <v>8633</v>
      </c>
      <c r="C392" s="943" t="s">
        <v>7468</v>
      </c>
      <c r="D392" s="943" t="s">
        <v>8038</v>
      </c>
      <c r="E392" s="943" t="s">
        <v>8039</v>
      </c>
      <c r="F392" s="953">
        <v>1</v>
      </c>
      <c r="G392" s="953">
        <v>1236</v>
      </c>
      <c r="H392" s="953">
        <v>1</v>
      </c>
      <c r="I392" s="953">
        <v>1236</v>
      </c>
      <c r="J392" s="953"/>
      <c r="K392" s="953"/>
      <c r="L392" s="953"/>
      <c r="M392" s="953"/>
      <c r="N392" s="953"/>
      <c r="O392" s="953"/>
      <c r="P392" s="944"/>
      <c r="Q392" s="954"/>
    </row>
    <row r="393" spans="1:17" ht="14.4" customHeight="1" x14ac:dyDescent="0.3">
      <c r="A393" s="941" t="s">
        <v>8632</v>
      </c>
      <c r="B393" s="943" t="s">
        <v>8633</v>
      </c>
      <c r="C393" s="943" t="s">
        <v>7468</v>
      </c>
      <c r="D393" s="943" t="s">
        <v>8666</v>
      </c>
      <c r="E393" s="943" t="s">
        <v>8667</v>
      </c>
      <c r="F393" s="953">
        <v>22</v>
      </c>
      <c r="G393" s="953">
        <v>9350</v>
      </c>
      <c r="H393" s="953">
        <v>1</v>
      </c>
      <c r="I393" s="953">
        <v>425</v>
      </c>
      <c r="J393" s="953">
        <v>25</v>
      </c>
      <c r="K393" s="953">
        <v>10725</v>
      </c>
      <c r="L393" s="953">
        <v>1.1470588235294117</v>
      </c>
      <c r="M393" s="953">
        <v>429</v>
      </c>
      <c r="N393" s="953">
        <v>9</v>
      </c>
      <c r="O393" s="953">
        <v>3901</v>
      </c>
      <c r="P393" s="944">
        <v>0.41721925133689841</v>
      </c>
      <c r="Q393" s="954">
        <v>433.44444444444446</v>
      </c>
    </row>
    <row r="394" spans="1:17" ht="14.4" customHeight="1" x14ac:dyDescent="0.3">
      <c r="A394" s="941" t="s">
        <v>8632</v>
      </c>
      <c r="B394" s="943" t="s">
        <v>8633</v>
      </c>
      <c r="C394" s="943" t="s">
        <v>7468</v>
      </c>
      <c r="D394" s="943" t="s">
        <v>8668</v>
      </c>
      <c r="E394" s="943" t="s">
        <v>8669</v>
      </c>
      <c r="F394" s="953">
        <v>44</v>
      </c>
      <c r="G394" s="953">
        <v>2332</v>
      </c>
      <c r="H394" s="953">
        <v>1</v>
      </c>
      <c r="I394" s="953">
        <v>53</v>
      </c>
      <c r="J394" s="953">
        <v>96</v>
      </c>
      <c r="K394" s="953">
        <v>5088</v>
      </c>
      <c r="L394" s="953">
        <v>2.1818181818181817</v>
      </c>
      <c r="M394" s="953">
        <v>53</v>
      </c>
      <c r="N394" s="953">
        <v>80</v>
      </c>
      <c r="O394" s="953">
        <v>4300</v>
      </c>
      <c r="P394" s="944">
        <v>1.8439108061749572</v>
      </c>
      <c r="Q394" s="954">
        <v>53.75</v>
      </c>
    </row>
    <row r="395" spans="1:17" ht="14.4" customHeight="1" x14ac:dyDescent="0.3">
      <c r="A395" s="941" t="s">
        <v>8632</v>
      </c>
      <c r="B395" s="943" t="s">
        <v>8633</v>
      </c>
      <c r="C395" s="943" t="s">
        <v>7468</v>
      </c>
      <c r="D395" s="943" t="s">
        <v>8670</v>
      </c>
      <c r="E395" s="943" t="s">
        <v>8671</v>
      </c>
      <c r="F395" s="953">
        <v>1</v>
      </c>
      <c r="G395" s="953">
        <v>2161</v>
      </c>
      <c r="H395" s="953">
        <v>1</v>
      </c>
      <c r="I395" s="953">
        <v>2161</v>
      </c>
      <c r="J395" s="953">
        <v>1</v>
      </c>
      <c r="K395" s="953">
        <v>2164</v>
      </c>
      <c r="L395" s="953">
        <v>1.0013882461823229</v>
      </c>
      <c r="M395" s="953">
        <v>2164</v>
      </c>
      <c r="N395" s="953"/>
      <c r="O395" s="953"/>
      <c r="P395" s="944"/>
      <c r="Q395" s="954"/>
    </row>
    <row r="396" spans="1:17" ht="14.4" customHeight="1" x14ac:dyDescent="0.3">
      <c r="A396" s="941" t="s">
        <v>8632</v>
      </c>
      <c r="B396" s="943" t="s">
        <v>8633</v>
      </c>
      <c r="C396" s="943" t="s">
        <v>7468</v>
      </c>
      <c r="D396" s="943" t="s">
        <v>8672</v>
      </c>
      <c r="E396" s="943" t="s">
        <v>8673</v>
      </c>
      <c r="F396" s="953">
        <v>699</v>
      </c>
      <c r="G396" s="953">
        <v>114636</v>
      </c>
      <c r="H396" s="953">
        <v>1</v>
      </c>
      <c r="I396" s="953">
        <v>164</v>
      </c>
      <c r="J396" s="953">
        <v>359</v>
      </c>
      <c r="K396" s="953">
        <v>59235</v>
      </c>
      <c r="L396" s="953">
        <v>0.51672249555113581</v>
      </c>
      <c r="M396" s="953">
        <v>165</v>
      </c>
      <c r="N396" s="953">
        <v>85</v>
      </c>
      <c r="O396" s="953">
        <v>14184</v>
      </c>
      <c r="P396" s="944">
        <v>0.12373076520464775</v>
      </c>
      <c r="Q396" s="954">
        <v>166.87058823529412</v>
      </c>
    </row>
    <row r="397" spans="1:17" ht="14.4" customHeight="1" x14ac:dyDescent="0.3">
      <c r="A397" s="941" t="s">
        <v>8632</v>
      </c>
      <c r="B397" s="943" t="s">
        <v>8633</v>
      </c>
      <c r="C397" s="943" t="s">
        <v>7468</v>
      </c>
      <c r="D397" s="943" t="s">
        <v>7981</v>
      </c>
      <c r="E397" s="943" t="s">
        <v>7982</v>
      </c>
      <c r="F397" s="953">
        <v>34</v>
      </c>
      <c r="G397" s="953">
        <v>2652</v>
      </c>
      <c r="H397" s="953">
        <v>1</v>
      </c>
      <c r="I397" s="953">
        <v>78</v>
      </c>
      <c r="J397" s="953">
        <v>26</v>
      </c>
      <c r="K397" s="953">
        <v>2054</v>
      </c>
      <c r="L397" s="953">
        <v>0.77450980392156865</v>
      </c>
      <c r="M397" s="953">
        <v>79</v>
      </c>
      <c r="N397" s="953">
        <v>50</v>
      </c>
      <c r="O397" s="953">
        <v>3975</v>
      </c>
      <c r="P397" s="944">
        <v>1.498868778280543</v>
      </c>
      <c r="Q397" s="954">
        <v>79.5</v>
      </c>
    </row>
    <row r="398" spans="1:17" ht="14.4" customHeight="1" x14ac:dyDescent="0.3">
      <c r="A398" s="941" t="s">
        <v>8632</v>
      </c>
      <c r="B398" s="943" t="s">
        <v>8633</v>
      </c>
      <c r="C398" s="943" t="s">
        <v>7468</v>
      </c>
      <c r="D398" s="943" t="s">
        <v>8674</v>
      </c>
      <c r="E398" s="943" t="s">
        <v>8675</v>
      </c>
      <c r="F398" s="953">
        <v>40</v>
      </c>
      <c r="G398" s="953">
        <v>6360</v>
      </c>
      <c r="H398" s="953">
        <v>1</v>
      </c>
      <c r="I398" s="953">
        <v>159</v>
      </c>
      <c r="J398" s="953">
        <v>15</v>
      </c>
      <c r="K398" s="953">
        <v>2400</v>
      </c>
      <c r="L398" s="953">
        <v>0.37735849056603776</v>
      </c>
      <c r="M398" s="953">
        <v>160</v>
      </c>
      <c r="N398" s="953">
        <v>5</v>
      </c>
      <c r="O398" s="953">
        <v>810</v>
      </c>
      <c r="P398" s="944">
        <v>0.12735849056603774</v>
      </c>
      <c r="Q398" s="954">
        <v>162</v>
      </c>
    </row>
    <row r="399" spans="1:17" ht="14.4" customHeight="1" x14ac:dyDescent="0.3">
      <c r="A399" s="941" t="s">
        <v>8632</v>
      </c>
      <c r="B399" s="943" t="s">
        <v>8633</v>
      </c>
      <c r="C399" s="943" t="s">
        <v>7468</v>
      </c>
      <c r="D399" s="943" t="s">
        <v>8676</v>
      </c>
      <c r="E399" s="943" t="s">
        <v>8677</v>
      </c>
      <c r="F399" s="953">
        <v>1</v>
      </c>
      <c r="G399" s="953">
        <v>27</v>
      </c>
      <c r="H399" s="953">
        <v>1</v>
      </c>
      <c r="I399" s="953">
        <v>27</v>
      </c>
      <c r="J399" s="953"/>
      <c r="K399" s="953"/>
      <c r="L399" s="953"/>
      <c r="M399" s="953"/>
      <c r="N399" s="953"/>
      <c r="O399" s="953"/>
      <c r="P399" s="944"/>
      <c r="Q399" s="954"/>
    </row>
    <row r="400" spans="1:17" ht="14.4" customHeight="1" x14ac:dyDescent="0.3">
      <c r="A400" s="941" t="s">
        <v>8632</v>
      </c>
      <c r="B400" s="943" t="s">
        <v>8633</v>
      </c>
      <c r="C400" s="943" t="s">
        <v>7468</v>
      </c>
      <c r="D400" s="943" t="s">
        <v>8045</v>
      </c>
      <c r="E400" s="943" t="s">
        <v>8046</v>
      </c>
      <c r="F400" s="953">
        <v>2</v>
      </c>
      <c r="G400" s="953">
        <v>2000</v>
      </c>
      <c r="H400" s="953">
        <v>1</v>
      </c>
      <c r="I400" s="953">
        <v>1000</v>
      </c>
      <c r="J400" s="953"/>
      <c r="K400" s="953"/>
      <c r="L400" s="953"/>
      <c r="M400" s="953"/>
      <c r="N400" s="953"/>
      <c r="O400" s="953"/>
      <c r="P400" s="944"/>
      <c r="Q400" s="954"/>
    </row>
    <row r="401" spans="1:17" ht="14.4" customHeight="1" x14ac:dyDescent="0.3">
      <c r="A401" s="941" t="s">
        <v>8632</v>
      </c>
      <c r="B401" s="943" t="s">
        <v>8633</v>
      </c>
      <c r="C401" s="943" t="s">
        <v>7468</v>
      </c>
      <c r="D401" s="943" t="s">
        <v>7987</v>
      </c>
      <c r="E401" s="943" t="s">
        <v>7988</v>
      </c>
      <c r="F401" s="953">
        <v>2</v>
      </c>
      <c r="G401" s="953">
        <v>332</v>
      </c>
      <c r="H401" s="953">
        <v>1</v>
      </c>
      <c r="I401" s="953">
        <v>166</v>
      </c>
      <c r="J401" s="953">
        <v>1</v>
      </c>
      <c r="K401" s="953">
        <v>167</v>
      </c>
      <c r="L401" s="953">
        <v>0.50301204819277112</v>
      </c>
      <c r="M401" s="953">
        <v>167</v>
      </c>
      <c r="N401" s="953">
        <v>3</v>
      </c>
      <c r="O401" s="953">
        <v>507</v>
      </c>
      <c r="P401" s="944">
        <v>1.5271084337349397</v>
      </c>
      <c r="Q401" s="954">
        <v>169</v>
      </c>
    </row>
    <row r="402" spans="1:17" ht="14.4" customHeight="1" x14ac:dyDescent="0.3">
      <c r="A402" s="941" t="s">
        <v>8632</v>
      </c>
      <c r="B402" s="943" t="s">
        <v>8633</v>
      </c>
      <c r="C402" s="943" t="s">
        <v>7468</v>
      </c>
      <c r="D402" s="943" t="s">
        <v>8678</v>
      </c>
      <c r="E402" s="943" t="s">
        <v>8679</v>
      </c>
      <c r="F402" s="953">
        <v>2</v>
      </c>
      <c r="G402" s="953">
        <v>4442</v>
      </c>
      <c r="H402" s="953">
        <v>1</v>
      </c>
      <c r="I402" s="953">
        <v>2221</v>
      </c>
      <c r="J402" s="953"/>
      <c r="K402" s="953"/>
      <c r="L402" s="953"/>
      <c r="M402" s="953"/>
      <c r="N402" s="953"/>
      <c r="O402" s="953"/>
      <c r="P402" s="944"/>
      <c r="Q402" s="954"/>
    </row>
    <row r="403" spans="1:17" ht="14.4" customHeight="1" x14ac:dyDescent="0.3">
      <c r="A403" s="941" t="s">
        <v>8632</v>
      </c>
      <c r="B403" s="943" t="s">
        <v>8633</v>
      </c>
      <c r="C403" s="943" t="s">
        <v>7468</v>
      </c>
      <c r="D403" s="943" t="s">
        <v>7989</v>
      </c>
      <c r="E403" s="943" t="s">
        <v>7990</v>
      </c>
      <c r="F403" s="953">
        <v>4</v>
      </c>
      <c r="G403" s="953">
        <v>968</v>
      </c>
      <c r="H403" s="953">
        <v>1</v>
      </c>
      <c r="I403" s="953">
        <v>242</v>
      </c>
      <c r="J403" s="953">
        <v>6</v>
      </c>
      <c r="K403" s="953">
        <v>1458</v>
      </c>
      <c r="L403" s="953">
        <v>1.5061983471074381</v>
      </c>
      <c r="M403" s="953">
        <v>243</v>
      </c>
      <c r="N403" s="953">
        <v>8</v>
      </c>
      <c r="O403" s="953">
        <v>1959</v>
      </c>
      <c r="P403" s="944">
        <v>2.0237603305785123</v>
      </c>
      <c r="Q403" s="954">
        <v>244.875</v>
      </c>
    </row>
    <row r="404" spans="1:17" ht="14.4" customHeight="1" x14ac:dyDescent="0.3">
      <c r="A404" s="941" t="s">
        <v>8632</v>
      </c>
      <c r="B404" s="943" t="s">
        <v>8633</v>
      </c>
      <c r="C404" s="943" t="s">
        <v>7468</v>
      </c>
      <c r="D404" s="943" t="s">
        <v>8680</v>
      </c>
      <c r="E404" s="943" t="s">
        <v>8681</v>
      </c>
      <c r="F404" s="953">
        <v>9</v>
      </c>
      <c r="G404" s="953">
        <v>17865</v>
      </c>
      <c r="H404" s="953">
        <v>1</v>
      </c>
      <c r="I404" s="953">
        <v>1985</v>
      </c>
      <c r="J404" s="953">
        <v>15</v>
      </c>
      <c r="K404" s="953">
        <v>29895</v>
      </c>
      <c r="L404" s="953">
        <v>1.6733837111670864</v>
      </c>
      <c r="M404" s="953">
        <v>1993</v>
      </c>
      <c r="N404" s="953">
        <v>23</v>
      </c>
      <c r="O404" s="953">
        <v>46125</v>
      </c>
      <c r="P404" s="944">
        <v>2.5818639798488663</v>
      </c>
      <c r="Q404" s="954">
        <v>2005.4347826086957</v>
      </c>
    </row>
    <row r="405" spans="1:17" ht="14.4" customHeight="1" x14ac:dyDescent="0.3">
      <c r="A405" s="941" t="s">
        <v>8632</v>
      </c>
      <c r="B405" s="943" t="s">
        <v>8633</v>
      </c>
      <c r="C405" s="943" t="s">
        <v>7468</v>
      </c>
      <c r="D405" s="943" t="s">
        <v>8682</v>
      </c>
      <c r="E405" s="943" t="s">
        <v>8683</v>
      </c>
      <c r="F405" s="953">
        <v>41</v>
      </c>
      <c r="G405" s="953">
        <v>16359</v>
      </c>
      <c r="H405" s="953">
        <v>1</v>
      </c>
      <c r="I405" s="953">
        <v>399</v>
      </c>
      <c r="J405" s="953">
        <v>21</v>
      </c>
      <c r="K405" s="953">
        <v>8484</v>
      </c>
      <c r="L405" s="953">
        <v>0.51861360718870342</v>
      </c>
      <c r="M405" s="953">
        <v>404</v>
      </c>
      <c r="N405" s="953">
        <v>3</v>
      </c>
      <c r="O405" s="953">
        <v>1242</v>
      </c>
      <c r="P405" s="944">
        <v>7.5921511094810198E-2</v>
      </c>
      <c r="Q405" s="954">
        <v>414</v>
      </c>
    </row>
    <row r="406" spans="1:17" ht="14.4" customHeight="1" x14ac:dyDescent="0.3">
      <c r="A406" s="941" t="s">
        <v>8632</v>
      </c>
      <c r="B406" s="943" t="s">
        <v>8633</v>
      </c>
      <c r="C406" s="943" t="s">
        <v>7468</v>
      </c>
      <c r="D406" s="943" t="s">
        <v>8684</v>
      </c>
      <c r="E406" s="943" t="s">
        <v>8685</v>
      </c>
      <c r="F406" s="953">
        <v>2</v>
      </c>
      <c r="G406" s="953">
        <v>530</v>
      </c>
      <c r="H406" s="953">
        <v>1</v>
      </c>
      <c r="I406" s="953">
        <v>265</v>
      </c>
      <c r="J406" s="953">
        <v>3</v>
      </c>
      <c r="K406" s="953">
        <v>798</v>
      </c>
      <c r="L406" s="953">
        <v>1.5056603773584907</v>
      </c>
      <c r="M406" s="953">
        <v>266</v>
      </c>
      <c r="N406" s="953">
        <v>4</v>
      </c>
      <c r="O406" s="953">
        <v>1070</v>
      </c>
      <c r="P406" s="944">
        <v>2.0188679245283021</v>
      </c>
      <c r="Q406" s="954">
        <v>267.5</v>
      </c>
    </row>
    <row r="407" spans="1:17" ht="14.4" customHeight="1" x14ac:dyDescent="0.3">
      <c r="A407" s="941" t="s">
        <v>8686</v>
      </c>
      <c r="B407" s="943" t="s">
        <v>700</v>
      </c>
      <c r="C407" s="943" t="s">
        <v>7468</v>
      </c>
      <c r="D407" s="943" t="s">
        <v>8687</v>
      </c>
      <c r="E407" s="943" t="s">
        <v>8688</v>
      </c>
      <c r="F407" s="953">
        <v>161</v>
      </c>
      <c r="G407" s="953">
        <v>25438</v>
      </c>
      <c r="H407" s="953">
        <v>1</v>
      </c>
      <c r="I407" s="953">
        <v>158</v>
      </c>
      <c r="J407" s="953">
        <v>175</v>
      </c>
      <c r="K407" s="953">
        <v>27825</v>
      </c>
      <c r="L407" s="953">
        <v>1.0938359933957071</v>
      </c>
      <c r="M407" s="953">
        <v>159</v>
      </c>
      <c r="N407" s="953">
        <v>157</v>
      </c>
      <c r="O407" s="953">
        <v>25078</v>
      </c>
      <c r="P407" s="944">
        <v>0.98584794402075637</v>
      </c>
      <c r="Q407" s="954">
        <v>159.73248407643311</v>
      </c>
    </row>
    <row r="408" spans="1:17" ht="14.4" customHeight="1" x14ac:dyDescent="0.3">
      <c r="A408" s="941" t="s">
        <v>8686</v>
      </c>
      <c r="B408" s="943" t="s">
        <v>700</v>
      </c>
      <c r="C408" s="943" t="s">
        <v>7468</v>
      </c>
      <c r="D408" s="943" t="s">
        <v>8689</v>
      </c>
      <c r="E408" s="943" t="s">
        <v>8690</v>
      </c>
      <c r="F408" s="953">
        <v>5</v>
      </c>
      <c r="G408" s="953">
        <v>5820</v>
      </c>
      <c r="H408" s="953">
        <v>1</v>
      </c>
      <c r="I408" s="953">
        <v>1164</v>
      </c>
      <c r="J408" s="953"/>
      <c r="K408" s="953"/>
      <c r="L408" s="953"/>
      <c r="M408" s="953"/>
      <c r="N408" s="953">
        <v>1</v>
      </c>
      <c r="O408" s="953">
        <v>1165</v>
      </c>
      <c r="P408" s="944">
        <v>0.20017182130584193</v>
      </c>
      <c r="Q408" s="954">
        <v>1165</v>
      </c>
    </row>
    <row r="409" spans="1:17" ht="14.4" customHeight="1" x14ac:dyDescent="0.3">
      <c r="A409" s="941" t="s">
        <v>8686</v>
      </c>
      <c r="B409" s="943" t="s">
        <v>700</v>
      </c>
      <c r="C409" s="943" t="s">
        <v>7468</v>
      </c>
      <c r="D409" s="943" t="s">
        <v>8691</v>
      </c>
      <c r="E409" s="943" t="s">
        <v>8692</v>
      </c>
      <c r="F409" s="953">
        <v>144</v>
      </c>
      <c r="G409" s="953">
        <v>5616</v>
      </c>
      <c r="H409" s="953">
        <v>1</v>
      </c>
      <c r="I409" s="953">
        <v>39</v>
      </c>
      <c r="J409" s="953">
        <v>148</v>
      </c>
      <c r="K409" s="953">
        <v>5772</v>
      </c>
      <c r="L409" s="953">
        <v>1.0277777777777777</v>
      </c>
      <c r="M409" s="953">
        <v>39</v>
      </c>
      <c r="N409" s="953">
        <v>146</v>
      </c>
      <c r="O409" s="953">
        <v>5798</v>
      </c>
      <c r="P409" s="944">
        <v>1.0324074074074074</v>
      </c>
      <c r="Q409" s="954">
        <v>39.712328767123289</v>
      </c>
    </row>
    <row r="410" spans="1:17" ht="14.4" customHeight="1" x14ac:dyDescent="0.3">
      <c r="A410" s="941" t="s">
        <v>8686</v>
      </c>
      <c r="B410" s="943" t="s">
        <v>700</v>
      </c>
      <c r="C410" s="943" t="s">
        <v>7468</v>
      </c>
      <c r="D410" s="943" t="s">
        <v>8606</v>
      </c>
      <c r="E410" s="943" t="s">
        <v>8607</v>
      </c>
      <c r="F410" s="953">
        <v>8</v>
      </c>
      <c r="G410" s="953">
        <v>3056</v>
      </c>
      <c r="H410" s="953">
        <v>1</v>
      </c>
      <c r="I410" s="953">
        <v>382</v>
      </c>
      <c r="J410" s="953">
        <v>4</v>
      </c>
      <c r="K410" s="953">
        <v>1528</v>
      </c>
      <c r="L410" s="953">
        <v>0.5</v>
      </c>
      <c r="M410" s="953">
        <v>382</v>
      </c>
      <c r="N410" s="953">
        <v>25</v>
      </c>
      <c r="O410" s="953">
        <v>9564</v>
      </c>
      <c r="P410" s="944">
        <v>3.1295811518324608</v>
      </c>
      <c r="Q410" s="954">
        <v>382.56</v>
      </c>
    </row>
    <row r="411" spans="1:17" ht="14.4" customHeight="1" x14ac:dyDescent="0.3">
      <c r="A411" s="941" t="s">
        <v>8686</v>
      </c>
      <c r="B411" s="943" t="s">
        <v>700</v>
      </c>
      <c r="C411" s="943" t="s">
        <v>7468</v>
      </c>
      <c r="D411" s="943" t="s">
        <v>8693</v>
      </c>
      <c r="E411" s="943" t="s">
        <v>8694</v>
      </c>
      <c r="F411" s="953">
        <v>14</v>
      </c>
      <c r="G411" s="953">
        <v>504</v>
      </c>
      <c r="H411" s="953">
        <v>1</v>
      </c>
      <c r="I411" s="953">
        <v>36</v>
      </c>
      <c r="J411" s="953"/>
      <c r="K411" s="953"/>
      <c r="L411" s="953"/>
      <c r="M411" s="953"/>
      <c r="N411" s="953"/>
      <c r="O411" s="953"/>
      <c r="P411" s="944"/>
      <c r="Q411" s="954"/>
    </row>
    <row r="412" spans="1:17" ht="14.4" customHeight="1" x14ac:dyDescent="0.3">
      <c r="A412" s="941" t="s">
        <v>8686</v>
      </c>
      <c r="B412" s="943" t="s">
        <v>700</v>
      </c>
      <c r="C412" s="943" t="s">
        <v>7468</v>
      </c>
      <c r="D412" s="943" t="s">
        <v>8695</v>
      </c>
      <c r="E412" s="943" t="s">
        <v>8696</v>
      </c>
      <c r="F412" s="953">
        <v>7</v>
      </c>
      <c r="G412" s="953">
        <v>3108</v>
      </c>
      <c r="H412" s="953">
        <v>1</v>
      </c>
      <c r="I412" s="953">
        <v>444</v>
      </c>
      <c r="J412" s="953">
        <v>13</v>
      </c>
      <c r="K412" s="953">
        <v>5772</v>
      </c>
      <c r="L412" s="953">
        <v>1.8571428571428572</v>
      </c>
      <c r="M412" s="953">
        <v>444</v>
      </c>
      <c r="N412" s="953">
        <v>23</v>
      </c>
      <c r="O412" s="953">
        <v>10229</v>
      </c>
      <c r="P412" s="944">
        <v>3.2911840411840414</v>
      </c>
      <c r="Q412" s="954">
        <v>444.73913043478262</v>
      </c>
    </row>
    <row r="413" spans="1:17" ht="14.4" customHeight="1" x14ac:dyDescent="0.3">
      <c r="A413" s="941" t="s">
        <v>8686</v>
      </c>
      <c r="B413" s="943" t="s">
        <v>700</v>
      </c>
      <c r="C413" s="943" t="s">
        <v>7468</v>
      </c>
      <c r="D413" s="943" t="s">
        <v>8697</v>
      </c>
      <c r="E413" s="943" t="s">
        <v>8698</v>
      </c>
      <c r="F413" s="953">
        <v>8</v>
      </c>
      <c r="G413" s="953">
        <v>3920</v>
      </c>
      <c r="H413" s="953">
        <v>1</v>
      </c>
      <c r="I413" s="953">
        <v>490</v>
      </c>
      <c r="J413" s="953">
        <v>2</v>
      </c>
      <c r="K413" s="953">
        <v>980</v>
      </c>
      <c r="L413" s="953">
        <v>0.25</v>
      </c>
      <c r="M413" s="953">
        <v>490</v>
      </c>
      <c r="N413" s="953">
        <v>4</v>
      </c>
      <c r="O413" s="953">
        <v>1964</v>
      </c>
      <c r="P413" s="944">
        <v>0.50102040816326532</v>
      </c>
      <c r="Q413" s="954">
        <v>491</v>
      </c>
    </row>
    <row r="414" spans="1:17" ht="14.4" customHeight="1" x14ac:dyDescent="0.3">
      <c r="A414" s="941" t="s">
        <v>8686</v>
      </c>
      <c r="B414" s="943" t="s">
        <v>700</v>
      </c>
      <c r="C414" s="943" t="s">
        <v>7468</v>
      </c>
      <c r="D414" s="943" t="s">
        <v>8699</v>
      </c>
      <c r="E414" s="943" t="s">
        <v>8700</v>
      </c>
      <c r="F414" s="953">
        <v>7</v>
      </c>
      <c r="G414" s="953">
        <v>217</v>
      </c>
      <c r="H414" s="953">
        <v>1</v>
      </c>
      <c r="I414" s="953">
        <v>31</v>
      </c>
      <c r="J414" s="953">
        <v>8</v>
      </c>
      <c r="K414" s="953">
        <v>248</v>
      </c>
      <c r="L414" s="953">
        <v>1.1428571428571428</v>
      </c>
      <c r="M414" s="953">
        <v>31</v>
      </c>
      <c r="N414" s="953">
        <v>14</v>
      </c>
      <c r="O414" s="953">
        <v>434</v>
      </c>
      <c r="P414" s="944">
        <v>2</v>
      </c>
      <c r="Q414" s="954">
        <v>31</v>
      </c>
    </row>
    <row r="415" spans="1:17" ht="14.4" customHeight="1" x14ac:dyDescent="0.3">
      <c r="A415" s="941" t="s">
        <v>8686</v>
      </c>
      <c r="B415" s="943" t="s">
        <v>700</v>
      </c>
      <c r="C415" s="943" t="s">
        <v>7468</v>
      </c>
      <c r="D415" s="943" t="s">
        <v>8701</v>
      </c>
      <c r="E415" s="943" t="s">
        <v>8702</v>
      </c>
      <c r="F415" s="953">
        <v>10</v>
      </c>
      <c r="G415" s="953">
        <v>2040</v>
      </c>
      <c r="H415" s="953">
        <v>1</v>
      </c>
      <c r="I415" s="953">
        <v>204</v>
      </c>
      <c r="J415" s="953">
        <v>5</v>
      </c>
      <c r="K415" s="953">
        <v>1025</v>
      </c>
      <c r="L415" s="953">
        <v>0.50245098039215685</v>
      </c>
      <c r="M415" s="953">
        <v>205</v>
      </c>
      <c r="N415" s="953">
        <v>2</v>
      </c>
      <c r="O415" s="953">
        <v>411</v>
      </c>
      <c r="P415" s="944">
        <v>0.20147058823529412</v>
      </c>
      <c r="Q415" s="954">
        <v>205.5</v>
      </c>
    </row>
    <row r="416" spans="1:17" ht="14.4" customHeight="1" x14ac:dyDescent="0.3">
      <c r="A416" s="941" t="s">
        <v>8686</v>
      </c>
      <c r="B416" s="943" t="s">
        <v>700</v>
      </c>
      <c r="C416" s="943" t="s">
        <v>7468</v>
      </c>
      <c r="D416" s="943" t="s">
        <v>8703</v>
      </c>
      <c r="E416" s="943" t="s">
        <v>8704</v>
      </c>
      <c r="F416" s="953">
        <v>10</v>
      </c>
      <c r="G416" s="953">
        <v>3760</v>
      </c>
      <c r="H416" s="953">
        <v>1</v>
      </c>
      <c r="I416" s="953">
        <v>376</v>
      </c>
      <c r="J416" s="953">
        <v>3</v>
      </c>
      <c r="K416" s="953">
        <v>1131</v>
      </c>
      <c r="L416" s="953">
        <v>0.30079787234042554</v>
      </c>
      <c r="M416" s="953">
        <v>377</v>
      </c>
      <c r="N416" s="953">
        <v>2</v>
      </c>
      <c r="O416" s="953">
        <v>756</v>
      </c>
      <c r="P416" s="944">
        <v>0.20106382978723406</v>
      </c>
      <c r="Q416" s="954">
        <v>378</v>
      </c>
    </row>
    <row r="417" spans="1:17" ht="14.4" customHeight="1" x14ac:dyDescent="0.3">
      <c r="A417" s="941" t="s">
        <v>8686</v>
      </c>
      <c r="B417" s="943" t="s">
        <v>700</v>
      </c>
      <c r="C417" s="943" t="s">
        <v>7468</v>
      </c>
      <c r="D417" s="943" t="s">
        <v>8705</v>
      </c>
      <c r="E417" s="943" t="s">
        <v>8706</v>
      </c>
      <c r="F417" s="953">
        <v>385</v>
      </c>
      <c r="G417" s="953">
        <v>43120</v>
      </c>
      <c r="H417" s="953">
        <v>1</v>
      </c>
      <c r="I417" s="953">
        <v>112</v>
      </c>
      <c r="J417" s="953">
        <v>306</v>
      </c>
      <c r="K417" s="953">
        <v>34578</v>
      </c>
      <c r="L417" s="953">
        <v>0.80190166975881261</v>
      </c>
      <c r="M417" s="953">
        <v>113</v>
      </c>
      <c r="N417" s="953">
        <v>328</v>
      </c>
      <c r="O417" s="953">
        <v>37544</v>
      </c>
      <c r="P417" s="944">
        <v>0.87068645640074216</v>
      </c>
      <c r="Q417" s="954">
        <v>114.46341463414635</v>
      </c>
    </row>
    <row r="418" spans="1:17" ht="14.4" customHeight="1" x14ac:dyDescent="0.3">
      <c r="A418" s="941" t="s">
        <v>8686</v>
      </c>
      <c r="B418" s="943" t="s">
        <v>700</v>
      </c>
      <c r="C418" s="943" t="s">
        <v>7468</v>
      </c>
      <c r="D418" s="943" t="s">
        <v>8707</v>
      </c>
      <c r="E418" s="943" t="s">
        <v>8708</v>
      </c>
      <c r="F418" s="953">
        <v>74</v>
      </c>
      <c r="G418" s="953">
        <v>6142</v>
      </c>
      <c r="H418" s="953">
        <v>1</v>
      </c>
      <c r="I418" s="953">
        <v>83</v>
      </c>
      <c r="J418" s="953">
        <v>65</v>
      </c>
      <c r="K418" s="953">
        <v>5460</v>
      </c>
      <c r="L418" s="953">
        <v>0.88896125040703355</v>
      </c>
      <c r="M418" s="953">
        <v>84</v>
      </c>
      <c r="N418" s="953">
        <v>56</v>
      </c>
      <c r="O418" s="953">
        <v>4748</v>
      </c>
      <c r="P418" s="944">
        <v>0.77303809833930315</v>
      </c>
      <c r="Q418" s="954">
        <v>84.785714285714292</v>
      </c>
    </row>
    <row r="419" spans="1:17" ht="14.4" customHeight="1" x14ac:dyDescent="0.3">
      <c r="A419" s="941" t="s">
        <v>8686</v>
      </c>
      <c r="B419" s="943" t="s">
        <v>700</v>
      </c>
      <c r="C419" s="943" t="s">
        <v>7468</v>
      </c>
      <c r="D419" s="943" t="s">
        <v>8709</v>
      </c>
      <c r="E419" s="943" t="s">
        <v>8710</v>
      </c>
      <c r="F419" s="953">
        <v>4</v>
      </c>
      <c r="G419" s="953">
        <v>380</v>
      </c>
      <c r="H419" s="953">
        <v>1</v>
      </c>
      <c r="I419" s="953">
        <v>95</v>
      </c>
      <c r="J419" s="953">
        <v>3</v>
      </c>
      <c r="K419" s="953">
        <v>288</v>
      </c>
      <c r="L419" s="953">
        <v>0.75789473684210529</v>
      </c>
      <c r="M419" s="953">
        <v>96</v>
      </c>
      <c r="N419" s="953">
        <v>1</v>
      </c>
      <c r="O419" s="953">
        <v>96</v>
      </c>
      <c r="P419" s="944">
        <v>0.25263157894736843</v>
      </c>
      <c r="Q419" s="954">
        <v>96</v>
      </c>
    </row>
    <row r="420" spans="1:17" ht="14.4" customHeight="1" x14ac:dyDescent="0.3">
      <c r="A420" s="941" t="s">
        <v>8686</v>
      </c>
      <c r="B420" s="943" t="s">
        <v>700</v>
      </c>
      <c r="C420" s="943" t="s">
        <v>7468</v>
      </c>
      <c r="D420" s="943" t="s">
        <v>8711</v>
      </c>
      <c r="E420" s="943" t="s">
        <v>8712</v>
      </c>
      <c r="F420" s="953">
        <v>40</v>
      </c>
      <c r="G420" s="953">
        <v>840</v>
      </c>
      <c r="H420" s="953">
        <v>1</v>
      </c>
      <c r="I420" s="953">
        <v>21</v>
      </c>
      <c r="J420" s="953">
        <v>13</v>
      </c>
      <c r="K420" s="953">
        <v>273</v>
      </c>
      <c r="L420" s="953">
        <v>0.32500000000000001</v>
      </c>
      <c r="M420" s="953">
        <v>21</v>
      </c>
      <c r="N420" s="953">
        <v>24</v>
      </c>
      <c r="O420" s="953">
        <v>504</v>
      </c>
      <c r="P420" s="944">
        <v>0.6</v>
      </c>
      <c r="Q420" s="954">
        <v>21</v>
      </c>
    </row>
    <row r="421" spans="1:17" ht="14.4" customHeight="1" x14ac:dyDescent="0.3">
      <c r="A421" s="941" t="s">
        <v>8686</v>
      </c>
      <c r="B421" s="943" t="s">
        <v>700</v>
      </c>
      <c r="C421" s="943" t="s">
        <v>7468</v>
      </c>
      <c r="D421" s="943" t="s">
        <v>8615</v>
      </c>
      <c r="E421" s="943" t="s">
        <v>8616</v>
      </c>
      <c r="F421" s="953">
        <v>61</v>
      </c>
      <c r="G421" s="953">
        <v>29646</v>
      </c>
      <c r="H421" s="953">
        <v>1</v>
      </c>
      <c r="I421" s="953">
        <v>486</v>
      </c>
      <c r="J421" s="953">
        <v>101</v>
      </c>
      <c r="K421" s="953">
        <v>49086</v>
      </c>
      <c r="L421" s="953">
        <v>1.6557377049180328</v>
      </c>
      <c r="M421" s="953">
        <v>486</v>
      </c>
      <c r="N421" s="953">
        <v>113</v>
      </c>
      <c r="O421" s="953">
        <v>55006</v>
      </c>
      <c r="P421" s="944">
        <v>1.855427376374553</v>
      </c>
      <c r="Q421" s="954">
        <v>486.77876106194691</v>
      </c>
    </row>
    <row r="422" spans="1:17" ht="14.4" customHeight="1" x14ac:dyDescent="0.3">
      <c r="A422" s="941" t="s">
        <v>8686</v>
      </c>
      <c r="B422" s="943" t="s">
        <v>700</v>
      </c>
      <c r="C422" s="943" t="s">
        <v>7468</v>
      </c>
      <c r="D422" s="943" t="s">
        <v>8713</v>
      </c>
      <c r="E422" s="943" t="s">
        <v>8714</v>
      </c>
      <c r="F422" s="953">
        <v>48</v>
      </c>
      <c r="G422" s="953">
        <v>1920</v>
      </c>
      <c r="H422" s="953">
        <v>1</v>
      </c>
      <c r="I422" s="953">
        <v>40</v>
      </c>
      <c r="J422" s="953">
        <v>43</v>
      </c>
      <c r="K422" s="953">
        <v>1720</v>
      </c>
      <c r="L422" s="953">
        <v>0.89583333333333337</v>
      </c>
      <c r="M422" s="953">
        <v>40</v>
      </c>
      <c r="N422" s="953">
        <v>51</v>
      </c>
      <c r="O422" s="953">
        <v>2075</v>
      </c>
      <c r="P422" s="944">
        <v>1.0807291666666667</v>
      </c>
      <c r="Q422" s="954">
        <v>40.686274509803923</v>
      </c>
    </row>
    <row r="423" spans="1:17" ht="14.4" customHeight="1" x14ac:dyDescent="0.3">
      <c r="A423" s="941" t="s">
        <v>8686</v>
      </c>
      <c r="B423" s="943" t="s">
        <v>700</v>
      </c>
      <c r="C423" s="943" t="s">
        <v>7468</v>
      </c>
      <c r="D423" s="943" t="s">
        <v>8715</v>
      </c>
      <c r="E423" s="943" t="s">
        <v>8716</v>
      </c>
      <c r="F423" s="953"/>
      <c r="G423" s="953"/>
      <c r="H423" s="953"/>
      <c r="I423" s="953"/>
      <c r="J423" s="953">
        <v>1</v>
      </c>
      <c r="K423" s="953">
        <v>761</v>
      </c>
      <c r="L423" s="953"/>
      <c r="M423" s="953">
        <v>761</v>
      </c>
      <c r="N423" s="953">
        <v>1</v>
      </c>
      <c r="O423" s="953">
        <v>762</v>
      </c>
      <c r="P423" s="944"/>
      <c r="Q423" s="954">
        <v>762</v>
      </c>
    </row>
    <row r="424" spans="1:17" ht="14.4" customHeight="1" x14ac:dyDescent="0.3">
      <c r="A424" s="941" t="s">
        <v>8686</v>
      </c>
      <c r="B424" s="943" t="s">
        <v>700</v>
      </c>
      <c r="C424" s="943" t="s">
        <v>7468</v>
      </c>
      <c r="D424" s="943" t="s">
        <v>8717</v>
      </c>
      <c r="E424" s="943" t="s">
        <v>8718</v>
      </c>
      <c r="F424" s="953">
        <v>8</v>
      </c>
      <c r="G424" s="953">
        <v>4824</v>
      </c>
      <c r="H424" s="953">
        <v>1</v>
      </c>
      <c r="I424" s="953">
        <v>603</v>
      </c>
      <c r="J424" s="953">
        <v>6</v>
      </c>
      <c r="K424" s="953">
        <v>3624</v>
      </c>
      <c r="L424" s="953">
        <v>0.75124378109452739</v>
      </c>
      <c r="M424" s="953">
        <v>604</v>
      </c>
      <c r="N424" s="953">
        <v>9</v>
      </c>
      <c r="O424" s="953">
        <v>5460</v>
      </c>
      <c r="P424" s="944">
        <v>1.1318407960199004</v>
      </c>
      <c r="Q424" s="954">
        <v>606.66666666666663</v>
      </c>
    </row>
    <row r="425" spans="1:17" ht="14.4" customHeight="1" x14ac:dyDescent="0.3">
      <c r="A425" s="941" t="s">
        <v>8686</v>
      </c>
      <c r="B425" s="943" t="s">
        <v>700</v>
      </c>
      <c r="C425" s="943" t="s">
        <v>7468</v>
      </c>
      <c r="D425" s="943" t="s">
        <v>8719</v>
      </c>
      <c r="E425" s="943" t="s">
        <v>8720</v>
      </c>
      <c r="F425" s="953"/>
      <c r="G425" s="953"/>
      <c r="H425" s="953"/>
      <c r="I425" s="953"/>
      <c r="J425" s="953"/>
      <c r="K425" s="953"/>
      <c r="L425" s="953"/>
      <c r="M425" s="953"/>
      <c r="N425" s="953">
        <v>2</v>
      </c>
      <c r="O425" s="953">
        <v>304</v>
      </c>
      <c r="P425" s="944"/>
      <c r="Q425" s="954">
        <v>152</v>
      </c>
    </row>
    <row r="426" spans="1:17" ht="14.4" customHeight="1" x14ac:dyDescent="0.3">
      <c r="A426" s="941" t="s">
        <v>8721</v>
      </c>
      <c r="B426" s="943" t="s">
        <v>8355</v>
      </c>
      <c r="C426" s="943" t="s">
        <v>7468</v>
      </c>
      <c r="D426" s="943" t="s">
        <v>8722</v>
      </c>
      <c r="E426" s="943" t="s">
        <v>8723</v>
      </c>
      <c r="F426" s="953"/>
      <c r="G426" s="953"/>
      <c r="H426" s="953"/>
      <c r="I426" s="953"/>
      <c r="J426" s="953">
        <v>1</v>
      </c>
      <c r="K426" s="953">
        <v>1180</v>
      </c>
      <c r="L426" s="953"/>
      <c r="M426" s="953">
        <v>1180</v>
      </c>
      <c r="N426" s="953"/>
      <c r="O426" s="953"/>
      <c r="P426" s="944"/>
      <c r="Q426" s="954"/>
    </row>
    <row r="427" spans="1:17" ht="14.4" customHeight="1" x14ac:dyDescent="0.3">
      <c r="A427" s="941" t="s">
        <v>8721</v>
      </c>
      <c r="B427" s="943" t="s">
        <v>8355</v>
      </c>
      <c r="C427" s="943" t="s">
        <v>7468</v>
      </c>
      <c r="D427" s="943" t="s">
        <v>8724</v>
      </c>
      <c r="E427" s="943" t="s">
        <v>8725</v>
      </c>
      <c r="F427" s="953"/>
      <c r="G427" s="953"/>
      <c r="H427" s="953"/>
      <c r="I427" s="953"/>
      <c r="J427" s="953">
        <v>1</v>
      </c>
      <c r="K427" s="953">
        <v>989</v>
      </c>
      <c r="L427" s="953"/>
      <c r="M427" s="953">
        <v>989</v>
      </c>
      <c r="N427" s="953"/>
      <c r="O427" s="953"/>
      <c r="P427" s="944"/>
      <c r="Q427" s="954"/>
    </row>
    <row r="428" spans="1:17" ht="14.4" customHeight="1" x14ac:dyDescent="0.3">
      <c r="A428" s="941" t="s">
        <v>8721</v>
      </c>
      <c r="B428" s="943" t="s">
        <v>8355</v>
      </c>
      <c r="C428" s="943" t="s">
        <v>7468</v>
      </c>
      <c r="D428" s="943" t="s">
        <v>8726</v>
      </c>
      <c r="E428" s="943" t="s">
        <v>8727</v>
      </c>
      <c r="F428" s="953"/>
      <c r="G428" s="953"/>
      <c r="H428" s="953"/>
      <c r="I428" s="953"/>
      <c r="J428" s="953">
        <v>3</v>
      </c>
      <c r="K428" s="953">
        <v>2478</v>
      </c>
      <c r="L428" s="953"/>
      <c r="M428" s="953">
        <v>826</v>
      </c>
      <c r="N428" s="953"/>
      <c r="O428" s="953"/>
      <c r="P428" s="944"/>
      <c r="Q428" s="954"/>
    </row>
    <row r="429" spans="1:17" ht="14.4" customHeight="1" x14ac:dyDescent="0.3">
      <c r="A429" s="941" t="s">
        <v>8721</v>
      </c>
      <c r="B429" s="943" t="s">
        <v>8355</v>
      </c>
      <c r="C429" s="943" t="s">
        <v>7468</v>
      </c>
      <c r="D429" s="943" t="s">
        <v>8728</v>
      </c>
      <c r="E429" s="943" t="s">
        <v>8729</v>
      </c>
      <c r="F429" s="953"/>
      <c r="G429" s="953"/>
      <c r="H429" s="953"/>
      <c r="I429" s="953"/>
      <c r="J429" s="953">
        <v>1</v>
      </c>
      <c r="K429" s="953">
        <v>172</v>
      </c>
      <c r="L429" s="953"/>
      <c r="M429" s="953">
        <v>172</v>
      </c>
      <c r="N429" s="953"/>
      <c r="O429" s="953"/>
      <c r="P429" s="944"/>
      <c r="Q429" s="954"/>
    </row>
    <row r="430" spans="1:17" ht="14.4" customHeight="1" x14ac:dyDescent="0.3">
      <c r="A430" s="941" t="s">
        <v>8721</v>
      </c>
      <c r="B430" s="943" t="s">
        <v>8355</v>
      </c>
      <c r="C430" s="943" t="s">
        <v>7468</v>
      </c>
      <c r="D430" s="943" t="s">
        <v>6326</v>
      </c>
      <c r="E430" s="943" t="s">
        <v>8730</v>
      </c>
      <c r="F430" s="953"/>
      <c r="G430" s="953"/>
      <c r="H430" s="953"/>
      <c r="I430" s="953"/>
      <c r="J430" s="953">
        <v>2</v>
      </c>
      <c r="K430" s="953">
        <v>1090</v>
      </c>
      <c r="L430" s="953"/>
      <c r="M430" s="953">
        <v>545</v>
      </c>
      <c r="N430" s="953"/>
      <c r="O430" s="953"/>
      <c r="P430" s="944"/>
      <c r="Q430" s="954"/>
    </row>
    <row r="431" spans="1:17" ht="14.4" customHeight="1" x14ac:dyDescent="0.3">
      <c r="A431" s="941" t="s">
        <v>8721</v>
      </c>
      <c r="B431" s="943" t="s">
        <v>8355</v>
      </c>
      <c r="C431" s="943" t="s">
        <v>7468</v>
      </c>
      <c r="D431" s="943" t="s">
        <v>8731</v>
      </c>
      <c r="E431" s="943" t="s">
        <v>8732</v>
      </c>
      <c r="F431" s="953"/>
      <c r="G431" s="953"/>
      <c r="H431" s="953"/>
      <c r="I431" s="953"/>
      <c r="J431" s="953">
        <v>2</v>
      </c>
      <c r="K431" s="953">
        <v>688</v>
      </c>
      <c r="L431" s="953"/>
      <c r="M431" s="953">
        <v>344</v>
      </c>
      <c r="N431" s="953">
        <v>1</v>
      </c>
      <c r="O431" s="953">
        <v>346</v>
      </c>
      <c r="P431" s="944"/>
      <c r="Q431" s="954">
        <v>346</v>
      </c>
    </row>
    <row r="432" spans="1:17" ht="14.4" customHeight="1" x14ac:dyDescent="0.3">
      <c r="A432" s="941" t="s">
        <v>8721</v>
      </c>
      <c r="B432" s="943" t="s">
        <v>8355</v>
      </c>
      <c r="C432" s="943" t="s">
        <v>7468</v>
      </c>
      <c r="D432" s="943" t="s">
        <v>8733</v>
      </c>
      <c r="E432" s="943" t="s">
        <v>8734</v>
      </c>
      <c r="F432" s="953"/>
      <c r="G432" s="953"/>
      <c r="H432" s="953"/>
      <c r="I432" s="953"/>
      <c r="J432" s="953"/>
      <c r="K432" s="953"/>
      <c r="L432" s="953"/>
      <c r="M432" s="953"/>
      <c r="N432" s="953">
        <v>1</v>
      </c>
      <c r="O432" s="953">
        <v>111</v>
      </c>
      <c r="P432" s="944"/>
      <c r="Q432" s="954">
        <v>111</v>
      </c>
    </row>
    <row r="433" spans="1:17" ht="14.4" customHeight="1" x14ac:dyDescent="0.3">
      <c r="A433" s="941" t="s">
        <v>8721</v>
      </c>
      <c r="B433" s="943" t="s">
        <v>8355</v>
      </c>
      <c r="C433" s="943" t="s">
        <v>7468</v>
      </c>
      <c r="D433" s="943" t="s">
        <v>8735</v>
      </c>
      <c r="E433" s="943" t="s">
        <v>8736</v>
      </c>
      <c r="F433" s="953"/>
      <c r="G433" s="953"/>
      <c r="H433" s="953"/>
      <c r="I433" s="953"/>
      <c r="J433" s="953">
        <v>2</v>
      </c>
      <c r="K433" s="953">
        <v>656</v>
      </c>
      <c r="L433" s="953"/>
      <c r="M433" s="953">
        <v>328</v>
      </c>
      <c r="N433" s="953"/>
      <c r="O433" s="953"/>
      <c r="P433" s="944"/>
      <c r="Q433" s="954"/>
    </row>
    <row r="434" spans="1:17" ht="14.4" customHeight="1" x14ac:dyDescent="0.3">
      <c r="A434" s="941" t="s">
        <v>8721</v>
      </c>
      <c r="B434" s="943" t="s">
        <v>8355</v>
      </c>
      <c r="C434" s="943" t="s">
        <v>7468</v>
      </c>
      <c r="D434" s="943" t="s">
        <v>8737</v>
      </c>
      <c r="E434" s="943" t="s">
        <v>8738</v>
      </c>
      <c r="F434" s="953"/>
      <c r="G434" s="953"/>
      <c r="H434" s="953"/>
      <c r="I434" s="953"/>
      <c r="J434" s="953">
        <v>2</v>
      </c>
      <c r="K434" s="953">
        <v>408</v>
      </c>
      <c r="L434" s="953"/>
      <c r="M434" s="953">
        <v>204</v>
      </c>
      <c r="N434" s="953">
        <v>1</v>
      </c>
      <c r="O434" s="953">
        <v>206</v>
      </c>
      <c r="P434" s="944"/>
      <c r="Q434" s="954">
        <v>206</v>
      </c>
    </row>
    <row r="435" spans="1:17" ht="14.4" customHeight="1" x14ac:dyDescent="0.3">
      <c r="A435" s="941" t="s">
        <v>8721</v>
      </c>
      <c r="B435" s="943" t="s">
        <v>8355</v>
      </c>
      <c r="C435" s="943" t="s">
        <v>7468</v>
      </c>
      <c r="D435" s="943" t="s">
        <v>8739</v>
      </c>
      <c r="E435" s="943" t="s">
        <v>8740</v>
      </c>
      <c r="F435" s="953"/>
      <c r="G435" s="953"/>
      <c r="H435" s="953"/>
      <c r="I435" s="953"/>
      <c r="J435" s="953">
        <v>1</v>
      </c>
      <c r="K435" s="953">
        <v>38</v>
      </c>
      <c r="L435" s="953"/>
      <c r="M435" s="953">
        <v>38</v>
      </c>
      <c r="N435" s="953"/>
      <c r="O435" s="953"/>
      <c r="P435" s="944"/>
      <c r="Q435" s="954"/>
    </row>
    <row r="436" spans="1:17" ht="14.4" customHeight="1" x14ac:dyDescent="0.3">
      <c r="A436" s="941" t="s">
        <v>8721</v>
      </c>
      <c r="B436" s="943" t="s">
        <v>8355</v>
      </c>
      <c r="C436" s="943" t="s">
        <v>7468</v>
      </c>
      <c r="D436" s="943" t="s">
        <v>8741</v>
      </c>
      <c r="E436" s="943" t="s">
        <v>8742</v>
      </c>
      <c r="F436" s="953"/>
      <c r="G436" s="953"/>
      <c r="H436" s="953"/>
      <c r="I436" s="953"/>
      <c r="J436" s="953">
        <v>1</v>
      </c>
      <c r="K436" s="953">
        <v>473</v>
      </c>
      <c r="L436" s="953"/>
      <c r="M436" s="953">
        <v>473</v>
      </c>
      <c r="N436" s="953"/>
      <c r="O436" s="953"/>
      <c r="P436" s="944"/>
      <c r="Q436" s="954"/>
    </row>
    <row r="437" spans="1:17" ht="14.4" customHeight="1" x14ac:dyDescent="0.3">
      <c r="A437" s="941" t="s">
        <v>8721</v>
      </c>
      <c r="B437" s="943" t="s">
        <v>8355</v>
      </c>
      <c r="C437" s="943" t="s">
        <v>7468</v>
      </c>
      <c r="D437" s="943" t="s">
        <v>8743</v>
      </c>
      <c r="E437" s="943" t="s">
        <v>8744</v>
      </c>
      <c r="F437" s="953"/>
      <c r="G437" s="953"/>
      <c r="H437" s="953"/>
      <c r="I437" s="953"/>
      <c r="J437" s="953">
        <v>1</v>
      </c>
      <c r="K437" s="953">
        <v>166</v>
      </c>
      <c r="L437" s="953"/>
      <c r="M437" s="953">
        <v>166</v>
      </c>
      <c r="N437" s="953"/>
      <c r="O437" s="953"/>
      <c r="P437" s="944"/>
      <c r="Q437" s="954"/>
    </row>
    <row r="438" spans="1:17" ht="14.4" customHeight="1" x14ac:dyDescent="0.3">
      <c r="A438" s="941" t="s">
        <v>8721</v>
      </c>
      <c r="B438" s="943" t="s">
        <v>8355</v>
      </c>
      <c r="C438" s="943" t="s">
        <v>7468</v>
      </c>
      <c r="D438" s="943" t="s">
        <v>8745</v>
      </c>
      <c r="E438" s="943" t="s">
        <v>8746</v>
      </c>
      <c r="F438" s="953"/>
      <c r="G438" s="953"/>
      <c r="H438" s="953"/>
      <c r="I438" s="953"/>
      <c r="J438" s="953">
        <v>1</v>
      </c>
      <c r="K438" s="953">
        <v>256</v>
      </c>
      <c r="L438" s="953"/>
      <c r="M438" s="953">
        <v>256</v>
      </c>
      <c r="N438" s="953"/>
      <c r="O438" s="953"/>
      <c r="P438" s="944"/>
      <c r="Q438" s="954"/>
    </row>
    <row r="439" spans="1:17" ht="14.4" customHeight="1" x14ac:dyDescent="0.3">
      <c r="A439" s="941" t="s">
        <v>8747</v>
      </c>
      <c r="B439" s="943" t="s">
        <v>8037</v>
      </c>
      <c r="C439" s="943" t="s">
        <v>7468</v>
      </c>
      <c r="D439" s="943" t="s">
        <v>8662</v>
      </c>
      <c r="E439" s="943" t="s">
        <v>8663</v>
      </c>
      <c r="F439" s="953"/>
      <c r="G439" s="953"/>
      <c r="H439" s="953"/>
      <c r="I439" s="953"/>
      <c r="J439" s="953">
        <v>2</v>
      </c>
      <c r="K439" s="953">
        <v>25558</v>
      </c>
      <c r="L439" s="953"/>
      <c r="M439" s="953">
        <v>12779</v>
      </c>
      <c r="N439" s="953"/>
      <c r="O439" s="953"/>
      <c r="P439" s="944"/>
      <c r="Q439" s="954"/>
    </row>
    <row r="440" spans="1:17" ht="14.4" customHeight="1" x14ac:dyDescent="0.3">
      <c r="A440" s="941" t="s">
        <v>8747</v>
      </c>
      <c r="B440" s="943" t="s">
        <v>8037</v>
      </c>
      <c r="C440" s="943" t="s">
        <v>7468</v>
      </c>
      <c r="D440" s="943" t="s">
        <v>8038</v>
      </c>
      <c r="E440" s="943" t="s">
        <v>8039</v>
      </c>
      <c r="F440" s="953">
        <v>4</v>
      </c>
      <c r="G440" s="953">
        <v>4944</v>
      </c>
      <c r="H440" s="953">
        <v>1</v>
      </c>
      <c r="I440" s="953">
        <v>1236</v>
      </c>
      <c r="J440" s="953">
        <v>8</v>
      </c>
      <c r="K440" s="953">
        <v>9960</v>
      </c>
      <c r="L440" s="953">
        <v>2.0145631067961167</v>
      </c>
      <c r="M440" s="953">
        <v>1245</v>
      </c>
      <c r="N440" s="953">
        <v>11</v>
      </c>
      <c r="O440" s="953">
        <v>13759</v>
      </c>
      <c r="P440" s="944">
        <v>2.7829692556634305</v>
      </c>
      <c r="Q440" s="954">
        <v>1250.8181818181818</v>
      </c>
    </row>
    <row r="441" spans="1:17" ht="14.4" customHeight="1" x14ac:dyDescent="0.3">
      <c r="A441" s="941" t="s">
        <v>8747</v>
      </c>
      <c r="B441" s="943" t="s">
        <v>8037</v>
      </c>
      <c r="C441" s="943" t="s">
        <v>7468</v>
      </c>
      <c r="D441" s="943" t="s">
        <v>8748</v>
      </c>
      <c r="E441" s="943" t="s">
        <v>8749</v>
      </c>
      <c r="F441" s="953">
        <v>12</v>
      </c>
      <c r="G441" s="953">
        <v>111540</v>
      </c>
      <c r="H441" s="953">
        <v>1</v>
      </c>
      <c r="I441" s="953">
        <v>9295</v>
      </c>
      <c r="J441" s="953">
        <v>6</v>
      </c>
      <c r="K441" s="953">
        <v>56022</v>
      </c>
      <c r="L441" s="953">
        <v>0.50225927918235613</v>
      </c>
      <c r="M441" s="953">
        <v>9337</v>
      </c>
      <c r="N441" s="953">
        <v>29</v>
      </c>
      <c r="O441" s="953">
        <v>272198</v>
      </c>
      <c r="P441" s="944">
        <v>2.4403622019006632</v>
      </c>
      <c r="Q441" s="954">
        <v>9386.1379310344819</v>
      </c>
    </row>
    <row r="442" spans="1:17" ht="14.4" customHeight="1" x14ac:dyDescent="0.3">
      <c r="A442" s="941" t="s">
        <v>8747</v>
      </c>
      <c r="B442" s="943" t="s">
        <v>8037</v>
      </c>
      <c r="C442" s="943" t="s">
        <v>7468</v>
      </c>
      <c r="D442" s="943" t="s">
        <v>8678</v>
      </c>
      <c r="E442" s="943" t="s">
        <v>8679</v>
      </c>
      <c r="F442" s="953">
        <v>24</v>
      </c>
      <c r="G442" s="953">
        <v>53304</v>
      </c>
      <c r="H442" s="953">
        <v>1</v>
      </c>
      <c r="I442" s="953">
        <v>2221</v>
      </c>
      <c r="J442" s="953">
        <v>15</v>
      </c>
      <c r="K442" s="953">
        <v>33495</v>
      </c>
      <c r="L442" s="953">
        <v>0.62837685727149928</v>
      </c>
      <c r="M442" s="953">
        <v>2233</v>
      </c>
      <c r="N442" s="953">
        <v>1</v>
      </c>
      <c r="O442" s="953">
        <v>2233</v>
      </c>
      <c r="P442" s="944">
        <v>4.1891790484766621E-2</v>
      </c>
      <c r="Q442" s="954">
        <v>2233</v>
      </c>
    </row>
    <row r="443" spans="1:17" ht="14.4" customHeight="1" thickBot="1" x14ac:dyDescent="0.35">
      <c r="A443" s="946" t="s">
        <v>8747</v>
      </c>
      <c r="B443" s="948" t="s">
        <v>8037</v>
      </c>
      <c r="C443" s="948" t="s">
        <v>7468</v>
      </c>
      <c r="D443" s="948" t="s">
        <v>8750</v>
      </c>
      <c r="E443" s="948" t="s">
        <v>8751</v>
      </c>
      <c r="F443" s="955">
        <v>1</v>
      </c>
      <c r="G443" s="955">
        <v>7546</v>
      </c>
      <c r="H443" s="955">
        <v>1</v>
      </c>
      <c r="I443" s="955">
        <v>7546</v>
      </c>
      <c r="J443" s="955">
        <v>6</v>
      </c>
      <c r="K443" s="955">
        <v>45294</v>
      </c>
      <c r="L443" s="955">
        <v>6.0023853697323082</v>
      </c>
      <c r="M443" s="955">
        <v>7549</v>
      </c>
      <c r="N443" s="955">
        <v>11</v>
      </c>
      <c r="O443" s="955">
        <v>83055</v>
      </c>
      <c r="P443" s="949">
        <v>11.006493506493506</v>
      </c>
      <c r="Q443" s="956">
        <v>7550.454545454545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334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11886</v>
      </c>
      <c r="D3" s="197">
        <f>SUBTOTAL(9,D6:D1048576)</f>
        <v>11610</v>
      </c>
      <c r="E3" s="197">
        <f>SUBTOTAL(9,E6:E1048576)</f>
        <v>12421</v>
      </c>
      <c r="F3" s="198">
        <f>IF(OR(E3=0,C3=0),"",E3/C3)</f>
        <v>1.0450109372370857</v>
      </c>
      <c r="G3" s="452">
        <f>SUBTOTAL(9,G6:G1048576)</f>
        <v>10482.200999999999</v>
      </c>
      <c r="H3" s="453">
        <f>SUBTOTAL(9,H6:H1048576)</f>
        <v>10506.998699999995</v>
      </c>
      <c r="I3" s="453">
        <f>SUBTOTAL(9,I6:I1048576)</f>
        <v>11156.43150000001</v>
      </c>
      <c r="J3" s="198">
        <f>IF(OR(I3=0,G3=0),"",I3/G3)</f>
        <v>1.0643214626393838</v>
      </c>
      <c r="K3" s="452">
        <f>SUBTOTAL(9,K6:K1048576)</f>
        <v>950.88</v>
      </c>
      <c r="L3" s="453">
        <f>SUBTOTAL(9,L6:L1048576)</f>
        <v>928.8</v>
      </c>
      <c r="M3" s="453">
        <f>SUBTOTAL(9,M6:M1048576)</f>
        <v>993.68</v>
      </c>
      <c r="N3" s="199">
        <f>IF(OR(M3=0,E3=0),"",M3/E3)</f>
        <v>0.08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57"/>
      <c r="B5" s="958"/>
      <c r="C5" s="961">
        <v>2012</v>
      </c>
      <c r="D5" s="961">
        <v>2013</v>
      </c>
      <c r="E5" s="961">
        <v>2014</v>
      </c>
      <c r="F5" s="962" t="s">
        <v>2</v>
      </c>
      <c r="G5" s="966">
        <v>2012</v>
      </c>
      <c r="H5" s="961">
        <v>2013</v>
      </c>
      <c r="I5" s="961">
        <v>2014</v>
      </c>
      <c r="J5" s="962" t="s">
        <v>2</v>
      </c>
      <c r="K5" s="966">
        <v>2012</v>
      </c>
      <c r="L5" s="961">
        <v>2013</v>
      </c>
      <c r="M5" s="961">
        <v>2014</v>
      </c>
      <c r="N5" s="967" t="s">
        <v>93</v>
      </c>
    </row>
    <row r="6" spans="1:14" ht="14.4" customHeight="1" thickBot="1" x14ac:dyDescent="0.35">
      <c r="A6" s="959" t="s">
        <v>7680</v>
      </c>
      <c r="B6" s="960" t="s">
        <v>8753</v>
      </c>
      <c r="C6" s="963">
        <v>11886</v>
      </c>
      <c r="D6" s="964">
        <v>11610</v>
      </c>
      <c r="E6" s="964">
        <v>12421</v>
      </c>
      <c r="F6" s="965">
        <v>1.0450109372370857</v>
      </c>
      <c r="G6" s="963">
        <v>10482.200999999999</v>
      </c>
      <c r="H6" s="964">
        <v>10506.998699999995</v>
      </c>
      <c r="I6" s="964">
        <v>11156.43150000001</v>
      </c>
      <c r="J6" s="965">
        <v>1.0643214626393838</v>
      </c>
      <c r="K6" s="963">
        <v>950.88</v>
      </c>
      <c r="L6" s="964">
        <v>928.8</v>
      </c>
      <c r="M6" s="964">
        <v>993.68</v>
      </c>
      <c r="N6" s="968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0.52492694851230715</v>
      </c>
      <c r="C4" s="331">
        <f t="shared" ref="C4:M4" si="0">(C10+C8)/C6</f>
        <v>0.5754190118346314</v>
      </c>
      <c r="D4" s="331">
        <f t="shared" si="0"/>
        <v>0.61911115776467096</v>
      </c>
      <c r="E4" s="331">
        <f t="shared" si="0"/>
        <v>0.60684381106288832</v>
      </c>
      <c r="F4" s="331">
        <f t="shared" si="0"/>
        <v>0.60076715568027983</v>
      </c>
      <c r="G4" s="331">
        <f t="shared" si="0"/>
        <v>0.61364074534591428</v>
      </c>
      <c r="H4" s="331">
        <f t="shared" si="0"/>
        <v>0.59288002098269665</v>
      </c>
      <c r="I4" s="331">
        <f t="shared" si="0"/>
        <v>0.58281639808635888</v>
      </c>
      <c r="J4" s="331">
        <f t="shared" si="0"/>
        <v>0.58471233517916799</v>
      </c>
      <c r="K4" s="331">
        <f t="shared" si="0"/>
        <v>0.58197247315671097</v>
      </c>
      <c r="L4" s="331">
        <f t="shared" si="0"/>
        <v>0.34261952924975553</v>
      </c>
      <c r="M4" s="331">
        <f t="shared" si="0"/>
        <v>0.34261952924975553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25561.170060000099</v>
      </c>
      <c r="C5" s="331">
        <f>IF(ISERROR(VLOOKUP($A5,'Man Tab'!$A:$Q,COLUMN()+2,0)),0,VLOOKUP($A5,'Man Tab'!$A:$Q,COLUMN()+2,0))</f>
        <v>22572.500240000001</v>
      </c>
      <c r="D5" s="331">
        <f>IF(ISERROR(VLOOKUP($A5,'Man Tab'!$A:$Q,COLUMN()+2,0)),0,VLOOKUP($A5,'Man Tab'!$A:$Q,COLUMN()+2,0))</f>
        <v>23382.605</v>
      </c>
      <c r="E5" s="331">
        <f>IF(ISERROR(VLOOKUP($A5,'Man Tab'!$A:$Q,COLUMN()+2,0)),0,VLOOKUP($A5,'Man Tab'!$A:$Q,COLUMN()+2,0))</f>
        <v>26504.819940000001</v>
      </c>
      <c r="F5" s="331">
        <f>IF(ISERROR(VLOOKUP($A5,'Man Tab'!$A:$Q,COLUMN()+2,0)),0,VLOOKUP($A5,'Man Tab'!$A:$Q,COLUMN()+2,0))</f>
        <v>25592.964380000001</v>
      </c>
      <c r="G5" s="331">
        <f>IF(ISERROR(VLOOKUP($A5,'Man Tab'!$A:$Q,COLUMN()+2,0)),0,VLOOKUP($A5,'Man Tab'!$A:$Q,COLUMN()+2,0))</f>
        <v>24472.806659999998</v>
      </c>
      <c r="H5" s="331">
        <f>IF(ISERROR(VLOOKUP($A5,'Man Tab'!$A:$Q,COLUMN()+2,0)),0,VLOOKUP($A5,'Man Tab'!$A:$Q,COLUMN()+2,0))</f>
        <v>30882.310020000001</v>
      </c>
      <c r="I5" s="331">
        <f>IF(ISERROR(VLOOKUP($A5,'Man Tab'!$A:$Q,COLUMN()+2,0)),0,VLOOKUP($A5,'Man Tab'!$A:$Q,COLUMN()+2,0))</f>
        <v>23910.913189999999</v>
      </c>
      <c r="J5" s="331">
        <f>IF(ISERROR(VLOOKUP($A5,'Man Tab'!$A:$Q,COLUMN()+2,0)),0,VLOOKUP($A5,'Man Tab'!$A:$Q,COLUMN()+2,0))</f>
        <v>26274.25691</v>
      </c>
      <c r="K5" s="331">
        <f>IF(ISERROR(VLOOKUP($A5,'Man Tab'!$A:$Q,COLUMN()+2,0)),0,VLOOKUP($A5,'Man Tab'!$A:$Q,COLUMN()+2,0))</f>
        <v>28006.601760000001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25561.170060000099</v>
      </c>
      <c r="C6" s="333">
        <f t="shared" ref="C6:M6" si="1">C5+B6</f>
        <v>48133.6703000001</v>
      </c>
      <c r="D6" s="333">
        <f t="shared" si="1"/>
        <v>71516.275300000096</v>
      </c>
      <c r="E6" s="333">
        <f t="shared" si="1"/>
        <v>98021.095240000097</v>
      </c>
      <c r="F6" s="333">
        <f t="shared" si="1"/>
        <v>123614.0596200001</v>
      </c>
      <c r="G6" s="333">
        <f t="shared" si="1"/>
        <v>148086.8662800001</v>
      </c>
      <c r="H6" s="333">
        <f t="shared" si="1"/>
        <v>178969.17630000011</v>
      </c>
      <c r="I6" s="333">
        <f t="shared" si="1"/>
        <v>202880.0894900001</v>
      </c>
      <c r="J6" s="333">
        <f t="shared" si="1"/>
        <v>229154.3464000001</v>
      </c>
      <c r="K6" s="333">
        <f t="shared" si="1"/>
        <v>257160.94816000009</v>
      </c>
      <c r="L6" s="333">
        <f t="shared" si="1"/>
        <v>257160.94816000009</v>
      </c>
      <c r="M6" s="333">
        <f t="shared" si="1"/>
        <v>257160.94816000009</v>
      </c>
    </row>
    <row r="7" spans="1:13" ht="14.4" customHeight="1" x14ac:dyDescent="0.3">
      <c r="A7" s="332" t="s">
        <v>127</v>
      </c>
      <c r="B7" s="332">
        <v>173.71299999999999</v>
      </c>
      <c r="C7" s="332">
        <v>366.06099999999998</v>
      </c>
      <c r="D7" s="332">
        <v>595.76300000000003</v>
      </c>
      <c r="E7" s="332">
        <v>802.47299999999996</v>
      </c>
      <c r="F7" s="332">
        <v>981.41399999999999</v>
      </c>
      <c r="G7" s="332">
        <v>1186.6569999999999</v>
      </c>
      <c r="H7" s="332">
        <v>1426.5</v>
      </c>
      <c r="I7" s="332">
        <v>1629.3869999999999</v>
      </c>
      <c r="J7" s="332">
        <v>1849.354</v>
      </c>
      <c r="K7" s="332">
        <v>2051.741</v>
      </c>
      <c r="L7" s="332"/>
      <c r="M7" s="332"/>
    </row>
    <row r="8" spans="1:13" ht="14.4" customHeight="1" x14ac:dyDescent="0.3">
      <c r="A8" s="332" t="s">
        <v>99</v>
      </c>
      <c r="B8" s="333">
        <f>B7*30</f>
        <v>5211.3899999999994</v>
      </c>
      <c r="C8" s="333">
        <f t="shared" ref="C8:M8" si="2">C7*30</f>
        <v>10981.83</v>
      </c>
      <c r="D8" s="333">
        <f t="shared" si="2"/>
        <v>17872.89</v>
      </c>
      <c r="E8" s="333">
        <f t="shared" si="2"/>
        <v>24074.19</v>
      </c>
      <c r="F8" s="333">
        <f t="shared" si="2"/>
        <v>29442.42</v>
      </c>
      <c r="G8" s="333">
        <f t="shared" si="2"/>
        <v>35599.71</v>
      </c>
      <c r="H8" s="333">
        <f t="shared" si="2"/>
        <v>42795</v>
      </c>
      <c r="I8" s="333">
        <f t="shared" si="2"/>
        <v>48881.61</v>
      </c>
      <c r="J8" s="333">
        <f t="shared" si="2"/>
        <v>55480.62</v>
      </c>
      <c r="K8" s="333">
        <f t="shared" si="2"/>
        <v>61552.229999999996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8206357</v>
      </c>
      <c r="C9" s="332">
        <v>8508842</v>
      </c>
      <c r="D9" s="332">
        <v>9688435</v>
      </c>
      <c r="E9" s="332">
        <v>9005671</v>
      </c>
      <c r="F9" s="332">
        <v>9411542</v>
      </c>
      <c r="G9" s="332">
        <v>10451578</v>
      </c>
      <c r="H9" s="332">
        <v>8039824</v>
      </c>
      <c r="I9" s="332">
        <v>6047984</v>
      </c>
      <c r="J9" s="332">
        <v>9148520</v>
      </c>
      <c r="K9" s="332">
        <v>9599610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8206.357</v>
      </c>
      <c r="C10" s="333">
        <f t="shared" ref="C10:M10" si="3">C9/1000+B10</f>
        <v>16715.199000000001</v>
      </c>
      <c r="D10" s="333">
        <f t="shared" si="3"/>
        <v>26403.633999999998</v>
      </c>
      <c r="E10" s="333">
        <f t="shared" si="3"/>
        <v>35409.305</v>
      </c>
      <c r="F10" s="333">
        <f t="shared" si="3"/>
        <v>44820.847000000002</v>
      </c>
      <c r="G10" s="333">
        <f t="shared" si="3"/>
        <v>55272.425000000003</v>
      </c>
      <c r="H10" s="333">
        <f t="shared" si="3"/>
        <v>63312.249000000003</v>
      </c>
      <c r="I10" s="333">
        <f t="shared" si="3"/>
        <v>69360.233000000007</v>
      </c>
      <c r="J10" s="333">
        <f t="shared" si="3"/>
        <v>78508.753000000012</v>
      </c>
      <c r="K10" s="333">
        <f t="shared" si="3"/>
        <v>88108.363000000012</v>
      </c>
      <c r="L10" s="333">
        <f t="shared" si="3"/>
        <v>88108.363000000012</v>
      </c>
      <c r="M10" s="333">
        <f t="shared" si="3"/>
        <v>88108.363000000012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10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0.50724248310082876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0.50724248310082876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336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334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2014</v>
      </c>
      <c r="C4" s="264" t="s">
        <v>30</v>
      </c>
      <c r="D4" s="242" t="s">
        <v>209</v>
      </c>
      <c r="E4" s="242" t="s">
        <v>210</v>
      </c>
      <c r="F4" s="242" t="s">
        <v>211</v>
      </c>
      <c r="G4" s="242" t="s">
        <v>212</v>
      </c>
      <c r="H4" s="242" t="s">
        <v>213</v>
      </c>
      <c r="I4" s="242" t="s">
        <v>214</v>
      </c>
      <c r="J4" s="242" t="s">
        <v>215</v>
      </c>
      <c r="K4" s="242" t="s">
        <v>216</v>
      </c>
      <c r="L4" s="242" t="s">
        <v>217</v>
      </c>
      <c r="M4" s="242" t="s">
        <v>218</v>
      </c>
      <c r="N4" s="242" t="s">
        <v>219</v>
      </c>
      <c r="O4" s="242" t="s">
        <v>220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335</v>
      </c>
    </row>
    <row r="7" spans="1:17" ht="14.4" customHeight="1" x14ac:dyDescent="0.3">
      <c r="A7" s="19" t="s">
        <v>35</v>
      </c>
      <c r="B7" s="55">
        <v>192504.934574151</v>
      </c>
      <c r="C7" s="56">
        <v>16042.077881179301</v>
      </c>
      <c r="D7" s="56">
        <v>17458.0396600001</v>
      </c>
      <c r="E7" s="56">
        <v>14185.972760000001</v>
      </c>
      <c r="F7" s="56">
        <v>15287.350700000001</v>
      </c>
      <c r="G7" s="56">
        <v>16978.29895</v>
      </c>
      <c r="H7" s="56">
        <v>18157.050350000001</v>
      </c>
      <c r="I7" s="56">
        <v>17118.377039999999</v>
      </c>
      <c r="J7" s="56">
        <v>21023.761310000002</v>
      </c>
      <c r="K7" s="56">
        <v>16324.338449999999</v>
      </c>
      <c r="L7" s="56">
        <v>19484.823499999999</v>
      </c>
      <c r="M7" s="56">
        <v>20224.82632</v>
      </c>
      <c r="N7" s="56">
        <v>0</v>
      </c>
      <c r="O7" s="56">
        <v>0</v>
      </c>
      <c r="P7" s="57">
        <v>176242.83903999999</v>
      </c>
      <c r="Q7" s="189">
        <v>1.098628496541</v>
      </c>
    </row>
    <row r="8" spans="1:17" ht="14.4" customHeight="1" x14ac:dyDescent="0.3">
      <c r="A8" s="19" t="s">
        <v>36</v>
      </c>
      <c r="B8" s="55">
        <v>1731.28130071493</v>
      </c>
      <c r="C8" s="56">
        <v>144.27344172624399</v>
      </c>
      <c r="D8" s="56">
        <v>121.471000000001</v>
      </c>
      <c r="E8" s="56">
        <v>163.238</v>
      </c>
      <c r="F8" s="56">
        <v>130.29</v>
      </c>
      <c r="G8" s="56">
        <v>132.38800000000001</v>
      </c>
      <c r="H8" s="56">
        <v>219.381</v>
      </c>
      <c r="I8" s="56">
        <v>213.87700000000001</v>
      </c>
      <c r="J8" s="56">
        <v>232.52699999999999</v>
      </c>
      <c r="K8" s="56">
        <v>205.70099999999999</v>
      </c>
      <c r="L8" s="56">
        <v>201.90600000000001</v>
      </c>
      <c r="M8" s="56">
        <v>189.48</v>
      </c>
      <c r="N8" s="56">
        <v>0</v>
      </c>
      <c r="O8" s="56">
        <v>0</v>
      </c>
      <c r="P8" s="57">
        <v>1810.259</v>
      </c>
      <c r="Q8" s="189">
        <v>1.254741675487</v>
      </c>
    </row>
    <row r="9" spans="1:17" ht="14.4" customHeight="1" x14ac:dyDescent="0.3">
      <c r="A9" s="19" t="s">
        <v>37</v>
      </c>
      <c r="B9" s="55">
        <v>1803.93180515059</v>
      </c>
      <c r="C9" s="56">
        <v>150.32765042921599</v>
      </c>
      <c r="D9" s="56">
        <v>116.607320000001</v>
      </c>
      <c r="E9" s="56">
        <v>174.81272999999999</v>
      </c>
      <c r="F9" s="56">
        <v>123.55947</v>
      </c>
      <c r="G9" s="56">
        <v>190.94229999999999</v>
      </c>
      <c r="H9" s="56">
        <v>129.09703999999999</v>
      </c>
      <c r="I9" s="56">
        <v>152.36998</v>
      </c>
      <c r="J9" s="56">
        <v>203.59173999999999</v>
      </c>
      <c r="K9" s="56">
        <v>178.32727</v>
      </c>
      <c r="L9" s="56">
        <v>134.53879000000001</v>
      </c>
      <c r="M9" s="56">
        <v>121.4252</v>
      </c>
      <c r="N9" s="56">
        <v>0</v>
      </c>
      <c r="O9" s="56">
        <v>0</v>
      </c>
      <c r="P9" s="57">
        <v>1525.2718400000001</v>
      </c>
      <c r="Q9" s="189">
        <v>1.0146315968120001</v>
      </c>
    </row>
    <row r="10" spans="1:17" ht="14.4" customHeight="1" x14ac:dyDescent="0.3">
      <c r="A10" s="19" t="s">
        <v>38</v>
      </c>
      <c r="B10" s="55">
        <v>1122.9960394134</v>
      </c>
      <c r="C10" s="56">
        <v>93.583003284450001</v>
      </c>
      <c r="D10" s="56">
        <v>132.53820000000101</v>
      </c>
      <c r="E10" s="56">
        <v>117.79154</v>
      </c>
      <c r="F10" s="56">
        <v>112.37497999999999</v>
      </c>
      <c r="G10" s="56">
        <v>112.0596</v>
      </c>
      <c r="H10" s="56">
        <v>117.28084</v>
      </c>
      <c r="I10" s="56">
        <v>109.04788000000001</v>
      </c>
      <c r="J10" s="56">
        <v>120.84741</v>
      </c>
      <c r="K10" s="56">
        <v>114.27282</v>
      </c>
      <c r="L10" s="56">
        <v>109.58246</v>
      </c>
      <c r="M10" s="56">
        <v>113.77809000000001</v>
      </c>
      <c r="N10" s="56">
        <v>0</v>
      </c>
      <c r="O10" s="56">
        <v>0</v>
      </c>
      <c r="P10" s="57">
        <v>1159.5738200000001</v>
      </c>
      <c r="Q10" s="189">
        <v>1.23908592298</v>
      </c>
    </row>
    <row r="11" spans="1:17" ht="14.4" customHeight="1" x14ac:dyDescent="0.3">
      <c r="A11" s="19" t="s">
        <v>39</v>
      </c>
      <c r="B11" s="55">
        <v>575.44886922831597</v>
      </c>
      <c r="C11" s="56">
        <v>47.954072435693</v>
      </c>
      <c r="D11" s="56">
        <v>53.432279999999999</v>
      </c>
      <c r="E11" s="56">
        <v>32.212000000000003</v>
      </c>
      <c r="F11" s="56">
        <v>45.509459999999997</v>
      </c>
      <c r="G11" s="56">
        <v>42.442509999999999</v>
      </c>
      <c r="H11" s="56">
        <v>49.943910000000002</v>
      </c>
      <c r="I11" s="56">
        <v>47.974460000000001</v>
      </c>
      <c r="J11" s="56">
        <v>47.122320000000002</v>
      </c>
      <c r="K11" s="56">
        <v>46.186660000000003</v>
      </c>
      <c r="L11" s="56">
        <v>55.801609999999997</v>
      </c>
      <c r="M11" s="56">
        <v>56.786969999999997</v>
      </c>
      <c r="N11" s="56">
        <v>0</v>
      </c>
      <c r="O11" s="56">
        <v>0</v>
      </c>
      <c r="P11" s="57">
        <v>477.41217999999998</v>
      </c>
      <c r="Q11" s="189">
        <v>0.99556128552000001</v>
      </c>
    </row>
    <row r="12" spans="1:17" ht="14.4" customHeight="1" x14ac:dyDescent="0.3">
      <c r="A12" s="19" t="s">
        <v>40</v>
      </c>
      <c r="B12" s="55">
        <v>330.10326129247898</v>
      </c>
      <c r="C12" s="56">
        <v>27.508605107706</v>
      </c>
      <c r="D12" s="56">
        <v>1.47373</v>
      </c>
      <c r="E12" s="56">
        <v>3.7695799999999999</v>
      </c>
      <c r="F12" s="56">
        <v>3.7623199999999999</v>
      </c>
      <c r="G12" s="56">
        <v>1.9871399999999999</v>
      </c>
      <c r="H12" s="56">
        <v>4.4544899999999998</v>
      </c>
      <c r="I12" s="56">
        <v>6.1385500000000004</v>
      </c>
      <c r="J12" s="56">
        <v>6.7990599999999999</v>
      </c>
      <c r="K12" s="56">
        <v>0.30215999999999998</v>
      </c>
      <c r="L12" s="56">
        <v>4.3528200000000004</v>
      </c>
      <c r="M12" s="56">
        <v>13.90832</v>
      </c>
      <c r="N12" s="56">
        <v>0</v>
      </c>
      <c r="O12" s="56">
        <v>0</v>
      </c>
      <c r="P12" s="57">
        <v>46.948169999999998</v>
      </c>
      <c r="Q12" s="189">
        <v>0.17066721419</v>
      </c>
    </row>
    <row r="13" spans="1:17" ht="14.4" customHeight="1" x14ac:dyDescent="0.3">
      <c r="A13" s="19" t="s">
        <v>41</v>
      </c>
      <c r="B13" s="55">
        <v>146.779095558303</v>
      </c>
      <c r="C13" s="56">
        <v>12.231591296525</v>
      </c>
      <c r="D13" s="56">
        <v>11.745010000000001</v>
      </c>
      <c r="E13" s="56">
        <v>8.04209</v>
      </c>
      <c r="F13" s="56">
        <v>16.24906</v>
      </c>
      <c r="G13" s="56">
        <v>14.82755</v>
      </c>
      <c r="H13" s="56">
        <v>9.5610199999999992</v>
      </c>
      <c r="I13" s="56">
        <v>11.07583</v>
      </c>
      <c r="J13" s="56">
        <v>11.098879999999999</v>
      </c>
      <c r="K13" s="56">
        <v>12.694470000000001</v>
      </c>
      <c r="L13" s="56">
        <v>14.39387</v>
      </c>
      <c r="M13" s="56">
        <v>10.377319999999999</v>
      </c>
      <c r="N13" s="56">
        <v>0</v>
      </c>
      <c r="O13" s="56">
        <v>0</v>
      </c>
      <c r="P13" s="57">
        <v>120.0651</v>
      </c>
      <c r="Q13" s="189">
        <v>0.98159836352600005</v>
      </c>
    </row>
    <row r="14" spans="1:17" ht="14.4" customHeight="1" x14ac:dyDescent="0.3">
      <c r="A14" s="19" t="s">
        <v>42</v>
      </c>
      <c r="B14" s="55">
        <v>3743.5363011764798</v>
      </c>
      <c r="C14" s="56">
        <v>311.96135843137301</v>
      </c>
      <c r="D14" s="56">
        <v>428.663000000002</v>
      </c>
      <c r="E14" s="56">
        <v>359.2</v>
      </c>
      <c r="F14" s="56">
        <v>319.79599999999999</v>
      </c>
      <c r="G14" s="56">
        <v>266.661</v>
      </c>
      <c r="H14" s="56">
        <v>226</v>
      </c>
      <c r="I14" s="56">
        <v>196.351</v>
      </c>
      <c r="J14" s="56">
        <v>181.36600000000001</v>
      </c>
      <c r="K14" s="56">
        <v>176.999</v>
      </c>
      <c r="L14" s="56">
        <v>192.715</v>
      </c>
      <c r="M14" s="56">
        <v>285.79300000000001</v>
      </c>
      <c r="N14" s="56">
        <v>0</v>
      </c>
      <c r="O14" s="56">
        <v>0</v>
      </c>
      <c r="P14" s="57">
        <v>2633.5439999999999</v>
      </c>
      <c r="Q14" s="189">
        <v>0.84418916920999998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335</v>
      </c>
    </row>
    <row r="17" spans="1:17" ht="14.4" customHeight="1" x14ac:dyDescent="0.3">
      <c r="A17" s="19" t="s">
        <v>45</v>
      </c>
      <c r="B17" s="55">
        <v>2675.5931689158501</v>
      </c>
      <c r="C17" s="56">
        <v>222.96609740965499</v>
      </c>
      <c r="D17" s="56">
        <v>84.035650000000004</v>
      </c>
      <c r="E17" s="56">
        <v>335.38114999999999</v>
      </c>
      <c r="F17" s="56">
        <v>22.20308</v>
      </c>
      <c r="G17" s="56">
        <v>1708.0466899999999</v>
      </c>
      <c r="H17" s="56">
        <v>58.467730000000003</v>
      </c>
      <c r="I17" s="56">
        <v>111.43980999999999</v>
      </c>
      <c r="J17" s="56">
        <v>548.02350000000001</v>
      </c>
      <c r="K17" s="56">
        <v>516.16629999999998</v>
      </c>
      <c r="L17" s="56">
        <v>73.522180000000006</v>
      </c>
      <c r="M17" s="56">
        <v>683.70641000000001</v>
      </c>
      <c r="N17" s="56">
        <v>0</v>
      </c>
      <c r="O17" s="56">
        <v>0</v>
      </c>
      <c r="P17" s="57">
        <v>4140.9925000000003</v>
      </c>
      <c r="Q17" s="189">
        <v>1.857229663212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0.85</v>
      </c>
      <c r="E18" s="56">
        <v>1.54</v>
      </c>
      <c r="F18" s="56">
        <v>7.2789999999999999</v>
      </c>
      <c r="G18" s="56">
        <v>4.4630000000000001</v>
      </c>
      <c r="H18" s="56">
        <v>3.4740000000000002</v>
      </c>
      <c r="I18" s="56">
        <v>9.2550000000000008</v>
      </c>
      <c r="J18" s="56">
        <v>0.72</v>
      </c>
      <c r="K18" s="56">
        <v>0</v>
      </c>
      <c r="L18" s="56">
        <v>8.6890000000000001</v>
      </c>
      <c r="M18" s="56">
        <v>25.588999999999999</v>
      </c>
      <c r="N18" s="56">
        <v>0</v>
      </c>
      <c r="O18" s="56">
        <v>0</v>
      </c>
      <c r="P18" s="57">
        <v>61.859000000000002</v>
      </c>
      <c r="Q18" s="189" t="s">
        <v>335</v>
      </c>
    </row>
    <row r="19" spans="1:17" ht="14.4" customHeight="1" x14ac:dyDescent="0.3">
      <c r="A19" s="19" t="s">
        <v>47</v>
      </c>
      <c r="B19" s="55">
        <v>3833.9969234637401</v>
      </c>
      <c r="C19" s="56">
        <v>319.49974362197901</v>
      </c>
      <c r="D19" s="56">
        <v>158.15048000000101</v>
      </c>
      <c r="E19" s="56">
        <v>360.59208999999998</v>
      </c>
      <c r="F19" s="56">
        <v>352.89864</v>
      </c>
      <c r="G19" s="56">
        <v>135.48840999999999</v>
      </c>
      <c r="H19" s="56">
        <v>572.29795000000001</v>
      </c>
      <c r="I19" s="56">
        <v>456.76704000000001</v>
      </c>
      <c r="J19" s="56">
        <v>137.45770999999999</v>
      </c>
      <c r="K19" s="56">
        <v>101.64847</v>
      </c>
      <c r="L19" s="56">
        <v>157.71221</v>
      </c>
      <c r="M19" s="56">
        <v>156.88636</v>
      </c>
      <c r="N19" s="56">
        <v>0</v>
      </c>
      <c r="O19" s="56">
        <v>0</v>
      </c>
      <c r="P19" s="57">
        <v>2589.8993599999999</v>
      </c>
      <c r="Q19" s="189">
        <v>0.81061077878800003</v>
      </c>
    </row>
    <row r="20" spans="1:17" ht="14.4" customHeight="1" x14ac:dyDescent="0.3">
      <c r="A20" s="19" t="s">
        <v>48</v>
      </c>
      <c r="B20" s="55">
        <v>49712.242246187299</v>
      </c>
      <c r="C20" s="56">
        <v>4142.6868538489398</v>
      </c>
      <c r="D20" s="56">
        <v>4075.6837300000202</v>
      </c>
      <c r="E20" s="56">
        <v>3882.0581499999998</v>
      </c>
      <c r="F20" s="56">
        <v>4007.8525500000001</v>
      </c>
      <c r="G20" s="56">
        <v>3992.2950500000002</v>
      </c>
      <c r="H20" s="56">
        <v>4109.9205499999998</v>
      </c>
      <c r="I20" s="56">
        <v>4092.6789100000001</v>
      </c>
      <c r="J20" s="56">
        <v>6009.1339600000001</v>
      </c>
      <c r="K20" s="56">
        <v>4318.8410700000004</v>
      </c>
      <c r="L20" s="56">
        <v>4183.1206199999997</v>
      </c>
      <c r="M20" s="56">
        <v>4065.8813</v>
      </c>
      <c r="N20" s="56">
        <v>0</v>
      </c>
      <c r="O20" s="56">
        <v>0</v>
      </c>
      <c r="P20" s="57">
        <v>42737.465889999999</v>
      </c>
      <c r="Q20" s="189">
        <v>1.0316364088750001</v>
      </c>
    </row>
    <row r="21" spans="1:17" ht="14.4" customHeight="1" x14ac:dyDescent="0.3">
      <c r="A21" s="20" t="s">
        <v>49</v>
      </c>
      <c r="B21" s="55">
        <v>35564.977520439897</v>
      </c>
      <c r="C21" s="56">
        <v>2963.7481267033199</v>
      </c>
      <c r="D21" s="56">
        <v>2917.7570000000101</v>
      </c>
      <c r="E21" s="56">
        <v>2917.7559999999999</v>
      </c>
      <c r="F21" s="56">
        <v>2917.7559999999999</v>
      </c>
      <c r="G21" s="56">
        <v>2917.7550000000001</v>
      </c>
      <c r="H21" s="56">
        <v>1915.511</v>
      </c>
      <c r="I21" s="56">
        <v>1915.511</v>
      </c>
      <c r="J21" s="56">
        <v>1914.6610000000001</v>
      </c>
      <c r="K21" s="56">
        <v>1914.6610000000001</v>
      </c>
      <c r="L21" s="56">
        <v>1914.6610000000001</v>
      </c>
      <c r="M21" s="56">
        <v>2041.634</v>
      </c>
      <c r="N21" s="56">
        <v>0</v>
      </c>
      <c r="O21" s="56">
        <v>0</v>
      </c>
      <c r="P21" s="57">
        <v>23287.663</v>
      </c>
      <c r="Q21" s="189">
        <v>0.78575040807800001</v>
      </c>
    </row>
    <row r="22" spans="1:17" ht="14.4" customHeight="1" x14ac:dyDescent="0.3">
      <c r="A22" s="19" t="s">
        <v>50</v>
      </c>
      <c r="B22" s="55">
        <v>186</v>
      </c>
      <c r="C22" s="56">
        <v>15.5</v>
      </c>
      <c r="D22" s="56">
        <v>0</v>
      </c>
      <c r="E22" s="56">
        <v>10.81</v>
      </c>
      <c r="F22" s="56">
        <v>20.91</v>
      </c>
      <c r="G22" s="56">
        <v>0</v>
      </c>
      <c r="H22" s="56">
        <v>6.5945</v>
      </c>
      <c r="I22" s="56">
        <v>6.5945</v>
      </c>
      <c r="J22" s="56">
        <v>0</v>
      </c>
      <c r="K22" s="56">
        <v>0</v>
      </c>
      <c r="L22" s="56">
        <v>7.625</v>
      </c>
      <c r="M22" s="56">
        <v>1.452</v>
      </c>
      <c r="N22" s="56">
        <v>0</v>
      </c>
      <c r="O22" s="56">
        <v>0</v>
      </c>
      <c r="P22" s="57">
        <v>53.985999999999997</v>
      </c>
      <c r="Q22" s="189">
        <v>0.34829677419299998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335</v>
      </c>
    </row>
    <row r="24" spans="1:17" ht="14.4" customHeight="1" x14ac:dyDescent="0.3">
      <c r="A24" s="20" t="s">
        <v>52</v>
      </c>
      <c r="B24" s="55">
        <v>5.8207660913467401E-11</v>
      </c>
      <c r="C24" s="56">
        <v>1.09139364212751E-11</v>
      </c>
      <c r="D24" s="56">
        <v>0.72300000000099995</v>
      </c>
      <c r="E24" s="56">
        <v>19.324149999993001</v>
      </c>
      <c r="F24" s="56">
        <v>14.813740000000999</v>
      </c>
      <c r="G24" s="56">
        <v>7.1647400000000001</v>
      </c>
      <c r="H24" s="56">
        <v>13.93</v>
      </c>
      <c r="I24" s="56">
        <v>25.348660000003001</v>
      </c>
      <c r="J24" s="56">
        <v>445.20013000000802</v>
      </c>
      <c r="K24" s="56">
        <v>0.77452000000200005</v>
      </c>
      <c r="L24" s="56">
        <v>-269.18715000000202</v>
      </c>
      <c r="M24" s="56">
        <v>15.07747</v>
      </c>
      <c r="N24" s="56">
        <v>0</v>
      </c>
      <c r="O24" s="56">
        <v>0</v>
      </c>
      <c r="P24" s="57">
        <v>273.16926000001001</v>
      </c>
      <c r="Q24" s="189"/>
    </row>
    <row r="25" spans="1:17" ht="14.4" customHeight="1" x14ac:dyDescent="0.3">
      <c r="A25" s="21" t="s">
        <v>53</v>
      </c>
      <c r="B25" s="58">
        <v>293931.82110569201</v>
      </c>
      <c r="C25" s="59">
        <v>24494.318425474401</v>
      </c>
      <c r="D25" s="59">
        <v>25561.170060000099</v>
      </c>
      <c r="E25" s="59">
        <v>22572.500240000001</v>
      </c>
      <c r="F25" s="59">
        <v>23382.605</v>
      </c>
      <c r="G25" s="59">
        <v>26504.819940000001</v>
      </c>
      <c r="H25" s="59">
        <v>25592.964380000001</v>
      </c>
      <c r="I25" s="59">
        <v>24472.806659999998</v>
      </c>
      <c r="J25" s="59">
        <v>30882.310020000001</v>
      </c>
      <c r="K25" s="59">
        <v>23910.913189999999</v>
      </c>
      <c r="L25" s="59">
        <v>26274.25691</v>
      </c>
      <c r="M25" s="59">
        <v>28006.601760000001</v>
      </c>
      <c r="N25" s="59">
        <v>0</v>
      </c>
      <c r="O25" s="59">
        <v>0</v>
      </c>
      <c r="P25" s="60">
        <v>257160.94816</v>
      </c>
      <c r="Q25" s="190">
        <v>1.0498799913229999</v>
      </c>
    </row>
    <row r="26" spans="1:17" ht="14.4" customHeight="1" x14ac:dyDescent="0.3">
      <c r="A26" s="19" t="s">
        <v>54</v>
      </c>
      <c r="B26" s="55">
        <v>8659.0576977601395</v>
      </c>
      <c r="C26" s="56">
        <v>721.58814148001102</v>
      </c>
      <c r="D26" s="56">
        <v>818.66129000000001</v>
      </c>
      <c r="E26" s="56">
        <v>751.78161</v>
      </c>
      <c r="F26" s="56">
        <v>787.19786999999997</v>
      </c>
      <c r="G26" s="56">
        <v>886.00463999999999</v>
      </c>
      <c r="H26" s="56">
        <v>821.25624000000005</v>
      </c>
      <c r="I26" s="56">
        <v>739.80440999999996</v>
      </c>
      <c r="J26" s="56">
        <v>1208.2100600000001</v>
      </c>
      <c r="K26" s="56">
        <v>809.78269999999998</v>
      </c>
      <c r="L26" s="56">
        <v>782.54280000000006</v>
      </c>
      <c r="M26" s="56">
        <v>887.67273999999998</v>
      </c>
      <c r="N26" s="56">
        <v>0</v>
      </c>
      <c r="O26" s="56">
        <v>0</v>
      </c>
      <c r="P26" s="57">
        <v>8492.9143600000007</v>
      </c>
      <c r="Q26" s="189">
        <v>1.17697532315</v>
      </c>
    </row>
    <row r="27" spans="1:17" ht="14.4" customHeight="1" x14ac:dyDescent="0.3">
      <c r="A27" s="22" t="s">
        <v>55</v>
      </c>
      <c r="B27" s="58">
        <v>302590.87880345201</v>
      </c>
      <c r="C27" s="59">
        <v>25215.9065669544</v>
      </c>
      <c r="D27" s="59">
        <v>26379.831350000099</v>
      </c>
      <c r="E27" s="59">
        <v>23324.281849999999</v>
      </c>
      <c r="F27" s="59">
        <v>24169.80287</v>
      </c>
      <c r="G27" s="59">
        <v>27390.82458</v>
      </c>
      <c r="H27" s="59">
        <v>26414.22062</v>
      </c>
      <c r="I27" s="59">
        <v>25212.611069999999</v>
      </c>
      <c r="J27" s="59">
        <v>32090.520079999998</v>
      </c>
      <c r="K27" s="59">
        <v>24720.695889999999</v>
      </c>
      <c r="L27" s="59">
        <v>27056.799709999999</v>
      </c>
      <c r="M27" s="59">
        <v>28894.2745</v>
      </c>
      <c r="N27" s="59">
        <v>0</v>
      </c>
      <c r="O27" s="59">
        <v>0</v>
      </c>
      <c r="P27" s="60">
        <v>265653.86252000002</v>
      </c>
      <c r="Q27" s="190">
        <v>1.053517000527</v>
      </c>
    </row>
    <row r="28" spans="1:17" ht="14.4" customHeight="1" x14ac:dyDescent="0.3">
      <c r="A28" s="20" t="s">
        <v>56</v>
      </c>
      <c r="B28" s="55">
        <v>3.2899598367889999</v>
      </c>
      <c r="C28" s="56">
        <v>0.27416331973199998</v>
      </c>
      <c r="D28" s="56">
        <v>0.29764000000000002</v>
      </c>
      <c r="E28" s="56">
        <v>0.38014999999999999</v>
      </c>
      <c r="F28" s="56">
        <v>3.85E-2</v>
      </c>
      <c r="G28" s="56">
        <v>0.37862000000000001</v>
      </c>
      <c r="H28" s="56">
        <v>2.30993</v>
      </c>
      <c r="I28" s="56">
        <v>0.2</v>
      </c>
      <c r="J28" s="56">
        <v>0.54900000000000004</v>
      </c>
      <c r="K28" s="56">
        <v>0</v>
      </c>
      <c r="L28" s="56">
        <v>0.35571000000000003</v>
      </c>
      <c r="M28" s="56">
        <v>0</v>
      </c>
      <c r="N28" s="56">
        <v>0</v>
      </c>
      <c r="O28" s="56">
        <v>0</v>
      </c>
      <c r="P28" s="57">
        <v>4.5095499999999999</v>
      </c>
      <c r="Q28" s="189">
        <v>1.644840748354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0.621</v>
      </c>
      <c r="E31" s="62">
        <v>19.738</v>
      </c>
      <c r="F31" s="62">
        <v>15.747</v>
      </c>
      <c r="G31" s="62">
        <v>0.93200000000000005</v>
      </c>
      <c r="H31" s="62">
        <v>1.4279999999999999</v>
      </c>
      <c r="I31" s="62">
        <v>3.0630000000000002</v>
      </c>
      <c r="J31" s="62">
        <v>1.7390000000000001</v>
      </c>
      <c r="K31" s="62">
        <v>0.621</v>
      </c>
      <c r="L31" s="62">
        <v>0.41399999999999998</v>
      </c>
      <c r="M31" s="62">
        <v>1.4490000000000001</v>
      </c>
      <c r="N31" s="62">
        <v>0</v>
      </c>
      <c r="O31" s="62">
        <v>0</v>
      </c>
      <c r="P31" s="63">
        <v>45.752000000000002</v>
      </c>
      <c r="Q31" s="191" t="s">
        <v>335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225</v>
      </c>
      <c r="G4" s="499" t="s">
        <v>64</v>
      </c>
      <c r="H4" s="266" t="s">
        <v>184</v>
      </c>
      <c r="I4" s="497" t="s">
        <v>65</v>
      </c>
      <c r="J4" s="499" t="s">
        <v>227</v>
      </c>
      <c r="K4" s="500" t="s">
        <v>228</v>
      </c>
    </row>
    <row r="5" spans="1:11" ht="42" thickBot="1" x14ac:dyDescent="0.35">
      <c r="A5" s="103"/>
      <c r="B5" s="28" t="s">
        <v>221</v>
      </c>
      <c r="C5" s="29" t="s">
        <v>222</v>
      </c>
      <c r="D5" s="30" t="s">
        <v>223</v>
      </c>
      <c r="E5" s="30" t="s">
        <v>224</v>
      </c>
      <c r="F5" s="498"/>
      <c r="G5" s="498"/>
      <c r="H5" s="29" t="s">
        <v>226</v>
      </c>
      <c r="I5" s="498"/>
      <c r="J5" s="498"/>
      <c r="K5" s="501"/>
    </row>
    <row r="6" spans="1:11" ht="14.4" customHeight="1" thickBot="1" x14ac:dyDescent="0.35">
      <c r="A6" s="633" t="s">
        <v>337</v>
      </c>
      <c r="B6" s="615">
        <v>299340.48957385402</v>
      </c>
      <c r="C6" s="615">
        <v>302788.30202</v>
      </c>
      <c r="D6" s="616">
        <v>3447.8124461462098</v>
      </c>
      <c r="E6" s="617">
        <v>1.011518029021</v>
      </c>
      <c r="F6" s="615">
        <v>293931.82110569201</v>
      </c>
      <c r="G6" s="616">
        <v>244943.184254744</v>
      </c>
      <c r="H6" s="618">
        <v>28006.601760000001</v>
      </c>
      <c r="I6" s="615">
        <v>257160.94816</v>
      </c>
      <c r="J6" s="616">
        <v>12217.763905256499</v>
      </c>
      <c r="K6" s="619">
        <v>0.87489999276899999</v>
      </c>
    </row>
    <row r="7" spans="1:11" ht="14.4" customHeight="1" thickBot="1" x14ac:dyDescent="0.35">
      <c r="A7" s="634" t="s">
        <v>338</v>
      </c>
      <c r="B7" s="615">
        <v>209737.94049576001</v>
      </c>
      <c r="C7" s="615">
        <v>210021.93585000001</v>
      </c>
      <c r="D7" s="616">
        <v>283.995354240062</v>
      </c>
      <c r="E7" s="617">
        <v>1.0013540485500001</v>
      </c>
      <c r="F7" s="615">
        <v>201959.01124668599</v>
      </c>
      <c r="G7" s="616">
        <v>168299.17603890499</v>
      </c>
      <c r="H7" s="618">
        <v>21017.824390000002</v>
      </c>
      <c r="I7" s="615">
        <v>184038.33703</v>
      </c>
      <c r="J7" s="616">
        <v>15739.160991095399</v>
      </c>
      <c r="K7" s="619">
        <v>0.91126578553699999</v>
      </c>
    </row>
    <row r="8" spans="1:11" ht="14.4" customHeight="1" thickBot="1" x14ac:dyDescent="0.35">
      <c r="A8" s="635" t="s">
        <v>339</v>
      </c>
      <c r="B8" s="615">
        <v>205918.42318742699</v>
      </c>
      <c r="C8" s="615">
        <v>206307.84685</v>
      </c>
      <c r="D8" s="616">
        <v>389.42366257263302</v>
      </c>
      <c r="E8" s="617">
        <v>1.0018911550330001</v>
      </c>
      <c r="F8" s="615">
        <v>198215.47494550899</v>
      </c>
      <c r="G8" s="616">
        <v>165179.56245459101</v>
      </c>
      <c r="H8" s="618">
        <v>20732.03139</v>
      </c>
      <c r="I8" s="615">
        <v>181404.79303</v>
      </c>
      <c r="J8" s="616">
        <v>16225.230575409199</v>
      </c>
      <c r="K8" s="619">
        <v>0.91518986133500002</v>
      </c>
    </row>
    <row r="9" spans="1:11" ht="14.4" customHeight="1" thickBot="1" x14ac:dyDescent="0.35">
      <c r="A9" s="636" t="s">
        <v>340</v>
      </c>
      <c r="B9" s="620">
        <v>0</v>
      </c>
      <c r="C9" s="620">
        <v>7.1000000000000002E-4</v>
      </c>
      <c r="D9" s="621">
        <v>7.1000000000000002E-4</v>
      </c>
      <c r="E9" s="622" t="s">
        <v>335</v>
      </c>
      <c r="F9" s="620">
        <v>0</v>
      </c>
      <c r="G9" s="621">
        <v>0</v>
      </c>
      <c r="H9" s="623">
        <v>1.7000000000000001E-4</v>
      </c>
      <c r="I9" s="620">
        <v>1.8799999999999999E-3</v>
      </c>
      <c r="J9" s="621">
        <v>1.8799999999999999E-3</v>
      </c>
      <c r="K9" s="624" t="s">
        <v>335</v>
      </c>
    </row>
    <row r="10" spans="1:11" ht="14.4" customHeight="1" thickBot="1" x14ac:dyDescent="0.35">
      <c r="A10" s="637" t="s">
        <v>341</v>
      </c>
      <c r="B10" s="615">
        <v>0</v>
      </c>
      <c r="C10" s="615">
        <v>7.1000000000000002E-4</v>
      </c>
      <c r="D10" s="616">
        <v>7.1000000000000002E-4</v>
      </c>
      <c r="E10" s="625" t="s">
        <v>335</v>
      </c>
      <c r="F10" s="615">
        <v>0</v>
      </c>
      <c r="G10" s="616">
        <v>0</v>
      </c>
      <c r="H10" s="618">
        <v>1.7000000000000001E-4</v>
      </c>
      <c r="I10" s="615">
        <v>1.8799999999999999E-3</v>
      </c>
      <c r="J10" s="616">
        <v>1.8799999999999999E-3</v>
      </c>
      <c r="K10" s="626" t="s">
        <v>335</v>
      </c>
    </row>
    <row r="11" spans="1:11" ht="14.4" customHeight="1" thickBot="1" x14ac:dyDescent="0.35">
      <c r="A11" s="636" t="s">
        <v>342</v>
      </c>
      <c r="B11" s="620">
        <v>199969.47207707301</v>
      </c>
      <c r="C11" s="620">
        <v>200203.93471999999</v>
      </c>
      <c r="D11" s="621">
        <v>234.462642926868</v>
      </c>
      <c r="E11" s="627">
        <v>1.0011724921830001</v>
      </c>
      <c r="F11" s="620">
        <v>192504.934574151</v>
      </c>
      <c r="G11" s="621">
        <v>160420.77881179299</v>
      </c>
      <c r="H11" s="623">
        <v>20224.82632</v>
      </c>
      <c r="I11" s="620">
        <v>176242.83903999999</v>
      </c>
      <c r="J11" s="621">
        <v>15822.0602282075</v>
      </c>
      <c r="K11" s="628">
        <v>0.91552374711700002</v>
      </c>
    </row>
    <row r="12" spans="1:11" ht="14.4" customHeight="1" thickBot="1" x14ac:dyDescent="0.35">
      <c r="A12" s="637" t="s">
        <v>343</v>
      </c>
      <c r="B12" s="615">
        <v>61966.831770953999</v>
      </c>
      <c r="C12" s="615">
        <v>62578.936099999999</v>
      </c>
      <c r="D12" s="616">
        <v>612.10432904599998</v>
      </c>
      <c r="E12" s="617">
        <v>1.0098779348810001</v>
      </c>
      <c r="F12" s="615">
        <v>31947.725689005401</v>
      </c>
      <c r="G12" s="616">
        <v>26623.1047408378</v>
      </c>
      <c r="H12" s="618">
        <v>2413.3291100000001</v>
      </c>
      <c r="I12" s="615">
        <v>27280.17035</v>
      </c>
      <c r="J12" s="616">
        <v>657.06560916220803</v>
      </c>
      <c r="K12" s="619">
        <v>0.85390023113199998</v>
      </c>
    </row>
    <row r="13" spans="1:11" ht="14.4" customHeight="1" thickBot="1" x14ac:dyDescent="0.35">
      <c r="A13" s="637" t="s">
        <v>344</v>
      </c>
      <c r="B13" s="615">
        <v>318.42113976574899</v>
      </c>
      <c r="C13" s="615">
        <v>283.63288</v>
      </c>
      <c r="D13" s="616">
        <v>-34.788259765748997</v>
      </c>
      <c r="E13" s="617">
        <v>0.89074764385500005</v>
      </c>
      <c r="F13" s="615">
        <v>307.90797077200301</v>
      </c>
      <c r="G13" s="616">
        <v>256.589975643336</v>
      </c>
      <c r="H13" s="618">
        <v>34.772539999999999</v>
      </c>
      <c r="I13" s="615">
        <v>240.20766</v>
      </c>
      <c r="J13" s="616">
        <v>-16.382315643335001</v>
      </c>
      <c r="K13" s="619">
        <v>0.780128099307</v>
      </c>
    </row>
    <row r="14" spans="1:11" ht="14.4" customHeight="1" thickBot="1" x14ac:dyDescent="0.35">
      <c r="A14" s="637" t="s">
        <v>345</v>
      </c>
      <c r="B14" s="615">
        <v>0</v>
      </c>
      <c r="C14" s="615">
        <v>9.8527799999999992</v>
      </c>
      <c r="D14" s="616">
        <v>9.8527799999999992</v>
      </c>
      <c r="E14" s="625" t="s">
        <v>335</v>
      </c>
      <c r="F14" s="615">
        <v>10.000087806684</v>
      </c>
      <c r="G14" s="616">
        <v>8.3334065055690001</v>
      </c>
      <c r="H14" s="618">
        <v>1.40754</v>
      </c>
      <c r="I14" s="615">
        <v>32.373420000000003</v>
      </c>
      <c r="J14" s="616">
        <v>24.040013494429999</v>
      </c>
      <c r="K14" s="619">
        <v>3.2373135742230001</v>
      </c>
    </row>
    <row r="15" spans="1:11" ht="14.4" customHeight="1" thickBot="1" x14ac:dyDescent="0.35">
      <c r="A15" s="637" t="s">
        <v>346</v>
      </c>
      <c r="B15" s="615">
        <v>0</v>
      </c>
      <c r="C15" s="615">
        <v>0</v>
      </c>
      <c r="D15" s="616">
        <v>0</v>
      </c>
      <c r="E15" s="625" t="s">
        <v>335</v>
      </c>
      <c r="F15" s="615">
        <v>0</v>
      </c>
      <c r="G15" s="616">
        <v>0</v>
      </c>
      <c r="H15" s="618">
        <v>0</v>
      </c>
      <c r="I15" s="615">
        <v>0.59560000000000002</v>
      </c>
      <c r="J15" s="616">
        <v>0.59560000000000002</v>
      </c>
      <c r="K15" s="626" t="s">
        <v>347</v>
      </c>
    </row>
    <row r="16" spans="1:11" ht="14.4" customHeight="1" thickBot="1" x14ac:dyDescent="0.35">
      <c r="A16" s="637" t="s">
        <v>348</v>
      </c>
      <c r="B16" s="615">
        <v>0</v>
      </c>
      <c r="C16" s="615">
        <v>0</v>
      </c>
      <c r="D16" s="616">
        <v>0</v>
      </c>
      <c r="E16" s="625" t="s">
        <v>335</v>
      </c>
      <c r="F16" s="615">
        <v>0</v>
      </c>
      <c r="G16" s="616">
        <v>0</v>
      </c>
      <c r="H16" s="618">
        <v>0</v>
      </c>
      <c r="I16" s="615">
        <v>8.8550000000000004</v>
      </c>
      <c r="J16" s="616">
        <v>8.8550000000000004</v>
      </c>
      <c r="K16" s="626" t="s">
        <v>347</v>
      </c>
    </row>
    <row r="17" spans="1:11" ht="14.4" customHeight="1" thickBot="1" x14ac:dyDescent="0.35">
      <c r="A17" s="637" t="s">
        <v>349</v>
      </c>
      <c r="B17" s="615">
        <v>321.00507592446201</v>
      </c>
      <c r="C17" s="615">
        <v>276.20186999999999</v>
      </c>
      <c r="D17" s="616">
        <v>-44.803205924460997</v>
      </c>
      <c r="E17" s="617">
        <v>0.860428356793</v>
      </c>
      <c r="F17" s="615">
        <v>174.15194977110099</v>
      </c>
      <c r="G17" s="616">
        <v>145.12662480925101</v>
      </c>
      <c r="H17" s="618">
        <v>13.97406</v>
      </c>
      <c r="I17" s="615">
        <v>191.48258999999999</v>
      </c>
      <c r="J17" s="616">
        <v>46.355965190748996</v>
      </c>
      <c r="K17" s="619">
        <v>1.0995144771650001</v>
      </c>
    </row>
    <row r="18" spans="1:11" ht="14.4" customHeight="1" thickBot="1" x14ac:dyDescent="0.35">
      <c r="A18" s="637" t="s">
        <v>350</v>
      </c>
      <c r="B18" s="615">
        <v>8.9978267188669996</v>
      </c>
      <c r="C18" s="615">
        <v>9.6082999999999998</v>
      </c>
      <c r="D18" s="616">
        <v>0.61047328113199995</v>
      </c>
      <c r="E18" s="617">
        <v>1.06784674791</v>
      </c>
      <c r="F18" s="615">
        <v>6.5004407200159999</v>
      </c>
      <c r="G18" s="616">
        <v>5.4170339333469997</v>
      </c>
      <c r="H18" s="618">
        <v>8.1619999999999998E-2</v>
      </c>
      <c r="I18" s="615">
        <v>47.725029999999997</v>
      </c>
      <c r="J18" s="616">
        <v>42.307996066652002</v>
      </c>
      <c r="K18" s="619">
        <v>7.3418145100589998</v>
      </c>
    </row>
    <row r="19" spans="1:11" ht="14.4" customHeight="1" thickBot="1" x14ac:dyDescent="0.35">
      <c r="A19" s="637" t="s">
        <v>351</v>
      </c>
      <c r="B19" s="615">
        <v>137272.99999999299</v>
      </c>
      <c r="C19" s="615">
        <v>136983.97836000001</v>
      </c>
      <c r="D19" s="616">
        <v>-289.02163999248302</v>
      </c>
      <c r="E19" s="617">
        <v>0.99789454852699999</v>
      </c>
      <c r="F19" s="615">
        <v>159999.59536624499</v>
      </c>
      <c r="G19" s="616">
        <v>133332.99613853701</v>
      </c>
      <c r="H19" s="618">
        <v>17159.54048</v>
      </c>
      <c r="I19" s="615">
        <v>141323.01694</v>
      </c>
      <c r="J19" s="616">
        <v>7990.0208014626096</v>
      </c>
      <c r="K19" s="619">
        <v>0.88327108963300005</v>
      </c>
    </row>
    <row r="20" spans="1:11" ht="14.4" customHeight="1" thickBot="1" x14ac:dyDescent="0.35">
      <c r="A20" s="637" t="s">
        <v>352</v>
      </c>
      <c r="B20" s="615">
        <v>0</v>
      </c>
      <c r="C20" s="615">
        <v>0</v>
      </c>
      <c r="D20" s="616">
        <v>0</v>
      </c>
      <c r="E20" s="617">
        <v>1</v>
      </c>
      <c r="F20" s="615">
        <v>0</v>
      </c>
      <c r="G20" s="616">
        <v>0</v>
      </c>
      <c r="H20" s="618">
        <v>593.13504999999998</v>
      </c>
      <c r="I20" s="615">
        <v>7045.5749999999998</v>
      </c>
      <c r="J20" s="616">
        <v>7045.5749999999998</v>
      </c>
      <c r="K20" s="626" t="s">
        <v>347</v>
      </c>
    </row>
    <row r="21" spans="1:11" ht="14.4" customHeight="1" thickBot="1" x14ac:dyDescent="0.35">
      <c r="A21" s="637" t="s">
        <v>353</v>
      </c>
      <c r="B21" s="615">
        <v>81.216263717605997</v>
      </c>
      <c r="C21" s="615">
        <v>61.724429999999998</v>
      </c>
      <c r="D21" s="616">
        <v>-19.491833717605999</v>
      </c>
      <c r="E21" s="617">
        <v>0.76000085665799999</v>
      </c>
      <c r="F21" s="615">
        <v>59.053069830981002</v>
      </c>
      <c r="G21" s="616">
        <v>49.210891525816997</v>
      </c>
      <c r="H21" s="618">
        <v>8.5859199999999998</v>
      </c>
      <c r="I21" s="615">
        <v>72.837450000000004</v>
      </c>
      <c r="J21" s="616">
        <v>23.626558474182001</v>
      </c>
      <c r="K21" s="619">
        <v>1.2334236003050001</v>
      </c>
    </row>
    <row r="22" spans="1:11" ht="14.4" customHeight="1" thickBot="1" x14ac:dyDescent="0.35">
      <c r="A22" s="636" t="s">
        <v>354</v>
      </c>
      <c r="B22" s="620">
        <v>1982.0356007400501</v>
      </c>
      <c r="C22" s="620">
        <v>1721.694</v>
      </c>
      <c r="D22" s="621">
        <v>-260.34160074004501</v>
      </c>
      <c r="E22" s="627">
        <v>0.86864938215900001</v>
      </c>
      <c r="F22" s="620">
        <v>1731.28130071493</v>
      </c>
      <c r="G22" s="621">
        <v>1442.73441726244</v>
      </c>
      <c r="H22" s="623">
        <v>189.48</v>
      </c>
      <c r="I22" s="620">
        <v>1810.259</v>
      </c>
      <c r="J22" s="621">
        <v>367.52458273756201</v>
      </c>
      <c r="K22" s="628">
        <v>1.0456180629059999</v>
      </c>
    </row>
    <row r="23" spans="1:11" ht="14.4" customHeight="1" thickBot="1" x14ac:dyDescent="0.35">
      <c r="A23" s="637" t="s">
        <v>355</v>
      </c>
      <c r="B23" s="615">
        <v>1970.3879236989201</v>
      </c>
      <c r="C23" s="615">
        <v>1706.472</v>
      </c>
      <c r="D23" s="616">
        <v>-263.91592369892402</v>
      </c>
      <c r="E23" s="617">
        <v>0.86605890112999995</v>
      </c>
      <c r="F23" s="615">
        <v>1715.98983250742</v>
      </c>
      <c r="G23" s="616">
        <v>1429.9915270895101</v>
      </c>
      <c r="H23" s="618">
        <v>188.56399999999999</v>
      </c>
      <c r="I23" s="615">
        <v>1792.2550000000001</v>
      </c>
      <c r="J23" s="616">
        <v>362.26347291048597</v>
      </c>
      <c r="K23" s="619">
        <v>1.0444438341340001</v>
      </c>
    </row>
    <row r="24" spans="1:11" ht="14.4" customHeight="1" thickBot="1" x14ac:dyDescent="0.35">
      <c r="A24" s="637" t="s">
        <v>356</v>
      </c>
      <c r="B24" s="615">
        <v>11.647677041121</v>
      </c>
      <c r="C24" s="615">
        <v>15.222</v>
      </c>
      <c r="D24" s="616">
        <v>3.5743229588780001</v>
      </c>
      <c r="E24" s="617">
        <v>1.306870026208</v>
      </c>
      <c r="F24" s="615">
        <v>15.291468207508</v>
      </c>
      <c r="G24" s="616">
        <v>12.742890172924</v>
      </c>
      <c r="H24" s="618">
        <v>0.91600000000000004</v>
      </c>
      <c r="I24" s="615">
        <v>18.004000000000001</v>
      </c>
      <c r="J24" s="616">
        <v>5.2611098270749999</v>
      </c>
      <c r="K24" s="619">
        <v>1.1773885774520001</v>
      </c>
    </row>
    <row r="25" spans="1:11" ht="14.4" customHeight="1" thickBot="1" x14ac:dyDescent="0.35">
      <c r="A25" s="636" t="s">
        <v>357</v>
      </c>
      <c r="B25" s="620">
        <v>1971.1515422070499</v>
      </c>
      <c r="C25" s="620">
        <v>1801.5105900000001</v>
      </c>
      <c r="D25" s="621">
        <v>-169.64095220704601</v>
      </c>
      <c r="E25" s="627">
        <v>0.91393814804399998</v>
      </c>
      <c r="F25" s="620">
        <v>1803.93180515059</v>
      </c>
      <c r="G25" s="621">
        <v>1503.2765042921601</v>
      </c>
      <c r="H25" s="623">
        <v>121.4252</v>
      </c>
      <c r="I25" s="620">
        <v>1525.2718400000001</v>
      </c>
      <c r="J25" s="621">
        <v>21.995335707841999</v>
      </c>
      <c r="K25" s="628">
        <v>0.84552633067600003</v>
      </c>
    </row>
    <row r="26" spans="1:11" ht="14.4" customHeight="1" thickBot="1" x14ac:dyDescent="0.35">
      <c r="A26" s="637" t="s">
        <v>358</v>
      </c>
      <c r="B26" s="615">
        <v>20.647814971595999</v>
      </c>
      <c r="C26" s="615">
        <v>4.4515599999999997</v>
      </c>
      <c r="D26" s="616">
        <v>-16.196254971596002</v>
      </c>
      <c r="E26" s="617">
        <v>0.21559472545200001</v>
      </c>
      <c r="F26" s="615">
        <v>4.4518056676080002</v>
      </c>
      <c r="G26" s="616">
        <v>3.7098380563400002</v>
      </c>
      <c r="H26" s="618">
        <v>0</v>
      </c>
      <c r="I26" s="615">
        <v>0</v>
      </c>
      <c r="J26" s="616">
        <v>-3.7098380563400002</v>
      </c>
      <c r="K26" s="619">
        <v>0</v>
      </c>
    </row>
    <row r="27" spans="1:11" ht="14.4" customHeight="1" thickBot="1" x14ac:dyDescent="0.35">
      <c r="A27" s="637" t="s">
        <v>359</v>
      </c>
      <c r="B27" s="615">
        <v>19.106320922047001</v>
      </c>
      <c r="C27" s="615">
        <v>41.220089999999999</v>
      </c>
      <c r="D27" s="616">
        <v>22.113769077952</v>
      </c>
      <c r="E27" s="617">
        <v>2.157405926979</v>
      </c>
      <c r="F27" s="615">
        <v>41.220046341665999</v>
      </c>
      <c r="G27" s="616">
        <v>34.350038618055002</v>
      </c>
      <c r="H27" s="618">
        <v>14.213150000000001</v>
      </c>
      <c r="I27" s="615">
        <v>103.6996</v>
      </c>
      <c r="J27" s="616">
        <v>69.349561381944</v>
      </c>
      <c r="K27" s="619">
        <v>2.5157565117809999</v>
      </c>
    </row>
    <row r="28" spans="1:11" ht="14.4" customHeight="1" thickBot="1" x14ac:dyDescent="0.35">
      <c r="A28" s="637" t="s">
        <v>360</v>
      </c>
      <c r="B28" s="615">
        <v>1.9398150534309999</v>
      </c>
      <c r="C28" s="615">
        <v>0.55164000000000002</v>
      </c>
      <c r="D28" s="616">
        <v>-1.388175053431</v>
      </c>
      <c r="E28" s="617">
        <v>0.28437762611599998</v>
      </c>
      <c r="F28" s="615">
        <v>0.55167487370000001</v>
      </c>
      <c r="G28" s="616">
        <v>0.45972906141600001</v>
      </c>
      <c r="H28" s="618">
        <v>0</v>
      </c>
      <c r="I28" s="615">
        <v>0</v>
      </c>
      <c r="J28" s="616">
        <v>-0.45972906141600001</v>
      </c>
      <c r="K28" s="619">
        <v>0</v>
      </c>
    </row>
    <row r="29" spans="1:11" ht="14.4" customHeight="1" thickBot="1" x14ac:dyDescent="0.35">
      <c r="A29" s="637" t="s">
        <v>361</v>
      </c>
      <c r="B29" s="615">
        <v>178.783725725354</v>
      </c>
      <c r="C29" s="615">
        <v>172.99751000000001</v>
      </c>
      <c r="D29" s="616">
        <v>-5.7862157253540003</v>
      </c>
      <c r="E29" s="617">
        <v>0.967635668728</v>
      </c>
      <c r="F29" s="615">
        <v>168.39091900985201</v>
      </c>
      <c r="G29" s="616">
        <v>140.32576584154401</v>
      </c>
      <c r="H29" s="618">
        <v>13.257709999999999</v>
      </c>
      <c r="I29" s="615">
        <v>139.38096999999999</v>
      </c>
      <c r="J29" s="616">
        <v>-0.944795841543</v>
      </c>
      <c r="K29" s="619">
        <v>0.82772260416099996</v>
      </c>
    </row>
    <row r="30" spans="1:11" ht="14.4" customHeight="1" thickBot="1" x14ac:dyDescent="0.35">
      <c r="A30" s="637" t="s">
        <v>362</v>
      </c>
      <c r="B30" s="615">
        <v>893.31807074648896</v>
      </c>
      <c r="C30" s="615">
        <v>838.28515000000004</v>
      </c>
      <c r="D30" s="616">
        <v>-55.032920746488998</v>
      </c>
      <c r="E30" s="617">
        <v>0.93839493171699995</v>
      </c>
      <c r="F30" s="615">
        <v>848.27905795537094</v>
      </c>
      <c r="G30" s="616">
        <v>706.89921496280897</v>
      </c>
      <c r="H30" s="618">
        <v>60.582009999999997</v>
      </c>
      <c r="I30" s="615">
        <v>757.47260000000006</v>
      </c>
      <c r="J30" s="616">
        <v>50.573385037191002</v>
      </c>
      <c r="K30" s="619">
        <v>0.89295213985999999</v>
      </c>
    </row>
    <row r="31" spans="1:11" ht="14.4" customHeight="1" thickBot="1" x14ac:dyDescent="0.35">
      <c r="A31" s="637" t="s">
        <v>363</v>
      </c>
      <c r="B31" s="615">
        <v>158.810716134606</v>
      </c>
      <c r="C31" s="615">
        <v>145.97755000000001</v>
      </c>
      <c r="D31" s="616">
        <v>-12.833166134604999</v>
      </c>
      <c r="E31" s="617">
        <v>0.91919206432</v>
      </c>
      <c r="F31" s="615">
        <v>146.00316816061601</v>
      </c>
      <c r="G31" s="616">
        <v>121.669306800513</v>
      </c>
      <c r="H31" s="618">
        <v>10.8133</v>
      </c>
      <c r="I31" s="615">
        <v>124.62924</v>
      </c>
      <c r="J31" s="616">
        <v>2.9599331994860001</v>
      </c>
      <c r="K31" s="619">
        <v>0.85360640847799996</v>
      </c>
    </row>
    <row r="32" spans="1:11" ht="14.4" customHeight="1" thickBot="1" x14ac:dyDescent="0.35">
      <c r="A32" s="637" t="s">
        <v>364</v>
      </c>
      <c r="B32" s="615">
        <v>0</v>
      </c>
      <c r="C32" s="615">
        <v>2.10806</v>
      </c>
      <c r="D32" s="616">
        <v>2.10806</v>
      </c>
      <c r="E32" s="625" t="s">
        <v>335</v>
      </c>
      <c r="F32" s="615">
        <v>2.0667837111459999</v>
      </c>
      <c r="G32" s="616">
        <v>1.722319759288</v>
      </c>
      <c r="H32" s="618">
        <v>0</v>
      </c>
      <c r="I32" s="615">
        <v>0</v>
      </c>
      <c r="J32" s="616">
        <v>-1.722319759288</v>
      </c>
      <c r="K32" s="619">
        <v>0</v>
      </c>
    </row>
    <row r="33" spans="1:11" ht="14.4" customHeight="1" thickBot="1" x14ac:dyDescent="0.35">
      <c r="A33" s="637" t="s">
        <v>365</v>
      </c>
      <c r="B33" s="615">
        <v>187.96442481869499</v>
      </c>
      <c r="C33" s="615">
        <v>155.50899000000001</v>
      </c>
      <c r="D33" s="616">
        <v>-32.455434818694002</v>
      </c>
      <c r="E33" s="617">
        <v>0.82733203450500004</v>
      </c>
      <c r="F33" s="615">
        <v>164.52358114071501</v>
      </c>
      <c r="G33" s="616">
        <v>137.102984283929</v>
      </c>
      <c r="H33" s="618">
        <v>15.555999999999999</v>
      </c>
      <c r="I33" s="615">
        <v>154.90002000000001</v>
      </c>
      <c r="J33" s="616">
        <v>17.797035716069999</v>
      </c>
      <c r="K33" s="619">
        <v>0.94150649363399996</v>
      </c>
    </row>
    <row r="34" spans="1:11" ht="14.4" customHeight="1" thickBot="1" x14ac:dyDescent="0.35">
      <c r="A34" s="637" t="s">
        <v>366</v>
      </c>
      <c r="B34" s="615">
        <v>77.972653834826005</v>
      </c>
      <c r="C34" s="615">
        <v>73.244540000000001</v>
      </c>
      <c r="D34" s="616">
        <v>-4.7281138348259999</v>
      </c>
      <c r="E34" s="617">
        <v>0.93936189673799997</v>
      </c>
      <c r="F34" s="615">
        <v>74.280985500195001</v>
      </c>
      <c r="G34" s="616">
        <v>61.900821250162998</v>
      </c>
      <c r="H34" s="618">
        <v>7.0030299999999999</v>
      </c>
      <c r="I34" s="615">
        <v>59.477780000000003</v>
      </c>
      <c r="J34" s="616">
        <v>-2.4230412501630001</v>
      </c>
      <c r="K34" s="619">
        <v>0.80071339387100005</v>
      </c>
    </row>
    <row r="35" spans="1:11" ht="14.4" customHeight="1" thickBot="1" x14ac:dyDescent="0.35">
      <c r="A35" s="637" t="s">
        <v>367</v>
      </c>
      <c r="B35" s="615">
        <v>432.608</v>
      </c>
      <c r="C35" s="615">
        <v>367.16550000000001</v>
      </c>
      <c r="D35" s="616">
        <v>-65.442499999999001</v>
      </c>
      <c r="E35" s="617">
        <v>0.84872563614100005</v>
      </c>
      <c r="F35" s="615">
        <v>354.16378278971899</v>
      </c>
      <c r="G35" s="616">
        <v>295.13648565809899</v>
      </c>
      <c r="H35" s="618">
        <v>0</v>
      </c>
      <c r="I35" s="615">
        <v>185.71163000000001</v>
      </c>
      <c r="J35" s="616">
        <v>-109.42485565809901</v>
      </c>
      <c r="K35" s="619">
        <v>0.52436651917599997</v>
      </c>
    </row>
    <row r="36" spans="1:11" ht="14.4" customHeight="1" thickBot="1" x14ac:dyDescent="0.35">
      <c r="A36" s="636" t="s">
        <v>368</v>
      </c>
      <c r="B36" s="620">
        <v>1102.0601159595999</v>
      </c>
      <c r="C36" s="620">
        <v>1335.1488099999999</v>
      </c>
      <c r="D36" s="621">
        <v>233.08869404039899</v>
      </c>
      <c r="E36" s="627">
        <v>1.211502703586</v>
      </c>
      <c r="F36" s="620">
        <v>1122.9960394134</v>
      </c>
      <c r="G36" s="621">
        <v>935.83003284450297</v>
      </c>
      <c r="H36" s="623">
        <v>113.77809000000001</v>
      </c>
      <c r="I36" s="620">
        <v>1159.5738200000001</v>
      </c>
      <c r="J36" s="621">
        <v>223.74378715549699</v>
      </c>
      <c r="K36" s="628">
        <v>1.0325716024830001</v>
      </c>
    </row>
    <row r="37" spans="1:11" ht="14.4" customHeight="1" thickBot="1" x14ac:dyDescent="0.35">
      <c r="A37" s="637" t="s">
        <v>369</v>
      </c>
      <c r="B37" s="615">
        <v>962.064960003588</v>
      </c>
      <c r="C37" s="615">
        <v>1125.4198699999999</v>
      </c>
      <c r="D37" s="616">
        <v>163.354909996413</v>
      </c>
      <c r="E37" s="617">
        <v>1.1697961330960001</v>
      </c>
      <c r="F37" s="615">
        <v>959.99661428038098</v>
      </c>
      <c r="G37" s="616">
        <v>799.99717856698396</v>
      </c>
      <c r="H37" s="618">
        <v>89.355930000000001</v>
      </c>
      <c r="I37" s="615">
        <v>943.12878000000001</v>
      </c>
      <c r="J37" s="616">
        <v>143.13160143301599</v>
      </c>
      <c r="K37" s="619">
        <v>0.98242927732200003</v>
      </c>
    </row>
    <row r="38" spans="1:11" ht="14.4" customHeight="1" thickBot="1" x14ac:dyDescent="0.35">
      <c r="A38" s="637" t="s">
        <v>370</v>
      </c>
      <c r="B38" s="615">
        <v>139.99515595601301</v>
      </c>
      <c r="C38" s="615">
        <v>200.91139000000001</v>
      </c>
      <c r="D38" s="616">
        <v>60.916234043986002</v>
      </c>
      <c r="E38" s="617">
        <v>1.435131013126</v>
      </c>
      <c r="F38" s="615">
        <v>162.99942513302301</v>
      </c>
      <c r="G38" s="616">
        <v>135.832854277519</v>
      </c>
      <c r="H38" s="618">
        <v>24.422160000000002</v>
      </c>
      <c r="I38" s="615">
        <v>214.27296000000001</v>
      </c>
      <c r="J38" s="616">
        <v>78.440105722480993</v>
      </c>
      <c r="K38" s="619">
        <v>1.3145626729969999</v>
      </c>
    </row>
    <row r="39" spans="1:11" ht="14.4" customHeight="1" thickBot="1" x14ac:dyDescent="0.35">
      <c r="A39" s="637" t="s">
        <v>371</v>
      </c>
      <c r="B39" s="615">
        <v>0</v>
      </c>
      <c r="C39" s="615">
        <v>8.8175500000000007</v>
      </c>
      <c r="D39" s="616">
        <v>8.8175500000000007</v>
      </c>
      <c r="E39" s="625" t="s">
        <v>335</v>
      </c>
      <c r="F39" s="615">
        <v>0</v>
      </c>
      <c r="G39" s="616">
        <v>0</v>
      </c>
      <c r="H39" s="618">
        <v>0</v>
      </c>
      <c r="I39" s="615">
        <v>2.1720799999999998</v>
      </c>
      <c r="J39" s="616">
        <v>2.1720799999999998</v>
      </c>
      <c r="K39" s="626" t="s">
        <v>335</v>
      </c>
    </row>
    <row r="40" spans="1:11" ht="14.4" customHeight="1" thickBot="1" x14ac:dyDescent="0.35">
      <c r="A40" s="636" t="s">
        <v>372</v>
      </c>
      <c r="B40" s="620">
        <v>524.43918072132499</v>
      </c>
      <c r="C40" s="620">
        <v>588.79006000000004</v>
      </c>
      <c r="D40" s="621">
        <v>64.350879278674995</v>
      </c>
      <c r="E40" s="627">
        <v>1.122704179329</v>
      </c>
      <c r="F40" s="620">
        <v>575.44886922831597</v>
      </c>
      <c r="G40" s="621">
        <v>479.54072435693001</v>
      </c>
      <c r="H40" s="623">
        <v>56.786969999999997</v>
      </c>
      <c r="I40" s="620">
        <v>477.41217999999998</v>
      </c>
      <c r="J40" s="621">
        <v>-2.12854435693</v>
      </c>
      <c r="K40" s="628">
        <v>0.82963440460000004</v>
      </c>
    </row>
    <row r="41" spans="1:11" ht="14.4" customHeight="1" thickBot="1" x14ac:dyDescent="0.35">
      <c r="A41" s="637" t="s">
        <v>373</v>
      </c>
      <c r="B41" s="615">
        <v>110.936712692611</v>
      </c>
      <c r="C41" s="615">
        <v>30.083850000000002</v>
      </c>
      <c r="D41" s="616">
        <v>-80.852862692610998</v>
      </c>
      <c r="E41" s="617">
        <v>0.27118029072400002</v>
      </c>
      <c r="F41" s="615">
        <v>34.719927265877999</v>
      </c>
      <c r="G41" s="616">
        <v>28.933272721565</v>
      </c>
      <c r="H41" s="618">
        <v>4.9370000000000003</v>
      </c>
      <c r="I41" s="615">
        <v>18.972919999999998</v>
      </c>
      <c r="J41" s="616">
        <v>-9.9603527215650001</v>
      </c>
      <c r="K41" s="619">
        <v>0.54645621388200005</v>
      </c>
    </row>
    <row r="42" spans="1:11" ht="14.4" customHeight="1" thickBot="1" x14ac:dyDescent="0.35">
      <c r="A42" s="637" t="s">
        <v>374</v>
      </c>
      <c r="B42" s="615">
        <v>20.695190245879001</v>
      </c>
      <c r="C42" s="615">
        <v>18.424579999999999</v>
      </c>
      <c r="D42" s="616">
        <v>-2.2706102458789998</v>
      </c>
      <c r="E42" s="617">
        <v>0.89028319049399995</v>
      </c>
      <c r="F42" s="615">
        <v>18.545408285680001</v>
      </c>
      <c r="G42" s="616">
        <v>15.454506904733</v>
      </c>
      <c r="H42" s="618">
        <v>0.93205000000000005</v>
      </c>
      <c r="I42" s="615">
        <v>11.40372</v>
      </c>
      <c r="J42" s="616">
        <v>-4.0507869047330001</v>
      </c>
      <c r="K42" s="619">
        <v>0.61490800441399995</v>
      </c>
    </row>
    <row r="43" spans="1:11" ht="14.4" customHeight="1" thickBot="1" x14ac:dyDescent="0.35">
      <c r="A43" s="637" t="s">
        <v>375</v>
      </c>
      <c r="B43" s="615">
        <v>161.43517585142899</v>
      </c>
      <c r="C43" s="615">
        <v>197.30358000000001</v>
      </c>
      <c r="D43" s="616">
        <v>35.868404148570001</v>
      </c>
      <c r="E43" s="617">
        <v>1.2221845639240001</v>
      </c>
      <c r="F43" s="615">
        <v>202.95596270859701</v>
      </c>
      <c r="G43" s="616">
        <v>169.129968923831</v>
      </c>
      <c r="H43" s="618">
        <v>26.480499999999999</v>
      </c>
      <c r="I43" s="615">
        <v>185.57581999999999</v>
      </c>
      <c r="J43" s="616">
        <v>16.445851076168999</v>
      </c>
      <c r="K43" s="619">
        <v>0.91436495643299998</v>
      </c>
    </row>
    <row r="44" spans="1:11" ht="14.4" customHeight="1" thickBot="1" x14ac:dyDescent="0.35">
      <c r="A44" s="637" t="s">
        <v>376</v>
      </c>
      <c r="B44" s="615">
        <v>126.75856356624701</v>
      </c>
      <c r="C44" s="615">
        <v>101.21017000000001</v>
      </c>
      <c r="D44" s="616">
        <v>-25.548393566247</v>
      </c>
      <c r="E44" s="617">
        <v>0.79844838212500002</v>
      </c>
      <c r="F44" s="615">
        <v>105.627345074761</v>
      </c>
      <c r="G44" s="616">
        <v>88.022787562301005</v>
      </c>
      <c r="H44" s="618">
        <v>5.2484400000000004</v>
      </c>
      <c r="I44" s="615">
        <v>72.625150000000005</v>
      </c>
      <c r="J44" s="616">
        <v>-15.397637562301</v>
      </c>
      <c r="K44" s="619">
        <v>0.68756011947999995</v>
      </c>
    </row>
    <row r="45" spans="1:11" ht="14.4" customHeight="1" thickBot="1" x14ac:dyDescent="0.35">
      <c r="A45" s="637" t="s">
        <v>377</v>
      </c>
      <c r="B45" s="615">
        <v>22.026639613261001</v>
      </c>
      <c r="C45" s="615">
        <v>25.705559999999998</v>
      </c>
      <c r="D45" s="616">
        <v>3.678920386738</v>
      </c>
      <c r="E45" s="617">
        <v>1.1670214091360001</v>
      </c>
      <c r="F45" s="615">
        <v>29.997569216719999</v>
      </c>
      <c r="G45" s="616">
        <v>24.997974347267</v>
      </c>
      <c r="H45" s="618">
        <v>1.25247</v>
      </c>
      <c r="I45" s="615">
        <v>17.550719999999998</v>
      </c>
      <c r="J45" s="616">
        <v>-7.4472543472670001</v>
      </c>
      <c r="K45" s="619">
        <v>0.58507140605899999</v>
      </c>
    </row>
    <row r="46" spans="1:11" ht="14.4" customHeight="1" thickBot="1" x14ac:dyDescent="0.35">
      <c r="A46" s="637" t="s">
        <v>378</v>
      </c>
      <c r="B46" s="615">
        <v>1.177125058626</v>
      </c>
      <c r="C46" s="615">
        <v>1.1140000000000001</v>
      </c>
      <c r="D46" s="616">
        <v>-6.3125058626E-2</v>
      </c>
      <c r="E46" s="617">
        <v>0.94637353256199996</v>
      </c>
      <c r="F46" s="615">
        <v>1.934502133821</v>
      </c>
      <c r="G46" s="616">
        <v>1.6120851115179999</v>
      </c>
      <c r="H46" s="618">
        <v>0</v>
      </c>
      <c r="I46" s="615">
        <v>0.45</v>
      </c>
      <c r="J46" s="616">
        <v>-1.162085111518</v>
      </c>
      <c r="K46" s="619">
        <v>0.23261799102299999</v>
      </c>
    </row>
    <row r="47" spans="1:11" ht="14.4" customHeight="1" thickBot="1" x14ac:dyDescent="0.35">
      <c r="A47" s="637" t="s">
        <v>379</v>
      </c>
      <c r="B47" s="615">
        <v>18.119263073635999</v>
      </c>
      <c r="C47" s="615">
        <v>43.544049999999999</v>
      </c>
      <c r="D47" s="616">
        <v>25.424786926363002</v>
      </c>
      <c r="E47" s="617">
        <v>2.4031910030239998</v>
      </c>
      <c r="F47" s="615">
        <v>24.307195393829002</v>
      </c>
      <c r="G47" s="616">
        <v>20.255996161523999</v>
      </c>
      <c r="H47" s="618">
        <v>4.5963500000000002</v>
      </c>
      <c r="I47" s="615">
        <v>38.159689999999998</v>
      </c>
      <c r="J47" s="616">
        <v>17.903693838475</v>
      </c>
      <c r="K47" s="619">
        <v>1.569892757339</v>
      </c>
    </row>
    <row r="48" spans="1:11" ht="14.4" customHeight="1" thickBot="1" x14ac:dyDescent="0.35">
      <c r="A48" s="637" t="s">
        <v>380</v>
      </c>
      <c r="B48" s="615">
        <v>61.576067165384998</v>
      </c>
      <c r="C48" s="615">
        <v>74.209980000000002</v>
      </c>
      <c r="D48" s="616">
        <v>12.633912834614</v>
      </c>
      <c r="E48" s="617">
        <v>1.205175702447</v>
      </c>
      <c r="F48" s="615">
        <v>82.973500944544</v>
      </c>
      <c r="G48" s="616">
        <v>69.144584120453004</v>
      </c>
      <c r="H48" s="618">
        <v>4.0353500000000002</v>
      </c>
      <c r="I48" s="615">
        <v>51.086829999999999</v>
      </c>
      <c r="J48" s="616">
        <v>-18.057754120453001</v>
      </c>
      <c r="K48" s="619">
        <v>0.61570054798700002</v>
      </c>
    </row>
    <row r="49" spans="1:11" ht="14.4" customHeight="1" thickBot="1" x14ac:dyDescent="0.35">
      <c r="A49" s="637" t="s">
        <v>381</v>
      </c>
      <c r="B49" s="615">
        <v>0</v>
      </c>
      <c r="C49" s="615">
        <v>1.694</v>
      </c>
      <c r="D49" s="616">
        <v>1.694</v>
      </c>
      <c r="E49" s="625" t="s">
        <v>347</v>
      </c>
      <c r="F49" s="615">
        <v>0</v>
      </c>
      <c r="G49" s="616">
        <v>0</v>
      </c>
      <c r="H49" s="618">
        <v>0</v>
      </c>
      <c r="I49" s="615">
        <v>0.45900000000000002</v>
      </c>
      <c r="J49" s="616">
        <v>0.45900000000000002</v>
      </c>
      <c r="K49" s="626" t="s">
        <v>335</v>
      </c>
    </row>
    <row r="50" spans="1:11" ht="14.4" customHeight="1" thickBot="1" x14ac:dyDescent="0.35">
      <c r="A50" s="637" t="s">
        <v>382</v>
      </c>
      <c r="B50" s="615">
        <v>0</v>
      </c>
      <c r="C50" s="615">
        <v>0.38719999999999999</v>
      </c>
      <c r="D50" s="616">
        <v>0.38719999999999999</v>
      </c>
      <c r="E50" s="625" t="s">
        <v>347</v>
      </c>
      <c r="F50" s="615">
        <v>0.39374045263099999</v>
      </c>
      <c r="G50" s="616">
        <v>0.32811704385899998</v>
      </c>
      <c r="H50" s="618">
        <v>0</v>
      </c>
      <c r="I50" s="615">
        <v>0</v>
      </c>
      <c r="J50" s="616">
        <v>-0.32811704385899998</v>
      </c>
      <c r="K50" s="619">
        <v>0</v>
      </c>
    </row>
    <row r="51" spans="1:11" ht="14.4" customHeight="1" thickBot="1" x14ac:dyDescent="0.35">
      <c r="A51" s="637" t="s">
        <v>383</v>
      </c>
      <c r="B51" s="615">
        <v>0</v>
      </c>
      <c r="C51" s="615">
        <v>3.81907</v>
      </c>
      <c r="D51" s="616">
        <v>3.81907</v>
      </c>
      <c r="E51" s="625" t="s">
        <v>347</v>
      </c>
      <c r="F51" s="615">
        <v>0</v>
      </c>
      <c r="G51" s="616">
        <v>0</v>
      </c>
      <c r="H51" s="618">
        <v>0</v>
      </c>
      <c r="I51" s="615">
        <v>0</v>
      </c>
      <c r="J51" s="616">
        <v>0</v>
      </c>
      <c r="K51" s="626" t="s">
        <v>335</v>
      </c>
    </row>
    <row r="52" spans="1:11" ht="14.4" customHeight="1" thickBot="1" x14ac:dyDescent="0.35">
      <c r="A52" s="637" t="s">
        <v>384</v>
      </c>
      <c r="B52" s="615">
        <v>0</v>
      </c>
      <c r="C52" s="615">
        <v>91.294020000000003</v>
      </c>
      <c r="D52" s="616">
        <v>91.294020000000003</v>
      </c>
      <c r="E52" s="625" t="s">
        <v>347</v>
      </c>
      <c r="F52" s="615">
        <v>73.993717751849999</v>
      </c>
      <c r="G52" s="616">
        <v>61.661431459874997</v>
      </c>
      <c r="H52" s="618">
        <v>9.3048099999999998</v>
      </c>
      <c r="I52" s="615">
        <v>79.954629999999995</v>
      </c>
      <c r="J52" s="616">
        <v>18.293198540123999</v>
      </c>
      <c r="K52" s="619">
        <v>1.0805597073540001</v>
      </c>
    </row>
    <row r="53" spans="1:11" ht="14.4" customHeight="1" thickBot="1" x14ac:dyDescent="0.35">
      <c r="A53" s="637" t="s">
        <v>385</v>
      </c>
      <c r="B53" s="615">
        <v>0</v>
      </c>
      <c r="C53" s="615">
        <v>0</v>
      </c>
      <c r="D53" s="616">
        <v>0</v>
      </c>
      <c r="E53" s="625" t="s">
        <v>335</v>
      </c>
      <c r="F53" s="615">
        <v>0</v>
      </c>
      <c r="G53" s="616">
        <v>0</v>
      </c>
      <c r="H53" s="618">
        <v>0</v>
      </c>
      <c r="I53" s="615">
        <v>1.1737</v>
      </c>
      <c r="J53" s="616">
        <v>1.1737</v>
      </c>
      <c r="K53" s="626" t="s">
        <v>347</v>
      </c>
    </row>
    <row r="54" spans="1:11" ht="14.4" customHeight="1" thickBot="1" x14ac:dyDescent="0.35">
      <c r="A54" s="636" t="s">
        <v>386</v>
      </c>
      <c r="B54" s="620">
        <v>226.75724994664799</v>
      </c>
      <c r="C54" s="620">
        <v>482.52373</v>
      </c>
      <c r="D54" s="621">
        <v>255.76648005335201</v>
      </c>
      <c r="E54" s="627">
        <v>2.127930772284</v>
      </c>
      <c r="F54" s="620">
        <v>330.10326129247898</v>
      </c>
      <c r="G54" s="621">
        <v>275.08605107706501</v>
      </c>
      <c r="H54" s="623">
        <v>13.90832</v>
      </c>
      <c r="I54" s="620">
        <v>46.948169999999998</v>
      </c>
      <c r="J54" s="621">
        <v>-228.137881077065</v>
      </c>
      <c r="K54" s="628">
        <v>0.14222267849199999</v>
      </c>
    </row>
    <row r="55" spans="1:11" ht="14.4" customHeight="1" thickBot="1" x14ac:dyDescent="0.35">
      <c r="A55" s="637" t="s">
        <v>387</v>
      </c>
      <c r="B55" s="615">
        <v>0.45469537350400002</v>
      </c>
      <c r="C55" s="615">
        <v>0.62326999999999999</v>
      </c>
      <c r="D55" s="616">
        <v>0.16857462649499999</v>
      </c>
      <c r="E55" s="617">
        <v>1.3707418995609999</v>
      </c>
      <c r="F55" s="615">
        <v>0</v>
      </c>
      <c r="G55" s="616">
        <v>0</v>
      </c>
      <c r="H55" s="618">
        <v>0</v>
      </c>
      <c r="I55" s="615">
        <v>0.23044000000000001</v>
      </c>
      <c r="J55" s="616">
        <v>0.23044000000000001</v>
      </c>
      <c r="K55" s="626" t="s">
        <v>335</v>
      </c>
    </row>
    <row r="56" spans="1:11" ht="14.4" customHeight="1" thickBot="1" x14ac:dyDescent="0.35">
      <c r="A56" s="637" t="s">
        <v>388</v>
      </c>
      <c r="B56" s="615">
        <v>0</v>
      </c>
      <c r="C56" s="615">
        <v>11.819000000000001</v>
      </c>
      <c r="D56" s="616">
        <v>11.819000000000001</v>
      </c>
      <c r="E56" s="625" t="s">
        <v>335</v>
      </c>
      <c r="F56" s="615">
        <v>9.5740045888629997</v>
      </c>
      <c r="G56" s="616">
        <v>7.978337157386</v>
      </c>
      <c r="H56" s="618">
        <v>0</v>
      </c>
      <c r="I56" s="615">
        <v>0</v>
      </c>
      <c r="J56" s="616">
        <v>-7.978337157386</v>
      </c>
      <c r="K56" s="619">
        <v>0</v>
      </c>
    </row>
    <row r="57" spans="1:11" ht="14.4" customHeight="1" thickBot="1" x14ac:dyDescent="0.35">
      <c r="A57" s="637" t="s">
        <v>389</v>
      </c>
      <c r="B57" s="615">
        <v>211.557348018536</v>
      </c>
      <c r="C57" s="615">
        <v>464.34278</v>
      </c>
      <c r="D57" s="616">
        <v>252.785431981464</v>
      </c>
      <c r="E57" s="617">
        <v>2.1948789978179999</v>
      </c>
      <c r="F57" s="615">
        <v>309.52720522545002</v>
      </c>
      <c r="G57" s="616">
        <v>257.93933768787502</v>
      </c>
      <c r="H57" s="618">
        <v>13.01595</v>
      </c>
      <c r="I57" s="615">
        <v>38.716560000000001</v>
      </c>
      <c r="J57" s="616">
        <v>-219.22277768787501</v>
      </c>
      <c r="K57" s="619">
        <v>0.125082898518</v>
      </c>
    </row>
    <row r="58" spans="1:11" ht="14.4" customHeight="1" thickBot="1" x14ac:dyDescent="0.35">
      <c r="A58" s="637" t="s">
        <v>390</v>
      </c>
      <c r="B58" s="615">
        <v>0</v>
      </c>
      <c r="C58" s="615">
        <v>0.78649999999999998</v>
      </c>
      <c r="D58" s="616">
        <v>0.78649999999999998</v>
      </c>
      <c r="E58" s="625" t="s">
        <v>335</v>
      </c>
      <c r="F58" s="615">
        <v>0</v>
      </c>
      <c r="G58" s="616">
        <v>0</v>
      </c>
      <c r="H58" s="618">
        <v>0</v>
      </c>
      <c r="I58" s="615">
        <v>2.8010000000000002</v>
      </c>
      <c r="J58" s="616">
        <v>2.8010000000000002</v>
      </c>
      <c r="K58" s="626" t="s">
        <v>335</v>
      </c>
    </row>
    <row r="59" spans="1:11" ht="14.4" customHeight="1" thickBot="1" x14ac:dyDescent="0.35">
      <c r="A59" s="637" t="s">
        <v>391</v>
      </c>
      <c r="B59" s="615">
        <v>14.227170157648001</v>
      </c>
      <c r="C59" s="615">
        <v>4.9521800000000002</v>
      </c>
      <c r="D59" s="616">
        <v>-9.2749901576480003</v>
      </c>
      <c r="E59" s="617">
        <v>0.34807905895000002</v>
      </c>
      <c r="F59" s="615">
        <v>11.002051478165001</v>
      </c>
      <c r="G59" s="616">
        <v>9.1683762318040003</v>
      </c>
      <c r="H59" s="618">
        <v>0.89237</v>
      </c>
      <c r="I59" s="615">
        <v>5.20017</v>
      </c>
      <c r="J59" s="616">
        <v>-3.9682062318039999</v>
      </c>
      <c r="K59" s="619">
        <v>0.47265457813200001</v>
      </c>
    </row>
    <row r="60" spans="1:11" ht="14.4" customHeight="1" thickBot="1" x14ac:dyDescent="0.35">
      <c r="A60" s="636" t="s">
        <v>392</v>
      </c>
      <c r="B60" s="620">
        <v>142.50742077952501</v>
      </c>
      <c r="C60" s="620">
        <v>155.76523</v>
      </c>
      <c r="D60" s="621">
        <v>13.257809220475</v>
      </c>
      <c r="E60" s="627">
        <v>1.0930324129640001</v>
      </c>
      <c r="F60" s="620">
        <v>146.779095558303</v>
      </c>
      <c r="G60" s="621">
        <v>122.31591296525301</v>
      </c>
      <c r="H60" s="623">
        <v>10.377319999999999</v>
      </c>
      <c r="I60" s="620">
        <v>120.0651</v>
      </c>
      <c r="J60" s="621">
        <v>-2.2508129652519999</v>
      </c>
      <c r="K60" s="628">
        <v>0.81799863627199998</v>
      </c>
    </row>
    <row r="61" spans="1:11" ht="14.4" customHeight="1" thickBot="1" x14ac:dyDescent="0.35">
      <c r="A61" s="637" t="s">
        <v>393</v>
      </c>
      <c r="B61" s="615">
        <v>28.838505325473999</v>
      </c>
      <c r="C61" s="615">
        <v>46.715940000000003</v>
      </c>
      <c r="D61" s="616">
        <v>17.877434674526</v>
      </c>
      <c r="E61" s="617">
        <v>1.6199154385000001</v>
      </c>
      <c r="F61" s="615">
        <v>41.788828209908999</v>
      </c>
      <c r="G61" s="616">
        <v>34.824023508258001</v>
      </c>
      <c r="H61" s="618">
        <v>3.4382299999999999</v>
      </c>
      <c r="I61" s="615">
        <v>35.341349999999998</v>
      </c>
      <c r="J61" s="616">
        <v>0.51732649174099998</v>
      </c>
      <c r="K61" s="619">
        <v>0.84571287384399996</v>
      </c>
    </row>
    <row r="62" spans="1:11" ht="14.4" customHeight="1" thickBot="1" x14ac:dyDescent="0.35">
      <c r="A62" s="637" t="s">
        <v>394</v>
      </c>
      <c r="B62" s="615">
        <v>0</v>
      </c>
      <c r="C62" s="615">
        <v>0.48279</v>
      </c>
      <c r="D62" s="616">
        <v>0.48279</v>
      </c>
      <c r="E62" s="625" t="s">
        <v>335</v>
      </c>
      <c r="F62" s="615">
        <v>0</v>
      </c>
      <c r="G62" s="616">
        <v>0</v>
      </c>
      <c r="H62" s="618">
        <v>6.8970000000000004E-2</v>
      </c>
      <c r="I62" s="615">
        <v>2.04617</v>
      </c>
      <c r="J62" s="616">
        <v>2.04617</v>
      </c>
      <c r="K62" s="626" t="s">
        <v>335</v>
      </c>
    </row>
    <row r="63" spans="1:11" ht="14.4" customHeight="1" thickBot="1" x14ac:dyDescent="0.35">
      <c r="A63" s="637" t="s">
        <v>395</v>
      </c>
      <c r="B63" s="615">
        <v>6.9227069416799996</v>
      </c>
      <c r="C63" s="615">
        <v>4.0739900000000002</v>
      </c>
      <c r="D63" s="616">
        <v>-2.8487169416799998</v>
      </c>
      <c r="E63" s="617">
        <v>0.58849667251799997</v>
      </c>
      <c r="F63" s="615">
        <v>0</v>
      </c>
      <c r="G63" s="616">
        <v>0</v>
      </c>
      <c r="H63" s="618">
        <v>0</v>
      </c>
      <c r="I63" s="615">
        <v>2.6002399999999999</v>
      </c>
      <c r="J63" s="616">
        <v>2.6002399999999999</v>
      </c>
      <c r="K63" s="626" t="s">
        <v>335</v>
      </c>
    </row>
    <row r="64" spans="1:11" ht="14.4" customHeight="1" thickBot="1" x14ac:dyDescent="0.35">
      <c r="A64" s="637" t="s">
        <v>396</v>
      </c>
      <c r="B64" s="615">
        <v>106.746208512371</v>
      </c>
      <c r="C64" s="615">
        <v>104.49251</v>
      </c>
      <c r="D64" s="616">
        <v>-2.2536985123700002</v>
      </c>
      <c r="E64" s="617">
        <v>0.97888732027299996</v>
      </c>
      <c r="F64" s="615">
        <v>0</v>
      </c>
      <c r="G64" s="616">
        <v>0</v>
      </c>
      <c r="H64" s="618">
        <v>0</v>
      </c>
      <c r="I64" s="615">
        <v>0</v>
      </c>
      <c r="J64" s="616">
        <v>0</v>
      </c>
      <c r="K64" s="626" t="s">
        <v>335</v>
      </c>
    </row>
    <row r="65" spans="1:11" ht="14.4" customHeight="1" thickBot="1" x14ac:dyDescent="0.35">
      <c r="A65" s="637" t="s">
        <v>397</v>
      </c>
      <c r="B65" s="615">
        <v>0</v>
      </c>
      <c r="C65" s="615">
        <v>0</v>
      </c>
      <c r="D65" s="616">
        <v>0</v>
      </c>
      <c r="E65" s="617">
        <v>1</v>
      </c>
      <c r="F65" s="615">
        <v>6.0005771643430004</v>
      </c>
      <c r="G65" s="616">
        <v>5.0004809702859996</v>
      </c>
      <c r="H65" s="618">
        <v>0.42352000000000001</v>
      </c>
      <c r="I65" s="615">
        <v>3.6550799999999999</v>
      </c>
      <c r="J65" s="616">
        <v>-1.3454009702859999</v>
      </c>
      <c r="K65" s="619">
        <v>0.60912140613999999</v>
      </c>
    </row>
    <row r="66" spans="1:11" ht="14.4" customHeight="1" thickBot="1" x14ac:dyDescent="0.35">
      <c r="A66" s="637" t="s">
        <v>398</v>
      </c>
      <c r="B66" s="615">
        <v>0</v>
      </c>
      <c r="C66" s="615">
        <v>0</v>
      </c>
      <c r="D66" s="616">
        <v>0</v>
      </c>
      <c r="E66" s="617">
        <v>1</v>
      </c>
      <c r="F66" s="615">
        <v>26.999475728488999</v>
      </c>
      <c r="G66" s="616">
        <v>22.499563107074</v>
      </c>
      <c r="H66" s="618">
        <v>0</v>
      </c>
      <c r="I66" s="615">
        <v>10.309670000000001</v>
      </c>
      <c r="J66" s="616">
        <v>-12.189893107074001</v>
      </c>
      <c r="K66" s="619">
        <v>0.38184704412999998</v>
      </c>
    </row>
    <row r="67" spans="1:11" ht="14.4" customHeight="1" thickBot="1" x14ac:dyDescent="0.35">
      <c r="A67" s="637" t="s">
        <v>399</v>
      </c>
      <c r="B67" s="615">
        <v>0</v>
      </c>
      <c r="C67" s="615">
        <v>0</v>
      </c>
      <c r="D67" s="616">
        <v>0</v>
      </c>
      <c r="E67" s="617">
        <v>1</v>
      </c>
      <c r="F67" s="615">
        <v>71.990214455558998</v>
      </c>
      <c r="G67" s="616">
        <v>59.991845379632998</v>
      </c>
      <c r="H67" s="618">
        <v>6.4466000000000001</v>
      </c>
      <c r="I67" s="615">
        <v>66.112589999999997</v>
      </c>
      <c r="J67" s="616">
        <v>6.1207446203659996</v>
      </c>
      <c r="K67" s="619">
        <v>0.91835523063699998</v>
      </c>
    </row>
    <row r="68" spans="1:11" ht="14.4" customHeight="1" thickBot="1" x14ac:dyDescent="0.35">
      <c r="A68" s="636" t="s">
        <v>400</v>
      </c>
      <c r="B68" s="620">
        <v>0</v>
      </c>
      <c r="C68" s="620">
        <v>18.478999999999999</v>
      </c>
      <c r="D68" s="621">
        <v>18.478999999999999</v>
      </c>
      <c r="E68" s="622" t="s">
        <v>335</v>
      </c>
      <c r="F68" s="620">
        <v>0</v>
      </c>
      <c r="G68" s="621">
        <v>0</v>
      </c>
      <c r="H68" s="623">
        <v>1.4490000000000001</v>
      </c>
      <c r="I68" s="620">
        <v>22.422000000000001</v>
      </c>
      <c r="J68" s="621">
        <v>22.422000000000001</v>
      </c>
      <c r="K68" s="624" t="s">
        <v>335</v>
      </c>
    </row>
    <row r="69" spans="1:11" ht="14.4" customHeight="1" thickBot="1" x14ac:dyDescent="0.35">
      <c r="A69" s="637" t="s">
        <v>401</v>
      </c>
      <c r="B69" s="615">
        <v>0</v>
      </c>
      <c r="C69" s="615">
        <v>18.478000000000002</v>
      </c>
      <c r="D69" s="616">
        <v>18.478000000000002</v>
      </c>
      <c r="E69" s="625" t="s">
        <v>335</v>
      </c>
      <c r="F69" s="615">
        <v>0</v>
      </c>
      <c r="G69" s="616">
        <v>0</v>
      </c>
      <c r="H69" s="618">
        <v>1.4490000000000001</v>
      </c>
      <c r="I69" s="615">
        <v>15.109</v>
      </c>
      <c r="J69" s="616">
        <v>15.109</v>
      </c>
      <c r="K69" s="626" t="s">
        <v>335</v>
      </c>
    </row>
    <row r="70" spans="1:11" ht="14.4" customHeight="1" thickBot="1" x14ac:dyDescent="0.35">
      <c r="A70" s="637" t="s">
        <v>402</v>
      </c>
      <c r="B70" s="615">
        <v>0</v>
      </c>
      <c r="C70" s="615">
        <v>1E-3</v>
      </c>
      <c r="D70" s="616">
        <v>1E-3</v>
      </c>
      <c r="E70" s="625" t="s">
        <v>335</v>
      </c>
      <c r="F70" s="615">
        <v>0</v>
      </c>
      <c r="G70" s="616">
        <v>0</v>
      </c>
      <c r="H70" s="618">
        <v>0</v>
      </c>
      <c r="I70" s="615">
        <v>7.3129999999999997</v>
      </c>
      <c r="J70" s="616">
        <v>7.3129999999999997</v>
      </c>
      <c r="K70" s="626" t="s">
        <v>335</v>
      </c>
    </row>
    <row r="71" spans="1:11" ht="14.4" customHeight="1" thickBot="1" x14ac:dyDescent="0.35">
      <c r="A71" s="635" t="s">
        <v>42</v>
      </c>
      <c r="B71" s="615">
        <v>3819.5173083325899</v>
      </c>
      <c r="C71" s="615">
        <v>3714.0889999999999</v>
      </c>
      <c r="D71" s="616">
        <v>-105.428308332586</v>
      </c>
      <c r="E71" s="617">
        <v>0.97239747857600001</v>
      </c>
      <c r="F71" s="615">
        <v>3743.5363011764798</v>
      </c>
      <c r="G71" s="616">
        <v>3119.6135843137299</v>
      </c>
      <c r="H71" s="618">
        <v>285.79300000000001</v>
      </c>
      <c r="I71" s="615">
        <v>2633.5439999999999</v>
      </c>
      <c r="J71" s="616">
        <v>-486.06958431372902</v>
      </c>
      <c r="K71" s="619">
        <v>0.70349097434200003</v>
      </c>
    </row>
    <row r="72" spans="1:11" ht="14.4" customHeight="1" thickBot="1" x14ac:dyDescent="0.35">
      <c r="A72" s="636" t="s">
        <v>403</v>
      </c>
      <c r="B72" s="620">
        <v>3819.5173083325899</v>
      </c>
      <c r="C72" s="620">
        <v>3714.0889999999999</v>
      </c>
      <c r="D72" s="621">
        <v>-105.428308332586</v>
      </c>
      <c r="E72" s="627">
        <v>0.97239747857600001</v>
      </c>
      <c r="F72" s="620">
        <v>3743.5363011764798</v>
      </c>
      <c r="G72" s="621">
        <v>3119.6135843137299</v>
      </c>
      <c r="H72" s="623">
        <v>285.79300000000001</v>
      </c>
      <c r="I72" s="620">
        <v>2633.5439999999999</v>
      </c>
      <c r="J72" s="621">
        <v>-486.06958431372902</v>
      </c>
      <c r="K72" s="628">
        <v>0.70349097434200003</v>
      </c>
    </row>
    <row r="73" spans="1:11" ht="14.4" customHeight="1" thickBot="1" x14ac:dyDescent="0.35">
      <c r="A73" s="637" t="s">
        <v>404</v>
      </c>
      <c r="B73" s="615">
        <v>1170.3276997913899</v>
      </c>
      <c r="C73" s="615">
        <v>1183.289</v>
      </c>
      <c r="D73" s="616">
        <v>12.961300208611</v>
      </c>
      <c r="E73" s="617">
        <v>1.0110749324399999</v>
      </c>
      <c r="F73" s="615">
        <v>1174.44534823144</v>
      </c>
      <c r="G73" s="616">
        <v>978.70445685953496</v>
      </c>
      <c r="H73" s="618">
        <v>82.870999999999995</v>
      </c>
      <c r="I73" s="615">
        <v>822.02499999999998</v>
      </c>
      <c r="J73" s="616">
        <v>-156.67945685953501</v>
      </c>
      <c r="K73" s="619">
        <v>0.69992614065600001</v>
      </c>
    </row>
    <row r="74" spans="1:11" ht="14.4" customHeight="1" thickBot="1" x14ac:dyDescent="0.35">
      <c r="A74" s="637" t="s">
        <v>405</v>
      </c>
      <c r="B74" s="615">
        <v>390.01676217854401</v>
      </c>
      <c r="C74" s="615">
        <v>381.839</v>
      </c>
      <c r="D74" s="616">
        <v>-8.1777621785440004</v>
      </c>
      <c r="E74" s="617">
        <v>0.97903228022</v>
      </c>
      <c r="F74" s="615">
        <v>390.084245697222</v>
      </c>
      <c r="G74" s="616">
        <v>325.07020474768501</v>
      </c>
      <c r="H74" s="618">
        <v>32.406999999999996</v>
      </c>
      <c r="I74" s="615">
        <v>305.86500000000001</v>
      </c>
      <c r="J74" s="616">
        <v>-19.205204747684</v>
      </c>
      <c r="K74" s="619">
        <v>0.784099853746</v>
      </c>
    </row>
    <row r="75" spans="1:11" ht="14.4" customHeight="1" thickBot="1" x14ac:dyDescent="0.35">
      <c r="A75" s="637" t="s">
        <v>406</v>
      </c>
      <c r="B75" s="615">
        <v>2259.17284636266</v>
      </c>
      <c r="C75" s="615">
        <v>2148.9609999999998</v>
      </c>
      <c r="D75" s="616">
        <v>-110.211846362654</v>
      </c>
      <c r="E75" s="617">
        <v>0.95121584143500004</v>
      </c>
      <c r="F75" s="615">
        <v>2179.00670724781</v>
      </c>
      <c r="G75" s="616">
        <v>1815.8389227065099</v>
      </c>
      <c r="H75" s="618">
        <v>170.51499999999999</v>
      </c>
      <c r="I75" s="615">
        <v>1505.654</v>
      </c>
      <c r="J75" s="616">
        <v>-310.18492270651001</v>
      </c>
      <c r="K75" s="619">
        <v>0.69098181065300002</v>
      </c>
    </row>
    <row r="76" spans="1:11" ht="14.4" customHeight="1" thickBot="1" x14ac:dyDescent="0.35">
      <c r="A76" s="638" t="s">
        <v>407</v>
      </c>
      <c r="B76" s="620">
        <v>8557.5588258139906</v>
      </c>
      <c r="C76" s="620">
        <v>5658.9646300000004</v>
      </c>
      <c r="D76" s="621">
        <v>-2898.5941958139902</v>
      </c>
      <c r="E76" s="627">
        <v>0.66128258597800005</v>
      </c>
      <c r="F76" s="620">
        <v>6509.5900923795998</v>
      </c>
      <c r="G76" s="621">
        <v>5424.6584103163304</v>
      </c>
      <c r="H76" s="623">
        <v>866.18177000000003</v>
      </c>
      <c r="I76" s="620">
        <v>6792.7508600000001</v>
      </c>
      <c r="J76" s="621">
        <v>1368.0924496836701</v>
      </c>
      <c r="K76" s="628">
        <v>1.04349901662</v>
      </c>
    </row>
    <row r="77" spans="1:11" ht="14.4" customHeight="1" thickBot="1" x14ac:dyDescent="0.35">
      <c r="A77" s="635" t="s">
        <v>45</v>
      </c>
      <c r="B77" s="615">
        <v>2577.2306480379998</v>
      </c>
      <c r="C77" s="615">
        <v>1902.7240099999999</v>
      </c>
      <c r="D77" s="616">
        <v>-674.506638037995</v>
      </c>
      <c r="E77" s="617">
        <v>0.73828239294300002</v>
      </c>
      <c r="F77" s="615">
        <v>2675.5931689158501</v>
      </c>
      <c r="G77" s="616">
        <v>2229.66097409655</v>
      </c>
      <c r="H77" s="618">
        <v>683.70641000000001</v>
      </c>
      <c r="I77" s="615">
        <v>4140.9925000000003</v>
      </c>
      <c r="J77" s="616">
        <v>1911.33152590345</v>
      </c>
      <c r="K77" s="619">
        <v>1.5476913860099999</v>
      </c>
    </row>
    <row r="78" spans="1:11" ht="14.4" customHeight="1" thickBot="1" x14ac:dyDescent="0.35">
      <c r="A78" s="636" t="s">
        <v>408</v>
      </c>
      <c r="B78" s="620">
        <v>0</v>
      </c>
      <c r="C78" s="620">
        <v>212.03363000000101</v>
      </c>
      <c r="D78" s="621">
        <v>212.03363000000101</v>
      </c>
      <c r="E78" s="622" t="s">
        <v>347</v>
      </c>
      <c r="F78" s="620">
        <v>0</v>
      </c>
      <c r="G78" s="621">
        <v>0</v>
      </c>
      <c r="H78" s="623">
        <v>0</v>
      </c>
      <c r="I78" s="620">
        <v>0</v>
      </c>
      <c r="J78" s="621">
        <v>0</v>
      </c>
      <c r="K78" s="624" t="s">
        <v>335</v>
      </c>
    </row>
    <row r="79" spans="1:11" ht="14.4" customHeight="1" thickBot="1" x14ac:dyDescent="0.35">
      <c r="A79" s="637" t="s">
        <v>409</v>
      </c>
      <c r="B79" s="615">
        <v>0</v>
      </c>
      <c r="C79" s="615">
        <v>212.03363000000101</v>
      </c>
      <c r="D79" s="616">
        <v>212.03363000000101</v>
      </c>
      <c r="E79" s="625" t="s">
        <v>347</v>
      </c>
      <c r="F79" s="615">
        <v>0</v>
      </c>
      <c r="G79" s="616">
        <v>0</v>
      </c>
      <c r="H79" s="618">
        <v>0</v>
      </c>
      <c r="I79" s="615">
        <v>0</v>
      </c>
      <c r="J79" s="616">
        <v>0</v>
      </c>
      <c r="K79" s="626" t="s">
        <v>335</v>
      </c>
    </row>
    <row r="80" spans="1:11" ht="14.4" customHeight="1" thickBot="1" x14ac:dyDescent="0.35">
      <c r="A80" s="639" t="s">
        <v>410</v>
      </c>
      <c r="B80" s="615">
        <v>2577.2306480379998</v>
      </c>
      <c r="C80" s="615">
        <v>1690.69038</v>
      </c>
      <c r="D80" s="616">
        <v>-886.54026803799604</v>
      </c>
      <c r="E80" s="617">
        <v>0.65601050541799999</v>
      </c>
      <c r="F80" s="615">
        <v>2675.5931689158501</v>
      </c>
      <c r="G80" s="616">
        <v>2229.66097409655</v>
      </c>
      <c r="H80" s="618">
        <v>683.70641000000001</v>
      </c>
      <c r="I80" s="615">
        <v>4140.9925000000003</v>
      </c>
      <c r="J80" s="616">
        <v>1911.33152590345</v>
      </c>
      <c r="K80" s="619">
        <v>1.5476913860099999</v>
      </c>
    </row>
    <row r="81" spans="1:11" ht="14.4" customHeight="1" thickBot="1" x14ac:dyDescent="0.35">
      <c r="A81" s="637" t="s">
        <v>411</v>
      </c>
      <c r="B81" s="615">
        <v>2338.8532169342898</v>
      </c>
      <c r="C81" s="615">
        <v>1469.796</v>
      </c>
      <c r="D81" s="616">
        <v>-869.05721693428904</v>
      </c>
      <c r="E81" s="617">
        <v>0.62842592658499996</v>
      </c>
      <c r="F81" s="615">
        <v>1355.35748026017</v>
      </c>
      <c r="G81" s="616">
        <v>1129.4645668834801</v>
      </c>
      <c r="H81" s="618">
        <v>12.1</v>
      </c>
      <c r="I81" s="615">
        <v>3196.8584999999998</v>
      </c>
      <c r="J81" s="616">
        <v>2067.3939331165202</v>
      </c>
      <c r="K81" s="619">
        <v>2.3586828910889999</v>
      </c>
    </row>
    <row r="82" spans="1:11" ht="14.4" customHeight="1" thickBot="1" x14ac:dyDescent="0.35">
      <c r="A82" s="637" t="s">
        <v>412</v>
      </c>
      <c r="B82" s="615">
        <v>0</v>
      </c>
      <c r="C82" s="615">
        <v>1.3380000000000001</v>
      </c>
      <c r="D82" s="616">
        <v>1.3380000000000001</v>
      </c>
      <c r="E82" s="625" t="s">
        <v>335</v>
      </c>
      <c r="F82" s="615">
        <v>0</v>
      </c>
      <c r="G82" s="616">
        <v>0</v>
      </c>
      <c r="H82" s="618">
        <v>0</v>
      </c>
      <c r="I82" s="615">
        <v>6.2549999999999999</v>
      </c>
      <c r="J82" s="616">
        <v>6.2549999999999999</v>
      </c>
      <c r="K82" s="626" t="s">
        <v>335</v>
      </c>
    </row>
    <row r="83" spans="1:11" ht="14.4" customHeight="1" thickBot="1" x14ac:dyDescent="0.35">
      <c r="A83" s="637" t="s">
        <v>413</v>
      </c>
      <c r="B83" s="615">
        <v>5.5915753978030001</v>
      </c>
      <c r="C83" s="615">
        <v>41.147759999999998</v>
      </c>
      <c r="D83" s="616">
        <v>35.556184602195998</v>
      </c>
      <c r="E83" s="617">
        <v>7.3588849425439999</v>
      </c>
      <c r="F83" s="615">
        <v>53.504220817457998</v>
      </c>
      <c r="G83" s="616">
        <v>44.586850681214997</v>
      </c>
      <c r="H83" s="618">
        <v>650.61699999999996</v>
      </c>
      <c r="I83" s="615">
        <v>705.46601999999996</v>
      </c>
      <c r="J83" s="616">
        <v>660.87916931878397</v>
      </c>
      <c r="K83" s="619">
        <v>13.185240514142</v>
      </c>
    </row>
    <row r="84" spans="1:11" ht="14.4" customHeight="1" thickBot="1" x14ac:dyDescent="0.35">
      <c r="A84" s="637" t="s">
        <v>414</v>
      </c>
      <c r="B84" s="615">
        <v>153.98758129660899</v>
      </c>
      <c r="C84" s="615">
        <v>84.049570000000003</v>
      </c>
      <c r="D84" s="616">
        <v>-69.938011296609005</v>
      </c>
      <c r="E84" s="617">
        <v>0.54582044403999996</v>
      </c>
      <c r="F84" s="615">
        <v>1172.99801962008</v>
      </c>
      <c r="G84" s="616">
        <v>977.49834968339906</v>
      </c>
      <c r="H84" s="618">
        <v>0.30854999999999999</v>
      </c>
      <c r="I84" s="615">
        <v>93.480639999999994</v>
      </c>
      <c r="J84" s="616">
        <v>-884.01770968339895</v>
      </c>
      <c r="K84" s="619">
        <v>7.9693774785000004E-2</v>
      </c>
    </row>
    <row r="85" spans="1:11" ht="14.4" customHeight="1" thickBot="1" x14ac:dyDescent="0.35">
      <c r="A85" s="637" t="s">
        <v>415</v>
      </c>
      <c r="B85" s="615">
        <v>74.994468031051994</v>
      </c>
      <c r="C85" s="615">
        <v>94.359049999999996</v>
      </c>
      <c r="D85" s="616">
        <v>19.364581968947</v>
      </c>
      <c r="E85" s="617">
        <v>1.2582134719710001</v>
      </c>
      <c r="F85" s="615">
        <v>93.733448218145</v>
      </c>
      <c r="G85" s="616">
        <v>78.111206848454003</v>
      </c>
      <c r="H85" s="618">
        <v>20.680859999999999</v>
      </c>
      <c r="I85" s="615">
        <v>138.93234000000001</v>
      </c>
      <c r="J85" s="616">
        <v>60.821133151544998</v>
      </c>
      <c r="K85" s="619">
        <v>1.482206647051</v>
      </c>
    </row>
    <row r="86" spans="1:11" ht="14.4" customHeight="1" thickBot="1" x14ac:dyDescent="0.35">
      <c r="A86" s="640" t="s">
        <v>46</v>
      </c>
      <c r="B86" s="620">
        <v>0</v>
      </c>
      <c r="C86" s="620">
        <v>61.747999999999998</v>
      </c>
      <c r="D86" s="621">
        <v>61.747999999999998</v>
      </c>
      <c r="E86" s="622" t="s">
        <v>335</v>
      </c>
      <c r="F86" s="620">
        <v>0</v>
      </c>
      <c r="G86" s="621">
        <v>0</v>
      </c>
      <c r="H86" s="623">
        <v>25.588999999999999</v>
      </c>
      <c r="I86" s="620">
        <v>61.859000000000002</v>
      </c>
      <c r="J86" s="621">
        <v>61.859000000000002</v>
      </c>
      <c r="K86" s="624" t="s">
        <v>335</v>
      </c>
    </row>
    <row r="87" spans="1:11" ht="14.4" customHeight="1" thickBot="1" x14ac:dyDescent="0.35">
      <c r="A87" s="636" t="s">
        <v>416</v>
      </c>
      <c r="B87" s="620">
        <v>0</v>
      </c>
      <c r="C87" s="620">
        <v>57.936</v>
      </c>
      <c r="D87" s="621">
        <v>57.936</v>
      </c>
      <c r="E87" s="622" t="s">
        <v>335</v>
      </c>
      <c r="F87" s="620">
        <v>0</v>
      </c>
      <c r="G87" s="621">
        <v>0</v>
      </c>
      <c r="H87" s="623">
        <v>25.588999999999999</v>
      </c>
      <c r="I87" s="620">
        <v>61.859000000000002</v>
      </c>
      <c r="J87" s="621">
        <v>61.859000000000002</v>
      </c>
      <c r="K87" s="624" t="s">
        <v>335</v>
      </c>
    </row>
    <row r="88" spans="1:11" ht="14.4" customHeight="1" thickBot="1" x14ac:dyDescent="0.35">
      <c r="A88" s="637" t="s">
        <v>417</v>
      </c>
      <c r="B88" s="615">
        <v>0</v>
      </c>
      <c r="C88" s="615">
        <v>54.055999999999997</v>
      </c>
      <c r="D88" s="616">
        <v>54.055999999999997</v>
      </c>
      <c r="E88" s="625" t="s">
        <v>335</v>
      </c>
      <c r="F88" s="615">
        <v>0</v>
      </c>
      <c r="G88" s="616">
        <v>0</v>
      </c>
      <c r="H88" s="618">
        <v>25.588999999999999</v>
      </c>
      <c r="I88" s="615">
        <v>53.179000000000002</v>
      </c>
      <c r="J88" s="616">
        <v>53.179000000000002</v>
      </c>
      <c r="K88" s="626" t="s">
        <v>335</v>
      </c>
    </row>
    <row r="89" spans="1:11" ht="14.4" customHeight="1" thickBot="1" x14ac:dyDescent="0.35">
      <c r="A89" s="637" t="s">
        <v>418</v>
      </c>
      <c r="B89" s="615">
        <v>0</v>
      </c>
      <c r="C89" s="615">
        <v>3.88</v>
      </c>
      <c r="D89" s="616">
        <v>3.88</v>
      </c>
      <c r="E89" s="625" t="s">
        <v>335</v>
      </c>
      <c r="F89" s="615">
        <v>0</v>
      </c>
      <c r="G89" s="616">
        <v>0</v>
      </c>
      <c r="H89" s="618">
        <v>0</v>
      </c>
      <c r="I89" s="615">
        <v>8.68</v>
      </c>
      <c r="J89" s="616">
        <v>8.68</v>
      </c>
      <c r="K89" s="626" t="s">
        <v>335</v>
      </c>
    </row>
    <row r="90" spans="1:11" ht="14.4" customHeight="1" thickBot="1" x14ac:dyDescent="0.35">
      <c r="A90" s="636" t="s">
        <v>419</v>
      </c>
      <c r="B90" s="620">
        <v>0</v>
      </c>
      <c r="C90" s="620">
        <v>3.8119999999999998</v>
      </c>
      <c r="D90" s="621">
        <v>3.8119999999999998</v>
      </c>
      <c r="E90" s="622" t="s">
        <v>347</v>
      </c>
      <c r="F90" s="620">
        <v>0</v>
      </c>
      <c r="G90" s="621">
        <v>0</v>
      </c>
      <c r="H90" s="623">
        <v>0</v>
      </c>
      <c r="I90" s="620">
        <v>0</v>
      </c>
      <c r="J90" s="621">
        <v>0</v>
      </c>
      <c r="K90" s="624" t="s">
        <v>335</v>
      </c>
    </row>
    <row r="91" spans="1:11" ht="14.4" customHeight="1" thickBot="1" x14ac:dyDescent="0.35">
      <c r="A91" s="637" t="s">
        <v>420</v>
      </c>
      <c r="B91" s="615">
        <v>0</v>
      </c>
      <c r="C91" s="615">
        <v>3.8119999999999998</v>
      </c>
      <c r="D91" s="616">
        <v>3.8119999999999998</v>
      </c>
      <c r="E91" s="625" t="s">
        <v>347</v>
      </c>
      <c r="F91" s="615">
        <v>0</v>
      </c>
      <c r="G91" s="616">
        <v>0</v>
      </c>
      <c r="H91" s="618">
        <v>0</v>
      </c>
      <c r="I91" s="615">
        <v>0</v>
      </c>
      <c r="J91" s="616">
        <v>0</v>
      </c>
      <c r="K91" s="626" t="s">
        <v>335</v>
      </c>
    </row>
    <row r="92" spans="1:11" ht="14.4" customHeight="1" thickBot="1" x14ac:dyDescent="0.35">
      <c r="A92" s="635" t="s">
        <v>421</v>
      </c>
      <c r="B92" s="615">
        <v>0</v>
      </c>
      <c r="C92" s="615">
        <v>4.1079999999999997</v>
      </c>
      <c r="D92" s="616">
        <v>4.1079999999999997</v>
      </c>
      <c r="E92" s="625" t="s">
        <v>335</v>
      </c>
      <c r="F92" s="615">
        <v>0</v>
      </c>
      <c r="G92" s="616">
        <v>0</v>
      </c>
      <c r="H92" s="618">
        <v>0</v>
      </c>
      <c r="I92" s="615">
        <v>0</v>
      </c>
      <c r="J92" s="616">
        <v>0</v>
      </c>
      <c r="K92" s="626" t="s">
        <v>335</v>
      </c>
    </row>
    <row r="93" spans="1:11" ht="14.4" customHeight="1" thickBot="1" x14ac:dyDescent="0.35">
      <c r="A93" s="636" t="s">
        <v>422</v>
      </c>
      <c r="B93" s="620">
        <v>0</v>
      </c>
      <c r="C93" s="620">
        <v>4.1079999999999997</v>
      </c>
      <c r="D93" s="621">
        <v>4.1079999999999997</v>
      </c>
      <c r="E93" s="622" t="s">
        <v>335</v>
      </c>
      <c r="F93" s="620">
        <v>0</v>
      </c>
      <c r="G93" s="621">
        <v>0</v>
      </c>
      <c r="H93" s="623">
        <v>0</v>
      </c>
      <c r="I93" s="620">
        <v>0</v>
      </c>
      <c r="J93" s="621">
        <v>0</v>
      </c>
      <c r="K93" s="624" t="s">
        <v>335</v>
      </c>
    </row>
    <row r="94" spans="1:11" ht="14.4" customHeight="1" thickBot="1" x14ac:dyDescent="0.35">
      <c r="A94" s="637" t="s">
        <v>423</v>
      </c>
      <c r="B94" s="615">
        <v>0</v>
      </c>
      <c r="C94" s="615">
        <v>4.1079999999999997</v>
      </c>
      <c r="D94" s="616">
        <v>4.1079999999999997</v>
      </c>
      <c r="E94" s="625" t="s">
        <v>347</v>
      </c>
      <c r="F94" s="615">
        <v>0</v>
      </c>
      <c r="G94" s="616">
        <v>0</v>
      </c>
      <c r="H94" s="618">
        <v>0</v>
      </c>
      <c r="I94" s="615">
        <v>0</v>
      </c>
      <c r="J94" s="616">
        <v>0</v>
      </c>
      <c r="K94" s="626" t="s">
        <v>335</v>
      </c>
    </row>
    <row r="95" spans="1:11" ht="14.4" customHeight="1" thickBot="1" x14ac:dyDescent="0.35">
      <c r="A95" s="635" t="s">
        <v>47</v>
      </c>
      <c r="B95" s="615">
        <v>5980.3281777760003</v>
      </c>
      <c r="C95" s="615">
        <v>3690.3846199999998</v>
      </c>
      <c r="D95" s="616">
        <v>-2289.94355777599</v>
      </c>
      <c r="E95" s="617">
        <v>0.61708730863799999</v>
      </c>
      <c r="F95" s="615">
        <v>3833.9969234637401</v>
      </c>
      <c r="G95" s="616">
        <v>3194.99743621979</v>
      </c>
      <c r="H95" s="618">
        <v>156.88636</v>
      </c>
      <c r="I95" s="615">
        <v>2589.8993599999999</v>
      </c>
      <c r="J95" s="616">
        <v>-605.09807621978598</v>
      </c>
      <c r="K95" s="619">
        <v>0.67550898232300005</v>
      </c>
    </row>
    <row r="96" spans="1:11" ht="14.4" customHeight="1" thickBot="1" x14ac:dyDescent="0.35">
      <c r="A96" s="636" t="s">
        <v>424</v>
      </c>
      <c r="B96" s="620">
        <v>3.6542762357849998</v>
      </c>
      <c r="C96" s="620">
        <v>0</v>
      </c>
      <c r="D96" s="621">
        <v>-3.6542762357849998</v>
      </c>
      <c r="E96" s="627">
        <v>0</v>
      </c>
      <c r="F96" s="620">
        <v>0</v>
      </c>
      <c r="G96" s="621">
        <v>0</v>
      </c>
      <c r="H96" s="623">
        <v>0</v>
      </c>
      <c r="I96" s="620">
        <v>0.82499999999999996</v>
      </c>
      <c r="J96" s="621">
        <v>0.82499999999999996</v>
      </c>
      <c r="K96" s="624" t="s">
        <v>347</v>
      </c>
    </row>
    <row r="97" spans="1:11" ht="14.4" customHeight="1" thickBot="1" x14ac:dyDescent="0.35">
      <c r="A97" s="637" t="s">
        <v>425</v>
      </c>
      <c r="B97" s="615">
        <v>3.6542762357849998</v>
      </c>
      <c r="C97" s="615">
        <v>0</v>
      </c>
      <c r="D97" s="616">
        <v>-3.6542762357849998</v>
      </c>
      <c r="E97" s="617">
        <v>0</v>
      </c>
      <c r="F97" s="615">
        <v>0</v>
      </c>
      <c r="G97" s="616">
        <v>0</v>
      </c>
      <c r="H97" s="618">
        <v>0</v>
      </c>
      <c r="I97" s="615">
        <v>0.82499999999999996</v>
      </c>
      <c r="J97" s="616">
        <v>0.82499999999999996</v>
      </c>
      <c r="K97" s="626" t="s">
        <v>347</v>
      </c>
    </row>
    <row r="98" spans="1:11" ht="14.4" customHeight="1" thickBot="1" x14ac:dyDescent="0.35">
      <c r="A98" s="636" t="s">
        <v>426</v>
      </c>
      <c r="B98" s="620">
        <v>99.681614553516994</v>
      </c>
      <c r="C98" s="620">
        <v>113.3403</v>
      </c>
      <c r="D98" s="621">
        <v>13.658685446482</v>
      </c>
      <c r="E98" s="627">
        <v>1.1370231161240001</v>
      </c>
      <c r="F98" s="620">
        <v>109.404135566725</v>
      </c>
      <c r="G98" s="621">
        <v>91.170112972270999</v>
      </c>
      <c r="H98" s="623">
        <v>8.9681999999999995</v>
      </c>
      <c r="I98" s="620">
        <v>103.35617999999999</v>
      </c>
      <c r="J98" s="621">
        <v>12.186067027729001</v>
      </c>
      <c r="K98" s="628">
        <v>0.94471913209299996</v>
      </c>
    </row>
    <row r="99" spans="1:11" ht="14.4" customHeight="1" thickBot="1" x14ac:dyDescent="0.35">
      <c r="A99" s="637" t="s">
        <v>427</v>
      </c>
      <c r="B99" s="615">
        <v>43.576121237075</v>
      </c>
      <c r="C99" s="615">
        <v>45.038499999999999</v>
      </c>
      <c r="D99" s="616">
        <v>1.4623787629239999</v>
      </c>
      <c r="E99" s="617">
        <v>1.033559176939</v>
      </c>
      <c r="F99" s="615">
        <v>46.073765218113003</v>
      </c>
      <c r="G99" s="616">
        <v>38.394804348428003</v>
      </c>
      <c r="H99" s="618">
        <v>5.0144000000000002</v>
      </c>
      <c r="I99" s="615">
        <v>49.948300000000003</v>
      </c>
      <c r="J99" s="616">
        <v>11.553495651572</v>
      </c>
      <c r="K99" s="619">
        <v>1.084094164293</v>
      </c>
    </row>
    <row r="100" spans="1:11" ht="14.4" customHeight="1" thickBot="1" x14ac:dyDescent="0.35">
      <c r="A100" s="637" t="s">
        <v>428</v>
      </c>
      <c r="B100" s="615">
        <v>3.063077086656</v>
      </c>
      <c r="C100" s="615">
        <v>3</v>
      </c>
      <c r="D100" s="616">
        <v>-6.3077086655999995E-2</v>
      </c>
      <c r="E100" s="617">
        <v>0.97940728069399996</v>
      </c>
      <c r="F100" s="615">
        <v>1.9994591768000001</v>
      </c>
      <c r="G100" s="616">
        <v>1.6662159806670001</v>
      </c>
      <c r="H100" s="618">
        <v>0</v>
      </c>
      <c r="I100" s="615">
        <v>5</v>
      </c>
      <c r="J100" s="616">
        <v>3.3337840193320001</v>
      </c>
      <c r="K100" s="619">
        <v>2.500676211854</v>
      </c>
    </row>
    <row r="101" spans="1:11" ht="14.4" customHeight="1" thickBot="1" x14ac:dyDescent="0.35">
      <c r="A101" s="637" t="s">
        <v>429</v>
      </c>
      <c r="B101" s="615">
        <v>53.042416229785999</v>
      </c>
      <c r="C101" s="615">
        <v>65.3018</v>
      </c>
      <c r="D101" s="616">
        <v>12.259383770213001</v>
      </c>
      <c r="E101" s="617">
        <v>1.2311241576380001</v>
      </c>
      <c r="F101" s="615">
        <v>61.330911171810001</v>
      </c>
      <c r="G101" s="616">
        <v>51.109092643175003</v>
      </c>
      <c r="H101" s="618">
        <v>3.9538000000000002</v>
      </c>
      <c r="I101" s="615">
        <v>48.407879999999999</v>
      </c>
      <c r="J101" s="616">
        <v>-2.7012126431749999</v>
      </c>
      <c r="K101" s="619">
        <v>0.78929008350100005</v>
      </c>
    </row>
    <row r="102" spans="1:11" ht="14.4" customHeight="1" thickBot="1" x14ac:dyDescent="0.35">
      <c r="A102" s="636" t="s">
        <v>430</v>
      </c>
      <c r="B102" s="620">
        <v>57.079076116041001</v>
      </c>
      <c r="C102" s="620">
        <v>57.984670000000001</v>
      </c>
      <c r="D102" s="621">
        <v>0.905593883958</v>
      </c>
      <c r="E102" s="627">
        <v>1.0158656016450001</v>
      </c>
      <c r="F102" s="620">
        <v>68.820541510430999</v>
      </c>
      <c r="G102" s="621">
        <v>57.350451258691997</v>
      </c>
      <c r="H102" s="623">
        <v>13.804679999999999</v>
      </c>
      <c r="I102" s="620">
        <v>66.898960000000002</v>
      </c>
      <c r="J102" s="621">
        <v>9.5485087413069998</v>
      </c>
      <c r="K102" s="628">
        <v>0.97207837270300002</v>
      </c>
    </row>
    <row r="103" spans="1:11" ht="14.4" customHeight="1" thickBot="1" x14ac:dyDescent="0.35">
      <c r="A103" s="637" t="s">
        <v>431</v>
      </c>
      <c r="B103" s="615">
        <v>42.679727463333997</v>
      </c>
      <c r="C103" s="615">
        <v>41.58</v>
      </c>
      <c r="D103" s="616">
        <v>-1.0997274633330001</v>
      </c>
      <c r="E103" s="617">
        <v>0.97423302516900001</v>
      </c>
      <c r="F103" s="615">
        <v>53.803697717984001</v>
      </c>
      <c r="G103" s="616">
        <v>44.836414764986998</v>
      </c>
      <c r="H103" s="618">
        <v>12.285</v>
      </c>
      <c r="I103" s="615">
        <v>51.57</v>
      </c>
      <c r="J103" s="616">
        <v>6.7335852350119998</v>
      </c>
      <c r="K103" s="619">
        <v>0.95848430846300003</v>
      </c>
    </row>
    <row r="104" spans="1:11" ht="14.4" customHeight="1" thickBot="1" x14ac:dyDescent="0.35">
      <c r="A104" s="637" t="s">
        <v>432</v>
      </c>
      <c r="B104" s="615">
        <v>14.399348652706999</v>
      </c>
      <c r="C104" s="615">
        <v>16.404669999999999</v>
      </c>
      <c r="D104" s="616">
        <v>2.005321347292</v>
      </c>
      <c r="E104" s="617">
        <v>1.13926472618</v>
      </c>
      <c r="F104" s="615">
        <v>15.016843792446</v>
      </c>
      <c r="G104" s="616">
        <v>12.514036493704999</v>
      </c>
      <c r="H104" s="618">
        <v>1.5196799999999999</v>
      </c>
      <c r="I104" s="615">
        <v>15.32896</v>
      </c>
      <c r="J104" s="616">
        <v>2.8149235062939999</v>
      </c>
      <c r="K104" s="619">
        <v>1.020784407953</v>
      </c>
    </row>
    <row r="105" spans="1:11" ht="14.4" customHeight="1" thickBot="1" x14ac:dyDescent="0.35">
      <c r="A105" s="636" t="s">
        <v>433</v>
      </c>
      <c r="B105" s="620">
        <v>0</v>
      </c>
      <c r="C105" s="620">
        <v>33.049999999999997</v>
      </c>
      <c r="D105" s="621">
        <v>33.049999999999997</v>
      </c>
      <c r="E105" s="622" t="s">
        <v>347</v>
      </c>
      <c r="F105" s="620">
        <v>0</v>
      </c>
      <c r="G105" s="621">
        <v>0</v>
      </c>
      <c r="H105" s="623">
        <v>0</v>
      </c>
      <c r="I105" s="620">
        <v>0</v>
      </c>
      <c r="J105" s="621">
        <v>0</v>
      </c>
      <c r="K105" s="624" t="s">
        <v>335</v>
      </c>
    </row>
    <row r="106" spans="1:11" ht="14.4" customHeight="1" thickBot="1" x14ac:dyDescent="0.35">
      <c r="A106" s="637" t="s">
        <v>434</v>
      </c>
      <c r="B106" s="615">
        <v>0</v>
      </c>
      <c r="C106" s="615">
        <v>33.049999999999997</v>
      </c>
      <c r="D106" s="616">
        <v>33.049999999999997</v>
      </c>
      <c r="E106" s="625" t="s">
        <v>347</v>
      </c>
      <c r="F106" s="615">
        <v>0</v>
      </c>
      <c r="G106" s="616">
        <v>0</v>
      </c>
      <c r="H106" s="618">
        <v>0</v>
      </c>
      <c r="I106" s="615">
        <v>0</v>
      </c>
      <c r="J106" s="616">
        <v>0</v>
      </c>
      <c r="K106" s="626" t="s">
        <v>335</v>
      </c>
    </row>
    <row r="107" spans="1:11" ht="14.4" customHeight="1" thickBot="1" x14ac:dyDescent="0.35">
      <c r="A107" s="636" t="s">
        <v>435</v>
      </c>
      <c r="B107" s="620">
        <v>1049.80004064077</v>
      </c>
      <c r="C107" s="620">
        <v>1204.0713800000001</v>
      </c>
      <c r="D107" s="621">
        <v>154.27133935922799</v>
      </c>
      <c r="E107" s="627">
        <v>1.1469530704769999</v>
      </c>
      <c r="F107" s="620">
        <v>1220.53512853742</v>
      </c>
      <c r="G107" s="621">
        <v>1017.11260711451</v>
      </c>
      <c r="H107" s="623">
        <v>93.210639999999998</v>
      </c>
      <c r="I107" s="620">
        <v>956.50866000000099</v>
      </c>
      <c r="J107" s="621">
        <v>-60.603947114512003</v>
      </c>
      <c r="K107" s="628">
        <v>0.78367974639600002</v>
      </c>
    </row>
    <row r="108" spans="1:11" ht="14.4" customHeight="1" thickBot="1" x14ac:dyDescent="0.35">
      <c r="A108" s="637" t="s">
        <v>436</v>
      </c>
      <c r="B108" s="615">
        <v>863.00087630728206</v>
      </c>
      <c r="C108" s="615">
        <v>1014.74661</v>
      </c>
      <c r="D108" s="616">
        <v>151.74573369271801</v>
      </c>
      <c r="E108" s="617">
        <v>1.1758349705760001</v>
      </c>
      <c r="F108" s="615">
        <v>1031.0264211966301</v>
      </c>
      <c r="G108" s="616">
        <v>859.18868433052205</v>
      </c>
      <c r="H108" s="618">
        <v>75.606660000000005</v>
      </c>
      <c r="I108" s="615">
        <v>791.07952</v>
      </c>
      <c r="J108" s="616">
        <v>-68.109164330520997</v>
      </c>
      <c r="K108" s="619">
        <v>0.76727376111400003</v>
      </c>
    </row>
    <row r="109" spans="1:11" ht="14.4" customHeight="1" thickBot="1" x14ac:dyDescent="0.35">
      <c r="A109" s="637" t="s">
        <v>437</v>
      </c>
      <c r="B109" s="615">
        <v>4.0058665118089998</v>
      </c>
      <c r="C109" s="615">
        <v>5.8380000000000001</v>
      </c>
      <c r="D109" s="616">
        <v>1.83213348819</v>
      </c>
      <c r="E109" s="617">
        <v>1.457362591286</v>
      </c>
      <c r="F109" s="615">
        <v>5.0002518112420002</v>
      </c>
      <c r="G109" s="616">
        <v>4.1668765093679996</v>
      </c>
      <c r="H109" s="618">
        <v>0</v>
      </c>
      <c r="I109" s="615">
        <v>9.5120000000000005</v>
      </c>
      <c r="J109" s="616">
        <v>5.3451234906309999</v>
      </c>
      <c r="K109" s="619">
        <v>1.902304195683</v>
      </c>
    </row>
    <row r="110" spans="1:11" ht="14.4" customHeight="1" thickBot="1" x14ac:dyDescent="0.35">
      <c r="A110" s="637" t="s">
        <v>438</v>
      </c>
      <c r="B110" s="615">
        <v>182.79329782168</v>
      </c>
      <c r="C110" s="615">
        <v>183.48677000000001</v>
      </c>
      <c r="D110" s="616">
        <v>0.69347217831899999</v>
      </c>
      <c r="E110" s="617">
        <v>1.003793750572</v>
      </c>
      <c r="F110" s="615">
        <v>184.50845552954701</v>
      </c>
      <c r="G110" s="616">
        <v>153.75704627462301</v>
      </c>
      <c r="H110" s="618">
        <v>17.60398</v>
      </c>
      <c r="I110" s="615">
        <v>155.91713999999999</v>
      </c>
      <c r="J110" s="616">
        <v>2.1600937253770001</v>
      </c>
      <c r="K110" s="619">
        <v>0.84504062186399997</v>
      </c>
    </row>
    <row r="111" spans="1:11" ht="14.4" customHeight="1" thickBot="1" x14ac:dyDescent="0.35">
      <c r="A111" s="636" t="s">
        <v>439</v>
      </c>
      <c r="B111" s="620">
        <v>4770.1131702298799</v>
      </c>
      <c r="C111" s="620">
        <v>2274.0942700000001</v>
      </c>
      <c r="D111" s="621">
        <v>-2496.0189002298798</v>
      </c>
      <c r="E111" s="627">
        <v>0.47673801204299998</v>
      </c>
      <c r="F111" s="620">
        <v>2435.2371178491699</v>
      </c>
      <c r="G111" s="621">
        <v>2029.36426487431</v>
      </c>
      <c r="H111" s="623">
        <v>40.902839999999998</v>
      </c>
      <c r="I111" s="620">
        <v>1291.37256</v>
      </c>
      <c r="J111" s="621">
        <v>-737.99170487431002</v>
      </c>
      <c r="K111" s="628">
        <v>0.53028616824800001</v>
      </c>
    </row>
    <row r="112" spans="1:11" ht="14.4" customHeight="1" thickBot="1" x14ac:dyDescent="0.35">
      <c r="A112" s="637" t="s">
        <v>440</v>
      </c>
      <c r="B112" s="615">
        <v>62.081020322436999</v>
      </c>
      <c r="C112" s="615">
        <v>46.738999999999997</v>
      </c>
      <c r="D112" s="616">
        <v>-15.342020322437</v>
      </c>
      <c r="E112" s="617">
        <v>0.752871002397</v>
      </c>
      <c r="F112" s="615">
        <v>47.969008910985998</v>
      </c>
      <c r="G112" s="616">
        <v>39.974174092487999</v>
      </c>
      <c r="H112" s="618">
        <v>0</v>
      </c>
      <c r="I112" s="615">
        <v>0</v>
      </c>
      <c r="J112" s="616">
        <v>-39.974174092487999</v>
      </c>
      <c r="K112" s="619">
        <v>0</v>
      </c>
    </row>
    <row r="113" spans="1:11" ht="14.4" customHeight="1" thickBot="1" x14ac:dyDescent="0.35">
      <c r="A113" s="637" t="s">
        <v>441</v>
      </c>
      <c r="B113" s="615">
        <v>941.73063476116704</v>
      </c>
      <c r="C113" s="615">
        <v>1090.1088299999999</v>
      </c>
      <c r="D113" s="616">
        <v>148.378195238834</v>
      </c>
      <c r="E113" s="617">
        <v>1.1575590617539999</v>
      </c>
      <c r="F113" s="615">
        <v>1077.7508722940199</v>
      </c>
      <c r="G113" s="616">
        <v>898.12572691168702</v>
      </c>
      <c r="H113" s="618">
        <v>33.09834</v>
      </c>
      <c r="I113" s="615">
        <v>789.904</v>
      </c>
      <c r="J113" s="616">
        <v>-108.22172691168601</v>
      </c>
      <c r="K113" s="619">
        <v>0.73291891503499995</v>
      </c>
    </row>
    <row r="114" spans="1:11" ht="14.4" customHeight="1" thickBot="1" x14ac:dyDescent="0.35">
      <c r="A114" s="637" t="s">
        <v>442</v>
      </c>
      <c r="B114" s="615">
        <v>10.994329026916001</v>
      </c>
      <c r="C114" s="615">
        <v>20.117899999999999</v>
      </c>
      <c r="D114" s="616">
        <v>9.1235709730829999</v>
      </c>
      <c r="E114" s="617">
        <v>1.8298433629499999</v>
      </c>
      <c r="F114" s="615">
        <v>9.0032797506649995</v>
      </c>
      <c r="G114" s="616">
        <v>7.5027331255540002</v>
      </c>
      <c r="H114" s="618">
        <v>3.7631000000000001</v>
      </c>
      <c r="I114" s="615">
        <v>12.0647</v>
      </c>
      <c r="J114" s="616">
        <v>4.5619668744449999</v>
      </c>
      <c r="K114" s="619">
        <v>1.340033891439</v>
      </c>
    </row>
    <row r="115" spans="1:11" ht="14.4" customHeight="1" thickBot="1" x14ac:dyDescent="0.35">
      <c r="A115" s="637" t="s">
        <v>443</v>
      </c>
      <c r="B115" s="615">
        <v>16.850838783979</v>
      </c>
      <c r="C115" s="615">
        <v>72.922910000000002</v>
      </c>
      <c r="D115" s="616">
        <v>56.072071216019999</v>
      </c>
      <c r="E115" s="617">
        <v>4.3275537161580004</v>
      </c>
      <c r="F115" s="615">
        <v>68.895431086090994</v>
      </c>
      <c r="G115" s="616">
        <v>57.412859238408998</v>
      </c>
      <c r="H115" s="618">
        <v>1.5488</v>
      </c>
      <c r="I115" s="615">
        <v>1.7423999999999999</v>
      </c>
      <c r="J115" s="616">
        <v>-55.670459238409002</v>
      </c>
      <c r="K115" s="619">
        <v>2.5290501452999999E-2</v>
      </c>
    </row>
    <row r="116" spans="1:11" ht="14.4" customHeight="1" thickBot="1" x14ac:dyDescent="0.35">
      <c r="A116" s="637" t="s">
        <v>444</v>
      </c>
      <c r="B116" s="615">
        <v>3738.4563473353801</v>
      </c>
      <c r="C116" s="615">
        <v>1044.2056299999999</v>
      </c>
      <c r="D116" s="616">
        <v>-2694.2507173353802</v>
      </c>
      <c r="E116" s="617">
        <v>0.27931465101699998</v>
      </c>
      <c r="F116" s="615">
        <v>1231.6185258073999</v>
      </c>
      <c r="G116" s="616">
        <v>1026.3487715061699</v>
      </c>
      <c r="H116" s="618">
        <v>2.4925999999999999</v>
      </c>
      <c r="I116" s="615">
        <v>487.66145999999998</v>
      </c>
      <c r="J116" s="616">
        <v>-538.68731150616998</v>
      </c>
      <c r="K116" s="619">
        <v>0.395951708894</v>
      </c>
    </row>
    <row r="117" spans="1:11" ht="14.4" customHeight="1" thickBot="1" x14ac:dyDescent="0.35">
      <c r="A117" s="636" t="s">
        <v>445</v>
      </c>
      <c r="B117" s="620">
        <v>0</v>
      </c>
      <c r="C117" s="620">
        <v>7.8440000000000003</v>
      </c>
      <c r="D117" s="621">
        <v>7.8440000000000003</v>
      </c>
      <c r="E117" s="622" t="s">
        <v>335</v>
      </c>
      <c r="F117" s="620">
        <v>0</v>
      </c>
      <c r="G117" s="621">
        <v>0</v>
      </c>
      <c r="H117" s="623">
        <v>0</v>
      </c>
      <c r="I117" s="620">
        <v>170.93799999999999</v>
      </c>
      <c r="J117" s="621">
        <v>170.93799999999999</v>
      </c>
      <c r="K117" s="624" t="s">
        <v>335</v>
      </c>
    </row>
    <row r="118" spans="1:11" ht="14.4" customHeight="1" thickBot="1" x14ac:dyDescent="0.35">
      <c r="A118" s="637" t="s">
        <v>446</v>
      </c>
      <c r="B118" s="615">
        <v>0</v>
      </c>
      <c r="C118" s="615">
        <v>0</v>
      </c>
      <c r="D118" s="616">
        <v>0</v>
      </c>
      <c r="E118" s="617">
        <v>1</v>
      </c>
      <c r="F118" s="615">
        <v>0</v>
      </c>
      <c r="G118" s="616">
        <v>0</v>
      </c>
      <c r="H118" s="618">
        <v>0</v>
      </c>
      <c r="I118" s="615">
        <v>170.93799999999999</v>
      </c>
      <c r="J118" s="616">
        <v>170.93799999999999</v>
      </c>
      <c r="K118" s="626" t="s">
        <v>347</v>
      </c>
    </row>
    <row r="119" spans="1:11" ht="14.4" customHeight="1" thickBot="1" x14ac:dyDescent="0.35">
      <c r="A119" s="637" t="s">
        <v>447</v>
      </c>
      <c r="B119" s="615">
        <v>0</v>
      </c>
      <c r="C119" s="615">
        <v>7.8440000000000003</v>
      </c>
      <c r="D119" s="616">
        <v>7.8440000000000003</v>
      </c>
      <c r="E119" s="625" t="s">
        <v>347</v>
      </c>
      <c r="F119" s="615">
        <v>0</v>
      </c>
      <c r="G119" s="616">
        <v>0</v>
      </c>
      <c r="H119" s="618">
        <v>0</v>
      </c>
      <c r="I119" s="615">
        <v>0</v>
      </c>
      <c r="J119" s="616">
        <v>0</v>
      </c>
      <c r="K119" s="626" t="s">
        <v>335</v>
      </c>
    </row>
    <row r="120" spans="1:11" ht="14.4" customHeight="1" thickBot="1" x14ac:dyDescent="0.35">
      <c r="A120" s="634" t="s">
        <v>48</v>
      </c>
      <c r="B120" s="615">
        <v>45968.990252281801</v>
      </c>
      <c r="C120" s="615">
        <v>51138.548940000001</v>
      </c>
      <c r="D120" s="616">
        <v>5169.5586877181904</v>
      </c>
      <c r="E120" s="617">
        <v>1.1124575210230001</v>
      </c>
      <c r="F120" s="615">
        <v>49712.242246187299</v>
      </c>
      <c r="G120" s="616">
        <v>41426.868538489398</v>
      </c>
      <c r="H120" s="618">
        <v>4065.8813</v>
      </c>
      <c r="I120" s="615">
        <v>42737.465889999999</v>
      </c>
      <c r="J120" s="616">
        <v>1310.59735151065</v>
      </c>
      <c r="K120" s="619">
        <v>0.85969700739599997</v>
      </c>
    </row>
    <row r="121" spans="1:11" ht="14.4" customHeight="1" thickBot="1" x14ac:dyDescent="0.35">
      <c r="A121" s="640" t="s">
        <v>448</v>
      </c>
      <c r="B121" s="620">
        <v>34102.999999998101</v>
      </c>
      <c r="C121" s="620">
        <v>38079.309000000001</v>
      </c>
      <c r="D121" s="621">
        <v>3976.3090000018901</v>
      </c>
      <c r="E121" s="627">
        <v>1.116597044248</v>
      </c>
      <c r="F121" s="620">
        <v>37043.999999999302</v>
      </c>
      <c r="G121" s="621">
        <v>30869.9999999994</v>
      </c>
      <c r="H121" s="623">
        <v>3012.308</v>
      </c>
      <c r="I121" s="620">
        <v>31685.665000000001</v>
      </c>
      <c r="J121" s="621">
        <v>815.66500000057897</v>
      </c>
      <c r="K121" s="628">
        <v>0.85535214879599997</v>
      </c>
    </row>
    <row r="122" spans="1:11" ht="14.4" customHeight="1" thickBot="1" x14ac:dyDescent="0.35">
      <c r="A122" s="636" t="s">
        <v>449</v>
      </c>
      <c r="B122" s="620">
        <v>33902.999999998101</v>
      </c>
      <c r="C122" s="620">
        <v>37255.47</v>
      </c>
      <c r="D122" s="621">
        <v>3352.4700000018802</v>
      </c>
      <c r="E122" s="627">
        <v>1.098884169542</v>
      </c>
      <c r="F122" s="620">
        <v>36189.999999999302</v>
      </c>
      <c r="G122" s="621">
        <v>30158.333333332801</v>
      </c>
      <c r="H122" s="623">
        <v>2992.7530000000002</v>
      </c>
      <c r="I122" s="620">
        <v>31404.647000000001</v>
      </c>
      <c r="J122" s="621">
        <v>1246.3136666672301</v>
      </c>
      <c r="K122" s="628">
        <v>0.86777140093899996</v>
      </c>
    </row>
    <row r="123" spans="1:11" ht="14.4" customHeight="1" thickBot="1" x14ac:dyDescent="0.35">
      <c r="A123" s="637" t="s">
        <v>450</v>
      </c>
      <c r="B123" s="615">
        <v>33902.999999998101</v>
      </c>
      <c r="C123" s="615">
        <v>37255.47</v>
      </c>
      <c r="D123" s="616">
        <v>3352.4700000018802</v>
      </c>
      <c r="E123" s="617">
        <v>1.098884169542</v>
      </c>
      <c r="F123" s="615">
        <v>36189.999999999302</v>
      </c>
      <c r="G123" s="616">
        <v>30158.333333332801</v>
      </c>
      <c r="H123" s="618">
        <v>2992.7530000000002</v>
      </c>
      <c r="I123" s="615">
        <v>31404.647000000001</v>
      </c>
      <c r="J123" s="616">
        <v>1246.3136666672301</v>
      </c>
      <c r="K123" s="619">
        <v>0.86777140093899996</v>
      </c>
    </row>
    <row r="124" spans="1:11" ht="14.4" customHeight="1" thickBot="1" x14ac:dyDescent="0.35">
      <c r="A124" s="636" t="s">
        <v>451</v>
      </c>
      <c r="B124" s="620">
        <v>199.999999999989</v>
      </c>
      <c r="C124" s="620">
        <v>718.4</v>
      </c>
      <c r="D124" s="621">
        <v>518.400000000011</v>
      </c>
      <c r="E124" s="627">
        <v>3.5920000000000001</v>
      </c>
      <c r="F124" s="620">
        <v>731.99999999998602</v>
      </c>
      <c r="G124" s="621">
        <v>609.99999999998897</v>
      </c>
      <c r="H124" s="623">
        <v>16</v>
      </c>
      <c r="I124" s="620">
        <v>183.2</v>
      </c>
      <c r="J124" s="621">
        <v>-426.79999999998802</v>
      </c>
      <c r="K124" s="628">
        <v>0.25027322404300001</v>
      </c>
    </row>
    <row r="125" spans="1:11" ht="14.4" customHeight="1" thickBot="1" x14ac:dyDescent="0.35">
      <c r="A125" s="637" t="s">
        <v>452</v>
      </c>
      <c r="B125" s="615">
        <v>199.999999999989</v>
      </c>
      <c r="C125" s="615">
        <v>718.4</v>
      </c>
      <c r="D125" s="616">
        <v>518.400000000011</v>
      </c>
      <c r="E125" s="617">
        <v>3.5920000000000001</v>
      </c>
      <c r="F125" s="615">
        <v>731.99999999998602</v>
      </c>
      <c r="G125" s="616">
        <v>609.99999999998897</v>
      </c>
      <c r="H125" s="618">
        <v>16</v>
      </c>
      <c r="I125" s="615">
        <v>183.2</v>
      </c>
      <c r="J125" s="616">
        <v>-426.79999999998802</v>
      </c>
      <c r="K125" s="619">
        <v>0.25027322404300001</v>
      </c>
    </row>
    <row r="126" spans="1:11" ht="14.4" customHeight="1" thickBot="1" x14ac:dyDescent="0.35">
      <c r="A126" s="636" t="s">
        <v>453</v>
      </c>
      <c r="B126" s="620">
        <v>0</v>
      </c>
      <c r="C126" s="620">
        <v>105.43899999999999</v>
      </c>
      <c r="D126" s="621">
        <v>105.43899999999999</v>
      </c>
      <c r="E126" s="622" t="s">
        <v>335</v>
      </c>
      <c r="F126" s="620">
        <v>121.999999999998</v>
      </c>
      <c r="G126" s="621">
        <v>101.66666666666499</v>
      </c>
      <c r="H126" s="623">
        <v>3.5550000000000002</v>
      </c>
      <c r="I126" s="620">
        <v>97.817999999999998</v>
      </c>
      <c r="J126" s="621">
        <v>-3.8486666666640001</v>
      </c>
      <c r="K126" s="628">
        <v>0.80178688524499997</v>
      </c>
    </row>
    <row r="127" spans="1:11" ht="14.4" customHeight="1" thickBot="1" x14ac:dyDescent="0.35">
      <c r="A127" s="637" t="s">
        <v>454</v>
      </c>
      <c r="B127" s="615">
        <v>0</v>
      </c>
      <c r="C127" s="615">
        <v>105.43899999999999</v>
      </c>
      <c r="D127" s="616">
        <v>105.43899999999999</v>
      </c>
      <c r="E127" s="625" t="s">
        <v>335</v>
      </c>
      <c r="F127" s="615">
        <v>121.999999999998</v>
      </c>
      <c r="G127" s="616">
        <v>101.66666666666499</v>
      </c>
      <c r="H127" s="618">
        <v>3.5550000000000002</v>
      </c>
      <c r="I127" s="615">
        <v>97.817999999999998</v>
      </c>
      <c r="J127" s="616">
        <v>-3.8486666666640001</v>
      </c>
      <c r="K127" s="619">
        <v>0.80178688524499997</v>
      </c>
    </row>
    <row r="128" spans="1:11" ht="14.4" customHeight="1" thickBot="1" x14ac:dyDescent="0.35">
      <c r="A128" s="635" t="s">
        <v>455</v>
      </c>
      <c r="B128" s="615">
        <v>11526.9902522837</v>
      </c>
      <c r="C128" s="615">
        <v>12685.63199</v>
      </c>
      <c r="D128" s="616">
        <v>1158.64173771629</v>
      </c>
      <c r="E128" s="617">
        <v>1.100515547628</v>
      </c>
      <c r="F128" s="615">
        <v>12305.2422461879</v>
      </c>
      <c r="G128" s="616">
        <v>10254.3685384899</v>
      </c>
      <c r="H128" s="618">
        <v>1023.61005</v>
      </c>
      <c r="I128" s="615">
        <v>10736.604149999999</v>
      </c>
      <c r="J128" s="616">
        <v>482.235611510056</v>
      </c>
      <c r="K128" s="619">
        <v>0.87252277811300005</v>
      </c>
    </row>
    <row r="129" spans="1:11" ht="14.4" customHeight="1" thickBot="1" x14ac:dyDescent="0.35">
      <c r="A129" s="636" t="s">
        <v>456</v>
      </c>
      <c r="B129" s="620">
        <v>3050.9999814965799</v>
      </c>
      <c r="C129" s="620">
        <v>3417.6623399999999</v>
      </c>
      <c r="D129" s="621">
        <v>366.662358503424</v>
      </c>
      <c r="E129" s="627">
        <v>1.120177764905</v>
      </c>
      <c r="F129" s="620">
        <v>3257.2422461881201</v>
      </c>
      <c r="G129" s="621">
        <v>2714.3685384901</v>
      </c>
      <c r="H129" s="623">
        <v>271.63105000000002</v>
      </c>
      <c r="I129" s="620">
        <v>2843.7472200000002</v>
      </c>
      <c r="J129" s="621">
        <v>129.378681509899</v>
      </c>
      <c r="K129" s="628">
        <v>0.87305364632500004</v>
      </c>
    </row>
    <row r="130" spans="1:11" ht="14.4" customHeight="1" thickBot="1" x14ac:dyDescent="0.35">
      <c r="A130" s="637" t="s">
        <v>457</v>
      </c>
      <c r="B130" s="615">
        <v>3050.9999814965799</v>
      </c>
      <c r="C130" s="615">
        <v>3417.6623399999999</v>
      </c>
      <c r="D130" s="616">
        <v>366.662358503424</v>
      </c>
      <c r="E130" s="617">
        <v>1.120177764905</v>
      </c>
      <c r="F130" s="615">
        <v>3257.2422461881201</v>
      </c>
      <c r="G130" s="616">
        <v>2714.3685384901</v>
      </c>
      <c r="H130" s="618">
        <v>271.63105000000002</v>
      </c>
      <c r="I130" s="615">
        <v>2843.7472200000002</v>
      </c>
      <c r="J130" s="616">
        <v>129.378681509899</v>
      </c>
      <c r="K130" s="619">
        <v>0.87305364632500004</v>
      </c>
    </row>
    <row r="131" spans="1:11" ht="14.4" customHeight="1" thickBot="1" x14ac:dyDescent="0.35">
      <c r="A131" s="636" t="s">
        <v>458</v>
      </c>
      <c r="B131" s="620">
        <v>8475.9902707871406</v>
      </c>
      <c r="C131" s="620">
        <v>9267.96965000001</v>
      </c>
      <c r="D131" s="621">
        <v>791.97937921286405</v>
      </c>
      <c r="E131" s="627">
        <v>1.093437976438</v>
      </c>
      <c r="F131" s="620">
        <v>9047.9999999998199</v>
      </c>
      <c r="G131" s="621">
        <v>7539.9999999998499</v>
      </c>
      <c r="H131" s="623">
        <v>751.97900000000004</v>
      </c>
      <c r="I131" s="620">
        <v>7892.8569299999999</v>
      </c>
      <c r="J131" s="621">
        <v>352.856930000158</v>
      </c>
      <c r="K131" s="628">
        <v>0.87233166777100002</v>
      </c>
    </row>
    <row r="132" spans="1:11" ht="14.4" customHeight="1" thickBot="1" x14ac:dyDescent="0.35">
      <c r="A132" s="637" t="s">
        <v>459</v>
      </c>
      <c r="B132" s="615">
        <v>8475.9902707871406</v>
      </c>
      <c r="C132" s="615">
        <v>9267.96965000001</v>
      </c>
      <c r="D132" s="616">
        <v>791.97937921286405</v>
      </c>
      <c r="E132" s="617">
        <v>1.093437976438</v>
      </c>
      <c r="F132" s="615">
        <v>9047.9999999998199</v>
      </c>
      <c r="G132" s="616">
        <v>7539.9999999998499</v>
      </c>
      <c r="H132" s="618">
        <v>751.97900000000004</v>
      </c>
      <c r="I132" s="615">
        <v>7892.8569299999999</v>
      </c>
      <c r="J132" s="616">
        <v>352.856930000158</v>
      </c>
      <c r="K132" s="619">
        <v>0.87233166777100002</v>
      </c>
    </row>
    <row r="133" spans="1:11" ht="14.4" customHeight="1" thickBot="1" x14ac:dyDescent="0.35">
      <c r="A133" s="635" t="s">
        <v>460</v>
      </c>
      <c r="B133" s="615">
        <v>338.99999999998101</v>
      </c>
      <c r="C133" s="615">
        <v>373.60795000000002</v>
      </c>
      <c r="D133" s="616">
        <v>34.607950000018</v>
      </c>
      <c r="E133" s="617">
        <v>1.1020883480820001</v>
      </c>
      <c r="F133" s="615">
        <v>362.99999999999301</v>
      </c>
      <c r="G133" s="616">
        <v>302.49999999999397</v>
      </c>
      <c r="H133" s="618">
        <v>29.963249999999999</v>
      </c>
      <c r="I133" s="615">
        <v>315.19673999999998</v>
      </c>
      <c r="J133" s="616">
        <v>12.696740000006001</v>
      </c>
      <c r="K133" s="619">
        <v>0.868310578512</v>
      </c>
    </row>
    <row r="134" spans="1:11" ht="14.4" customHeight="1" thickBot="1" x14ac:dyDescent="0.35">
      <c r="A134" s="636" t="s">
        <v>461</v>
      </c>
      <c r="B134" s="620">
        <v>338.99999999998101</v>
      </c>
      <c r="C134" s="620">
        <v>373.60795000000002</v>
      </c>
      <c r="D134" s="621">
        <v>34.607950000018</v>
      </c>
      <c r="E134" s="627">
        <v>1.1020883480820001</v>
      </c>
      <c r="F134" s="620">
        <v>362.99999999999301</v>
      </c>
      <c r="G134" s="621">
        <v>302.49999999999397</v>
      </c>
      <c r="H134" s="623">
        <v>29.963249999999999</v>
      </c>
      <c r="I134" s="620">
        <v>315.19673999999998</v>
      </c>
      <c r="J134" s="621">
        <v>12.696740000006001</v>
      </c>
      <c r="K134" s="628">
        <v>0.868310578512</v>
      </c>
    </row>
    <row r="135" spans="1:11" ht="14.4" customHeight="1" thickBot="1" x14ac:dyDescent="0.35">
      <c r="A135" s="637" t="s">
        <v>462</v>
      </c>
      <c r="B135" s="615">
        <v>338.99999999998101</v>
      </c>
      <c r="C135" s="615">
        <v>373.60795000000002</v>
      </c>
      <c r="D135" s="616">
        <v>34.607950000018</v>
      </c>
      <c r="E135" s="617">
        <v>1.1020883480820001</v>
      </c>
      <c r="F135" s="615">
        <v>362.99999999999301</v>
      </c>
      <c r="G135" s="616">
        <v>302.49999999999397</v>
      </c>
      <c r="H135" s="618">
        <v>29.963249999999999</v>
      </c>
      <c r="I135" s="615">
        <v>315.19673999999998</v>
      </c>
      <c r="J135" s="616">
        <v>12.696740000006001</v>
      </c>
      <c r="K135" s="619">
        <v>0.868310578512</v>
      </c>
    </row>
    <row r="136" spans="1:11" ht="14.4" customHeight="1" thickBot="1" x14ac:dyDescent="0.35">
      <c r="A136" s="634" t="s">
        <v>463</v>
      </c>
      <c r="B136" s="615">
        <v>0</v>
      </c>
      <c r="C136" s="615">
        <v>991.19064999999705</v>
      </c>
      <c r="D136" s="616">
        <v>991.19064999999705</v>
      </c>
      <c r="E136" s="625" t="s">
        <v>335</v>
      </c>
      <c r="F136" s="615">
        <v>0</v>
      </c>
      <c r="G136" s="616">
        <v>0</v>
      </c>
      <c r="H136" s="618">
        <v>13.628299999999999</v>
      </c>
      <c r="I136" s="615">
        <v>250.74538000000001</v>
      </c>
      <c r="J136" s="616">
        <v>250.74538000000001</v>
      </c>
      <c r="K136" s="626" t="s">
        <v>335</v>
      </c>
    </row>
    <row r="137" spans="1:11" ht="14.4" customHeight="1" thickBot="1" x14ac:dyDescent="0.35">
      <c r="A137" s="635" t="s">
        <v>464</v>
      </c>
      <c r="B137" s="615">
        <v>0</v>
      </c>
      <c r="C137" s="615">
        <v>880.93099999999697</v>
      </c>
      <c r="D137" s="616">
        <v>880.93099999999697</v>
      </c>
      <c r="E137" s="625" t="s">
        <v>335</v>
      </c>
      <c r="F137" s="615">
        <v>0</v>
      </c>
      <c r="G137" s="616">
        <v>0</v>
      </c>
      <c r="H137" s="618">
        <v>0</v>
      </c>
      <c r="I137" s="615">
        <v>105.46</v>
      </c>
      <c r="J137" s="616">
        <v>105.46</v>
      </c>
      <c r="K137" s="626" t="s">
        <v>335</v>
      </c>
    </row>
    <row r="138" spans="1:11" ht="14.4" customHeight="1" thickBot="1" x14ac:dyDescent="0.35">
      <c r="A138" s="636" t="s">
        <v>465</v>
      </c>
      <c r="B138" s="620">
        <v>0</v>
      </c>
      <c r="C138" s="620">
        <v>880.93099999999697</v>
      </c>
      <c r="D138" s="621">
        <v>880.93099999999697</v>
      </c>
      <c r="E138" s="622" t="s">
        <v>335</v>
      </c>
      <c r="F138" s="620">
        <v>0</v>
      </c>
      <c r="G138" s="621">
        <v>0</v>
      </c>
      <c r="H138" s="623">
        <v>0</v>
      </c>
      <c r="I138" s="620">
        <v>105.46</v>
      </c>
      <c r="J138" s="621">
        <v>105.46</v>
      </c>
      <c r="K138" s="624" t="s">
        <v>335</v>
      </c>
    </row>
    <row r="139" spans="1:11" ht="14.4" customHeight="1" thickBot="1" x14ac:dyDescent="0.35">
      <c r="A139" s="637" t="s">
        <v>466</v>
      </c>
      <c r="B139" s="615">
        <v>0</v>
      </c>
      <c r="C139" s="615">
        <v>880.93099999999697</v>
      </c>
      <c r="D139" s="616">
        <v>880.93099999999697</v>
      </c>
      <c r="E139" s="625" t="s">
        <v>335</v>
      </c>
      <c r="F139" s="615">
        <v>0</v>
      </c>
      <c r="G139" s="616">
        <v>0</v>
      </c>
      <c r="H139" s="618">
        <v>0</v>
      </c>
      <c r="I139" s="615">
        <v>105.46</v>
      </c>
      <c r="J139" s="616">
        <v>105.46</v>
      </c>
      <c r="K139" s="626" t="s">
        <v>335</v>
      </c>
    </row>
    <row r="140" spans="1:11" ht="14.4" customHeight="1" thickBot="1" x14ac:dyDescent="0.35">
      <c r="A140" s="635" t="s">
        <v>467</v>
      </c>
      <c r="B140" s="615">
        <v>0</v>
      </c>
      <c r="C140" s="615">
        <v>110.25964999999999</v>
      </c>
      <c r="D140" s="616">
        <v>110.25964999999999</v>
      </c>
      <c r="E140" s="625" t="s">
        <v>335</v>
      </c>
      <c r="F140" s="615">
        <v>0</v>
      </c>
      <c r="G140" s="616">
        <v>0</v>
      </c>
      <c r="H140" s="618">
        <v>13.628299999999999</v>
      </c>
      <c r="I140" s="615">
        <v>145.28538</v>
      </c>
      <c r="J140" s="616">
        <v>145.28538</v>
      </c>
      <c r="K140" s="626" t="s">
        <v>335</v>
      </c>
    </row>
    <row r="141" spans="1:11" ht="14.4" customHeight="1" thickBot="1" x14ac:dyDescent="0.35">
      <c r="A141" s="636" t="s">
        <v>468</v>
      </c>
      <c r="B141" s="620">
        <v>0</v>
      </c>
      <c r="C141" s="620">
        <v>89.909649999999999</v>
      </c>
      <c r="D141" s="621">
        <v>89.909649999999999</v>
      </c>
      <c r="E141" s="622" t="s">
        <v>335</v>
      </c>
      <c r="F141" s="620">
        <v>0</v>
      </c>
      <c r="G141" s="621">
        <v>0</v>
      </c>
      <c r="H141" s="623">
        <v>8.2803000000000004</v>
      </c>
      <c r="I141" s="620">
        <v>74.24297</v>
      </c>
      <c r="J141" s="621">
        <v>74.24297</v>
      </c>
      <c r="K141" s="624" t="s">
        <v>335</v>
      </c>
    </row>
    <row r="142" spans="1:11" ht="14.4" customHeight="1" thickBot="1" x14ac:dyDescent="0.35">
      <c r="A142" s="637" t="s">
        <v>469</v>
      </c>
      <c r="B142" s="615">
        <v>0</v>
      </c>
      <c r="C142" s="615">
        <v>1.2316499999999999</v>
      </c>
      <c r="D142" s="616">
        <v>1.2316499999999999</v>
      </c>
      <c r="E142" s="625" t="s">
        <v>335</v>
      </c>
      <c r="F142" s="615">
        <v>0</v>
      </c>
      <c r="G142" s="616">
        <v>0</v>
      </c>
      <c r="H142" s="618">
        <v>1.6303000000000001</v>
      </c>
      <c r="I142" s="615">
        <v>8.0639699999999994</v>
      </c>
      <c r="J142" s="616">
        <v>8.0639699999999994</v>
      </c>
      <c r="K142" s="626" t="s">
        <v>335</v>
      </c>
    </row>
    <row r="143" spans="1:11" ht="14.4" customHeight="1" thickBot="1" x14ac:dyDescent="0.35">
      <c r="A143" s="637" t="s">
        <v>470</v>
      </c>
      <c r="B143" s="615">
        <v>0</v>
      </c>
      <c r="C143" s="615">
        <v>81.878</v>
      </c>
      <c r="D143" s="616">
        <v>81.878</v>
      </c>
      <c r="E143" s="625" t="s">
        <v>335</v>
      </c>
      <c r="F143" s="615">
        <v>0</v>
      </c>
      <c r="G143" s="616">
        <v>0</v>
      </c>
      <c r="H143" s="618">
        <v>6.65</v>
      </c>
      <c r="I143" s="615">
        <v>49.179000000000002</v>
      </c>
      <c r="J143" s="616">
        <v>49.179000000000002</v>
      </c>
      <c r="K143" s="626" t="s">
        <v>335</v>
      </c>
    </row>
    <row r="144" spans="1:11" ht="14.4" customHeight="1" thickBot="1" x14ac:dyDescent="0.35">
      <c r="A144" s="637" t="s">
        <v>471</v>
      </c>
      <c r="B144" s="615">
        <v>0</v>
      </c>
      <c r="C144" s="615">
        <v>6.8</v>
      </c>
      <c r="D144" s="616">
        <v>6.8</v>
      </c>
      <c r="E144" s="625" t="s">
        <v>335</v>
      </c>
      <c r="F144" s="615">
        <v>0</v>
      </c>
      <c r="G144" s="616">
        <v>0</v>
      </c>
      <c r="H144" s="618">
        <v>0</v>
      </c>
      <c r="I144" s="615">
        <v>17</v>
      </c>
      <c r="J144" s="616">
        <v>17</v>
      </c>
      <c r="K144" s="626" t="s">
        <v>335</v>
      </c>
    </row>
    <row r="145" spans="1:11" ht="14.4" customHeight="1" thickBot="1" x14ac:dyDescent="0.35">
      <c r="A145" s="636" t="s">
        <v>472</v>
      </c>
      <c r="B145" s="620">
        <v>0</v>
      </c>
      <c r="C145" s="620">
        <v>3.8</v>
      </c>
      <c r="D145" s="621">
        <v>3.8</v>
      </c>
      <c r="E145" s="622" t="s">
        <v>347</v>
      </c>
      <c r="F145" s="620">
        <v>0</v>
      </c>
      <c r="G145" s="621">
        <v>0</v>
      </c>
      <c r="H145" s="623">
        <v>1.35</v>
      </c>
      <c r="I145" s="620">
        <v>1.35</v>
      </c>
      <c r="J145" s="621">
        <v>1.35</v>
      </c>
      <c r="K145" s="624" t="s">
        <v>335</v>
      </c>
    </row>
    <row r="146" spans="1:11" ht="14.4" customHeight="1" thickBot="1" x14ac:dyDescent="0.35">
      <c r="A146" s="637" t="s">
        <v>473</v>
      </c>
      <c r="B146" s="615">
        <v>0</v>
      </c>
      <c r="C146" s="615">
        <v>3.8</v>
      </c>
      <c r="D146" s="616">
        <v>3.8</v>
      </c>
      <c r="E146" s="625" t="s">
        <v>347</v>
      </c>
      <c r="F146" s="615">
        <v>0</v>
      </c>
      <c r="G146" s="616">
        <v>0</v>
      </c>
      <c r="H146" s="618">
        <v>1.35</v>
      </c>
      <c r="I146" s="615">
        <v>1.35</v>
      </c>
      <c r="J146" s="616">
        <v>1.35</v>
      </c>
      <c r="K146" s="626" t="s">
        <v>335</v>
      </c>
    </row>
    <row r="147" spans="1:11" ht="14.4" customHeight="1" thickBot="1" x14ac:dyDescent="0.35">
      <c r="A147" s="639" t="s">
        <v>474</v>
      </c>
      <c r="B147" s="615">
        <v>0</v>
      </c>
      <c r="C147" s="615">
        <v>0</v>
      </c>
      <c r="D147" s="616">
        <v>0</v>
      </c>
      <c r="E147" s="625" t="s">
        <v>335</v>
      </c>
      <c r="F147" s="615">
        <v>0</v>
      </c>
      <c r="G147" s="616">
        <v>0</v>
      </c>
      <c r="H147" s="618">
        <v>0</v>
      </c>
      <c r="I147" s="615">
        <v>55.029000000000003</v>
      </c>
      <c r="J147" s="616">
        <v>55.029000000000003</v>
      </c>
      <c r="K147" s="626" t="s">
        <v>347</v>
      </c>
    </row>
    <row r="148" spans="1:11" ht="14.4" customHeight="1" thickBot="1" x14ac:dyDescent="0.35">
      <c r="A148" s="637" t="s">
        <v>475</v>
      </c>
      <c r="B148" s="615">
        <v>0</v>
      </c>
      <c r="C148" s="615">
        <v>0</v>
      </c>
      <c r="D148" s="616">
        <v>0</v>
      </c>
      <c r="E148" s="625" t="s">
        <v>335</v>
      </c>
      <c r="F148" s="615">
        <v>0</v>
      </c>
      <c r="G148" s="616">
        <v>0</v>
      </c>
      <c r="H148" s="618">
        <v>0</v>
      </c>
      <c r="I148" s="615">
        <v>55.029000000000003</v>
      </c>
      <c r="J148" s="616">
        <v>55.029000000000003</v>
      </c>
      <c r="K148" s="626" t="s">
        <v>347</v>
      </c>
    </row>
    <row r="149" spans="1:11" ht="14.4" customHeight="1" thickBot="1" x14ac:dyDescent="0.35">
      <c r="A149" s="636" t="s">
        <v>476</v>
      </c>
      <c r="B149" s="620">
        <v>0</v>
      </c>
      <c r="C149" s="620">
        <v>0</v>
      </c>
      <c r="D149" s="621">
        <v>0</v>
      </c>
      <c r="E149" s="627">
        <v>1</v>
      </c>
      <c r="F149" s="620">
        <v>0</v>
      </c>
      <c r="G149" s="621">
        <v>0</v>
      </c>
      <c r="H149" s="623">
        <v>0</v>
      </c>
      <c r="I149" s="620">
        <v>-0.434589999999</v>
      </c>
      <c r="J149" s="621">
        <v>-0.434589999999</v>
      </c>
      <c r="K149" s="624" t="s">
        <v>347</v>
      </c>
    </row>
    <row r="150" spans="1:11" ht="14.4" customHeight="1" thickBot="1" x14ac:dyDescent="0.35">
      <c r="A150" s="637" t="s">
        <v>477</v>
      </c>
      <c r="B150" s="615">
        <v>0</v>
      </c>
      <c r="C150" s="615">
        <v>0</v>
      </c>
      <c r="D150" s="616">
        <v>0</v>
      </c>
      <c r="E150" s="617">
        <v>1</v>
      </c>
      <c r="F150" s="615">
        <v>0</v>
      </c>
      <c r="G150" s="616">
        <v>0</v>
      </c>
      <c r="H150" s="618">
        <v>0</v>
      </c>
      <c r="I150" s="615">
        <v>-0.434589999999</v>
      </c>
      <c r="J150" s="616">
        <v>-0.434589999999</v>
      </c>
      <c r="K150" s="626" t="s">
        <v>347</v>
      </c>
    </row>
    <row r="151" spans="1:11" ht="14.4" customHeight="1" thickBot="1" x14ac:dyDescent="0.35">
      <c r="A151" s="639" t="s">
        <v>478</v>
      </c>
      <c r="B151" s="615">
        <v>0</v>
      </c>
      <c r="C151" s="615">
        <v>12.15</v>
      </c>
      <c r="D151" s="616">
        <v>12.15</v>
      </c>
      <c r="E151" s="625" t="s">
        <v>335</v>
      </c>
      <c r="F151" s="615">
        <v>0</v>
      </c>
      <c r="G151" s="616">
        <v>0</v>
      </c>
      <c r="H151" s="618">
        <v>1.1000000000000001</v>
      </c>
      <c r="I151" s="615">
        <v>9.3000000000000007</v>
      </c>
      <c r="J151" s="616">
        <v>9.3000000000000007</v>
      </c>
      <c r="K151" s="626" t="s">
        <v>335</v>
      </c>
    </row>
    <row r="152" spans="1:11" ht="14.4" customHeight="1" thickBot="1" x14ac:dyDescent="0.35">
      <c r="A152" s="637" t="s">
        <v>479</v>
      </c>
      <c r="B152" s="615">
        <v>0</v>
      </c>
      <c r="C152" s="615">
        <v>12.15</v>
      </c>
      <c r="D152" s="616">
        <v>12.15</v>
      </c>
      <c r="E152" s="625" t="s">
        <v>335</v>
      </c>
      <c r="F152" s="615">
        <v>0</v>
      </c>
      <c r="G152" s="616">
        <v>0</v>
      </c>
      <c r="H152" s="618">
        <v>1.1000000000000001</v>
      </c>
      <c r="I152" s="615">
        <v>9.3000000000000007</v>
      </c>
      <c r="J152" s="616">
        <v>9.3000000000000007</v>
      </c>
      <c r="K152" s="626" t="s">
        <v>335</v>
      </c>
    </row>
    <row r="153" spans="1:11" ht="14.4" customHeight="1" thickBot="1" x14ac:dyDescent="0.35">
      <c r="A153" s="639" t="s">
        <v>480</v>
      </c>
      <c r="B153" s="615">
        <v>0</v>
      </c>
      <c r="C153" s="615">
        <v>4.3499999999999996</v>
      </c>
      <c r="D153" s="616">
        <v>4.3499999999999996</v>
      </c>
      <c r="E153" s="625" t="s">
        <v>335</v>
      </c>
      <c r="F153" s="615">
        <v>0</v>
      </c>
      <c r="G153" s="616">
        <v>0</v>
      </c>
      <c r="H153" s="618">
        <v>2.8980000000000001</v>
      </c>
      <c r="I153" s="615">
        <v>5.798</v>
      </c>
      <c r="J153" s="616">
        <v>5.798</v>
      </c>
      <c r="K153" s="626" t="s">
        <v>335</v>
      </c>
    </row>
    <row r="154" spans="1:11" ht="14.4" customHeight="1" thickBot="1" x14ac:dyDescent="0.35">
      <c r="A154" s="637" t="s">
        <v>481</v>
      </c>
      <c r="B154" s="615">
        <v>0</v>
      </c>
      <c r="C154" s="615">
        <v>4.3499999999999996</v>
      </c>
      <c r="D154" s="616">
        <v>4.3499999999999996</v>
      </c>
      <c r="E154" s="625" t="s">
        <v>335</v>
      </c>
      <c r="F154" s="615">
        <v>0</v>
      </c>
      <c r="G154" s="616">
        <v>0</v>
      </c>
      <c r="H154" s="618">
        <v>2.8980000000000001</v>
      </c>
      <c r="I154" s="615">
        <v>5.798</v>
      </c>
      <c r="J154" s="616">
        <v>5.798</v>
      </c>
      <c r="K154" s="626" t="s">
        <v>335</v>
      </c>
    </row>
    <row r="155" spans="1:11" ht="14.4" customHeight="1" thickBot="1" x14ac:dyDescent="0.35">
      <c r="A155" s="636" t="s">
        <v>482</v>
      </c>
      <c r="B155" s="620">
        <v>0</v>
      </c>
      <c r="C155" s="620">
        <v>0.05</v>
      </c>
      <c r="D155" s="621">
        <v>0.05</v>
      </c>
      <c r="E155" s="622" t="s">
        <v>335</v>
      </c>
      <c r="F155" s="620">
        <v>0</v>
      </c>
      <c r="G155" s="621">
        <v>0</v>
      </c>
      <c r="H155" s="623">
        <v>0</v>
      </c>
      <c r="I155" s="620">
        <v>0</v>
      </c>
      <c r="J155" s="621">
        <v>0</v>
      </c>
      <c r="K155" s="624" t="s">
        <v>335</v>
      </c>
    </row>
    <row r="156" spans="1:11" ht="14.4" customHeight="1" thickBot="1" x14ac:dyDescent="0.35">
      <c r="A156" s="637" t="s">
        <v>483</v>
      </c>
      <c r="B156" s="615">
        <v>0</v>
      </c>
      <c r="C156" s="615">
        <v>0.05</v>
      </c>
      <c r="D156" s="616">
        <v>0.05</v>
      </c>
      <c r="E156" s="625" t="s">
        <v>335</v>
      </c>
      <c r="F156" s="615">
        <v>0</v>
      </c>
      <c r="G156" s="616">
        <v>0</v>
      </c>
      <c r="H156" s="618">
        <v>0</v>
      </c>
      <c r="I156" s="615">
        <v>0</v>
      </c>
      <c r="J156" s="616">
        <v>0</v>
      </c>
      <c r="K156" s="626" t="s">
        <v>335</v>
      </c>
    </row>
    <row r="157" spans="1:11" ht="14.4" customHeight="1" thickBot="1" x14ac:dyDescent="0.35">
      <c r="A157" s="634" t="s">
        <v>484</v>
      </c>
      <c r="B157" s="615">
        <v>35075.999999998101</v>
      </c>
      <c r="C157" s="615">
        <v>34977.65926</v>
      </c>
      <c r="D157" s="616">
        <v>-98.340739998063995</v>
      </c>
      <c r="E157" s="617">
        <v>0.99719635249100003</v>
      </c>
      <c r="F157" s="615">
        <v>35750.977520439897</v>
      </c>
      <c r="G157" s="616">
        <v>29792.481267033199</v>
      </c>
      <c r="H157" s="618">
        <v>2043.086</v>
      </c>
      <c r="I157" s="615">
        <v>23341.649000000001</v>
      </c>
      <c r="J157" s="616">
        <v>-6450.83226703322</v>
      </c>
      <c r="K157" s="619">
        <v>0.65289540647199995</v>
      </c>
    </row>
    <row r="158" spans="1:11" ht="14.4" customHeight="1" thickBot="1" x14ac:dyDescent="0.35">
      <c r="A158" s="635" t="s">
        <v>485</v>
      </c>
      <c r="B158" s="615">
        <v>35075.999999998101</v>
      </c>
      <c r="C158" s="615">
        <v>34791.008999999998</v>
      </c>
      <c r="D158" s="616">
        <v>-284.99099999805901</v>
      </c>
      <c r="E158" s="617">
        <v>0.99187504276399996</v>
      </c>
      <c r="F158" s="615">
        <v>35564.977520439897</v>
      </c>
      <c r="G158" s="616">
        <v>29637.481267033199</v>
      </c>
      <c r="H158" s="618">
        <v>2041.634</v>
      </c>
      <c r="I158" s="615">
        <v>23287.663</v>
      </c>
      <c r="J158" s="616">
        <v>-6349.8182670332199</v>
      </c>
      <c r="K158" s="619">
        <v>0.654792006732</v>
      </c>
    </row>
    <row r="159" spans="1:11" ht="14.4" customHeight="1" thickBot="1" x14ac:dyDescent="0.35">
      <c r="A159" s="636" t="s">
        <v>486</v>
      </c>
      <c r="B159" s="620">
        <v>35075.999999998101</v>
      </c>
      <c r="C159" s="620">
        <v>34791.008999999998</v>
      </c>
      <c r="D159" s="621">
        <v>-284.99099999805901</v>
      </c>
      <c r="E159" s="627">
        <v>0.99187504276399996</v>
      </c>
      <c r="F159" s="620">
        <v>35564.977520439897</v>
      </c>
      <c r="G159" s="621">
        <v>29637.481267033199</v>
      </c>
      <c r="H159" s="623">
        <v>2041.634</v>
      </c>
      <c r="I159" s="620">
        <v>23287.663</v>
      </c>
      <c r="J159" s="621">
        <v>-6349.8182670332199</v>
      </c>
      <c r="K159" s="628">
        <v>0.654792006732</v>
      </c>
    </row>
    <row r="160" spans="1:11" ht="14.4" customHeight="1" thickBot="1" x14ac:dyDescent="0.35">
      <c r="A160" s="637" t="s">
        <v>487</v>
      </c>
      <c r="B160" s="615">
        <v>525.99999999997101</v>
      </c>
      <c r="C160" s="615">
        <v>546.89499999999998</v>
      </c>
      <c r="D160" s="616">
        <v>20.895000000029</v>
      </c>
      <c r="E160" s="617">
        <v>1.0397243346</v>
      </c>
      <c r="F160" s="615">
        <v>561.97767186452302</v>
      </c>
      <c r="G160" s="616">
        <v>468.31472655376899</v>
      </c>
      <c r="H160" s="618">
        <v>49.149000000000001</v>
      </c>
      <c r="I160" s="615">
        <v>469.83600000000001</v>
      </c>
      <c r="J160" s="616">
        <v>1.5212734462299999</v>
      </c>
      <c r="K160" s="619">
        <v>0.83604033313399995</v>
      </c>
    </row>
    <row r="161" spans="1:11" ht="14.4" customHeight="1" thickBot="1" x14ac:dyDescent="0.35">
      <c r="A161" s="637" t="s">
        <v>488</v>
      </c>
      <c r="B161" s="615">
        <v>7311.9999999995998</v>
      </c>
      <c r="C161" s="615">
        <v>6958.4210000000003</v>
      </c>
      <c r="D161" s="616">
        <v>-353.57899999959898</v>
      </c>
      <c r="E161" s="617">
        <v>0.95164400984599995</v>
      </c>
      <c r="F161" s="615">
        <v>7098.9999999998699</v>
      </c>
      <c r="G161" s="616">
        <v>5915.8333333332303</v>
      </c>
      <c r="H161" s="618">
        <v>404.82</v>
      </c>
      <c r="I161" s="615">
        <v>4326.6840000000002</v>
      </c>
      <c r="J161" s="616">
        <v>-1589.1493333332201</v>
      </c>
      <c r="K161" s="619">
        <v>0.60947795464099996</v>
      </c>
    </row>
    <row r="162" spans="1:11" ht="14.4" customHeight="1" thickBot="1" x14ac:dyDescent="0.35">
      <c r="A162" s="637" t="s">
        <v>489</v>
      </c>
      <c r="B162" s="615">
        <v>127.99999999999299</v>
      </c>
      <c r="C162" s="615">
        <v>172.69499999999999</v>
      </c>
      <c r="D162" s="616">
        <v>44.695000000006999</v>
      </c>
      <c r="E162" s="617">
        <v>1.3491796874999999</v>
      </c>
      <c r="F162" s="615">
        <v>322.00269399931898</v>
      </c>
      <c r="G162" s="616">
        <v>268.33557833276598</v>
      </c>
      <c r="H162" s="618">
        <v>26.756</v>
      </c>
      <c r="I162" s="615">
        <v>267.56099999999998</v>
      </c>
      <c r="J162" s="616">
        <v>-0.77457833276499999</v>
      </c>
      <c r="K162" s="619">
        <v>0.83092783068599996</v>
      </c>
    </row>
    <row r="163" spans="1:11" ht="14.4" customHeight="1" thickBot="1" x14ac:dyDescent="0.35">
      <c r="A163" s="637" t="s">
        <v>490</v>
      </c>
      <c r="B163" s="615">
        <v>226.99999999998801</v>
      </c>
      <c r="C163" s="615">
        <v>229.86699999999999</v>
      </c>
      <c r="D163" s="616">
        <v>2.8670000000120002</v>
      </c>
      <c r="E163" s="617">
        <v>1.012629955947</v>
      </c>
      <c r="F163" s="615">
        <v>230.99715457666801</v>
      </c>
      <c r="G163" s="616">
        <v>192.49762881389</v>
      </c>
      <c r="H163" s="618">
        <v>19.564</v>
      </c>
      <c r="I163" s="615">
        <v>193.20099999999999</v>
      </c>
      <c r="J163" s="616">
        <v>0.70337118610899996</v>
      </c>
      <c r="K163" s="619">
        <v>0.83637826774900004</v>
      </c>
    </row>
    <row r="164" spans="1:11" ht="14.4" customHeight="1" thickBot="1" x14ac:dyDescent="0.35">
      <c r="A164" s="637" t="s">
        <v>491</v>
      </c>
      <c r="B164" s="615">
        <v>26862.999999998501</v>
      </c>
      <c r="C164" s="615">
        <v>26862.634999999998</v>
      </c>
      <c r="D164" s="616">
        <v>-0.36499999851699999</v>
      </c>
      <c r="E164" s="617">
        <v>0.99998641253700005</v>
      </c>
      <c r="F164" s="615">
        <v>27330.999999999502</v>
      </c>
      <c r="G164" s="616">
        <v>22775.833333332899</v>
      </c>
      <c r="H164" s="618">
        <v>1539.6369999999999</v>
      </c>
      <c r="I164" s="615">
        <v>18013.300999999999</v>
      </c>
      <c r="J164" s="616">
        <v>-4762.5323333329097</v>
      </c>
      <c r="K164" s="619">
        <v>0.65907947019799995</v>
      </c>
    </row>
    <row r="165" spans="1:11" ht="14.4" customHeight="1" thickBot="1" x14ac:dyDescent="0.35">
      <c r="A165" s="637" t="s">
        <v>492</v>
      </c>
      <c r="B165" s="615">
        <v>19.999999999998</v>
      </c>
      <c r="C165" s="615">
        <v>20.495999999999999</v>
      </c>
      <c r="D165" s="616">
        <v>0.49600000000099997</v>
      </c>
      <c r="E165" s="617">
        <v>1.0247999999999999</v>
      </c>
      <c r="F165" s="615">
        <v>19.999999999999002</v>
      </c>
      <c r="G165" s="616">
        <v>16.666666666666</v>
      </c>
      <c r="H165" s="618">
        <v>1.708</v>
      </c>
      <c r="I165" s="615">
        <v>17.079999999999998</v>
      </c>
      <c r="J165" s="616">
        <v>0.41333333333299999</v>
      </c>
      <c r="K165" s="619">
        <v>0.85399999999999998</v>
      </c>
    </row>
    <row r="166" spans="1:11" ht="14.4" customHeight="1" thickBot="1" x14ac:dyDescent="0.35">
      <c r="A166" s="635" t="s">
        <v>493</v>
      </c>
      <c r="B166" s="615">
        <v>0</v>
      </c>
      <c r="C166" s="615">
        <v>186.65026</v>
      </c>
      <c r="D166" s="616">
        <v>186.65026</v>
      </c>
      <c r="E166" s="625" t="s">
        <v>335</v>
      </c>
      <c r="F166" s="615">
        <v>186</v>
      </c>
      <c r="G166" s="616">
        <v>155</v>
      </c>
      <c r="H166" s="618">
        <v>1.452</v>
      </c>
      <c r="I166" s="615">
        <v>53.985999999999997</v>
      </c>
      <c r="J166" s="616">
        <v>-101.014</v>
      </c>
      <c r="K166" s="619">
        <v>0.29024731182699998</v>
      </c>
    </row>
    <row r="167" spans="1:11" ht="14.4" customHeight="1" thickBot="1" x14ac:dyDescent="0.35">
      <c r="A167" s="636" t="s">
        <v>494</v>
      </c>
      <c r="B167" s="620">
        <v>0</v>
      </c>
      <c r="C167" s="620">
        <v>70.051559999999995</v>
      </c>
      <c r="D167" s="621">
        <v>70.051559999999995</v>
      </c>
      <c r="E167" s="622" t="s">
        <v>335</v>
      </c>
      <c r="F167" s="620">
        <v>186</v>
      </c>
      <c r="G167" s="621">
        <v>155</v>
      </c>
      <c r="H167" s="623">
        <v>0</v>
      </c>
      <c r="I167" s="620">
        <v>0</v>
      </c>
      <c r="J167" s="621">
        <v>-155</v>
      </c>
      <c r="K167" s="628">
        <v>0</v>
      </c>
    </row>
    <row r="168" spans="1:11" ht="14.4" customHeight="1" thickBot="1" x14ac:dyDescent="0.35">
      <c r="A168" s="637" t="s">
        <v>495</v>
      </c>
      <c r="B168" s="615">
        <v>0</v>
      </c>
      <c r="C168" s="615">
        <v>70.051559999999995</v>
      </c>
      <c r="D168" s="616">
        <v>70.051559999999995</v>
      </c>
      <c r="E168" s="625" t="s">
        <v>335</v>
      </c>
      <c r="F168" s="615">
        <v>186</v>
      </c>
      <c r="G168" s="616">
        <v>155</v>
      </c>
      <c r="H168" s="618">
        <v>0</v>
      </c>
      <c r="I168" s="615">
        <v>0</v>
      </c>
      <c r="J168" s="616">
        <v>-155</v>
      </c>
      <c r="K168" s="619">
        <v>0</v>
      </c>
    </row>
    <row r="169" spans="1:11" ht="14.4" customHeight="1" thickBot="1" x14ac:dyDescent="0.35">
      <c r="A169" s="636" t="s">
        <v>496</v>
      </c>
      <c r="B169" s="620">
        <v>0</v>
      </c>
      <c r="C169" s="620">
        <v>14.8482</v>
      </c>
      <c r="D169" s="621">
        <v>14.8482</v>
      </c>
      <c r="E169" s="622" t="s">
        <v>335</v>
      </c>
      <c r="F169" s="620">
        <v>0</v>
      </c>
      <c r="G169" s="621">
        <v>0</v>
      </c>
      <c r="H169" s="623">
        <v>0</v>
      </c>
      <c r="I169" s="620">
        <v>16.015000000000001</v>
      </c>
      <c r="J169" s="621">
        <v>16.015000000000001</v>
      </c>
      <c r="K169" s="624" t="s">
        <v>335</v>
      </c>
    </row>
    <row r="170" spans="1:11" ht="14.4" customHeight="1" thickBot="1" x14ac:dyDescent="0.35">
      <c r="A170" s="637" t="s">
        <v>497</v>
      </c>
      <c r="B170" s="615">
        <v>0</v>
      </c>
      <c r="C170" s="615">
        <v>11.3392</v>
      </c>
      <c r="D170" s="616">
        <v>11.3392</v>
      </c>
      <c r="E170" s="625" t="s">
        <v>335</v>
      </c>
      <c r="F170" s="615">
        <v>0</v>
      </c>
      <c r="G170" s="616">
        <v>0</v>
      </c>
      <c r="H170" s="618">
        <v>0</v>
      </c>
      <c r="I170" s="615">
        <v>16.015000000000001</v>
      </c>
      <c r="J170" s="616">
        <v>16.015000000000001</v>
      </c>
      <c r="K170" s="626" t="s">
        <v>335</v>
      </c>
    </row>
    <row r="171" spans="1:11" ht="14.4" customHeight="1" thickBot="1" x14ac:dyDescent="0.35">
      <c r="A171" s="637" t="s">
        <v>498</v>
      </c>
      <c r="B171" s="615">
        <v>0</v>
      </c>
      <c r="C171" s="615">
        <v>3.5089999999999999</v>
      </c>
      <c r="D171" s="616">
        <v>3.5089999999999999</v>
      </c>
      <c r="E171" s="625" t="s">
        <v>335</v>
      </c>
      <c r="F171" s="615">
        <v>0</v>
      </c>
      <c r="G171" s="616">
        <v>0</v>
      </c>
      <c r="H171" s="618">
        <v>0</v>
      </c>
      <c r="I171" s="615">
        <v>0</v>
      </c>
      <c r="J171" s="616">
        <v>0</v>
      </c>
      <c r="K171" s="626" t="s">
        <v>335</v>
      </c>
    </row>
    <row r="172" spans="1:11" ht="14.4" customHeight="1" thickBot="1" x14ac:dyDescent="0.35">
      <c r="A172" s="636" t="s">
        <v>499</v>
      </c>
      <c r="B172" s="620">
        <v>0</v>
      </c>
      <c r="C172" s="620">
        <v>0</v>
      </c>
      <c r="D172" s="621">
        <v>0</v>
      </c>
      <c r="E172" s="622" t="s">
        <v>335</v>
      </c>
      <c r="F172" s="620">
        <v>0</v>
      </c>
      <c r="G172" s="621">
        <v>0</v>
      </c>
      <c r="H172" s="623">
        <v>0</v>
      </c>
      <c r="I172" s="620">
        <v>13.189</v>
      </c>
      <c r="J172" s="621">
        <v>13.189</v>
      </c>
      <c r="K172" s="624" t="s">
        <v>347</v>
      </c>
    </row>
    <row r="173" spans="1:11" ht="14.4" customHeight="1" thickBot="1" x14ac:dyDescent="0.35">
      <c r="A173" s="637" t="s">
        <v>500</v>
      </c>
      <c r="B173" s="615">
        <v>0</v>
      </c>
      <c r="C173" s="615">
        <v>0</v>
      </c>
      <c r="D173" s="616">
        <v>0</v>
      </c>
      <c r="E173" s="617">
        <v>1</v>
      </c>
      <c r="F173" s="615">
        <v>0</v>
      </c>
      <c r="G173" s="616">
        <v>0</v>
      </c>
      <c r="H173" s="618">
        <v>0</v>
      </c>
      <c r="I173" s="615">
        <v>13.189</v>
      </c>
      <c r="J173" s="616">
        <v>13.189</v>
      </c>
      <c r="K173" s="626" t="s">
        <v>347</v>
      </c>
    </row>
    <row r="174" spans="1:11" ht="14.4" customHeight="1" thickBot="1" x14ac:dyDescent="0.35">
      <c r="A174" s="636" t="s">
        <v>501</v>
      </c>
      <c r="B174" s="620">
        <v>0</v>
      </c>
      <c r="C174" s="620">
        <v>95.1785</v>
      </c>
      <c r="D174" s="621">
        <v>95.1785</v>
      </c>
      <c r="E174" s="622" t="s">
        <v>335</v>
      </c>
      <c r="F174" s="620">
        <v>0</v>
      </c>
      <c r="G174" s="621">
        <v>0</v>
      </c>
      <c r="H174" s="623">
        <v>1.452</v>
      </c>
      <c r="I174" s="620">
        <v>12.262</v>
      </c>
      <c r="J174" s="621">
        <v>12.262</v>
      </c>
      <c r="K174" s="624" t="s">
        <v>335</v>
      </c>
    </row>
    <row r="175" spans="1:11" ht="14.4" customHeight="1" thickBot="1" x14ac:dyDescent="0.35">
      <c r="A175" s="637" t="s">
        <v>502</v>
      </c>
      <c r="B175" s="615">
        <v>0</v>
      </c>
      <c r="C175" s="615">
        <v>95.1785</v>
      </c>
      <c r="D175" s="616">
        <v>95.1785</v>
      </c>
      <c r="E175" s="625" t="s">
        <v>335</v>
      </c>
      <c r="F175" s="615">
        <v>0</v>
      </c>
      <c r="G175" s="616">
        <v>0</v>
      </c>
      <c r="H175" s="618">
        <v>1.452</v>
      </c>
      <c r="I175" s="615">
        <v>1.452</v>
      </c>
      <c r="J175" s="616">
        <v>1.452</v>
      </c>
      <c r="K175" s="626" t="s">
        <v>335</v>
      </c>
    </row>
    <row r="176" spans="1:11" ht="14.4" customHeight="1" thickBot="1" x14ac:dyDescent="0.35">
      <c r="A176" s="637" t="s">
        <v>503</v>
      </c>
      <c r="B176" s="615">
        <v>0</v>
      </c>
      <c r="C176" s="615">
        <v>0</v>
      </c>
      <c r="D176" s="616">
        <v>0</v>
      </c>
      <c r="E176" s="617">
        <v>1</v>
      </c>
      <c r="F176" s="615">
        <v>0</v>
      </c>
      <c r="G176" s="616">
        <v>0</v>
      </c>
      <c r="H176" s="618">
        <v>0</v>
      </c>
      <c r="I176" s="615">
        <v>10.81</v>
      </c>
      <c r="J176" s="616">
        <v>10.81</v>
      </c>
      <c r="K176" s="626" t="s">
        <v>347</v>
      </c>
    </row>
    <row r="177" spans="1:11" ht="14.4" customHeight="1" thickBot="1" x14ac:dyDescent="0.35">
      <c r="A177" s="636" t="s">
        <v>504</v>
      </c>
      <c r="B177" s="620">
        <v>0</v>
      </c>
      <c r="C177" s="620">
        <v>6.5720000000000001</v>
      </c>
      <c r="D177" s="621">
        <v>6.5720000000000001</v>
      </c>
      <c r="E177" s="622" t="s">
        <v>335</v>
      </c>
      <c r="F177" s="620">
        <v>0</v>
      </c>
      <c r="G177" s="621">
        <v>0</v>
      </c>
      <c r="H177" s="623">
        <v>0</v>
      </c>
      <c r="I177" s="620">
        <v>12.52</v>
      </c>
      <c r="J177" s="621">
        <v>12.52</v>
      </c>
      <c r="K177" s="624" t="s">
        <v>335</v>
      </c>
    </row>
    <row r="178" spans="1:11" ht="14.4" customHeight="1" thickBot="1" x14ac:dyDescent="0.35">
      <c r="A178" s="637" t="s">
        <v>505</v>
      </c>
      <c r="B178" s="615">
        <v>0</v>
      </c>
      <c r="C178" s="615">
        <v>6.5720000000000001</v>
      </c>
      <c r="D178" s="616">
        <v>6.5720000000000001</v>
      </c>
      <c r="E178" s="625" t="s">
        <v>335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335</v>
      </c>
    </row>
    <row r="179" spans="1:11" ht="14.4" customHeight="1" thickBot="1" x14ac:dyDescent="0.35">
      <c r="A179" s="637" t="s">
        <v>506</v>
      </c>
      <c r="B179" s="615">
        <v>0</v>
      </c>
      <c r="C179" s="615">
        <v>0</v>
      </c>
      <c r="D179" s="616">
        <v>0</v>
      </c>
      <c r="E179" s="617">
        <v>1</v>
      </c>
      <c r="F179" s="615">
        <v>0</v>
      </c>
      <c r="G179" s="616">
        <v>0</v>
      </c>
      <c r="H179" s="618">
        <v>0</v>
      </c>
      <c r="I179" s="615">
        <v>12.52</v>
      </c>
      <c r="J179" s="616">
        <v>12.52</v>
      </c>
      <c r="K179" s="626" t="s">
        <v>347</v>
      </c>
    </row>
    <row r="180" spans="1:11" ht="14.4" customHeight="1" thickBot="1" x14ac:dyDescent="0.35">
      <c r="A180" s="634" t="s">
        <v>507</v>
      </c>
      <c r="B180" s="615">
        <v>0</v>
      </c>
      <c r="C180" s="615">
        <v>2.6900000000000001E-3</v>
      </c>
      <c r="D180" s="616">
        <v>2.6900000000000001E-3</v>
      </c>
      <c r="E180" s="625" t="s">
        <v>335</v>
      </c>
      <c r="F180" s="615">
        <v>0</v>
      </c>
      <c r="G180" s="616">
        <v>0</v>
      </c>
      <c r="H180" s="618">
        <v>0</v>
      </c>
      <c r="I180" s="615">
        <v>0</v>
      </c>
      <c r="J180" s="616">
        <v>0</v>
      </c>
      <c r="K180" s="626" t="s">
        <v>335</v>
      </c>
    </row>
    <row r="181" spans="1:11" ht="14.4" customHeight="1" thickBot="1" x14ac:dyDescent="0.35">
      <c r="A181" s="635" t="s">
        <v>508</v>
      </c>
      <c r="B181" s="615">
        <v>0</v>
      </c>
      <c r="C181" s="615">
        <v>2.6900000000000001E-3</v>
      </c>
      <c r="D181" s="616">
        <v>2.6900000000000001E-3</v>
      </c>
      <c r="E181" s="625" t="s">
        <v>335</v>
      </c>
      <c r="F181" s="615">
        <v>0</v>
      </c>
      <c r="G181" s="616">
        <v>0</v>
      </c>
      <c r="H181" s="618">
        <v>0</v>
      </c>
      <c r="I181" s="615">
        <v>0</v>
      </c>
      <c r="J181" s="616">
        <v>0</v>
      </c>
      <c r="K181" s="626" t="s">
        <v>335</v>
      </c>
    </row>
    <row r="182" spans="1:11" ht="14.4" customHeight="1" thickBot="1" x14ac:dyDescent="0.35">
      <c r="A182" s="636" t="s">
        <v>509</v>
      </c>
      <c r="B182" s="620">
        <v>0</v>
      </c>
      <c r="C182" s="620">
        <v>2.6900000000000001E-3</v>
      </c>
      <c r="D182" s="621">
        <v>2.6900000000000001E-3</v>
      </c>
      <c r="E182" s="622" t="s">
        <v>335</v>
      </c>
      <c r="F182" s="620">
        <v>0</v>
      </c>
      <c r="G182" s="621">
        <v>0</v>
      </c>
      <c r="H182" s="623">
        <v>0</v>
      </c>
      <c r="I182" s="620">
        <v>0</v>
      </c>
      <c r="J182" s="621">
        <v>0</v>
      </c>
      <c r="K182" s="624" t="s">
        <v>335</v>
      </c>
    </row>
    <row r="183" spans="1:11" ht="14.4" customHeight="1" thickBot="1" x14ac:dyDescent="0.35">
      <c r="A183" s="637" t="s">
        <v>510</v>
      </c>
      <c r="B183" s="615">
        <v>0</v>
      </c>
      <c r="C183" s="615">
        <v>2.6900000000000001E-3</v>
      </c>
      <c r="D183" s="616">
        <v>2.6900000000000001E-3</v>
      </c>
      <c r="E183" s="625" t="s">
        <v>335</v>
      </c>
      <c r="F183" s="615">
        <v>0</v>
      </c>
      <c r="G183" s="616">
        <v>0</v>
      </c>
      <c r="H183" s="618">
        <v>0</v>
      </c>
      <c r="I183" s="615">
        <v>0</v>
      </c>
      <c r="J183" s="616">
        <v>0</v>
      </c>
      <c r="K183" s="626" t="s">
        <v>335</v>
      </c>
    </row>
    <row r="184" spans="1:11" ht="14.4" customHeight="1" thickBot="1" x14ac:dyDescent="0.35">
      <c r="A184" s="633" t="s">
        <v>511</v>
      </c>
      <c r="B184" s="615">
        <v>320460.235620744</v>
      </c>
      <c r="C184" s="615">
        <v>292904.51896000002</v>
      </c>
      <c r="D184" s="616">
        <v>-27555.7166607443</v>
      </c>
      <c r="E184" s="617">
        <v>0.91401205641799999</v>
      </c>
      <c r="F184" s="615">
        <v>343431.06375286297</v>
      </c>
      <c r="G184" s="616">
        <v>286192.55312738603</v>
      </c>
      <c r="H184" s="618">
        <v>35314.239289999998</v>
      </c>
      <c r="I184" s="615">
        <v>328432.46870999999</v>
      </c>
      <c r="J184" s="616">
        <v>42239.915582614398</v>
      </c>
      <c r="K184" s="619">
        <v>0.95632720325499998</v>
      </c>
    </row>
    <row r="185" spans="1:11" ht="14.4" customHeight="1" thickBot="1" x14ac:dyDescent="0.35">
      <c r="A185" s="634" t="s">
        <v>512</v>
      </c>
      <c r="B185" s="615">
        <v>317875.188285593</v>
      </c>
      <c r="C185" s="615">
        <v>289807.73261000001</v>
      </c>
      <c r="D185" s="616">
        <v>-28067.455675592799</v>
      </c>
      <c r="E185" s="617">
        <v>0.91170290507100005</v>
      </c>
      <c r="F185" s="615">
        <v>343423.12226666597</v>
      </c>
      <c r="G185" s="616">
        <v>286185.935222222</v>
      </c>
      <c r="H185" s="618">
        <v>34832.366179999997</v>
      </c>
      <c r="I185" s="615">
        <v>327695.50264999998</v>
      </c>
      <c r="J185" s="616">
        <v>41509.5674277785</v>
      </c>
      <c r="K185" s="619">
        <v>0.95420337596100002</v>
      </c>
    </row>
    <row r="186" spans="1:11" ht="14.4" customHeight="1" thickBot="1" x14ac:dyDescent="0.35">
      <c r="A186" s="635" t="s">
        <v>513</v>
      </c>
      <c r="B186" s="615">
        <v>317875.188285593</v>
      </c>
      <c r="C186" s="615">
        <v>289807.73261000001</v>
      </c>
      <c r="D186" s="616">
        <v>-28067.455675592799</v>
      </c>
      <c r="E186" s="617">
        <v>0.91170290507100005</v>
      </c>
      <c r="F186" s="615">
        <v>343423.12226666597</v>
      </c>
      <c r="G186" s="616">
        <v>286185.935222222</v>
      </c>
      <c r="H186" s="618">
        <v>34832.366179999997</v>
      </c>
      <c r="I186" s="615">
        <v>327695.50264999998</v>
      </c>
      <c r="J186" s="616">
        <v>41509.5674277785</v>
      </c>
      <c r="K186" s="619">
        <v>0.95420337596100002</v>
      </c>
    </row>
    <row r="187" spans="1:11" ht="14.4" customHeight="1" thickBot="1" x14ac:dyDescent="0.35">
      <c r="A187" s="636" t="s">
        <v>514</v>
      </c>
      <c r="B187" s="620">
        <v>6.1810596903699997</v>
      </c>
      <c r="C187" s="620">
        <v>3.4376899999999999</v>
      </c>
      <c r="D187" s="621">
        <v>-2.7433696903699998</v>
      </c>
      <c r="E187" s="627">
        <v>0.556165151641</v>
      </c>
      <c r="F187" s="620">
        <v>3.2899598367889999</v>
      </c>
      <c r="G187" s="621">
        <v>2.741633197324</v>
      </c>
      <c r="H187" s="623">
        <v>0</v>
      </c>
      <c r="I187" s="620">
        <v>4.5095499999999999</v>
      </c>
      <c r="J187" s="621">
        <v>1.7679168026750001</v>
      </c>
      <c r="K187" s="628">
        <v>1.3707006236279999</v>
      </c>
    </row>
    <row r="188" spans="1:11" ht="14.4" customHeight="1" thickBot="1" x14ac:dyDescent="0.35">
      <c r="A188" s="637" t="s">
        <v>515</v>
      </c>
      <c r="B188" s="615">
        <v>2.034644137496</v>
      </c>
      <c r="C188" s="615">
        <v>0.87353999999999998</v>
      </c>
      <c r="D188" s="616">
        <v>-1.1611041374960001</v>
      </c>
      <c r="E188" s="617">
        <v>0.429333063164</v>
      </c>
      <c r="F188" s="615">
        <v>1.0043053885290001</v>
      </c>
      <c r="G188" s="616">
        <v>0.83692115710699999</v>
      </c>
      <c r="H188" s="618">
        <v>0</v>
      </c>
      <c r="I188" s="615">
        <v>1.1007899999999999</v>
      </c>
      <c r="J188" s="616">
        <v>0.26386884289200002</v>
      </c>
      <c r="K188" s="619">
        <v>1.096070988538</v>
      </c>
    </row>
    <row r="189" spans="1:11" ht="14.4" customHeight="1" thickBot="1" x14ac:dyDescent="0.35">
      <c r="A189" s="637" t="s">
        <v>516</v>
      </c>
      <c r="B189" s="615">
        <v>1.72015966342</v>
      </c>
      <c r="C189" s="615">
        <v>0.47155000000000002</v>
      </c>
      <c r="D189" s="616">
        <v>-1.2486096634199999</v>
      </c>
      <c r="E189" s="617">
        <v>0.27413152977999999</v>
      </c>
      <c r="F189" s="615">
        <v>0.50113815328800004</v>
      </c>
      <c r="G189" s="616">
        <v>0.41761512773999998</v>
      </c>
      <c r="H189" s="618">
        <v>0</v>
      </c>
      <c r="I189" s="615">
        <v>0.46800000000000003</v>
      </c>
      <c r="J189" s="616">
        <v>5.0384872258999999E-2</v>
      </c>
      <c r="K189" s="619">
        <v>0.93387421597999998</v>
      </c>
    </row>
    <row r="190" spans="1:11" ht="14.4" customHeight="1" thickBot="1" x14ac:dyDescent="0.35">
      <c r="A190" s="637" t="s">
        <v>517</v>
      </c>
      <c r="B190" s="615">
        <v>1.893109331907</v>
      </c>
      <c r="C190" s="615">
        <v>0.1956</v>
      </c>
      <c r="D190" s="616">
        <v>-1.697509331907</v>
      </c>
      <c r="E190" s="617">
        <v>0.103322083253</v>
      </c>
      <c r="F190" s="615">
        <v>0.22810940358500001</v>
      </c>
      <c r="G190" s="616">
        <v>0.190091169654</v>
      </c>
      <c r="H190" s="618">
        <v>0</v>
      </c>
      <c r="I190" s="615">
        <v>3.85E-2</v>
      </c>
      <c r="J190" s="616">
        <v>-0.15159116965399999</v>
      </c>
      <c r="K190" s="619">
        <v>0.168778662321</v>
      </c>
    </row>
    <row r="191" spans="1:11" ht="14.4" customHeight="1" thickBot="1" x14ac:dyDescent="0.35">
      <c r="A191" s="637" t="s">
        <v>518</v>
      </c>
      <c r="B191" s="615">
        <v>0.53314655754600004</v>
      </c>
      <c r="C191" s="615">
        <v>1.897</v>
      </c>
      <c r="D191" s="616">
        <v>1.363853442453</v>
      </c>
      <c r="E191" s="617">
        <v>3.5581210703699999</v>
      </c>
      <c r="F191" s="615">
        <v>1.5564068913860001</v>
      </c>
      <c r="G191" s="616">
        <v>1.2970057428220001</v>
      </c>
      <c r="H191" s="618">
        <v>0</v>
      </c>
      <c r="I191" s="615">
        <v>2.9022600000000001</v>
      </c>
      <c r="J191" s="616">
        <v>1.6052542571770001</v>
      </c>
      <c r="K191" s="619">
        <v>1.8647180348920001</v>
      </c>
    </row>
    <row r="192" spans="1:11" ht="14.4" customHeight="1" thickBot="1" x14ac:dyDescent="0.35">
      <c r="A192" s="636" t="s">
        <v>519</v>
      </c>
      <c r="B192" s="620">
        <v>569.00793646140903</v>
      </c>
      <c r="C192" s="620">
        <v>1430.8138200000001</v>
      </c>
      <c r="D192" s="621">
        <v>861.80588353859105</v>
      </c>
      <c r="E192" s="627">
        <v>2.5145762094249999</v>
      </c>
      <c r="F192" s="620">
        <v>0</v>
      </c>
      <c r="G192" s="621">
        <v>0</v>
      </c>
      <c r="H192" s="623">
        <v>0.2296</v>
      </c>
      <c r="I192" s="620">
        <v>5.1214599999999999</v>
      </c>
      <c r="J192" s="621">
        <v>5.1214599999999999</v>
      </c>
      <c r="K192" s="624" t="s">
        <v>335</v>
      </c>
    </row>
    <row r="193" spans="1:11" ht="14.4" customHeight="1" thickBot="1" x14ac:dyDescent="0.35">
      <c r="A193" s="637" t="s">
        <v>520</v>
      </c>
      <c r="B193" s="615">
        <v>569.00793646140903</v>
      </c>
      <c r="C193" s="615">
        <v>1430.8138200000001</v>
      </c>
      <c r="D193" s="616">
        <v>861.80588353859105</v>
      </c>
      <c r="E193" s="617">
        <v>2.5145762094249999</v>
      </c>
      <c r="F193" s="615">
        <v>0</v>
      </c>
      <c r="G193" s="616">
        <v>0</v>
      </c>
      <c r="H193" s="618">
        <v>0.2296</v>
      </c>
      <c r="I193" s="615">
        <v>5.1214599999999999</v>
      </c>
      <c r="J193" s="616">
        <v>5.1214599999999999</v>
      </c>
      <c r="K193" s="626" t="s">
        <v>335</v>
      </c>
    </row>
    <row r="194" spans="1:11" ht="14.4" customHeight="1" thickBot="1" x14ac:dyDescent="0.35">
      <c r="A194" s="636" t="s">
        <v>521</v>
      </c>
      <c r="B194" s="620">
        <v>16.999888319158998</v>
      </c>
      <c r="C194" s="620">
        <v>152.29266999999999</v>
      </c>
      <c r="D194" s="621">
        <v>135.29278168083999</v>
      </c>
      <c r="E194" s="627">
        <v>8.9584512051379992</v>
      </c>
      <c r="F194" s="620">
        <v>180.998791204025</v>
      </c>
      <c r="G194" s="621">
        <v>150.83232600335401</v>
      </c>
      <c r="H194" s="623">
        <v>146.09264999999999</v>
      </c>
      <c r="I194" s="620">
        <v>506.26576999999997</v>
      </c>
      <c r="J194" s="621">
        <v>355.43344399664602</v>
      </c>
      <c r="K194" s="628">
        <v>2.7970671330569998</v>
      </c>
    </row>
    <row r="195" spans="1:11" ht="14.4" customHeight="1" thickBot="1" x14ac:dyDescent="0.35">
      <c r="A195" s="637" t="s">
        <v>522</v>
      </c>
      <c r="B195" s="615">
        <v>14.999492583781</v>
      </c>
      <c r="C195" s="615">
        <v>151.70407</v>
      </c>
      <c r="D195" s="616">
        <v>136.704577416219</v>
      </c>
      <c r="E195" s="617">
        <v>10.113946798709</v>
      </c>
      <c r="F195" s="615">
        <v>180.998791204025</v>
      </c>
      <c r="G195" s="616">
        <v>150.83232600335401</v>
      </c>
      <c r="H195" s="618">
        <v>0</v>
      </c>
      <c r="I195" s="615">
        <v>2.3509000000000002</v>
      </c>
      <c r="J195" s="616">
        <v>-148.48142600335399</v>
      </c>
      <c r="K195" s="619">
        <v>1.2988484531999999E-2</v>
      </c>
    </row>
    <row r="196" spans="1:11" ht="14.4" customHeight="1" thickBot="1" x14ac:dyDescent="0.35">
      <c r="A196" s="637" t="s">
        <v>523</v>
      </c>
      <c r="B196" s="615">
        <v>2.000395735378</v>
      </c>
      <c r="C196" s="615">
        <v>0.58860000000000001</v>
      </c>
      <c r="D196" s="616">
        <v>-1.411795735378</v>
      </c>
      <c r="E196" s="617">
        <v>0.29424177905900001</v>
      </c>
      <c r="F196" s="615">
        <v>0</v>
      </c>
      <c r="G196" s="616">
        <v>0</v>
      </c>
      <c r="H196" s="618">
        <v>146.09264999999999</v>
      </c>
      <c r="I196" s="615">
        <v>503.91487000000001</v>
      </c>
      <c r="J196" s="616">
        <v>503.91487000000001</v>
      </c>
      <c r="K196" s="626" t="s">
        <v>335</v>
      </c>
    </row>
    <row r="197" spans="1:11" ht="14.4" customHeight="1" thickBot="1" x14ac:dyDescent="0.35">
      <c r="A197" s="636" t="s">
        <v>524</v>
      </c>
      <c r="B197" s="620">
        <v>0</v>
      </c>
      <c r="C197" s="620">
        <v>-3.7802199999999999</v>
      </c>
      <c r="D197" s="621">
        <v>-3.7802199999999999</v>
      </c>
      <c r="E197" s="622" t="s">
        <v>347</v>
      </c>
      <c r="F197" s="620">
        <v>0</v>
      </c>
      <c r="G197" s="621">
        <v>0</v>
      </c>
      <c r="H197" s="623">
        <v>0</v>
      </c>
      <c r="I197" s="620">
        <v>0</v>
      </c>
      <c r="J197" s="621">
        <v>0</v>
      </c>
      <c r="K197" s="624" t="s">
        <v>335</v>
      </c>
    </row>
    <row r="198" spans="1:11" ht="14.4" customHeight="1" thickBot="1" x14ac:dyDescent="0.35">
      <c r="A198" s="637" t="s">
        <v>525</v>
      </c>
      <c r="B198" s="615">
        <v>0</v>
      </c>
      <c r="C198" s="615">
        <v>-3.7802199999999999</v>
      </c>
      <c r="D198" s="616">
        <v>-3.7802199999999999</v>
      </c>
      <c r="E198" s="625" t="s">
        <v>347</v>
      </c>
      <c r="F198" s="615">
        <v>0</v>
      </c>
      <c r="G198" s="616">
        <v>0</v>
      </c>
      <c r="H198" s="618">
        <v>0</v>
      </c>
      <c r="I198" s="615">
        <v>0</v>
      </c>
      <c r="J198" s="616">
        <v>0</v>
      </c>
      <c r="K198" s="626" t="s">
        <v>335</v>
      </c>
    </row>
    <row r="199" spans="1:11" ht="14.4" customHeight="1" thickBot="1" x14ac:dyDescent="0.35">
      <c r="A199" s="636" t="s">
        <v>526</v>
      </c>
      <c r="B199" s="620">
        <v>317282.99940112198</v>
      </c>
      <c r="C199" s="620">
        <v>280024.27502</v>
      </c>
      <c r="D199" s="621">
        <v>-37258.7243811218</v>
      </c>
      <c r="E199" s="627">
        <v>0.88256942713099995</v>
      </c>
      <c r="F199" s="620">
        <v>343238.83351562498</v>
      </c>
      <c r="G199" s="621">
        <v>286032.36126302101</v>
      </c>
      <c r="H199" s="623">
        <v>34686.04393</v>
      </c>
      <c r="I199" s="620">
        <v>321413.33730000001</v>
      </c>
      <c r="J199" s="621">
        <v>35380.976036979097</v>
      </c>
      <c r="K199" s="628">
        <v>0.93641309174599996</v>
      </c>
    </row>
    <row r="200" spans="1:11" ht="14.4" customHeight="1" thickBot="1" x14ac:dyDescent="0.35">
      <c r="A200" s="637" t="s">
        <v>527</v>
      </c>
      <c r="B200" s="615">
        <v>87603.999735895602</v>
      </c>
      <c r="C200" s="615">
        <v>88199.485140000004</v>
      </c>
      <c r="D200" s="616">
        <v>595.48540410438704</v>
      </c>
      <c r="E200" s="617">
        <v>1.006797468219</v>
      </c>
      <c r="F200" s="615">
        <v>98987.000000000102</v>
      </c>
      <c r="G200" s="616">
        <v>82489.166666666701</v>
      </c>
      <c r="H200" s="618">
        <v>7963.4617699999999</v>
      </c>
      <c r="I200" s="615">
        <v>78807.662479999999</v>
      </c>
      <c r="J200" s="616">
        <v>-3681.5041866667202</v>
      </c>
      <c r="K200" s="619">
        <v>0.79614153858500003</v>
      </c>
    </row>
    <row r="201" spans="1:11" ht="14.4" customHeight="1" thickBot="1" x14ac:dyDescent="0.35">
      <c r="A201" s="637" t="s">
        <v>528</v>
      </c>
      <c r="B201" s="615">
        <v>92405.999665226103</v>
      </c>
      <c r="C201" s="615">
        <v>94978.125150000007</v>
      </c>
      <c r="D201" s="616">
        <v>2572.1254847738501</v>
      </c>
      <c r="E201" s="617">
        <v>1.0278350485250001</v>
      </c>
      <c r="F201" s="615">
        <v>106113</v>
      </c>
      <c r="G201" s="616">
        <v>88427.5</v>
      </c>
      <c r="H201" s="618">
        <v>10325.77073</v>
      </c>
      <c r="I201" s="615">
        <v>102769.4434</v>
      </c>
      <c r="J201" s="616">
        <v>14341.9434</v>
      </c>
      <c r="K201" s="619">
        <v>0.96849060341299997</v>
      </c>
    </row>
    <row r="202" spans="1:11" ht="14.4" customHeight="1" thickBot="1" x14ac:dyDescent="0.35">
      <c r="A202" s="637" t="s">
        <v>529</v>
      </c>
      <c r="B202" s="615">
        <v>73110</v>
      </c>
      <c r="C202" s="615">
        <v>31937.929049999999</v>
      </c>
      <c r="D202" s="616">
        <v>-41172.070950000001</v>
      </c>
      <c r="E202" s="617">
        <v>0.43684761386900001</v>
      </c>
      <c r="F202" s="615">
        <v>71815.833515624996</v>
      </c>
      <c r="G202" s="616">
        <v>59846.527929687501</v>
      </c>
      <c r="H202" s="618">
        <v>7658.0454799999998</v>
      </c>
      <c r="I202" s="615">
        <v>67673.919020000001</v>
      </c>
      <c r="J202" s="616">
        <v>7827.3910903124997</v>
      </c>
      <c r="K202" s="619">
        <v>0.942325887024</v>
      </c>
    </row>
    <row r="203" spans="1:11" ht="14.4" customHeight="1" thickBot="1" x14ac:dyDescent="0.35">
      <c r="A203" s="637" t="s">
        <v>530</v>
      </c>
      <c r="B203" s="615">
        <v>64163</v>
      </c>
      <c r="C203" s="615">
        <v>64908.735679999998</v>
      </c>
      <c r="D203" s="616">
        <v>745.73568000001296</v>
      </c>
      <c r="E203" s="617">
        <v>1.0116225188970001</v>
      </c>
      <c r="F203" s="615">
        <v>66323</v>
      </c>
      <c r="G203" s="616">
        <v>55269.166666666599</v>
      </c>
      <c r="H203" s="618">
        <v>8738.7659500000009</v>
      </c>
      <c r="I203" s="615">
        <v>72162.312399999995</v>
      </c>
      <c r="J203" s="616">
        <v>16893.1457333334</v>
      </c>
      <c r="K203" s="619">
        <v>1.0880435505020001</v>
      </c>
    </row>
    <row r="204" spans="1:11" ht="14.4" customHeight="1" thickBot="1" x14ac:dyDescent="0.35">
      <c r="A204" s="636" t="s">
        <v>531</v>
      </c>
      <c r="B204" s="620">
        <v>0</v>
      </c>
      <c r="C204" s="620">
        <v>8200.6936299999998</v>
      </c>
      <c r="D204" s="621">
        <v>8200.6936299999998</v>
      </c>
      <c r="E204" s="622" t="s">
        <v>335</v>
      </c>
      <c r="F204" s="620">
        <v>0</v>
      </c>
      <c r="G204" s="621">
        <v>0</v>
      </c>
      <c r="H204" s="623">
        <v>0</v>
      </c>
      <c r="I204" s="620">
        <v>5766.2685700000002</v>
      </c>
      <c r="J204" s="621">
        <v>5766.2685700000002</v>
      </c>
      <c r="K204" s="624" t="s">
        <v>335</v>
      </c>
    </row>
    <row r="205" spans="1:11" ht="14.4" customHeight="1" thickBot="1" x14ac:dyDescent="0.35">
      <c r="A205" s="637" t="s">
        <v>532</v>
      </c>
      <c r="B205" s="615">
        <v>0</v>
      </c>
      <c r="C205" s="615">
        <v>5711.6339900000003</v>
      </c>
      <c r="D205" s="616">
        <v>5711.6339900000003</v>
      </c>
      <c r="E205" s="625" t="s">
        <v>347</v>
      </c>
      <c r="F205" s="615">
        <v>0</v>
      </c>
      <c r="G205" s="616">
        <v>0</v>
      </c>
      <c r="H205" s="618">
        <v>0</v>
      </c>
      <c r="I205" s="615">
        <v>474.61198000000002</v>
      </c>
      <c r="J205" s="616">
        <v>474.61198000000002</v>
      </c>
      <c r="K205" s="626" t="s">
        <v>335</v>
      </c>
    </row>
    <row r="206" spans="1:11" ht="14.4" customHeight="1" thickBot="1" x14ac:dyDescent="0.35">
      <c r="A206" s="637" t="s">
        <v>533</v>
      </c>
      <c r="B206" s="615">
        <v>0</v>
      </c>
      <c r="C206" s="615">
        <v>2489.0596399999999</v>
      </c>
      <c r="D206" s="616">
        <v>2489.0596399999999</v>
      </c>
      <c r="E206" s="625" t="s">
        <v>335</v>
      </c>
      <c r="F206" s="615">
        <v>0</v>
      </c>
      <c r="G206" s="616">
        <v>0</v>
      </c>
      <c r="H206" s="618">
        <v>0</v>
      </c>
      <c r="I206" s="615">
        <v>5291.6565899999996</v>
      </c>
      <c r="J206" s="616">
        <v>5291.6565899999996</v>
      </c>
      <c r="K206" s="626" t="s">
        <v>335</v>
      </c>
    </row>
    <row r="207" spans="1:11" ht="14.4" customHeight="1" thickBot="1" x14ac:dyDescent="0.35">
      <c r="A207" s="634" t="s">
        <v>534</v>
      </c>
      <c r="B207" s="615">
        <v>2585.0473351516098</v>
      </c>
      <c r="C207" s="615">
        <v>1715.64438</v>
      </c>
      <c r="D207" s="616">
        <v>-869.40295515161097</v>
      </c>
      <c r="E207" s="617">
        <v>0.66368006367599996</v>
      </c>
      <c r="F207" s="615">
        <v>7.9414861968509998</v>
      </c>
      <c r="G207" s="616">
        <v>6.617905164043</v>
      </c>
      <c r="H207" s="618">
        <v>13.51511</v>
      </c>
      <c r="I207" s="615">
        <v>72.165649999999999</v>
      </c>
      <c r="J207" s="616">
        <v>65.547744835955996</v>
      </c>
      <c r="K207" s="619">
        <v>9.08717187327</v>
      </c>
    </row>
    <row r="208" spans="1:11" ht="14.4" customHeight="1" thickBot="1" x14ac:dyDescent="0.35">
      <c r="A208" s="635" t="s">
        <v>535</v>
      </c>
      <c r="B208" s="615">
        <v>2577.1058489547599</v>
      </c>
      <c r="C208" s="615">
        <v>1689.07972</v>
      </c>
      <c r="D208" s="616">
        <v>-888.02612895475897</v>
      </c>
      <c r="E208" s="617">
        <v>0.65541728551199996</v>
      </c>
      <c r="F208" s="615">
        <v>0</v>
      </c>
      <c r="G208" s="616">
        <v>0</v>
      </c>
      <c r="H208" s="618">
        <v>1.4490000000000001</v>
      </c>
      <c r="I208" s="615">
        <v>27.629000000000001</v>
      </c>
      <c r="J208" s="616">
        <v>27.629000000000001</v>
      </c>
      <c r="K208" s="626" t="s">
        <v>335</v>
      </c>
    </row>
    <row r="209" spans="1:11" ht="14.4" customHeight="1" thickBot="1" x14ac:dyDescent="0.35">
      <c r="A209" s="636" t="s">
        <v>536</v>
      </c>
      <c r="B209" s="620">
        <v>0</v>
      </c>
      <c r="C209" s="620">
        <v>18.478000000000002</v>
      </c>
      <c r="D209" s="621">
        <v>18.478000000000002</v>
      </c>
      <c r="E209" s="622" t="s">
        <v>335</v>
      </c>
      <c r="F209" s="620">
        <v>0</v>
      </c>
      <c r="G209" s="621">
        <v>0</v>
      </c>
      <c r="H209" s="623">
        <v>1.4490000000000001</v>
      </c>
      <c r="I209" s="620">
        <v>27.629000000000001</v>
      </c>
      <c r="J209" s="621">
        <v>27.629000000000001</v>
      </c>
      <c r="K209" s="624" t="s">
        <v>335</v>
      </c>
    </row>
    <row r="210" spans="1:11" ht="14.4" customHeight="1" thickBot="1" x14ac:dyDescent="0.35">
      <c r="A210" s="637" t="s">
        <v>537</v>
      </c>
      <c r="B210" s="615">
        <v>0</v>
      </c>
      <c r="C210" s="615">
        <v>18.478000000000002</v>
      </c>
      <c r="D210" s="616">
        <v>18.478000000000002</v>
      </c>
      <c r="E210" s="625" t="s">
        <v>335</v>
      </c>
      <c r="F210" s="615">
        <v>0</v>
      </c>
      <c r="G210" s="616">
        <v>0</v>
      </c>
      <c r="H210" s="618">
        <v>1.4490000000000001</v>
      </c>
      <c r="I210" s="615">
        <v>27.629000000000001</v>
      </c>
      <c r="J210" s="616">
        <v>27.629000000000001</v>
      </c>
      <c r="K210" s="626" t="s">
        <v>335</v>
      </c>
    </row>
    <row r="211" spans="1:11" ht="14.4" customHeight="1" thickBot="1" x14ac:dyDescent="0.35">
      <c r="A211" s="636" t="s">
        <v>538</v>
      </c>
      <c r="B211" s="620">
        <v>2577.1058489547599</v>
      </c>
      <c r="C211" s="620">
        <v>1670.6017199999999</v>
      </c>
      <c r="D211" s="621">
        <v>-906.50412895475904</v>
      </c>
      <c r="E211" s="627">
        <v>0.64824722689500003</v>
      </c>
      <c r="F211" s="620">
        <v>0</v>
      </c>
      <c r="G211" s="621">
        <v>0</v>
      </c>
      <c r="H211" s="623">
        <v>0</v>
      </c>
      <c r="I211" s="620">
        <v>0</v>
      </c>
      <c r="J211" s="621">
        <v>0</v>
      </c>
      <c r="K211" s="624" t="s">
        <v>335</v>
      </c>
    </row>
    <row r="212" spans="1:11" ht="14.4" customHeight="1" thickBot="1" x14ac:dyDescent="0.35">
      <c r="A212" s="637" t="s">
        <v>539</v>
      </c>
      <c r="B212" s="615">
        <v>0</v>
      </c>
      <c r="C212" s="615">
        <v>1464.7139999999999</v>
      </c>
      <c r="D212" s="616">
        <v>1464.7139999999999</v>
      </c>
      <c r="E212" s="625" t="s">
        <v>335</v>
      </c>
      <c r="F212" s="615">
        <v>0</v>
      </c>
      <c r="G212" s="616">
        <v>0</v>
      </c>
      <c r="H212" s="618">
        <v>0</v>
      </c>
      <c r="I212" s="615">
        <v>0</v>
      </c>
      <c r="J212" s="616">
        <v>0</v>
      </c>
      <c r="K212" s="626" t="s">
        <v>335</v>
      </c>
    </row>
    <row r="213" spans="1:11" ht="14.4" customHeight="1" thickBot="1" x14ac:dyDescent="0.35">
      <c r="A213" s="637" t="s">
        <v>540</v>
      </c>
      <c r="B213" s="615">
        <v>0</v>
      </c>
      <c r="C213" s="615">
        <v>1.3380000000000001</v>
      </c>
      <c r="D213" s="616">
        <v>1.3380000000000001</v>
      </c>
      <c r="E213" s="625" t="s">
        <v>335</v>
      </c>
      <c r="F213" s="615">
        <v>0</v>
      </c>
      <c r="G213" s="616">
        <v>0</v>
      </c>
      <c r="H213" s="618">
        <v>0</v>
      </c>
      <c r="I213" s="615">
        <v>0</v>
      </c>
      <c r="J213" s="616">
        <v>0</v>
      </c>
      <c r="K213" s="626" t="s">
        <v>335</v>
      </c>
    </row>
    <row r="214" spans="1:11" ht="14.4" customHeight="1" thickBot="1" x14ac:dyDescent="0.35">
      <c r="A214" s="637" t="s">
        <v>541</v>
      </c>
      <c r="B214" s="615">
        <v>0</v>
      </c>
      <c r="C214" s="615">
        <v>40.300759999999997</v>
      </c>
      <c r="D214" s="616">
        <v>40.300759999999997</v>
      </c>
      <c r="E214" s="625" t="s">
        <v>335</v>
      </c>
      <c r="F214" s="615">
        <v>0</v>
      </c>
      <c r="G214" s="616">
        <v>0</v>
      </c>
      <c r="H214" s="618">
        <v>0</v>
      </c>
      <c r="I214" s="615">
        <v>0</v>
      </c>
      <c r="J214" s="616">
        <v>0</v>
      </c>
      <c r="K214" s="626" t="s">
        <v>335</v>
      </c>
    </row>
    <row r="215" spans="1:11" ht="14.4" customHeight="1" thickBot="1" x14ac:dyDescent="0.35">
      <c r="A215" s="637" t="s">
        <v>542</v>
      </c>
      <c r="B215" s="615">
        <v>0</v>
      </c>
      <c r="C215" s="615">
        <v>78.418390000000002</v>
      </c>
      <c r="D215" s="616">
        <v>78.418390000000002</v>
      </c>
      <c r="E215" s="625" t="s">
        <v>335</v>
      </c>
      <c r="F215" s="615">
        <v>0</v>
      </c>
      <c r="G215" s="616">
        <v>0</v>
      </c>
      <c r="H215" s="618">
        <v>0</v>
      </c>
      <c r="I215" s="615">
        <v>0</v>
      </c>
      <c r="J215" s="616">
        <v>0</v>
      </c>
      <c r="K215" s="626" t="s">
        <v>335</v>
      </c>
    </row>
    <row r="216" spans="1:11" ht="14.4" customHeight="1" thickBot="1" x14ac:dyDescent="0.35">
      <c r="A216" s="637" t="s">
        <v>543</v>
      </c>
      <c r="B216" s="615">
        <v>0</v>
      </c>
      <c r="C216" s="615">
        <v>85.830569999999994</v>
      </c>
      <c r="D216" s="616">
        <v>85.830569999999994</v>
      </c>
      <c r="E216" s="625" t="s">
        <v>335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335</v>
      </c>
    </row>
    <row r="217" spans="1:11" ht="14.4" customHeight="1" thickBot="1" x14ac:dyDescent="0.35">
      <c r="A217" s="640" t="s">
        <v>544</v>
      </c>
      <c r="B217" s="620">
        <v>7.9414861968509998</v>
      </c>
      <c r="C217" s="620">
        <v>26.56466</v>
      </c>
      <c r="D217" s="621">
        <v>18.623173803147999</v>
      </c>
      <c r="E217" s="627">
        <v>3.3450489419129998</v>
      </c>
      <c r="F217" s="620">
        <v>7.9414861968509998</v>
      </c>
      <c r="G217" s="621">
        <v>6.617905164043</v>
      </c>
      <c r="H217" s="623">
        <v>12.06611</v>
      </c>
      <c r="I217" s="620">
        <v>44.536650000000002</v>
      </c>
      <c r="J217" s="621">
        <v>37.918744835955998</v>
      </c>
      <c r="K217" s="628">
        <v>5.608100158589</v>
      </c>
    </row>
    <row r="218" spans="1:11" ht="14.4" customHeight="1" thickBot="1" x14ac:dyDescent="0.35">
      <c r="A218" s="636" t="s">
        <v>545</v>
      </c>
      <c r="B218" s="620">
        <v>0</v>
      </c>
      <c r="C218" s="620">
        <v>5.9999999999999995E-4</v>
      </c>
      <c r="D218" s="621">
        <v>5.9999999999999995E-4</v>
      </c>
      <c r="E218" s="622" t="s">
        <v>335</v>
      </c>
      <c r="F218" s="620">
        <v>0</v>
      </c>
      <c r="G218" s="621">
        <v>0</v>
      </c>
      <c r="H218" s="623">
        <v>-1.0000000000000001E-5</v>
      </c>
      <c r="I218" s="620">
        <v>4.0000000000000003E-5</v>
      </c>
      <c r="J218" s="621">
        <v>4.0000000000000003E-5</v>
      </c>
      <c r="K218" s="624" t="s">
        <v>335</v>
      </c>
    </row>
    <row r="219" spans="1:11" ht="14.4" customHeight="1" thickBot="1" x14ac:dyDescent="0.35">
      <c r="A219" s="637" t="s">
        <v>546</v>
      </c>
      <c r="B219" s="615">
        <v>0</v>
      </c>
      <c r="C219" s="615">
        <v>5.9999999999999995E-4</v>
      </c>
      <c r="D219" s="616">
        <v>5.9999999999999995E-4</v>
      </c>
      <c r="E219" s="625" t="s">
        <v>335</v>
      </c>
      <c r="F219" s="615">
        <v>0</v>
      </c>
      <c r="G219" s="616">
        <v>0</v>
      </c>
      <c r="H219" s="618">
        <v>-1.0000000000000001E-5</v>
      </c>
      <c r="I219" s="615">
        <v>4.0000000000000003E-5</v>
      </c>
      <c r="J219" s="616">
        <v>4.0000000000000003E-5</v>
      </c>
      <c r="K219" s="626" t="s">
        <v>335</v>
      </c>
    </row>
    <row r="220" spans="1:11" ht="14.4" customHeight="1" thickBot="1" x14ac:dyDescent="0.35">
      <c r="A220" s="636" t="s">
        <v>547</v>
      </c>
      <c r="B220" s="620">
        <v>7.9414861968509998</v>
      </c>
      <c r="C220" s="620">
        <v>26.56306</v>
      </c>
      <c r="D220" s="621">
        <v>18.621573803147999</v>
      </c>
      <c r="E220" s="627">
        <v>3.3448474682899998</v>
      </c>
      <c r="F220" s="620">
        <v>7.9414861968509998</v>
      </c>
      <c r="G220" s="621">
        <v>6.617905164043</v>
      </c>
      <c r="H220" s="623">
        <v>12.06612</v>
      </c>
      <c r="I220" s="620">
        <v>26.413609999999998</v>
      </c>
      <c r="J220" s="621">
        <v>19.795704835955998</v>
      </c>
      <c r="K220" s="628">
        <v>3.3260285726449998</v>
      </c>
    </row>
    <row r="221" spans="1:11" ht="14.4" customHeight="1" thickBot="1" x14ac:dyDescent="0.35">
      <c r="A221" s="637" t="s">
        <v>548</v>
      </c>
      <c r="B221" s="615">
        <v>0</v>
      </c>
      <c r="C221" s="615">
        <v>0.94299999999999995</v>
      </c>
      <c r="D221" s="616">
        <v>0.94299999999999995</v>
      </c>
      <c r="E221" s="625" t="s">
        <v>335</v>
      </c>
      <c r="F221" s="615">
        <v>0</v>
      </c>
      <c r="G221" s="616">
        <v>0</v>
      </c>
      <c r="H221" s="618">
        <v>0</v>
      </c>
      <c r="I221" s="615">
        <v>0.29799999999999999</v>
      </c>
      <c r="J221" s="616">
        <v>0.29799999999999999</v>
      </c>
      <c r="K221" s="626" t="s">
        <v>335</v>
      </c>
    </row>
    <row r="222" spans="1:11" ht="14.4" customHeight="1" thickBot="1" x14ac:dyDescent="0.35">
      <c r="A222" s="637" t="s">
        <v>549</v>
      </c>
      <c r="B222" s="615">
        <v>0</v>
      </c>
      <c r="C222" s="615">
        <v>0</v>
      </c>
      <c r="D222" s="616">
        <v>0</v>
      </c>
      <c r="E222" s="617">
        <v>1</v>
      </c>
      <c r="F222" s="615">
        <v>0</v>
      </c>
      <c r="G222" s="616">
        <v>0</v>
      </c>
      <c r="H222" s="618">
        <v>0</v>
      </c>
      <c r="I222" s="615">
        <v>1.6528</v>
      </c>
      <c r="J222" s="616">
        <v>1.6528</v>
      </c>
      <c r="K222" s="626" t="s">
        <v>347</v>
      </c>
    </row>
    <row r="223" spans="1:11" ht="14.4" customHeight="1" thickBot="1" x14ac:dyDescent="0.35">
      <c r="A223" s="637" t="s">
        <v>550</v>
      </c>
      <c r="B223" s="615">
        <v>7.9414861968509998</v>
      </c>
      <c r="C223" s="615">
        <v>25.620059999999999</v>
      </c>
      <c r="D223" s="616">
        <v>17.678573803148002</v>
      </c>
      <c r="E223" s="617">
        <v>3.2261039514430001</v>
      </c>
      <c r="F223" s="615">
        <v>7.9414861968509998</v>
      </c>
      <c r="G223" s="616">
        <v>6.617905164043</v>
      </c>
      <c r="H223" s="618">
        <v>12.06612</v>
      </c>
      <c r="I223" s="615">
        <v>24.462810000000001</v>
      </c>
      <c r="J223" s="616">
        <v>17.844904835956001</v>
      </c>
      <c r="K223" s="619">
        <v>3.080381857201</v>
      </c>
    </row>
    <row r="224" spans="1:11" ht="14.4" customHeight="1" thickBot="1" x14ac:dyDescent="0.35">
      <c r="A224" s="636" t="s">
        <v>551</v>
      </c>
      <c r="B224" s="620">
        <v>0</v>
      </c>
      <c r="C224" s="620">
        <v>1E-3</v>
      </c>
      <c r="D224" s="621">
        <v>1E-3</v>
      </c>
      <c r="E224" s="622" t="s">
        <v>347</v>
      </c>
      <c r="F224" s="620">
        <v>0</v>
      </c>
      <c r="G224" s="621">
        <v>0</v>
      </c>
      <c r="H224" s="623">
        <v>0</v>
      </c>
      <c r="I224" s="620">
        <v>18.123000000000001</v>
      </c>
      <c r="J224" s="621">
        <v>18.123000000000001</v>
      </c>
      <c r="K224" s="624" t="s">
        <v>335</v>
      </c>
    </row>
    <row r="225" spans="1:11" ht="14.4" customHeight="1" thickBot="1" x14ac:dyDescent="0.35">
      <c r="A225" s="637" t="s">
        <v>552</v>
      </c>
      <c r="B225" s="615">
        <v>0</v>
      </c>
      <c r="C225" s="615">
        <v>1E-3</v>
      </c>
      <c r="D225" s="616">
        <v>1E-3</v>
      </c>
      <c r="E225" s="625" t="s">
        <v>347</v>
      </c>
      <c r="F225" s="615">
        <v>0</v>
      </c>
      <c r="G225" s="616">
        <v>0</v>
      </c>
      <c r="H225" s="618">
        <v>0</v>
      </c>
      <c r="I225" s="615">
        <v>18.123000000000001</v>
      </c>
      <c r="J225" s="616">
        <v>18.123000000000001</v>
      </c>
      <c r="K225" s="626" t="s">
        <v>335</v>
      </c>
    </row>
    <row r="226" spans="1:11" ht="14.4" customHeight="1" thickBot="1" x14ac:dyDescent="0.35">
      <c r="A226" s="634" t="s">
        <v>553</v>
      </c>
      <c r="B226" s="615">
        <v>0</v>
      </c>
      <c r="C226" s="615">
        <v>0.73806000000000005</v>
      </c>
      <c r="D226" s="616">
        <v>0.73806000000000005</v>
      </c>
      <c r="E226" s="625" t="s">
        <v>335</v>
      </c>
      <c r="F226" s="615">
        <v>0</v>
      </c>
      <c r="G226" s="616">
        <v>0</v>
      </c>
      <c r="H226" s="618">
        <v>0</v>
      </c>
      <c r="I226" s="615">
        <v>0.10652</v>
      </c>
      <c r="J226" s="616">
        <v>0.10652</v>
      </c>
      <c r="K226" s="626" t="s">
        <v>335</v>
      </c>
    </row>
    <row r="227" spans="1:11" ht="14.4" customHeight="1" thickBot="1" x14ac:dyDescent="0.35">
      <c r="A227" s="640" t="s">
        <v>554</v>
      </c>
      <c r="B227" s="620">
        <v>0</v>
      </c>
      <c r="C227" s="620">
        <v>0.73806000000000005</v>
      </c>
      <c r="D227" s="621">
        <v>0.73806000000000005</v>
      </c>
      <c r="E227" s="622" t="s">
        <v>335</v>
      </c>
      <c r="F227" s="620">
        <v>0</v>
      </c>
      <c r="G227" s="621">
        <v>0</v>
      </c>
      <c r="H227" s="623">
        <v>0</v>
      </c>
      <c r="I227" s="620">
        <v>0.10652</v>
      </c>
      <c r="J227" s="621">
        <v>0.10652</v>
      </c>
      <c r="K227" s="624" t="s">
        <v>335</v>
      </c>
    </row>
    <row r="228" spans="1:11" ht="14.4" customHeight="1" thickBot="1" x14ac:dyDescent="0.35">
      <c r="A228" s="636" t="s">
        <v>555</v>
      </c>
      <c r="B228" s="620">
        <v>0</v>
      </c>
      <c r="C228" s="620">
        <v>0.73806000000000005</v>
      </c>
      <c r="D228" s="621">
        <v>0.73806000000000005</v>
      </c>
      <c r="E228" s="622" t="s">
        <v>335</v>
      </c>
      <c r="F228" s="620">
        <v>0</v>
      </c>
      <c r="G228" s="621">
        <v>0</v>
      </c>
      <c r="H228" s="623">
        <v>0</v>
      </c>
      <c r="I228" s="620">
        <v>0.10652</v>
      </c>
      <c r="J228" s="621">
        <v>0.10652</v>
      </c>
      <c r="K228" s="624" t="s">
        <v>335</v>
      </c>
    </row>
    <row r="229" spans="1:11" ht="14.4" customHeight="1" thickBot="1" x14ac:dyDescent="0.35">
      <c r="A229" s="637" t="s">
        <v>556</v>
      </c>
      <c r="B229" s="615">
        <v>0</v>
      </c>
      <c r="C229" s="615">
        <v>0.73806000000000005</v>
      </c>
      <c r="D229" s="616">
        <v>0.73806000000000005</v>
      </c>
      <c r="E229" s="625" t="s">
        <v>335</v>
      </c>
      <c r="F229" s="615">
        <v>0</v>
      </c>
      <c r="G229" s="616">
        <v>0</v>
      </c>
      <c r="H229" s="618">
        <v>0</v>
      </c>
      <c r="I229" s="615">
        <v>0.10652</v>
      </c>
      <c r="J229" s="616">
        <v>0.10652</v>
      </c>
      <c r="K229" s="626" t="s">
        <v>335</v>
      </c>
    </row>
    <row r="230" spans="1:11" ht="14.4" customHeight="1" thickBot="1" x14ac:dyDescent="0.35">
      <c r="A230" s="634" t="s">
        <v>557</v>
      </c>
      <c r="B230" s="615">
        <v>0</v>
      </c>
      <c r="C230" s="615">
        <v>1380.40391</v>
      </c>
      <c r="D230" s="616">
        <v>1380.40391</v>
      </c>
      <c r="E230" s="625" t="s">
        <v>335</v>
      </c>
      <c r="F230" s="615">
        <v>0</v>
      </c>
      <c r="G230" s="616">
        <v>0</v>
      </c>
      <c r="H230" s="618">
        <v>468.358</v>
      </c>
      <c r="I230" s="615">
        <v>664.69389000000001</v>
      </c>
      <c r="J230" s="616">
        <v>664.69389000000001</v>
      </c>
      <c r="K230" s="626" t="s">
        <v>335</v>
      </c>
    </row>
    <row r="231" spans="1:11" ht="14.4" customHeight="1" thickBot="1" x14ac:dyDescent="0.35">
      <c r="A231" s="640" t="s">
        <v>558</v>
      </c>
      <c r="B231" s="620">
        <v>0</v>
      </c>
      <c r="C231" s="620">
        <v>1380.40391</v>
      </c>
      <c r="D231" s="621">
        <v>1380.40391</v>
      </c>
      <c r="E231" s="622" t="s">
        <v>335</v>
      </c>
      <c r="F231" s="620">
        <v>0</v>
      </c>
      <c r="G231" s="621">
        <v>0</v>
      </c>
      <c r="H231" s="623">
        <v>468.358</v>
      </c>
      <c r="I231" s="620">
        <v>664.69389000000001</v>
      </c>
      <c r="J231" s="621">
        <v>664.69389000000001</v>
      </c>
      <c r="K231" s="624" t="s">
        <v>335</v>
      </c>
    </row>
    <row r="232" spans="1:11" ht="14.4" customHeight="1" thickBot="1" x14ac:dyDescent="0.35">
      <c r="A232" s="636" t="s">
        <v>559</v>
      </c>
      <c r="B232" s="620">
        <v>0</v>
      </c>
      <c r="C232" s="620">
        <v>1368.0169100000001</v>
      </c>
      <c r="D232" s="621">
        <v>1368.0169100000001</v>
      </c>
      <c r="E232" s="622" t="s">
        <v>335</v>
      </c>
      <c r="F232" s="620">
        <v>0</v>
      </c>
      <c r="G232" s="621">
        <v>0</v>
      </c>
      <c r="H232" s="623">
        <v>465.303</v>
      </c>
      <c r="I232" s="620">
        <v>634.14389000000006</v>
      </c>
      <c r="J232" s="621">
        <v>634.14389000000006</v>
      </c>
      <c r="K232" s="624" t="s">
        <v>335</v>
      </c>
    </row>
    <row r="233" spans="1:11" ht="14.4" customHeight="1" thickBot="1" x14ac:dyDescent="0.35">
      <c r="A233" s="637" t="s">
        <v>560</v>
      </c>
      <c r="B233" s="615">
        <v>0</v>
      </c>
      <c r="C233" s="615">
        <v>1368.0169100000001</v>
      </c>
      <c r="D233" s="616">
        <v>1368.0169100000001</v>
      </c>
      <c r="E233" s="625" t="s">
        <v>335</v>
      </c>
      <c r="F233" s="615">
        <v>0</v>
      </c>
      <c r="G233" s="616">
        <v>0</v>
      </c>
      <c r="H233" s="618">
        <v>0</v>
      </c>
      <c r="I233" s="615">
        <v>168.84089</v>
      </c>
      <c r="J233" s="616">
        <v>168.84089</v>
      </c>
      <c r="K233" s="626" t="s">
        <v>335</v>
      </c>
    </row>
    <row r="234" spans="1:11" ht="14.4" customHeight="1" thickBot="1" x14ac:dyDescent="0.35">
      <c r="A234" s="637" t="s">
        <v>561</v>
      </c>
      <c r="B234" s="615">
        <v>0</v>
      </c>
      <c r="C234" s="615">
        <v>0</v>
      </c>
      <c r="D234" s="616">
        <v>0</v>
      </c>
      <c r="E234" s="617">
        <v>1</v>
      </c>
      <c r="F234" s="615">
        <v>0</v>
      </c>
      <c r="G234" s="616">
        <v>0</v>
      </c>
      <c r="H234" s="618">
        <v>465.303</v>
      </c>
      <c r="I234" s="615">
        <v>465.303</v>
      </c>
      <c r="J234" s="616">
        <v>465.303</v>
      </c>
      <c r="K234" s="626" t="s">
        <v>347</v>
      </c>
    </row>
    <row r="235" spans="1:11" ht="14.4" customHeight="1" thickBot="1" x14ac:dyDescent="0.35">
      <c r="A235" s="639" t="s">
        <v>562</v>
      </c>
      <c r="B235" s="615">
        <v>0</v>
      </c>
      <c r="C235" s="615">
        <v>12.387</v>
      </c>
      <c r="D235" s="616">
        <v>12.387</v>
      </c>
      <c r="E235" s="625" t="s">
        <v>347</v>
      </c>
      <c r="F235" s="615">
        <v>0</v>
      </c>
      <c r="G235" s="616">
        <v>0</v>
      </c>
      <c r="H235" s="618">
        <v>3.0550000000000002</v>
      </c>
      <c r="I235" s="615">
        <v>30.55</v>
      </c>
      <c r="J235" s="616">
        <v>30.55</v>
      </c>
      <c r="K235" s="626" t="s">
        <v>335</v>
      </c>
    </row>
    <row r="236" spans="1:11" ht="14.4" customHeight="1" thickBot="1" x14ac:dyDescent="0.35">
      <c r="A236" s="637" t="s">
        <v>563</v>
      </c>
      <c r="B236" s="615">
        <v>0</v>
      </c>
      <c r="C236" s="615">
        <v>12.387</v>
      </c>
      <c r="D236" s="616">
        <v>12.387</v>
      </c>
      <c r="E236" s="625" t="s">
        <v>347</v>
      </c>
      <c r="F236" s="615">
        <v>0</v>
      </c>
      <c r="G236" s="616">
        <v>0</v>
      </c>
      <c r="H236" s="618">
        <v>3.0550000000000002</v>
      </c>
      <c r="I236" s="615">
        <v>30.55</v>
      </c>
      <c r="J236" s="616">
        <v>30.55</v>
      </c>
      <c r="K236" s="626" t="s">
        <v>335</v>
      </c>
    </row>
    <row r="237" spans="1:11" ht="14.4" customHeight="1" thickBot="1" x14ac:dyDescent="0.35">
      <c r="A237" s="633" t="s">
        <v>564</v>
      </c>
      <c r="B237" s="615">
        <v>9049.9258705087595</v>
      </c>
      <c r="C237" s="615">
        <v>8976.2711099999997</v>
      </c>
      <c r="D237" s="616">
        <v>-73.654760508758002</v>
      </c>
      <c r="E237" s="617">
        <v>0.99186128576400001</v>
      </c>
      <c r="F237" s="615">
        <v>8659.0576977601395</v>
      </c>
      <c r="G237" s="616">
        <v>7215.8814148001102</v>
      </c>
      <c r="H237" s="618">
        <v>887.67273999999998</v>
      </c>
      <c r="I237" s="615">
        <v>8492.9143600000007</v>
      </c>
      <c r="J237" s="616">
        <v>1277.03294519989</v>
      </c>
      <c r="K237" s="619">
        <v>0.98081276929200001</v>
      </c>
    </row>
    <row r="238" spans="1:11" ht="14.4" customHeight="1" thickBot="1" x14ac:dyDescent="0.35">
      <c r="A238" s="638" t="s">
        <v>565</v>
      </c>
      <c r="B238" s="620">
        <v>9049.9258705087595</v>
      </c>
      <c r="C238" s="620">
        <v>8976.2711099999997</v>
      </c>
      <c r="D238" s="621">
        <v>-73.654760508758002</v>
      </c>
      <c r="E238" s="627">
        <v>0.99186128576400001</v>
      </c>
      <c r="F238" s="620">
        <v>8659.0576977601395</v>
      </c>
      <c r="G238" s="621">
        <v>7215.8814148001102</v>
      </c>
      <c r="H238" s="623">
        <v>887.67273999999998</v>
      </c>
      <c r="I238" s="620">
        <v>8492.9143600000007</v>
      </c>
      <c r="J238" s="621">
        <v>1277.03294519989</v>
      </c>
      <c r="K238" s="628">
        <v>0.98081276929200001</v>
      </c>
    </row>
    <row r="239" spans="1:11" ht="14.4" customHeight="1" thickBot="1" x14ac:dyDescent="0.35">
      <c r="A239" s="640" t="s">
        <v>54</v>
      </c>
      <c r="B239" s="620">
        <v>9049.9258705087595</v>
      </c>
      <c r="C239" s="620">
        <v>8976.2711099999997</v>
      </c>
      <c r="D239" s="621">
        <v>-73.654760508758002</v>
      </c>
      <c r="E239" s="627">
        <v>0.99186128576400001</v>
      </c>
      <c r="F239" s="620">
        <v>8659.0576977601395</v>
      </c>
      <c r="G239" s="621">
        <v>7215.8814148001102</v>
      </c>
      <c r="H239" s="623">
        <v>887.67273999999998</v>
      </c>
      <c r="I239" s="620">
        <v>8492.9143600000007</v>
      </c>
      <c r="J239" s="621">
        <v>1277.03294519989</v>
      </c>
      <c r="K239" s="628">
        <v>0.98081276929200001</v>
      </c>
    </row>
    <row r="240" spans="1:11" ht="14.4" customHeight="1" thickBot="1" x14ac:dyDescent="0.35">
      <c r="A240" s="636" t="s">
        <v>566</v>
      </c>
      <c r="B240" s="620">
        <v>69.999999999999005</v>
      </c>
      <c r="C240" s="620">
        <v>155.166</v>
      </c>
      <c r="D240" s="621">
        <v>85.165999999999997</v>
      </c>
      <c r="E240" s="627">
        <v>2.2166571428570001</v>
      </c>
      <c r="F240" s="620">
        <v>209</v>
      </c>
      <c r="G240" s="621">
        <v>174.166666666667</v>
      </c>
      <c r="H240" s="623">
        <v>13.122999999999999</v>
      </c>
      <c r="I240" s="620">
        <v>131.22999999999999</v>
      </c>
      <c r="J240" s="621">
        <v>-42.936666666666</v>
      </c>
      <c r="K240" s="628">
        <v>0.62789473684200003</v>
      </c>
    </row>
    <row r="241" spans="1:11" ht="14.4" customHeight="1" thickBot="1" x14ac:dyDescent="0.35">
      <c r="A241" s="637" t="s">
        <v>567</v>
      </c>
      <c r="B241" s="615">
        <v>69.999999999999005</v>
      </c>
      <c r="C241" s="615">
        <v>155.166</v>
      </c>
      <c r="D241" s="616">
        <v>85.165999999999997</v>
      </c>
      <c r="E241" s="617">
        <v>2.2166571428570001</v>
      </c>
      <c r="F241" s="615">
        <v>209</v>
      </c>
      <c r="G241" s="616">
        <v>174.166666666667</v>
      </c>
      <c r="H241" s="618">
        <v>13.122999999999999</v>
      </c>
      <c r="I241" s="615">
        <v>131.22999999999999</v>
      </c>
      <c r="J241" s="616">
        <v>-42.936666666666</v>
      </c>
      <c r="K241" s="619">
        <v>0.62789473684200003</v>
      </c>
    </row>
    <row r="242" spans="1:11" ht="14.4" customHeight="1" thickBot="1" x14ac:dyDescent="0.35">
      <c r="A242" s="636" t="s">
        <v>568</v>
      </c>
      <c r="B242" s="620">
        <v>461.232197151538</v>
      </c>
      <c r="C242" s="620">
        <v>397.31</v>
      </c>
      <c r="D242" s="621">
        <v>-63.922197151536999</v>
      </c>
      <c r="E242" s="627">
        <v>0.86140994157299999</v>
      </c>
      <c r="F242" s="620">
        <v>407.05769776013602</v>
      </c>
      <c r="G242" s="621">
        <v>339.21474813344599</v>
      </c>
      <c r="H242" s="623">
        <v>56.984699999999997</v>
      </c>
      <c r="I242" s="620">
        <v>415.56725999999998</v>
      </c>
      <c r="J242" s="621">
        <v>76.352511866553002</v>
      </c>
      <c r="K242" s="628">
        <v>1.020905051757</v>
      </c>
    </row>
    <row r="243" spans="1:11" ht="14.4" customHeight="1" thickBot="1" x14ac:dyDescent="0.35">
      <c r="A243" s="637" t="s">
        <v>569</v>
      </c>
      <c r="B243" s="615">
        <v>461.232197151538</v>
      </c>
      <c r="C243" s="615">
        <v>397.31</v>
      </c>
      <c r="D243" s="616">
        <v>-63.922197151536999</v>
      </c>
      <c r="E243" s="617">
        <v>0.86140994157299999</v>
      </c>
      <c r="F243" s="615">
        <v>407.05769776013602</v>
      </c>
      <c r="G243" s="616">
        <v>339.21474813344599</v>
      </c>
      <c r="H243" s="618">
        <v>56.984699999999997</v>
      </c>
      <c r="I243" s="615">
        <v>415.56725999999998</v>
      </c>
      <c r="J243" s="616">
        <v>76.352511866553002</v>
      </c>
      <c r="K243" s="619">
        <v>1.020905051757</v>
      </c>
    </row>
    <row r="244" spans="1:11" ht="14.4" customHeight="1" thickBot="1" x14ac:dyDescent="0.35">
      <c r="A244" s="636" t="s">
        <v>570</v>
      </c>
      <c r="B244" s="620">
        <v>843.69367335731795</v>
      </c>
      <c r="C244" s="620">
        <v>697.52392999999995</v>
      </c>
      <c r="D244" s="621">
        <v>-146.169743357318</v>
      </c>
      <c r="E244" s="627">
        <v>0.82675021992700004</v>
      </c>
      <c r="F244" s="620">
        <v>765</v>
      </c>
      <c r="G244" s="621">
        <v>637.5</v>
      </c>
      <c r="H244" s="623">
        <v>75.415300000000002</v>
      </c>
      <c r="I244" s="620">
        <v>710.55616999999995</v>
      </c>
      <c r="J244" s="621">
        <v>73.056169999999</v>
      </c>
      <c r="K244" s="628">
        <v>0.92883159477099997</v>
      </c>
    </row>
    <row r="245" spans="1:11" ht="14.4" customHeight="1" thickBot="1" x14ac:dyDescent="0.35">
      <c r="A245" s="637" t="s">
        <v>571</v>
      </c>
      <c r="B245" s="615">
        <v>843.69367335731795</v>
      </c>
      <c r="C245" s="615">
        <v>697.52392999999995</v>
      </c>
      <c r="D245" s="616">
        <v>-146.169743357318</v>
      </c>
      <c r="E245" s="617">
        <v>0.82675021992700004</v>
      </c>
      <c r="F245" s="615">
        <v>765</v>
      </c>
      <c r="G245" s="616">
        <v>637.5</v>
      </c>
      <c r="H245" s="618">
        <v>75.415300000000002</v>
      </c>
      <c r="I245" s="615">
        <v>710.55616999999995</v>
      </c>
      <c r="J245" s="616">
        <v>73.056169999999</v>
      </c>
      <c r="K245" s="619">
        <v>0.92883159477099997</v>
      </c>
    </row>
    <row r="246" spans="1:11" ht="14.4" customHeight="1" thickBot="1" x14ac:dyDescent="0.35">
      <c r="A246" s="636" t="s">
        <v>572</v>
      </c>
      <c r="B246" s="620">
        <v>0</v>
      </c>
      <c r="C246" s="620">
        <v>15.989000000000001</v>
      </c>
      <c r="D246" s="621">
        <v>15.989000000000001</v>
      </c>
      <c r="E246" s="622" t="s">
        <v>335</v>
      </c>
      <c r="F246" s="620">
        <v>0</v>
      </c>
      <c r="G246" s="621">
        <v>0</v>
      </c>
      <c r="H246" s="623">
        <v>1.0740000000000001</v>
      </c>
      <c r="I246" s="620">
        <v>10.489000000000001</v>
      </c>
      <c r="J246" s="621">
        <v>10.489000000000001</v>
      </c>
      <c r="K246" s="624" t="s">
        <v>347</v>
      </c>
    </row>
    <row r="247" spans="1:11" ht="14.4" customHeight="1" thickBot="1" x14ac:dyDescent="0.35">
      <c r="A247" s="637" t="s">
        <v>573</v>
      </c>
      <c r="B247" s="615">
        <v>0</v>
      </c>
      <c r="C247" s="615">
        <v>15.989000000000001</v>
      </c>
      <c r="D247" s="616">
        <v>15.989000000000001</v>
      </c>
      <c r="E247" s="625" t="s">
        <v>335</v>
      </c>
      <c r="F247" s="615">
        <v>0</v>
      </c>
      <c r="G247" s="616">
        <v>0</v>
      </c>
      <c r="H247" s="618">
        <v>1.0740000000000001</v>
      </c>
      <c r="I247" s="615">
        <v>10.489000000000001</v>
      </c>
      <c r="J247" s="616">
        <v>10.489000000000001</v>
      </c>
      <c r="K247" s="626" t="s">
        <v>347</v>
      </c>
    </row>
    <row r="248" spans="1:11" ht="14.4" customHeight="1" thickBot="1" x14ac:dyDescent="0.35">
      <c r="A248" s="636" t="s">
        <v>574</v>
      </c>
      <c r="B248" s="620">
        <v>1425.99999999998</v>
      </c>
      <c r="C248" s="620">
        <v>1264.75091</v>
      </c>
      <c r="D248" s="621">
        <v>-161.24908999998101</v>
      </c>
      <c r="E248" s="627">
        <v>0.88692209677400002</v>
      </c>
      <c r="F248" s="620">
        <v>1778</v>
      </c>
      <c r="G248" s="621">
        <v>1481.6666666666699</v>
      </c>
      <c r="H248" s="623">
        <v>128.65636000000001</v>
      </c>
      <c r="I248" s="620">
        <v>1248.0358000000001</v>
      </c>
      <c r="J248" s="621">
        <v>-233.630866666667</v>
      </c>
      <c r="K248" s="628">
        <v>0.70193239595000001</v>
      </c>
    </row>
    <row r="249" spans="1:11" ht="14.4" customHeight="1" thickBot="1" x14ac:dyDescent="0.35">
      <c r="A249" s="637" t="s">
        <v>575</v>
      </c>
      <c r="B249" s="615">
        <v>1424.99999999998</v>
      </c>
      <c r="C249" s="615">
        <v>1264.38959</v>
      </c>
      <c r="D249" s="616">
        <v>-160.61040999998201</v>
      </c>
      <c r="E249" s="617">
        <v>0.88729094035</v>
      </c>
      <c r="F249" s="615">
        <v>1757</v>
      </c>
      <c r="G249" s="616">
        <v>1464.1666666666699</v>
      </c>
      <c r="H249" s="618">
        <v>126.01072000000001</v>
      </c>
      <c r="I249" s="615">
        <v>1230.5533</v>
      </c>
      <c r="J249" s="616">
        <v>-233.613366666666</v>
      </c>
      <c r="K249" s="619">
        <v>0.70037182697699996</v>
      </c>
    </row>
    <row r="250" spans="1:11" ht="14.4" customHeight="1" thickBot="1" x14ac:dyDescent="0.35">
      <c r="A250" s="637" t="s">
        <v>576</v>
      </c>
      <c r="B250" s="615">
        <v>0.99999999999900002</v>
      </c>
      <c r="C250" s="615">
        <v>0.36131999999999997</v>
      </c>
      <c r="D250" s="616">
        <v>-0.63867999999900005</v>
      </c>
      <c r="E250" s="617">
        <v>0.36131999999999997</v>
      </c>
      <c r="F250" s="615">
        <v>21</v>
      </c>
      <c r="G250" s="616">
        <v>17.5</v>
      </c>
      <c r="H250" s="618">
        <v>2.6456400000000002</v>
      </c>
      <c r="I250" s="615">
        <v>17.482500000000002</v>
      </c>
      <c r="J250" s="616">
        <v>-1.7499999999E-2</v>
      </c>
      <c r="K250" s="619">
        <v>0.83250000000000002</v>
      </c>
    </row>
    <row r="251" spans="1:11" ht="14.4" customHeight="1" thickBot="1" x14ac:dyDescent="0.35">
      <c r="A251" s="636" t="s">
        <v>577</v>
      </c>
      <c r="B251" s="620">
        <v>0</v>
      </c>
      <c r="C251" s="620">
        <v>1110.54474</v>
      </c>
      <c r="D251" s="621">
        <v>1110.54474</v>
      </c>
      <c r="E251" s="622" t="s">
        <v>335</v>
      </c>
      <c r="F251" s="620">
        <v>0</v>
      </c>
      <c r="G251" s="621">
        <v>0</v>
      </c>
      <c r="H251" s="623">
        <v>101.12829000000001</v>
      </c>
      <c r="I251" s="620">
        <v>1229.6407999999999</v>
      </c>
      <c r="J251" s="621">
        <v>1229.6407999999999</v>
      </c>
      <c r="K251" s="624" t="s">
        <v>347</v>
      </c>
    </row>
    <row r="252" spans="1:11" ht="14.4" customHeight="1" thickBot="1" x14ac:dyDescent="0.35">
      <c r="A252" s="637" t="s">
        <v>578</v>
      </c>
      <c r="B252" s="615">
        <v>0</v>
      </c>
      <c r="C252" s="615">
        <v>1110.54474</v>
      </c>
      <c r="D252" s="616">
        <v>1110.54474</v>
      </c>
      <c r="E252" s="625" t="s">
        <v>335</v>
      </c>
      <c r="F252" s="615">
        <v>0</v>
      </c>
      <c r="G252" s="616">
        <v>0</v>
      </c>
      <c r="H252" s="618">
        <v>101.12829000000001</v>
      </c>
      <c r="I252" s="615">
        <v>1104.2808</v>
      </c>
      <c r="J252" s="616">
        <v>1104.2808</v>
      </c>
      <c r="K252" s="626" t="s">
        <v>347</v>
      </c>
    </row>
    <row r="253" spans="1:11" ht="14.4" customHeight="1" thickBot="1" x14ac:dyDescent="0.35">
      <c r="A253" s="637" t="s">
        <v>579</v>
      </c>
      <c r="B253" s="615">
        <v>0</v>
      </c>
      <c r="C253" s="615">
        <v>0</v>
      </c>
      <c r="D253" s="616">
        <v>0</v>
      </c>
      <c r="E253" s="625" t="s">
        <v>335</v>
      </c>
      <c r="F253" s="615">
        <v>0</v>
      </c>
      <c r="G253" s="616">
        <v>0</v>
      </c>
      <c r="H253" s="618">
        <v>0</v>
      </c>
      <c r="I253" s="615">
        <v>125.36</v>
      </c>
      <c r="J253" s="616">
        <v>125.36</v>
      </c>
      <c r="K253" s="626" t="s">
        <v>347</v>
      </c>
    </row>
    <row r="254" spans="1:11" ht="14.4" customHeight="1" thickBot="1" x14ac:dyDescent="0.35">
      <c r="A254" s="636" t="s">
        <v>580</v>
      </c>
      <c r="B254" s="620">
        <v>6248.99999999992</v>
      </c>
      <c r="C254" s="620">
        <v>5334.9865300000001</v>
      </c>
      <c r="D254" s="621">
        <v>-914.01346999991995</v>
      </c>
      <c r="E254" s="627">
        <v>0.85373444230999995</v>
      </c>
      <c r="F254" s="620">
        <v>5500</v>
      </c>
      <c r="G254" s="621">
        <v>4583.3333333333303</v>
      </c>
      <c r="H254" s="623">
        <v>511.29109</v>
      </c>
      <c r="I254" s="620">
        <v>4747.3953300000003</v>
      </c>
      <c r="J254" s="621">
        <v>164.06199666666501</v>
      </c>
      <c r="K254" s="628">
        <v>0.86316278727200002</v>
      </c>
    </row>
    <row r="255" spans="1:11" ht="14.4" customHeight="1" thickBot="1" x14ac:dyDescent="0.35">
      <c r="A255" s="637" t="s">
        <v>581</v>
      </c>
      <c r="B255" s="615">
        <v>6248.99999999992</v>
      </c>
      <c r="C255" s="615">
        <v>5334.9865300000001</v>
      </c>
      <c r="D255" s="616">
        <v>-914.01346999991995</v>
      </c>
      <c r="E255" s="617">
        <v>0.85373444230999995</v>
      </c>
      <c r="F255" s="615">
        <v>5500</v>
      </c>
      <c r="G255" s="616">
        <v>4583.3333333333303</v>
      </c>
      <c r="H255" s="618">
        <v>511.29109</v>
      </c>
      <c r="I255" s="615">
        <v>4747.3953300000003</v>
      </c>
      <c r="J255" s="616">
        <v>164.06199666666501</v>
      </c>
      <c r="K255" s="619">
        <v>0.86316278727200002</v>
      </c>
    </row>
    <row r="256" spans="1:11" ht="14.4" customHeight="1" thickBot="1" x14ac:dyDescent="0.35">
      <c r="A256" s="641" t="s">
        <v>582</v>
      </c>
      <c r="B256" s="620">
        <v>0</v>
      </c>
      <c r="C256" s="620">
        <v>748.20348000000001</v>
      </c>
      <c r="D256" s="621">
        <v>748.20348000000001</v>
      </c>
      <c r="E256" s="622" t="s">
        <v>335</v>
      </c>
      <c r="F256" s="620">
        <v>0</v>
      </c>
      <c r="G256" s="621">
        <v>0</v>
      </c>
      <c r="H256" s="623">
        <v>1.11666</v>
      </c>
      <c r="I256" s="620">
        <v>877.83681000000001</v>
      </c>
      <c r="J256" s="621">
        <v>877.83681000000001</v>
      </c>
      <c r="K256" s="624" t="s">
        <v>347</v>
      </c>
    </row>
    <row r="257" spans="1:11" ht="14.4" customHeight="1" thickBot="1" x14ac:dyDescent="0.35">
      <c r="A257" s="638" t="s">
        <v>583</v>
      </c>
      <c r="B257" s="620">
        <v>0</v>
      </c>
      <c r="C257" s="620">
        <v>748.20348000000001</v>
      </c>
      <c r="D257" s="621">
        <v>748.20348000000001</v>
      </c>
      <c r="E257" s="622" t="s">
        <v>335</v>
      </c>
      <c r="F257" s="620">
        <v>0</v>
      </c>
      <c r="G257" s="621">
        <v>0</v>
      </c>
      <c r="H257" s="623">
        <v>1.11666</v>
      </c>
      <c r="I257" s="620">
        <v>877.83681000000001</v>
      </c>
      <c r="J257" s="621">
        <v>877.83681000000001</v>
      </c>
      <c r="K257" s="624" t="s">
        <v>347</v>
      </c>
    </row>
    <row r="258" spans="1:11" ht="14.4" customHeight="1" thickBot="1" x14ac:dyDescent="0.35">
      <c r="A258" s="640" t="s">
        <v>584</v>
      </c>
      <c r="B258" s="620">
        <v>0</v>
      </c>
      <c r="C258" s="620">
        <v>748.20348000000001</v>
      </c>
      <c r="D258" s="621">
        <v>748.20348000000001</v>
      </c>
      <c r="E258" s="622" t="s">
        <v>335</v>
      </c>
      <c r="F258" s="620">
        <v>0</v>
      </c>
      <c r="G258" s="621">
        <v>0</v>
      </c>
      <c r="H258" s="623">
        <v>1.11666</v>
      </c>
      <c r="I258" s="620">
        <v>877.83681000000001</v>
      </c>
      <c r="J258" s="621">
        <v>877.83681000000001</v>
      </c>
      <c r="K258" s="624" t="s">
        <v>347</v>
      </c>
    </row>
    <row r="259" spans="1:11" ht="14.4" customHeight="1" thickBot="1" x14ac:dyDescent="0.35">
      <c r="A259" s="636" t="s">
        <v>585</v>
      </c>
      <c r="B259" s="620">
        <v>0</v>
      </c>
      <c r="C259" s="620">
        <v>748.20348000000001</v>
      </c>
      <c r="D259" s="621">
        <v>748.20348000000001</v>
      </c>
      <c r="E259" s="622" t="s">
        <v>335</v>
      </c>
      <c r="F259" s="620">
        <v>0</v>
      </c>
      <c r="G259" s="621">
        <v>0</v>
      </c>
      <c r="H259" s="623">
        <v>1.11666</v>
      </c>
      <c r="I259" s="620">
        <v>877.83681000000001</v>
      </c>
      <c r="J259" s="621">
        <v>877.83681000000001</v>
      </c>
      <c r="K259" s="624" t="s">
        <v>347</v>
      </c>
    </row>
    <row r="260" spans="1:11" ht="14.4" customHeight="1" thickBot="1" x14ac:dyDescent="0.35">
      <c r="A260" s="637" t="s">
        <v>586</v>
      </c>
      <c r="B260" s="615">
        <v>0</v>
      </c>
      <c r="C260" s="615">
        <v>1.0787800000000001</v>
      </c>
      <c r="D260" s="616">
        <v>1.0787800000000001</v>
      </c>
      <c r="E260" s="625" t="s">
        <v>335</v>
      </c>
      <c r="F260" s="615">
        <v>0</v>
      </c>
      <c r="G260" s="616">
        <v>0</v>
      </c>
      <c r="H260" s="618">
        <v>0.23466000000000001</v>
      </c>
      <c r="I260" s="615">
        <v>1.56071</v>
      </c>
      <c r="J260" s="616">
        <v>1.56071</v>
      </c>
      <c r="K260" s="626" t="s">
        <v>347</v>
      </c>
    </row>
    <row r="261" spans="1:11" ht="14.4" customHeight="1" thickBot="1" x14ac:dyDescent="0.35">
      <c r="A261" s="637" t="s">
        <v>587</v>
      </c>
      <c r="B261" s="615">
        <v>0</v>
      </c>
      <c r="C261" s="615">
        <v>747.12469999999996</v>
      </c>
      <c r="D261" s="616">
        <v>747.12469999999996</v>
      </c>
      <c r="E261" s="625" t="s">
        <v>335</v>
      </c>
      <c r="F261" s="615">
        <v>0</v>
      </c>
      <c r="G261" s="616">
        <v>0</v>
      </c>
      <c r="H261" s="618">
        <v>0.88200000000000001</v>
      </c>
      <c r="I261" s="615">
        <v>876.27610000000004</v>
      </c>
      <c r="J261" s="616">
        <v>876.27610000000004</v>
      </c>
      <c r="K261" s="626" t="s">
        <v>347</v>
      </c>
    </row>
    <row r="262" spans="1:11" ht="14.4" customHeight="1" thickBot="1" x14ac:dyDescent="0.35">
      <c r="A262" s="642"/>
      <c r="B262" s="615">
        <v>12069.8201763816</v>
      </c>
      <c r="C262" s="615">
        <v>-18111.850690000101</v>
      </c>
      <c r="D262" s="616">
        <v>-30181.670866381701</v>
      </c>
      <c r="E262" s="617">
        <v>-1.5005899363299999</v>
      </c>
      <c r="F262" s="615">
        <v>40840.184949410301</v>
      </c>
      <c r="G262" s="616">
        <v>34033.487457841897</v>
      </c>
      <c r="H262" s="618">
        <v>6421.0814499999897</v>
      </c>
      <c r="I262" s="615">
        <v>63656.442999999803</v>
      </c>
      <c r="J262" s="616">
        <v>29622.955542158001</v>
      </c>
      <c r="K262" s="619">
        <v>1.5586717611300001</v>
      </c>
    </row>
    <row r="263" spans="1:11" ht="14.4" customHeight="1" thickBot="1" x14ac:dyDescent="0.35">
      <c r="A263" s="643" t="s">
        <v>66</v>
      </c>
      <c r="B263" s="629">
        <v>12069.8201763816</v>
      </c>
      <c r="C263" s="629">
        <v>-18111.850690000101</v>
      </c>
      <c r="D263" s="630">
        <v>-30181.670866381799</v>
      </c>
      <c r="E263" s="631" t="s">
        <v>335</v>
      </c>
      <c r="F263" s="629">
        <v>40840.184949410301</v>
      </c>
      <c r="G263" s="630">
        <v>34033.487457841802</v>
      </c>
      <c r="H263" s="629">
        <v>6421.0814499999897</v>
      </c>
      <c r="I263" s="629">
        <v>63656.442999999897</v>
      </c>
      <c r="J263" s="630">
        <v>29622.955542158001</v>
      </c>
      <c r="K263" s="632">
        <v>1.5586717611300001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334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2012</v>
      </c>
      <c r="D3" s="442">
        <v>2013</v>
      </c>
      <c r="E3" s="11"/>
      <c r="F3" s="502">
        <v>2014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312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588</v>
      </c>
      <c r="B5" s="645" t="s">
        <v>589</v>
      </c>
      <c r="C5" s="646" t="s">
        <v>590</v>
      </c>
      <c r="D5" s="646" t="s">
        <v>590</v>
      </c>
      <c r="E5" s="646"/>
      <c r="F5" s="646" t="s">
        <v>590</v>
      </c>
      <c r="G5" s="646" t="s">
        <v>590</v>
      </c>
      <c r="H5" s="646" t="s">
        <v>590</v>
      </c>
      <c r="I5" s="647" t="s">
        <v>590</v>
      </c>
      <c r="J5" s="648" t="s">
        <v>74</v>
      </c>
    </row>
    <row r="6" spans="1:10" ht="14.4" customHeight="1" x14ac:dyDescent="0.3">
      <c r="A6" s="644" t="s">
        <v>588</v>
      </c>
      <c r="B6" s="645" t="s">
        <v>343</v>
      </c>
      <c r="C6" s="646">
        <v>58135.106450000007</v>
      </c>
      <c r="D6" s="646">
        <v>51882.195659999976</v>
      </c>
      <c r="E6" s="646"/>
      <c r="F6" s="646">
        <v>27280.170350000026</v>
      </c>
      <c r="G6" s="646">
        <v>26623.104740837854</v>
      </c>
      <c r="H6" s="646">
        <v>657.06560916217131</v>
      </c>
      <c r="I6" s="647">
        <v>1.024680277359022</v>
      </c>
      <c r="J6" s="648" t="s">
        <v>1</v>
      </c>
    </row>
    <row r="7" spans="1:10" ht="14.4" customHeight="1" x14ac:dyDescent="0.3">
      <c r="A7" s="644" t="s">
        <v>588</v>
      </c>
      <c r="B7" s="645" t="s">
        <v>344</v>
      </c>
      <c r="C7" s="646">
        <v>255.25255000000004</v>
      </c>
      <c r="D7" s="646">
        <v>245.38174999999899</v>
      </c>
      <c r="E7" s="646"/>
      <c r="F7" s="646">
        <v>240.20766</v>
      </c>
      <c r="G7" s="646">
        <v>256.58997564333583</v>
      </c>
      <c r="H7" s="646">
        <v>-16.382315643335829</v>
      </c>
      <c r="I7" s="647">
        <v>0.93615371916903134</v>
      </c>
      <c r="J7" s="648" t="s">
        <v>1</v>
      </c>
    </row>
    <row r="8" spans="1:10" ht="14.4" customHeight="1" x14ac:dyDescent="0.3">
      <c r="A8" s="644" t="s">
        <v>588</v>
      </c>
      <c r="B8" s="645" t="s">
        <v>345</v>
      </c>
      <c r="C8" s="646">
        <v>0</v>
      </c>
      <c r="D8" s="646">
        <v>0</v>
      </c>
      <c r="E8" s="646"/>
      <c r="F8" s="646">
        <v>32.373419999999996</v>
      </c>
      <c r="G8" s="646">
        <v>8.3334065055691671</v>
      </c>
      <c r="H8" s="646">
        <v>24.040013494430831</v>
      </c>
      <c r="I8" s="647">
        <v>3.8847762890679851</v>
      </c>
      <c r="J8" s="648" t="s">
        <v>1</v>
      </c>
    </row>
    <row r="9" spans="1:10" ht="14.4" customHeight="1" x14ac:dyDescent="0.3">
      <c r="A9" s="644" t="s">
        <v>588</v>
      </c>
      <c r="B9" s="645" t="s">
        <v>346</v>
      </c>
      <c r="C9" s="646">
        <v>0.91688999999999998</v>
      </c>
      <c r="D9" s="646" t="s">
        <v>590</v>
      </c>
      <c r="E9" s="646"/>
      <c r="F9" s="646">
        <v>0.59559999999999991</v>
      </c>
      <c r="G9" s="646">
        <v>0</v>
      </c>
      <c r="H9" s="646">
        <v>0.59559999999999991</v>
      </c>
      <c r="I9" s="647" t="s">
        <v>590</v>
      </c>
      <c r="J9" s="648" t="s">
        <v>1</v>
      </c>
    </row>
    <row r="10" spans="1:10" ht="14.4" customHeight="1" x14ac:dyDescent="0.3">
      <c r="A10" s="644" t="s">
        <v>588</v>
      </c>
      <c r="B10" s="645" t="s">
        <v>348</v>
      </c>
      <c r="C10" s="646" t="s">
        <v>590</v>
      </c>
      <c r="D10" s="646" t="s">
        <v>590</v>
      </c>
      <c r="E10" s="646"/>
      <c r="F10" s="646">
        <v>8.8550000000000004</v>
      </c>
      <c r="G10" s="646">
        <v>0</v>
      </c>
      <c r="H10" s="646">
        <v>8.8550000000000004</v>
      </c>
      <c r="I10" s="647" t="s">
        <v>590</v>
      </c>
      <c r="J10" s="648" t="s">
        <v>1</v>
      </c>
    </row>
    <row r="11" spans="1:10" ht="14.4" customHeight="1" x14ac:dyDescent="0.3">
      <c r="A11" s="644" t="s">
        <v>588</v>
      </c>
      <c r="B11" s="645" t="s">
        <v>349</v>
      </c>
      <c r="C11" s="646">
        <v>240.83404999999999</v>
      </c>
      <c r="D11" s="646">
        <v>224.25341999999904</v>
      </c>
      <c r="E11" s="646"/>
      <c r="F11" s="646">
        <v>191.48259000000002</v>
      </c>
      <c r="G11" s="646">
        <v>145.12662480924917</v>
      </c>
      <c r="H11" s="646">
        <v>46.355965190750851</v>
      </c>
      <c r="I11" s="647">
        <v>1.3194173725991354</v>
      </c>
      <c r="J11" s="648" t="s">
        <v>1</v>
      </c>
    </row>
    <row r="12" spans="1:10" ht="14.4" customHeight="1" x14ac:dyDescent="0.3">
      <c r="A12" s="644" t="s">
        <v>588</v>
      </c>
      <c r="B12" s="645" t="s">
        <v>350</v>
      </c>
      <c r="C12" s="646">
        <v>12.426010000000002</v>
      </c>
      <c r="D12" s="646">
        <v>7.58012</v>
      </c>
      <c r="E12" s="646"/>
      <c r="F12" s="646">
        <v>47.725030000000004</v>
      </c>
      <c r="G12" s="646">
        <v>5.4170339333466666</v>
      </c>
      <c r="H12" s="646">
        <v>42.307996066653338</v>
      </c>
      <c r="I12" s="647">
        <v>8.8101774120723064</v>
      </c>
      <c r="J12" s="648" t="s">
        <v>1</v>
      </c>
    </row>
    <row r="13" spans="1:10" ht="14.4" customHeight="1" x14ac:dyDescent="0.3">
      <c r="A13" s="644" t="s">
        <v>588</v>
      </c>
      <c r="B13" s="645" t="s">
        <v>351</v>
      </c>
      <c r="C13" s="646">
        <v>100959.15072000001</v>
      </c>
      <c r="D13" s="646">
        <v>115108.89291</v>
      </c>
      <c r="E13" s="646"/>
      <c r="F13" s="646">
        <v>141323.01694000012</v>
      </c>
      <c r="G13" s="646">
        <v>133332.99613853748</v>
      </c>
      <c r="H13" s="646">
        <v>7990.0208014626405</v>
      </c>
      <c r="I13" s="647">
        <v>1.0599253075597337</v>
      </c>
      <c r="J13" s="648" t="s">
        <v>1</v>
      </c>
    </row>
    <row r="14" spans="1:10" ht="14.4" customHeight="1" x14ac:dyDescent="0.3">
      <c r="A14" s="644" t="s">
        <v>588</v>
      </c>
      <c r="B14" s="645" t="s">
        <v>352</v>
      </c>
      <c r="C14" s="646" t="s">
        <v>590</v>
      </c>
      <c r="D14" s="646" t="s">
        <v>590</v>
      </c>
      <c r="E14" s="646"/>
      <c r="F14" s="646">
        <v>7045.5750000000007</v>
      </c>
      <c r="G14" s="646">
        <v>0</v>
      </c>
      <c r="H14" s="646">
        <v>7045.5750000000007</v>
      </c>
      <c r="I14" s="647" t="s">
        <v>590</v>
      </c>
      <c r="J14" s="648" t="s">
        <v>1</v>
      </c>
    </row>
    <row r="15" spans="1:10" ht="14.4" customHeight="1" x14ac:dyDescent="0.3">
      <c r="A15" s="644" t="s">
        <v>588</v>
      </c>
      <c r="B15" s="645" t="s">
        <v>353</v>
      </c>
      <c r="C15" s="646">
        <v>68.686509999999998</v>
      </c>
      <c r="D15" s="646">
        <v>50.606969999999002</v>
      </c>
      <c r="E15" s="646"/>
      <c r="F15" s="646">
        <v>72.837450000000004</v>
      </c>
      <c r="G15" s="646">
        <v>49.210891525817509</v>
      </c>
      <c r="H15" s="646">
        <v>23.626558474182495</v>
      </c>
      <c r="I15" s="647">
        <v>1.4801083203661793</v>
      </c>
      <c r="J15" s="648" t="s">
        <v>1</v>
      </c>
    </row>
    <row r="16" spans="1:10" ht="14.4" customHeight="1" x14ac:dyDescent="0.3">
      <c r="A16" s="644" t="s">
        <v>588</v>
      </c>
      <c r="B16" s="645" t="s">
        <v>591</v>
      </c>
      <c r="C16" s="646">
        <v>159672.37318000002</v>
      </c>
      <c r="D16" s="646">
        <v>167518.91082999998</v>
      </c>
      <c r="E16" s="646"/>
      <c r="F16" s="646">
        <v>176242.83904000014</v>
      </c>
      <c r="G16" s="646">
        <v>160420.77881179264</v>
      </c>
      <c r="H16" s="646">
        <v>15822.060228207498</v>
      </c>
      <c r="I16" s="647">
        <v>1.0986284965413995</v>
      </c>
      <c r="J16" s="648" t="s">
        <v>592</v>
      </c>
    </row>
    <row r="18" spans="1:10" ht="14.4" customHeight="1" x14ac:dyDescent="0.3">
      <c r="A18" s="644" t="s">
        <v>588</v>
      </c>
      <c r="B18" s="645" t="s">
        <v>589</v>
      </c>
      <c r="C18" s="646" t="s">
        <v>590</v>
      </c>
      <c r="D18" s="646" t="s">
        <v>590</v>
      </c>
      <c r="E18" s="646"/>
      <c r="F18" s="646" t="s">
        <v>590</v>
      </c>
      <c r="G18" s="646" t="s">
        <v>590</v>
      </c>
      <c r="H18" s="646" t="s">
        <v>590</v>
      </c>
      <c r="I18" s="647" t="s">
        <v>590</v>
      </c>
      <c r="J18" s="648" t="s">
        <v>74</v>
      </c>
    </row>
    <row r="19" spans="1:10" ht="14.4" customHeight="1" x14ac:dyDescent="0.3">
      <c r="A19" s="644" t="s">
        <v>593</v>
      </c>
      <c r="B19" s="645" t="s">
        <v>594</v>
      </c>
      <c r="C19" s="646" t="s">
        <v>590</v>
      </c>
      <c r="D19" s="646" t="s">
        <v>590</v>
      </c>
      <c r="E19" s="646"/>
      <c r="F19" s="646" t="s">
        <v>590</v>
      </c>
      <c r="G19" s="646" t="s">
        <v>590</v>
      </c>
      <c r="H19" s="646" t="s">
        <v>590</v>
      </c>
      <c r="I19" s="647" t="s">
        <v>590</v>
      </c>
      <c r="J19" s="648" t="s">
        <v>0</v>
      </c>
    </row>
    <row r="20" spans="1:10" ht="14.4" customHeight="1" x14ac:dyDescent="0.3">
      <c r="A20" s="644" t="s">
        <v>593</v>
      </c>
      <c r="B20" s="645" t="s">
        <v>343</v>
      </c>
      <c r="C20" s="646">
        <v>5061.9265499999992</v>
      </c>
      <c r="D20" s="646">
        <v>4809.5695699999997</v>
      </c>
      <c r="E20" s="646"/>
      <c r="F20" s="646">
        <v>2649.7537500000026</v>
      </c>
      <c r="G20" s="646">
        <v>2707.9712115266502</v>
      </c>
      <c r="H20" s="646">
        <v>-58.217461526647639</v>
      </c>
      <c r="I20" s="647">
        <v>0.97850144740134559</v>
      </c>
      <c r="J20" s="648" t="s">
        <v>1</v>
      </c>
    </row>
    <row r="21" spans="1:10" ht="14.4" customHeight="1" x14ac:dyDescent="0.3">
      <c r="A21" s="644" t="s">
        <v>593</v>
      </c>
      <c r="B21" s="645" t="s">
        <v>344</v>
      </c>
      <c r="C21" s="646">
        <v>130.83798000000002</v>
      </c>
      <c r="D21" s="646">
        <v>101.946339999999</v>
      </c>
      <c r="E21" s="646"/>
      <c r="F21" s="646">
        <v>124.97595</v>
      </c>
      <c r="G21" s="646">
        <v>112.89666977962582</v>
      </c>
      <c r="H21" s="646">
        <v>12.079280220374173</v>
      </c>
      <c r="I21" s="647">
        <v>1.1069941234223553</v>
      </c>
      <c r="J21" s="648" t="s">
        <v>1</v>
      </c>
    </row>
    <row r="22" spans="1:10" ht="14.4" customHeight="1" x14ac:dyDescent="0.3">
      <c r="A22" s="644" t="s">
        <v>593</v>
      </c>
      <c r="B22" s="645" t="s">
        <v>345</v>
      </c>
      <c r="C22" s="646">
        <v>0</v>
      </c>
      <c r="D22" s="646">
        <v>0</v>
      </c>
      <c r="E22" s="646"/>
      <c r="F22" s="646">
        <v>0</v>
      </c>
      <c r="G22" s="646">
        <v>1.6666813011133332</v>
      </c>
      <c r="H22" s="646">
        <v>-1.6666813011133332</v>
      </c>
      <c r="I22" s="647">
        <v>0</v>
      </c>
      <c r="J22" s="648" t="s">
        <v>1</v>
      </c>
    </row>
    <row r="23" spans="1:10" ht="14.4" customHeight="1" x14ac:dyDescent="0.3">
      <c r="A23" s="644" t="s">
        <v>593</v>
      </c>
      <c r="B23" s="645" t="s">
        <v>348</v>
      </c>
      <c r="C23" s="646" t="s">
        <v>590</v>
      </c>
      <c r="D23" s="646" t="s">
        <v>590</v>
      </c>
      <c r="E23" s="646"/>
      <c r="F23" s="646">
        <v>8.8550000000000004</v>
      </c>
      <c r="G23" s="646">
        <v>0</v>
      </c>
      <c r="H23" s="646">
        <v>8.8550000000000004</v>
      </c>
      <c r="I23" s="647" t="s">
        <v>590</v>
      </c>
      <c r="J23" s="648" t="s">
        <v>1</v>
      </c>
    </row>
    <row r="24" spans="1:10" ht="14.4" customHeight="1" x14ac:dyDescent="0.3">
      <c r="A24" s="644" t="s">
        <v>593</v>
      </c>
      <c r="B24" s="645" t="s">
        <v>349</v>
      </c>
      <c r="C24" s="646">
        <v>129.38188</v>
      </c>
      <c r="D24" s="646">
        <v>132.29214000000002</v>
      </c>
      <c r="E24" s="646"/>
      <c r="F24" s="646">
        <v>117.36188</v>
      </c>
      <c r="G24" s="646">
        <v>78.325803233149998</v>
      </c>
      <c r="H24" s="646">
        <v>39.036076766850002</v>
      </c>
      <c r="I24" s="647">
        <v>1.4983808037135926</v>
      </c>
      <c r="J24" s="648" t="s">
        <v>1</v>
      </c>
    </row>
    <row r="25" spans="1:10" ht="14.4" customHeight="1" x14ac:dyDescent="0.3">
      <c r="A25" s="644" t="s">
        <v>593</v>
      </c>
      <c r="B25" s="645" t="s">
        <v>350</v>
      </c>
      <c r="C25" s="646">
        <v>4.4643699999999997</v>
      </c>
      <c r="D25" s="646">
        <v>3.8843699999999997</v>
      </c>
      <c r="E25" s="646"/>
      <c r="F25" s="646">
        <v>36.0901</v>
      </c>
      <c r="G25" s="646">
        <v>1.5477239809558332</v>
      </c>
      <c r="H25" s="646">
        <v>34.54237601904417</v>
      </c>
      <c r="I25" s="647">
        <v>23.318175878952083</v>
      </c>
      <c r="J25" s="648" t="s">
        <v>1</v>
      </c>
    </row>
    <row r="26" spans="1:10" ht="14.4" customHeight="1" x14ac:dyDescent="0.3">
      <c r="A26" s="644" t="s">
        <v>593</v>
      </c>
      <c r="B26" s="645" t="s">
        <v>353</v>
      </c>
      <c r="C26" s="646">
        <v>50.801110000000001</v>
      </c>
      <c r="D26" s="646">
        <v>50.236669999999002</v>
      </c>
      <c r="E26" s="646"/>
      <c r="F26" s="646">
        <v>53.299340000000001</v>
      </c>
      <c r="G26" s="646">
        <v>48.620435100962503</v>
      </c>
      <c r="H26" s="646">
        <v>4.678904899037498</v>
      </c>
      <c r="I26" s="647">
        <v>1.096233299626413</v>
      </c>
      <c r="J26" s="648" t="s">
        <v>1</v>
      </c>
    </row>
    <row r="27" spans="1:10" ht="14.4" customHeight="1" x14ac:dyDescent="0.3">
      <c r="A27" s="644" t="s">
        <v>593</v>
      </c>
      <c r="B27" s="645" t="s">
        <v>595</v>
      </c>
      <c r="C27" s="646">
        <v>5377.4118899999994</v>
      </c>
      <c r="D27" s="646">
        <v>5097.9290899999969</v>
      </c>
      <c r="E27" s="646"/>
      <c r="F27" s="646">
        <v>2990.3360200000025</v>
      </c>
      <c r="G27" s="646">
        <v>2951.0285249224576</v>
      </c>
      <c r="H27" s="646">
        <v>39.3074950775449</v>
      </c>
      <c r="I27" s="647">
        <v>1.0133199305752485</v>
      </c>
      <c r="J27" s="648" t="s">
        <v>596</v>
      </c>
    </row>
    <row r="28" spans="1:10" ht="14.4" customHeight="1" x14ac:dyDescent="0.3">
      <c r="A28" s="644" t="s">
        <v>590</v>
      </c>
      <c r="B28" s="645" t="s">
        <v>590</v>
      </c>
      <c r="C28" s="646" t="s">
        <v>590</v>
      </c>
      <c r="D28" s="646" t="s">
        <v>590</v>
      </c>
      <c r="E28" s="646"/>
      <c r="F28" s="646" t="s">
        <v>590</v>
      </c>
      <c r="G28" s="646" t="s">
        <v>590</v>
      </c>
      <c r="H28" s="646" t="s">
        <v>590</v>
      </c>
      <c r="I28" s="647" t="s">
        <v>590</v>
      </c>
      <c r="J28" s="648" t="s">
        <v>597</v>
      </c>
    </row>
    <row r="29" spans="1:10" ht="14.4" customHeight="1" x14ac:dyDescent="0.3">
      <c r="A29" s="644" t="s">
        <v>598</v>
      </c>
      <c r="B29" s="645" t="s">
        <v>599</v>
      </c>
      <c r="C29" s="646" t="s">
        <v>590</v>
      </c>
      <c r="D29" s="646" t="s">
        <v>590</v>
      </c>
      <c r="E29" s="646"/>
      <c r="F29" s="646" t="s">
        <v>590</v>
      </c>
      <c r="G29" s="646" t="s">
        <v>590</v>
      </c>
      <c r="H29" s="646" t="s">
        <v>590</v>
      </c>
      <c r="I29" s="647" t="s">
        <v>590</v>
      </c>
      <c r="J29" s="648" t="s">
        <v>0</v>
      </c>
    </row>
    <row r="30" spans="1:10" ht="14.4" customHeight="1" x14ac:dyDescent="0.3">
      <c r="A30" s="644" t="s">
        <v>598</v>
      </c>
      <c r="B30" s="645" t="s">
        <v>343</v>
      </c>
      <c r="C30" s="646">
        <v>6173.4644500000004</v>
      </c>
      <c r="D30" s="646">
        <v>5864.8740599999992</v>
      </c>
      <c r="E30" s="646"/>
      <c r="F30" s="646">
        <v>3129.9841100000017</v>
      </c>
      <c r="G30" s="646">
        <v>2954.8044479104001</v>
      </c>
      <c r="H30" s="646">
        <v>175.17966208960161</v>
      </c>
      <c r="I30" s="647">
        <v>1.0592863809357964</v>
      </c>
      <c r="J30" s="648" t="s">
        <v>1</v>
      </c>
    </row>
    <row r="31" spans="1:10" ht="14.4" customHeight="1" x14ac:dyDescent="0.3">
      <c r="A31" s="644" t="s">
        <v>598</v>
      </c>
      <c r="B31" s="645" t="s">
        <v>344</v>
      </c>
      <c r="C31" s="646">
        <v>124.41457000000001</v>
      </c>
      <c r="D31" s="646">
        <v>143.43540999999999</v>
      </c>
      <c r="E31" s="646"/>
      <c r="F31" s="646">
        <v>115.23171000000001</v>
      </c>
      <c r="G31" s="646">
        <v>143.69330586371001</v>
      </c>
      <c r="H31" s="646">
        <v>-28.461595863710002</v>
      </c>
      <c r="I31" s="647">
        <v>0.80192817130461724</v>
      </c>
      <c r="J31" s="648" t="s">
        <v>1</v>
      </c>
    </row>
    <row r="32" spans="1:10" ht="14.4" customHeight="1" x14ac:dyDescent="0.3">
      <c r="A32" s="644" t="s">
        <v>598</v>
      </c>
      <c r="B32" s="645" t="s">
        <v>345</v>
      </c>
      <c r="C32" s="646">
        <v>0</v>
      </c>
      <c r="D32" s="646">
        <v>0</v>
      </c>
      <c r="E32" s="646"/>
      <c r="F32" s="646">
        <v>32.373419999999996</v>
      </c>
      <c r="G32" s="646">
        <v>6.6667252044558332</v>
      </c>
      <c r="H32" s="646">
        <v>25.706694795544163</v>
      </c>
      <c r="I32" s="647">
        <v>4.8559703613346175</v>
      </c>
      <c r="J32" s="648" t="s">
        <v>1</v>
      </c>
    </row>
    <row r="33" spans="1:10" ht="14.4" customHeight="1" x14ac:dyDescent="0.3">
      <c r="A33" s="644" t="s">
        <v>598</v>
      </c>
      <c r="B33" s="645" t="s">
        <v>349</v>
      </c>
      <c r="C33" s="646">
        <v>111.31262999999998</v>
      </c>
      <c r="D33" s="646">
        <v>91.794629999999003</v>
      </c>
      <c r="E33" s="646"/>
      <c r="F33" s="646">
        <v>74.120710000000003</v>
      </c>
      <c r="G33" s="646">
        <v>66.660258070765821</v>
      </c>
      <c r="H33" s="646">
        <v>7.460451929234182</v>
      </c>
      <c r="I33" s="647">
        <v>1.1119175374525889</v>
      </c>
      <c r="J33" s="648" t="s">
        <v>1</v>
      </c>
    </row>
    <row r="34" spans="1:10" ht="14.4" customHeight="1" x14ac:dyDescent="0.3">
      <c r="A34" s="644" t="s">
        <v>598</v>
      </c>
      <c r="B34" s="645" t="s">
        <v>350</v>
      </c>
      <c r="C34" s="646">
        <v>7.9616400000000009</v>
      </c>
      <c r="D34" s="646">
        <v>3.6957500000000003</v>
      </c>
      <c r="E34" s="646"/>
      <c r="F34" s="646">
        <v>11.634930000000001</v>
      </c>
      <c r="G34" s="646">
        <v>3.8693099523908336</v>
      </c>
      <c r="H34" s="646">
        <v>7.7656200476091666</v>
      </c>
      <c r="I34" s="647">
        <v>3.0069780253222715</v>
      </c>
      <c r="J34" s="648" t="s">
        <v>1</v>
      </c>
    </row>
    <row r="35" spans="1:10" ht="14.4" customHeight="1" x14ac:dyDescent="0.3">
      <c r="A35" s="644" t="s">
        <v>598</v>
      </c>
      <c r="B35" s="645" t="s">
        <v>352</v>
      </c>
      <c r="C35" s="646" t="s">
        <v>590</v>
      </c>
      <c r="D35" s="646" t="s">
        <v>590</v>
      </c>
      <c r="E35" s="646"/>
      <c r="F35" s="646">
        <v>95.162049999999994</v>
      </c>
      <c r="G35" s="646">
        <v>0</v>
      </c>
      <c r="H35" s="646">
        <v>95.162049999999994</v>
      </c>
      <c r="I35" s="647" t="s">
        <v>590</v>
      </c>
      <c r="J35" s="648" t="s">
        <v>1</v>
      </c>
    </row>
    <row r="36" spans="1:10" ht="14.4" customHeight="1" x14ac:dyDescent="0.3">
      <c r="A36" s="644" t="s">
        <v>598</v>
      </c>
      <c r="B36" s="645" t="s">
        <v>353</v>
      </c>
      <c r="C36" s="646">
        <v>1.10124</v>
      </c>
      <c r="D36" s="646">
        <v>0</v>
      </c>
      <c r="E36" s="646"/>
      <c r="F36" s="646">
        <v>1.4812000000000001</v>
      </c>
      <c r="G36" s="646">
        <v>0</v>
      </c>
      <c r="H36" s="646">
        <v>1.4812000000000001</v>
      </c>
      <c r="I36" s="647" t="s">
        <v>590</v>
      </c>
      <c r="J36" s="648" t="s">
        <v>1</v>
      </c>
    </row>
    <row r="37" spans="1:10" ht="14.4" customHeight="1" x14ac:dyDescent="0.3">
      <c r="A37" s="644" t="s">
        <v>598</v>
      </c>
      <c r="B37" s="645" t="s">
        <v>600</v>
      </c>
      <c r="C37" s="646">
        <v>6418.2545300000011</v>
      </c>
      <c r="D37" s="646">
        <v>6103.7998499999985</v>
      </c>
      <c r="E37" s="646"/>
      <c r="F37" s="646">
        <v>3459.988130000002</v>
      </c>
      <c r="G37" s="646">
        <v>3175.6940470017225</v>
      </c>
      <c r="H37" s="646">
        <v>284.29408299827946</v>
      </c>
      <c r="I37" s="647">
        <v>1.0895218742078416</v>
      </c>
      <c r="J37" s="648" t="s">
        <v>596</v>
      </c>
    </row>
    <row r="38" spans="1:10" ht="14.4" customHeight="1" x14ac:dyDescent="0.3">
      <c r="A38" s="644" t="s">
        <v>590</v>
      </c>
      <c r="B38" s="645" t="s">
        <v>590</v>
      </c>
      <c r="C38" s="646" t="s">
        <v>590</v>
      </c>
      <c r="D38" s="646" t="s">
        <v>590</v>
      </c>
      <c r="E38" s="646"/>
      <c r="F38" s="646" t="s">
        <v>590</v>
      </c>
      <c r="G38" s="646" t="s">
        <v>590</v>
      </c>
      <c r="H38" s="646" t="s">
        <v>590</v>
      </c>
      <c r="I38" s="647" t="s">
        <v>590</v>
      </c>
      <c r="J38" s="648" t="s">
        <v>597</v>
      </c>
    </row>
    <row r="39" spans="1:10" ht="14.4" customHeight="1" x14ac:dyDescent="0.3">
      <c r="A39" s="644" t="s">
        <v>601</v>
      </c>
      <c r="B39" s="645" t="s">
        <v>602</v>
      </c>
      <c r="C39" s="646" t="s">
        <v>590</v>
      </c>
      <c r="D39" s="646" t="s">
        <v>590</v>
      </c>
      <c r="E39" s="646"/>
      <c r="F39" s="646" t="s">
        <v>590</v>
      </c>
      <c r="G39" s="646" t="s">
        <v>590</v>
      </c>
      <c r="H39" s="646" t="s">
        <v>590</v>
      </c>
      <c r="I39" s="647" t="s">
        <v>590</v>
      </c>
      <c r="J39" s="648" t="s">
        <v>0</v>
      </c>
    </row>
    <row r="40" spans="1:10" ht="14.4" customHeight="1" x14ac:dyDescent="0.3">
      <c r="A40" s="644" t="s">
        <v>601</v>
      </c>
      <c r="B40" s="645" t="s">
        <v>343</v>
      </c>
      <c r="C40" s="646">
        <v>0</v>
      </c>
      <c r="D40" s="646" t="s">
        <v>590</v>
      </c>
      <c r="E40" s="646"/>
      <c r="F40" s="646" t="s">
        <v>590</v>
      </c>
      <c r="G40" s="646" t="s">
        <v>590</v>
      </c>
      <c r="H40" s="646" t="s">
        <v>590</v>
      </c>
      <c r="I40" s="647" t="s">
        <v>590</v>
      </c>
      <c r="J40" s="648" t="s">
        <v>1</v>
      </c>
    </row>
    <row r="41" spans="1:10" ht="14.4" customHeight="1" x14ac:dyDescent="0.3">
      <c r="A41" s="644" t="s">
        <v>601</v>
      </c>
      <c r="B41" s="645" t="s">
        <v>603</v>
      </c>
      <c r="C41" s="646">
        <v>0</v>
      </c>
      <c r="D41" s="646" t="s">
        <v>590</v>
      </c>
      <c r="E41" s="646"/>
      <c r="F41" s="646" t="s">
        <v>590</v>
      </c>
      <c r="G41" s="646" t="s">
        <v>590</v>
      </c>
      <c r="H41" s="646" t="s">
        <v>590</v>
      </c>
      <c r="I41" s="647" t="s">
        <v>590</v>
      </c>
      <c r="J41" s="648" t="s">
        <v>596</v>
      </c>
    </row>
    <row r="42" spans="1:10" ht="14.4" customHeight="1" x14ac:dyDescent="0.3">
      <c r="A42" s="644" t="s">
        <v>590</v>
      </c>
      <c r="B42" s="645" t="s">
        <v>590</v>
      </c>
      <c r="C42" s="646" t="s">
        <v>590</v>
      </c>
      <c r="D42" s="646" t="s">
        <v>590</v>
      </c>
      <c r="E42" s="646"/>
      <c r="F42" s="646" t="s">
        <v>590</v>
      </c>
      <c r="G42" s="646" t="s">
        <v>590</v>
      </c>
      <c r="H42" s="646" t="s">
        <v>590</v>
      </c>
      <c r="I42" s="647" t="s">
        <v>590</v>
      </c>
      <c r="J42" s="648" t="s">
        <v>597</v>
      </c>
    </row>
    <row r="43" spans="1:10" ht="14.4" customHeight="1" x14ac:dyDescent="0.3">
      <c r="A43" s="644" t="s">
        <v>604</v>
      </c>
      <c r="B43" s="645" t="s">
        <v>605</v>
      </c>
      <c r="C43" s="646" t="s">
        <v>590</v>
      </c>
      <c r="D43" s="646" t="s">
        <v>590</v>
      </c>
      <c r="E43" s="646"/>
      <c r="F43" s="646" t="s">
        <v>590</v>
      </c>
      <c r="G43" s="646" t="s">
        <v>590</v>
      </c>
      <c r="H43" s="646" t="s">
        <v>590</v>
      </c>
      <c r="I43" s="647" t="s">
        <v>590</v>
      </c>
      <c r="J43" s="648" t="s">
        <v>0</v>
      </c>
    </row>
    <row r="44" spans="1:10" ht="14.4" customHeight="1" x14ac:dyDescent="0.3">
      <c r="A44" s="644" t="s">
        <v>604</v>
      </c>
      <c r="B44" s="645" t="s">
        <v>343</v>
      </c>
      <c r="C44" s="646">
        <v>45310.73388</v>
      </c>
      <c r="D44" s="646">
        <v>40030.851479999983</v>
      </c>
      <c r="E44" s="646"/>
      <c r="F44" s="646">
        <v>20456.716340000021</v>
      </c>
      <c r="G44" s="646">
        <v>19809.0992448365</v>
      </c>
      <c r="H44" s="646">
        <v>647.6170951635213</v>
      </c>
      <c r="I44" s="647">
        <v>1.0326929098168021</v>
      </c>
      <c r="J44" s="648" t="s">
        <v>1</v>
      </c>
    </row>
    <row r="45" spans="1:10" ht="14.4" customHeight="1" x14ac:dyDescent="0.3">
      <c r="A45" s="644" t="s">
        <v>604</v>
      </c>
      <c r="B45" s="645" t="s">
        <v>349</v>
      </c>
      <c r="C45" s="646" t="s">
        <v>590</v>
      </c>
      <c r="D45" s="646">
        <v>0.16664999999999999</v>
      </c>
      <c r="E45" s="646"/>
      <c r="F45" s="646">
        <v>0</v>
      </c>
      <c r="G45" s="646">
        <v>0.14056350533333334</v>
      </c>
      <c r="H45" s="646">
        <v>-0.14056350533333334</v>
      </c>
      <c r="I45" s="647">
        <v>0</v>
      </c>
      <c r="J45" s="648" t="s">
        <v>1</v>
      </c>
    </row>
    <row r="46" spans="1:10" ht="14.4" customHeight="1" x14ac:dyDescent="0.3">
      <c r="A46" s="644" t="s">
        <v>604</v>
      </c>
      <c r="B46" s="645" t="s">
        <v>352</v>
      </c>
      <c r="C46" s="646" t="s">
        <v>590</v>
      </c>
      <c r="D46" s="646" t="s">
        <v>590</v>
      </c>
      <c r="E46" s="646"/>
      <c r="F46" s="646">
        <v>6950.4129500000008</v>
      </c>
      <c r="G46" s="646">
        <v>0</v>
      </c>
      <c r="H46" s="646">
        <v>6950.4129500000008</v>
      </c>
      <c r="I46" s="647" t="s">
        <v>590</v>
      </c>
      <c r="J46" s="648" t="s">
        <v>1</v>
      </c>
    </row>
    <row r="47" spans="1:10" ht="14.4" customHeight="1" x14ac:dyDescent="0.3">
      <c r="A47" s="644" t="s">
        <v>604</v>
      </c>
      <c r="B47" s="645" t="s">
        <v>353</v>
      </c>
      <c r="C47" s="646">
        <v>0</v>
      </c>
      <c r="D47" s="646">
        <v>0</v>
      </c>
      <c r="E47" s="646"/>
      <c r="F47" s="646">
        <v>0.37030000000000002</v>
      </c>
      <c r="G47" s="646">
        <v>0.29522821242750003</v>
      </c>
      <c r="H47" s="646">
        <v>7.5071787572499993E-2</v>
      </c>
      <c r="I47" s="647">
        <v>1.2542839214288695</v>
      </c>
      <c r="J47" s="648" t="s">
        <v>1</v>
      </c>
    </row>
    <row r="48" spans="1:10" ht="14.4" customHeight="1" x14ac:dyDescent="0.3">
      <c r="A48" s="644" t="s">
        <v>604</v>
      </c>
      <c r="B48" s="645" t="s">
        <v>606</v>
      </c>
      <c r="C48" s="646">
        <v>45310.73388</v>
      </c>
      <c r="D48" s="646">
        <v>40031.018129999982</v>
      </c>
      <c r="E48" s="646"/>
      <c r="F48" s="646">
        <v>27407.499590000021</v>
      </c>
      <c r="G48" s="646">
        <v>19809.535036554262</v>
      </c>
      <c r="H48" s="646">
        <v>7597.9645534457595</v>
      </c>
      <c r="I48" s="647">
        <v>1.3835508778689323</v>
      </c>
      <c r="J48" s="648" t="s">
        <v>596</v>
      </c>
    </row>
    <row r="49" spans="1:10" ht="14.4" customHeight="1" x14ac:dyDescent="0.3">
      <c r="A49" s="644" t="s">
        <v>590</v>
      </c>
      <c r="B49" s="645" t="s">
        <v>590</v>
      </c>
      <c r="C49" s="646" t="s">
        <v>590</v>
      </c>
      <c r="D49" s="646" t="s">
        <v>590</v>
      </c>
      <c r="E49" s="646"/>
      <c r="F49" s="646" t="s">
        <v>590</v>
      </c>
      <c r="G49" s="646" t="s">
        <v>590</v>
      </c>
      <c r="H49" s="646" t="s">
        <v>590</v>
      </c>
      <c r="I49" s="647" t="s">
        <v>590</v>
      </c>
      <c r="J49" s="648" t="s">
        <v>597</v>
      </c>
    </row>
    <row r="50" spans="1:10" ht="14.4" customHeight="1" x14ac:dyDescent="0.3">
      <c r="A50" s="644" t="s">
        <v>607</v>
      </c>
      <c r="B50" s="645" t="s">
        <v>608</v>
      </c>
      <c r="C50" s="646" t="s">
        <v>590</v>
      </c>
      <c r="D50" s="646" t="s">
        <v>590</v>
      </c>
      <c r="E50" s="646"/>
      <c r="F50" s="646" t="s">
        <v>590</v>
      </c>
      <c r="G50" s="646" t="s">
        <v>590</v>
      </c>
      <c r="H50" s="646" t="s">
        <v>590</v>
      </c>
      <c r="I50" s="647" t="s">
        <v>590</v>
      </c>
      <c r="J50" s="648" t="s">
        <v>0</v>
      </c>
    </row>
    <row r="51" spans="1:10" ht="14.4" customHeight="1" x14ac:dyDescent="0.3">
      <c r="A51" s="644" t="s">
        <v>607</v>
      </c>
      <c r="B51" s="645" t="s">
        <v>343</v>
      </c>
      <c r="C51" s="646">
        <v>1507.6233400000001</v>
      </c>
      <c r="D51" s="646">
        <v>1168.6564999999991</v>
      </c>
      <c r="E51" s="646"/>
      <c r="F51" s="646">
        <v>1036.718460000001</v>
      </c>
      <c r="G51" s="646">
        <v>1142.9014674363334</v>
      </c>
      <c r="H51" s="646">
        <v>-106.18300743633245</v>
      </c>
      <c r="I51" s="647">
        <v>0.9070934717806306</v>
      </c>
      <c r="J51" s="648" t="s">
        <v>1</v>
      </c>
    </row>
    <row r="52" spans="1:10" ht="14.4" customHeight="1" x14ac:dyDescent="0.3">
      <c r="A52" s="644" t="s">
        <v>607</v>
      </c>
      <c r="B52" s="645" t="s">
        <v>349</v>
      </c>
      <c r="C52" s="646">
        <v>0.13954</v>
      </c>
      <c r="D52" s="646">
        <v>0</v>
      </c>
      <c r="E52" s="646"/>
      <c r="F52" s="646" t="s">
        <v>590</v>
      </c>
      <c r="G52" s="646" t="s">
        <v>590</v>
      </c>
      <c r="H52" s="646" t="s">
        <v>590</v>
      </c>
      <c r="I52" s="647" t="s">
        <v>590</v>
      </c>
      <c r="J52" s="648" t="s">
        <v>1</v>
      </c>
    </row>
    <row r="53" spans="1:10" ht="14.4" customHeight="1" x14ac:dyDescent="0.3">
      <c r="A53" s="644" t="s">
        <v>607</v>
      </c>
      <c r="B53" s="645" t="s">
        <v>353</v>
      </c>
      <c r="C53" s="646">
        <v>16.417080000000002</v>
      </c>
      <c r="D53" s="646">
        <v>0</v>
      </c>
      <c r="E53" s="646"/>
      <c r="F53" s="646">
        <v>17.686610000000002</v>
      </c>
      <c r="G53" s="646">
        <v>0</v>
      </c>
      <c r="H53" s="646">
        <v>17.686610000000002</v>
      </c>
      <c r="I53" s="647" t="s">
        <v>590</v>
      </c>
      <c r="J53" s="648" t="s">
        <v>1</v>
      </c>
    </row>
    <row r="54" spans="1:10" ht="14.4" customHeight="1" x14ac:dyDescent="0.3">
      <c r="A54" s="644" t="s">
        <v>607</v>
      </c>
      <c r="B54" s="645" t="s">
        <v>609</v>
      </c>
      <c r="C54" s="646">
        <v>1524.1799599999999</v>
      </c>
      <c r="D54" s="646">
        <v>1168.6564999999991</v>
      </c>
      <c r="E54" s="646"/>
      <c r="F54" s="646">
        <v>1054.4050700000009</v>
      </c>
      <c r="G54" s="646">
        <v>1142.9014674363334</v>
      </c>
      <c r="H54" s="646">
        <v>-88.496397436332472</v>
      </c>
      <c r="I54" s="647">
        <v>0.92256865534100618</v>
      </c>
      <c r="J54" s="648" t="s">
        <v>596</v>
      </c>
    </row>
    <row r="55" spans="1:10" ht="14.4" customHeight="1" x14ac:dyDescent="0.3">
      <c r="A55" s="644" t="s">
        <v>590</v>
      </c>
      <c r="B55" s="645" t="s">
        <v>590</v>
      </c>
      <c r="C55" s="646" t="s">
        <v>590</v>
      </c>
      <c r="D55" s="646" t="s">
        <v>590</v>
      </c>
      <c r="E55" s="646"/>
      <c r="F55" s="646" t="s">
        <v>590</v>
      </c>
      <c r="G55" s="646" t="s">
        <v>590</v>
      </c>
      <c r="H55" s="646" t="s">
        <v>590</v>
      </c>
      <c r="I55" s="647" t="s">
        <v>590</v>
      </c>
      <c r="J55" s="648" t="s">
        <v>597</v>
      </c>
    </row>
    <row r="56" spans="1:10" ht="14.4" customHeight="1" x14ac:dyDescent="0.3">
      <c r="A56" s="644" t="s">
        <v>610</v>
      </c>
      <c r="B56" s="645" t="s">
        <v>611</v>
      </c>
      <c r="C56" s="646" t="s">
        <v>590</v>
      </c>
      <c r="D56" s="646" t="s">
        <v>590</v>
      </c>
      <c r="E56" s="646"/>
      <c r="F56" s="646" t="s">
        <v>590</v>
      </c>
      <c r="G56" s="646" t="s">
        <v>590</v>
      </c>
      <c r="H56" s="646" t="s">
        <v>590</v>
      </c>
      <c r="I56" s="647" t="s">
        <v>590</v>
      </c>
      <c r="J56" s="648" t="s">
        <v>0</v>
      </c>
    </row>
    <row r="57" spans="1:10" ht="14.4" customHeight="1" x14ac:dyDescent="0.3">
      <c r="A57" s="644" t="s">
        <v>610</v>
      </c>
      <c r="B57" s="645" t="s">
        <v>343</v>
      </c>
      <c r="C57" s="646">
        <v>10.691610000000001</v>
      </c>
      <c r="D57" s="646">
        <v>8.2440500000000014</v>
      </c>
      <c r="E57" s="646"/>
      <c r="F57" s="646">
        <v>6.9976899999999995</v>
      </c>
      <c r="G57" s="646">
        <v>8.3283691279675001</v>
      </c>
      <c r="H57" s="646">
        <v>-1.3306791279675005</v>
      </c>
      <c r="I57" s="647">
        <v>0.84022332493657781</v>
      </c>
      <c r="J57" s="648" t="s">
        <v>1</v>
      </c>
    </row>
    <row r="58" spans="1:10" ht="14.4" customHeight="1" x14ac:dyDescent="0.3">
      <c r="A58" s="644" t="s">
        <v>610</v>
      </c>
      <c r="B58" s="645" t="s">
        <v>346</v>
      </c>
      <c r="C58" s="646">
        <v>0.91688999999999998</v>
      </c>
      <c r="D58" s="646" t="s">
        <v>590</v>
      </c>
      <c r="E58" s="646"/>
      <c r="F58" s="646">
        <v>0.59559999999999991</v>
      </c>
      <c r="G58" s="646">
        <v>0</v>
      </c>
      <c r="H58" s="646">
        <v>0.59559999999999991</v>
      </c>
      <c r="I58" s="647" t="s">
        <v>590</v>
      </c>
      <c r="J58" s="648" t="s">
        <v>1</v>
      </c>
    </row>
    <row r="59" spans="1:10" ht="14.4" customHeight="1" x14ac:dyDescent="0.3">
      <c r="A59" s="644" t="s">
        <v>610</v>
      </c>
      <c r="B59" s="645" t="s">
        <v>349</v>
      </c>
      <c r="C59" s="646">
        <v>0</v>
      </c>
      <c r="D59" s="646">
        <v>0</v>
      </c>
      <c r="E59" s="646"/>
      <c r="F59" s="646" t="s">
        <v>590</v>
      </c>
      <c r="G59" s="646" t="s">
        <v>590</v>
      </c>
      <c r="H59" s="646" t="s">
        <v>590</v>
      </c>
      <c r="I59" s="647" t="s">
        <v>590</v>
      </c>
      <c r="J59" s="648" t="s">
        <v>1</v>
      </c>
    </row>
    <row r="60" spans="1:10" ht="14.4" customHeight="1" x14ac:dyDescent="0.3">
      <c r="A60" s="644" t="s">
        <v>610</v>
      </c>
      <c r="B60" s="645" t="s">
        <v>353</v>
      </c>
      <c r="C60" s="646">
        <v>0.36708000000000002</v>
      </c>
      <c r="D60" s="646">
        <v>0.37030000000000002</v>
      </c>
      <c r="E60" s="646"/>
      <c r="F60" s="646">
        <v>0</v>
      </c>
      <c r="G60" s="646">
        <v>0.29522821242750003</v>
      </c>
      <c r="H60" s="646">
        <v>-0.29522821242750003</v>
      </c>
      <c r="I60" s="647">
        <v>0</v>
      </c>
      <c r="J60" s="648" t="s">
        <v>1</v>
      </c>
    </row>
    <row r="61" spans="1:10" ht="14.4" customHeight="1" x14ac:dyDescent="0.3">
      <c r="A61" s="644" t="s">
        <v>610</v>
      </c>
      <c r="B61" s="645" t="s">
        <v>612</v>
      </c>
      <c r="C61" s="646">
        <v>11.975580000000001</v>
      </c>
      <c r="D61" s="646">
        <v>8.6143500000000017</v>
      </c>
      <c r="E61" s="646"/>
      <c r="F61" s="646">
        <v>7.5932899999999997</v>
      </c>
      <c r="G61" s="646">
        <v>8.6235973403949995</v>
      </c>
      <c r="H61" s="646">
        <v>-1.0303073403949998</v>
      </c>
      <c r="I61" s="647">
        <v>0.88052464653366957</v>
      </c>
      <c r="J61" s="648" t="s">
        <v>596</v>
      </c>
    </row>
    <row r="62" spans="1:10" ht="14.4" customHeight="1" x14ac:dyDescent="0.3">
      <c r="A62" s="644" t="s">
        <v>590</v>
      </c>
      <c r="B62" s="645" t="s">
        <v>590</v>
      </c>
      <c r="C62" s="646" t="s">
        <v>590</v>
      </c>
      <c r="D62" s="646" t="s">
        <v>590</v>
      </c>
      <c r="E62" s="646"/>
      <c r="F62" s="646" t="s">
        <v>590</v>
      </c>
      <c r="G62" s="646" t="s">
        <v>590</v>
      </c>
      <c r="H62" s="646" t="s">
        <v>590</v>
      </c>
      <c r="I62" s="647" t="s">
        <v>590</v>
      </c>
      <c r="J62" s="648" t="s">
        <v>597</v>
      </c>
    </row>
    <row r="63" spans="1:10" ht="14.4" customHeight="1" x14ac:dyDescent="0.3">
      <c r="A63" s="644" t="s">
        <v>613</v>
      </c>
      <c r="B63" s="645" t="s">
        <v>614</v>
      </c>
      <c r="C63" s="646" t="s">
        <v>590</v>
      </c>
      <c r="D63" s="646" t="s">
        <v>590</v>
      </c>
      <c r="E63" s="646"/>
      <c r="F63" s="646" t="s">
        <v>590</v>
      </c>
      <c r="G63" s="646" t="s">
        <v>590</v>
      </c>
      <c r="H63" s="646" t="s">
        <v>590</v>
      </c>
      <c r="I63" s="647" t="s">
        <v>590</v>
      </c>
      <c r="J63" s="648" t="s">
        <v>0</v>
      </c>
    </row>
    <row r="64" spans="1:10" ht="14.4" customHeight="1" x14ac:dyDescent="0.3">
      <c r="A64" s="644" t="s">
        <v>613</v>
      </c>
      <c r="B64" s="645" t="s">
        <v>343</v>
      </c>
      <c r="C64" s="646">
        <v>70.666619999999995</v>
      </c>
      <c r="D64" s="646" t="s">
        <v>590</v>
      </c>
      <c r="E64" s="646"/>
      <c r="F64" s="646" t="s">
        <v>590</v>
      </c>
      <c r="G64" s="646" t="s">
        <v>590</v>
      </c>
      <c r="H64" s="646" t="s">
        <v>590</v>
      </c>
      <c r="I64" s="647" t="s">
        <v>590</v>
      </c>
      <c r="J64" s="648" t="s">
        <v>1</v>
      </c>
    </row>
    <row r="65" spans="1:10" ht="14.4" customHeight="1" x14ac:dyDescent="0.3">
      <c r="A65" s="644" t="s">
        <v>613</v>
      </c>
      <c r="B65" s="645" t="s">
        <v>351</v>
      </c>
      <c r="C65" s="646">
        <v>100959.15072000001</v>
      </c>
      <c r="D65" s="646">
        <v>115108.89291</v>
      </c>
      <c r="E65" s="646"/>
      <c r="F65" s="646">
        <v>141323.01694000012</v>
      </c>
      <c r="G65" s="646">
        <v>133332.99613853748</v>
      </c>
      <c r="H65" s="646">
        <v>7990.0208014626405</v>
      </c>
      <c r="I65" s="647">
        <v>1.0599253075597337</v>
      </c>
      <c r="J65" s="648" t="s">
        <v>1</v>
      </c>
    </row>
    <row r="66" spans="1:10" ht="14.4" customHeight="1" x14ac:dyDescent="0.3">
      <c r="A66" s="644" t="s">
        <v>613</v>
      </c>
      <c r="B66" s="645" t="s">
        <v>615</v>
      </c>
      <c r="C66" s="646">
        <v>101029.81734000001</v>
      </c>
      <c r="D66" s="646">
        <v>115108.89291</v>
      </c>
      <c r="E66" s="646"/>
      <c r="F66" s="646">
        <v>141323.01694000012</v>
      </c>
      <c r="G66" s="646">
        <v>133332.99613853748</v>
      </c>
      <c r="H66" s="646">
        <v>7990.0208014626405</v>
      </c>
      <c r="I66" s="647">
        <v>1.0599253075597337</v>
      </c>
      <c r="J66" s="648" t="s">
        <v>596</v>
      </c>
    </row>
    <row r="67" spans="1:10" ht="14.4" customHeight="1" x14ac:dyDescent="0.3">
      <c r="A67" s="644" t="s">
        <v>590</v>
      </c>
      <c r="B67" s="645" t="s">
        <v>590</v>
      </c>
      <c r="C67" s="646" t="s">
        <v>590</v>
      </c>
      <c r="D67" s="646" t="s">
        <v>590</v>
      </c>
      <c r="E67" s="646"/>
      <c r="F67" s="646" t="s">
        <v>590</v>
      </c>
      <c r="G67" s="646" t="s">
        <v>590</v>
      </c>
      <c r="H67" s="646" t="s">
        <v>590</v>
      </c>
      <c r="I67" s="647" t="s">
        <v>590</v>
      </c>
      <c r="J67" s="648" t="s">
        <v>597</v>
      </c>
    </row>
    <row r="68" spans="1:10" ht="14.4" customHeight="1" x14ac:dyDescent="0.3">
      <c r="A68" s="644" t="s">
        <v>588</v>
      </c>
      <c r="B68" s="645" t="s">
        <v>591</v>
      </c>
      <c r="C68" s="646">
        <v>159672.37318</v>
      </c>
      <c r="D68" s="646">
        <v>167518.91082999998</v>
      </c>
      <c r="E68" s="646"/>
      <c r="F68" s="646">
        <v>176242.83904000014</v>
      </c>
      <c r="G68" s="646">
        <v>160420.77881179264</v>
      </c>
      <c r="H68" s="646">
        <v>15822.060228207498</v>
      </c>
      <c r="I68" s="647">
        <v>1.0986284965413995</v>
      </c>
      <c r="J68" s="648" t="s">
        <v>592</v>
      </c>
    </row>
  </sheetData>
  <mergeCells count="3">
    <mergeCell ref="F3:I3"/>
    <mergeCell ref="C4:D4"/>
    <mergeCell ref="A1:I1"/>
  </mergeCells>
  <conditionalFormatting sqref="F17 F69:F65537">
    <cfRule type="cellIs" dxfId="72" priority="18" stopIfTrue="1" operator="greaterThan">
      <formula>1</formula>
    </cfRule>
  </conditionalFormatting>
  <conditionalFormatting sqref="H5:H16">
    <cfRule type="expression" dxfId="71" priority="14">
      <formula>$H5&gt;0</formula>
    </cfRule>
  </conditionalFormatting>
  <conditionalFormatting sqref="I5:I16">
    <cfRule type="expression" dxfId="70" priority="15">
      <formula>$I5&gt;1</formula>
    </cfRule>
  </conditionalFormatting>
  <conditionalFormatting sqref="B5:B16">
    <cfRule type="expression" dxfId="69" priority="11">
      <formula>OR($J5="NS",$J5="SumaNS",$J5="Účet")</formula>
    </cfRule>
  </conditionalFormatting>
  <conditionalFormatting sqref="B5:D16 F5:I16">
    <cfRule type="expression" dxfId="68" priority="17">
      <formula>AND($J5&lt;&gt;"",$J5&lt;&gt;"mezeraKL")</formula>
    </cfRule>
  </conditionalFormatting>
  <conditionalFormatting sqref="B5:D16 F5:I16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6" priority="13">
      <formula>OR($J5="SumaNS",$J5="NS")</formula>
    </cfRule>
  </conditionalFormatting>
  <conditionalFormatting sqref="A5:A16">
    <cfRule type="expression" dxfId="65" priority="9">
      <formula>AND($J5&lt;&gt;"mezeraKL",$J5&lt;&gt;"")</formula>
    </cfRule>
  </conditionalFormatting>
  <conditionalFormatting sqref="A5:A16">
    <cfRule type="expression" dxfId="64" priority="10">
      <formula>AND($J5&lt;&gt;"",$J5&lt;&gt;"mezeraKL")</formula>
    </cfRule>
  </conditionalFormatting>
  <conditionalFormatting sqref="H18:H68">
    <cfRule type="expression" dxfId="63" priority="5">
      <formula>$H18&gt;0</formula>
    </cfRule>
  </conditionalFormatting>
  <conditionalFormatting sqref="A18:A68">
    <cfRule type="expression" dxfId="62" priority="2">
      <formula>AND($J18&lt;&gt;"mezeraKL",$J18&lt;&gt;"")</formula>
    </cfRule>
  </conditionalFormatting>
  <conditionalFormatting sqref="I18:I68">
    <cfRule type="expression" dxfId="61" priority="6">
      <formula>$I18&gt;1</formula>
    </cfRule>
  </conditionalFormatting>
  <conditionalFormatting sqref="B18:B68">
    <cfRule type="expression" dxfId="60" priority="1">
      <formula>OR($J18="NS",$J18="SumaNS",$J18="Účet")</formula>
    </cfRule>
  </conditionalFormatting>
  <conditionalFormatting sqref="A18:D68 F18:I68">
    <cfRule type="expression" dxfId="59" priority="8">
      <formula>AND($J18&lt;&gt;"",$J18&lt;&gt;"mezeraKL")</formula>
    </cfRule>
  </conditionalFormatting>
  <conditionalFormatting sqref="B18:D68 F18:I68">
    <cfRule type="expression" dxfId="5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68 F18:I68">
    <cfRule type="expression" dxfId="5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0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334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2583.3837505610145</v>
      </c>
      <c r="M3" s="207">
        <f>SUBTOTAL(9,M5:M1048576)</f>
        <v>68193.66836523333</v>
      </c>
      <c r="N3" s="208">
        <f>SUBTOTAL(9,N5:N1048576)</f>
        <v>176170414.7458905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588</v>
      </c>
      <c r="B5" s="655" t="s">
        <v>589</v>
      </c>
      <c r="C5" s="656" t="s">
        <v>593</v>
      </c>
      <c r="D5" s="657" t="s">
        <v>3986</v>
      </c>
      <c r="E5" s="656" t="s">
        <v>616</v>
      </c>
      <c r="F5" s="657" t="s">
        <v>3992</v>
      </c>
      <c r="G5" s="656"/>
      <c r="H5" s="656" t="s">
        <v>617</v>
      </c>
      <c r="I5" s="656" t="s">
        <v>618</v>
      </c>
      <c r="J5" s="656" t="s">
        <v>619</v>
      </c>
      <c r="K5" s="656" t="s">
        <v>620</v>
      </c>
      <c r="L5" s="658">
        <v>162.039237821021</v>
      </c>
      <c r="M5" s="658">
        <v>1</v>
      </c>
      <c r="N5" s="659">
        <v>162.039237821021</v>
      </c>
    </row>
    <row r="6" spans="1:14" ht="14.4" customHeight="1" x14ac:dyDescent="0.3">
      <c r="A6" s="660" t="s">
        <v>588</v>
      </c>
      <c r="B6" s="661" t="s">
        <v>589</v>
      </c>
      <c r="C6" s="662" t="s">
        <v>593</v>
      </c>
      <c r="D6" s="663" t="s">
        <v>3986</v>
      </c>
      <c r="E6" s="662" t="s">
        <v>616</v>
      </c>
      <c r="F6" s="663" t="s">
        <v>3992</v>
      </c>
      <c r="G6" s="662"/>
      <c r="H6" s="662" t="s">
        <v>621</v>
      </c>
      <c r="I6" s="662" t="s">
        <v>622</v>
      </c>
      <c r="J6" s="662" t="s">
        <v>623</v>
      </c>
      <c r="K6" s="662" t="s">
        <v>624</v>
      </c>
      <c r="L6" s="664">
        <v>32.879999999999995</v>
      </c>
      <c r="M6" s="664">
        <v>3</v>
      </c>
      <c r="N6" s="665">
        <v>98.639999999999986</v>
      </c>
    </row>
    <row r="7" spans="1:14" ht="14.4" customHeight="1" x14ac:dyDescent="0.3">
      <c r="A7" s="660" t="s">
        <v>588</v>
      </c>
      <c r="B7" s="661" t="s">
        <v>589</v>
      </c>
      <c r="C7" s="662" t="s">
        <v>593</v>
      </c>
      <c r="D7" s="663" t="s">
        <v>3986</v>
      </c>
      <c r="E7" s="662" t="s">
        <v>616</v>
      </c>
      <c r="F7" s="663" t="s">
        <v>3992</v>
      </c>
      <c r="G7" s="662"/>
      <c r="H7" s="662" t="s">
        <v>625</v>
      </c>
      <c r="I7" s="662" t="s">
        <v>625</v>
      </c>
      <c r="J7" s="662" t="s">
        <v>626</v>
      </c>
      <c r="K7" s="662" t="s">
        <v>627</v>
      </c>
      <c r="L7" s="664">
        <v>49.89</v>
      </c>
      <c r="M7" s="664">
        <v>1</v>
      </c>
      <c r="N7" s="665">
        <v>49.89</v>
      </c>
    </row>
    <row r="8" spans="1:14" ht="14.4" customHeight="1" x14ac:dyDescent="0.3">
      <c r="A8" s="660" t="s">
        <v>588</v>
      </c>
      <c r="B8" s="661" t="s">
        <v>589</v>
      </c>
      <c r="C8" s="662" t="s">
        <v>593</v>
      </c>
      <c r="D8" s="663" t="s">
        <v>3986</v>
      </c>
      <c r="E8" s="662" t="s">
        <v>616</v>
      </c>
      <c r="F8" s="663" t="s">
        <v>3992</v>
      </c>
      <c r="G8" s="662"/>
      <c r="H8" s="662" t="s">
        <v>628</v>
      </c>
      <c r="I8" s="662" t="s">
        <v>628</v>
      </c>
      <c r="J8" s="662" t="s">
        <v>629</v>
      </c>
      <c r="K8" s="662" t="s">
        <v>630</v>
      </c>
      <c r="L8" s="664">
        <v>64.730000000000018</v>
      </c>
      <c r="M8" s="664">
        <v>1</v>
      </c>
      <c r="N8" s="665">
        <v>64.730000000000018</v>
      </c>
    </row>
    <row r="9" spans="1:14" ht="14.4" customHeight="1" x14ac:dyDescent="0.3">
      <c r="A9" s="660" t="s">
        <v>588</v>
      </c>
      <c r="B9" s="661" t="s">
        <v>589</v>
      </c>
      <c r="C9" s="662" t="s">
        <v>593</v>
      </c>
      <c r="D9" s="663" t="s">
        <v>3986</v>
      </c>
      <c r="E9" s="662" t="s">
        <v>616</v>
      </c>
      <c r="F9" s="663" t="s">
        <v>3992</v>
      </c>
      <c r="G9" s="662"/>
      <c r="H9" s="662" t="s">
        <v>631</v>
      </c>
      <c r="I9" s="662" t="s">
        <v>631</v>
      </c>
      <c r="J9" s="662" t="s">
        <v>632</v>
      </c>
      <c r="K9" s="662" t="s">
        <v>633</v>
      </c>
      <c r="L9" s="664">
        <v>174.22117666719799</v>
      </c>
      <c r="M9" s="664">
        <v>2.762</v>
      </c>
      <c r="N9" s="665">
        <v>481.19888995480085</v>
      </c>
    </row>
    <row r="10" spans="1:14" ht="14.4" customHeight="1" x14ac:dyDescent="0.3">
      <c r="A10" s="660" t="s">
        <v>588</v>
      </c>
      <c r="B10" s="661" t="s">
        <v>589</v>
      </c>
      <c r="C10" s="662" t="s">
        <v>593</v>
      </c>
      <c r="D10" s="663" t="s">
        <v>3986</v>
      </c>
      <c r="E10" s="662" t="s">
        <v>616</v>
      </c>
      <c r="F10" s="663" t="s">
        <v>3992</v>
      </c>
      <c r="G10" s="662"/>
      <c r="H10" s="662" t="s">
        <v>634</v>
      </c>
      <c r="I10" s="662" t="s">
        <v>634</v>
      </c>
      <c r="J10" s="662" t="s">
        <v>635</v>
      </c>
      <c r="K10" s="662" t="s">
        <v>636</v>
      </c>
      <c r="L10" s="664">
        <v>674.03351041798442</v>
      </c>
      <c r="M10" s="664">
        <v>8</v>
      </c>
      <c r="N10" s="665">
        <v>5392.2680833438753</v>
      </c>
    </row>
    <row r="11" spans="1:14" ht="14.4" customHeight="1" x14ac:dyDescent="0.3">
      <c r="A11" s="660" t="s">
        <v>588</v>
      </c>
      <c r="B11" s="661" t="s">
        <v>589</v>
      </c>
      <c r="C11" s="662" t="s">
        <v>593</v>
      </c>
      <c r="D11" s="663" t="s">
        <v>3986</v>
      </c>
      <c r="E11" s="662" t="s">
        <v>616</v>
      </c>
      <c r="F11" s="663" t="s">
        <v>3992</v>
      </c>
      <c r="G11" s="662"/>
      <c r="H11" s="662" t="s">
        <v>637</v>
      </c>
      <c r="I11" s="662" t="s">
        <v>637</v>
      </c>
      <c r="J11" s="662" t="s">
        <v>635</v>
      </c>
      <c r="K11" s="662" t="s">
        <v>638</v>
      </c>
      <c r="L11" s="664">
        <v>236.66999999999993</v>
      </c>
      <c r="M11" s="664">
        <v>3.1110000000000011</v>
      </c>
      <c r="N11" s="665">
        <v>736.28037000000006</v>
      </c>
    </row>
    <row r="12" spans="1:14" ht="14.4" customHeight="1" x14ac:dyDescent="0.3">
      <c r="A12" s="660" t="s">
        <v>588</v>
      </c>
      <c r="B12" s="661" t="s">
        <v>589</v>
      </c>
      <c r="C12" s="662" t="s">
        <v>593</v>
      </c>
      <c r="D12" s="663" t="s">
        <v>3986</v>
      </c>
      <c r="E12" s="662" t="s">
        <v>616</v>
      </c>
      <c r="F12" s="663" t="s">
        <v>3992</v>
      </c>
      <c r="G12" s="662"/>
      <c r="H12" s="662" t="s">
        <v>639</v>
      </c>
      <c r="I12" s="662" t="s">
        <v>639</v>
      </c>
      <c r="J12" s="662" t="s">
        <v>635</v>
      </c>
      <c r="K12" s="662" t="s">
        <v>640</v>
      </c>
      <c r="L12" s="664">
        <v>147.92500000000001</v>
      </c>
      <c r="M12" s="664">
        <v>3.49</v>
      </c>
      <c r="N12" s="665">
        <v>516.25825000000009</v>
      </c>
    </row>
    <row r="13" spans="1:14" ht="14.4" customHeight="1" x14ac:dyDescent="0.3">
      <c r="A13" s="660" t="s">
        <v>588</v>
      </c>
      <c r="B13" s="661" t="s">
        <v>589</v>
      </c>
      <c r="C13" s="662" t="s">
        <v>593</v>
      </c>
      <c r="D13" s="663" t="s">
        <v>3986</v>
      </c>
      <c r="E13" s="662" t="s">
        <v>616</v>
      </c>
      <c r="F13" s="663" t="s">
        <v>3992</v>
      </c>
      <c r="G13" s="662"/>
      <c r="H13" s="662" t="s">
        <v>641</v>
      </c>
      <c r="I13" s="662" t="s">
        <v>641</v>
      </c>
      <c r="J13" s="662" t="s">
        <v>642</v>
      </c>
      <c r="K13" s="662" t="s">
        <v>643</v>
      </c>
      <c r="L13" s="664">
        <v>31059.463333333333</v>
      </c>
      <c r="M13" s="664">
        <v>1</v>
      </c>
      <c r="N13" s="665">
        <v>31059.463333333333</v>
      </c>
    </row>
    <row r="14" spans="1:14" ht="14.4" customHeight="1" x14ac:dyDescent="0.3">
      <c r="A14" s="660" t="s">
        <v>588</v>
      </c>
      <c r="B14" s="661" t="s">
        <v>589</v>
      </c>
      <c r="C14" s="662" t="s">
        <v>593</v>
      </c>
      <c r="D14" s="663" t="s">
        <v>3986</v>
      </c>
      <c r="E14" s="662" t="s">
        <v>616</v>
      </c>
      <c r="F14" s="663" t="s">
        <v>3992</v>
      </c>
      <c r="G14" s="662"/>
      <c r="H14" s="662" t="s">
        <v>644</v>
      </c>
      <c r="I14" s="662" t="s">
        <v>644</v>
      </c>
      <c r="J14" s="662" t="s">
        <v>645</v>
      </c>
      <c r="K14" s="662" t="s">
        <v>646</v>
      </c>
      <c r="L14" s="664">
        <v>169.91040318766071</v>
      </c>
      <c r="M14" s="664">
        <v>4.5039999999999996</v>
      </c>
      <c r="N14" s="665">
        <v>765.27645595722379</v>
      </c>
    </row>
    <row r="15" spans="1:14" ht="14.4" customHeight="1" x14ac:dyDescent="0.3">
      <c r="A15" s="660" t="s">
        <v>588</v>
      </c>
      <c r="B15" s="661" t="s">
        <v>589</v>
      </c>
      <c r="C15" s="662" t="s">
        <v>593</v>
      </c>
      <c r="D15" s="663" t="s">
        <v>3986</v>
      </c>
      <c r="E15" s="662" t="s">
        <v>616</v>
      </c>
      <c r="F15" s="663" t="s">
        <v>3992</v>
      </c>
      <c r="G15" s="662"/>
      <c r="H15" s="662" t="s">
        <v>647</v>
      </c>
      <c r="I15" s="662" t="s">
        <v>648</v>
      </c>
      <c r="J15" s="662" t="s">
        <v>645</v>
      </c>
      <c r="K15" s="662" t="s">
        <v>649</v>
      </c>
      <c r="L15" s="664">
        <v>118.08095046042347</v>
      </c>
      <c r="M15" s="664">
        <v>0.95707220000000004</v>
      </c>
      <c r="N15" s="665">
        <v>113.0119950352485</v>
      </c>
    </row>
    <row r="16" spans="1:14" ht="14.4" customHeight="1" x14ac:dyDescent="0.3">
      <c r="A16" s="660" t="s">
        <v>588</v>
      </c>
      <c r="B16" s="661" t="s">
        <v>589</v>
      </c>
      <c r="C16" s="662" t="s">
        <v>593</v>
      </c>
      <c r="D16" s="663" t="s">
        <v>3986</v>
      </c>
      <c r="E16" s="662" t="s">
        <v>616</v>
      </c>
      <c r="F16" s="663" t="s">
        <v>3992</v>
      </c>
      <c r="G16" s="662"/>
      <c r="H16" s="662" t="s">
        <v>650</v>
      </c>
      <c r="I16" s="662" t="s">
        <v>651</v>
      </c>
      <c r="J16" s="662" t="s">
        <v>645</v>
      </c>
      <c r="K16" s="662" t="s">
        <v>652</v>
      </c>
      <c r="L16" s="664">
        <v>377.26089521850901</v>
      </c>
      <c r="M16" s="664">
        <v>0.45</v>
      </c>
      <c r="N16" s="665">
        <v>169.76740284832906</v>
      </c>
    </row>
    <row r="17" spans="1:14" ht="14.4" customHeight="1" x14ac:dyDescent="0.3">
      <c r="A17" s="660" t="s">
        <v>588</v>
      </c>
      <c r="B17" s="661" t="s">
        <v>589</v>
      </c>
      <c r="C17" s="662" t="s">
        <v>593</v>
      </c>
      <c r="D17" s="663" t="s">
        <v>3986</v>
      </c>
      <c r="E17" s="662" t="s">
        <v>616</v>
      </c>
      <c r="F17" s="663" t="s">
        <v>3992</v>
      </c>
      <c r="G17" s="662" t="s">
        <v>653</v>
      </c>
      <c r="H17" s="662" t="s">
        <v>654</v>
      </c>
      <c r="I17" s="662" t="s">
        <v>654</v>
      </c>
      <c r="J17" s="662" t="s">
        <v>655</v>
      </c>
      <c r="K17" s="662" t="s">
        <v>656</v>
      </c>
      <c r="L17" s="664">
        <v>181.39713652304795</v>
      </c>
      <c r="M17" s="664">
        <v>76</v>
      </c>
      <c r="N17" s="665">
        <v>13786.182375751643</v>
      </c>
    </row>
    <row r="18" spans="1:14" ht="14.4" customHeight="1" x14ac:dyDescent="0.3">
      <c r="A18" s="660" t="s">
        <v>588</v>
      </c>
      <c r="B18" s="661" t="s">
        <v>589</v>
      </c>
      <c r="C18" s="662" t="s">
        <v>593</v>
      </c>
      <c r="D18" s="663" t="s">
        <v>3986</v>
      </c>
      <c r="E18" s="662" t="s">
        <v>616</v>
      </c>
      <c r="F18" s="663" t="s">
        <v>3992</v>
      </c>
      <c r="G18" s="662" t="s">
        <v>653</v>
      </c>
      <c r="H18" s="662" t="s">
        <v>657</v>
      </c>
      <c r="I18" s="662" t="s">
        <v>657</v>
      </c>
      <c r="J18" s="662" t="s">
        <v>658</v>
      </c>
      <c r="K18" s="662" t="s">
        <v>659</v>
      </c>
      <c r="L18" s="664">
        <v>181.58981410284824</v>
      </c>
      <c r="M18" s="664">
        <v>18</v>
      </c>
      <c r="N18" s="665">
        <v>3268.6166538512684</v>
      </c>
    </row>
    <row r="19" spans="1:14" ht="14.4" customHeight="1" x14ac:dyDescent="0.3">
      <c r="A19" s="660" t="s">
        <v>588</v>
      </c>
      <c r="B19" s="661" t="s">
        <v>589</v>
      </c>
      <c r="C19" s="662" t="s">
        <v>593</v>
      </c>
      <c r="D19" s="663" t="s">
        <v>3986</v>
      </c>
      <c r="E19" s="662" t="s">
        <v>616</v>
      </c>
      <c r="F19" s="663" t="s">
        <v>3992</v>
      </c>
      <c r="G19" s="662" t="s">
        <v>653</v>
      </c>
      <c r="H19" s="662" t="s">
        <v>660</v>
      </c>
      <c r="I19" s="662" t="s">
        <v>660</v>
      </c>
      <c r="J19" s="662" t="s">
        <v>661</v>
      </c>
      <c r="K19" s="662" t="s">
        <v>659</v>
      </c>
      <c r="L19" s="664">
        <v>149.49986772804701</v>
      </c>
      <c r="M19" s="664">
        <v>39</v>
      </c>
      <c r="N19" s="665">
        <v>5830.4948413938337</v>
      </c>
    </row>
    <row r="20" spans="1:14" ht="14.4" customHeight="1" x14ac:dyDescent="0.3">
      <c r="A20" s="660" t="s">
        <v>588</v>
      </c>
      <c r="B20" s="661" t="s">
        <v>589</v>
      </c>
      <c r="C20" s="662" t="s">
        <v>593</v>
      </c>
      <c r="D20" s="663" t="s">
        <v>3986</v>
      </c>
      <c r="E20" s="662" t="s">
        <v>616</v>
      </c>
      <c r="F20" s="663" t="s">
        <v>3992</v>
      </c>
      <c r="G20" s="662" t="s">
        <v>653</v>
      </c>
      <c r="H20" s="662" t="s">
        <v>662</v>
      </c>
      <c r="I20" s="662" t="s">
        <v>662</v>
      </c>
      <c r="J20" s="662" t="s">
        <v>661</v>
      </c>
      <c r="K20" s="662" t="s">
        <v>663</v>
      </c>
      <c r="L20" s="664">
        <v>232.29762190052605</v>
      </c>
      <c r="M20" s="664">
        <v>2</v>
      </c>
      <c r="N20" s="665">
        <v>464.59524380105211</v>
      </c>
    </row>
    <row r="21" spans="1:14" ht="14.4" customHeight="1" x14ac:dyDescent="0.3">
      <c r="A21" s="660" t="s">
        <v>588</v>
      </c>
      <c r="B21" s="661" t="s">
        <v>589</v>
      </c>
      <c r="C21" s="662" t="s">
        <v>593</v>
      </c>
      <c r="D21" s="663" t="s">
        <v>3986</v>
      </c>
      <c r="E21" s="662" t="s">
        <v>616</v>
      </c>
      <c r="F21" s="663" t="s">
        <v>3992</v>
      </c>
      <c r="G21" s="662" t="s">
        <v>653</v>
      </c>
      <c r="H21" s="662" t="s">
        <v>664</v>
      </c>
      <c r="I21" s="662" t="s">
        <v>664</v>
      </c>
      <c r="J21" s="662" t="s">
        <v>655</v>
      </c>
      <c r="K21" s="662" t="s">
        <v>665</v>
      </c>
      <c r="L21" s="664">
        <v>97.179915770845938</v>
      </c>
      <c r="M21" s="664">
        <v>56</v>
      </c>
      <c r="N21" s="665">
        <v>5442.0752831673726</v>
      </c>
    </row>
    <row r="22" spans="1:14" ht="14.4" customHeight="1" x14ac:dyDescent="0.3">
      <c r="A22" s="660" t="s">
        <v>588</v>
      </c>
      <c r="B22" s="661" t="s">
        <v>589</v>
      </c>
      <c r="C22" s="662" t="s">
        <v>593</v>
      </c>
      <c r="D22" s="663" t="s">
        <v>3986</v>
      </c>
      <c r="E22" s="662" t="s">
        <v>616</v>
      </c>
      <c r="F22" s="663" t="s">
        <v>3992</v>
      </c>
      <c r="G22" s="662" t="s">
        <v>653</v>
      </c>
      <c r="H22" s="662" t="s">
        <v>666</v>
      </c>
      <c r="I22" s="662" t="s">
        <v>666</v>
      </c>
      <c r="J22" s="662" t="s">
        <v>655</v>
      </c>
      <c r="K22" s="662" t="s">
        <v>667</v>
      </c>
      <c r="L22" s="664">
        <v>97.75030682355532</v>
      </c>
      <c r="M22" s="664">
        <v>128</v>
      </c>
      <c r="N22" s="665">
        <v>12512.039273415081</v>
      </c>
    </row>
    <row r="23" spans="1:14" ht="14.4" customHeight="1" x14ac:dyDescent="0.3">
      <c r="A23" s="660" t="s">
        <v>588</v>
      </c>
      <c r="B23" s="661" t="s">
        <v>589</v>
      </c>
      <c r="C23" s="662" t="s">
        <v>593</v>
      </c>
      <c r="D23" s="663" t="s">
        <v>3986</v>
      </c>
      <c r="E23" s="662" t="s">
        <v>616</v>
      </c>
      <c r="F23" s="663" t="s">
        <v>3992</v>
      </c>
      <c r="G23" s="662" t="s">
        <v>653</v>
      </c>
      <c r="H23" s="662" t="s">
        <v>668</v>
      </c>
      <c r="I23" s="662" t="s">
        <v>669</v>
      </c>
      <c r="J23" s="662" t="s">
        <v>670</v>
      </c>
      <c r="K23" s="662" t="s">
        <v>671</v>
      </c>
      <c r="L23" s="664">
        <v>40.139999999999979</v>
      </c>
      <c r="M23" s="664">
        <v>1</v>
      </c>
      <c r="N23" s="665">
        <v>40.139999999999979</v>
      </c>
    </row>
    <row r="24" spans="1:14" ht="14.4" customHeight="1" x14ac:dyDescent="0.3">
      <c r="A24" s="660" t="s">
        <v>588</v>
      </c>
      <c r="B24" s="661" t="s">
        <v>589</v>
      </c>
      <c r="C24" s="662" t="s">
        <v>593</v>
      </c>
      <c r="D24" s="663" t="s">
        <v>3986</v>
      </c>
      <c r="E24" s="662" t="s">
        <v>616</v>
      </c>
      <c r="F24" s="663" t="s">
        <v>3992</v>
      </c>
      <c r="G24" s="662" t="s">
        <v>653</v>
      </c>
      <c r="H24" s="662" t="s">
        <v>672</v>
      </c>
      <c r="I24" s="662" t="s">
        <v>673</v>
      </c>
      <c r="J24" s="662" t="s">
        <v>674</v>
      </c>
      <c r="K24" s="662" t="s">
        <v>675</v>
      </c>
      <c r="L24" s="664">
        <v>53.721428571428568</v>
      </c>
      <c r="M24" s="664">
        <v>7</v>
      </c>
      <c r="N24" s="665">
        <v>376.04999999999995</v>
      </c>
    </row>
    <row r="25" spans="1:14" ht="14.4" customHeight="1" x14ac:dyDescent="0.3">
      <c r="A25" s="660" t="s">
        <v>588</v>
      </c>
      <c r="B25" s="661" t="s">
        <v>589</v>
      </c>
      <c r="C25" s="662" t="s">
        <v>593</v>
      </c>
      <c r="D25" s="663" t="s">
        <v>3986</v>
      </c>
      <c r="E25" s="662" t="s">
        <v>616</v>
      </c>
      <c r="F25" s="663" t="s">
        <v>3992</v>
      </c>
      <c r="G25" s="662" t="s">
        <v>653</v>
      </c>
      <c r="H25" s="662" t="s">
        <v>676</v>
      </c>
      <c r="I25" s="662" t="s">
        <v>677</v>
      </c>
      <c r="J25" s="662" t="s">
        <v>678</v>
      </c>
      <c r="K25" s="662" t="s">
        <v>679</v>
      </c>
      <c r="L25" s="664">
        <v>88.421757740512248</v>
      </c>
      <c r="M25" s="664">
        <v>5</v>
      </c>
      <c r="N25" s="665">
        <v>442.10878870256124</v>
      </c>
    </row>
    <row r="26" spans="1:14" ht="14.4" customHeight="1" x14ac:dyDescent="0.3">
      <c r="A26" s="660" t="s">
        <v>588</v>
      </c>
      <c r="B26" s="661" t="s">
        <v>589</v>
      </c>
      <c r="C26" s="662" t="s">
        <v>593</v>
      </c>
      <c r="D26" s="663" t="s">
        <v>3986</v>
      </c>
      <c r="E26" s="662" t="s">
        <v>616</v>
      </c>
      <c r="F26" s="663" t="s">
        <v>3992</v>
      </c>
      <c r="G26" s="662" t="s">
        <v>653</v>
      </c>
      <c r="H26" s="662" t="s">
        <v>680</v>
      </c>
      <c r="I26" s="662" t="s">
        <v>681</v>
      </c>
      <c r="J26" s="662" t="s">
        <v>682</v>
      </c>
      <c r="K26" s="662" t="s">
        <v>683</v>
      </c>
      <c r="L26" s="664">
        <v>101.1491967951015</v>
      </c>
      <c r="M26" s="664">
        <v>48</v>
      </c>
      <c r="N26" s="665">
        <v>4855.1614461648724</v>
      </c>
    </row>
    <row r="27" spans="1:14" ht="14.4" customHeight="1" x14ac:dyDescent="0.3">
      <c r="A27" s="660" t="s">
        <v>588</v>
      </c>
      <c r="B27" s="661" t="s">
        <v>589</v>
      </c>
      <c r="C27" s="662" t="s">
        <v>593</v>
      </c>
      <c r="D27" s="663" t="s">
        <v>3986</v>
      </c>
      <c r="E27" s="662" t="s">
        <v>616</v>
      </c>
      <c r="F27" s="663" t="s">
        <v>3992</v>
      </c>
      <c r="G27" s="662" t="s">
        <v>653</v>
      </c>
      <c r="H27" s="662" t="s">
        <v>684</v>
      </c>
      <c r="I27" s="662" t="s">
        <v>685</v>
      </c>
      <c r="J27" s="662" t="s">
        <v>682</v>
      </c>
      <c r="K27" s="662" t="s">
        <v>686</v>
      </c>
      <c r="L27" s="664">
        <v>104.39967079622767</v>
      </c>
      <c r="M27" s="664">
        <v>144</v>
      </c>
      <c r="N27" s="665">
        <v>15033.552594656785</v>
      </c>
    </row>
    <row r="28" spans="1:14" ht="14.4" customHeight="1" x14ac:dyDescent="0.3">
      <c r="A28" s="660" t="s">
        <v>588</v>
      </c>
      <c r="B28" s="661" t="s">
        <v>589</v>
      </c>
      <c r="C28" s="662" t="s">
        <v>593</v>
      </c>
      <c r="D28" s="663" t="s">
        <v>3986</v>
      </c>
      <c r="E28" s="662" t="s">
        <v>616</v>
      </c>
      <c r="F28" s="663" t="s">
        <v>3992</v>
      </c>
      <c r="G28" s="662" t="s">
        <v>653</v>
      </c>
      <c r="H28" s="662" t="s">
        <v>687</v>
      </c>
      <c r="I28" s="662" t="s">
        <v>688</v>
      </c>
      <c r="J28" s="662" t="s">
        <v>689</v>
      </c>
      <c r="K28" s="662" t="s">
        <v>690</v>
      </c>
      <c r="L28" s="664">
        <v>170.23644220358787</v>
      </c>
      <c r="M28" s="664">
        <v>34</v>
      </c>
      <c r="N28" s="665">
        <v>5788.0390349219879</v>
      </c>
    </row>
    <row r="29" spans="1:14" ht="14.4" customHeight="1" x14ac:dyDescent="0.3">
      <c r="A29" s="660" t="s">
        <v>588</v>
      </c>
      <c r="B29" s="661" t="s">
        <v>589</v>
      </c>
      <c r="C29" s="662" t="s">
        <v>593</v>
      </c>
      <c r="D29" s="663" t="s">
        <v>3986</v>
      </c>
      <c r="E29" s="662" t="s">
        <v>616</v>
      </c>
      <c r="F29" s="663" t="s">
        <v>3992</v>
      </c>
      <c r="G29" s="662" t="s">
        <v>653</v>
      </c>
      <c r="H29" s="662" t="s">
        <v>691</v>
      </c>
      <c r="I29" s="662" t="s">
        <v>692</v>
      </c>
      <c r="J29" s="662" t="s">
        <v>693</v>
      </c>
      <c r="K29" s="662" t="s">
        <v>694</v>
      </c>
      <c r="L29" s="664">
        <v>68.059999999999988</v>
      </c>
      <c r="M29" s="664">
        <v>6</v>
      </c>
      <c r="N29" s="665">
        <v>408.35999999999996</v>
      </c>
    </row>
    <row r="30" spans="1:14" ht="14.4" customHeight="1" x14ac:dyDescent="0.3">
      <c r="A30" s="660" t="s">
        <v>588</v>
      </c>
      <c r="B30" s="661" t="s">
        <v>589</v>
      </c>
      <c r="C30" s="662" t="s">
        <v>593</v>
      </c>
      <c r="D30" s="663" t="s">
        <v>3986</v>
      </c>
      <c r="E30" s="662" t="s">
        <v>616</v>
      </c>
      <c r="F30" s="663" t="s">
        <v>3992</v>
      </c>
      <c r="G30" s="662" t="s">
        <v>653</v>
      </c>
      <c r="H30" s="662" t="s">
        <v>695</v>
      </c>
      <c r="I30" s="662" t="s">
        <v>696</v>
      </c>
      <c r="J30" s="662" t="s">
        <v>697</v>
      </c>
      <c r="K30" s="662" t="s">
        <v>698</v>
      </c>
      <c r="L30" s="664">
        <v>78.864946759517025</v>
      </c>
      <c r="M30" s="664">
        <v>28</v>
      </c>
      <c r="N30" s="665">
        <v>2208.2185092664768</v>
      </c>
    </row>
    <row r="31" spans="1:14" ht="14.4" customHeight="1" x14ac:dyDescent="0.3">
      <c r="A31" s="660" t="s">
        <v>588</v>
      </c>
      <c r="B31" s="661" t="s">
        <v>589</v>
      </c>
      <c r="C31" s="662" t="s">
        <v>593</v>
      </c>
      <c r="D31" s="663" t="s">
        <v>3986</v>
      </c>
      <c r="E31" s="662" t="s">
        <v>616</v>
      </c>
      <c r="F31" s="663" t="s">
        <v>3992</v>
      </c>
      <c r="G31" s="662" t="s">
        <v>653</v>
      </c>
      <c r="H31" s="662" t="s">
        <v>699</v>
      </c>
      <c r="I31" s="662" t="s">
        <v>700</v>
      </c>
      <c r="J31" s="662" t="s">
        <v>701</v>
      </c>
      <c r="K31" s="662" t="s">
        <v>702</v>
      </c>
      <c r="L31" s="664">
        <v>59.94</v>
      </c>
      <c r="M31" s="664">
        <v>4</v>
      </c>
      <c r="N31" s="665">
        <v>239.76</v>
      </c>
    </row>
    <row r="32" spans="1:14" ht="14.4" customHeight="1" x14ac:dyDescent="0.3">
      <c r="A32" s="660" t="s">
        <v>588</v>
      </c>
      <c r="B32" s="661" t="s">
        <v>589</v>
      </c>
      <c r="C32" s="662" t="s">
        <v>593</v>
      </c>
      <c r="D32" s="663" t="s">
        <v>3986</v>
      </c>
      <c r="E32" s="662" t="s">
        <v>616</v>
      </c>
      <c r="F32" s="663" t="s">
        <v>3992</v>
      </c>
      <c r="G32" s="662" t="s">
        <v>653</v>
      </c>
      <c r="H32" s="662" t="s">
        <v>703</v>
      </c>
      <c r="I32" s="662" t="s">
        <v>704</v>
      </c>
      <c r="J32" s="662" t="s">
        <v>705</v>
      </c>
      <c r="K32" s="662" t="s">
        <v>706</v>
      </c>
      <c r="L32" s="664">
        <v>56.171762335362779</v>
      </c>
      <c r="M32" s="664">
        <v>21</v>
      </c>
      <c r="N32" s="665">
        <v>1179.6070090426183</v>
      </c>
    </row>
    <row r="33" spans="1:14" ht="14.4" customHeight="1" x14ac:dyDescent="0.3">
      <c r="A33" s="660" t="s">
        <v>588</v>
      </c>
      <c r="B33" s="661" t="s">
        <v>589</v>
      </c>
      <c r="C33" s="662" t="s">
        <v>593</v>
      </c>
      <c r="D33" s="663" t="s">
        <v>3986</v>
      </c>
      <c r="E33" s="662" t="s">
        <v>616</v>
      </c>
      <c r="F33" s="663" t="s">
        <v>3992</v>
      </c>
      <c r="G33" s="662" t="s">
        <v>653</v>
      </c>
      <c r="H33" s="662" t="s">
        <v>707</v>
      </c>
      <c r="I33" s="662" t="s">
        <v>708</v>
      </c>
      <c r="J33" s="662" t="s">
        <v>709</v>
      </c>
      <c r="K33" s="662" t="s">
        <v>706</v>
      </c>
      <c r="L33" s="664">
        <v>89.487323689149306</v>
      </c>
      <c r="M33" s="664">
        <v>11</v>
      </c>
      <c r="N33" s="665">
        <v>984.3605605806423</v>
      </c>
    </row>
    <row r="34" spans="1:14" ht="14.4" customHeight="1" x14ac:dyDescent="0.3">
      <c r="A34" s="660" t="s">
        <v>588</v>
      </c>
      <c r="B34" s="661" t="s">
        <v>589</v>
      </c>
      <c r="C34" s="662" t="s">
        <v>593</v>
      </c>
      <c r="D34" s="663" t="s">
        <v>3986</v>
      </c>
      <c r="E34" s="662" t="s">
        <v>616</v>
      </c>
      <c r="F34" s="663" t="s">
        <v>3992</v>
      </c>
      <c r="G34" s="662" t="s">
        <v>653</v>
      </c>
      <c r="H34" s="662" t="s">
        <v>710</v>
      </c>
      <c r="I34" s="662" t="s">
        <v>711</v>
      </c>
      <c r="J34" s="662" t="s">
        <v>701</v>
      </c>
      <c r="K34" s="662" t="s">
        <v>712</v>
      </c>
      <c r="L34" s="664">
        <v>65.061046087779332</v>
      </c>
      <c r="M34" s="664">
        <v>9</v>
      </c>
      <c r="N34" s="665">
        <v>585.549414790014</v>
      </c>
    </row>
    <row r="35" spans="1:14" ht="14.4" customHeight="1" x14ac:dyDescent="0.3">
      <c r="A35" s="660" t="s">
        <v>588</v>
      </c>
      <c r="B35" s="661" t="s">
        <v>589</v>
      </c>
      <c r="C35" s="662" t="s">
        <v>593</v>
      </c>
      <c r="D35" s="663" t="s">
        <v>3986</v>
      </c>
      <c r="E35" s="662" t="s">
        <v>616</v>
      </c>
      <c r="F35" s="663" t="s">
        <v>3992</v>
      </c>
      <c r="G35" s="662" t="s">
        <v>653</v>
      </c>
      <c r="H35" s="662" t="s">
        <v>713</v>
      </c>
      <c r="I35" s="662" t="s">
        <v>714</v>
      </c>
      <c r="J35" s="662" t="s">
        <v>715</v>
      </c>
      <c r="K35" s="662" t="s">
        <v>716</v>
      </c>
      <c r="L35" s="664">
        <v>84.708552462682078</v>
      </c>
      <c r="M35" s="664">
        <v>77</v>
      </c>
      <c r="N35" s="665">
        <v>6522.5585396265196</v>
      </c>
    </row>
    <row r="36" spans="1:14" ht="14.4" customHeight="1" x14ac:dyDescent="0.3">
      <c r="A36" s="660" t="s">
        <v>588</v>
      </c>
      <c r="B36" s="661" t="s">
        <v>589</v>
      </c>
      <c r="C36" s="662" t="s">
        <v>593</v>
      </c>
      <c r="D36" s="663" t="s">
        <v>3986</v>
      </c>
      <c r="E36" s="662" t="s">
        <v>616</v>
      </c>
      <c r="F36" s="663" t="s">
        <v>3992</v>
      </c>
      <c r="G36" s="662" t="s">
        <v>653</v>
      </c>
      <c r="H36" s="662" t="s">
        <v>717</v>
      </c>
      <c r="I36" s="662" t="s">
        <v>718</v>
      </c>
      <c r="J36" s="662" t="s">
        <v>719</v>
      </c>
      <c r="K36" s="662" t="s">
        <v>720</v>
      </c>
      <c r="L36" s="664">
        <v>137.23056497655099</v>
      </c>
      <c r="M36" s="664">
        <v>1</v>
      </c>
      <c r="N36" s="665">
        <v>137.23056497655099</v>
      </c>
    </row>
    <row r="37" spans="1:14" ht="14.4" customHeight="1" x14ac:dyDescent="0.3">
      <c r="A37" s="660" t="s">
        <v>588</v>
      </c>
      <c r="B37" s="661" t="s">
        <v>589</v>
      </c>
      <c r="C37" s="662" t="s">
        <v>593</v>
      </c>
      <c r="D37" s="663" t="s">
        <v>3986</v>
      </c>
      <c r="E37" s="662" t="s">
        <v>616</v>
      </c>
      <c r="F37" s="663" t="s">
        <v>3992</v>
      </c>
      <c r="G37" s="662" t="s">
        <v>653</v>
      </c>
      <c r="H37" s="662" t="s">
        <v>721</v>
      </c>
      <c r="I37" s="662" t="s">
        <v>722</v>
      </c>
      <c r="J37" s="662" t="s">
        <v>723</v>
      </c>
      <c r="K37" s="662" t="s">
        <v>724</v>
      </c>
      <c r="L37" s="664">
        <v>133.74999999999997</v>
      </c>
      <c r="M37" s="664">
        <v>1</v>
      </c>
      <c r="N37" s="665">
        <v>133.74999999999997</v>
      </c>
    </row>
    <row r="38" spans="1:14" ht="14.4" customHeight="1" x14ac:dyDescent="0.3">
      <c r="A38" s="660" t="s">
        <v>588</v>
      </c>
      <c r="B38" s="661" t="s">
        <v>589</v>
      </c>
      <c r="C38" s="662" t="s">
        <v>593</v>
      </c>
      <c r="D38" s="663" t="s">
        <v>3986</v>
      </c>
      <c r="E38" s="662" t="s">
        <v>616</v>
      </c>
      <c r="F38" s="663" t="s">
        <v>3992</v>
      </c>
      <c r="G38" s="662" t="s">
        <v>653</v>
      </c>
      <c r="H38" s="662" t="s">
        <v>725</v>
      </c>
      <c r="I38" s="662" t="s">
        <v>726</v>
      </c>
      <c r="J38" s="662" t="s">
        <v>727</v>
      </c>
      <c r="K38" s="662" t="s">
        <v>728</v>
      </c>
      <c r="L38" s="664">
        <v>66.642980798416431</v>
      </c>
      <c r="M38" s="664">
        <v>40</v>
      </c>
      <c r="N38" s="665">
        <v>2665.7192319366573</v>
      </c>
    </row>
    <row r="39" spans="1:14" ht="14.4" customHeight="1" x14ac:dyDescent="0.3">
      <c r="A39" s="660" t="s">
        <v>588</v>
      </c>
      <c r="B39" s="661" t="s">
        <v>589</v>
      </c>
      <c r="C39" s="662" t="s">
        <v>593</v>
      </c>
      <c r="D39" s="663" t="s">
        <v>3986</v>
      </c>
      <c r="E39" s="662" t="s">
        <v>616</v>
      </c>
      <c r="F39" s="663" t="s">
        <v>3992</v>
      </c>
      <c r="G39" s="662" t="s">
        <v>653</v>
      </c>
      <c r="H39" s="662" t="s">
        <v>729</v>
      </c>
      <c r="I39" s="662" t="s">
        <v>730</v>
      </c>
      <c r="J39" s="662" t="s">
        <v>731</v>
      </c>
      <c r="K39" s="662" t="s">
        <v>732</v>
      </c>
      <c r="L39" s="664">
        <v>28.698676319685461</v>
      </c>
      <c r="M39" s="664">
        <v>37</v>
      </c>
      <c r="N39" s="665">
        <v>1061.851023828362</v>
      </c>
    </row>
    <row r="40" spans="1:14" ht="14.4" customHeight="1" x14ac:dyDescent="0.3">
      <c r="A40" s="660" t="s">
        <v>588</v>
      </c>
      <c r="B40" s="661" t="s">
        <v>589</v>
      </c>
      <c r="C40" s="662" t="s">
        <v>593</v>
      </c>
      <c r="D40" s="663" t="s">
        <v>3986</v>
      </c>
      <c r="E40" s="662" t="s">
        <v>616</v>
      </c>
      <c r="F40" s="663" t="s">
        <v>3992</v>
      </c>
      <c r="G40" s="662" t="s">
        <v>653</v>
      </c>
      <c r="H40" s="662" t="s">
        <v>733</v>
      </c>
      <c r="I40" s="662" t="s">
        <v>734</v>
      </c>
      <c r="J40" s="662" t="s">
        <v>735</v>
      </c>
      <c r="K40" s="662" t="s">
        <v>736</v>
      </c>
      <c r="L40" s="664">
        <v>89.21</v>
      </c>
      <c r="M40" s="664">
        <v>1</v>
      </c>
      <c r="N40" s="665">
        <v>89.21</v>
      </c>
    </row>
    <row r="41" spans="1:14" ht="14.4" customHeight="1" x14ac:dyDescent="0.3">
      <c r="A41" s="660" t="s">
        <v>588</v>
      </c>
      <c r="B41" s="661" t="s">
        <v>589</v>
      </c>
      <c r="C41" s="662" t="s">
        <v>593</v>
      </c>
      <c r="D41" s="663" t="s">
        <v>3986</v>
      </c>
      <c r="E41" s="662" t="s">
        <v>616</v>
      </c>
      <c r="F41" s="663" t="s">
        <v>3992</v>
      </c>
      <c r="G41" s="662" t="s">
        <v>653</v>
      </c>
      <c r="H41" s="662" t="s">
        <v>737</v>
      </c>
      <c r="I41" s="662" t="s">
        <v>738</v>
      </c>
      <c r="J41" s="662" t="s">
        <v>739</v>
      </c>
      <c r="K41" s="662" t="s">
        <v>675</v>
      </c>
      <c r="L41" s="664">
        <v>42.060058076287348</v>
      </c>
      <c r="M41" s="664">
        <v>20</v>
      </c>
      <c r="N41" s="665">
        <v>841.2011615257469</v>
      </c>
    </row>
    <row r="42" spans="1:14" ht="14.4" customHeight="1" x14ac:dyDescent="0.3">
      <c r="A42" s="660" t="s">
        <v>588</v>
      </c>
      <c r="B42" s="661" t="s">
        <v>589</v>
      </c>
      <c r="C42" s="662" t="s">
        <v>593</v>
      </c>
      <c r="D42" s="663" t="s">
        <v>3986</v>
      </c>
      <c r="E42" s="662" t="s">
        <v>616</v>
      </c>
      <c r="F42" s="663" t="s">
        <v>3992</v>
      </c>
      <c r="G42" s="662" t="s">
        <v>653</v>
      </c>
      <c r="H42" s="662" t="s">
        <v>740</v>
      </c>
      <c r="I42" s="662" t="s">
        <v>741</v>
      </c>
      <c r="J42" s="662" t="s">
        <v>739</v>
      </c>
      <c r="K42" s="662" t="s">
        <v>742</v>
      </c>
      <c r="L42" s="664">
        <v>81.217882888153369</v>
      </c>
      <c r="M42" s="664">
        <v>31</v>
      </c>
      <c r="N42" s="665">
        <v>2517.7543695327545</v>
      </c>
    </row>
    <row r="43" spans="1:14" ht="14.4" customHeight="1" x14ac:dyDescent="0.3">
      <c r="A43" s="660" t="s">
        <v>588</v>
      </c>
      <c r="B43" s="661" t="s">
        <v>589</v>
      </c>
      <c r="C43" s="662" t="s">
        <v>593</v>
      </c>
      <c r="D43" s="663" t="s">
        <v>3986</v>
      </c>
      <c r="E43" s="662" t="s">
        <v>616</v>
      </c>
      <c r="F43" s="663" t="s">
        <v>3992</v>
      </c>
      <c r="G43" s="662" t="s">
        <v>653</v>
      </c>
      <c r="H43" s="662" t="s">
        <v>743</v>
      </c>
      <c r="I43" s="662" t="s">
        <v>744</v>
      </c>
      <c r="J43" s="662" t="s">
        <v>745</v>
      </c>
      <c r="K43" s="662" t="s">
        <v>746</v>
      </c>
      <c r="L43" s="664">
        <v>61.834671755423578</v>
      </c>
      <c r="M43" s="664">
        <v>15</v>
      </c>
      <c r="N43" s="665">
        <v>927.52007633135372</v>
      </c>
    </row>
    <row r="44" spans="1:14" ht="14.4" customHeight="1" x14ac:dyDescent="0.3">
      <c r="A44" s="660" t="s">
        <v>588</v>
      </c>
      <c r="B44" s="661" t="s">
        <v>589</v>
      </c>
      <c r="C44" s="662" t="s">
        <v>593</v>
      </c>
      <c r="D44" s="663" t="s">
        <v>3986</v>
      </c>
      <c r="E44" s="662" t="s">
        <v>616</v>
      </c>
      <c r="F44" s="663" t="s">
        <v>3992</v>
      </c>
      <c r="G44" s="662" t="s">
        <v>653</v>
      </c>
      <c r="H44" s="662" t="s">
        <v>747</v>
      </c>
      <c r="I44" s="662" t="s">
        <v>748</v>
      </c>
      <c r="J44" s="662" t="s">
        <v>749</v>
      </c>
      <c r="K44" s="662" t="s">
        <v>750</v>
      </c>
      <c r="L44" s="664">
        <v>121.21</v>
      </c>
      <c r="M44" s="664">
        <v>21</v>
      </c>
      <c r="N44" s="665">
        <v>2545.41</v>
      </c>
    </row>
    <row r="45" spans="1:14" ht="14.4" customHeight="1" x14ac:dyDescent="0.3">
      <c r="A45" s="660" t="s">
        <v>588</v>
      </c>
      <c r="B45" s="661" t="s">
        <v>589</v>
      </c>
      <c r="C45" s="662" t="s">
        <v>593</v>
      </c>
      <c r="D45" s="663" t="s">
        <v>3986</v>
      </c>
      <c r="E45" s="662" t="s">
        <v>616</v>
      </c>
      <c r="F45" s="663" t="s">
        <v>3992</v>
      </c>
      <c r="G45" s="662" t="s">
        <v>653</v>
      </c>
      <c r="H45" s="662" t="s">
        <v>751</v>
      </c>
      <c r="I45" s="662" t="s">
        <v>752</v>
      </c>
      <c r="J45" s="662" t="s">
        <v>753</v>
      </c>
      <c r="K45" s="662" t="s">
        <v>754</v>
      </c>
      <c r="L45" s="664">
        <v>55.380076365743818</v>
      </c>
      <c r="M45" s="664">
        <v>5</v>
      </c>
      <c r="N45" s="665">
        <v>276.90038182871911</v>
      </c>
    </row>
    <row r="46" spans="1:14" ht="14.4" customHeight="1" x14ac:dyDescent="0.3">
      <c r="A46" s="660" t="s">
        <v>588</v>
      </c>
      <c r="B46" s="661" t="s">
        <v>589</v>
      </c>
      <c r="C46" s="662" t="s">
        <v>593</v>
      </c>
      <c r="D46" s="663" t="s">
        <v>3986</v>
      </c>
      <c r="E46" s="662" t="s">
        <v>616</v>
      </c>
      <c r="F46" s="663" t="s">
        <v>3992</v>
      </c>
      <c r="G46" s="662" t="s">
        <v>653</v>
      </c>
      <c r="H46" s="662" t="s">
        <v>755</v>
      </c>
      <c r="I46" s="662" t="s">
        <v>756</v>
      </c>
      <c r="J46" s="662" t="s">
        <v>757</v>
      </c>
      <c r="K46" s="662" t="s">
        <v>758</v>
      </c>
      <c r="L46" s="664">
        <v>61.364999999999995</v>
      </c>
      <c r="M46" s="664">
        <v>4</v>
      </c>
      <c r="N46" s="665">
        <v>245.45999999999998</v>
      </c>
    </row>
    <row r="47" spans="1:14" ht="14.4" customHeight="1" x14ac:dyDescent="0.3">
      <c r="A47" s="660" t="s">
        <v>588</v>
      </c>
      <c r="B47" s="661" t="s">
        <v>589</v>
      </c>
      <c r="C47" s="662" t="s">
        <v>593</v>
      </c>
      <c r="D47" s="663" t="s">
        <v>3986</v>
      </c>
      <c r="E47" s="662" t="s">
        <v>616</v>
      </c>
      <c r="F47" s="663" t="s">
        <v>3992</v>
      </c>
      <c r="G47" s="662" t="s">
        <v>653</v>
      </c>
      <c r="H47" s="662" t="s">
        <v>759</v>
      </c>
      <c r="I47" s="662" t="s">
        <v>760</v>
      </c>
      <c r="J47" s="662" t="s">
        <v>761</v>
      </c>
      <c r="K47" s="662" t="s">
        <v>762</v>
      </c>
      <c r="L47" s="664">
        <v>176.31</v>
      </c>
      <c r="M47" s="664">
        <v>1</v>
      </c>
      <c r="N47" s="665">
        <v>176.31</v>
      </c>
    </row>
    <row r="48" spans="1:14" ht="14.4" customHeight="1" x14ac:dyDescent="0.3">
      <c r="A48" s="660" t="s">
        <v>588</v>
      </c>
      <c r="B48" s="661" t="s">
        <v>589</v>
      </c>
      <c r="C48" s="662" t="s">
        <v>593</v>
      </c>
      <c r="D48" s="663" t="s">
        <v>3986</v>
      </c>
      <c r="E48" s="662" t="s">
        <v>616</v>
      </c>
      <c r="F48" s="663" t="s">
        <v>3992</v>
      </c>
      <c r="G48" s="662" t="s">
        <v>653</v>
      </c>
      <c r="H48" s="662" t="s">
        <v>763</v>
      </c>
      <c r="I48" s="662" t="s">
        <v>764</v>
      </c>
      <c r="J48" s="662" t="s">
        <v>765</v>
      </c>
      <c r="K48" s="662" t="s">
        <v>766</v>
      </c>
      <c r="L48" s="664">
        <v>37.260088035261369</v>
      </c>
      <c r="M48" s="664">
        <v>1</v>
      </c>
      <c r="N48" s="665">
        <v>37.260088035261369</v>
      </c>
    </row>
    <row r="49" spans="1:14" ht="14.4" customHeight="1" x14ac:dyDescent="0.3">
      <c r="A49" s="660" t="s">
        <v>588</v>
      </c>
      <c r="B49" s="661" t="s">
        <v>589</v>
      </c>
      <c r="C49" s="662" t="s">
        <v>593</v>
      </c>
      <c r="D49" s="663" t="s">
        <v>3986</v>
      </c>
      <c r="E49" s="662" t="s">
        <v>616</v>
      </c>
      <c r="F49" s="663" t="s">
        <v>3992</v>
      </c>
      <c r="G49" s="662" t="s">
        <v>653</v>
      </c>
      <c r="H49" s="662" t="s">
        <v>767</v>
      </c>
      <c r="I49" s="662" t="s">
        <v>768</v>
      </c>
      <c r="J49" s="662" t="s">
        <v>769</v>
      </c>
      <c r="K49" s="662" t="s">
        <v>671</v>
      </c>
      <c r="L49" s="664">
        <v>37.84999999999998</v>
      </c>
      <c r="M49" s="664">
        <v>1</v>
      </c>
      <c r="N49" s="665">
        <v>37.84999999999998</v>
      </c>
    </row>
    <row r="50" spans="1:14" ht="14.4" customHeight="1" x14ac:dyDescent="0.3">
      <c r="A50" s="660" t="s">
        <v>588</v>
      </c>
      <c r="B50" s="661" t="s">
        <v>589</v>
      </c>
      <c r="C50" s="662" t="s">
        <v>593</v>
      </c>
      <c r="D50" s="663" t="s">
        <v>3986</v>
      </c>
      <c r="E50" s="662" t="s">
        <v>616</v>
      </c>
      <c r="F50" s="663" t="s">
        <v>3992</v>
      </c>
      <c r="G50" s="662" t="s">
        <v>653</v>
      </c>
      <c r="H50" s="662" t="s">
        <v>770</v>
      </c>
      <c r="I50" s="662" t="s">
        <v>771</v>
      </c>
      <c r="J50" s="662" t="s">
        <v>772</v>
      </c>
      <c r="K50" s="662" t="s">
        <v>706</v>
      </c>
      <c r="L50" s="664">
        <v>67.23835812024808</v>
      </c>
      <c r="M50" s="664">
        <v>128</v>
      </c>
      <c r="N50" s="665">
        <v>8606.5098393917542</v>
      </c>
    </row>
    <row r="51" spans="1:14" ht="14.4" customHeight="1" x14ac:dyDescent="0.3">
      <c r="A51" s="660" t="s">
        <v>588</v>
      </c>
      <c r="B51" s="661" t="s">
        <v>589</v>
      </c>
      <c r="C51" s="662" t="s">
        <v>593</v>
      </c>
      <c r="D51" s="663" t="s">
        <v>3986</v>
      </c>
      <c r="E51" s="662" t="s">
        <v>616</v>
      </c>
      <c r="F51" s="663" t="s">
        <v>3992</v>
      </c>
      <c r="G51" s="662" t="s">
        <v>653</v>
      </c>
      <c r="H51" s="662" t="s">
        <v>773</v>
      </c>
      <c r="I51" s="662" t="s">
        <v>774</v>
      </c>
      <c r="J51" s="662" t="s">
        <v>775</v>
      </c>
      <c r="K51" s="662" t="s">
        <v>776</v>
      </c>
      <c r="L51" s="664">
        <v>73.663876772702992</v>
      </c>
      <c r="M51" s="664">
        <v>4</v>
      </c>
      <c r="N51" s="665">
        <v>294.65550709081197</v>
      </c>
    </row>
    <row r="52" spans="1:14" ht="14.4" customHeight="1" x14ac:dyDescent="0.3">
      <c r="A52" s="660" t="s">
        <v>588</v>
      </c>
      <c r="B52" s="661" t="s">
        <v>589</v>
      </c>
      <c r="C52" s="662" t="s">
        <v>593</v>
      </c>
      <c r="D52" s="663" t="s">
        <v>3986</v>
      </c>
      <c r="E52" s="662" t="s">
        <v>616</v>
      </c>
      <c r="F52" s="663" t="s">
        <v>3992</v>
      </c>
      <c r="G52" s="662" t="s">
        <v>653</v>
      </c>
      <c r="H52" s="662" t="s">
        <v>777</v>
      </c>
      <c r="I52" s="662" t="s">
        <v>778</v>
      </c>
      <c r="J52" s="662" t="s">
        <v>779</v>
      </c>
      <c r="K52" s="662" t="s">
        <v>780</v>
      </c>
      <c r="L52" s="664">
        <v>59.291456999621147</v>
      </c>
      <c r="M52" s="664">
        <v>21</v>
      </c>
      <c r="N52" s="665">
        <v>1245.1205969920441</v>
      </c>
    </row>
    <row r="53" spans="1:14" ht="14.4" customHeight="1" x14ac:dyDescent="0.3">
      <c r="A53" s="660" t="s">
        <v>588</v>
      </c>
      <c r="B53" s="661" t="s">
        <v>589</v>
      </c>
      <c r="C53" s="662" t="s">
        <v>593</v>
      </c>
      <c r="D53" s="663" t="s">
        <v>3986</v>
      </c>
      <c r="E53" s="662" t="s">
        <v>616</v>
      </c>
      <c r="F53" s="663" t="s">
        <v>3992</v>
      </c>
      <c r="G53" s="662" t="s">
        <v>653</v>
      </c>
      <c r="H53" s="662" t="s">
        <v>781</v>
      </c>
      <c r="I53" s="662" t="s">
        <v>782</v>
      </c>
      <c r="J53" s="662" t="s">
        <v>783</v>
      </c>
      <c r="K53" s="662" t="s">
        <v>784</v>
      </c>
      <c r="L53" s="664">
        <v>60.350000000000016</v>
      </c>
      <c r="M53" s="664">
        <v>17</v>
      </c>
      <c r="N53" s="665">
        <v>1025.9500000000003</v>
      </c>
    </row>
    <row r="54" spans="1:14" ht="14.4" customHeight="1" x14ac:dyDescent="0.3">
      <c r="A54" s="660" t="s">
        <v>588</v>
      </c>
      <c r="B54" s="661" t="s">
        <v>589</v>
      </c>
      <c r="C54" s="662" t="s">
        <v>593</v>
      </c>
      <c r="D54" s="663" t="s">
        <v>3986</v>
      </c>
      <c r="E54" s="662" t="s">
        <v>616</v>
      </c>
      <c r="F54" s="663" t="s">
        <v>3992</v>
      </c>
      <c r="G54" s="662" t="s">
        <v>653</v>
      </c>
      <c r="H54" s="662" t="s">
        <v>785</v>
      </c>
      <c r="I54" s="662" t="s">
        <v>786</v>
      </c>
      <c r="J54" s="662" t="s">
        <v>787</v>
      </c>
      <c r="K54" s="662" t="s">
        <v>788</v>
      </c>
      <c r="L54" s="664">
        <v>110.57000000000001</v>
      </c>
      <c r="M54" s="664">
        <v>1</v>
      </c>
      <c r="N54" s="665">
        <v>110.57000000000001</v>
      </c>
    </row>
    <row r="55" spans="1:14" ht="14.4" customHeight="1" x14ac:dyDescent="0.3">
      <c r="A55" s="660" t="s">
        <v>588</v>
      </c>
      <c r="B55" s="661" t="s">
        <v>589</v>
      </c>
      <c r="C55" s="662" t="s">
        <v>593</v>
      </c>
      <c r="D55" s="663" t="s">
        <v>3986</v>
      </c>
      <c r="E55" s="662" t="s">
        <v>616</v>
      </c>
      <c r="F55" s="663" t="s">
        <v>3992</v>
      </c>
      <c r="G55" s="662" t="s">
        <v>653</v>
      </c>
      <c r="H55" s="662" t="s">
        <v>789</v>
      </c>
      <c r="I55" s="662" t="s">
        <v>790</v>
      </c>
      <c r="J55" s="662" t="s">
        <v>791</v>
      </c>
      <c r="K55" s="662" t="s">
        <v>792</v>
      </c>
      <c r="L55" s="664">
        <v>119.51999999999995</v>
      </c>
      <c r="M55" s="664">
        <v>2</v>
      </c>
      <c r="N55" s="665">
        <v>239.03999999999991</v>
      </c>
    </row>
    <row r="56" spans="1:14" ht="14.4" customHeight="1" x14ac:dyDescent="0.3">
      <c r="A56" s="660" t="s">
        <v>588</v>
      </c>
      <c r="B56" s="661" t="s">
        <v>589</v>
      </c>
      <c r="C56" s="662" t="s">
        <v>593</v>
      </c>
      <c r="D56" s="663" t="s">
        <v>3986</v>
      </c>
      <c r="E56" s="662" t="s">
        <v>616</v>
      </c>
      <c r="F56" s="663" t="s">
        <v>3992</v>
      </c>
      <c r="G56" s="662" t="s">
        <v>653</v>
      </c>
      <c r="H56" s="662" t="s">
        <v>793</v>
      </c>
      <c r="I56" s="662" t="s">
        <v>794</v>
      </c>
      <c r="J56" s="662" t="s">
        <v>795</v>
      </c>
      <c r="K56" s="662" t="s">
        <v>796</v>
      </c>
      <c r="L56" s="664">
        <v>100.10469225061981</v>
      </c>
      <c r="M56" s="664">
        <v>22</v>
      </c>
      <c r="N56" s="665">
        <v>2202.3032295136359</v>
      </c>
    </row>
    <row r="57" spans="1:14" ht="14.4" customHeight="1" x14ac:dyDescent="0.3">
      <c r="A57" s="660" t="s">
        <v>588</v>
      </c>
      <c r="B57" s="661" t="s">
        <v>589</v>
      </c>
      <c r="C57" s="662" t="s">
        <v>593</v>
      </c>
      <c r="D57" s="663" t="s">
        <v>3986</v>
      </c>
      <c r="E57" s="662" t="s">
        <v>616</v>
      </c>
      <c r="F57" s="663" t="s">
        <v>3992</v>
      </c>
      <c r="G57" s="662" t="s">
        <v>653</v>
      </c>
      <c r="H57" s="662" t="s">
        <v>797</v>
      </c>
      <c r="I57" s="662" t="s">
        <v>798</v>
      </c>
      <c r="J57" s="662" t="s">
        <v>799</v>
      </c>
      <c r="K57" s="662" t="s">
        <v>800</v>
      </c>
      <c r="L57" s="664">
        <v>259.9998419724821</v>
      </c>
      <c r="M57" s="664">
        <v>42</v>
      </c>
      <c r="N57" s="665">
        <v>10919.993362844249</v>
      </c>
    </row>
    <row r="58" spans="1:14" ht="14.4" customHeight="1" x14ac:dyDescent="0.3">
      <c r="A58" s="660" t="s">
        <v>588</v>
      </c>
      <c r="B58" s="661" t="s">
        <v>589</v>
      </c>
      <c r="C58" s="662" t="s">
        <v>593</v>
      </c>
      <c r="D58" s="663" t="s">
        <v>3986</v>
      </c>
      <c r="E58" s="662" t="s">
        <v>616</v>
      </c>
      <c r="F58" s="663" t="s">
        <v>3992</v>
      </c>
      <c r="G58" s="662" t="s">
        <v>653</v>
      </c>
      <c r="H58" s="662" t="s">
        <v>801</v>
      </c>
      <c r="I58" s="662" t="s">
        <v>802</v>
      </c>
      <c r="J58" s="662" t="s">
        <v>803</v>
      </c>
      <c r="K58" s="662" t="s">
        <v>804</v>
      </c>
      <c r="L58" s="664">
        <v>151.14005359608578</v>
      </c>
      <c r="M58" s="664">
        <v>12</v>
      </c>
      <c r="N58" s="665">
        <v>1813.6806431530295</v>
      </c>
    </row>
    <row r="59" spans="1:14" ht="14.4" customHeight="1" x14ac:dyDescent="0.3">
      <c r="A59" s="660" t="s">
        <v>588</v>
      </c>
      <c r="B59" s="661" t="s">
        <v>589</v>
      </c>
      <c r="C59" s="662" t="s">
        <v>593</v>
      </c>
      <c r="D59" s="663" t="s">
        <v>3986</v>
      </c>
      <c r="E59" s="662" t="s">
        <v>616</v>
      </c>
      <c r="F59" s="663" t="s">
        <v>3992</v>
      </c>
      <c r="G59" s="662" t="s">
        <v>653</v>
      </c>
      <c r="H59" s="662" t="s">
        <v>805</v>
      </c>
      <c r="I59" s="662" t="s">
        <v>806</v>
      </c>
      <c r="J59" s="662" t="s">
        <v>807</v>
      </c>
      <c r="K59" s="662" t="s">
        <v>808</v>
      </c>
      <c r="L59" s="664">
        <v>632.53000000000009</v>
      </c>
      <c r="M59" s="664">
        <v>1</v>
      </c>
      <c r="N59" s="665">
        <v>632.53000000000009</v>
      </c>
    </row>
    <row r="60" spans="1:14" ht="14.4" customHeight="1" x14ac:dyDescent="0.3">
      <c r="A60" s="660" t="s">
        <v>588</v>
      </c>
      <c r="B60" s="661" t="s">
        <v>589</v>
      </c>
      <c r="C60" s="662" t="s">
        <v>593</v>
      </c>
      <c r="D60" s="663" t="s">
        <v>3986</v>
      </c>
      <c r="E60" s="662" t="s">
        <v>616</v>
      </c>
      <c r="F60" s="663" t="s">
        <v>3992</v>
      </c>
      <c r="G60" s="662" t="s">
        <v>653</v>
      </c>
      <c r="H60" s="662" t="s">
        <v>809</v>
      </c>
      <c r="I60" s="662" t="s">
        <v>810</v>
      </c>
      <c r="J60" s="662" t="s">
        <v>811</v>
      </c>
      <c r="K60" s="662" t="s">
        <v>812</v>
      </c>
      <c r="L60" s="664">
        <v>279.93143615261039</v>
      </c>
      <c r="M60" s="664">
        <v>56</v>
      </c>
      <c r="N60" s="665">
        <v>15676.160424546182</v>
      </c>
    </row>
    <row r="61" spans="1:14" ht="14.4" customHeight="1" x14ac:dyDescent="0.3">
      <c r="A61" s="660" t="s">
        <v>588</v>
      </c>
      <c r="B61" s="661" t="s">
        <v>589</v>
      </c>
      <c r="C61" s="662" t="s">
        <v>593</v>
      </c>
      <c r="D61" s="663" t="s">
        <v>3986</v>
      </c>
      <c r="E61" s="662" t="s">
        <v>616</v>
      </c>
      <c r="F61" s="663" t="s">
        <v>3992</v>
      </c>
      <c r="G61" s="662" t="s">
        <v>653</v>
      </c>
      <c r="H61" s="662" t="s">
        <v>813</v>
      </c>
      <c r="I61" s="662" t="s">
        <v>814</v>
      </c>
      <c r="J61" s="662" t="s">
        <v>815</v>
      </c>
      <c r="K61" s="662" t="s">
        <v>816</v>
      </c>
      <c r="L61" s="664">
        <v>364.2083918615163</v>
      </c>
      <c r="M61" s="664">
        <v>8</v>
      </c>
      <c r="N61" s="665">
        <v>2913.6671348921304</v>
      </c>
    </row>
    <row r="62" spans="1:14" ht="14.4" customHeight="1" x14ac:dyDescent="0.3">
      <c r="A62" s="660" t="s">
        <v>588</v>
      </c>
      <c r="B62" s="661" t="s">
        <v>589</v>
      </c>
      <c r="C62" s="662" t="s">
        <v>593</v>
      </c>
      <c r="D62" s="663" t="s">
        <v>3986</v>
      </c>
      <c r="E62" s="662" t="s">
        <v>616</v>
      </c>
      <c r="F62" s="663" t="s">
        <v>3992</v>
      </c>
      <c r="G62" s="662" t="s">
        <v>653</v>
      </c>
      <c r="H62" s="662" t="s">
        <v>817</v>
      </c>
      <c r="I62" s="662" t="s">
        <v>818</v>
      </c>
      <c r="J62" s="662" t="s">
        <v>819</v>
      </c>
      <c r="K62" s="662" t="s">
        <v>820</v>
      </c>
      <c r="L62" s="664">
        <v>116.39</v>
      </c>
      <c r="M62" s="664">
        <v>1</v>
      </c>
      <c r="N62" s="665">
        <v>116.39</v>
      </c>
    </row>
    <row r="63" spans="1:14" ht="14.4" customHeight="1" x14ac:dyDescent="0.3">
      <c r="A63" s="660" t="s">
        <v>588</v>
      </c>
      <c r="B63" s="661" t="s">
        <v>589</v>
      </c>
      <c r="C63" s="662" t="s">
        <v>593</v>
      </c>
      <c r="D63" s="663" t="s">
        <v>3986</v>
      </c>
      <c r="E63" s="662" t="s">
        <v>616</v>
      </c>
      <c r="F63" s="663" t="s">
        <v>3992</v>
      </c>
      <c r="G63" s="662" t="s">
        <v>653</v>
      </c>
      <c r="H63" s="662" t="s">
        <v>821</v>
      </c>
      <c r="I63" s="662" t="s">
        <v>822</v>
      </c>
      <c r="J63" s="662" t="s">
        <v>823</v>
      </c>
      <c r="K63" s="662" t="s">
        <v>824</v>
      </c>
      <c r="L63" s="664">
        <v>42.179999999999993</v>
      </c>
      <c r="M63" s="664">
        <v>1</v>
      </c>
      <c r="N63" s="665">
        <v>42.179999999999993</v>
      </c>
    </row>
    <row r="64" spans="1:14" ht="14.4" customHeight="1" x14ac:dyDescent="0.3">
      <c r="A64" s="660" t="s">
        <v>588</v>
      </c>
      <c r="B64" s="661" t="s">
        <v>589</v>
      </c>
      <c r="C64" s="662" t="s">
        <v>593</v>
      </c>
      <c r="D64" s="663" t="s">
        <v>3986</v>
      </c>
      <c r="E64" s="662" t="s">
        <v>616</v>
      </c>
      <c r="F64" s="663" t="s">
        <v>3992</v>
      </c>
      <c r="G64" s="662" t="s">
        <v>653</v>
      </c>
      <c r="H64" s="662" t="s">
        <v>825</v>
      </c>
      <c r="I64" s="662" t="s">
        <v>826</v>
      </c>
      <c r="J64" s="662" t="s">
        <v>827</v>
      </c>
      <c r="K64" s="662" t="s">
        <v>828</v>
      </c>
      <c r="L64" s="664">
        <v>127.18014551333272</v>
      </c>
      <c r="M64" s="664">
        <v>1</v>
      </c>
      <c r="N64" s="665">
        <v>127.18014551333272</v>
      </c>
    </row>
    <row r="65" spans="1:14" ht="14.4" customHeight="1" x14ac:dyDescent="0.3">
      <c r="A65" s="660" t="s">
        <v>588</v>
      </c>
      <c r="B65" s="661" t="s">
        <v>589</v>
      </c>
      <c r="C65" s="662" t="s">
        <v>593</v>
      </c>
      <c r="D65" s="663" t="s">
        <v>3986</v>
      </c>
      <c r="E65" s="662" t="s">
        <v>616</v>
      </c>
      <c r="F65" s="663" t="s">
        <v>3992</v>
      </c>
      <c r="G65" s="662" t="s">
        <v>653</v>
      </c>
      <c r="H65" s="662" t="s">
        <v>829</v>
      </c>
      <c r="I65" s="662" t="s">
        <v>830</v>
      </c>
      <c r="J65" s="662" t="s">
        <v>831</v>
      </c>
      <c r="K65" s="662" t="s">
        <v>832</v>
      </c>
      <c r="L65" s="664">
        <v>128.88</v>
      </c>
      <c r="M65" s="664">
        <v>1</v>
      </c>
      <c r="N65" s="665">
        <v>128.88</v>
      </c>
    </row>
    <row r="66" spans="1:14" ht="14.4" customHeight="1" x14ac:dyDescent="0.3">
      <c r="A66" s="660" t="s">
        <v>588</v>
      </c>
      <c r="B66" s="661" t="s">
        <v>589</v>
      </c>
      <c r="C66" s="662" t="s">
        <v>593</v>
      </c>
      <c r="D66" s="663" t="s">
        <v>3986</v>
      </c>
      <c r="E66" s="662" t="s">
        <v>616</v>
      </c>
      <c r="F66" s="663" t="s">
        <v>3992</v>
      </c>
      <c r="G66" s="662" t="s">
        <v>653</v>
      </c>
      <c r="H66" s="662" t="s">
        <v>833</v>
      </c>
      <c r="I66" s="662" t="s">
        <v>834</v>
      </c>
      <c r="J66" s="662" t="s">
        <v>835</v>
      </c>
      <c r="K66" s="662" t="s">
        <v>836</v>
      </c>
      <c r="L66" s="664">
        <v>41.21863946413665</v>
      </c>
      <c r="M66" s="664">
        <v>7</v>
      </c>
      <c r="N66" s="665">
        <v>288.53047624895657</v>
      </c>
    </row>
    <row r="67" spans="1:14" ht="14.4" customHeight="1" x14ac:dyDescent="0.3">
      <c r="A67" s="660" t="s">
        <v>588</v>
      </c>
      <c r="B67" s="661" t="s">
        <v>589</v>
      </c>
      <c r="C67" s="662" t="s">
        <v>593</v>
      </c>
      <c r="D67" s="663" t="s">
        <v>3986</v>
      </c>
      <c r="E67" s="662" t="s">
        <v>616</v>
      </c>
      <c r="F67" s="663" t="s">
        <v>3992</v>
      </c>
      <c r="G67" s="662" t="s">
        <v>653</v>
      </c>
      <c r="H67" s="662" t="s">
        <v>837</v>
      </c>
      <c r="I67" s="662" t="s">
        <v>838</v>
      </c>
      <c r="J67" s="662" t="s">
        <v>839</v>
      </c>
      <c r="K67" s="662" t="s">
        <v>840</v>
      </c>
      <c r="L67" s="664">
        <v>94.670000000000016</v>
      </c>
      <c r="M67" s="664">
        <v>3</v>
      </c>
      <c r="N67" s="665">
        <v>284.01000000000005</v>
      </c>
    </row>
    <row r="68" spans="1:14" ht="14.4" customHeight="1" x14ac:dyDescent="0.3">
      <c r="A68" s="660" t="s">
        <v>588</v>
      </c>
      <c r="B68" s="661" t="s">
        <v>589</v>
      </c>
      <c r="C68" s="662" t="s">
        <v>593</v>
      </c>
      <c r="D68" s="663" t="s">
        <v>3986</v>
      </c>
      <c r="E68" s="662" t="s">
        <v>616</v>
      </c>
      <c r="F68" s="663" t="s">
        <v>3992</v>
      </c>
      <c r="G68" s="662" t="s">
        <v>653</v>
      </c>
      <c r="H68" s="662" t="s">
        <v>841</v>
      </c>
      <c r="I68" s="662" t="s">
        <v>842</v>
      </c>
      <c r="J68" s="662" t="s">
        <v>843</v>
      </c>
      <c r="K68" s="662" t="s">
        <v>844</v>
      </c>
      <c r="L68" s="664">
        <v>194.05000000000004</v>
      </c>
      <c r="M68" s="664">
        <v>13</v>
      </c>
      <c r="N68" s="665">
        <v>2522.6500000000005</v>
      </c>
    </row>
    <row r="69" spans="1:14" ht="14.4" customHeight="1" x14ac:dyDescent="0.3">
      <c r="A69" s="660" t="s">
        <v>588</v>
      </c>
      <c r="B69" s="661" t="s">
        <v>589</v>
      </c>
      <c r="C69" s="662" t="s">
        <v>593</v>
      </c>
      <c r="D69" s="663" t="s">
        <v>3986</v>
      </c>
      <c r="E69" s="662" t="s">
        <v>616</v>
      </c>
      <c r="F69" s="663" t="s">
        <v>3992</v>
      </c>
      <c r="G69" s="662" t="s">
        <v>653</v>
      </c>
      <c r="H69" s="662" t="s">
        <v>845</v>
      </c>
      <c r="I69" s="662" t="s">
        <v>846</v>
      </c>
      <c r="J69" s="662" t="s">
        <v>847</v>
      </c>
      <c r="K69" s="662" t="s">
        <v>848</v>
      </c>
      <c r="L69" s="664">
        <v>102.53000000000002</v>
      </c>
      <c r="M69" s="664">
        <v>6</v>
      </c>
      <c r="N69" s="665">
        <v>615.18000000000006</v>
      </c>
    </row>
    <row r="70" spans="1:14" ht="14.4" customHeight="1" x14ac:dyDescent="0.3">
      <c r="A70" s="660" t="s">
        <v>588</v>
      </c>
      <c r="B70" s="661" t="s">
        <v>589</v>
      </c>
      <c r="C70" s="662" t="s">
        <v>593</v>
      </c>
      <c r="D70" s="663" t="s">
        <v>3986</v>
      </c>
      <c r="E70" s="662" t="s">
        <v>616</v>
      </c>
      <c r="F70" s="663" t="s">
        <v>3992</v>
      </c>
      <c r="G70" s="662" t="s">
        <v>653</v>
      </c>
      <c r="H70" s="662" t="s">
        <v>849</v>
      </c>
      <c r="I70" s="662" t="s">
        <v>849</v>
      </c>
      <c r="J70" s="662" t="s">
        <v>850</v>
      </c>
      <c r="K70" s="662" t="s">
        <v>851</v>
      </c>
      <c r="L70" s="664">
        <v>38.197488148288429</v>
      </c>
      <c r="M70" s="664">
        <v>280</v>
      </c>
      <c r="N70" s="665">
        <v>10695.29668152076</v>
      </c>
    </row>
    <row r="71" spans="1:14" ht="14.4" customHeight="1" x14ac:dyDescent="0.3">
      <c r="A71" s="660" t="s">
        <v>588</v>
      </c>
      <c r="B71" s="661" t="s">
        <v>589</v>
      </c>
      <c r="C71" s="662" t="s">
        <v>593</v>
      </c>
      <c r="D71" s="663" t="s">
        <v>3986</v>
      </c>
      <c r="E71" s="662" t="s">
        <v>616</v>
      </c>
      <c r="F71" s="663" t="s">
        <v>3992</v>
      </c>
      <c r="G71" s="662" t="s">
        <v>653</v>
      </c>
      <c r="H71" s="662" t="s">
        <v>852</v>
      </c>
      <c r="I71" s="662" t="s">
        <v>853</v>
      </c>
      <c r="J71" s="662" t="s">
        <v>854</v>
      </c>
      <c r="K71" s="662" t="s">
        <v>855</v>
      </c>
      <c r="L71" s="664">
        <v>73.517756984136412</v>
      </c>
      <c r="M71" s="664">
        <v>9</v>
      </c>
      <c r="N71" s="665">
        <v>661.65981285722773</v>
      </c>
    </row>
    <row r="72" spans="1:14" ht="14.4" customHeight="1" x14ac:dyDescent="0.3">
      <c r="A72" s="660" t="s">
        <v>588</v>
      </c>
      <c r="B72" s="661" t="s">
        <v>589</v>
      </c>
      <c r="C72" s="662" t="s">
        <v>593</v>
      </c>
      <c r="D72" s="663" t="s">
        <v>3986</v>
      </c>
      <c r="E72" s="662" t="s">
        <v>616</v>
      </c>
      <c r="F72" s="663" t="s">
        <v>3992</v>
      </c>
      <c r="G72" s="662" t="s">
        <v>653</v>
      </c>
      <c r="H72" s="662" t="s">
        <v>856</v>
      </c>
      <c r="I72" s="662" t="s">
        <v>857</v>
      </c>
      <c r="J72" s="662" t="s">
        <v>854</v>
      </c>
      <c r="K72" s="662" t="s">
        <v>858</v>
      </c>
      <c r="L72" s="664">
        <v>237.95500118000911</v>
      </c>
      <c r="M72" s="664">
        <v>66</v>
      </c>
      <c r="N72" s="665">
        <v>15705.030077880601</v>
      </c>
    </row>
    <row r="73" spans="1:14" ht="14.4" customHeight="1" x14ac:dyDescent="0.3">
      <c r="A73" s="660" t="s">
        <v>588</v>
      </c>
      <c r="B73" s="661" t="s">
        <v>589</v>
      </c>
      <c r="C73" s="662" t="s">
        <v>593</v>
      </c>
      <c r="D73" s="663" t="s">
        <v>3986</v>
      </c>
      <c r="E73" s="662" t="s">
        <v>616</v>
      </c>
      <c r="F73" s="663" t="s">
        <v>3992</v>
      </c>
      <c r="G73" s="662" t="s">
        <v>653</v>
      </c>
      <c r="H73" s="662" t="s">
        <v>859</v>
      </c>
      <c r="I73" s="662" t="s">
        <v>860</v>
      </c>
      <c r="J73" s="662" t="s">
        <v>861</v>
      </c>
      <c r="K73" s="662" t="s">
        <v>862</v>
      </c>
      <c r="L73" s="664">
        <v>1211.8399999999999</v>
      </c>
      <c r="M73" s="664">
        <v>1</v>
      </c>
      <c r="N73" s="665">
        <v>1211.8399999999999</v>
      </c>
    </row>
    <row r="74" spans="1:14" ht="14.4" customHeight="1" x14ac:dyDescent="0.3">
      <c r="A74" s="660" t="s">
        <v>588</v>
      </c>
      <c r="B74" s="661" t="s">
        <v>589</v>
      </c>
      <c r="C74" s="662" t="s">
        <v>593</v>
      </c>
      <c r="D74" s="663" t="s">
        <v>3986</v>
      </c>
      <c r="E74" s="662" t="s">
        <v>616</v>
      </c>
      <c r="F74" s="663" t="s">
        <v>3992</v>
      </c>
      <c r="G74" s="662" t="s">
        <v>653</v>
      </c>
      <c r="H74" s="662" t="s">
        <v>863</v>
      </c>
      <c r="I74" s="662" t="s">
        <v>864</v>
      </c>
      <c r="J74" s="662" t="s">
        <v>865</v>
      </c>
      <c r="K74" s="662" t="s">
        <v>866</v>
      </c>
      <c r="L74" s="664">
        <v>184.73666666666668</v>
      </c>
      <c r="M74" s="664">
        <v>1</v>
      </c>
      <c r="N74" s="665">
        <v>184.73666666666668</v>
      </c>
    </row>
    <row r="75" spans="1:14" ht="14.4" customHeight="1" x14ac:dyDescent="0.3">
      <c r="A75" s="660" t="s">
        <v>588</v>
      </c>
      <c r="B75" s="661" t="s">
        <v>589</v>
      </c>
      <c r="C75" s="662" t="s">
        <v>593</v>
      </c>
      <c r="D75" s="663" t="s">
        <v>3986</v>
      </c>
      <c r="E75" s="662" t="s">
        <v>616</v>
      </c>
      <c r="F75" s="663" t="s">
        <v>3992</v>
      </c>
      <c r="G75" s="662" t="s">
        <v>653</v>
      </c>
      <c r="H75" s="662" t="s">
        <v>867</v>
      </c>
      <c r="I75" s="662" t="s">
        <v>868</v>
      </c>
      <c r="J75" s="662" t="s">
        <v>869</v>
      </c>
      <c r="K75" s="662" t="s">
        <v>870</v>
      </c>
      <c r="L75" s="664">
        <v>140.54442176846084</v>
      </c>
      <c r="M75" s="664">
        <v>7</v>
      </c>
      <c r="N75" s="665">
        <v>983.8109523792258</v>
      </c>
    </row>
    <row r="76" spans="1:14" ht="14.4" customHeight="1" x14ac:dyDescent="0.3">
      <c r="A76" s="660" t="s">
        <v>588</v>
      </c>
      <c r="B76" s="661" t="s">
        <v>589</v>
      </c>
      <c r="C76" s="662" t="s">
        <v>593</v>
      </c>
      <c r="D76" s="663" t="s">
        <v>3986</v>
      </c>
      <c r="E76" s="662" t="s">
        <v>616</v>
      </c>
      <c r="F76" s="663" t="s">
        <v>3992</v>
      </c>
      <c r="G76" s="662" t="s">
        <v>653</v>
      </c>
      <c r="H76" s="662" t="s">
        <v>871</v>
      </c>
      <c r="I76" s="662" t="s">
        <v>872</v>
      </c>
      <c r="J76" s="662" t="s">
        <v>769</v>
      </c>
      <c r="K76" s="662" t="s">
        <v>873</v>
      </c>
      <c r="L76" s="664">
        <v>165.20125064125847</v>
      </c>
      <c r="M76" s="664">
        <v>1</v>
      </c>
      <c r="N76" s="665">
        <v>165.20125064125847</v>
      </c>
    </row>
    <row r="77" spans="1:14" ht="14.4" customHeight="1" x14ac:dyDescent="0.3">
      <c r="A77" s="660" t="s">
        <v>588</v>
      </c>
      <c r="B77" s="661" t="s">
        <v>589</v>
      </c>
      <c r="C77" s="662" t="s">
        <v>593</v>
      </c>
      <c r="D77" s="663" t="s">
        <v>3986</v>
      </c>
      <c r="E77" s="662" t="s">
        <v>616</v>
      </c>
      <c r="F77" s="663" t="s">
        <v>3992</v>
      </c>
      <c r="G77" s="662" t="s">
        <v>653</v>
      </c>
      <c r="H77" s="662" t="s">
        <v>874</v>
      </c>
      <c r="I77" s="662" t="s">
        <v>875</v>
      </c>
      <c r="J77" s="662" t="s">
        <v>876</v>
      </c>
      <c r="K77" s="662" t="s">
        <v>877</v>
      </c>
      <c r="L77" s="664">
        <v>55.249915005263148</v>
      </c>
      <c r="M77" s="664">
        <v>1</v>
      </c>
      <c r="N77" s="665">
        <v>55.249915005263148</v>
      </c>
    </row>
    <row r="78" spans="1:14" ht="14.4" customHeight="1" x14ac:dyDescent="0.3">
      <c r="A78" s="660" t="s">
        <v>588</v>
      </c>
      <c r="B78" s="661" t="s">
        <v>589</v>
      </c>
      <c r="C78" s="662" t="s">
        <v>593</v>
      </c>
      <c r="D78" s="663" t="s">
        <v>3986</v>
      </c>
      <c r="E78" s="662" t="s">
        <v>616</v>
      </c>
      <c r="F78" s="663" t="s">
        <v>3992</v>
      </c>
      <c r="G78" s="662" t="s">
        <v>653</v>
      </c>
      <c r="H78" s="662" t="s">
        <v>878</v>
      </c>
      <c r="I78" s="662" t="s">
        <v>879</v>
      </c>
      <c r="J78" s="662" t="s">
        <v>880</v>
      </c>
      <c r="K78" s="662" t="s">
        <v>881</v>
      </c>
      <c r="L78" s="664">
        <v>77.225786333538707</v>
      </c>
      <c r="M78" s="664">
        <v>7</v>
      </c>
      <c r="N78" s="665">
        <v>540.58050433477092</v>
      </c>
    </row>
    <row r="79" spans="1:14" ht="14.4" customHeight="1" x14ac:dyDescent="0.3">
      <c r="A79" s="660" t="s">
        <v>588</v>
      </c>
      <c r="B79" s="661" t="s">
        <v>589</v>
      </c>
      <c r="C79" s="662" t="s">
        <v>593</v>
      </c>
      <c r="D79" s="663" t="s">
        <v>3986</v>
      </c>
      <c r="E79" s="662" t="s">
        <v>616</v>
      </c>
      <c r="F79" s="663" t="s">
        <v>3992</v>
      </c>
      <c r="G79" s="662" t="s">
        <v>653</v>
      </c>
      <c r="H79" s="662" t="s">
        <v>882</v>
      </c>
      <c r="I79" s="662" t="s">
        <v>883</v>
      </c>
      <c r="J79" s="662" t="s">
        <v>884</v>
      </c>
      <c r="K79" s="662" t="s">
        <v>885</v>
      </c>
      <c r="L79" s="664">
        <v>117.92999999999999</v>
      </c>
      <c r="M79" s="664">
        <v>1</v>
      </c>
      <c r="N79" s="665">
        <v>117.92999999999999</v>
      </c>
    </row>
    <row r="80" spans="1:14" ht="14.4" customHeight="1" x14ac:dyDescent="0.3">
      <c r="A80" s="660" t="s">
        <v>588</v>
      </c>
      <c r="B80" s="661" t="s">
        <v>589</v>
      </c>
      <c r="C80" s="662" t="s">
        <v>593</v>
      </c>
      <c r="D80" s="663" t="s">
        <v>3986</v>
      </c>
      <c r="E80" s="662" t="s">
        <v>616</v>
      </c>
      <c r="F80" s="663" t="s">
        <v>3992</v>
      </c>
      <c r="G80" s="662" t="s">
        <v>653</v>
      </c>
      <c r="H80" s="662" t="s">
        <v>886</v>
      </c>
      <c r="I80" s="662" t="s">
        <v>887</v>
      </c>
      <c r="J80" s="662" t="s">
        <v>888</v>
      </c>
      <c r="K80" s="662" t="s">
        <v>889</v>
      </c>
      <c r="L80" s="664">
        <v>118.72600000000001</v>
      </c>
      <c r="M80" s="664">
        <v>1</v>
      </c>
      <c r="N80" s="665">
        <v>118.72600000000001</v>
      </c>
    </row>
    <row r="81" spans="1:14" ht="14.4" customHeight="1" x14ac:dyDescent="0.3">
      <c r="A81" s="660" t="s">
        <v>588</v>
      </c>
      <c r="B81" s="661" t="s">
        <v>589</v>
      </c>
      <c r="C81" s="662" t="s">
        <v>593</v>
      </c>
      <c r="D81" s="663" t="s">
        <v>3986</v>
      </c>
      <c r="E81" s="662" t="s">
        <v>616</v>
      </c>
      <c r="F81" s="663" t="s">
        <v>3992</v>
      </c>
      <c r="G81" s="662" t="s">
        <v>653</v>
      </c>
      <c r="H81" s="662" t="s">
        <v>890</v>
      </c>
      <c r="I81" s="662" t="s">
        <v>891</v>
      </c>
      <c r="J81" s="662" t="s">
        <v>892</v>
      </c>
      <c r="K81" s="662" t="s">
        <v>893</v>
      </c>
      <c r="L81" s="664">
        <v>59.43</v>
      </c>
      <c r="M81" s="664">
        <v>1</v>
      </c>
      <c r="N81" s="665">
        <v>59.43</v>
      </c>
    </row>
    <row r="82" spans="1:14" ht="14.4" customHeight="1" x14ac:dyDescent="0.3">
      <c r="A82" s="660" t="s">
        <v>588</v>
      </c>
      <c r="B82" s="661" t="s">
        <v>589</v>
      </c>
      <c r="C82" s="662" t="s">
        <v>593</v>
      </c>
      <c r="D82" s="663" t="s">
        <v>3986</v>
      </c>
      <c r="E82" s="662" t="s">
        <v>616</v>
      </c>
      <c r="F82" s="663" t="s">
        <v>3992</v>
      </c>
      <c r="G82" s="662" t="s">
        <v>653</v>
      </c>
      <c r="H82" s="662" t="s">
        <v>894</v>
      </c>
      <c r="I82" s="662" t="s">
        <v>895</v>
      </c>
      <c r="J82" s="662" t="s">
        <v>896</v>
      </c>
      <c r="K82" s="662" t="s">
        <v>897</v>
      </c>
      <c r="L82" s="664">
        <v>85.770270784216862</v>
      </c>
      <c r="M82" s="664">
        <v>4</v>
      </c>
      <c r="N82" s="665">
        <v>343.08108313686745</v>
      </c>
    </row>
    <row r="83" spans="1:14" ht="14.4" customHeight="1" x14ac:dyDescent="0.3">
      <c r="A83" s="660" t="s">
        <v>588</v>
      </c>
      <c r="B83" s="661" t="s">
        <v>589</v>
      </c>
      <c r="C83" s="662" t="s">
        <v>593</v>
      </c>
      <c r="D83" s="663" t="s">
        <v>3986</v>
      </c>
      <c r="E83" s="662" t="s">
        <v>616</v>
      </c>
      <c r="F83" s="663" t="s">
        <v>3992</v>
      </c>
      <c r="G83" s="662" t="s">
        <v>653</v>
      </c>
      <c r="H83" s="662" t="s">
        <v>898</v>
      </c>
      <c r="I83" s="662" t="s">
        <v>899</v>
      </c>
      <c r="J83" s="662" t="s">
        <v>900</v>
      </c>
      <c r="K83" s="662" t="s">
        <v>901</v>
      </c>
      <c r="L83" s="664">
        <v>104.08004561235501</v>
      </c>
      <c r="M83" s="664">
        <v>2</v>
      </c>
      <c r="N83" s="665">
        <v>208.16009122471002</v>
      </c>
    </row>
    <row r="84" spans="1:14" ht="14.4" customHeight="1" x14ac:dyDescent="0.3">
      <c r="A84" s="660" t="s">
        <v>588</v>
      </c>
      <c r="B84" s="661" t="s">
        <v>589</v>
      </c>
      <c r="C84" s="662" t="s">
        <v>593</v>
      </c>
      <c r="D84" s="663" t="s">
        <v>3986</v>
      </c>
      <c r="E84" s="662" t="s">
        <v>616</v>
      </c>
      <c r="F84" s="663" t="s">
        <v>3992</v>
      </c>
      <c r="G84" s="662" t="s">
        <v>653</v>
      </c>
      <c r="H84" s="662" t="s">
        <v>902</v>
      </c>
      <c r="I84" s="662" t="s">
        <v>903</v>
      </c>
      <c r="J84" s="662" t="s">
        <v>904</v>
      </c>
      <c r="K84" s="662" t="s">
        <v>905</v>
      </c>
      <c r="L84" s="664">
        <v>339.95478431743726</v>
      </c>
      <c r="M84" s="664">
        <v>6</v>
      </c>
      <c r="N84" s="665">
        <v>2039.7287059046234</v>
      </c>
    </row>
    <row r="85" spans="1:14" ht="14.4" customHeight="1" x14ac:dyDescent="0.3">
      <c r="A85" s="660" t="s">
        <v>588</v>
      </c>
      <c r="B85" s="661" t="s">
        <v>589</v>
      </c>
      <c r="C85" s="662" t="s">
        <v>593</v>
      </c>
      <c r="D85" s="663" t="s">
        <v>3986</v>
      </c>
      <c r="E85" s="662" t="s">
        <v>616</v>
      </c>
      <c r="F85" s="663" t="s">
        <v>3992</v>
      </c>
      <c r="G85" s="662" t="s">
        <v>653</v>
      </c>
      <c r="H85" s="662" t="s">
        <v>906</v>
      </c>
      <c r="I85" s="662" t="s">
        <v>907</v>
      </c>
      <c r="J85" s="662" t="s">
        <v>908</v>
      </c>
      <c r="K85" s="662" t="s">
        <v>905</v>
      </c>
      <c r="L85" s="664">
        <v>339.62</v>
      </c>
      <c r="M85" s="664">
        <v>2</v>
      </c>
      <c r="N85" s="665">
        <v>679.24</v>
      </c>
    </row>
    <row r="86" spans="1:14" ht="14.4" customHeight="1" x14ac:dyDescent="0.3">
      <c r="A86" s="660" t="s">
        <v>588</v>
      </c>
      <c r="B86" s="661" t="s">
        <v>589</v>
      </c>
      <c r="C86" s="662" t="s">
        <v>593</v>
      </c>
      <c r="D86" s="663" t="s">
        <v>3986</v>
      </c>
      <c r="E86" s="662" t="s">
        <v>616</v>
      </c>
      <c r="F86" s="663" t="s">
        <v>3992</v>
      </c>
      <c r="G86" s="662" t="s">
        <v>653</v>
      </c>
      <c r="H86" s="662" t="s">
        <v>909</v>
      </c>
      <c r="I86" s="662" t="s">
        <v>910</v>
      </c>
      <c r="J86" s="662" t="s">
        <v>911</v>
      </c>
      <c r="K86" s="662" t="s">
        <v>912</v>
      </c>
      <c r="L86" s="664">
        <v>54.113333333333316</v>
      </c>
      <c r="M86" s="664">
        <v>3</v>
      </c>
      <c r="N86" s="665">
        <v>162.33999999999995</v>
      </c>
    </row>
    <row r="87" spans="1:14" ht="14.4" customHeight="1" x14ac:dyDescent="0.3">
      <c r="A87" s="660" t="s">
        <v>588</v>
      </c>
      <c r="B87" s="661" t="s">
        <v>589</v>
      </c>
      <c r="C87" s="662" t="s">
        <v>593</v>
      </c>
      <c r="D87" s="663" t="s">
        <v>3986</v>
      </c>
      <c r="E87" s="662" t="s">
        <v>616</v>
      </c>
      <c r="F87" s="663" t="s">
        <v>3992</v>
      </c>
      <c r="G87" s="662" t="s">
        <v>653</v>
      </c>
      <c r="H87" s="662" t="s">
        <v>913</v>
      </c>
      <c r="I87" s="662" t="s">
        <v>914</v>
      </c>
      <c r="J87" s="662" t="s">
        <v>915</v>
      </c>
      <c r="K87" s="662" t="s">
        <v>916</v>
      </c>
      <c r="L87" s="664">
        <v>131.00000000000003</v>
      </c>
      <c r="M87" s="664">
        <v>1</v>
      </c>
      <c r="N87" s="665">
        <v>131.00000000000003</v>
      </c>
    </row>
    <row r="88" spans="1:14" ht="14.4" customHeight="1" x14ac:dyDescent="0.3">
      <c r="A88" s="660" t="s">
        <v>588</v>
      </c>
      <c r="B88" s="661" t="s">
        <v>589</v>
      </c>
      <c r="C88" s="662" t="s">
        <v>593</v>
      </c>
      <c r="D88" s="663" t="s">
        <v>3986</v>
      </c>
      <c r="E88" s="662" t="s">
        <v>616</v>
      </c>
      <c r="F88" s="663" t="s">
        <v>3992</v>
      </c>
      <c r="G88" s="662" t="s">
        <v>653</v>
      </c>
      <c r="H88" s="662" t="s">
        <v>917</v>
      </c>
      <c r="I88" s="662" t="s">
        <v>918</v>
      </c>
      <c r="J88" s="662" t="s">
        <v>919</v>
      </c>
      <c r="K88" s="662" t="s">
        <v>920</v>
      </c>
      <c r="L88" s="664">
        <v>76.920000000000016</v>
      </c>
      <c r="M88" s="664">
        <v>2</v>
      </c>
      <c r="N88" s="665">
        <v>153.84000000000003</v>
      </c>
    </row>
    <row r="89" spans="1:14" ht="14.4" customHeight="1" x14ac:dyDescent="0.3">
      <c r="A89" s="660" t="s">
        <v>588</v>
      </c>
      <c r="B89" s="661" t="s">
        <v>589</v>
      </c>
      <c r="C89" s="662" t="s">
        <v>593</v>
      </c>
      <c r="D89" s="663" t="s">
        <v>3986</v>
      </c>
      <c r="E89" s="662" t="s">
        <v>616</v>
      </c>
      <c r="F89" s="663" t="s">
        <v>3992</v>
      </c>
      <c r="G89" s="662" t="s">
        <v>653</v>
      </c>
      <c r="H89" s="662" t="s">
        <v>921</v>
      </c>
      <c r="I89" s="662" t="s">
        <v>922</v>
      </c>
      <c r="J89" s="662" t="s">
        <v>923</v>
      </c>
      <c r="K89" s="662" t="s">
        <v>924</v>
      </c>
      <c r="L89" s="664">
        <v>57.109998203082156</v>
      </c>
      <c r="M89" s="664">
        <v>2</v>
      </c>
      <c r="N89" s="665">
        <v>114.21999640616431</v>
      </c>
    </row>
    <row r="90" spans="1:14" ht="14.4" customHeight="1" x14ac:dyDescent="0.3">
      <c r="A90" s="660" t="s">
        <v>588</v>
      </c>
      <c r="B90" s="661" t="s">
        <v>589</v>
      </c>
      <c r="C90" s="662" t="s">
        <v>593</v>
      </c>
      <c r="D90" s="663" t="s">
        <v>3986</v>
      </c>
      <c r="E90" s="662" t="s">
        <v>616</v>
      </c>
      <c r="F90" s="663" t="s">
        <v>3992</v>
      </c>
      <c r="G90" s="662" t="s">
        <v>653</v>
      </c>
      <c r="H90" s="662" t="s">
        <v>925</v>
      </c>
      <c r="I90" s="662" t="s">
        <v>926</v>
      </c>
      <c r="J90" s="662" t="s">
        <v>927</v>
      </c>
      <c r="K90" s="662" t="s">
        <v>928</v>
      </c>
      <c r="L90" s="664">
        <v>70.097264537650574</v>
      </c>
      <c r="M90" s="664">
        <v>4</v>
      </c>
      <c r="N90" s="665">
        <v>280.3890581506023</v>
      </c>
    </row>
    <row r="91" spans="1:14" ht="14.4" customHeight="1" x14ac:dyDescent="0.3">
      <c r="A91" s="660" t="s">
        <v>588</v>
      </c>
      <c r="B91" s="661" t="s">
        <v>589</v>
      </c>
      <c r="C91" s="662" t="s">
        <v>593</v>
      </c>
      <c r="D91" s="663" t="s">
        <v>3986</v>
      </c>
      <c r="E91" s="662" t="s">
        <v>616</v>
      </c>
      <c r="F91" s="663" t="s">
        <v>3992</v>
      </c>
      <c r="G91" s="662" t="s">
        <v>653</v>
      </c>
      <c r="H91" s="662" t="s">
        <v>929</v>
      </c>
      <c r="I91" s="662" t="s">
        <v>930</v>
      </c>
      <c r="J91" s="662" t="s">
        <v>931</v>
      </c>
      <c r="K91" s="662" t="s">
        <v>932</v>
      </c>
      <c r="L91" s="664">
        <v>331.02846428571445</v>
      </c>
      <c r="M91" s="664">
        <v>2</v>
      </c>
      <c r="N91" s="665">
        <v>662.0569285714289</v>
      </c>
    </row>
    <row r="92" spans="1:14" ht="14.4" customHeight="1" x14ac:dyDescent="0.3">
      <c r="A92" s="660" t="s">
        <v>588</v>
      </c>
      <c r="B92" s="661" t="s">
        <v>589</v>
      </c>
      <c r="C92" s="662" t="s">
        <v>593</v>
      </c>
      <c r="D92" s="663" t="s">
        <v>3986</v>
      </c>
      <c r="E92" s="662" t="s">
        <v>616</v>
      </c>
      <c r="F92" s="663" t="s">
        <v>3992</v>
      </c>
      <c r="G92" s="662" t="s">
        <v>653</v>
      </c>
      <c r="H92" s="662" t="s">
        <v>933</v>
      </c>
      <c r="I92" s="662" t="s">
        <v>934</v>
      </c>
      <c r="J92" s="662" t="s">
        <v>935</v>
      </c>
      <c r="K92" s="662" t="s">
        <v>936</v>
      </c>
      <c r="L92" s="664">
        <v>45.964466482023738</v>
      </c>
      <c r="M92" s="664">
        <v>73</v>
      </c>
      <c r="N92" s="665">
        <v>3355.4060531877331</v>
      </c>
    </row>
    <row r="93" spans="1:14" ht="14.4" customHeight="1" x14ac:dyDescent="0.3">
      <c r="A93" s="660" t="s">
        <v>588</v>
      </c>
      <c r="B93" s="661" t="s">
        <v>589</v>
      </c>
      <c r="C93" s="662" t="s">
        <v>593</v>
      </c>
      <c r="D93" s="663" t="s">
        <v>3986</v>
      </c>
      <c r="E93" s="662" t="s">
        <v>616</v>
      </c>
      <c r="F93" s="663" t="s">
        <v>3992</v>
      </c>
      <c r="G93" s="662" t="s">
        <v>653</v>
      </c>
      <c r="H93" s="662" t="s">
        <v>937</v>
      </c>
      <c r="I93" s="662" t="s">
        <v>938</v>
      </c>
      <c r="J93" s="662" t="s">
        <v>939</v>
      </c>
      <c r="K93" s="662" t="s">
        <v>940</v>
      </c>
      <c r="L93" s="664">
        <v>8.9699999999999989</v>
      </c>
      <c r="M93" s="664">
        <v>1</v>
      </c>
      <c r="N93" s="665">
        <v>8.9699999999999989</v>
      </c>
    </row>
    <row r="94" spans="1:14" ht="14.4" customHeight="1" x14ac:dyDescent="0.3">
      <c r="A94" s="660" t="s">
        <v>588</v>
      </c>
      <c r="B94" s="661" t="s">
        <v>589</v>
      </c>
      <c r="C94" s="662" t="s">
        <v>593</v>
      </c>
      <c r="D94" s="663" t="s">
        <v>3986</v>
      </c>
      <c r="E94" s="662" t="s">
        <v>616</v>
      </c>
      <c r="F94" s="663" t="s">
        <v>3992</v>
      </c>
      <c r="G94" s="662" t="s">
        <v>653</v>
      </c>
      <c r="H94" s="662" t="s">
        <v>941</v>
      </c>
      <c r="I94" s="662" t="s">
        <v>942</v>
      </c>
      <c r="J94" s="662" t="s">
        <v>943</v>
      </c>
      <c r="K94" s="662" t="s">
        <v>944</v>
      </c>
      <c r="L94" s="664">
        <v>39.050128916371222</v>
      </c>
      <c r="M94" s="664">
        <v>1</v>
      </c>
      <c r="N94" s="665">
        <v>39.050128916371222</v>
      </c>
    </row>
    <row r="95" spans="1:14" ht="14.4" customHeight="1" x14ac:dyDescent="0.3">
      <c r="A95" s="660" t="s">
        <v>588</v>
      </c>
      <c r="B95" s="661" t="s">
        <v>589</v>
      </c>
      <c r="C95" s="662" t="s">
        <v>593</v>
      </c>
      <c r="D95" s="663" t="s">
        <v>3986</v>
      </c>
      <c r="E95" s="662" t="s">
        <v>616</v>
      </c>
      <c r="F95" s="663" t="s">
        <v>3992</v>
      </c>
      <c r="G95" s="662" t="s">
        <v>653</v>
      </c>
      <c r="H95" s="662" t="s">
        <v>945</v>
      </c>
      <c r="I95" s="662" t="s">
        <v>946</v>
      </c>
      <c r="J95" s="662" t="s">
        <v>783</v>
      </c>
      <c r="K95" s="662" t="s">
        <v>947</v>
      </c>
      <c r="L95" s="664">
        <v>22.553573609654084</v>
      </c>
      <c r="M95" s="664">
        <v>209</v>
      </c>
      <c r="N95" s="665">
        <v>4713.6968844177036</v>
      </c>
    </row>
    <row r="96" spans="1:14" ht="14.4" customHeight="1" x14ac:dyDescent="0.3">
      <c r="A96" s="660" t="s">
        <v>588</v>
      </c>
      <c r="B96" s="661" t="s">
        <v>589</v>
      </c>
      <c r="C96" s="662" t="s">
        <v>593</v>
      </c>
      <c r="D96" s="663" t="s">
        <v>3986</v>
      </c>
      <c r="E96" s="662" t="s">
        <v>616</v>
      </c>
      <c r="F96" s="663" t="s">
        <v>3992</v>
      </c>
      <c r="G96" s="662" t="s">
        <v>653</v>
      </c>
      <c r="H96" s="662" t="s">
        <v>948</v>
      </c>
      <c r="I96" s="662" t="s">
        <v>949</v>
      </c>
      <c r="J96" s="662" t="s">
        <v>950</v>
      </c>
      <c r="K96" s="662"/>
      <c r="L96" s="664">
        <v>100.31</v>
      </c>
      <c r="M96" s="664">
        <v>1</v>
      </c>
      <c r="N96" s="665">
        <v>100.31</v>
      </c>
    </row>
    <row r="97" spans="1:14" ht="14.4" customHeight="1" x14ac:dyDescent="0.3">
      <c r="A97" s="660" t="s">
        <v>588</v>
      </c>
      <c r="B97" s="661" t="s">
        <v>589</v>
      </c>
      <c r="C97" s="662" t="s">
        <v>593</v>
      </c>
      <c r="D97" s="663" t="s">
        <v>3986</v>
      </c>
      <c r="E97" s="662" t="s">
        <v>616</v>
      </c>
      <c r="F97" s="663" t="s">
        <v>3992</v>
      </c>
      <c r="G97" s="662" t="s">
        <v>653</v>
      </c>
      <c r="H97" s="662" t="s">
        <v>951</v>
      </c>
      <c r="I97" s="662" t="s">
        <v>952</v>
      </c>
      <c r="J97" s="662" t="s">
        <v>953</v>
      </c>
      <c r="K97" s="662" t="s">
        <v>954</v>
      </c>
      <c r="L97" s="664">
        <v>26.302</v>
      </c>
      <c r="M97" s="664">
        <v>5</v>
      </c>
      <c r="N97" s="665">
        <v>131.51</v>
      </c>
    </row>
    <row r="98" spans="1:14" ht="14.4" customHeight="1" x14ac:dyDescent="0.3">
      <c r="A98" s="660" t="s">
        <v>588</v>
      </c>
      <c r="B98" s="661" t="s">
        <v>589</v>
      </c>
      <c r="C98" s="662" t="s">
        <v>593</v>
      </c>
      <c r="D98" s="663" t="s">
        <v>3986</v>
      </c>
      <c r="E98" s="662" t="s">
        <v>616</v>
      </c>
      <c r="F98" s="663" t="s">
        <v>3992</v>
      </c>
      <c r="G98" s="662" t="s">
        <v>653</v>
      </c>
      <c r="H98" s="662" t="s">
        <v>955</v>
      </c>
      <c r="I98" s="662" t="s">
        <v>956</v>
      </c>
      <c r="J98" s="662" t="s">
        <v>957</v>
      </c>
      <c r="K98" s="662" t="s">
        <v>958</v>
      </c>
      <c r="L98" s="664">
        <v>61.796616307161166</v>
      </c>
      <c r="M98" s="664">
        <v>18</v>
      </c>
      <c r="N98" s="665">
        <v>1112.339093528901</v>
      </c>
    </row>
    <row r="99" spans="1:14" ht="14.4" customHeight="1" x14ac:dyDescent="0.3">
      <c r="A99" s="660" t="s">
        <v>588</v>
      </c>
      <c r="B99" s="661" t="s">
        <v>589</v>
      </c>
      <c r="C99" s="662" t="s">
        <v>593</v>
      </c>
      <c r="D99" s="663" t="s">
        <v>3986</v>
      </c>
      <c r="E99" s="662" t="s">
        <v>616</v>
      </c>
      <c r="F99" s="663" t="s">
        <v>3992</v>
      </c>
      <c r="G99" s="662" t="s">
        <v>653</v>
      </c>
      <c r="H99" s="662" t="s">
        <v>959</v>
      </c>
      <c r="I99" s="662" t="s">
        <v>960</v>
      </c>
      <c r="J99" s="662" t="s">
        <v>961</v>
      </c>
      <c r="K99" s="662" t="s">
        <v>962</v>
      </c>
      <c r="L99" s="664">
        <v>77.082257048225273</v>
      </c>
      <c r="M99" s="664">
        <v>31</v>
      </c>
      <c r="N99" s="665">
        <v>2389.5499684949837</v>
      </c>
    </row>
    <row r="100" spans="1:14" ht="14.4" customHeight="1" x14ac:dyDescent="0.3">
      <c r="A100" s="660" t="s">
        <v>588</v>
      </c>
      <c r="B100" s="661" t="s">
        <v>589</v>
      </c>
      <c r="C100" s="662" t="s">
        <v>593</v>
      </c>
      <c r="D100" s="663" t="s">
        <v>3986</v>
      </c>
      <c r="E100" s="662" t="s">
        <v>616</v>
      </c>
      <c r="F100" s="663" t="s">
        <v>3992</v>
      </c>
      <c r="G100" s="662" t="s">
        <v>653</v>
      </c>
      <c r="H100" s="662" t="s">
        <v>963</v>
      </c>
      <c r="I100" s="662" t="s">
        <v>964</v>
      </c>
      <c r="J100" s="662" t="s">
        <v>965</v>
      </c>
      <c r="K100" s="662" t="s">
        <v>966</v>
      </c>
      <c r="L100" s="664">
        <v>101.29133594657796</v>
      </c>
      <c r="M100" s="664">
        <v>2</v>
      </c>
      <c r="N100" s="665">
        <v>202.58267189315592</v>
      </c>
    </row>
    <row r="101" spans="1:14" ht="14.4" customHeight="1" x14ac:dyDescent="0.3">
      <c r="A101" s="660" t="s">
        <v>588</v>
      </c>
      <c r="B101" s="661" t="s">
        <v>589</v>
      </c>
      <c r="C101" s="662" t="s">
        <v>593</v>
      </c>
      <c r="D101" s="663" t="s">
        <v>3986</v>
      </c>
      <c r="E101" s="662" t="s">
        <v>616</v>
      </c>
      <c r="F101" s="663" t="s">
        <v>3992</v>
      </c>
      <c r="G101" s="662" t="s">
        <v>653</v>
      </c>
      <c r="H101" s="662" t="s">
        <v>967</v>
      </c>
      <c r="I101" s="662" t="s">
        <v>968</v>
      </c>
      <c r="J101" s="662" t="s">
        <v>965</v>
      </c>
      <c r="K101" s="662" t="s">
        <v>969</v>
      </c>
      <c r="L101" s="664">
        <v>157.96098405560082</v>
      </c>
      <c r="M101" s="664">
        <v>42</v>
      </c>
      <c r="N101" s="665">
        <v>6634.361330335234</v>
      </c>
    </row>
    <row r="102" spans="1:14" ht="14.4" customHeight="1" x14ac:dyDescent="0.3">
      <c r="A102" s="660" t="s">
        <v>588</v>
      </c>
      <c r="B102" s="661" t="s">
        <v>589</v>
      </c>
      <c r="C102" s="662" t="s">
        <v>593</v>
      </c>
      <c r="D102" s="663" t="s">
        <v>3986</v>
      </c>
      <c r="E102" s="662" t="s">
        <v>616</v>
      </c>
      <c r="F102" s="663" t="s">
        <v>3992</v>
      </c>
      <c r="G102" s="662" t="s">
        <v>653</v>
      </c>
      <c r="H102" s="662" t="s">
        <v>970</v>
      </c>
      <c r="I102" s="662" t="s">
        <v>971</v>
      </c>
      <c r="J102" s="662" t="s">
        <v>972</v>
      </c>
      <c r="K102" s="662" t="s">
        <v>973</v>
      </c>
      <c r="L102" s="664">
        <v>1125.4899099259515</v>
      </c>
      <c r="M102" s="664">
        <v>7</v>
      </c>
      <c r="N102" s="665">
        <v>7878.4293694816606</v>
      </c>
    </row>
    <row r="103" spans="1:14" ht="14.4" customHeight="1" x14ac:dyDescent="0.3">
      <c r="A103" s="660" t="s">
        <v>588</v>
      </c>
      <c r="B103" s="661" t="s">
        <v>589</v>
      </c>
      <c r="C103" s="662" t="s">
        <v>593</v>
      </c>
      <c r="D103" s="663" t="s">
        <v>3986</v>
      </c>
      <c r="E103" s="662" t="s">
        <v>616</v>
      </c>
      <c r="F103" s="663" t="s">
        <v>3992</v>
      </c>
      <c r="G103" s="662" t="s">
        <v>653</v>
      </c>
      <c r="H103" s="662" t="s">
        <v>974</v>
      </c>
      <c r="I103" s="662" t="s">
        <v>975</v>
      </c>
      <c r="J103" s="662" t="s">
        <v>976</v>
      </c>
      <c r="K103" s="662" t="s">
        <v>977</v>
      </c>
      <c r="L103" s="664">
        <v>67.867167252508267</v>
      </c>
      <c r="M103" s="664">
        <v>19</v>
      </c>
      <c r="N103" s="665">
        <v>1289.4761777976571</v>
      </c>
    </row>
    <row r="104" spans="1:14" ht="14.4" customHeight="1" x14ac:dyDescent="0.3">
      <c r="A104" s="660" t="s">
        <v>588</v>
      </c>
      <c r="B104" s="661" t="s">
        <v>589</v>
      </c>
      <c r="C104" s="662" t="s">
        <v>593</v>
      </c>
      <c r="D104" s="663" t="s">
        <v>3986</v>
      </c>
      <c r="E104" s="662" t="s">
        <v>616</v>
      </c>
      <c r="F104" s="663" t="s">
        <v>3992</v>
      </c>
      <c r="G104" s="662" t="s">
        <v>653</v>
      </c>
      <c r="H104" s="662" t="s">
        <v>978</v>
      </c>
      <c r="I104" s="662" t="s">
        <v>979</v>
      </c>
      <c r="J104" s="662" t="s">
        <v>980</v>
      </c>
      <c r="K104" s="662" t="s">
        <v>981</v>
      </c>
      <c r="L104" s="664">
        <v>100.21532728803004</v>
      </c>
      <c r="M104" s="664">
        <v>2</v>
      </c>
      <c r="N104" s="665">
        <v>200.43065457606008</v>
      </c>
    </row>
    <row r="105" spans="1:14" ht="14.4" customHeight="1" x14ac:dyDescent="0.3">
      <c r="A105" s="660" t="s">
        <v>588</v>
      </c>
      <c r="B105" s="661" t="s">
        <v>589</v>
      </c>
      <c r="C105" s="662" t="s">
        <v>593</v>
      </c>
      <c r="D105" s="663" t="s">
        <v>3986</v>
      </c>
      <c r="E105" s="662" t="s">
        <v>616</v>
      </c>
      <c r="F105" s="663" t="s">
        <v>3992</v>
      </c>
      <c r="G105" s="662" t="s">
        <v>653</v>
      </c>
      <c r="H105" s="662" t="s">
        <v>982</v>
      </c>
      <c r="I105" s="662" t="s">
        <v>983</v>
      </c>
      <c r="J105" s="662" t="s">
        <v>984</v>
      </c>
      <c r="K105" s="662" t="s">
        <v>985</v>
      </c>
      <c r="L105" s="664">
        <v>83.863475800147327</v>
      </c>
      <c r="M105" s="664">
        <v>39</v>
      </c>
      <c r="N105" s="665">
        <v>3270.675556205746</v>
      </c>
    </row>
    <row r="106" spans="1:14" ht="14.4" customHeight="1" x14ac:dyDescent="0.3">
      <c r="A106" s="660" t="s">
        <v>588</v>
      </c>
      <c r="B106" s="661" t="s">
        <v>589</v>
      </c>
      <c r="C106" s="662" t="s">
        <v>593</v>
      </c>
      <c r="D106" s="663" t="s">
        <v>3986</v>
      </c>
      <c r="E106" s="662" t="s">
        <v>616</v>
      </c>
      <c r="F106" s="663" t="s">
        <v>3992</v>
      </c>
      <c r="G106" s="662" t="s">
        <v>653</v>
      </c>
      <c r="H106" s="662" t="s">
        <v>986</v>
      </c>
      <c r="I106" s="662" t="s">
        <v>987</v>
      </c>
      <c r="J106" s="662" t="s">
        <v>988</v>
      </c>
      <c r="K106" s="662" t="s">
        <v>989</v>
      </c>
      <c r="L106" s="664">
        <v>161.81649999999999</v>
      </c>
      <c r="M106" s="664">
        <v>1</v>
      </c>
      <c r="N106" s="665">
        <v>161.81649999999999</v>
      </c>
    </row>
    <row r="107" spans="1:14" ht="14.4" customHeight="1" x14ac:dyDescent="0.3">
      <c r="A107" s="660" t="s">
        <v>588</v>
      </c>
      <c r="B107" s="661" t="s">
        <v>589</v>
      </c>
      <c r="C107" s="662" t="s">
        <v>593</v>
      </c>
      <c r="D107" s="663" t="s">
        <v>3986</v>
      </c>
      <c r="E107" s="662" t="s">
        <v>616</v>
      </c>
      <c r="F107" s="663" t="s">
        <v>3992</v>
      </c>
      <c r="G107" s="662" t="s">
        <v>653</v>
      </c>
      <c r="H107" s="662" t="s">
        <v>990</v>
      </c>
      <c r="I107" s="662" t="s">
        <v>991</v>
      </c>
      <c r="J107" s="662" t="s">
        <v>992</v>
      </c>
      <c r="K107" s="662" t="s">
        <v>993</v>
      </c>
      <c r="L107" s="664">
        <v>122.60010706054018</v>
      </c>
      <c r="M107" s="664">
        <v>5</v>
      </c>
      <c r="N107" s="665">
        <v>613.00053530270088</v>
      </c>
    </row>
    <row r="108" spans="1:14" ht="14.4" customHeight="1" x14ac:dyDescent="0.3">
      <c r="A108" s="660" t="s">
        <v>588</v>
      </c>
      <c r="B108" s="661" t="s">
        <v>589</v>
      </c>
      <c r="C108" s="662" t="s">
        <v>593</v>
      </c>
      <c r="D108" s="663" t="s">
        <v>3986</v>
      </c>
      <c r="E108" s="662" t="s">
        <v>616</v>
      </c>
      <c r="F108" s="663" t="s">
        <v>3992</v>
      </c>
      <c r="G108" s="662" t="s">
        <v>653</v>
      </c>
      <c r="H108" s="662" t="s">
        <v>994</v>
      </c>
      <c r="I108" s="662" t="s">
        <v>994</v>
      </c>
      <c r="J108" s="662" t="s">
        <v>995</v>
      </c>
      <c r="K108" s="662" t="s">
        <v>996</v>
      </c>
      <c r="L108" s="664">
        <v>100.35000000000002</v>
      </c>
      <c r="M108" s="664">
        <v>1</v>
      </c>
      <c r="N108" s="665">
        <v>100.35000000000002</v>
      </c>
    </row>
    <row r="109" spans="1:14" ht="14.4" customHeight="1" x14ac:dyDescent="0.3">
      <c r="A109" s="660" t="s">
        <v>588</v>
      </c>
      <c r="B109" s="661" t="s">
        <v>589</v>
      </c>
      <c r="C109" s="662" t="s">
        <v>593</v>
      </c>
      <c r="D109" s="663" t="s">
        <v>3986</v>
      </c>
      <c r="E109" s="662" t="s">
        <v>616</v>
      </c>
      <c r="F109" s="663" t="s">
        <v>3992</v>
      </c>
      <c r="G109" s="662" t="s">
        <v>653</v>
      </c>
      <c r="H109" s="662" t="s">
        <v>997</v>
      </c>
      <c r="I109" s="662" t="s">
        <v>997</v>
      </c>
      <c r="J109" s="662" t="s">
        <v>998</v>
      </c>
      <c r="K109" s="662" t="s">
        <v>620</v>
      </c>
      <c r="L109" s="664">
        <v>114.27999999999997</v>
      </c>
      <c r="M109" s="664">
        <v>1</v>
      </c>
      <c r="N109" s="665">
        <v>114.27999999999997</v>
      </c>
    </row>
    <row r="110" spans="1:14" ht="14.4" customHeight="1" x14ac:dyDescent="0.3">
      <c r="A110" s="660" t="s">
        <v>588</v>
      </c>
      <c r="B110" s="661" t="s">
        <v>589</v>
      </c>
      <c r="C110" s="662" t="s">
        <v>593</v>
      </c>
      <c r="D110" s="663" t="s">
        <v>3986</v>
      </c>
      <c r="E110" s="662" t="s">
        <v>616</v>
      </c>
      <c r="F110" s="663" t="s">
        <v>3992</v>
      </c>
      <c r="G110" s="662" t="s">
        <v>653</v>
      </c>
      <c r="H110" s="662" t="s">
        <v>999</v>
      </c>
      <c r="I110" s="662" t="s">
        <v>1000</v>
      </c>
      <c r="J110" s="662" t="s">
        <v>1001</v>
      </c>
      <c r="K110" s="662" t="s">
        <v>1002</v>
      </c>
      <c r="L110" s="664">
        <v>70.60699986194119</v>
      </c>
      <c r="M110" s="664">
        <v>3</v>
      </c>
      <c r="N110" s="665">
        <v>211.82099958582359</v>
      </c>
    </row>
    <row r="111" spans="1:14" ht="14.4" customHeight="1" x14ac:dyDescent="0.3">
      <c r="A111" s="660" t="s">
        <v>588</v>
      </c>
      <c r="B111" s="661" t="s">
        <v>589</v>
      </c>
      <c r="C111" s="662" t="s">
        <v>593</v>
      </c>
      <c r="D111" s="663" t="s">
        <v>3986</v>
      </c>
      <c r="E111" s="662" t="s">
        <v>616</v>
      </c>
      <c r="F111" s="663" t="s">
        <v>3992</v>
      </c>
      <c r="G111" s="662" t="s">
        <v>653</v>
      </c>
      <c r="H111" s="662" t="s">
        <v>1003</v>
      </c>
      <c r="I111" s="662" t="s">
        <v>1004</v>
      </c>
      <c r="J111" s="662" t="s">
        <v>1005</v>
      </c>
      <c r="K111" s="662" t="s">
        <v>1006</v>
      </c>
      <c r="L111" s="664">
        <v>93.04</v>
      </c>
      <c r="M111" s="664">
        <v>1</v>
      </c>
      <c r="N111" s="665">
        <v>93.04</v>
      </c>
    </row>
    <row r="112" spans="1:14" ht="14.4" customHeight="1" x14ac:dyDescent="0.3">
      <c r="A112" s="660" t="s">
        <v>588</v>
      </c>
      <c r="B112" s="661" t="s">
        <v>589</v>
      </c>
      <c r="C112" s="662" t="s">
        <v>593</v>
      </c>
      <c r="D112" s="663" t="s">
        <v>3986</v>
      </c>
      <c r="E112" s="662" t="s">
        <v>616</v>
      </c>
      <c r="F112" s="663" t="s">
        <v>3992</v>
      </c>
      <c r="G112" s="662" t="s">
        <v>653</v>
      </c>
      <c r="H112" s="662" t="s">
        <v>1007</v>
      </c>
      <c r="I112" s="662" t="s">
        <v>1008</v>
      </c>
      <c r="J112" s="662" t="s">
        <v>1009</v>
      </c>
      <c r="K112" s="662" t="s">
        <v>1010</v>
      </c>
      <c r="L112" s="664">
        <v>108.60999999999999</v>
      </c>
      <c r="M112" s="664">
        <v>1</v>
      </c>
      <c r="N112" s="665">
        <v>108.60999999999999</v>
      </c>
    </row>
    <row r="113" spans="1:14" ht="14.4" customHeight="1" x14ac:dyDescent="0.3">
      <c r="A113" s="660" t="s">
        <v>588</v>
      </c>
      <c r="B113" s="661" t="s">
        <v>589</v>
      </c>
      <c r="C113" s="662" t="s">
        <v>593</v>
      </c>
      <c r="D113" s="663" t="s">
        <v>3986</v>
      </c>
      <c r="E113" s="662" t="s">
        <v>616</v>
      </c>
      <c r="F113" s="663" t="s">
        <v>3992</v>
      </c>
      <c r="G113" s="662" t="s">
        <v>653</v>
      </c>
      <c r="H113" s="662" t="s">
        <v>1011</v>
      </c>
      <c r="I113" s="662" t="s">
        <v>1012</v>
      </c>
      <c r="J113" s="662" t="s">
        <v>1013</v>
      </c>
      <c r="K113" s="662" t="s">
        <v>1014</v>
      </c>
      <c r="L113" s="664">
        <v>167.77308128616349</v>
      </c>
      <c r="M113" s="664">
        <v>93</v>
      </c>
      <c r="N113" s="665">
        <v>15602.896559613206</v>
      </c>
    </row>
    <row r="114" spans="1:14" ht="14.4" customHeight="1" x14ac:dyDescent="0.3">
      <c r="A114" s="660" t="s">
        <v>588</v>
      </c>
      <c r="B114" s="661" t="s">
        <v>589</v>
      </c>
      <c r="C114" s="662" t="s">
        <v>593</v>
      </c>
      <c r="D114" s="663" t="s">
        <v>3986</v>
      </c>
      <c r="E114" s="662" t="s">
        <v>616</v>
      </c>
      <c r="F114" s="663" t="s">
        <v>3992</v>
      </c>
      <c r="G114" s="662" t="s">
        <v>653</v>
      </c>
      <c r="H114" s="662" t="s">
        <v>1015</v>
      </c>
      <c r="I114" s="662" t="s">
        <v>1016</v>
      </c>
      <c r="J114" s="662" t="s">
        <v>1017</v>
      </c>
      <c r="K114" s="662" t="s">
        <v>1018</v>
      </c>
      <c r="L114" s="664">
        <v>129.85</v>
      </c>
      <c r="M114" s="664">
        <v>1</v>
      </c>
      <c r="N114" s="665">
        <v>129.85</v>
      </c>
    </row>
    <row r="115" spans="1:14" ht="14.4" customHeight="1" x14ac:dyDescent="0.3">
      <c r="A115" s="660" t="s">
        <v>588</v>
      </c>
      <c r="B115" s="661" t="s">
        <v>589</v>
      </c>
      <c r="C115" s="662" t="s">
        <v>593</v>
      </c>
      <c r="D115" s="663" t="s">
        <v>3986</v>
      </c>
      <c r="E115" s="662" t="s">
        <v>616</v>
      </c>
      <c r="F115" s="663" t="s">
        <v>3992</v>
      </c>
      <c r="G115" s="662" t="s">
        <v>653</v>
      </c>
      <c r="H115" s="662" t="s">
        <v>1019</v>
      </c>
      <c r="I115" s="662" t="s">
        <v>1020</v>
      </c>
      <c r="J115" s="662" t="s">
        <v>1021</v>
      </c>
      <c r="K115" s="662" t="s">
        <v>1022</v>
      </c>
      <c r="L115" s="664">
        <v>67.489316731126081</v>
      </c>
      <c r="M115" s="664">
        <v>178</v>
      </c>
      <c r="N115" s="665">
        <v>12013.098378140443</v>
      </c>
    </row>
    <row r="116" spans="1:14" ht="14.4" customHeight="1" x14ac:dyDescent="0.3">
      <c r="A116" s="660" t="s">
        <v>588</v>
      </c>
      <c r="B116" s="661" t="s">
        <v>589</v>
      </c>
      <c r="C116" s="662" t="s">
        <v>593</v>
      </c>
      <c r="D116" s="663" t="s">
        <v>3986</v>
      </c>
      <c r="E116" s="662" t="s">
        <v>616</v>
      </c>
      <c r="F116" s="663" t="s">
        <v>3992</v>
      </c>
      <c r="G116" s="662" t="s">
        <v>653</v>
      </c>
      <c r="H116" s="662" t="s">
        <v>1023</v>
      </c>
      <c r="I116" s="662" t="s">
        <v>1023</v>
      </c>
      <c r="J116" s="662" t="s">
        <v>1024</v>
      </c>
      <c r="K116" s="662" t="s">
        <v>1025</v>
      </c>
      <c r="L116" s="664">
        <v>154.5</v>
      </c>
      <c r="M116" s="664">
        <v>1</v>
      </c>
      <c r="N116" s="665">
        <v>154.5</v>
      </c>
    </row>
    <row r="117" spans="1:14" ht="14.4" customHeight="1" x14ac:dyDescent="0.3">
      <c r="A117" s="660" t="s">
        <v>588</v>
      </c>
      <c r="B117" s="661" t="s">
        <v>589</v>
      </c>
      <c r="C117" s="662" t="s">
        <v>593</v>
      </c>
      <c r="D117" s="663" t="s">
        <v>3986</v>
      </c>
      <c r="E117" s="662" t="s">
        <v>616</v>
      </c>
      <c r="F117" s="663" t="s">
        <v>3992</v>
      </c>
      <c r="G117" s="662" t="s">
        <v>653</v>
      </c>
      <c r="H117" s="662" t="s">
        <v>1026</v>
      </c>
      <c r="I117" s="662" t="s">
        <v>1027</v>
      </c>
      <c r="J117" s="662" t="s">
        <v>1028</v>
      </c>
      <c r="K117" s="662" t="s">
        <v>1029</v>
      </c>
      <c r="L117" s="664">
        <v>134.45713037678016</v>
      </c>
      <c r="M117" s="664">
        <v>3</v>
      </c>
      <c r="N117" s="665">
        <v>403.3713911303405</v>
      </c>
    </row>
    <row r="118" spans="1:14" ht="14.4" customHeight="1" x14ac:dyDescent="0.3">
      <c r="A118" s="660" t="s">
        <v>588</v>
      </c>
      <c r="B118" s="661" t="s">
        <v>589</v>
      </c>
      <c r="C118" s="662" t="s">
        <v>593</v>
      </c>
      <c r="D118" s="663" t="s">
        <v>3986</v>
      </c>
      <c r="E118" s="662" t="s">
        <v>616</v>
      </c>
      <c r="F118" s="663" t="s">
        <v>3992</v>
      </c>
      <c r="G118" s="662" t="s">
        <v>653</v>
      </c>
      <c r="H118" s="662" t="s">
        <v>1030</v>
      </c>
      <c r="I118" s="662" t="s">
        <v>1031</v>
      </c>
      <c r="J118" s="662" t="s">
        <v>1032</v>
      </c>
      <c r="K118" s="662" t="s">
        <v>1033</v>
      </c>
      <c r="L118" s="664">
        <v>105.60000000000002</v>
      </c>
      <c r="M118" s="664">
        <v>3</v>
      </c>
      <c r="N118" s="665">
        <v>316.80000000000007</v>
      </c>
    </row>
    <row r="119" spans="1:14" ht="14.4" customHeight="1" x14ac:dyDescent="0.3">
      <c r="A119" s="660" t="s">
        <v>588</v>
      </c>
      <c r="B119" s="661" t="s">
        <v>589</v>
      </c>
      <c r="C119" s="662" t="s">
        <v>593</v>
      </c>
      <c r="D119" s="663" t="s">
        <v>3986</v>
      </c>
      <c r="E119" s="662" t="s">
        <v>616</v>
      </c>
      <c r="F119" s="663" t="s">
        <v>3992</v>
      </c>
      <c r="G119" s="662" t="s">
        <v>653</v>
      </c>
      <c r="H119" s="662" t="s">
        <v>1034</v>
      </c>
      <c r="I119" s="662" t="s">
        <v>1035</v>
      </c>
      <c r="J119" s="662" t="s">
        <v>1036</v>
      </c>
      <c r="K119" s="662" t="s">
        <v>1037</v>
      </c>
      <c r="L119" s="664">
        <v>41.656206378766171</v>
      </c>
      <c r="M119" s="664">
        <v>266</v>
      </c>
      <c r="N119" s="665">
        <v>11080.550896751802</v>
      </c>
    </row>
    <row r="120" spans="1:14" ht="14.4" customHeight="1" x14ac:dyDescent="0.3">
      <c r="A120" s="660" t="s">
        <v>588</v>
      </c>
      <c r="B120" s="661" t="s">
        <v>589</v>
      </c>
      <c r="C120" s="662" t="s">
        <v>593</v>
      </c>
      <c r="D120" s="663" t="s">
        <v>3986</v>
      </c>
      <c r="E120" s="662" t="s">
        <v>616</v>
      </c>
      <c r="F120" s="663" t="s">
        <v>3992</v>
      </c>
      <c r="G120" s="662" t="s">
        <v>653</v>
      </c>
      <c r="H120" s="662" t="s">
        <v>1038</v>
      </c>
      <c r="I120" s="662" t="s">
        <v>1039</v>
      </c>
      <c r="J120" s="662" t="s">
        <v>1040</v>
      </c>
      <c r="K120" s="662" t="s">
        <v>1041</v>
      </c>
      <c r="L120" s="664">
        <v>121.97028574957916</v>
      </c>
      <c r="M120" s="664">
        <v>3</v>
      </c>
      <c r="N120" s="665">
        <v>365.9108572487375</v>
      </c>
    </row>
    <row r="121" spans="1:14" ht="14.4" customHeight="1" x14ac:dyDescent="0.3">
      <c r="A121" s="660" t="s">
        <v>588</v>
      </c>
      <c r="B121" s="661" t="s">
        <v>589</v>
      </c>
      <c r="C121" s="662" t="s">
        <v>593</v>
      </c>
      <c r="D121" s="663" t="s">
        <v>3986</v>
      </c>
      <c r="E121" s="662" t="s">
        <v>616</v>
      </c>
      <c r="F121" s="663" t="s">
        <v>3992</v>
      </c>
      <c r="G121" s="662" t="s">
        <v>653</v>
      </c>
      <c r="H121" s="662" t="s">
        <v>1042</v>
      </c>
      <c r="I121" s="662" t="s">
        <v>1043</v>
      </c>
      <c r="J121" s="662" t="s">
        <v>1044</v>
      </c>
      <c r="K121" s="662" t="s">
        <v>1045</v>
      </c>
      <c r="L121" s="664">
        <v>125.53815225945861</v>
      </c>
      <c r="M121" s="664">
        <v>59</v>
      </c>
      <c r="N121" s="665">
        <v>7406.7509833080585</v>
      </c>
    </row>
    <row r="122" spans="1:14" ht="14.4" customHeight="1" x14ac:dyDescent="0.3">
      <c r="A122" s="660" t="s">
        <v>588</v>
      </c>
      <c r="B122" s="661" t="s">
        <v>589</v>
      </c>
      <c r="C122" s="662" t="s">
        <v>593</v>
      </c>
      <c r="D122" s="663" t="s">
        <v>3986</v>
      </c>
      <c r="E122" s="662" t="s">
        <v>616</v>
      </c>
      <c r="F122" s="663" t="s">
        <v>3992</v>
      </c>
      <c r="G122" s="662" t="s">
        <v>653</v>
      </c>
      <c r="H122" s="662" t="s">
        <v>1046</v>
      </c>
      <c r="I122" s="662" t="s">
        <v>1047</v>
      </c>
      <c r="J122" s="662" t="s">
        <v>1044</v>
      </c>
      <c r="K122" s="662" t="s">
        <v>1048</v>
      </c>
      <c r="L122" s="664">
        <v>143.04385875603643</v>
      </c>
      <c r="M122" s="664">
        <v>55</v>
      </c>
      <c r="N122" s="665">
        <v>7867.4122315820032</v>
      </c>
    </row>
    <row r="123" spans="1:14" ht="14.4" customHeight="1" x14ac:dyDescent="0.3">
      <c r="A123" s="660" t="s">
        <v>588</v>
      </c>
      <c r="B123" s="661" t="s">
        <v>589</v>
      </c>
      <c r="C123" s="662" t="s">
        <v>593</v>
      </c>
      <c r="D123" s="663" t="s">
        <v>3986</v>
      </c>
      <c r="E123" s="662" t="s">
        <v>616</v>
      </c>
      <c r="F123" s="663" t="s">
        <v>3992</v>
      </c>
      <c r="G123" s="662" t="s">
        <v>653</v>
      </c>
      <c r="H123" s="662" t="s">
        <v>1049</v>
      </c>
      <c r="I123" s="662" t="s">
        <v>1050</v>
      </c>
      <c r="J123" s="662" t="s">
        <v>1051</v>
      </c>
      <c r="K123" s="662" t="s">
        <v>1052</v>
      </c>
      <c r="L123" s="664">
        <v>72.551212914642562</v>
      </c>
      <c r="M123" s="664">
        <v>41</v>
      </c>
      <c r="N123" s="665">
        <v>2974.5997295003449</v>
      </c>
    </row>
    <row r="124" spans="1:14" ht="14.4" customHeight="1" x14ac:dyDescent="0.3">
      <c r="A124" s="660" t="s">
        <v>588</v>
      </c>
      <c r="B124" s="661" t="s">
        <v>589</v>
      </c>
      <c r="C124" s="662" t="s">
        <v>593</v>
      </c>
      <c r="D124" s="663" t="s">
        <v>3986</v>
      </c>
      <c r="E124" s="662" t="s">
        <v>616</v>
      </c>
      <c r="F124" s="663" t="s">
        <v>3992</v>
      </c>
      <c r="G124" s="662" t="s">
        <v>653</v>
      </c>
      <c r="H124" s="662" t="s">
        <v>1053</v>
      </c>
      <c r="I124" s="662" t="s">
        <v>1054</v>
      </c>
      <c r="J124" s="662" t="s">
        <v>1055</v>
      </c>
      <c r="K124" s="662" t="s">
        <v>1056</v>
      </c>
      <c r="L124" s="664">
        <v>59.350058550682199</v>
      </c>
      <c r="M124" s="664">
        <v>1</v>
      </c>
      <c r="N124" s="665">
        <v>59.350058550682199</v>
      </c>
    </row>
    <row r="125" spans="1:14" ht="14.4" customHeight="1" x14ac:dyDescent="0.3">
      <c r="A125" s="660" t="s">
        <v>588</v>
      </c>
      <c r="B125" s="661" t="s">
        <v>589</v>
      </c>
      <c r="C125" s="662" t="s">
        <v>593</v>
      </c>
      <c r="D125" s="663" t="s">
        <v>3986</v>
      </c>
      <c r="E125" s="662" t="s">
        <v>616</v>
      </c>
      <c r="F125" s="663" t="s">
        <v>3992</v>
      </c>
      <c r="G125" s="662" t="s">
        <v>653</v>
      </c>
      <c r="H125" s="662" t="s">
        <v>1057</v>
      </c>
      <c r="I125" s="662" t="s">
        <v>1058</v>
      </c>
      <c r="J125" s="662" t="s">
        <v>1059</v>
      </c>
      <c r="K125" s="662" t="s">
        <v>1060</v>
      </c>
      <c r="L125" s="664">
        <v>46.625725773756017</v>
      </c>
      <c r="M125" s="664">
        <v>195</v>
      </c>
      <c r="N125" s="665">
        <v>9092.0165258824236</v>
      </c>
    </row>
    <row r="126" spans="1:14" ht="14.4" customHeight="1" x14ac:dyDescent="0.3">
      <c r="A126" s="660" t="s">
        <v>588</v>
      </c>
      <c r="B126" s="661" t="s">
        <v>589</v>
      </c>
      <c r="C126" s="662" t="s">
        <v>593</v>
      </c>
      <c r="D126" s="663" t="s">
        <v>3986</v>
      </c>
      <c r="E126" s="662" t="s">
        <v>616</v>
      </c>
      <c r="F126" s="663" t="s">
        <v>3992</v>
      </c>
      <c r="G126" s="662" t="s">
        <v>653</v>
      </c>
      <c r="H126" s="662" t="s">
        <v>1061</v>
      </c>
      <c r="I126" s="662" t="s">
        <v>1062</v>
      </c>
      <c r="J126" s="662" t="s">
        <v>1063</v>
      </c>
      <c r="K126" s="662" t="s">
        <v>1064</v>
      </c>
      <c r="L126" s="664">
        <v>133.95483140847952</v>
      </c>
      <c r="M126" s="664">
        <v>6</v>
      </c>
      <c r="N126" s="665">
        <v>803.72898845087718</v>
      </c>
    </row>
    <row r="127" spans="1:14" ht="14.4" customHeight="1" x14ac:dyDescent="0.3">
      <c r="A127" s="660" t="s">
        <v>588</v>
      </c>
      <c r="B127" s="661" t="s">
        <v>589</v>
      </c>
      <c r="C127" s="662" t="s">
        <v>593</v>
      </c>
      <c r="D127" s="663" t="s">
        <v>3986</v>
      </c>
      <c r="E127" s="662" t="s">
        <v>616</v>
      </c>
      <c r="F127" s="663" t="s">
        <v>3992</v>
      </c>
      <c r="G127" s="662" t="s">
        <v>653</v>
      </c>
      <c r="H127" s="662" t="s">
        <v>1065</v>
      </c>
      <c r="I127" s="662" t="s">
        <v>1066</v>
      </c>
      <c r="J127" s="662" t="s">
        <v>1067</v>
      </c>
      <c r="K127" s="662" t="s">
        <v>1068</v>
      </c>
      <c r="L127" s="664">
        <v>50.890000000000015</v>
      </c>
      <c r="M127" s="664">
        <v>2</v>
      </c>
      <c r="N127" s="665">
        <v>101.78000000000003</v>
      </c>
    </row>
    <row r="128" spans="1:14" ht="14.4" customHeight="1" x14ac:dyDescent="0.3">
      <c r="A128" s="660" t="s">
        <v>588</v>
      </c>
      <c r="B128" s="661" t="s">
        <v>589</v>
      </c>
      <c r="C128" s="662" t="s">
        <v>593</v>
      </c>
      <c r="D128" s="663" t="s">
        <v>3986</v>
      </c>
      <c r="E128" s="662" t="s">
        <v>616</v>
      </c>
      <c r="F128" s="663" t="s">
        <v>3992</v>
      </c>
      <c r="G128" s="662" t="s">
        <v>653</v>
      </c>
      <c r="H128" s="662" t="s">
        <v>1069</v>
      </c>
      <c r="I128" s="662" t="s">
        <v>1069</v>
      </c>
      <c r="J128" s="662" t="s">
        <v>1070</v>
      </c>
      <c r="K128" s="662" t="s">
        <v>1071</v>
      </c>
      <c r="L128" s="664">
        <v>105.79220951174052</v>
      </c>
      <c r="M128" s="664">
        <v>61</v>
      </c>
      <c r="N128" s="665">
        <v>6453.3247802161723</v>
      </c>
    </row>
    <row r="129" spans="1:14" ht="14.4" customHeight="1" x14ac:dyDescent="0.3">
      <c r="A129" s="660" t="s">
        <v>588</v>
      </c>
      <c r="B129" s="661" t="s">
        <v>589</v>
      </c>
      <c r="C129" s="662" t="s">
        <v>593</v>
      </c>
      <c r="D129" s="663" t="s">
        <v>3986</v>
      </c>
      <c r="E129" s="662" t="s">
        <v>616</v>
      </c>
      <c r="F129" s="663" t="s">
        <v>3992</v>
      </c>
      <c r="G129" s="662" t="s">
        <v>653</v>
      </c>
      <c r="H129" s="662" t="s">
        <v>1072</v>
      </c>
      <c r="I129" s="662" t="s">
        <v>1073</v>
      </c>
      <c r="J129" s="662" t="s">
        <v>1074</v>
      </c>
      <c r="K129" s="662" t="s">
        <v>1075</v>
      </c>
      <c r="L129" s="664">
        <v>41.883307538983431</v>
      </c>
      <c r="M129" s="664">
        <v>79</v>
      </c>
      <c r="N129" s="665">
        <v>3308.7812955796912</v>
      </c>
    </row>
    <row r="130" spans="1:14" ht="14.4" customHeight="1" x14ac:dyDescent="0.3">
      <c r="A130" s="660" t="s">
        <v>588</v>
      </c>
      <c r="B130" s="661" t="s">
        <v>589</v>
      </c>
      <c r="C130" s="662" t="s">
        <v>593</v>
      </c>
      <c r="D130" s="663" t="s">
        <v>3986</v>
      </c>
      <c r="E130" s="662" t="s">
        <v>616</v>
      </c>
      <c r="F130" s="663" t="s">
        <v>3992</v>
      </c>
      <c r="G130" s="662" t="s">
        <v>653</v>
      </c>
      <c r="H130" s="662" t="s">
        <v>1076</v>
      </c>
      <c r="I130" s="662" t="s">
        <v>1077</v>
      </c>
      <c r="J130" s="662" t="s">
        <v>1074</v>
      </c>
      <c r="K130" s="662" t="s">
        <v>1078</v>
      </c>
      <c r="L130" s="664">
        <v>292.50988559278278</v>
      </c>
      <c r="M130" s="664">
        <v>14</v>
      </c>
      <c r="N130" s="665">
        <v>4095.1383982989591</v>
      </c>
    </row>
    <row r="131" spans="1:14" ht="14.4" customHeight="1" x14ac:dyDescent="0.3">
      <c r="A131" s="660" t="s">
        <v>588</v>
      </c>
      <c r="B131" s="661" t="s">
        <v>589</v>
      </c>
      <c r="C131" s="662" t="s">
        <v>593</v>
      </c>
      <c r="D131" s="663" t="s">
        <v>3986</v>
      </c>
      <c r="E131" s="662" t="s">
        <v>616</v>
      </c>
      <c r="F131" s="663" t="s">
        <v>3992</v>
      </c>
      <c r="G131" s="662" t="s">
        <v>653</v>
      </c>
      <c r="H131" s="662" t="s">
        <v>1079</v>
      </c>
      <c r="I131" s="662" t="s">
        <v>1080</v>
      </c>
      <c r="J131" s="662" t="s">
        <v>1081</v>
      </c>
      <c r="K131" s="662" t="s">
        <v>1082</v>
      </c>
      <c r="L131" s="664">
        <v>75.969999999999985</v>
      </c>
      <c r="M131" s="664">
        <v>1</v>
      </c>
      <c r="N131" s="665">
        <v>75.969999999999985</v>
      </c>
    </row>
    <row r="132" spans="1:14" ht="14.4" customHeight="1" x14ac:dyDescent="0.3">
      <c r="A132" s="660" t="s">
        <v>588</v>
      </c>
      <c r="B132" s="661" t="s">
        <v>589</v>
      </c>
      <c r="C132" s="662" t="s">
        <v>593</v>
      </c>
      <c r="D132" s="663" t="s">
        <v>3986</v>
      </c>
      <c r="E132" s="662" t="s">
        <v>616</v>
      </c>
      <c r="F132" s="663" t="s">
        <v>3992</v>
      </c>
      <c r="G132" s="662" t="s">
        <v>653</v>
      </c>
      <c r="H132" s="662" t="s">
        <v>1083</v>
      </c>
      <c r="I132" s="662" t="s">
        <v>1084</v>
      </c>
      <c r="J132" s="662" t="s">
        <v>1085</v>
      </c>
      <c r="K132" s="662" t="s">
        <v>1086</v>
      </c>
      <c r="L132" s="664">
        <v>392.89002555509728</v>
      </c>
      <c r="M132" s="664">
        <v>32</v>
      </c>
      <c r="N132" s="665">
        <v>12572.480817763113</v>
      </c>
    </row>
    <row r="133" spans="1:14" ht="14.4" customHeight="1" x14ac:dyDescent="0.3">
      <c r="A133" s="660" t="s">
        <v>588</v>
      </c>
      <c r="B133" s="661" t="s">
        <v>589</v>
      </c>
      <c r="C133" s="662" t="s">
        <v>593</v>
      </c>
      <c r="D133" s="663" t="s">
        <v>3986</v>
      </c>
      <c r="E133" s="662" t="s">
        <v>616</v>
      </c>
      <c r="F133" s="663" t="s">
        <v>3992</v>
      </c>
      <c r="G133" s="662" t="s">
        <v>653</v>
      </c>
      <c r="H133" s="662" t="s">
        <v>1087</v>
      </c>
      <c r="I133" s="662" t="s">
        <v>1088</v>
      </c>
      <c r="J133" s="662" t="s">
        <v>1089</v>
      </c>
      <c r="K133" s="662" t="s">
        <v>1090</v>
      </c>
      <c r="L133" s="664">
        <v>121.64044203391528</v>
      </c>
      <c r="M133" s="664">
        <v>1</v>
      </c>
      <c r="N133" s="665">
        <v>121.64044203391528</v>
      </c>
    </row>
    <row r="134" spans="1:14" ht="14.4" customHeight="1" x14ac:dyDescent="0.3">
      <c r="A134" s="660" t="s">
        <v>588</v>
      </c>
      <c r="B134" s="661" t="s">
        <v>589</v>
      </c>
      <c r="C134" s="662" t="s">
        <v>593</v>
      </c>
      <c r="D134" s="663" t="s">
        <v>3986</v>
      </c>
      <c r="E134" s="662" t="s">
        <v>616</v>
      </c>
      <c r="F134" s="663" t="s">
        <v>3992</v>
      </c>
      <c r="G134" s="662" t="s">
        <v>653</v>
      </c>
      <c r="H134" s="662" t="s">
        <v>1091</v>
      </c>
      <c r="I134" s="662" t="s">
        <v>1092</v>
      </c>
      <c r="J134" s="662" t="s">
        <v>1093</v>
      </c>
      <c r="K134" s="662" t="s">
        <v>1094</v>
      </c>
      <c r="L134" s="664">
        <v>49.546130397390797</v>
      </c>
      <c r="M134" s="664">
        <v>30</v>
      </c>
      <c r="N134" s="665">
        <v>1486.3839119217239</v>
      </c>
    </row>
    <row r="135" spans="1:14" ht="14.4" customHeight="1" x14ac:dyDescent="0.3">
      <c r="A135" s="660" t="s">
        <v>588</v>
      </c>
      <c r="B135" s="661" t="s">
        <v>589</v>
      </c>
      <c r="C135" s="662" t="s">
        <v>593</v>
      </c>
      <c r="D135" s="663" t="s">
        <v>3986</v>
      </c>
      <c r="E135" s="662" t="s">
        <v>616</v>
      </c>
      <c r="F135" s="663" t="s">
        <v>3992</v>
      </c>
      <c r="G135" s="662" t="s">
        <v>653</v>
      </c>
      <c r="H135" s="662" t="s">
        <v>1095</v>
      </c>
      <c r="I135" s="662" t="s">
        <v>1096</v>
      </c>
      <c r="J135" s="662" t="s">
        <v>1093</v>
      </c>
      <c r="K135" s="662" t="s">
        <v>1097</v>
      </c>
      <c r="L135" s="664">
        <v>91.728501173766176</v>
      </c>
      <c r="M135" s="664">
        <v>68</v>
      </c>
      <c r="N135" s="665">
        <v>6237.5380798161004</v>
      </c>
    </row>
    <row r="136" spans="1:14" ht="14.4" customHeight="1" x14ac:dyDescent="0.3">
      <c r="A136" s="660" t="s">
        <v>588</v>
      </c>
      <c r="B136" s="661" t="s">
        <v>589</v>
      </c>
      <c r="C136" s="662" t="s">
        <v>593</v>
      </c>
      <c r="D136" s="663" t="s">
        <v>3986</v>
      </c>
      <c r="E136" s="662" t="s">
        <v>616</v>
      </c>
      <c r="F136" s="663" t="s">
        <v>3992</v>
      </c>
      <c r="G136" s="662" t="s">
        <v>653</v>
      </c>
      <c r="H136" s="662" t="s">
        <v>1098</v>
      </c>
      <c r="I136" s="662" t="s">
        <v>1099</v>
      </c>
      <c r="J136" s="662" t="s">
        <v>1100</v>
      </c>
      <c r="K136" s="662" t="s">
        <v>1101</v>
      </c>
      <c r="L136" s="664">
        <v>55.45000000000001</v>
      </c>
      <c r="M136" s="664">
        <v>3</v>
      </c>
      <c r="N136" s="665">
        <v>166.35000000000002</v>
      </c>
    </row>
    <row r="137" spans="1:14" ht="14.4" customHeight="1" x14ac:dyDescent="0.3">
      <c r="A137" s="660" t="s">
        <v>588</v>
      </c>
      <c r="B137" s="661" t="s">
        <v>589</v>
      </c>
      <c r="C137" s="662" t="s">
        <v>593</v>
      </c>
      <c r="D137" s="663" t="s">
        <v>3986</v>
      </c>
      <c r="E137" s="662" t="s">
        <v>616</v>
      </c>
      <c r="F137" s="663" t="s">
        <v>3992</v>
      </c>
      <c r="G137" s="662" t="s">
        <v>653</v>
      </c>
      <c r="H137" s="662" t="s">
        <v>1102</v>
      </c>
      <c r="I137" s="662" t="s">
        <v>1103</v>
      </c>
      <c r="J137" s="662" t="s">
        <v>1104</v>
      </c>
      <c r="K137" s="662" t="s">
        <v>1105</v>
      </c>
      <c r="L137" s="664">
        <v>37.931428571428576</v>
      </c>
      <c r="M137" s="664">
        <v>7</v>
      </c>
      <c r="N137" s="665">
        <v>265.52000000000004</v>
      </c>
    </row>
    <row r="138" spans="1:14" ht="14.4" customHeight="1" x14ac:dyDescent="0.3">
      <c r="A138" s="660" t="s">
        <v>588</v>
      </c>
      <c r="B138" s="661" t="s">
        <v>589</v>
      </c>
      <c r="C138" s="662" t="s">
        <v>593</v>
      </c>
      <c r="D138" s="663" t="s">
        <v>3986</v>
      </c>
      <c r="E138" s="662" t="s">
        <v>616</v>
      </c>
      <c r="F138" s="663" t="s">
        <v>3992</v>
      </c>
      <c r="G138" s="662" t="s">
        <v>653</v>
      </c>
      <c r="H138" s="662" t="s">
        <v>1106</v>
      </c>
      <c r="I138" s="662" t="s">
        <v>1107</v>
      </c>
      <c r="J138" s="662" t="s">
        <v>1108</v>
      </c>
      <c r="K138" s="662" t="s">
        <v>1109</v>
      </c>
      <c r="L138" s="664">
        <v>112.51115193611076</v>
      </c>
      <c r="M138" s="664">
        <v>11</v>
      </c>
      <c r="N138" s="665">
        <v>1237.6226712972184</v>
      </c>
    </row>
    <row r="139" spans="1:14" ht="14.4" customHeight="1" x14ac:dyDescent="0.3">
      <c r="A139" s="660" t="s">
        <v>588</v>
      </c>
      <c r="B139" s="661" t="s">
        <v>589</v>
      </c>
      <c r="C139" s="662" t="s">
        <v>593</v>
      </c>
      <c r="D139" s="663" t="s">
        <v>3986</v>
      </c>
      <c r="E139" s="662" t="s">
        <v>616</v>
      </c>
      <c r="F139" s="663" t="s">
        <v>3992</v>
      </c>
      <c r="G139" s="662" t="s">
        <v>653</v>
      </c>
      <c r="H139" s="662" t="s">
        <v>1110</v>
      </c>
      <c r="I139" s="662" t="s">
        <v>1111</v>
      </c>
      <c r="J139" s="662" t="s">
        <v>1112</v>
      </c>
      <c r="K139" s="662" t="s">
        <v>1113</v>
      </c>
      <c r="L139" s="664">
        <v>39.089999999999996</v>
      </c>
      <c r="M139" s="664">
        <v>1</v>
      </c>
      <c r="N139" s="665">
        <v>39.089999999999996</v>
      </c>
    </row>
    <row r="140" spans="1:14" ht="14.4" customHeight="1" x14ac:dyDescent="0.3">
      <c r="A140" s="660" t="s">
        <v>588</v>
      </c>
      <c r="B140" s="661" t="s">
        <v>589</v>
      </c>
      <c r="C140" s="662" t="s">
        <v>593</v>
      </c>
      <c r="D140" s="663" t="s">
        <v>3986</v>
      </c>
      <c r="E140" s="662" t="s">
        <v>616</v>
      </c>
      <c r="F140" s="663" t="s">
        <v>3992</v>
      </c>
      <c r="G140" s="662" t="s">
        <v>653</v>
      </c>
      <c r="H140" s="662" t="s">
        <v>1114</v>
      </c>
      <c r="I140" s="662" t="s">
        <v>1115</v>
      </c>
      <c r="J140" s="662" t="s">
        <v>1116</v>
      </c>
      <c r="K140" s="662" t="s">
        <v>1117</v>
      </c>
      <c r="L140" s="664">
        <v>160.53087053662216</v>
      </c>
      <c r="M140" s="664">
        <v>1</v>
      </c>
      <c r="N140" s="665">
        <v>160.53087053662216</v>
      </c>
    </row>
    <row r="141" spans="1:14" ht="14.4" customHeight="1" x14ac:dyDescent="0.3">
      <c r="A141" s="660" t="s">
        <v>588</v>
      </c>
      <c r="B141" s="661" t="s">
        <v>589</v>
      </c>
      <c r="C141" s="662" t="s">
        <v>593</v>
      </c>
      <c r="D141" s="663" t="s">
        <v>3986</v>
      </c>
      <c r="E141" s="662" t="s">
        <v>616</v>
      </c>
      <c r="F141" s="663" t="s">
        <v>3992</v>
      </c>
      <c r="G141" s="662" t="s">
        <v>653</v>
      </c>
      <c r="H141" s="662" t="s">
        <v>1118</v>
      </c>
      <c r="I141" s="662" t="s">
        <v>1119</v>
      </c>
      <c r="J141" s="662" t="s">
        <v>811</v>
      </c>
      <c r="K141" s="662" t="s">
        <v>1120</v>
      </c>
      <c r="L141" s="664">
        <v>167.23017976467494</v>
      </c>
      <c r="M141" s="664">
        <v>2</v>
      </c>
      <c r="N141" s="665">
        <v>334.46035952934989</v>
      </c>
    </row>
    <row r="142" spans="1:14" ht="14.4" customHeight="1" x14ac:dyDescent="0.3">
      <c r="A142" s="660" t="s">
        <v>588</v>
      </c>
      <c r="B142" s="661" t="s">
        <v>589</v>
      </c>
      <c r="C142" s="662" t="s">
        <v>593</v>
      </c>
      <c r="D142" s="663" t="s">
        <v>3986</v>
      </c>
      <c r="E142" s="662" t="s">
        <v>616</v>
      </c>
      <c r="F142" s="663" t="s">
        <v>3992</v>
      </c>
      <c r="G142" s="662" t="s">
        <v>653</v>
      </c>
      <c r="H142" s="662" t="s">
        <v>1121</v>
      </c>
      <c r="I142" s="662" t="s">
        <v>1122</v>
      </c>
      <c r="J142" s="662" t="s">
        <v>1123</v>
      </c>
      <c r="K142" s="662" t="s">
        <v>1124</v>
      </c>
      <c r="L142" s="664">
        <v>9.749279445611954</v>
      </c>
      <c r="M142" s="664">
        <v>137</v>
      </c>
      <c r="N142" s="665">
        <v>1335.6512840488376</v>
      </c>
    </row>
    <row r="143" spans="1:14" ht="14.4" customHeight="1" x14ac:dyDescent="0.3">
      <c r="A143" s="660" t="s">
        <v>588</v>
      </c>
      <c r="B143" s="661" t="s">
        <v>589</v>
      </c>
      <c r="C143" s="662" t="s">
        <v>593</v>
      </c>
      <c r="D143" s="663" t="s">
        <v>3986</v>
      </c>
      <c r="E143" s="662" t="s">
        <v>616</v>
      </c>
      <c r="F143" s="663" t="s">
        <v>3992</v>
      </c>
      <c r="G143" s="662" t="s">
        <v>653</v>
      </c>
      <c r="H143" s="662" t="s">
        <v>1125</v>
      </c>
      <c r="I143" s="662" t="s">
        <v>1126</v>
      </c>
      <c r="J143" s="662" t="s">
        <v>1127</v>
      </c>
      <c r="K143" s="662" t="s">
        <v>1128</v>
      </c>
      <c r="L143" s="664">
        <v>56.772586021520588</v>
      </c>
      <c r="M143" s="664">
        <v>20</v>
      </c>
      <c r="N143" s="665">
        <v>1135.4517204304118</v>
      </c>
    </row>
    <row r="144" spans="1:14" ht="14.4" customHeight="1" x14ac:dyDescent="0.3">
      <c r="A144" s="660" t="s">
        <v>588</v>
      </c>
      <c r="B144" s="661" t="s">
        <v>589</v>
      </c>
      <c r="C144" s="662" t="s">
        <v>593</v>
      </c>
      <c r="D144" s="663" t="s">
        <v>3986</v>
      </c>
      <c r="E144" s="662" t="s">
        <v>616</v>
      </c>
      <c r="F144" s="663" t="s">
        <v>3992</v>
      </c>
      <c r="G144" s="662" t="s">
        <v>653</v>
      </c>
      <c r="H144" s="662" t="s">
        <v>1129</v>
      </c>
      <c r="I144" s="662" t="s">
        <v>1130</v>
      </c>
      <c r="J144" s="662" t="s">
        <v>1131</v>
      </c>
      <c r="K144" s="662" t="s">
        <v>1132</v>
      </c>
      <c r="L144" s="664">
        <v>27.514763014458282</v>
      </c>
      <c r="M144" s="664">
        <v>19</v>
      </c>
      <c r="N144" s="665">
        <v>522.78049727470739</v>
      </c>
    </row>
    <row r="145" spans="1:14" ht="14.4" customHeight="1" x14ac:dyDescent="0.3">
      <c r="A145" s="660" t="s">
        <v>588</v>
      </c>
      <c r="B145" s="661" t="s">
        <v>589</v>
      </c>
      <c r="C145" s="662" t="s">
        <v>593</v>
      </c>
      <c r="D145" s="663" t="s">
        <v>3986</v>
      </c>
      <c r="E145" s="662" t="s">
        <v>616</v>
      </c>
      <c r="F145" s="663" t="s">
        <v>3992</v>
      </c>
      <c r="G145" s="662" t="s">
        <v>653</v>
      </c>
      <c r="H145" s="662" t="s">
        <v>1133</v>
      </c>
      <c r="I145" s="662" t="s">
        <v>1134</v>
      </c>
      <c r="J145" s="662" t="s">
        <v>1135</v>
      </c>
      <c r="K145" s="662" t="s">
        <v>1136</v>
      </c>
      <c r="L145" s="664">
        <v>152.07533385693569</v>
      </c>
      <c r="M145" s="664">
        <v>69</v>
      </c>
      <c r="N145" s="665">
        <v>10493.198036128562</v>
      </c>
    </row>
    <row r="146" spans="1:14" ht="14.4" customHeight="1" x14ac:dyDescent="0.3">
      <c r="A146" s="660" t="s">
        <v>588</v>
      </c>
      <c r="B146" s="661" t="s">
        <v>589</v>
      </c>
      <c r="C146" s="662" t="s">
        <v>593</v>
      </c>
      <c r="D146" s="663" t="s">
        <v>3986</v>
      </c>
      <c r="E146" s="662" t="s">
        <v>616</v>
      </c>
      <c r="F146" s="663" t="s">
        <v>3992</v>
      </c>
      <c r="G146" s="662" t="s">
        <v>653</v>
      </c>
      <c r="H146" s="662" t="s">
        <v>1137</v>
      </c>
      <c r="I146" s="662" t="s">
        <v>237</v>
      </c>
      <c r="J146" s="662" t="s">
        <v>1138</v>
      </c>
      <c r="K146" s="662"/>
      <c r="L146" s="664">
        <v>97.320299670272149</v>
      </c>
      <c r="M146" s="664">
        <v>45</v>
      </c>
      <c r="N146" s="665">
        <v>4379.4134851622466</v>
      </c>
    </row>
    <row r="147" spans="1:14" ht="14.4" customHeight="1" x14ac:dyDescent="0.3">
      <c r="A147" s="660" t="s">
        <v>588</v>
      </c>
      <c r="B147" s="661" t="s">
        <v>589</v>
      </c>
      <c r="C147" s="662" t="s">
        <v>593</v>
      </c>
      <c r="D147" s="663" t="s">
        <v>3986</v>
      </c>
      <c r="E147" s="662" t="s">
        <v>616</v>
      </c>
      <c r="F147" s="663" t="s">
        <v>3992</v>
      </c>
      <c r="G147" s="662" t="s">
        <v>653</v>
      </c>
      <c r="H147" s="662" t="s">
        <v>1139</v>
      </c>
      <c r="I147" s="662" t="s">
        <v>237</v>
      </c>
      <c r="J147" s="662" t="s">
        <v>1140</v>
      </c>
      <c r="K147" s="662"/>
      <c r="L147" s="664">
        <v>21.310008863088278</v>
      </c>
      <c r="M147" s="664">
        <v>16</v>
      </c>
      <c r="N147" s="665">
        <v>340.96014180941245</v>
      </c>
    </row>
    <row r="148" spans="1:14" ht="14.4" customHeight="1" x14ac:dyDescent="0.3">
      <c r="A148" s="660" t="s">
        <v>588</v>
      </c>
      <c r="B148" s="661" t="s">
        <v>589</v>
      </c>
      <c r="C148" s="662" t="s">
        <v>593</v>
      </c>
      <c r="D148" s="663" t="s">
        <v>3986</v>
      </c>
      <c r="E148" s="662" t="s">
        <v>616</v>
      </c>
      <c r="F148" s="663" t="s">
        <v>3992</v>
      </c>
      <c r="G148" s="662" t="s">
        <v>653</v>
      </c>
      <c r="H148" s="662" t="s">
        <v>1141</v>
      </c>
      <c r="I148" s="662" t="s">
        <v>237</v>
      </c>
      <c r="J148" s="662" t="s">
        <v>1142</v>
      </c>
      <c r="K148" s="662"/>
      <c r="L148" s="664">
        <v>41.04</v>
      </c>
      <c r="M148" s="664">
        <v>1</v>
      </c>
      <c r="N148" s="665">
        <v>41.04</v>
      </c>
    </row>
    <row r="149" spans="1:14" ht="14.4" customHeight="1" x14ac:dyDescent="0.3">
      <c r="A149" s="660" t="s">
        <v>588</v>
      </c>
      <c r="B149" s="661" t="s">
        <v>589</v>
      </c>
      <c r="C149" s="662" t="s">
        <v>593</v>
      </c>
      <c r="D149" s="663" t="s">
        <v>3986</v>
      </c>
      <c r="E149" s="662" t="s">
        <v>616</v>
      </c>
      <c r="F149" s="663" t="s">
        <v>3992</v>
      </c>
      <c r="G149" s="662" t="s">
        <v>653</v>
      </c>
      <c r="H149" s="662" t="s">
        <v>1143</v>
      </c>
      <c r="I149" s="662" t="s">
        <v>237</v>
      </c>
      <c r="J149" s="662" t="s">
        <v>1144</v>
      </c>
      <c r="K149" s="662"/>
      <c r="L149" s="664">
        <v>37.344999999999992</v>
      </c>
      <c r="M149" s="664">
        <v>2</v>
      </c>
      <c r="N149" s="665">
        <v>74.689999999999984</v>
      </c>
    </row>
    <row r="150" spans="1:14" ht="14.4" customHeight="1" x14ac:dyDescent="0.3">
      <c r="A150" s="660" t="s">
        <v>588</v>
      </c>
      <c r="B150" s="661" t="s">
        <v>589</v>
      </c>
      <c r="C150" s="662" t="s">
        <v>593</v>
      </c>
      <c r="D150" s="663" t="s">
        <v>3986</v>
      </c>
      <c r="E150" s="662" t="s">
        <v>616</v>
      </c>
      <c r="F150" s="663" t="s">
        <v>3992</v>
      </c>
      <c r="G150" s="662" t="s">
        <v>653</v>
      </c>
      <c r="H150" s="662" t="s">
        <v>1145</v>
      </c>
      <c r="I150" s="662" t="s">
        <v>237</v>
      </c>
      <c r="J150" s="662" t="s">
        <v>1146</v>
      </c>
      <c r="K150" s="662"/>
      <c r="L150" s="664">
        <v>145.52597590794352</v>
      </c>
      <c r="M150" s="664">
        <v>5</v>
      </c>
      <c r="N150" s="665">
        <v>727.62987953971765</v>
      </c>
    </row>
    <row r="151" spans="1:14" ht="14.4" customHeight="1" x14ac:dyDescent="0.3">
      <c r="A151" s="660" t="s">
        <v>588</v>
      </c>
      <c r="B151" s="661" t="s">
        <v>589</v>
      </c>
      <c r="C151" s="662" t="s">
        <v>593</v>
      </c>
      <c r="D151" s="663" t="s">
        <v>3986</v>
      </c>
      <c r="E151" s="662" t="s">
        <v>616</v>
      </c>
      <c r="F151" s="663" t="s">
        <v>3992</v>
      </c>
      <c r="G151" s="662" t="s">
        <v>653</v>
      </c>
      <c r="H151" s="662" t="s">
        <v>1147</v>
      </c>
      <c r="I151" s="662" t="s">
        <v>237</v>
      </c>
      <c r="J151" s="662" t="s">
        <v>1148</v>
      </c>
      <c r="K151" s="662"/>
      <c r="L151" s="664">
        <v>100.68</v>
      </c>
      <c r="M151" s="664">
        <v>4</v>
      </c>
      <c r="N151" s="665">
        <v>402.72</v>
      </c>
    </row>
    <row r="152" spans="1:14" ht="14.4" customHeight="1" x14ac:dyDescent="0.3">
      <c r="A152" s="660" t="s">
        <v>588</v>
      </c>
      <c r="B152" s="661" t="s">
        <v>589</v>
      </c>
      <c r="C152" s="662" t="s">
        <v>593</v>
      </c>
      <c r="D152" s="663" t="s">
        <v>3986</v>
      </c>
      <c r="E152" s="662" t="s">
        <v>616</v>
      </c>
      <c r="F152" s="663" t="s">
        <v>3992</v>
      </c>
      <c r="G152" s="662" t="s">
        <v>653</v>
      </c>
      <c r="H152" s="662" t="s">
        <v>1149</v>
      </c>
      <c r="I152" s="662" t="s">
        <v>1150</v>
      </c>
      <c r="J152" s="662" t="s">
        <v>1151</v>
      </c>
      <c r="K152" s="662" t="s">
        <v>1152</v>
      </c>
      <c r="L152" s="664">
        <v>70.034739513029109</v>
      </c>
      <c r="M152" s="664">
        <v>20</v>
      </c>
      <c r="N152" s="665">
        <v>1400.6947902605821</v>
      </c>
    </row>
    <row r="153" spans="1:14" ht="14.4" customHeight="1" x14ac:dyDescent="0.3">
      <c r="A153" s="660" t="s">
        <v>588</v>
      </c>
      <c r="B153" s="661" t="s">
        <v>589</v>
      </c>
      <c r="C153" s="662" t="s">
        <v>593</v>
      </c>
      <c r="D153" s="663" t="s">
        <v>3986</v>
      </c>
      <c r="E153" s="662" t="s">
        <v>616</v>
      </c>
      <c r="F153" s="663" t="s">
        <v>3992</v>
      </c>
      <c r="G153" s="662" t="s">
        <v>653</v>
      </c>
      <c r="H153" s="662" t="s">
        <v>1153</v>
      </c>
      <c r="I153" s="662" t="s">
        <v>237</v>
      </c>
      <c r="J153" s="662" t="s">
        <v>1154</v>
      </c>
      <c r="K153" s="662"/>
      <c r="L153" s="664">
        <v>20.309999999999999</v>
      </c>
      <c r="M153" s="664">
        <v>7</v>
      </c>
      <c r="N153" s="665">
        <v>142.16999999999999</v>
      </c>
    </row>
    <row r="154" spans="1:14" ht="14.4" customHeight="1" x14ac:dyDescent="0.3">
      <c r="A154" s="660" t="s">
        <v>588</v>
      </c>
      <c r="B154" s="661" t="s">
        <v>589</v>
      </c>
      <c r="C154" s="662" t="s">
        <v>593</v>
      </c>
      <c r="D154" s="663" t="s">
        <v>3986</v>
      </c>
      <c r="E154" s="662" t="s">
        <v>616</v>
      </c>
      <c r="F154" s="663" t="s">
        <v>3992</v>
      </c>
      <c r="G154" s="662" t="s">
        <v>653</v>
      </c>
      <c r="H154" s="662" t="s">
        <v>1155</v>
      </c>
      <c r="I154" s="662" t="s">
        <v>1156</v>
      </c>
      <c r="J154" s="662" t="s">
        <v>1157</v>
      </c>
      <c r="K154" s="662" t="s">
        <v>954</v>
      </c>
      <c r="L154" s="664">
        <v>26.071951870331752</v>
      </c>
      <c r="M154" s="664">
        <v>10</v>
      </c>
      <c r="N154" s="665">
        <v>260.71951870331753</v>
      </c>
    </row>
    <row r="155" spans="1:14" ht="14.4" customHeight="1" x14ac:dyDescent="0.3">
      <c r="A155" s="660" t="s">
        <v>588</v>
      </c>
      <c r="B155" s="661" t="s">
        <v>589</v>
      </c>
      <c r="C155" s="662" t="s">
        <v>593</v>
      </c>
      <c r="D155" s="663" t="s">
        <v>3986</v>
      </c>
      <c r="E155" s="662" t="s">
        <v>616</v>
      </c>
      <c r="F155" s="663" t="s">
        <v>3992</v>
      </c>
      <c r="G155" s="662" t="s">
        <v>653</v>
      </c>
      <c r="H155" s="662" t="s">
        <v>1158</v>
      </c>
      <c r="I155" s="662" t="s">
        <v>1159</v>
      </c>
      <c r="J155" s="662" t="s">
        <v>1160</v>
      </c>
      <c r="K155" s="662" t="s">
        <v>1161</v>
      </c>
      <c r="L155" s="664">
        <v>89.480060314771251</v>
      </c>
      <c r="M155" s="664">
        <v>6</v>
      </c>
      <c r="N155" s="665">
        <v>536.88036188862748</v>
      </c>
    </row>
    <row r="156" spans="1:14" ht="14.4" customHeight="1" x14ac:dyDescent="0.3">
      <c r="A156" s="660" t="s">
        <v>588</v>
      </c>
      <c r="B156" s="661" t="s">
        <v>589</v>
      </c>
      <c r="C156" s="662" t="s">
        <v>593</v>
      </c>
      <c r="D156" s="663" t="s">
        <v>3986</v>
      </c>
      <c r="E156" s="662" t="s">
        <v>616</v>
      </c>
      <c r="F156" s="663" t="s">
        <v>3992</v>
      </c>
      <c r="G156" s="662" t="s">
        <v>653</v>
      </c>
      <c r="H156" s="662" t="s">
        <v>1162</v>
      </c>
      <c r="I156" s="662" t="s">
        <v>1163</v>
      </c>
      <c r="J156" s="662" t="s">
        <v>1164</v>
      </c>
      <c r="K156" s="662" t="s">
        <v>620</v>
      </c>
      <c r="L156" s="664">
        <v>64.168184372962244</v>
      </c>
      <c r="M156" s="664">
        <v>38</v>
      </c>
      <c r="N156" s="665">
        <v>2438.3910061725651</v>
      </c>
    </row>
    <row r="157" spans="1:14" ht="14.4" customHeight="1" x14ac:dyDescent="0.3">
      <c r="A157" s="660" t="s">
        <v>588</v>
      </c>
      <c r="B157" s="661" t="s">
        <v>589</v>
      </c>
      <c r="C157" s="662" t="s">
        <v>593</v>
      </c>
      <c r="D157" s="663" t="s">
        <v>3986</v>
      </c>
      <c r="E157" s="662" t="s">
        <v>616</v>
      </c>
      <c r="F157" s="663" t="s">
        <v>3992</v>
      </c>
      <c r="G157" s="662" t="s">
        <v>653</v>
      </c>
      <c r="H157" s="662" t="s">
        <v>1165</v>
      </c>
      <c r="I157" s="662" t="s">
        <v>1166</v>
      </c>
      <c r="J157" s="662" t="s">
        <v>1167</v>
      </c>
      <c r="K157" s="662" t="s">
        <v>1168</v>
      </c>
      <c r="L157" s="664">
        <v>116.83948203690196</v>
      </c>
      <c r="M157" s="664">
        <v>122</v>
      </c>
      <c r="N157" s="665">
        <v>14254.416808502039</v>
      </c>
    </row>
    <row r="158" spans="1:14" ht="14.4" customHeight="1" x14ac:dyDescent="0.3">
      <c r="A158" s="660" t="s">
        <v>588</v>
      </c>
      <c r="B158" s="661" t="s">
        <v>589</v>
      </c>
      <c r="C158" s="662" t="s">
        <v>593</v>
      </c>
      <c r="D158" s="663" t="s">
        <v>3986</v>
      </c>
      <c r="E158" s="662" t="s">
        <v>616</v>
      </c>
      <c r="F158" s="663" t="s">
        <v>3992</v>
      </c>
      <c r="G158" s="662" t="s">
        <v>653</v>
      </c>
      <c r="H158" s="662" t="s">
        <v>1169</v>
      </c>
      <c r="I158" s="662" t="s">
        <v>1170</v>
      </c>
      <c r="J158" s="662" t="s">
        <v>1171</v>
      </c>
      <c r="K158" s="662" t="s">
        <v>1172</v>
      </c>
      <c r="L158" s="664">
        <v>25.193333333333339</v>
      </c>
      <c r="M158" s="664">
        <v>6</v>
      </c>
      <c r="N158" s="665">
        <v>151.16000000000003</v>
      </c>
    </row>
    <row r="159" spans="1:14" ht="14.4" customHeight="1" x14ac:dyDescent="0.3">
      <c r="A159" s="660" t="s">
        <v>588</v>
      </c>
      <c r="B159" s="661" t="s">
        <v>589</v>
      </c>
      <c r="C159" s="662" t="s">
        <v>593</v>
      </c>
      <c r="D159" s="663" t="s">
        <v>3986</v>
      </c>
      <c r="E159" s="662" t="s">
        <v>616</v>
      </c>
      <c r="F159" s="663" t="s">
        <v>3992</v>
      </c>
      <c r="G159" s="662" t="s">
        <v>653</v>
      </c>
      <c r="H159" s="662" t="s">
        <v>1173</v>
      </c>
      <c r="I159" s="662" t="s">
        <v>1174</v>
      </c>
      <c r="J159" s="662" t="s">
        <v>1175</v>
      </c>
      <c r="K159" s="662" t="s">
        <v>1176</v>
      </c>
      <c r="L159" s="664">
        <v>34.882606375105318</v>
      </c>
      <c r="M159" s="664">
        <v>46</v>
      </c>
      <c r="N159" s="665">
        <v>1604.5998932548446</v>
      </c>
    </row>
    <row r="160" spans="1:14" ht="14.4" customHeight="1" x14ac:dyDescent="0.3">
      <c r="A160" s="660" t="s">
        <v>588</v>
      </c>
      <c r="B160" s="661" t="s">
        <v>589</v>
      </c>
      <c r="C160" s="662" t="s">
        <v>593</v>
      </c>
      <c r="D160" s="663" t="s">
        <v>3986</v>
      </c>
      <c r="E160" s="662" t="s">
        <v>616</v>
      </c>
      <c r="F160" s="663" t="s">
        <v>3992</v>
      </c>
      <c r="G160" s="662" t="s">
        <v>653</v>
      </c>
      <c r="H160" s="662" t="s">
        <v>1177</v>
      </c>
      <c r="I160" s="662" t="s">
        <v>1178</v>
      </c>
      <c r="J160" s="662" t="s">
        <v>1179</v>
      </c>
      <c r="K160" s="662" t="s">
        <v>1180</v>
      </c>
      <c r="L160" s="664">
        <v>121.98727691655682</v>
      </c>
      <c r="M160" s="664">
        <v>4</v>
      </c>
      <c r="N160" s="665">
        <v>487.94910766622729</v>
      </c>
    </row>
    <row r="161" spans="1:14" ht="14.4" customHeight="1" x14ac:dyDescent="0.3">
      <c r="A161" s="660" t="s">
        <v>588</v>
      </c>
      <c r="B161" s="661" t="s">
        <v>589</v>
      </c>
      <c r="C161" s="662" t="s">
        <v>593</v>
      </c>
      <c r="D161" s="663" t="s">
        <v>3986</v>
      </c>
      <c r="E161" s="662" t="s">
        <v>616</v>
      </c>
      <c r="F161" s="663" t="s">
        <v>3992</v>
      </c>
      <c r="G161" s="662" t="s">
        <v>653</v>
      </c>
      <c r="H161" s="662" t="s">
        <v>1181</v>
      </c>
      <c r="I161" s="662" t="s">
        <v>1182</v>
      </c>
      <c r="J161" s="662" t="s">
        <v>1183</v>
      </c>
      <c r="K161" s="662" t="s">
        <v>1184</v>
      </c>
      <c r="L161" s="664">
        <v>37.617030888999473</v>
      </c>
      <c r="M161" s="664">
        <v>17</v>
      </c>
      <c r="N161" s="665">
        <v>639.48952511299103</v>
      </c>
    </row>
    <row r="162" spans="1:14" ht="14.4" customHeight="1" x14ac:dyDescent="0.3">
      <c r="A162" s="660" t="s">
        <v>588</v>
      </c>
      <c r="B162" s="661" t="s">
        <v>589</v>
      </c>
      <c r="C162" s="662" t="s">
        <v>593</v>
      </c>
      <c r="D162" s="663" t="s">
        <v>3986</v>
      </c>
      <c r="E162" s="662" t="s">
        <v>616</v>
      </c>
      <c r="F162" s="663" t="s">
        <v>3992</v>
      </c>
      <c r="G162" s="662" t="s">
        <v>653</v>
      </c>
      <c r="H162" s="662" t="s">
        <v>1185</v>
      </c>
      <c r="I162" s="662" t="s">
        <v>1186</v>
      </c>
      <c r="J162" s="662" t="s">
        <v>1187</v>
      </c>
      <c r="K162" s="662" t="s">
        <v>1188</v>
      </c>
      <c r="L162" s="664">
        <v>42.419999999999995</v>
      </c>
      <c r="M162" s="664">
        <v>5</v>
      </c>
      <c r="N162" s="665">
        <v>212.09999999999997</v>
      </c>
    </row>
    <row r="163" spans="1:14" ht="14.4" customHeight="1" x14ac:dyDescent="0.3">
      <c r="A163" s="660" t="s">
        <v>588</v>
      </c>
      <c r="B163" s="661" t="s">
        <v>589</v>
      </c>
      <c r="C163" s="662" t="s">
        <v>593</v>
      </c>
      <c r="D163" s="663" t="s">
        <v>3986</v>
      </c>
      <c r="E163" s="662" t="s">
        <v>616</v>
      </c>
      <c r="F163" s="663" t="s">
        <v>3992</v>
      </c>
      <c r="G163" s="662" t="s">
        <v>653</v>
      </c>
      <c r="H163" s="662" t="s">
        <v>1189</v>
      </c>
      <c r="I163" s="662" t="s">
        <v>1190</v>
      </c>
      <c r="J163" s="662" t="s">
        <v>1191</v>
      </c>
      <c r="K163" s="662" t="s">
        <v>1192</v>
      </c>
      <c r="L163" s="664">
        <v>71.296666666666667</v>
      </c>
      <c r="M163" s="664">
        <v>6</v>
      </c>
      <c r="N163" s="665">
        <v>427.78</v>
      </c>
    </row>
    <row r="164" spans="1:14" ht="14.4" customHeight="1" x14ac:dyDescent="0.3">
      <c r="A164" s="660" t="s">
        <v>588</v>
      </c>
      <c r="B164" s="661" t="s">
        <v>589</v>
      </c>
      <c r="C164" s="662" t="s">
        <v>593</v>
      </c>
      <c r="D164" s="663" t="s">
        <v>3986</v>
      </c>
      <c r="E164" s="662" t="s">
        <v>616</v>
      </c>
      <c r="F164" s="663" t="s">
        <v>3992</v>
      </c>
      <c r="G164" s="662" t="s">
        <v>653</v>
      </c>
      <c r="H164" s="662" t="s">
        <v>1193</v>
      </c>
      <c r="I164" s="662" t="s">
        <v>1194</v>
      </c>
      <c r="J164" s="662" t="s">
        <v>1195</v>
      </c>
      <c r="K164" s="662" t="s">
        <v>1196</v>
      </c>
      <c r="L164" s="664">
        <v>115.32003145792423</v>
      </c>
      <c r="M164" s="664">
        <v>1</v>
      </c>
      <c r="N164" s="665">
        <v>115.32003145792423</v>
      </c>
    </row>
    <row r="165" spans="1:14" ht="14.4" customHeight="1" x14ac:dyDescent="0.3">
      <c r="A165" s="660" t="s">
        <v>588</v>
      </c>
      <c r="B165" s="661" t="s">
        <v>589</v>
      </c>
      <c r="C165" s="662" t="s">
        <v>593</v>
      </c>
      <c r="D165" s="663" t="s">
        <v>3986</v>
      </c>
      <c r="E165" s="662" t="s">
        <v>616</v>
      </c>
      <c r="F165" s="663" t="s">
        <v>3992</v>
      </c>
      <c r="G165" s="662" t="s">
        <v>653</v>
      </c>
      <c r="H165" s="662" t="s">
        <v>1197</v>
      </c>
      <c r="I165" s="662" t="s">
        <v>1198</v>
      </c>
      <c r="J165" s="662" t="s">
        <v>1199</v>
      </c>
      <c r="K165" s="662" t="s">
        <v>1200</v>
      </c>
      <c r="L165" s="664">
        <v>37.042857142857144</v>
      </c>
      <c r="M165" s="664">
        <v>7</v>
      </c>
      <c r="N165" s="665">
        <v>259.3</v>
      </c>
    </row>
    <row r="166" spans="1:14" ht="14.4" customHeight="1" x14ac:dyDescent="0.3">
      <c r="A166" s="660" t="s">
        <v>588</v>
      </c>
      <c r="B166" s="661" t="s">
        <v>589</v>
      </c>
      <c r="C166" s="662" t="s">
        <v>593</v>
      </c>
      <c r="D166" s="663" t="s">
        <v>3986</v>
      </c>
      <c r="E166" s="662" t="s">
        <v>616</v>
      </c>
      <c r="F166" s="663" t="s">
        <v>3992</v>
      </c>
      <c r="G166" s="662" t="s">
        <v>653</v>
      </c>
      <c r="H166" s="662" t="s">
        <v>1201</v>
      </c>
      <c r="I166" s="662" t="s">
        <v>1202</v>
      </c>
      <c r="J166" s="662" t="s">
        <v>1203</v>
      </c>
      <c r="K166" s="662" t="s">
        <v>1204</v>
      </c>
      <c r="L166" s="664">
        <v>70.3</v>
      </c>
      <c r="M166" s="664">
        <v>1</v>
      </c>
      <c r="N166" s="665">
        <v>70.3</v>
      </c>
    </row>
    <row r="167" spans="1:14" ht="14.4" customHeight="1" x14ac:dyDescent="0.3">
      <c r="A167" s="660" t="s">
        <v>588</v>
      </c>
      <c r="B167" s="661" t="s">
        <v>589</v>
      </c>
      <c r="C167" s="662" t="s">
        <v>593</v>
      </c>
      <c r="D167" s="663" t="s">
        <v>3986</v>
      </c>
      <c r="E167" s="662" t="s">
        <v>616</v>
      </c>
      <c r="F167" s="663" t="s">
        <v>3992</v>
      </c>
      <c r="G167" s="662" t="s">
        <v>653</v>
      </c>
      <c r="H167" s="662" t="s">
        <v>1205</v>
      </c>
      <c r="I167" s="662" t="s">
        <v>1206</v>
      </c>
      <c r="J167" s="662" t="s">
        <v>1207</v>
      </c>
      <c r="K167" s="662" t="s">
        <v>1208</v>
      </c>
      <c r="L167" s="664">
        <v>72.19</v>
      </c>
      <c r="M167" s="664">
        <v>2</v>
      </c>
      <c r="N167" s="665">
        <v>144.38</v>
      </c>
    </row>
    <row r="168" spans="1:14" ht="14.4" customHeight="1" x14ac:dyDescent="0.3">
      <c r="A168" s="660" t="s">
        <v>588</v>
      </c>
      <c r="B168" s="661" t="s">
        <v>589</v>
      </c>
      <c r="C168" s="662" t="s">
        <v>593</v>
      </c>
      <c r="D168" s="663" t="s">
        <v>3986</v>
      </c>
      <c r="E168" s="662" t="s">
        <v>616</v>
      </c>
      <c r="F168" s="663" t="s">
        <v>3992</v>
      </c>
      <c r="G168" s="662" t="s">
        <v>653</v>
      </c>
      <c r="H168" s="662" t="s">
        <v>1209</v>
      </c>
      <c r="I168" s="662" t="s">
        <v>1210</v>
      </c>
      <c r="J168" s="662" t="s">
        <v>919</v>
      </c>
      <c r="K168" s="662" t="s">
        <v>1211</v>
      </c>
      <c r="L168" s="664">
        <v>61.379997463901788</v>
      </c>
      <c r="M168" s="664">
        <v>3</v>
      </c>
      <c r="N168" s="665">
        <v>184.13999239170536</v>
      </c>
    </row>
    <row r="169" spans="1:14" ht="14.4" customHeight="1" x14ac:dyDescent="0.3">
      <c r="A169" s="660" t="s">
        <v>588</v>
      </c>
      <c r="B169" s="661" t="s">
        <v>589</v>
      </c>
      <c r="C169" s="662" t="s">
        <v>593</v>
      </c>
      <c r="D169" s="663" t="s">
        <v>3986</v>
      </c>
      <c r="E169" s="662" t="s">
        <v>616</v>
      </c>
      <c r="F169" s="663" t="s">
        <v>3992</v>
      </c>
      <c r="G169" s="662" t="s">
        <v>653</v>
      </c>
      <c r="H169" s="662" t="s">
        <v>1212</v>
      </c>
      <c r="I169" s="662" t="s">
        <v>237</v>
      </c>
      <c r="J169" s="662" t="s">
        <v>1213</v>
      </c>
      <c r="K169" s="662"/>
      <c r="L169" s="664">
        <v>59.119999999999983</v>
      </c>
      <c r="M169" s="664">
        <v>1</v>
      </c>
      <c r="N169" s="665">
        <v>59.119999999999983</v>
      </c>
    </row>
    <row r="170" spans="1:14" ht="14.4" customHeight="1" x14ac:dyDescent="0.3">
      <c r="A170" s="660" t="s">
        <v>588</v>
      </c>
      <c r="B170" s="661" t="s">
        <v>589</v>
      </c>
      <c r="C170" s="662" t="s">
        <v>593</v>
      </c>
      <c r="D170" s="663" t="s">
        <v>3986</v>
      </c>
      <c r="E170" s="662" t="s">
        <v>616</v>
      </c>
      <c r="F170" s="663" t="s">
        <v>3992</v>
      </c>
      <c r="G170" s="662" t="s">
        <v>653</v>
      </c>
      <c r="H170" s="662" t="s">
        <v>1214</v>
      </c>
      <c r="I170" s="662" t="s">
        <v>1215</v>
      </c>
      <c r="J170" s="662" t="s">
        <v>1216</v>
      </c>
      <c r="K170" s="662" t="s">
        <v>1217</v>
      </c>
      <c r="L170" s="664">
        <v>19.09528751164936</v>
      </c>
      <c r="M170" s="664">
        <v>47</v>
      </c>
      <c r="N170" s="665">
        <v>897.47851304751998</v>
      </c>
    </row>
    <row r="171" spans="1:14" ht="14.4" customHeight="1" x14ac:dyDescent="0.3">
      <c r="A171" s="660" t="s">
        <v>588</v>
      </c>
      <c r="B171" s="661" t="s">
        <v>589</v>
      </c>
      <c r="C171" s="662" t="s">
        <v>593</v>
      </c>
      <c r="D171" s="663" t="s">
        <v>3986</v>
      </c>
      <c r="E171" s="662" t="s">
        <v>616</v>
      </c>
      <c r="F171" s="663" t="s">
        <v>3992</v>
      </c>
      <c r="G171" s="662" t="s">
        <v>653</v>
      </c>
      <c r="H171" s="662" t="s">
        <v>1218</v>
      </c>
      <c r="I171" s="662" t="s">
        <v>1219</v>
      </c>
      <c r="J171" s="662" t="s">
        <v>1220</v>
      </c>
      <c r="K171" s="662" t="s">
        <v>1221</v>
      </c>
      <c r="L171" s="664">
        <v>36.271532863320303</v>
      </c>
      <c r="M171" s="664">
        <v>13</v>
      </c>
      <c r="N171" s="665">
        <v>471.5299272231639</v>
      </c>
    </row>
    <row r="172" spans="1:14" ht="14.4" customHeight="1" x14ac:dyDescent="0.3">
      <c r="A172" s="660" t="s">
        <v>588</v>
      </c>
      <c r="B172" s="661" t="s">
        <v>589</v>
      </c>
      <c r="C172" s="662" t="s">
        <v>593</v>
      </c>
      <c r="D172" s="663" t="s">
        <v>3986</v>
      </c>
      <c r="E172" s="662" t="s">
        <v>616</v>
      </c>
      <c r="F172" s="663" t="s">
        <v>3992</v>
      </c>
      <c r="G172" s="662" t="s">
        <v>653</v>
      </c>
      <c r="H172" s="662" t="s">
        <v>1222</v>
      </c>
      <c r="I172" s="662" t="s">
        <v>1223</v>
      </c>
      <c r="J172" s="662" t="s">
        <v>1224</v>
      </c>
      <c r="K172" s="662" t="s">
        <v>1225</v>
      </c>
      <c r="L172" s="664">
        <v>218.09000000000009</v>
      </c>
      <c r="M172" s="664">
        <v>2</v>
      </c>
      <c r="N172" s="665">
        <v>436.18000000000018</v>
      </c>
    </row>
    <row r="173" spans="1:14" ht="14.4" customHeight="1" x14ac:dyDescent="0.3">
      <c r="A173" s="660" t="s">
        <v>588</v>
      </c>
      <c r="B173" s="661" t="s">
        <v>589</v>
      </c>
      <c r="C173" s="662" t="s">
        <v>593</v>
      </c>
      <c r="D173" s="663" t="s">
        <v>3986</v>
      </c>
      <c r="E173" s="662" t="s">
        <v>616</v>
      </c>
      <c r="F173" s="663" t="s">
        <v>3992</v>
      </c>
      <c r="G173" s="662" t="s">
        <v>653</v>
      </c>
      <c r="H173" s="662" t="s">
        <v>1226</v>
      </c>
      <c r="I173" s="662" t="s">
        <v>1227</v>
      </c>
      <c r="J173" s="662" t="s">
        <v>1224</v>
      </c>
      <c r="K173" s="662" t="s">
        <v>1228</v>
      </c>
      <c r="L173" s="664">
        <v>64.573132220182529</v>
      </c>
      <c r="M173" s="664">
        <v>10</v>
      </c>
      <c r="N173" s="665">
        <v>645.73132220182526</v>
      </c>
    </row>
    <row r="174" spans="1:14" ht="14.4" customHeight="1" x14ac:dyDescent="0.3">
      <c r="A174" s="660" t="s">
        <v>588</v>
      </c>
      <c r="B174" s="661" t="s">
        <v>589</v>
      </c>
      <c r="C174" s="662" t="s">
        <v>593</v>
      </c>
      <c r="D174" s="663" t="s">
        <v>3986</v>
      </c>
      <c r="E174" s="662" t="s">
        <v>616</v>
      </c>
      <c r="F174" s="663" t="s">
        <v>3992</v>
      </c>
      <c r="G174" s="662" t="s">
        <v>653</v>
      </c>
      <c r="H174" s="662" t="s">
        <v>1229</v>
      </c>
      <c r="I174" s="662" t="s">
        <v>1230</v>
      </c>
      <c r="J174" s="662" t="s">
        <v>1216</v>
      </c>
      <c r="K174" s="662" t="s">
        <v>1231</v>
      </c>
      <c r="L174" s="664">
        <v>28.10985649989307</v>
      </c>
      <c r="M174" s="664">
        <v>67</v>
      </c>
      <c r="N174" s="665">
        <v>1883.3603854928356</v>
      </c>
    </row>
    <row r="175" spans="1:14" ht="14.4" customHeight="1" x14ac:dyDescent="0.3">
      <c r="A175" s="660" t="s">
        <v>588</v>
      </c>
      <c r="B175" s="661" t="s">
        <v>589</v>
      </c>
      <c r="C175" s="662" t="s">
        <v>593</v>
      </c>
      <c r="D175" s="663" t="s">
        <v>3986</v>
      </c>
      <c r="E175" s="662" t="s">
        <v>616</v>
      </c>
      <c r="F175" s="663" t="s">
        <v>3992</v>
      </c>
      <c r="G175" s="662" t="s">
        <v>653</v>
      </c>
      <c r="H175" s="662" t="s">
        <v>1232</v>
      </c>
      <c r="I175" s="662" t="s">
        <v>1233</v>
      </c>
      <c r="J175" s="662" t="s">
        <v>1234</v>
      </c>
      <c r="K175" s="662" t="s">
        <v>1235</v>
      </c>
      <c r="L175" s="664">
        <v>216.59676916708597</v>
      </c>
      <c r="M175" s="664">
        <v>6</v>
      </c>
      <c r="N175" s="665">
        <v>1299.5806150025157</v>
      </c>
    </row>
    <row r="176" spans="1:14" ht="14.4" customHeight="1" x14ac:dyDescent="0.3">
      <c r="A176" s="660" t="s">
        <v>588</v>
      </c>
      <c r="B176" s="661" t="s">
        <v>589</v>
      </c>
      <c r="C176" s="662" t="s">
        <v>593</v>
      </c>
      <c r="D176" s="663" t="s">
        <v>3986</v>
      </c>
      <c r="E176" s="662" t="s">
        <v>616</v>
      </c>
      <c r="F176" s="663" t="s">
        <v>3992</v>
      </c>
      <c r="G176" s="662" t="s">
        <v>653</v>
      </c>
      <c r="H176" s="662" t="s">
        <v>1236</v>
      </c>
      <c r="I176" s="662" t="s">
        <v>237</v>
      </c>
      <c r="J176" s="662" t="s">
        <v>1237</v>
      </c>
      <c r="K176" s="662"/>
      <c r="L176" s="664">
        <v>191.46808397898388</v>
      </c>
      <c r="M176" s="664">
        <v>33</v>
      </c>
      <c r="N176" s="665">
        <v>6318.4467713064678</v>
      </c>
    </row>
    <row r="177" spans="1:14" ht="14.4" customHeight="1" x14ac:dyDescent="0.3">
      <c r="A177" s="660" t="s">
        <v>588</v>
      </c>
      <c r="B177" s="661" t="s">
        <v>589</v>
      </c>
      <c r="C177" s="662" t="s">
        <v>593</v>
      </c>
      <c r="D177" s="663" t="s">
        <v>3986</v>
      </c>
      <c r="E177" s="662" t="s">
        <v>616</v>
      </c>
      <c r="F177" s="663" t="s">
        <v>3992</v>
      </c>
      <c r="G177" s="662" t="s">
        <v>653</v>
      </c>
      <c r="H177" s="662" t="s">
        <v>1238</v>
      </c>
      <c r="I177" s="662" t="s">
        <v>237</v>
      </c>
      <c r="J177" s="662" t="s">
        <v>1239</v>
      </c>
      <c r="K177" s="662"/>
      <c r="L177" s="664">
        <v>158.73955609552806</v>
      </c>
      <c r="M177" s="664">
        <v>14</v>
      </c>
      <c r="N177" s="665">
        <v>2222.3537853373928</v>
      </c>
    </row>
    <row r="178" spans="1:14" ht="14.4" customHeight="1" x14ac:dyDescent="0.3">
      <c r="A178" s="660" t="s">
        <v>588</v>
      </c>
      <c r="B178" s="661" t="s">
        <v>589</v>
      </c>
      <c r="C178" s="662" t="s">
        <v>593</v>
      </c>
      <c r="D178" s="663" t="s">
        <v>3986</v>
      </c>
      <c r="E178" s="662" t="s">
        <v>616</v>
      </c>
      <c r="F178" s="663" t="s">
        <v>3992</v>
      </c>
      <c r="G178" s="662" t="s">
        <v>653</v>
      </c>
      <c r="H178" s="662" t="s">
        <v>1240</v>
      </c>
      <c r="I178" s="662" t="s">
        <v>237</v>
      </c>
      <c r="J178" s="662" t="s">
        <v>1241</v>
      </c>
      <c r="K178" s="662"/>
      <c r="L178" s="664">
        <v>99.74</v>
      </c>
      <c r="M178" s="664">
        <v>3</v>
      </c>
      <c r="N178" s="665">
        <v>299.21999999999997</v>
      </c>
    </row>
    <row r="179" spans="1:14" ht="14.4" customHeight="1" x14ac:dyDescent="0.3">
      <c r="A179" s="660" t="s">
        <v>588</v>
      </c>
      <c r="B179" s="661" t="s">
        <v>589</v>
      </c>
      <c r="C179" s="662" t="s">
        <v>593</v>
      </c>
      <c r="D179" s="663" t="s">
        <v>3986</v>
      </c>
      <c r="E179" s="662" t="s">
        <v>616</v>
      </c>
      <c r="F179" s="663" t="s">
        <v>3992</v>
      </c>
      <c r="G179" s="662" t="s">
        <v>653</v>
      </c>
      <c r="H179" s="662" t="s">
        <v>1242</v>
      </c>
      <c r="I179" s="662" t="s">
        <v>1242</v>
      </c>
      <c r="J179" s="662" t="s">
        <v>655</v>
      </c>
      <c r="K179" s="662" t="s">
        <v>1243</v>
      </c>
      <c r="L179" s="664">
        <v>201.24980463828643</v>
      </c>
      <c r="M179" s="664">
        <v>50</v>
      </c>
      <c r="N179" s="665">
        <v>10062.490231914322</v>
      </c>
    </row>
    <row r="180" spans="1:14" ht="14.4" customHeight="1" x14ac:dyDescent="0.3">
      <c r="A180" s="660" t="s">
        <v>588</v>
      </c>
      <c r="B180" s="661" t="s">
        <v>589</v>
      </c>
      <c r="C180" s="662" t="s">
        <v>593</v>
      </c>
      <c r="D180" s="663" t="s">
        <v>3986</v>
      </c>
      <c r="E180" s="662" t="s">
        <v>616</v>
      </c>
      <c r="F180" s="663" t="s">
        <v>3992</v>
      </c>
      <c r="G180" s="662" t="s">
        <v>653</v>
      </c>
      <c r="H180" s="662" t="s">
        <v>1244</v>
      </c>
      <c r="I180" s="662" t="s">
        <v>1245</v>
      </c>
      <c r="J180" s="662" t="s">
        <v>1246</v>
      </c>
      <c r="K180" s="662" t="s">
        <v>683</v>
      </c>
      <c r="L180" s="664">
        <v>60.120455179577583</v>
      </c>
      <c r="M180" s="664">
        <v>1</v>
      </c>
      <c r="N180" s="665">
        <v>60.120455179577583</v>
      </c>
    </row>
    <row r="181" spans="1:14" ht="14.4" customHeight="1" x14ac:dyDescent="0.3">
      <c r="A181" s="660" t="s">
        <v>588</v>
      </c>
      <c r="B181" s="661" t="s">
        <v>589</v>
      </c>
      <c r="C181" s="662" t="s">
        <v>593</v>
      </c>
      <c r="D181" s="663" t="s">
        <v>3986</v>
      </c>
      <c r="E181" s="662" t="s">
        <v>616</v>
      </c>
      <c r="F181" s="663" t="s">
        <v>3992</v>
      </c>
      <c r="G181" s="662" t="s">
        <v>653</v>
      </c>
      <c r="H181" s="662" t="s">
        <v>1247</v>
      </c>
      <c r="I181" s="662" t="s">
        <v>1248</v>
      </c>
      <c r="J181" s="662" t="s">
        <v>1249</v>
      </c>
      <c r="K181" s="662" t="s">
        <v>1250</v>
      </c>
      <c r="L181" s="664">
        <v>68.870000000000019</v>
      </c>
      <c r="M181" s="664">
        <v>2</v>
      </c>
      <c r="N181" s="665">
        <v>137.74000000000004</v>
      </c>
    </row>
    <row r="182" spans="1:14" ht="14.4" customHeight="1" x14ac:dyDescent="0.3">
      <c r="A182" s="660" t="s">
        <v>588</v>
      </c>
      <c r="B182" s="661" t="s">
        <v>589</v>
      </c>
      <c r="C182" s="662" t="s">
        <v>593</v>
      </c>
      <c r="D182" s="663" t="s">
        <v>3986</v>
      </c>
      <c r="E182" s="662" t="s">
        <v>616</v>
      </c>
      <c r="F182" s="663" t="s">
        <v>3992</v>
      </c>
      <c r="G182" s="662" t="s">
        <v>653</v>
      </c>
      <c r="H182" s="662" t="s">
        <v>1251</v>
      </c>
      <c r="I182" s="662" t="s">
        <v>1252</v>
      </c>
      <c r="J182" s="662" t="s">
        <v>1253</v>
      </c>
      <c r="K182" s="662" t="s">
        <v>1254</v>
      </c>
      <c r="L182" s="664">
        <v>111.51289710626008</v>
      </c>
      <c r="M182" s="664">
        <v>42</v>
      </c>
      <c r="N182" s="665">
        <v>4683.5416784629233</v>
      </c>
    </row>
    <row r="183" spans="1:14" ht="14.4" customHeight="1" x14ac:dyDescent="0.3">
      <c r="A183" s="660" t="s">
        <v>588</v>
      </c>
      <c r="B183" s="661" t="s">
        <v>589</v>
      </c>
      <c r="C183" s="662" t="s">
        <v>593</v>
      </c>
      <c r="D183" s="663" t="s">
        <v>3986</v>
      </c>
      <c r="E183" s="662" t="s">
        <v>616</v>
      </c>
      <c r="F183" s="663" t="s">
        <v>3992</v>
      </c>
      <c r="G183" s="662" t="s">
        <v>653</v>
      </c>
      <c r="H183" s="662" t="s">
        <v>1255</v>
      </c>
      <c r="I183" s="662" t="s">
        <v>1256</v>
      </c>
      <c r="J183" s="662" t="s">
        <v>1257</v>
      </c>
      <c r="K183" s="662" t="s">
        <v>1258</v>
      </c>
      <c r="L183" s="664">
        <v>39.759999999999991</v>
      </c>
      <c r="M183" s="664">
        <v>1</v>
      </c>
      <c r="N183" s="665">
        <v>39.759999999999991</v>
      </c>
    </row>
    <row r="184" spans="1:14" ht="14.4" customHeight="1" x14ac:dyDescent="0.3">
      <c r="A184" s="660" t="s">
        <v>588</v>
      </c>
      <c r="B184" s="661" t="s">
        <v>589</v>
      </c>
      <c r="C184" s="662" t="s">
        <v>593</v>
      </c>
      <c r="D184" s="663" t="s">
        <v>3986</v>
      </c>
      <c r="E184" s="662" t="s">
        <v>616</v>
      </c>
      <c r="F184" s="663" t="s">
        <v>3992</v>
      </c>
      <c r="G184" s="662" t="s">
        <v>653</v>
      </c>
      <c r="H184" s="662" t="s">
        <v>1259</v>
      </c>
      <c r="I184" s="662" t="s">
        <v>1260</v>
      </c>
      <c r="J184" s="662" t="s">
        <v>1261</v>
      </c>
      <c r="K184" s="662" t="s">
        <v>1262</v>
      </c>
      <c r="L184" s="664">
        <v>57.319998160826579</v>
      </c>
      <c r="M184" s="664">
        <v>1</v>
      </c>
      <c r="N184" s="665">
        <v>57.319998160826579</v>
      </c>
    </row>
    <row r="185" spans="1:14" ht="14.4" customHeight="1" x14ac:dyDescent="0.3">
      <c r="A185" s="660" t="s">
        <v>588</v>
      </c>
      <c r="B185" s="661" t="s">
        <v>589</v>
      </c>
      <c r="C185" s="662" t="s">
        <v>593</v>
      </c>
      <c r="D185" s="663" t="s">
        <v>3986</v>
      </c>
      <c r="E185" s="662" t="s">
        <v>616</v>
      </c>
      <c r="F185" s="663" t="s">
        <v>3992</v>
      </c>
      <c r="G185" s="662" t="s">
        <v>653</v>
      </c>
      <c r="H185" s="662" t="s">
        <v>1263</v>
      </c>
      <c r="I185" s="662" t="s">
        <v>1264</v>
      </c>
      <c r="J185" s="662" t="s">
        <v>1265</v>
      </c>
      <c r="K185" s="662" t="s">
        <v>1266</v>
      </c>
      <c r="L185" s="664">
        <v>79.450000000000017</v>
      </c>
      <c r="M185" s="664">
        <v>1</v>
      </c>
      <c r="N185" s="665">
        <v>79.450000000000017</v>
      </c>
    </row>
    <row r="186" spans="1:14" ht="14.4" customHeight="1" x14ac:dyDescent="0.3">
      <c r="A186" s="660" t="s">
        <v>588</v>
      </c>
      <c r="B186" s="661" t="s">
        <v>589</v>
      </c>
      <c r="C186" s="662" t="s">
        <v>593</v>
      </c>
      <c r="D186" s="663" t="s">
        <v>3986</v>
      </c>
      <c r="E186" s="662" t="s">
        <v>616</v>
      </c>
      <c r="F186" s="663" t="s">
        <v>3992</v>
      </c>
      <c r="G186" s="662" t="s">
        <v>653</v>
      </c>
      <c r="H186" s="662" t="s">
        <v>1267</v>
      </c>
      <c r="I186" s="662" t="s">
        <v>1268</v>
      </c>
      <c r="J186" s="662" t="s">
        <v>1059</v>
      </c>
      <c r="K186" s="662" t="s">
        <v>1269</v>
      </c>
      <c r="L186" s="664">
        <v>76.461086572583625</v>
      </c>
      <c r="M186" s="664">
        <v>11</v>
      </c>
      <c r="N186" s="665">
        <v>841.07195229841989</v>
      </c>
    </row>
    <row r="187" spans="1:14" ht="14.4" customHeight="1" x14ac:dyDescent="0.3">
      <c r="A187" s="660" t="s">
        <v>588</v>
      </c>
      <c r="B187" s="661" t="s">
        <v>589</v>
      </c>
      <c r="C187" s="662" t="s">
        <v>593</v>
      </c>
      <c r="D187" s="663" t="s">
        <v>3986</v>
      </c>
      <c r="E187" s="662" t="s">
        <v>616</v>
      </c>
      <c r="F187" s="663" t="s">
        <v>3992</v>
      </c>
      <c r="G187" s="662" t="s">
        <v>653</v>
      </c>
      <c r="H187" s="662" t="s">
        <v>1270</v>
      </c>
      <c r="I187" s="662" t="s">
        <v>1271</v>
      </c>
      <c r="J187" s="662" t="s">
        <v>1272</v>
      </c>
      <c r="K187" s="662" t="s">
        <v>1273</v>
      </c>
      <c r="L187" s="664">
        <v>120.13333333333333</v>
      </c>
      <c r="M187" s="664">
        <v>3</v>
      </c>
      <c r="N187" s="665">
        <v>360.4</v>
      </c>
    </row>
    <row r="188" spans="1:14" ht="14.4" customHeight="1" x14ac:dyDescent="0.3">
      <c r="A188" s="660" t="s">
        <v>588</v>
      </c>
      <c r="B188" s="661" t="s">
        <v>589</v>
      </c>
      <c r="C188" s="662" t="s">
        <v>593</v>
      </c>
      <c r="D188" s="663" t="s">
        <v>3986</v>
      </c>
      <c r="E188" s="662" t="s">
        <v>616</v>
      </c>
      <c r="F188" s="663" t="s">
        <v>3992</v>
      </c>
      <c r="G188" s="662" t="s">
        <v>653</v>
      </c>
      <c r="H188" s="662" t="s">
        <v>1274</v>
      </c>
      <c r="I188" s="662" t="s">
        <v>1275</v>
      </c>
      <c r="J188" s="662" t="s">
        <v>1276</v>
      </c>
      <c r="K188" s="662" t="s">
        <v>1277</v>
      </c>
      <c r="L188" s="664">
        <v>77.89</v>
      </c>
      <c r="M188" s="664">
        <v>1</v>
      </c>
      <c r="N188" s="665">
        <v>77.89</v>
      </c>
    </row>
    <row r="189" spans="1:14" ht="14.4" customHeight="1" x14ac:dyDescent="0.3">
      <c r="A189" s="660" t="s">
        <v>588</v>
      </c>
      <c r="B189" s="661" t="s">
        <v>589</v>
      </c>
      <c r="C189" s="662" t="s">
        <v>593</v>
      </c>
      <c r="D189" s="663" t="s">
        <v>3986</v>
      </c>
      <c r="E189" s="662" t="s">
        <v>616</v>
      </c>
      <c r="F189" s="663" t="s">
        <v>3992</v>
      </c>
      <c r="G189" s="662" t="s">
        <v>653</v>
      </c>
      <c r="H189" s="662" t="s">
        <v>1278</v>
      </c>
      <c r="I189" s="662" t="s">
        <v>1279</v>
      </c>
      <c r="J189" s="662" t="s">
        <v>1280</v>
      </c>
      <c r="K189" s="662" t="s">
        <v>1281</v>
      </c>
      <c r="L189" s="664">
        <v>65.923572482011863</v>
      </c>
      <c r="M189" s="664">
        <v>3</v>
      </c>
      <c r="N189" s="665">
        <v>197.77071744603558</v>
      </c>
    </row>
    <row r="190" spans="1:14" ht="14.4" customHeight="1" x14ac:dyDescent="0.3">
      <c r="A190" s="660" t="s">
        <v>588</v>
      </c>
      <c r="B190" s="661" t="s">
        <v>589</v>
      </c>
      <c r="C190" s="662" t="s">
        <v>593</v>
      </c>
      <c r="D190" s="663" t="s">
        <v>3986</v>
      </c>
      <c r="E190" s="662" t="s">
        <v>616</v>
      </c>
      <c r="F190" s="663" t="s">
        <v>3992</v>
      </c>
      <c r="G190" s="662" t="s">
        <v>653</v>
      </c>
      <c r="H190" s="662" t="s">
        <v>1282</v>
      </c>
      <c r="I190" s="662" t="s">
        <v>1283</v>
      </c>
      <c r="J190" s="662" t="s">
        <v>1284</v>
      </c>
      <c r="K190" s="662" t="s">
        <v>1161</v>
      </c>
      <c r="L190" s="664">
        <v>125.94995149381768</v>
      </c>
      <c r="M190" s="664">
        <v>9</v>
      </c>
      <c r="N190" s="665">
        <v>1133.5495634443591</v>
      </c>
    </row>
    <row r="191" spans="1:14" ht="14.4" customHeight="1" x14ac:dyDescent="0.3">
      <c r="A191" s="660" t="s">
        <v>588</v>
      </c>
      <c r="B191" s="661" t="s">
        <v>589</v>
      </c>
      <c r="C191" s="662" t="s">
        <v>593</v>
      </c>
      <c r="D191" s="663" t="s">
        <v>3986</v>
      </c>
      <c r="E191" s="662" t="s">
        <v>616</v>
      </c>
      <c r="F191" s="663" t="s">
        <v>3992</v>
      </c>
      <c r="G191" s="662" t="s">
        <v>653</v>
      </c>
      <c r="H191" s="662" t="s">
        <v>1285</v>
      </c>
      <c r="I191" s="662" t="s">
        <v>1285</v>
      </c>
      <c r="J191" s="662" t="s">
        <v>1286</v>
      </c>
      <c r="K191" s="662" t="s">
        <v>1287</v>
      </c>
      <c r="L191" s="664">
        <v>34.005143658023869</v>
      </c>
      <c r="M191" s="664">
        <v>4</v>
      </c>
      <c r="N191" s="665">
        <v>136.02057463209547</v>
      </c>
    </row>
    <row r="192" spans="1:14" ht="14.4" customHeight="1" x14ac:dyDescent="0.3">
      <c r="A192" s="660" t="s">
        <v>588</v>
      </c>
      <c r="B192" s="661" t="s">
        <v>589</v>
      </c>
      <c r="C192" s="662" t="s">
        <v>593</v>
      </c>
      <c r="D192" s="663" t="s">
        <v>3986</v>
      </c>
      <c r="E192" s="662" t="s">
        <v>616</v>
      </c>
      <c r="F192" s="663" t="s">
        <v>3992</v>
      </c>
      <c r="G192" s="662" t="s">
        <v>653</v>
      </c>
      <c r="H192" s="662" t="s">
        <v>1288</v>
      </c>
      <c r="I192" s="662" t="s">
        <v>1289</v>
      </c>
      <c r="J192" s="662" t="s">
        <v>1290</v>
      </c>
      <c r="K192" s="662" t="s">
        <v>1291</v>
      </c>
      <c r="L192" s="664">
        <v>106.63</v>
      </c>
      <c r="M192" s="664">
        <v>1</v>
      </c>
      <c r="N192" s="665">
        <v>106.63</v>
      </c>
    </row>
    <row r="193" spans="1:14" ht="14.4" customHeight="1" x14ac:dyDescent="0.3">
      <c r="A193" s="660" t="s">
        <v>588</v>
      </c>
      <c r="B193" s="661" t="s">
        <v>589</v>
      </c>
      <c r="C193" s="662" t="s">
        <v>593</v>
      </c>
      <c r="D193" s="663" t="s">
        <v>3986</v>
      </c>
      <c r="E193" s="662" t="s">
        <v>616</v>
      </c>
      <c r="F193" s="663" t="s">
        <v>3992</v>
      </c>
      <c r="G193" s="662" t="s">
        <v>653</v>
      </c>
      <c r="H193" s="662" t="s">
        <v>1292</v>
      </c>
      <c r="I193" s="662" t="s">
        <v>1293</v>
      </c>
      <c r="J193" s="662" t="s">
        <v>1294</v>
      </c>
      <c r="K193" s="662" t="s">
        <v>1295</v>
      </c>
      <c r="L193" s="664">
        <v>37.869884464065493</v>
      </c>
      <c r="M193" s="664">
        <v>1</v>
      </c>
      <c r="N193" s="665">
        <v>37.869884464065493</v>
      </c>
    </row>
    <row r="194" spans="1:14" ht="14.4" customHeight="1" x14ac:dyDescent="0.3">
      <c r="A194" s="660" t="s">
        <v>588</v>
      </c>
      <c r="B194" s="661" t="s">
        <v>589</v>
      </c>
      <c r="C194" s="662" t="s">
        <v>593</v>
      </c>
      <c r="D194" s="663" t="s">
        <v>3986</v>
      </c>
      <c r="E194" s="662" t="s">
        <v>616</v>
      </c>
      <c r="F194" s="663" t="s">
        <v>3992</v>
      </c>
      <c r="G194" s="662" t="s">
        <v>653</v>
      </c>
      <c r="H194" s="662" t="s">
        <v>1296</v>
      </c>
      <c r="I194" s="662" t="s">
        <v>1297</v>
      </c>
      <c r="J194" s="662" t="s">
        <v>783</v>
      </c>
      <c r="K194" s="662" t="s">
        <v>1298</v>
      </c>
      <c r="L194" s="664">
        <v>60.350000000000009</v>
      </c>
      <c r="M194" s="664">
        <v>5</v>
      </c>
      <c r="N194" s="665">
        <v>301.75000000000006</v>
      </c>
    </row>
    <row r="195" spans="1:14" ht="14.4" customHeight="1" x14ac:dyDescent="0.3">
      <c r="A195" s="660" t="s">
        <v>588</v>
      </c>
      <c r="B195" s="661" t="s">
        <v>589</v>
      </c>
      <c r="C195" s="662" t="s">
        <v>593</v>
      </c>
      <c r="D195" s="663" t="s">
        <v>3986</v>
      </c>
      <c r="E195" s="662" t="s">
        <v>616</v>
      </c>
      <c r="F195" s="663" t="s">
        <v>3992</v>
      </c>
      <c r="G195" s="662" t="s">
        <v>653</v>
      </c>
      <c r="H195" s="662" t="s">
        <v>1299</v>
      </c>
      <c r="I195" s="662" t="s">
        <v>1300</v>
      </c>
      <c r="J195" s="662" t="s">
        <v>1301</v>
      </c>
      <c r="K195" s="662" t="s">
        <v>1302</v>
      </c>
      <c r="L195" s="664">
        <v>66.070000000000007</v>
      </c>
      <c r="M195" s="664">
        <v>2</v>
      </c>
      <c r="N195" s="665">
        <v>132.14000000000001</v>
      </c>
    </row>
    <row r="196" spans="1:14" ht="14.4" customHeight="1" x14ac:dyDescent="0.3">
      <c r="A196" s="660" t="s">
        <v>588</v>
      </c>
      <c r="B196" s="661" t="s">
        <v>589</v>
      </c>
      <c r="C196" s="662" t="s">
        <v>593</v>
      </c>
      <c r="D196" s="663" t="s">
        <v>3986</v>
      </c>
      <c r="E196" s="662" t="s">
        <v>616</v>
      </c>
      <c r="F196" s="663" t="s">
        <v>3992</v>
      </c>
      <c r="G196" s="662" t="s">
        <v>653</v>
      </c>
      <c r="H196" s="662" t="s">
        <v>1303</v>
      </c>
      <c r="I196" s="662" t="s">
        <v>1304</v>
      </c>
      <c r="J196" s="662" t="s">
        <v>1305</v>
      </c>
      <c r="K196" s="662" t="s">
        <v>1306</v>
      </c>
      <c r="L196" s="664">
        <v>197.47</v>
      </c>
      <c r="M196" s="664">
        <v>6</v>
      </c>
      <c r="N196" s="665">
        <v>1184.82</v>
      </c>
    </row>
    <row r="197" spans="1:14" ht="14.4" customHeight="1" x14ac:dyDescent="0.3">
      <c r="A197" s="660" t="s">
        <v>588</v>
      </c>
      <c r="B197" s="661" t="s">
        <v>589</v>
      </c>
      <c r="C197" s="662" t="s">
        <v>593</v>
      </c>
      <c r="D197" s="663" t="s">
        <v>3986</v>
      </c>
      <c r="E197" s="662" t="s">
        <v>616</v>
      </c>
      <c r="F197" s="663" t="s">
        <v>3992</v>
      </c>
      <c r="G197" s="662" t="s">
        <v>653</v>
      </c>
      <c r="H197" s="662" t="s">
        <v>1307</v>
      </c>
      <c r="I197" s="662" t="s">
        <v>1308</v>
      </c>
      <c r="J197" s="662" t="s">
        <v>1309</v>
      </c>
      <c r="K197" s="662" t="s">
        <v>1310</v>
      </c>
      <c r="L197" s="664">
        <v>497.38289104580468</v>
      </c>
      <c r="M197" s="664">
        <v>29</v>
      </c>
      <c r="N197" s="665">
        <v>14424.103840328336</v>
      </c>
    </row>
    <row r="198" spans="1:14" ht="14.4" customHeight="1" x14ac:dyDescent="0.3">
      <c r="A198" s="660" t="s">
        <v>588</v>
      </c>
      <c r="B198" s="661" t="s">
        <v>589</v>
      </c>
      <c r="C198" s="662" t="s">
        <v>593</v>
      </c>
      <c r="D198" s="663" t="s">
        <v>3986</v>
      </c>
      <c r="E198" s="662" t="s">
        <v>616</v>
      </c>
      <c r="F198" s="663" t="s">
        <v>3992</v>
      </c>
      <c r="G198" s="662" t="s">
        <v>653</v>
      </c>
      <c r="H198" s="662" t="s">
        <v>1311</v>
      </c>
      <c r="I198" s="662" t="s">
        <v>1312</v>
      </c>
      <c r="J198" s="662" t="s">
        <v>1313</v>
      </c>
      <c r="K198" s="662" t="s">
        <v>1314</v>
      </c>
      <c r="L198" s="664">
        <v>83.04</v>
      </c>
      <c r="M198" s="664">
        <v>1</v>
      </c>
      <c r="N198" s="665">
        <v>83.04</v>
      </c>
    </row>
    <row r="199" spans="1:14" ht="14.4" customHeight="1" x14ac:dyDescent="0.3">
      <c r="A199" s="660" t="s">
        <v>588</v>
      </c>
      <c r="B199" s="661" t="s">
        <v>589</v>
      </c>
      <c r="C199" s="662" t="s">
        <v>593</v>
      </c>
      <c r="D199" s="663" t="s">
        <v>3986</v>
      </c>
      <c r="E199" s="662" t="s">
        <v>616</v>
      </c>
      <c r="F199" s="663" t="s">
        <v>3992</v>
      </c>
      <c r="G199" s="662" t="s">
        <v>653</v>
      </c>
      <c r="H199" s="662" t="s">
        <v>1315</v>
      </c>
      <c r="I199" s="662" t="s">
        <v>1315</v>
      </c>
      <c r="J199" s="662" t="s">
        <v>1316</v>
      </c>
      <c r="K199" s="662" t="s">
        <v>1317</v>
      </c>
      <c r="L199" s="664">
        <v>41.399877550623195</v>
      </c>
      <c r="M199" s="664">
        <v>1</v>
      </c>
      <c r="N199" s="665">
        <v>41.399877550623195</v>
      </c>
    </row>
    <row r="200" spans="1:14" ht="14.4" customHeight="1" x14ac:dyDescent="0.3">
      <c r="A200" s="660" t="s">
        <v>588</v>
      </c>
      <c r="B200" s="661" t="s">
        <v>589</v>
      </c>
      <c r="C200" s="662" t="s">
        <v>593</v>
      </c>
      <c r="D200" s="663" t="s">
        <v>3986</v>
      </c>
      <c r="E200" s="662" t="s">
        <v>616</v>
      </c>
      <c r="F200" s="663" t="s">
        <v>3992</v>
      </c>
      <c r="G200" s="662" t="s">
        <v>653</v>
      </c>
      <c r="H200" s="662" t="s">
        <v>1318</v>
      </c>
      <c r="I200" s="662" t="s">
        <v>1319</v>
      </c>
      <c r="J200" s="662" t="s">
        <v>1320</v>
      </c>
      <c r="K200" s="662" t="s">
        <v>1321</v>
      </c>
      <c r="L200" s="664">
        <v>67.55</v>
      </c>
      <c r="M200" s="664">
        <v>3</v>
      </c>
      <c r="N200" s="665">
        <v>202.64999999999998</v>
      </c>
    </row>
    <row r="201" spans="1:14" ht="14.4" customHeight="1" x14ac:dyDescent="0.3">
      <c r="A201" s="660" t="s">
        <v>588</v>
      </c>
      <c r="B201" s="661" t="s">
        <v>589</v>
      </c>
      <c r="C201" s="662" t="s">
        <v>593</v>
      </c>
      <c r="D201" s="663" t="s">
        <v>3986</v>
      </c>
      <c r="E201" s="662" t="s">
        <v>616</v>
      </c>
      <c r="F201" s="663" t="s">
        <v>3992</v>
      </c>
      <c r="G201" s="662" t="s">
        <v>653</v>
      </c>
      <c r="H201" s="662" t="s">
        <v>1322</v>
      </c>
      <c r="I201" s="662" t="s">
        <v>1323</v>
      </c>
      <c r="J201" s="662" t="s">
        <v>1324</v>
      </c>
      <c r="K201" s="662" t="s">
        <v>1325</v>
      </c>
      <c r="L201" s="664">
        <v>473.35000000000014</v>
      </c>
      <c r="M201" s="664">
        <v>1</v>
      </c>
      <c r="N201" s="665">
        <v>473.35000000000014</v>
      </c>
    </row>
    <row r="202" spans="1:14" ht="14.4" customHeight="1" x14ac:dyDescent="0.3">
      <c r="A202" s="660" t="s">
        <v>588</v>
      </c>
      <c r="B202" s="661" t="s">
        <v>589</v>
      </c>
      <c r="C202" s="662" t="s">
        <v>593</v>
      </c>
      <c r="D202" s="663" t="s">
        <v>3986</v>
      </c>
      <c r="E202" s="662" t="s">
        <v>616</v>
      </c>
      <c r="F202" s="663" t="s">
        <v>3992</v>
      </c>
      <c r="G202" s="662" t="s">
        <v>653</v>
      </c>
      <c r="H202" s="662" t="s">
        <v>1326</v>
      </c>
      <c r="I202" s="662" t="s">
        <v>1327</v>
      </c>
      <c r="J202" s="662" t="s">
        <v>1328</v>
      </c>
      <c r="K202" s="662" t="s">
        <v>1329</v>
      </c>
      <c r="L202" s="664">
        <v>101.65982387753552</v>
      </c>
      <c r="M202" s="664">
        <v>1</v>
      </c>
      <c r="N202" s="665">
        <v>101.65982387753552</v>
      </c>
    </row>
    <row r="203" spans="1:14" ht="14.4" customHeight="1" x14ac:dyDescent="0.3">
      <c r="A203" s="660" t="s">
        <v>588</v>
      </c>
      <c r="B203" s="661" t="s">
        <v>589</v>
      </c>
      <c r="C203" s="662" t="s">
        <v>593</v>
      </c>
      <c r="D203" s="663" t="s">
        <v>3986</v>
      </c>
      <c r="E203" s="662" t="s">
        <v>616</v>
      </c>
      <c r="F203" s="663" t="s">
        <v>3992</v>
      </c>
      <c r="G203" s="662" t="s">
        <v>653</v>
      </c>
      <c r="H203" s="662" t="s">
        <v>1330</v>
      </c>
      <c r="I203" s="662" t="s">
        <v>1331</v>
      </c>
      <c r="J203" s="662" t="s">
        <v>847</v>
      </c>
      <c r="K203" s="662" t="s">
        <v>1332</v>
      </c>
      <c r="L203" s="664">
        <v>59.502749398167346</v>
      </c>
      <c r="M203" s="664">
        <v>22</v>
      </c>
      <c r="N203" s="665">
        <v>1309.0604867596817</v>
      </c>
    </row>
    <row r="204" spans="1:14" ht="14.4" customHeight="1" x14ac:dyDescent="0.3">
      <c r="A204" s="660" t="s">
        <v>588</v>
      </c>
      <c r="B204" s="661" t="s">
        <v>589</v>
      </c>
      <c r="C204" s="662" t="s">
        <v>593</v>
      </c>
      <c r="D204" s="663" t="s">
        <v>3986</v>
      </c>
      <c r="E204" s="662" t="s">
        <v>616</v>
      </c>
      <c r="F204" s="663" t="s">
        <v>3992</v>
      </c>
      <c r="G204" s="662" t="s">
        <v>653</v>
      </c>
      <c r="H204" s="662" t="s">
        <v>1333</v>
      </c>
      <c r="I204" s="662" t="s">
        <v>1334</v>
      </c>
      <c r="J204" s="662" t="s">
        <v>1335</v>
      </c>
      <c r="K204" s="662" t="s">
        <v>1336</v>
      </c>
      <c r="L204" s="664">
        <v>71.964116665935535</v>
      </c>
      <c r="M204" s="664">
        <v>17</v>
      </c>
      <c r="N204" s="665">
        <v>1223.3899833209041</v>
      </c>
    </row>
    <row r="205" spans="1:14" ht="14.4" customHeight="1" x14ac:dyDescent="0.3">
      <c r="A205" s="660" t="s">
        <v>588</v>
      </c>
      <c r="B205" s="661" t="s">
        <v>589</v>
      </c>
      <c r="C205" s="662" t="s">
        <v>593</v>
      </c>
      <c r="D205" s="663" t="s">
        <v>3986</v>
      </c>
      <c r="E205" s="662" t="s">
        <v>616</v>
      </c>
      <c r="F205" s="663" t="s">
        <v>3992</v>
      </c>
      <c r="G205" s="662" t="s">
        <v>653</v>
      </c>
      <c r="H205" s="662" t="s">
        <v>1337</v>
      </c>
      <c r="I205" s="662" t="s">
        <v>1338</v>
      </c>
      <c r="J205" s="662" t="s">
        <v>1339</v>
      </c>
      <c r="K205" s="662" t="s">
        <v>1340</v>
      </c>
      <c r="L205" s="664">
        <v>43.709957540451974</v>
      </c>
      <c r="M205" s="664">
        <v>4</v>
      </c>
      <c r="N205" s="665">
        <v>174.8398301618079</v>
      </c>
    </row>
    <row r="206" spans="1:14" ht="14.4" customHeight="1" x14ac:dyDescent="0.3">
      <c r="A206" s="660" t="s">
        <v>588</v>
      </c>
      <c r="B206" s="661" t="s">
        <v>589</v>
      </c>
      <c r="C206" s="662" t="s">
        <v>593</v>
      </c>
      <c r="D206" s="663" t="s">
        <v>3986</v>
      </c>
      <c r="E206" s="662" t="s">
        <v>616</v>
      </c>
      <c r="F206" s="663" t="s">
        <v>3992</v>
      </c>
      <c r="G206" s="662" t="s">
        <v>653</v>
      </c>
      <c r="H206" s="662" t="s">
        <v>1341</v>
      </c>
      <c r="I206" s="662" t="s">
        <v>1342</v>
      </c>
      <c r="J206" s="662" t="s">
        <v>1343</v>
      </c>
      <c r="K206" s="662" t="s">
        <v>1344</v>
      </c>
      <c r="L206" s="664">
        <v>37.98018565852778</v>
      </c>
      <c r="M206" s="664">
        <v>2</v>
      </c>
      <c r="N206" s="665">
        <v>75.960371317055561</v>
      </c>
    </row>
    <row r="207" spans="1:14" ht="14.4" customHeight="1" x14ac:dyDescent="0.3">
      <c r="A207" s="660" t="s">
        <v>588</v>
      </c>
      <c r="B207" s="661" t="s">
        <v>589</v>
      </c>
      <c r="C207" s="662" t="s">
        <v>593</v>
      </c>
      <c r="D207" s="663" t="s">
        <v>3986</v>
      </c>
      <c r="E207" s="662" t="s">
        <v>616</v>
      </c>
      <c r="F207" s="663" t="s">
        <v>3992</v>
      </c>
      <c r="G207" s="662" t="s">
        <v>653</v>
      </c>
      <c r="H207" s="662" t="s">
        <v>1345</v>
      </c>
      <c r="I207" s="662" t="s">
        <v>1346</v>
      </c>
      <c r="J207" s="662" t="s">
        <v>1343</v>
      </c>
      <c r="K207" s="662" t="s">
        <v>1347</v>
      </c>
      <c r="L207" s="664">
        <v>67.229414905255794</v>
      </c>
      <c r="M207" s="664">
        <v>4</v>
      </c>
      <c r="N207" s="665">
        <v>268.91765962102318</v>
      </c>
    </row>
    <row r="208" spans="1:14" ht="14.4" customHeight="1" x14ac:dyDescent="0.3">
      <c r="A208" s="660" t="s">
        <v>588</v>
      </c>
      <c r="B208" s="661" t="s">
        <v>589</v>
      </c>
      <c r="C208" s="662" t="s">
        <v>593</v>
      </c>
      <c r="D208" s="663" t="s">
        <v>3986</v>
      </c>
      <c r="E208" s="662" t="s">
        <v>616</v>
      </c>
      <c r="F208" s="663" t="s">
        <v>3992</v>
      </c>
      <c r="G208" s="662" t="s">
        <v>653</v>
      </c>
      <c r="H208" s="662" t="s">
        <v>1348</v>
      </c>
      <c r="I208" s="662" t="s">
        <v>1349</v>
      </c>
      <c r="J208" s="662" t="s">
        <v>1350</v>
      </c>
      <c r="K208" s="662" t="s">
        <v>1351</v>
      </c>
      <c r="L208" s="664">
        <v>84.889852930985541</v>
      </c>
      <c r="M208" s="664">
        <v>1</v>
      </c>
      <c r="N208" s="665">
        <v>84.889852930985541</v>
      </c>
    </row>
    <row r="209" spans="1:14" ht="14.4" customHeight="1" x14ac:dyDescent="0.3">
      <c r="A209" s="660" t="s">
        <v>588</v>
      </c>
      <c r="B209" s="661" t="s">
        <v>589</v>
      </c>
      <c r="C209" s="662" t="s">
        <v>593</v>
      </c>
      <c r="D209" s="663" t="s">
        <v>3986</v>
      </c>
      <c r="E209" s="662" t="s">
        <v>616</v>
      </c>
      <c r="F209" s="663" t="s">
        <v>3992</v>
      </c>
      <c r="G209" s="662" t="s">
        <v>653</v>
      </c>
      <c r="H209" s="662" t="s">
        <v>1352</v>
      </c>
      <c r="I209" s="662" t="s">
        <v>1353</v>
      </c>
      <c r="J209" s="662" t="s">
        <v>1354</v>
      </c>
      <c r="K209" s="662" t="s">
        <v>1355</v>
      </c>
      <c r="L209" s="664">
        <v>54.390814352511725</v>
      </c>
      <c r="M209" s="664">
        <v>14</v>
      </c>
      <c r="N209" s="665">
        <v>761.47140093516418</v>
      </c>
    </row>
    <row r="210" spans="1:14" ht="14.4" customHeight="1" x14ac:dyDescent="0.3">
      <c r="A210" s="660" t="s">
        <v>588</v>
      </c>
      <c r="B210" s="661" t="s">
        <v>589</v>
      </c>
      <c r="C210" s="662" t="s">
        <v>593</v>
      </c>
      <c r="D210" s="663" t="s">
        <v>3986</v>
      </c>
      <c r="E210" s="662" t="s">
        <v>616</v>
      </c>
      <c r="F210" s="663" t="s">
        <v>3992</v>
      </c>
      <c r="G210" s="662" t="s">
        <v>653</v>
      </c>
      <c r="H210" s="662" t="s">
        <v>1356</v>
      </c>
      <c r="I210" s="662" t="s">
        <v>1357</v>
      </c>
      <c r="J210" s="662" t="s">
        <v>1358</v>
      </c>
      <c r="K210" s="662" t="s">
        <v>1359</v>
      </c>
      <c r="L210" s="664">
        <v>14.950690405946901</v>
      </c>
      <c r="M210" s="664">
        <v>394</v>
      </c>
      <c r="N210" s="665">
        <v>5890.5720199430789</v>
      </c>
    </row>
    <row r="211" spans="1:14" ht="14.4" customHeight="1" x14ac:dyDescent="0.3">
      <c r="A211" s="660" t="s">
        <v>588</v>
      </c>
      <c r="B211" s="661" t="s">
        <v>589</v>
      </c>
      <c r="C211" s="662" t="s">
        <v>593</v>
      </c>
      <c r="D211" s="663" t="s">
        <v>3986</v>
      </c>
      <c r="E211" s="662" t="s">
        <v>616</v>
      </c>
      <c r="F211" s="663" t="s">
        <v>3992</v>
      </c>
      <c r="G211" s="662" t="s">
        <v>653</v>
      </c>
      <c r="H211" s="662" t="s">
        <v>1360</v>
      </c>
      <c r="I211" s="662" t="s">
        <v>1361</v>
      </c>
      <c r="J211" s="662" t="s">
        <v>1362</v>
      </c>
      <c r="K211" s="662" t="s">
        <v>1363</v>
      </c>
      <c r="L211" s="664">
        <v>9.7744561543521566</v>
      </c>
      <c r="M211" s="664">
        <v>342</v>
      </c>
      <c r="N211" s="665">
        <v>3342.8640047884373</v>
      </c>
    </row>
    <row r="212" spans="1:14" ht="14.4" customHeight="1" x14ac:dyDescent="0.3">
      <c r="A212" s="660" t="s">
        <v>588</v>
      </c>
      <c r="B212" s="661" t="s">
        <v>589</v>
      </c>
      <c r="C212" s="662" t="s">
        <v>593</v>
      </c>
      <c r="D212" s="663" t="s">
        <v>3986</v>
      </c>
      <c r="E212" s="662" t="s">
        <v>616</v>
      </c>
      <c r="F212" s="663" t="s">
        <v>3992</v>
      </c>
      <c r="G212" s="662" t="s">
        <v>653</v>
      </c>
      <c r="H212" s="662" t="s">
        <v>1364</v>
      </c>
      <c r="I212" s="662" t="s">
        <v>1365</v>
      </c>
      <c r="J212" s="662" t="s">
        <v>1366</v>
      </c>
      <c r="K212" s="662" t="s">
        <v>1367</v>
      </c>
      <c r="L212" s="664">
        <v>94.267404795912555</v>
      </c>
      <c r="M212" s="664">
        <v>5</v>
      </c>
      <c r="N212" s="665">
        <v>471.33702397956279</v>
      </c>
    </row>
    <row r="213" spans="1:14" ht="14.4" customHeight="1" x14ac:dyDescent="0.3">
      <c r="A213" s="660" t="s">
        <v>588</v>
      </c>
      <c r="B213" s="661" t="s">
        <v>589</v>
      </c>
      <c r="C213" s="662" t="s">
        <v>593</v>
      </c>
      <c r="D213" s="663" t="s">
        <v>3986</v>
      </c>
      <c r="E213" s="662" t="s">
        <v>616</v>
      </c>
      <c r="F213" s="663" t="s">
        <v>3992</v>
      </c>
      <c r="G213" s="662" t="s">
        <v>653</v>
      </c>
      <c r="H213" s="662" t="s">
        <v>1368</v>
      </c>
      <c r="I213" s="662" t="s">
        <v>1369</v>
      </c>
      <c r="J213" s="662" t="s">
        <v>1370</v>
      </c>
      <c r="K213" s="662" t="s">
        <v>1371</v>
      </c>
      <c r="L213" s="664">
        <v>27.219999999999992</v>
      </c>
      <c r="M213" s="664">
        <v>1</v>
      </c>
      <c r="N213" s="665">
        <v>27.219999999999992</v>
      </c>
    </row>
    <row r="214" spans="1:14" ht="14.4" customHeight="1" x14ac:dyDescent="0.3">
      <c r="A214" s="660" t="s">
        <v>588</v>
      </c>
      <c r="B214" s="661" t="s">
        <v>589</v>
      </c>
      <c r="C214" s="662" t="s">
        <v>593</v>
      </c>
      <c r="D214" s="663" t="s">
        <v>3986</v>
      </c>
      <c r="E214" s="662" t="s">
        <v>616</v>
      </c>
      <c r="F214" s="663" t="s">
        <v>3992</v>
      </c>
      <c r="G214" s="662" t="s">
        <v>653</v>
      </c>
      <c r="H214" s="662" t="s">
        <v>1372</v>
      </c>
      <c r="I214" s="662" t="s">
        <v>237</v>
      </c>
      <c r="J214" s="662" t="s">
        <v>1373</v>
      </c>
      <c r="K214" s="662"/>
      <c r="L214" s="664">
        <v>79.969695880551143</v>
      </c>
      <c r="M214" s="664">
        <v>1</v>
      </c>
      <c r="N214" s="665">
        <v>79.969695880551143</v>
      </c>
    </row>
    <row r="215" spans="1:14" ht="14.4" customHeight="1" x14ac:dyDescent="0.3">
      <c r="A215" s="660" t="s">
        <v>588</v>
      </c>
      <c r="B215" s="661" t="s">
        <v>589</v>
      </c>
      <c r="C215" s="662" t="s">
        <v>593</v>
      </c>
      <c r="D215" s="663" t="s">
        <v>3986</v>
      </c>
      <c r="E215" s="662" t="s">
        <v>616</v>
      </c>
      <c r="F215" s="663" t="s">
        <v>3992</v>
      </c>
      <c r="G215" s="662" t="s">
        <v>653</v>
      </c>
      <c r="H215" s="662" t="s">
        <v>1374</v>
      </c>
      <c r="I215" s="662" t="s">
        <v>1375</v>
      </c>
      <c r="J215" s="662" t="s">
        <v>1376</v>
      </c>
      <c r="K215" s="662" t="s">
        <v>1377</v>
      </c>
      <c r="L215" s="664">
        <v>345.98</v>
      </c>
      <c r="M215" s="664">
        <v>1</v>
      </c>
      <c r="N215" s="665">
        <v>345.98</v>
      </c>
    </row>
    <row r="216" spans="1:14" ht="14.4" customHeight="1" x14ac:dyDescent="0.3">
      <c r="A216" s="660" t="s">
        <v>588</v>
      </c>
      <c r="B216" s="661" t="s">
        <v>589</v>
      </c>
      <c r="C216" s="662" t="s">
        <v>593</v>
      </c>
      <c r="D216" s="663" t="s">
        <v>3986</v>
      </c>
      <c r="E216" s="662" t="s">
        <v>616</v>
      </c>
      <c r="F216" s="663" t="s">
        <v>3992</v>
      </c>
      <c r="G216" s="662" t="s">
        <v>653</v>
      </c>
      <c r="H216" s="662" t="s">
        <v>1378</v>
      </c>
      <c r="I216" s="662" t="s">
        <v>1379</v>
      </c>
      <c r="J216" s="662" t="s">
        <v>1380</v>
      </c>
      <c r="K216" s="662" t="s">
        <v>1381</v>
      </c>
      <c r="L216" s="664">
        <v>121.89126849883293</v>
      </c>
      <c r="M216" s="664">
        <v>2</v>
      </c>
      <c r="N216" s="665">
        <v>243.78253699766586</v>
      </c>
    </row>
    <row r="217" spans="1:14" ht="14.4" customHeight="1" x14ac:dyDescent="0.3">
      <c r="A217" s="660" t="s">
        <v>588</v>
      </c>
      <c r="B217" s="661" t="s">
        <v>589</v>
      </c>
      <c r="C217" s="662" t="s">
        <v>593</v>
      </c>
      <c r="D217" s="663" t="s">
        <v>3986</v>
      </c>
      <c r="E217" s="662" t="s">
        <v>616</v>
      </c>
      <c r="F217" s="663" t="s">
        <v>3992</v>
      </c>
      <c r="G217" s="662" t="s">
        <v>653</v>
      </c>
      <c r="H217" s="662" t="s">
        <v>1382</v>
      </c>
      <c r="I217" s="662" t="s">
        <v>1383</v>
      </c>
      <c r="J217" s="662" t="s">
        <v>1384</v>
      </c>
      <c r="K217" s="662" t="s">
        <v>1025</v>
      </c>
      <c r="L217" s="664">
        <v>191.2700000000001</v>
      </c>
      <c r="M217" s="664">
        <v>1</v>
      </c>
      <c r="N217" s="665">
        <v>191.2700000000001</v>
      </c>
    </row>
    <row r="218" spans="1:14" ht="14.4" customHeight="1" x14ac:dyDescent="0.3">
      <c r="A218" s="660" t="s">
        <v>588</v>
      </c>
      <c r="B218" s="661" t="s">
        <v>589</v>
      </c>
      <c r="C218" s="662" t="s">
        <v>593</v>
      </c>
      <c r="D218" s="663" t="s">
        <v>3986</v>
      </c>
      <c r="E218" s="662" t="s">
        <v>616</v>
      </c>
      <c r="F218" s="663" t="s">
        <v>3992</v>
      </c>
      <c r="G218" s="662" t="s">
        <v>653</v>
      </c>
      <c r="H218" s="662" t="s">
        <v>1385</v>
      </c>
      <c r="I218" s="662" t="s">
        <v>237</v>
      </c>
      <c r="J218" s="662" t="s">
        <v>1386</v>
      </c>
      <c r="K218" s="662"/>
      <c r="L218" s="664">
        <v>221.14522231587716</v>
      </c>
      <c r="M218" s="664">
        <v>4</v>
      </c>
      <c r="N218" s="665">
        <v>884.58088926350865</v>
      </c>
    </row>
    <row r="219" spans="1:14" ht="14.4" customHeight="1" x14ac:dyDescent="0.3">
      <c r="A219" s="660" t="s">
        <v>588</v>
      </c>
      <c r="B219" s="661" t="s">
        <v>589</v>
      </c>
      <c r="C219" s="662" t="s">
        <v>593</v>
      </c>
      <c r="D219" s="663" t="s">
        <v>3986</v>
      </c>
      <c r="E219" s="662" t="s">
        <v>616</v>
      </c>
      <c r="F219" s="663" t="s">
        <v>3992</v>
      </c>
      <c r="G219" s="662" t="s">
        <v>653</v>
      </c>
      <c r="H219" s="662" t="s">
        <v>1387</v>
      </c>
      <c r="I219" s="662" t="s">
        <v>237</v>
      </c>
      <c r="J219" s="662" t="s">
        <v>1388</v>
      </c>
      <c r="K219" s="662"/>
      <c r="L219" s="664">
        <v>114.20998997661349</v>
      </c>
      <c r="M219" s="664">
        <v>9</v>
      </c>
      <c r="N219" s="665">
        <v>1027.8899097895214</v>
      </c>
    </row>
    <row r="220" spans="1:14" ht="14.4" customHeight="1" x14ac:dyDescent="0.3">
      <c r="A220" s="660" t="s">
        <v>588</v>
      </c>
      <c r="B220" s="661" t="s">
        <v>589</v>
      </c>
      <c r="C220" s="662" t="s">
        <v>593</v>
      </c>
      <c r="D220" s="663" t="s">
        <v>3986</v>
      </c>
      <c r="E220" s="662" t="s">
        <v>616</v>
      </c>
      <c r="F220" s="663" t="s">
        <v>3992</v>
      </c>
      <c r="G220" s="662" t="s">
        <v>653</v>
      </c>
      <c r="H220" s="662" t="s">
        <v>1389</v>
      </c>
      <c r="I220" s="662" t="s">
        <v>1390</v>
      </c>
      <c r="J220" s="662" t="s">
        <v>1391</v>
      </c>
      <c r="K220" s="662" t="s">
        <v>816</v>
      </c>
      <c r="L220" s="664">
        <v>164.61028955621342</v>
      </c>
      <c r="M220" s="664">
        <v>5</v>
      </c>
      <c r="N220" s="665">
        <v>823.05144778106705</v>
      </c>
    </row>
    <row r="221" spans="1:14" ht="14.4" customHeight="1" x14ac:dyDescent="0.3">
      <c r="A221" s="660" t="s">
        <v>588</v>
      </c>
      <c r="B221" s="661" t="s">
        <v>589</v>
      </c>
      <c r="C221" s="662" t="s">
        <v>593</v>
      </c>
      <c r="D221" s="663" t="s">
        <v>3986</v>
      </c>
      <c r="E221" s="662" t="s">
        <v>616</v>
      </c>
      <c r="F221" s="663" t="s">
        <v>3992</v>
      </c>
      <c r="G221" s="662" t="s">
        <v>653</v>
      </c>
      <c r="H221" s="662" t="s">
        <v>1392</v>
      </c>
      <c r="I221" s="662" t="s">
        <v>1393</v>
      </c>
      <c r="J221" s="662" t="s">
        <v>1286</v>
      </c>
      <c r="K221" s="662" t="s">
        <v>1394</v>
      </c>
      <c r="L221" s="664">
        <v>107.48410361942129</v>
      </c>
      <c r="M221" s="664">
        <v>10</v>
      </c>
      <c r="N221" s="665">
        <v>1074.8410361942128</v>
      </c>
    </row>
    <row r="222" spans="1:14" ht="14.4" customHeight="1" x14ac:dyDescent="0.3">
      <c r="A222" s="660" t="s">
        <v>588</v>
      </c>
      <c r="B222" s="661" t="s">
        <v>589</v>
      </c>
      <c r="C222" s="662" t="s">
        <v>593</v>
      </c>
      <c r="D222" s="663" t="s">
        <v>3986</v>
      </c>
      <c r="E222" s="662" t="s">
        <v>616</v>
      </c>
      <c r="F222" s="663" t="s">
        <v>3992</v>
      </c>
      <c r="G222" s="662" t="s">
        <v>653</v>
      </c>
      <c r="H222" s="662" t="s">
        <v>1395</v>
      </c>
      <c r="I222" s="662" t="s">
        <v>1396</v>
      </c>
      <c r="J222" s="662" t="s">
        <v>1397</v>
      </c>
      <c r="K222" s="662" t="s">
        <v>1398</v>
      </c>
      <c r="L222" s="664">
        <v>177.76389118478772</v>
      </c>
      <c r="M222" s="664">
        <v>8</v>
      </c>
      <c r="N222" s="665">
        <v>1422.1111294783018</v>
      </c>
    </row>
    <row r="223" spans="1:14" ht="14.4" customHeight="1" x14ac:dyDescent="0.3">
      <c r="A223" s="660" t="s">
        <v>588</v>
      </c>
      <c r="B223" s="661" t="s">
        <v>589</v>
      </c>
      <c r="C223" s="662" t="s">
        <v>593</v>
      </c>
      <c r="D223" s="663" t="s">
        <v>3986</v>
      </c>
      <c r="E223" s="662" t="s">
        <v>616</v>
      </c>
      <c r="F223" s="663" t="s">
        <v>3992</v>
      </c>
      <c r="G223" s="662" t="s">
        <v>653</v>
      </c>
      <c r="H223" s="662" t="s">
        <v>1399</v>
      </c>
      <c r="I223" s="662" t="s">
        <v>237</v>
      </c>
      <c r="J223" s="662" t="s">
        <v>1400</v>
      </c>
      <c r="K223" s="662"/>
      <c r="L223" s="664">
        <v>64.65000000000002</v>
      </c>
      <c r="M223" s="664">
        <v>2</v>
      </c>
      <c r="N223" s="665">
        <v>129.30000000000004</v>
      </c>
    </row>
    <row r="224" spans="1:14" ht="14.4" customHeight="1" x14ac:dyDescent="0.3">
      <c r="A224" s="660" t="s">
        <v>588</v>
      </c>
      <c r="B224" s="661" t="s">
        <v>589</v>
      </c>
      <c r="C224" s="662" t="s">
        <v>593</v>
      </c>
      <c r="D224" s="663" t="s">
        <v>3986</v>
      </c>
      <c r="E224" s="662" t="s">
        <v>616</v>
      </c>
      <c r="F224" s="663" t="s">
        <v>3992</v>
      </c>
      <c r="G224" s="662" t="s">
        <v>653</v>
      </c>
      <c r="H224" s="662" t="s">
        <v>1401</v>
      </c>
      <c r="I224" s="662" t="s">
        <v>1402</v>
      </c>
      <c r="J224" s="662" t="s">
        <v>1286</v>
      </c>
      <c r="K224" s="662" t="s">
        <v>1403</v>
      </c>
      <c r="L224" s="664">
        <v>70.392017648678021</v>
      </c>
      <c r="M224" s="664">
        <v>59</v>
      </c>
      <c r="N224" s="665">
        <v>4153.1290412720036</v>
      </c>
    </row>
    <row r="225" spans="1:14" ht="14.4" customHeight="1" x14ac:dyDescent="0.3">
      <c r="A225" s="660" t="s">
        <v>588</v>
      </c>
      <c r="B225" s="661" t="s">
        <v>589</v>
      </c>
      <c r="C225" s="662" t="s">
        <v>593</v>
      </c>
      <c r="D225" s="663" t="s">
        <v>3986</v>
      </c>
      <c r="E225" s="662" t="s">
        <v>616</v>
      </c>
      <c r="F225" s="663" t="s">
        <v>3992</v>
      </c>
      <c r="G225" s="662" t="s">
        <v>653</v>
      </c>
      <c r="H225" s="662" t="s">
        <v>1404</v>
      </c>
      <c r="I225" s="662" t="s">
        <v>1405</v>
      </c>
      <c r="J225" s="662" t="s">
        <v>1406</v>
      </c>
      <c r="K225" s="662" t="s">
        <v>1407</v>
      </c>
      <c r="L225" s="664">
        <v>58.080016407352829</v>
      </c>
      <c r="M225" s="664">
        <v>1</v>
      </c>
      <c r="N225" s="665">
        <v>58.080016407352829</v>
      </c>
    </row>
    <row r="226" spans="1:14" ht="14.4" customHeight="1" x14ac:dyDescent="0.3">
      <c r="A226" s="660" t="s">
        <v>588</v>
      </c>
      <c r="B226" s="661" t="s">
        <v>589</v>
      </c>
      <c r="C226" s="662" t="s">
        <v>593</v>
      </c>
      <c r="D226" s="663" t="s">
        <v>3986</v>
      </c>
      <c r="E226" s="662" t="s">
        <v>616</v>
      </c>
      <c r="F226" s="663" t="s">
        <v>3992</v>
      </c>
      <c r="G226" s="662" t="s">
        <v>653</v>
      </c>
      <c r="H226" s="662" t="s">
        <v>1408</v>
      </c>
      <c r="I226" s="662" t="s">
        <v>1409</v>
      </c>
      <c r="J226" s="662" t="s">
        <v>1410</v>
      </c>
      <c r="K226" s="662" t="s">
        <v>1411</v>
      </c>
      <c r="L226" s="664">
        <v>47.66</v>
      </c>
      <c r="M226" s="664">
        <v>1</v>
      </c>
      <c r="N226" s="665">
        <v>47.66</v>
      </c>
    </row>
    <row r="227" spans="1:14" ht="14.4" customHeight="1" x14ac:dyDescent="0.3">
      <c r="A227" s="660" t="s">
        <v>588</v>
      </c>
      <c r="B227" s="661" t="s">
        <v>589</v>
      </c>
      <c r="C227" s="662" t="s">
        <v>593</v>
      </c>
      <c r="D227" s="663" t="s">
        <v>3986</v>
      </c>
      <c r="E227" s="662" t="s">
        <v>616</v>
      </c>
      <c r="F227" s="663" t="s">
        <v>3992</v>
      </c>
      <c r="G227" s="662" t="s">
        <v>653</v>
      </c>
      <c r="H227" s="662" t="s">
        <v>1412</v>
      </c>
      <c r="I227" s="662" t="s">
        <v>237</v>
      </c>
      <c r="J227" s="662" t="s">
        <v>1413</v>
      </c>
      <c r="K227" s="662"/>
      <c r="L227" s="664">
        <v>320.34420483588349</v>
      </c>
      <c r="M227" s="664">
        <v>1</v>
      </c>
      <c r="N227" s="665">
        <v>320.34420483588349</v>
      </c>
    </row>
    <row r="228" spans="1:14" ht="14.4" customHeight="1" x14ac:dyDescent="0.3">
      <c r="A228" s="660" t="s">
        <v>588</v>
      </c>
      <c r="B228" s="661" t="s">
        <v>589</v>
      </c>
      <c r="C228" s="662" t="s">
        <v>593</v>
      </c>
      <c r="D228" s="663" t="s">
        <v>3986</v>
      </c>
      <c r="E228" s="662" t="s">
        <v>616</v>
      </c>
      <c r="F228" s="663" t="s">
        <v>3992</v>
      </c>
      <c r="G228" s="662" t="s">
        <v>653</v>
      </c>
      <c r="H228" s="662" t="s">
        <v>1414</v>
      </c>
      <c r="I228" s="662" t="s">
        <v>1415</v>
      </c>
      <c r="J228" s="662" t="s">
        <v>1416</v>
      </c>
      <c r="K228" s="662" t="s">
        <v>1417</v>
      </c>
      <c r="L228" s="664">
        <v>34.664975132354385</v>
      </c>
      <c r="M228" s="664">
        <v>2</v>
      </c>
      <c r="N228" s="665">
        <v>69.329950264708771</v>
      </c>
    </row>
    <row r="229" spans="1:14" ht="14.4" customHeight="1" x14ac:dyDescent="0.3">
      <c r="A229" s="660" t="s">
        <v>588</v>
      </c>
      <c r="B229" s="661" t="s">
        <v>589</v>
      </c>
      <c r="C229" s="662" t="s">
        <v>593</v>
      </c>
      <c r="D229" s="663" t="s">
        <v>3986</v>
      </c>
      <c r="E229" s="662" t="s">
        <v>616</v>
      </c>
      <c r="F229" s="663" t="s">
        <v>3992</v>
      </c>
      <c r="G229" s="662" t="s">
        <v>653</v>
      </c>
      <c r="H229" s="662" t="s">
        <v>1418</v>
      </c>
      <c r="I229" s="662" t="s">
        <v>1419</v>
      </c>
      <c r="J229" s="662" t="s">
        <v>689</v>
      </c>
      <c r="K229" s="662" t="s">
        <v>1420</v>
      </c>
      <c r="L229" s="664">
        <v>50.678018350232335</v>
      </c>
      <c r="M229" s="664">
        <v>19</v>
      </c>
      <c r="N229" s="665">
        <v>962.88234865441439</v>
      </c>
    </row>
    <row r="230" spans="1:14" ht="14.4" customHeight="1" x14ac:dyDescent="0.3">
      <c r="A230" s="660" t="s">
        <v>588</v>
      </c>
      <c r="B230" s="661" t="s">
        <v>589</v>
      </c>
      <c r="C230" s="662" t="s">
        <v>593</v>
      </c>
      <c r="D230" s="663" t="s">
        <v>3986</v>
      </c>
      <c r="E230" s="662" t="s">
        <v>616</v>
      </c>
      <c r="F230" s="663" t="s">
        <v>3992</v>
      </c>
      <c r="G230" s="662" t="s">
        <v>653</v>
      </c>
      <c r="H230" s="662" t="s">
        <v>1421</v>
      </c>
      <c r="I230" s="662" t="s">
        <v>1422</v>
      </c>
      <c r="J230" s="662" t="s">
        <v>745</v>
      </c>
      <c r="K230" s="662" t="s">
        <v>1423</v>
      </c>
      <c r="L230" s="664">
        <v>147.94634434797024</v>
      </c>
      <c r="M230" s="664">
        <v>22</v>
      </c>
      <c r="N230" s="665">
        <v>3254.8195756553455</v>
      </c>
    </row>
    <row r="231" spans="1:14" ht="14.4" customHeight="1" x14ac:dyDescent="0.3">
      <c r="A231" s="660" t="s">
        <v>588</v>
      </c>
      <c r="B231" s="661" t="s">
        <v>589</v>
      </c>
      <c r="C231" s="662" t="s">
        <v>593</v>
      </c>
      <c r="D231" s="663" t="s">
        <v>3986</v>
      </c>
      <c r="E231" s="662" t="s">
        <v>616</v>
      </c>
      <c r="F231" s="663" t="s">
        <v>3992</v>
      </c>
      <c r="G231" s="662" t="s">
        <v>653</v>
      </c>
      <c r="H231" s="662" t="s">
        <v>1424</v>
      </c>
      <c r="I231" s="662" t="s">
        <v>1425</v>
      </c>
      <c r="J231" s="662" t="s">
        <v>1426</v>
      </c>
      <c r="K231" s="662" t="s">
        <v>1427</v>
      </c>
      <c r="L231" s="664">
        <v>253.16962952870682</v>
      </c>
      <c r="M231" s="664">
        <v>2</v>
      </c>
      <c r="N231" s="665">
        <v>506.33925905741364</v>
      </c>
    </row>
    <row r="232" spans="1:14" ht="14.4" customHeight="1" x14ac:dyDescent="0.3">
      <c r="A232" s="660" t="s">
        <v>588</v>
      </c>
      <c r="B232" s="661" t="s">
        <v>589</v>
      </c>
      <c r="C232" s="662" t="s">
        <v>593</v>
      </c>
      <c r="D232" s="663" t="s">
        <v>3986</v>
      </c>
      <c r="E232" s="662" t="s">
        <v>616</v>
      </c>
      <c r="F232" s="663" t="s">
        <v>3992</v>
      </c>
      <c r="G232" s="662" t="s">
        <v>653</v>
      </c>
      <c r="H232" s="662" t="s">
        <v>1428</v>
      </c>
      <c r="I232" s="662" t="s">
        <v>1428</v>
      </c>
      <c r="J232" s="662" t="s">
        <v>661</v>
      </c>
      <c r="K232" s="662" t="s">
        <v>1429</v>
      </c>
      <c r="L232" s="664">
        <v>0</v>
      </c>
      <c r="M232" s="664">
        <v>0</v>
      </c>
      <c r="N232" s="665">
        <v>5.6843418860808015E-14</v>
      </c>
    </row>
    <row r="233" spans="1:14" ht="14.4" customHeight="1" x14ac:dyDescent="0.3">
      <c r="A233" s="660" t="s">
        <v>588</v>
      </c>
      <c r="B233" s="661" t="s">
        <v>589</v>
      </c>
      <c r="C233" s="662" t="s">
        <v>593</v>
      </c>
      <c r="D233" s="663" t="s">
        <v>3986</v>
      </c>
      <c r="E233" s="662" t="s">
        <v>616</v>
      </c>
      <c r="F233" s="663" t="s">
        <v>3992</v>
      </c>
      <c r="G233" s="662" t="s">
        <v>653</v>
      </c>
      <c r="H233" s="662" t="s">
        <v>1430</v>
      </c>
      <c r="I233" s="662" t="s">
        <v>1431</v>
      </c>
      <c r="J233" s="662" t="s">
        <v>1432</v>
      </c>
      <c r="K233" s="662" t="s">
        <v>1433</v>
      </c>
      <c r="L233" s="664">
        <v>266.56983622793109</v>
      </c>
      <c r="M233" s="664">
        <v>11</v>
      </c>
      <c r="N233" s="665">
        <v>2932.2681985072422</v>
      </c>
    </row>
    <row r="234" spans="1:14" ht="14.4" customHeight="1" x14ac:dyDescent="0.3">
      <c r="A234" s="660" t="s">
        <v>588</v>
      </c>
      <c r="B234" s="661" t="s">
        <v>589</v>
      </c>
      <c r="C234" s="662" t="s">
        <v>593</v>
      </c>
      <c r="D234" s="663" t="s">
        <v>3986</v>
      </c>
      <c r="E234" s="662" t="s">
        <v>616</v>
      </c>
      <c r="F234" s="663" t="s">
        <v>3992</v>
      </c>
      <c r="G234" s="662" t="s">
        <v>653</v>
      </c>
      <c r="H234" s="662" t="s">
        <v>1434</v>
      </c>
      <c r="I234" s="662" t="s">
        <v>1435</v>
      </c>
      <c r="J234" s="662" t="s">
        <v>1339</v>
      </c>
      <c r="K234" s="662" t="s">
        <v>1436</v>
      </c>
      <c r="L234" s="664">
        <v>89.63995179463268</v>
      </c>
      <c r="M234" s="664">
        <v>11</v>
      </c>
      <c r="N234" s="665">
        <v>986.03946974095948</v>
      </c>
    </row>
    <row r="235" spans="1:14" ht="14.4" customHeight="1" x14ac:dyDescent="0.3">
      <c r="A235" s="660" t="s">
        <v>588</v>
      </c>
      <c r="B235" s="661" t="s">
        <v>589</v>
      </c>
      <c r="C235" s="662" t="s">
        <v>593</v>
      </c>
      <c r="D235" s="663" t="s">
        <v>3986</v>
      </c>
      <c r="E235" s="662" t="s">
        <v>616</v>
      </c>
      <c r="F235" s="663" t="s">
        <v>3992</v>
      </c>
      <c r="G235" s="662" t="s">
        <v>653</v>
      </c>
      <c r="H235" s="662" t="s">
        <v>1437</v>
      </c>
      <c r="I235" s="662" t="s">
        <v>1438</v>
      </c>
      <c r="J235" s="662" t="s">
        <v>1439</v>
      </c>
      <c r="K235" s="662" t="s">
        <v>1440</v>
      </c>
      <c r="L235" s="664">
        <v>20.144977177406226</v>
      </c>
      <c r="M235" s="664">
        <v>3801</v>
      </c>
      <c r="N235" s="665">
        <v>76571.058251321068</v>
      </c>
    </row>
    <row r="236" spans="1:14" ht="14.4" customHeight="1" x14ac:dyDescent="0.3">
      <c r="A236" s="660" t="s">
        <v>588</v>
      </c>
      <c r="B236" s="661" t="s">
        <v>589</v>
      </c>
      <c r="C236" s="662" t="s">
        <v>593</v>
      </c>
      <c r="D236" s="663" t="s">
        <v>3986</v>
      </c>
      <c r="E236" s="662" t="s">
        <v>616</v>
      </c>
      <c r="F236" s="663" t="s">
        <v>3992</v>
      </c>
      <c r="G236" s="662" t="s">
        <v>653</v>
      </c>
      <c r="H236" s="662" t="s">
        <v>1441</v>
      </c>
      <c r="I236" s="662" t="s">
        <v>237</v>
      </c>
      <c r="J236" s="662" t="s">
        <v>1442</v>
      </c>
      <c r="K236" s="662"/>
      <c r="L236" s="664">
        <v>37.410432893072247</v>
      </c>
      <c r="M236" s="664">
        <v>22</v>
      </c>
      <c r="N236" s="665">
        <v>823.02952364758949</v>
      </c>
    </row>
    <row r="237" spans="1:14" ht="14.4" customHeight="1" x14ac:dyDescent="0.3">
      <c r="A237" s="660" t="s">
        <v>588</v>
      </c>
      <c r="B237" s="661" t="s">
        <v>589</v>
      </c>
      <c r="C237" s="662" t="s">
        <v>593</v>
      </c>
      <c r="D237" s="663" t="s">
        <v>3986</v>
      </c>
      <c r="E237" s="662" t="s">
        <v>616</v>
      </c>
      <c r="F237" s="663" t="s">
        <v>3992</v>
      </c>
      <c r="G237" s="662" t="s">
        <v>653</v>
      </c>
      <c r="H237" s="662" t="s">
        <v>1443</v>
      </c>
      <c r="I237" s="662" t="s">
        <v>237</v>
      </c>
      <c r="J237" s="662" t="s">
        <v>1444</v>
      </c>
      <c r="K237" s="662"/>
      <c r="L237" s="664">
        <v>64.649682242261974</v>
      </c>
      <c r="M237" s="664">
        <v>2</v>
      </c>
      <c r="N237" s="665">
        <v>129.29936448452395</v>
      </c>
    </row>
    <row r="238" spans="1:14" ht="14.4" customHeight="1" x14ac:dyDescent="0.3">
      <c r="A238" s="660" t="s">
        <v>588</v>
      </c>
      <c r="B238" s="661" t="s">
        <v>589</v>
      </c>
      <c r="C238" s="662" t="s">
        <v>593</v>
      </c>
      <c r="D238" s="663" t="s">
        <v>3986</v>
      </c>
      <c r="E238" s="662" t="s">
        <v>616</v>
      </c>
      <c r="F238" s="663" t="s">
        <v>3992</v>
      </c>
      <c r="G238" s="662" t="s">
        <v>653</v>
      </c>
      <c r="H238" s="662" t="s">
        <v>1445</v>
      </c>
      <c r="I238" s="662" t="s">
        <v>237</v>
      </c>
      <c r="J238" s="662" t="s">
        <v>1446</v>
      </c>
      <c r="K238" s="662"/>
      <c r="L238" s="664">
        <v>53.627424966225341</v>
      </c>
      <c r="M238" s="664">
        <v>5</v>
      </c>
      <c r="N238" s="665">
        <v>268.1371248311267</v>
      </c>
    </row>
    <row r="239" spans="1:14" ht="14.4" customHeight="1" x14ac:dyDescent="0.3">
      <c r="A239" s="660" t="s">
        <v>588</v>
      </c>
      <c r="B239" s="661" t="s">
        <v>589</v>
      </c>
      <c r="C239" s="662" t="s">
        <v>593</v>
      </c>
      <c r="D239" s="663" t="s">
        <v>3986</v>
      </c>
      <c r="E239" s="662" t="s">
        <v>616</v>
      </c>
      <c r="F239" s="663" t="s">
        <v>3992</v>
      </c>
      <c r="G239" s="662" t="s">
        <v>653</v>
      </c>
      <c r="H239" s="662" t="s">
        <v>1447</v>
      </c>
      <c r="I239" s="662" t="s">
        <v>1448</v>
      </c>
      <c r="J239" s="662" t="s">
        <v>1449</v>
      </c>
      <c r="K239" s="662" t="s">
        <v>1250</v>
      </c>
      <c r="L239" s="664">
        <v>52.41</v>
      </c>
      <c r="M239" s="664">
        <v>1</v>
      </c>
      <c r="N239" s="665">
        <v>52.41</v>
      </c>
    </row>
    <row r="240" spans="1:14" ht="14.4" customHeight="1" x14ac:dyDescent="0.3">
      <c r="A240" s="660" t="s">
        <v>588</v>
      </c>
      <c r="B240" s="661" t="s">
        <v>589</v>
      </c>
      <c r="C240" s="662" t="s">
        <v>593</v>
      </c>
      <c r="D240" s="663" t="s">
        <v>3986</v>
      </c>
      <c r="E240" s="662" t="s">
        <v>616</v>
      </c>
      <c r="F240" s="663" t="s">
        <v>3992</v>
      </c>
      <c r="G240" s="662" t="s">
        <v>653</v>
      </c>
      <c r="H240" s="662" t="s">
        <v>1450</v>
      </c>
      <c r="I240" s="662" t="s">
        <v>1451</v>
      </c>
      <c r="J240" s="662" t="s">
        <v>1452</v>
      </c>
      <c r="K240" s="662" t="s">
        <v>1453</v>
      </c>
      <c r="L240" s="664">
        <v>96.668471644622244</v>
      </c>
      <c r="M240" s="664">
        <v>44</v>
      </c>
      <c r="N240" s="665">
        <v>4253.4127523633788</v>
      </c>
    </row>
    <row r="241" spans="1:14" ht="14.4" customHeight="1" x14ac:dyDescent="0.3">
      <c r="A241" s="660" t="s">
        <v>588</v>
      </c>
      <c r="B241" s="661" t="s">
        <v>589</v>
      </c>
      <c r="C241" s="662" t="s">
        <v>593</v>
      </c>
      <c r="D241" s="663" t="s">
        <v>3986</v>
      </c>
      <c r="E241" s="662" t="s">
        <v>616</v>
      </c>
      <c r="F241" s="663" t="s">
        <v>3992</v>
      </c>
      <c r="G241" s="662" t="s">
        <v>653</v>
      </c>
      <c r="H241" s="662" t="s">
        <v>1454</v>
      </c>
      <c r="I241" s="662" t="s">
        <v>1455</v>
      </c>
      <c r="J241" s="662" t="s">
        <v>1456</v>
      </c>
      <c r="K241" s="662" t="s">
        <v>1457</v>
      </c>
      <c r="L241" s="664">
        <v>58.820000000000007</v>
      </c>
      <c r="M241" s="664">
        <v>1</v>
      </c>
      <c r="N241" s="665">
        <v>58.820000000000007</v>
      </c>
    </row>
    <row r="242" spans="1:14" ht="14.4" customHeight="1" x14ac:dyDescent="0.3">
      <c r="A242" s="660" t="s">
        <v>588</v>
      </c>
      <c r="B242" s="661" t="s">
        <v>589</v>
      </c>
      <c r="C242" s="662" t="s">
        <v>593</v>
      </c>
      <c r="D242" s="663" t="s">
        <v>3986</v>
      </c>
      <c r="E242" s="662" t="s">
        <v>616</v>
      </c>
      <c r="F242" s="663" t="s">
        <v>3992</v>
      </c>
      <c r="G242" s="662" t="s">
        <v>653</v>
      </c>
      <c r="H242" s="662" t="s">
        <v>1458</v>
      </c>
      <c r="I242" s="662" t="s">
        <v>237</v>
      </c>
      <c r="J242" s="662" t="s">
        <v>1459</v>
      </c>
      <c r="K242" s="662"/>
      <c r="L242" s="664">
        <v>38.664999999999999</v>
      </c>
      <c r="M242" s="664">
        <v>4</v>
      </c>
      <c r="N242" s="665">
        <v>154.66</v>
      </c>
    </row>
    <row r="243" spans="1:14" ht="14.4" customHeight="1" x14ac:dyDescent="0.3">
      <c r="A243" s="660" t="s">
        <v>588</v>
      </c>
      <c r="B243" s="661" t="s">
        <v>589</v>
      </c>
      <c r="C243" s="662" t="s">
        <v>593</v>
      </c>
      <c r="D243" s="663" t="s">
        <v>3986</v>
      </c>
      <c r="E243" s="662" t="s">
        <v>616</v>
      </c>
      <c r="F243" s="663" t="s">
        <v>3992</v>
      </c>
      <c r="G243" s="662" t="s">
        <v>653</v>
      </c>
      <c r="H243" s="662" t="s">
        <v>1460</v>
      </c>
      <c r="I243" s="662" t="s">
        <v>237</v>
      </c>
      <c r="J243" s="662" t="s">
        <v>1461</v>
      </c>
      <c r="K243" s="662"/>
      <c r="L243" s="664">
        <v>46.75</v>
      </c>
      <c r="M243" s="664">
        <v>1</v>
      </c>
      <c r="N243" s="665">
        <v>46.75</v>
      </c>
    </row>
    <row r="244" spans="1:14" ht="14.4" customHeight="1" x14ac:dyDescent="0.3">
      <c r="A244" s="660" t="s">
        <v>588</v>
      </c>
      <c r="B244" s="661" t="s">
        <v>589</v>
      </c>
      <c r="C244" s="662" t="s">
        <v>593</v>
      </c>
      <c r="D244" s="663" t="s">
        <v>3986</v>
      </c>
      <c r="E244" s="662" t="s">
        <v>616</v>
      </c>
      <c r="F244" s="663" t="s">
        <v>3992</v>
      </c>
      <c r="G244" s="662" t="s">
        <v>653</v>
      </c>
      <c r="H244" s="662" t="s">
        <v>1462</v>
      </c>
      <c r="I244" s="662" t="s">
        <v>1463</v>
      </c>
      <c r="J244" s="662" t="s">
        <v>1464</v>
      </c>
      <c r="K244" s="662" t="s">
        <v>1465</v>
      </c>
      <c r="L244" s="664">
        <v>182.998827461899</v>
      </c>
      <c r="M244" s="664">
        <v>1</v>
      </c>
      <c r="N244" s="665">
        <v>182.998827461899</v>
      </c>
    </row>
    <row r="245" spans="1:14" ht="14.4" customHeight="1" x14ac:dyDescent="0.3">
      <c r="A245" s="660" t="s">
        <v>588</v>
      </c>
      <c r="B245" s="661" t="s">
        <v>589</v>
      </c>
      <c r="C245" s="662" t="s">
        <v>593</v>
      </c>
      <c r="D245" s="663" t="s">
        <v>3986</v>
      </c>
      <c r="E245" s="662" t="s">
        <v>616</v>
      </c>
      <c r="F245" s="663" t="s">
        <v>3992</v>
      </c>
      <c r="G245" s="662" t="s">
        <v>653</v>
      </c>
      <c r="H245" s="662" t="s">
        <v>1466</v>
      </c>
      <c r="I245" s="662" t="s">
        <v>1467</v>
      </c>
      <c r="J245" s="662" t="s">
        <v>1468</v>
      </c>
      <c r="K245" s="662" t="s">
        <v>1469</v>
      </c>
      <c r="L245" s="664">
        <v>128.43228071663654</v>
      </c>
      <c r="M245" s="664">
        <v>11</v>
      </c>
      <c r="N245" s="665">
        <v>1412.7550878830018</v>
      </c>
    </row>
    <row r="246" spans="1:14" ht="14.4" customHeight="1" x14ac:dyDescent="0.3">
      <c r="A246" s="660" t="s">
        <v>588</v>
      </c>
      <c r="B246" s="661" t="s">
        <v>589</v>
      </c>
      <c r="C246" s="662" t="s">
        <v>593</v>
      </c>
      <c r="D246" s="663" t="s">
        <v>3986</v>
      </c>
      <c r="E246" s="662" t="s">
        <v>616</v>
      </c>
      <c r="F246" s="663" t="s">
        <v>3992</v>
      </c>
      <c r="G246" s="662" t="s">
        <v>653</v>
      </c>
      <c r="H246" s="662" t="s">
        <v>1470</v>
      </c>
      <c r="I246" s="662" t="s">
        <v>1471</v>
      </c>
      <c r="J246" s="662" t="s">
        <v>1472</v>
      </c>
      <c r="K246" s="662" t="s">
        <v>1473</v>
      </c>
      <c r="L246" s="664">
        <v>107.41000000000003</v>
      </c>
      <c r="M246" s="664">
        <v>1</v>
      </c>
      <c r="N246" s="665">
        <v>107.41000000000003</v>
      </c>
    </row>
    <row r="247" spans="1:14" ht="14.4" customHeight="1" x14ac:dyDescent="0.3">
      <c r="A247" s="660" t="s">
        <v>588</v>
      </c>
      <c r="B247" s="661" t="s">
        <v>589</v>
      </c>
      <c r="C247" s="662" t="s">
        <v>593</v>
      </c>
      <c r="D247" s="663" t="s">
        <v>3986</v>
      </c>
      <c r="E247" s="662" t="s">
        <v>616</v>
      </c>
      <c r="F247" s="663" t="s">
        <v>3992</v>
      </c>
      <c r="G247" s="662" t="s">
        <v>653</v>
      </c>
      <c r="H247" s="662" t="s">
        <v>1474</v>
      </c>
      <c r="I247" s="662" t="s">
        <v>1475</v>
      </c>
      <c r="J247" s="662" t="s">
        <v>1476</v>
      </c>
      <c r="K247" s="662" t="s">
        <v>1477</v>
      </c>
      <c r="L247" s="664">
        <v>28.971428571428564</v>
      </c>
      <c r="M247" s="664">
        <v>7</v>
      </c>
      <c r="N247" s="665">
        <v>202.79999999999995</v>
      </c>
    </row>
    <row r="248" spans="1:14" ht="14.4" customHeight="1" x14ac:dyDescent="0.3">
      <c r="A248" s="660" t="s">
        <v>588</v>
      </c>
      <c r="B248" s="661" t="s">
        <v>589</v>
      </c>
      <c r="C248" s="662" t="s">
        <v>593</v>
      </c>
      <c r="D248" s="663" t="s">
        <v>3986</v>
      </c>
      <c r="E248" s="662" t="s">
        <v>616</v>
      </c>
      <c r="F248" s="663" t="s">
        <v>3992</v>
      </c>
      <c r="G248" s="662" t="s">
        <v>653</v>
      </c>
      <c r="H248" s="662" t="s">
        <v>1478</v>
      </c>
      <c r="I248" s="662" t="s">
        <v>1479</v>
      </c>
      <c r="J248" s="662" t="s">
        <v>1480</v>
      </c>
      <c r="K248" s="662" t="s">
        <v>1481</v>
      </c>
      <c r="L248" s="664">
        <v>25.55</v>
      </c>
      <c r="M248" s="664">
        <v>1</v>
      </c>
      <c r="N248" s="665">
        <v>25.55</v>
      </c>
    </row>
    <row r="249" spans="1:14" ht="14.4" customHeight="1" x14ac:dyDescent="0.3">
      <c r="A249" s="660" t="s">
        <v>588</v>
      </c>
      <c r="B249" s="661" t="s">
        <v>589</v>
      </c>
      <c r="C249" s="662" t="s">
        <v>593</v>
      </c>
      <c r="D249" s="663" t="s">
        <v>3986</v>
      </c>
      <c r="E249" s="662" t="s">
        <v>616</v>
      </c>
      <c r="F249" s="663" t="s">
        <v>3992</v>
      </c>
      <c r="G249" s="662" t="s">
        <v>653</v>
      </c>
      <c r="H249" s="662" t="s">
        <v>1482</v>
      </c>
      <c r="I249" s="662" t="s">
        <v>1483</v>
      </c>
      <c r="J249" s="662" t="s">
        <v>1484</v>
      </c>
      <c r="K249" s="662" t="s">
        <v>1485</v>
      </c>
      <c r="L249" s="664">
        <v>128.27422091779763</v>
      </c>
      <c r="M249" s="664">
        <v>12</v>
      </c>
      <c r="N249" s="665">
        <v>1539.2906510135717</v>
      </c>
    </row>
    <row r="250" spans="1:14" ht="14.4" customHeight="1" x14ac:dyDescent="0.3">
      <c r="A250" s="660" t="s">
        <v>588</v>
      </c>
      <c r="B250" s="661" t="s">
        <v>589</v>
      </c>
      <c r="C250" s="662" t="s">
        <v>593</v>
      </c>
      <c r="D250" s="663" t="s">
        <v>3986</v>
      </c>
      <c r="E250" s="662" t="s">
        <v>616</v>
      </c>
      <c r="F250" s="663" t="s">
        <v>3992</v>
      </c>
      <c r="G250" s="662" t="s">
        <v>653</v>
      </c>
      <c r="H250" s="662" t="s">
        <v>1486</v>
      </c>
      <c r="I250" s="662" t="s">
        <v>1487</v>
      </c>
      <c r="J250" s="662" t="s">
        <v>1488</v>
      </c>
      <c r="K250" s="662" t="s">
        <v>1489</v>
      </c>
      <c r="L250" s="664">
        <v>41.926137694146718</v>
      </c>
      <c r="M250" s="664">
        <v>15</v>
      </c>
      <c r="N250" s="665">
        <v>628.89206541220074</v>
      </c>
    </row>
    <row r="251" spans="1:14" ht="14.4" customHeight="1" x14ac:dyDescent="0.3">
      <c r="A251" s="660" t="s">
        <v>588</v>
      </c>
      <c r="B251" s="661" t="s">
        <v>589</v>
      </c>
      <c r="C251" s="662" t="s">
        <v>593</v>
      </c>
      <c r="D251" s="663" t="s">
        <v>3986</v>
      </c>
      <c r="E251" s="662" t="s">
        <v>616</v>
      </c>
      <c r="F251" s="663" t="s">
        <v>3992</v>
      </c>
      <c r="G251" s="662" t="s">
        <v>653</v>
      </c>
      <c r="H251" s="662" t="s">
        <v>1490</v>
      </c>
      <c r="I251" s="662" t="s">
        <v>1491</v>
      </c>
      <c r="J251" s="662" t="s">
        <v>1492</v>
      </c>
      <c r="K251" s="662" t="s">
        <v>1493</v>
      </c>
      <c r="L251" s="664">
        <v>718.63901761878037</v>
      </c>
      <c r="M251" s="664">
        <v>7</v>
      </c>
      <c r="N251" s="665">
        <v>5030.4731233314624</v>
      </c>
    </row>
    <row r="252" spans="1:14" ht="14.4" customHeight="1" x14ac:dyDescent="0.3">
      <c r="A252" s="660" t="s">
        <v>588</v>
      </c>
      <c r="B252" s="661" t="s">
        <v>589</v>
      </c>
      <c r="C252" s="662" t="s">
        <v>593</v>
      </c>
      <c r="D252" s="663" t="s">
        <v>3986</v>
      </c>
      <c r="E252" s="662" t="s">
        <v>616</v>
      </c>
      <c r="F252" s="663" t="s">
        <v>3992</v>
      </c>
      <c r="G252" s="662" t="s">
        <v>653</v>
      </c>
      <c r="H252" s="662" t="s">
        <v>1494</v>
      </c>
      <c r="I252" s="662" t="s">
        <v>1495</v>
      </c>
      <c r="J252" s="662" t="s">
        <v>1496</v>
      </c>
      <c r="K252" s="662" t="s">
        <v>1497</v>
      </c>
      <c r="L252" s="664">
        <v>305.72000000000008</v>
      </c>
      <c r="M252" s="664">
        <v>1</v>
      </c>
      <c r="N252" s="665">
        <v>305.72000000000008</v>
      </c>
    </row>
    <row r="253" spans="1:14" ht="14.4" customHeight="1" x14ac:dyDescent="0.3">
      <c r="A253" s="660" t="s">
        <v>588</v>
      </c>
      <c r="B253" s="661" t="s">
        <v>589</v>
      </c>
      <c r="C253" s="662" t="s">
        <v>593</v>
      </c>
      <c r="D253" s="663" t="s">
        <v>3986</v>
      </c>
      <c r="E253" s="662" t="s">
        <v>616</v>
      </c>
      <c r="F253" s="663" t="s">
        <v>3992</v>
      </c>
      <c r="G253" s="662" t="s">
        <v>653</v>
      </c>
      <c r="H253" s="662" t="s">
        <v>1498</v>
      </c>
      <c r="I253" s="662" t="s">
        <v>1499</v>
      </c>
      <c r="J253" s="662" t="s">
        <v>1500</v>
      </c>
      <c r="K253" s="662" t="s">
        <v>1501</v>
      </c>
      <c r="L253" s="664">
        <v>188.97000000000003</v>
      </c>
      <c r="M253" s="664">
        <v>1</v>
      </c>
      <c r="N253" s="665">
        <v>188.97000000000003</v>
      </c>
    </row>
    <row r="254" spans="1:14" ht="14.4" customHeight="1" x14ac:dyDescent="0.3">
      <c r="A254" s="660" t="s">
        <v>588</v>
      </c>
      <c r="B254" s="661" t="s">
        <v>589</v>
      </c>
      <c r="C254" s="662" t="s">
        <v>593</v>
      </c>
      <c r="D254" s="663" t="s">
        <v>3986</v>
      </c>
      <c r="E254" s="662" t="s">
        <v>616</v>
      </c>
      <c r="F254" s="663" t="s">
        <v>3992</v>
      </c>
      <c r="G254" s="662" t="s">
        <v>653</v>
      </c>
      <c r="H254" s="662" t="s">
        <v>1502</v>
      </c>
      <c r="I254" s="662" t="s">
        <v>1503</v>
      </c>
      <c r="J254" s="662" t="s">
        <v>1504</v>
      </c>
      <c r="K254" s="662" t="s">
        <v>1505</v>
      </c>
      <c r="L254" s="664">
        <v>109.54072552285866</v>
      </c>
      <c r="M254" s="664">
        <v>39</v>
      </c>
      <c r="N254" s="665">
        <v>4272.0882953914879</v>
      </c>
    </row>
    <row r="255" spans="1:14" ht="14.4" customHeight="1" x14ac:dyDescent="0.3">
      <c r="A255" s="660" t="s">
        <v>588</v>
      </c>
      <c r="B255" s="661" t="s">
        <v>589</v>
      </c>
      <c r="C255" s="662" t="s">
        <v>593</v>
      </c>
      <c r="D255" s="663" t="s">
        <v>3986</v>
      </c>
      <c r="E255" s="662" t="s">
        <v>616</v>
      </c>
      <c r="F255" s="663" t="s">
        <v>3992</v>
      </c>
      <c r="G255" s="662" t="s">
        <v>653</v>
      </c>
      <c r="H255" s="662" t="s">
        <v>1506</v>
      </c>
      <c r="I255" s="662" t="s">
        <v>1507</v>
      </c>
      <c r="J255" s="662" t="s">
        <v>1508</v>
      </c>
      <c r="K255" s="662" t="s">
        <v>1509</v>
      </c>
      <c r="L255" s="664">
        <v>3786.72</v>
      </c>
      <c r="M255" s="664">
        <v>3</v>
      </c>
      <c r="N255" s="665">
        <v>11360.16</v>
      </c>
    </row>
    <row r="256" spans="1:14" ht="14.4" customHeight="1" x14ac:dyDescent="0.3">
      <c r="A256" s="660" t="s">
        <v>588</v>
      </c>
      <c r="B256" s="661" t="s">
        <v>589</v>
      </c>
      <c r="C256" s="662" t="s">
        <v>593</v>
      </c>
      <c r="D256" s="663" t="s">
        <v>3986</v>
      </c>
      <c r="E256" s="662" t="s">
        <v>616</v>
      </c>
      <c r="F256" s="663" t="s">
        <v>3992</v>
      </c>
      <c r="G256" s="662" t="s">
        <v>653</v>
      </c>
      <c r="H256" s="662" t="s">
        <v>1510</v>
      </c>
      <c r="I256" s="662" t="s">
        <v>1511</v>
      </c>
      <c r="J256" s="662" t="s">
        <v>927</v>
      </c>
      <c r="K256" s="662" t="s">
        <v>1512</v>
      </c>
      <c r="L256" s="664">
        <v>104.96056918659353</v>
      </c>
      <c r="M256" s="664">
        <v>1</v>
      </c>
      <c r="N256" s="665">
        <v>104.96056918659353</v>
      </c>
    </row>
    <row r="257" spans="1:14" ht="14.4" customHeight="1" x14ac:dyDescent="0.3">
      <c r="A257" s="660" t="s">
        <v>588</v>
      </c>
      <c r="B257" s="661" t="s">
        <v>589</v>
      </c>
      <c r="C257" s="662" t="s">
        <v>593</v>
      </c>
      <c r="D257" s="663" t="s">
        <v>3986</v>
      </c>
      <c r="E257" s="662" t="s">
        <v>616</v>
      </c>
      <c r="F257" s="663" t="s">
        <v>3992</v>
      </c>
      <c r="G257" s="662" t="s">
        <v>653</v>
      </c>
      <c r="H257" s="662" t="s">
        <v>1513</v>
      </c>
      <c r="I257" s="662" t="s">
        <v>1514</v>
      </c>
      <c r="J257" s="662" t="s">
        <v>1515</v>
      </c>
      <c r="K257" s="662" t="s">
        <v>1516</v>
      </c>
      <c r="L257" s="664">
        <v>431.40998860599234</v>
      </c>
      <c r="M257" s="664">
        <v>1</v>
      </c>
      <c r="N257" s="665">
        <v>431.40998860599234</v>
      </c>
    </row>
    <row r="258" spans="1:14" ht="14.4" customHeight="1" x14ac:dyDescent="0.3">
      <c r="A258" s="660" t="s">
        <v>588</v>
      </c>
      <c r="B258" s="661" t="s">
        <v>589</v>
      </c>
      <c r="C258" s="662" t="s">
        <v>593</v>
      </c>
      <c r="D258" s="663" t="s">
        <v>3986</v>
      </c>
      <c r="E258" s="662" t="s">
        <v>616</v>
      </c>
      <c r="F258" s="663" t="s">
        <v>3992</v>
      </c>
      <c r="G258" s="662" t="s">
        <v>653</v>
      </c>
      <c r="H258" s="662" t="s">
        <v>1517</v>
      </c>
      <c r="I258" s="662" t="s">
        <v>1518</v>
      </c>
      <c r="J258" s="662" t="s">
        <v>1519</v>
      </c>
      <c r="K258" s="662" t="s">
        <v>1520</v>
      </c>
      <c r="L258" s="664">
        <v>304.1040682443471</v>
      </c>
      <c r="M258" s="664">
        <v>55</v>
      </c>
      <c r="N258" s="665">
        <v>16725.723753439092</v>
      </c>
    </row>
    <row r="259" spans="1:14" ht="14.4" customHeight="1" x14ac:dyDescent="0.3">
      <c r="A259" s="660" t="s">
        <v>588</v>
      </c>
      <c r="B259" s="661" t="s">
        <v>589</v>
      </c>
      <c r="C259" s="662" t="s">
        <v>593</v>
      </c>
      <c r="D259" s="663" t="s">
        <v>3986</v>
      </c>
      <c r="E259" s="662" t="s">
        <v>616</v>
      </c>
      <c r="F259" s="663" t="s">
        <v>3992</v>
      </c>
      <c r="G259" s="662" t="s">
        <v>653</v>
      </c>
      <c r="H259" s="662" t="s">
        <v>1521</v>
      </c>
      <c r="I259" s="662" t="s">
        <v>1522</v>
      </c>
      <c r="J259" s="662" t="s">
        <v>1523</v>
      </c>
      <c r="K259" s="662" t="s">
        <v>1524</v>
      </c>
      <c r="L259" s="664">
        <v>980.81880739430608</v>
      </c>
      <c r="M259" s="664">
        <v>23</v>
      </c>
      <c r="N259" s="665">
        <v>22558.83257006904</v>
      </c>
    </row>
    <row r="260" spans="1:14" ht="14.4" customHeight="1" x14ac:dyDescent="0.3">
      <c r="A260" s="660" t="s">
        <v>588</v>
      </c>
      <c r="B260" s="661" t="s">
        <v>589</v>
      </c>
      <c r="C260" s="662" t="s">
        <v>593</v>
      </c>
      <c r="D260" s="663" t="s">
        <v>3986</v>
      </c>
      <c r="E260" s="662" t="s">
        <v>616</v>
      </c>
      <c r="F260" s="663" t="s">
        <v>3992</v>
      </c>
      <c r="G260" s="662" t="s">
        <v>653</v>
      </c>
      <c r="H260" s="662" t="s">
        <v>1525</v>
      </c>
      <c r="I260" s="662" t="s">
        <v>1526</v>
      </c>
      <c r="J260" s="662" t="s">
        <v>1527</v>
      </c>
      <c r="K260" s="662" t="s">
        <v>1528</v>
      </c>
      <c r="L260" s="664">
        <v>49.77</v>
      </c>
      <c r="M260" s="664">
        <v>1</v>
      </c>
      <c r="N260" s="665">
        <v>49.77</v>
      </c>
    </row>
    <row r="261" spans="1:14" ht="14.4" customHeight="1" x14ac:dyDescent="0.3">
      <c r="A261" s="660" t="s">
        <v>588</v>
      </c>
      <c r="B261" s="661" t="s">
        <v>589</v>
      </c>
      <c r="C261" s="662" t="s">
        <v>593</v>
      </c>
      <c r="D261" s="663" t="s">
        <v>3986</v>
      </c>
      <c r="E261" s="662" t="s">
        <v>616</v>
      </c>
      <c r="F261" s="663" t="s">
        <v>3992</v>
      </c>
      <c r="G261" s="662" t="s">
        <v>653</v>
      </c>
      <c r="H261" s="662" t="s">
        <v>1529</v>
      </c>
      <c r="I261" s="662" t="s">
        <v>1530</v>
      </c>
      <c r="J261" s="662" t="s">
        <v>1531</v>
      </c>
      <c r="K261" s="662" t="s">
        <v>1532</v>
      </c>
      <c r="L261" s="664">
        <v>59.778299394056063</v>
      </c>
      <c r="M261" s="664">
        <v>70</v>
      </c>
      <c r="N261" s="665">
        <v>4184.4809575839245</v>
      </c>
    </row>
    <row r="262" spans="1:14" ht="14.4" customHeight="1" x14ac:dyDescent="0.3">
      <c r="A262" s="660" t="s">
        <v>588</v>
      </c>
      <c r="B262" s="661" t="s">
        <v>589</v>
      </c>
      <c r="C262" s="662" t="s">
        <v>593</v>
      </c>
      <c r="D262" s="663" t="s">
        <v>3986</v>
      </c>
      <c r="E262" s="662" t="s">
        <v>616</v>
      </c>
      <c r="F262" s="663" t="s">
        <v>3992</v>
      </c>
      <c r="G262" s="662" t="s">
        <v>653</v>
      </c>
      <c r="H262" s="662" t="s">
        <v>1533</v>
      </c>
      <c r="I262" s="662" t="s">
        <v>1533</v>
      </c>
      <c r="J262" s="662" t="s">
        <v>1534</v>
      </c>
      <c r="K262" s="662" t="s">
        <v>1161</v>
      </c>
      <c r="L262" s="664">
        <v>1079.3999999999999</v>
      </c>
      <c r="M262" s="664">
        <v>1</v>
      </c>
      <c r="N262" s="665">
        <v>1079.3999999999999</v>
      </c>
    </row>
    <row r="263" spans="1:14" ht="14.4" customHeight="1" x14ac:dyDescent="0.3">
      <c r="A263" s="660" t="s">
        <v>588</v>
      </c>
      <c r="B263" s="661" t="s">
        <v>589</v>
      </c>
      <c r="C263" s="662" t="s">
        <v>593</v>
      </c>
      <c r="D263" s="663" t="s">
        <v>3986</v>
      </c>
      <c r="E263" s="662" t="s">
        <v>616</v>
      </c>
      <c r="F263" s="663" t="s">
        <v>3992</v>
      </c>
      <c r="G263" s="662" t="s">
        <v>653</v>
      </c>
      <c r="H263" s="662" t="s">
        <v>1535</v>
      </c>
      <c r="I263" s="662" t="s">
        <v>1536</v>
      </c>
      <c r="J263" s="662" t="s">
        <v>1055</v>
      </c>
      <c r="K263" s="662" t="s">
        <v>1537</v>
      </c>
      <c r="L263" s="664">
        <v>106.66</v>
      </c>
      <c r="M263" s="664">
        <v>2</v>
      </c>
      <c r="N263" s="665">
        <v>213.32</v>
      </c>
    </row>
    <row r="264" spans="1:14" ht="14.4" customHeight="1" x14ac:dyDescent="0.3">
      <c r="A264" s="660" t="s">
        <v>588</v>
      </c>
      <c r="B264" s="661" t="s">
        <v>589</v>
      </c>
      <c r="C264" s="662" t="s">
        <v>593</v>
      </c>
      <c r="D264" s="663" t="s">
        <v>3986</v>
      </c>
      <c r="E264" s="662" t="s">
        <v>616</v>
      </c>
      <c r="F264" s="663" t="s">
        <v>3992</v>
      </c>
      <c r="G264" s="662" t="s">
        <v>653</v>
      </c>
      <c r="H264" s="662" t="s">
        <v>1538</v>
      </c>
      <c r="I264" s="662" t="s">
        <v>1539</v>
      </c>
      <c r="J264" s="662" t="s">
        <v>1540</v>
      </c>
      <c r="K264" s="662" t="s">
        <v>1541</v>
      </c>
      <c r="L264" s="664">
        <v>38.962000000000003</v>
      </c>
      <c r="M264" s="664">
        <v>5</v>
      </c>
      <c r="N264" s="665">
        <v>194.81000000000003</v>
      </c>
    </row>
    <row r="265" spans="1:14" ht="14.4" customHeight="1" x14ac:dyDescent="0.3">
      <c r="A265" s="660" t="s">
        <v>588</v>
      </c>
      <c r="B265" s="661" t="s">
        <v>589</v>
      </c>
      <c r="C265" s="662" t="s">
        <v>593</v>
      </c>
      <c r="D265" s="663" t="s">
        <v>3986</v>
      </c>
      <c r="E265" s="662" t="s">
        <v>616</v>
      </c>
      <c r="F265" s="663" t="s">
        <v>3992</v>
      </c>
      <c r="G265" s="662" t="s">
        <v>653</v>
      </c>
      <c r="H265" s="662" t="s">
        <v>1542</v>
      </c>
      <c r="I265" s="662" t="s">
        <v>1543</v>
      </c>
      <c r="J265" s="662" t="s">
        <v>1544</v>
      </c>
      <c r="K265" s="662" t="s">
        <v>1545</v>
      </c>
      <c r="L265" s="664">
        <v>69.680000000000007</v>
      </c>
      <c r="M265" s="664">
        <v>1</v>
      </c>
      <c r="N265" s="665">
        <v>69.680000000000007</v>
      </c>
    </row>
    <row r="266" spans="1:14" ht="14.4" customHeight="1" x14ac:dyDescent="0.3">
      <c r="A266" s="660" t="s">
        <v>588</v>
      </c>
      <c r="B266" s="661" t="s">
        <v>589</v>
      </c>
      <c r="C266" s="662" t="s">
        <v>593</v>
      </c>
      <c r="D266" s="663" t="s">
        <v>3986</v>
      </c>
      <c r="E266" s="662" t="s">
        <v>616</v>
      </c>
      <c r="F266" s="663" t="s">
        <v>3992</v>
      </c>
      <c r="G266" s="662" t="s">
        <v>653</v>
      </c>
      <c r="H266" s="662" t="s">
        <v>1546</v>
      </c>
      <c r="I266" s="662" t="s">
        <v>1547</v>
      </c>
      <c r="J266" s="662" t="s">
        <v>1548</v>
      </c>
      <c r="K266" s="662" t="s">
        <v>1549</v>
      </c>
      <c r="L266" s="664">
        <v>42.399968693976568</v>
      </c>
      <c r="M266" s="664">
        <v>6</v>
      </c>
      <c r="N266" s="665">
        <v>254.39981216385939</v>
      </c>
    </row>
    <row r="267" spans="1:14" ht="14.4" customHeight="1" x14ac:dyDescent="0.3">
      <c r="A267" s="660" t="s">
        <v>588</v>
      </c>
      <c r="B267" s="661" t="s">
        <v>589</v>
      </c>
      <c r="C267" s="662" t="s">
        <v>593</v>
      </c>
      <c r="D267" s="663" t="s">
        <v>3986</v>
      </c>
      <c r="E267" s="662" t="s">
        <v>616</v>
      </c>
      <c r="F267" s="663" t="s">
        <v>3992</v>
      </c>
      <c r="G267" s="662" t="s">
        <v>653</v>
      </c>
      <c r="H267" s="662" t="s">
        <v>1550</v>
      </c>
      <c r="I267" s="662" t="s">
        <v>1551</v>
      </c>
      <c r="J267" s="662" t="s">
        <v>1552</v>
      </c>
      <c r="K267" s="662" t="s">
        <v>1553</v>
      </c>
      <c r="L267" s="664">
        <v>13.225259293075682</v>
      </c>
      <c r="M267" s="664">
        <v>120</v>
      </c>
      <c r="N267" s="665">
        <v>1587.0311151690819</v>
      </c>
    </row>
    <row r="268" spans="1:14" ht="14.4" customHeight="1" x14ac:dyDescent="0.3">
      <c r="A268" s="660" t="s">
        <v>588</v>
      </c>
      <c r="B268" s="661" t="s">
        <v>589</v>
      </c>
      <c r="C268" s="662" t="s">
        <v>593</v>
      </c>
      <c r="D268" s="663" t="s">
        <v>3986</v>
      </c>
      <c r="E268" s="662" t="s">
        <v>616</v>
      </c>
      <c r="F268" s="663" t="s">
        <v>3992</v>
      </c>
      <c r="G268" s="662" t="s">
        <v>653</v>
      </c>
      <c r="H268" s="662" t="s">
        <v>1554</v>
      </c>
      <c r="I268" s="662" t="s">
        <v>237</v>
      </c>
      <c r="J268" s="662" t="s">
        <v>1555</v>
      </c>
      <c r="K268" s="662"/>
      <c r="L268" s="664">
        <v>152.13332916211789</v>
      </c>
      <c r="M268" s="664">
        <v>3</v>
      </c>
      <c r="N268" s="665">
        <v>456.39998748635367</v>
      </c>
    </row>
    <row r="269" spans="1:14" ht="14.4" customHeight="1" x14ac:dyDescent="0.3">
      <c r="A269" s="660" t="s">
        <v>588</v>
      </c>
      <c r="B269" s="661" t="s">
        <v>589</v>
      </c>
      <c r="C269" s="662" t="s">
        <v>593</v>
      </c>
      <c r="D269" s="663" t="s">
        <v>3986</v>
      </c>
      <c r="E269" s="662" t="s">
        <v>616</v>
      </c>
      <c r="F269" s="663" t="s">
        <v>3992</v>
      </c>
      <c r="G269" s="662" t="s">
        <v>653</v>
      </c>
      <c r="H269" s="662" t="s">
        <v>1556</v>
      </c>
      <c r="I269" s="662" t="s">
        <v>1557</v>
      </c>
      <c r="J269" s="662" t="s">
        <v>1558</v>
      </c>
      <c r="K269" s="662" t="s">
        <v>1559</v>
      </c>
      <c r="L269" s="664">
        <v>202.15499999999994</v>
      </c>
      <c r="M269" s="664">
        <v>2</v>
      </c>
      <c r="N269" s="665">
        <v>404.30999999999989</v>
      </c>
    </row>
    <row r="270" spans="1:14" ht="14.4" customHeight="1" x14ac:dyDescent="0.3">
      <c r="A270" s="660" t="s">
        <v>588</v>
      </c>
      <c r="B270" s="661" t="s">
        <v>589</v>
      </c>
      <c r="C270" s="662" t="s">
        <v>593</v>
      </c>
      <c r="D270" s="663" t="s">
        <v>3986</v>
      </c>
      <c r="E270" s="662" t="s">
        <v>616</v>
      </c>
      <c r="F270" s="663" t="s">
        <v>3992</v>
      </c>
      <c r="G270" s="662" t="s">
        <v>653</v>
      </c>
      <c r="H270" s="662" t="s">
        <v>1560</v>
      </c>
      <c r="I270" s="662" t="s">
        <v>1561</v>
      </c>
      <c r="J270" s="662" t="s">
        <v>1562</v>
      </c>
      <c r="K270" s="662" t="s">
        <v>1563</v>
      </c>
      <c r="L270" s="664">
        <v>123.32999999999996</v>
      </c>
      <c r="M270" s="664">
        <v>1</v>
      </c>
      <c r="N270" s="665">
        <v>123.32999999999996</v>
      </c>
    </row>
    <row r="271" spans="1:14" ht="14.4" customHeight="1" x14ac:dyDescent="0.3">
      <c r="A271" s="660" t="s">
        <v>588</v>
      </c>
      <c r="B271" s="661" t="s">
        <v>589</v>
      </c>
      <c r="C271" s="662" t="s">
        <v>593</v>
      </c>
      <c r="D271" s="663" t="s">
        <v>3986</v>
      </c>
      <c r="E271" s="662" t="s">
        <v>616</v>
      </c>
      <c r="F271" s="663" t="s">
        <v>3992</v>
      </c>
      <c r="G271" s="662" t="s">
        <v>653</v>
      </c>
      <c r="H271" s="662" t="s">
        <v>1564</v>
      </c>
      <c r="I271" s="662" t="s">
        <v>1565</v>
      </c>
      <c r="J271" s="662" t="s">
        <v>1566</v>
      </c>
      <c r="K271" s="662" t="s">
        <v>712</v>
      </c>
      <c r="L271" s="664">
        <v>82.889999999999958</v>
      </c>
      <c r="M271" s="664">
        <v>1</v>
      </c>
      <c r="N271" s="665">
        <v>82.889999999999958</v>
      </c>
    </row>
    <row r="272" spans="1:14" ht="14.4" customHeight="1" x14ac:dyDescent="0.3">
      <c r="A272" s="660" t="s">
        <v>588</v>
      </c>
      <c r="B272" s="661" t="s">
        <v>589</v>
      </c>
      <c r="C272" s="662" t="s">
        <v>593</v>
      </c>
      <c r="D272" s="663" t="s">
        <v>3986</v>
      </c>
      <c r="E272" s="662" t="s">
        <v>616</v>
      </c>
      <c r="F272" s="663" t="s">
        <v>3992</v>
      </c>
      <c r="G272" s="662" t="s">
        <v>653</v>
      </c>
      <c r="H272" s="662" t="s">
        <v>1567</v>
      </c>
      <c r="I272" s="662" t="s">
        <v>1568</v>
      </c>
      <c r="J272" s="662" t="s">
        <v>1569</v>
      </c>
      <c r="K272" s="662" t="s">
        <v>1570</v>
      </c>
      <c r="L272" s="664">
        <v>424.95</v>
      </c>
      <c r="M272" s="664">
        <v>1</v>
      </c>
      <c r="N272" s="665">
        <v>424.95</v>
      </c>
    </row>
    <row r="273" spans="1:14" ht="14.4" customHeight="1" x14ac:dyDescent="0.3">
      <c r="A273" s="660" t="s">
        <v>588</v>
      </c>
      <c r="B273" s="661" t="s">
        <v>589</v>
      </c>
      <c r="C273" s="662" t="s">
        <v>593</v>
      </c>
      <c r="D273" s="663" t="s">
        <v>3986</v>
      </c>
      <c r="E273" s="662" t="s">
        <v>616</v>
      </c>
      <c r="F273" s="663" t="s">
        <v>3992</v>
      </c>
      <c r="G273" s="662" t="s">
        <v>653</v>
      </c>
      <c r="H273" s="662" t="s">
        <v>1571</v>
      </c>
      <c r="I273" s="662" t="s">
        <v>1572</v>
      </c>
      <c r="J273" s="662" t="s">
        <v>1573</v>
      </c>
      <c r="K273" s="662" t="s">
        <v>1574</v>
      </c>
      <c r="L273" s="664">
        <v>78.399935580934255</v>
      </c>
      <c r="M273" s="664">
        <v>2</v>
      </c>
      <c r="N273" s="665">
        <v>156.79987116186851</v>
      </c>
    </row>
    <row r="274" spans="1:14" ht="14.4" customHeight="1" x14ac:dyDescent="0.3">
      <c r="A274" s="660" t="s">
        <v>588</v>
      </c>
      <c r="B274" s="661" t="s">
        <v>589</v>
      </c>
      <c r="C274" s="662" t="s">
        <v>593</v>
      </c>
      <c r="D274" s="663" t="s">
        <v>3986</v>
      </c>
      <c r="E274" s="662" t="s">
        <v>616</v>
      </c>
      <c r="F274" s="663" t="s">
        <v>3992</v>
      </c>
      <c r="G274" s="662" t="s">
        <v>653</v>
      </c>
      <c r="H274" s="662" t="s">
        <v>1575</v>
      </c>
      <c r="I274" s="662" t="s">
        <v>1576</v>
      </c>
      <c r="J274" s="662" t="s">
        <v>1577</v>
      </c>
      <c r="K274" s="662" t="s">
        <v>1578</v>
      </c>
      <c r="L274" s="664">
        <v>80.890014037878927</v>
      </c>
      <c r="M274" s="664">
        <v>3</v>
      </c>
      <c r="N274" s="665">
        <v>242.67004211363678</v>
      </c>
    </row>
    <row r="275" spans="1:14" ht="14.4" customHeight="1" x14ac:dyDescent="0.3">
      <c r="A275" s="660" t="s">
        <v>588</v>
      </c>
      <c r="B275" s="661" t="s">
        <v>589</v>
      </c>
      <c r="C275" s="662" t="s">
        <v>593</v>
      </c>
      <c r="D275" s="663" t="s">
        <v>3986</v>
      </c>
      <c r="E275" s="662" t="s">
        <v>616</v>
      </c>
      <c r="F275" s="663" t="s">
        <v>3992</v>
      </c>
      <c r="G275" s="662" t="s">
        <v>653</v>
      </c>
      <c r="H275" s="662" t="s">
        <v>1579</v>
      </c>
      <c r="I275" s="662" t="s">
        <v>237</v>
      </c>
      <c r="J275" s="662" t="s">
        <v>1580</v>
      </c>
      <c r="K275" s="662"/>
      <c r="L275" s="664">
        <v>201.99607999999998</v>
      </c>
      <c r="M275" s="664">
        <v>1</v>
      </c>
      <c r="N275" s="665">
        <v>201.99607999999998</v>
      </c>
    </row>
    <row r="276" spans="1:14" ht="14.4" customHeight="1" x14ac:dyDescent="0.3">
      <c r="A276" s="660" t="s">
        <v>588</v>
      </c>
      <c r="B276" s="661" t="s">
        <v>589</v>
      </c>
      <c r="C276" s="662" t="s">
        <v>593</v>
      </c>
      <c r="D276" s="663" t="s">
        <v>3986</v>
      </c>
      <c r="E276" s="662" t="s">
        <v>616</v>
      </c>
      <c r="F276" s="663" t="s">
        <v>3992</v>
      </c>
      <c r="G276" s="662" t="s">
        <v>653</v>
      </c>
      <c r="H276" s="662" t="s">
        <v>1581</v>
      </c>
      <c r="I276" s="662" t="s">
        <v>237</v>
      </c>
      <c r="J276" s="662" t="s">
        <v>1582</v>
      </c>
      <c r="K276" s="662"/>
      <c r="L276" s="664">
        <v>95.239056327773909</v>
      </c>
      <c r="M276" s="664">
        <v>5</v>
      </c>
      <c r="N276" s="665">
        <v>476.19528163886957</v>
      </c>
    </row>
    <row r="277" spans="1:14" ht="14.4" customHeight="1" x14ac:dyDescent="0.3">
      <c r="A277" s="660" t="s">
        <v>588</v>
      </c>
      <c r="B277" s="661" t="s">
        <v>589</v>
      </c>
      <c r="C277" s="662" t="s">
        <v>593</v>
      </c>
      <c r="D277" s="663" t="s">
        <v>3986</v>
      </c>
      <c r="E277" s="662" t="s">
        <v>616</v>
      </c>
      <c r="F277" s="663" t="s">
        <v>3992</v>
      </c>
      <c r="G277" s="662" t="s">
        <v>653</v>
      </c>
      <c r="H277" s="662" t="s">
        <v>1583</v>
      </c>
      <c r="I277" s="662" t="s">
        <v>237</v>
      </c>
      <c r="J277" s="662" t="s">
        <v>1584</v>
      </c>
      <c r="K277" s="662" t="s">
        <v>1585</v>
      </c>
      <c r="L277" s="664">
        <v>197.84667249549776</v>
      </c>
      <c r="M277" s="664">
        <v>3</v>
      </c>
      <c r="N277" s="665">
        <v>593.5400174864933</v>
      </c>
    </row>
    <row r="278" spans="1:14" ht="14.4" customHeight="1" x14ac:dyDescent="0.3">
      <c r="A278" s="660" t="s">
        <v>588</v>
      </c>
      <c r="B278" s="661" t="s">
        <v>589</v>
      </c>
      <c r="C278" s="662" t="s">
        <v>593</v>
      </c>
      <c r="D278" s="663" t="s">
        <v>3986</v>
      </c>
      <c r="E278" s="662" t="s">
        <v>616</v>
      </c>
      <c r="F278" s="663" t="s">
        <v>3992</v>
      </c>
      <c r="G278" s="662" t="s">
        <v>653</v>
      </c>
      <c r="H278" s="662" t="s">
        <v>1586</v>
      </c>
      <c r="I278" s="662" t="s">
        <v>1587</v>
      </c>
      <c r="J278" s="662" t="s">
        <v>876</v>
      </c>
      <c r="K278" s="662" t="s">
        <v>1588</v>
      </c>
      <c r="L278" s="664">
        <v>39.570000000000007</v>
      </c>
      <c r="M278" s="664">
        <v>4</v>
      </c>
      <c r="N278" s="665">
        <v>158.28000000000003</v>
      </c>
    </row>
    <row r="279" spans="1:14" ht="14.4" customHeight="1" x14ac:dyDescent="0.3">
      <c r="A279" s="660" t="s">
        <v>588</v>
      </c>
      <c r="B279" s="661" t="s">
        <v>589</v>
      </c>
      <c r="C279" s="662" t="s">
        <v>593</v>
      </c>
      <c r="D279" s="663" t="s">
        <v>3986</v>
      </c>
      <c r="E279" s="662" t="s">
        <v>616</v>
      </c>
      <c r="F279" s="663" t="s">
        <v>3992</v>
      </c>
      <c r="G279" s="662" t="s">
        <v>653</v>
      </c>
      <c r="H279" s="662" t="s">
        <v>1589</v>
      </c>
      <c r="I279" s="662" t="s">
        <v>1590</v>
      </c>
      <c r="J279" s="662" t="s">
        <v>1591</v>
      </c>
      <c r="K279" s="662" t="s">
        <v>1592</v>
      </c>
      <c r="L279" s="664">
        <v>2538.347495411796</v>
      </c>
      <c r="M279" s="664">
        <v>24</v>
      </c>
      <c r="N279" s="665">
        <v>60920.3398898831</v>
      </c>
    </row>
    <row r="280" spans="1:14" ht="14.4" customHeight="1" x14ac:dyDescent="0.3">
      <c r="A280" s="660" t="s">
        <v>588</v>
      </c>
      <c r="B280" s="661" t="s">
        <v>589</v>
      </c>
      <c r="C280" s="662" t="s">
        <v>593</v>
      </c>
      <c r="D280" s="663" t="s">
        <v>3986</v>
      </c>
      <c r="E280" s="662" t="s">
        <v>616</v>
      </c>
      <c r="F280" s="663" t="s">
        <v>3992</v>
      </c>
      <c r="G280" s="662" t="s">
        <v>653</v>
      </c>
      <c r="H280" s="662" t="s">
        <v>1593</v>
      </c>
      <c r="I280" s="662" t="s">
        <v>1594</v>
      </c>
      <c r="J280" s="662" t="s">
        <v>1595</v>
      </c>
      <c r="K280" s="662" t="s">
        <v>1596</v>
      </c>
      <c r="L280" s="664">
        <v>408.24250000000006</v>
      </c>
      <c r="M280" s="664">
        <v>4</v>
      </c>
      <c r="N280" s="665">
        <v>1632.9700000000003</v>
      </c>
    </row>
    <row r="281" spans="1:14" ht="14.4" customHeight="1" x14ac:dyDescent="0.3">
      <c r="A281" s="660" t="s">
        <v>588</v>
      </c>
      <c r="B281" s="661" t="s">
        <v>589</v>
      </c>
      <c r="C281" s="662" t="s">
        <v>593</v>
      </c>
      <c r="D281" s="663" t="s">
        <v>3986</v>
      </c>
      <c r="E281" s="662" t="s">
        <v>616</v>
      </c>
      <c r="F281" s="663" t="s">
        <v>3992</v>
      </c>
      <c r="G281" s="662" t="s">
        <v>653</v>
      </c>
      <c r="H281" s="662" t="s">
        <v>1597</v>
      </c>
      <c r="I281" s="662" t="s">
        <v>1598</v>
      </c>
      <c r="J281" s="662" t="s">
        <v>1599</v>
      </c>
      <c r="K281" s="662" t="s">
        <v>1600</v>
      </c>
      <c r="L281" s="664">
        <v>238.63294598008929</v>
      </c>
      <c r="M281" s="664">
        <v>3</v>
      </c>
      <c r="N281" s="665">
        <v>715.89883794026787</v>
      </c>
    </row>
    <row r="282" spans="1:14" ht="14.4" customHeight="1" x14ac:dyDescent="0.3">
      <c r="A282" s="660" t="s">
        <v>588</v>
      </c>
      <c r="B282" s="661" t="s">
        <v>589</v>
      </c>
      <c r="C282" s="662" t="s">
        <v>593</v>
      </c>
      <c r="D282" s="663" t="s">
        <v>3986</v>
      </c>
      <c r="E282" s="662" t="s">
        <v>616</v>
      </c>
      <c r="F282" s="663" t="s">
        <v>3992</v>
      </c>
      <c r="G282" s="662" t="s">
        <v>653</v>
      </c>
      <c r="H282" s="662" t="s">
        <v>1601</v>
      </c>
      <c r="I282" s="662" t="s">
        <v>1602</v>
      </c>
      <c r="J282" s="662" t="s">
        <v>1603</v>
      </c>
      <c r="K282" s="662" t="s">
        <v>1604</v>
      </c>
      <c r="L282" s="664">
        <v>74.22</v>
      </c>
      <c r="M282" s="664">
        <v>1</v>
      </c>
      <c r="N282" s="665">
        <v>74.22</v>
      </c>
    </row>
    <row r="283" spans="1:14" ht="14.4" customHeight="1" x14ac:dyDescent="0.3">
      <c r="A283" s="660" t="s">
        <v>588</v>
      </c>
      <c r="B283" s="661" t="s">
        <v>589</v>
      </c>
      <c r="C283" s="662" t="s">
        <v>593</v>
      </c>
      <c r="D283" s="663" t="s">
        <v>3986</v>
      </c>
      <c r="E283" s="662" t="s">
        <v>616</v>
      </c>
      <c r="F283" s="663" t="s">
        <v>3992</v>
      </c>
      <c r="G283" s="662" t="s">
        <v>653</v>
      </c>
      <c r="H283" s="662" t="s">
        <v>1605</v>
      </c>
      <c r="I283" s="662" t="s">
        <v>1606</v>
      </c>
      <c r="J283" s="662" t="s">
        <v>1607</v>
      </c>
      <c r="K283" s="662" t="s">
        <v>1608</v>
      </c>
      <c r="L283" s="664">
        <v>321.20004364085668</v>
      </c>
      <c r="M283" s="664">
        <v>3</v>
      </c>
      <c r="N283" s="665">
        <v>963.60013092257009</v>
      </c>
    </row>
    <row r="284" spans="1:14" ht="14.4" customHeight="1" x14ac:dyDescent="0.3">
      <c r="A284" s="660" t="s">
        <v>588</v>
      </c>
      <c r="B284" s="661" t="s">
        <v>589</v>
      </c>
      <c r="C284" s="662" t="s">
        <v>593</v>
      </c>
      <c r="D284" s="663" t="s">
        <v>3986</v>
      </c>
      <c r="E284" s="662" t="s">
        <v>616</v>
      </c>
      <c r="F284" s="663" t="s">
        <v>3992</v>
      </c>
      <c r="G284" s="662" t="s">
        <v>653</v>
      </c>
      <c r="H284" s="662" t="s">
        <v>1609</v>
      </c>
      <c r="I284" s="662" t="s">
        <v>1610</v>
      </c>
      <c r="J284" s="662" t="s">
        <v>1611</v>
      </c>
      <c r="K284" s="662" t="s">
        <v>1612</v>
      </c>
      <c r="L284" s="664">
        <v>156.19000000000003</v>
      </c>
      <c r="M284" s="664">
        <v>1</v>
      </c>
      <c r="N284" s="665">
        <v>156.19000000000003</v>
      </c>
    </row>
    <row r="285" spans="1:14" ht="14.4" customHeight="1" x14ac:dyDescent="0.3">
      <c r="A285" s="660" t="s">
        <v>588</v>
      </c>
      <c r="B285" s="661" t="s">
        <v>589</v>
      </c>
      <c r="C285" s="662" t="s">
        <v>593</v>
      </c>
      <c r="D285" s="663" t="s">
        <v>3986</v>
      </c>
      <c r="E285" s="662" t="s">
        <v>616</v>
      </c>
      <c r="F285" s="663" t="s">
        <v>3992</v>
      </c>
      <c r="G285" s="662" t="s">
        <v>653</v>
      </c>
      <c r="H285" s="662" t="s">
        <v>1613</v>
      </c>
      <c r="I285" s="662" t="s">
        <v>1614</v>
      </c>
      <c r="J285" s="662" t="s">
        <v>1294</v>
      </c>
      <c r="K285" s="662" t="s">
        <v>1615</v>
      </c>
      <c r="L285" s="664">
        <v>109.79532887119822</v>
      </c>
      <c r="M285" s="664">
        <v>2</v>
      </c>
      <c r="N285" s="665">
        <v>219.59065774239644</v>
      </c>
    </row>
    <row r="286" spans="1:14" ht="14.4" customHeight="1" x14ac:dyDescent="0.3">
      <c r="A286" s="660" t="s">
        <v>588</v>
      </c>
      <c r="B286" s="661" t="s">
        <v>589</v>
      </c>
      <c r="C286" s="662" t="s">
        <v>593</v>
      </c>
      <c r="D286" s="663" t="s">
        <v>3986</v>
      </c>
      <c r="E286" s="662" t="s">
        <v>616</v>
      </c>
      <c r="F286" s="663" t="s">
        <v>3992</v>
      </c>
      <c r="G286" s="662" t="s">
        <v>653</v>
      </c>
      <c r="H286" s="662" t="s">
        <v>1616</v>
      </c>
      <c r="I286" s="662" t="s">
        <v>1617</v>
      </c>
      <c r="J286" s="662" t="s">
        <v>1618</v>
      </c>
      <c r="K286" s="662" t="s">
        <v>1619</v>
      </c>
      <c r="L286" s="664">
        <v>57.429872569154661</v>
      </c>
      <c r="M286" s="664">
        <v>1</v>
      </c>
      <c r="N286" s="665">
        <v>57.429872569154661</v>
      </c>
    </row>
    <row r="287" spans="1:14" ht="14.4" customHeight="1" x14ac:dyDescent="0.3">
      <c r="A287" s="660" t="s">
        <v>588</v>
      </c>
      <c r="B287" s="661" t="s">
        <v>589</v>
      </c>
      <c r="C287" s="662" t="s">
        <v>593</v>
      </c>
      <c r="D287" s="663" t="s">
        <v>3986</v>
      </c>
      <c r="E287" s="662" t="s">
        <v>616</v>
      </c>
      <c r="F287" s="663" t="s">
        <v>3992</v>
      </c>
      <c r="G287" s="662" t="s">
        <v>653</v>
      </c>
      <c r="H287" s="662" t="s">
        <v>1620</v>
      </c>
      <c r="I287" s="662" t="s">
        <v>1621</v>
      </c>
      <c r="J287" s="662" t="s">
        <v>1622</v>
      </c>
      <c r="K287" s="662" t="s">
        <v>1623</v>
      </c>
      <c r="L287" s="664">
        <v>656.53847113263055</v>
      </c>
      <c r="M287" s="664">
        <v>0.34886099999999998</v>
      </c>
      <c r="N287" s="665">
        <v>229.0406675778006</v>
      </c>
    </row>
    <row r="288" spans="1:14" ht="14.4" customHeight="1" x14ac:dyDescent="0.3">
      <c r="A288" s="660" t="s">
        <v>588</v>
      </c>
      <c r="B288" s="661" t="s">
        <v>589</v>
      </c>
      <c r="C288" s="662" t="s">
        <v>593</v>
      </c>
      <c r="D288" s="663" t="s">
        <v>3986</v>
      </c>
      <c r="E288" s="662" t="s">
        <v>616</v>
      </c>
      <c r="F288" s="663" t="s">
        <v>3992</v>
      </c>
      <c r="G288" s="662" t="s">
        <v>653</v>
      </c>
      <c r="H288" s="662" t="s">
        <v>1624</v>
      </c>
      <c r="I288" s="662" t="s">
        <v>1625</v>
      </c>
      <c r="J288" s="662" t="s">
        <v>1626</v>
      </c>
      <c r="K288" s="662" t="s">
        <v>1627</v>
      </c>
      <c r="L288" s="664">
        <v>158.69999999999999</v>
      </c>
      <c r="M288" s="664">
        <v>1</v>
      </c>
      <c r="N288" s="665">
        <v>158.69999999999999</v>
      </c>
    </row>
    <row r="289" spans="1:14" ht="14.4" customHeight="1" x14ac:dyDescent="0.3">
      <c r="A289" s="660" t="s">
        <v>588</v>
      </c>
      <c r="B289" s="661" t="s">
        <v>589</v>
      </c>
      <c r="C289" s="662" t="s">
        <v>593</v>
      </c>
      <c r="D289" s="663" t="s">
        <v>3986</v>
      </c>
      <c r="E289" s="662" t="s">
        <v>616</v>
      </c>
      <c r="F289" s="663" t="s">
        <v>3992</v>
      </c>
      <c r="G289" s="662" t="s">
        <v>653</v>
      </c>
      <c r="H289" s="662" t="s">
        <v>1628</v>
      </c>
      <c r="I289" s="662" t="s">
        <v>1629</v>
      </c>
      <c r="J289" s="662" t="s">
        <v>1630</v>
      </c>
      <c r="K289" s="662" t="s">
        <v>1631</v>
      </c>
      <c r="L289" s="664">
        <v>318.72250000000003</v>
      </c>
      <c r="M289" s="664">
        <v>1</v>
      </c>
      <c r="N289" s="665">
        <v>318.72250000000003</v>
      </c>
    </row>
    <row r="290" spans="1:14" ht="14.4" customHeight="1" x14ac:dyDescent="0.3">
      <c r="A290" s="660" t="s">
        <v>588</v>
      </c>
      <c r="B290" s="661" t="s">
        <v>589</v>
      </c>
      <c r="C290" s="662" t="s">
        <v>593</v>
      </c>
      <c r="D290" s="663" t="s">
        <v>3986</v>
      </c>
      <c r="E290" s="662" t="s">
        <v>616</v>
      </c>
      <c r="F290" s="663" t="s">
        <v>3992</v>
      </c>
      <c r="G290" s="662" t="s">
        <v>653</v>
      </c>
      <c r="H290" s="662" t="s">
        <v>1632</v>
      </c>
      <c r="I290" s="662" t="s">
        <v>1633</v>
      </c>
      <c r="J290" s="662" t="s">
        <v>1328</v>
      </c>
      <c r="K290" s="662" t="s">
        <v>936</v>
      </c>
      <c r="L290" s="664">
        <v>71.3</v>
      </c>
      <c r="M290" s="664">
        <v>1</v>
      </c>
      <c r="N290" s="665">
        <v>71.3</v>
      </c>
    </row>
    <row r="291" spans="1:14" ht="14.4" customHeight="1" x14ac:dyDescent="0.3">
      <c r="A291" s="660" t="s">
        <v>588</v>
      </c>
      <c r="B291" s="661" t="s">
        <v>589</v>
      </c>
      <c r="C291" s="662" t="s">
        <v>593</v>
      </c>
      <c r="D291" s="663" t="s">
        <v>3986</v>
      </c>
      <c r="E291" s="662" t="s">
        <v>616</v>
      </c>
      <c r="F291" s="663" t="s">
        <v>3992</v>
      </c>
      <c r="G291" s="662" t="s">
        <v>653</v>
      </c>
      <c r="H291" s="662" t="s">
        <v>1634</v>
      </c>
      <c r="I291" s="662" t="s">
        <v>1635</v>
      </c>
      <c r="J291" s="662" t="s">
        <v>1067</v>
      </c>
      <c r="K291" s="662" t="s">
        <v>1636</v>
      </c>
      <c r="L291" s="664">
        <v>471.59047068421444</v>
      </c>
      <c r="M291" s="664">
        <v>7</v>
      </c>
      <c r="N291" s="665">
        <v>3301.1332947895012</v>
      </c>
    </row>
    <row r="292" spans="1:14" ht="14.4" customHeight="1" x14ac:dyDescent="0.3">
      <c r="A292" s="660" t="s">
        <v>588</v>
      </c>
      <c r="B292" s="661" t="s">
        <v>589</v>
      </c>
      <c r="C292" s="662" t="s">
        <v>593</v>
      </c>
      <c r="D292" s="663" t="s">
        <v>3986</v>
      </c>
      <c r="E292" s="662" t="s">
        <v>616</v>
      </c>
      <c r="F292" s="663" t="s">
        <v>3992</v>
      </c>
      <c r="G292" s="662" t="s">
        <v>653</v>
      </c>
      <c r="H292" s="662" t="s">
        <v>1637</v>
      </c>
      <c r="I292" s="662" t="s">
        <v>1638</v>
      </c>
      <c r="J292" s="662" t="s">
        <v>1639</v>
      </c>
      <c r="K292" s="662" t="s">
        <v>1640</v>
      </c>
      <c r="L292" s="664">
        <v>357.77999999999986</v>
      </c>
      <c r="M292" s="664">
        <v>1</v>
      </c>
      <c r="N292" s="665">
        <v>357.77999999999986</v>
      </c>
    </row>
    <row r="293" spans="1:14" ht="14.4" customHeight="1" x14ac:dyDescent="0.3">
      <c r="A293" s="660" t="s">
        <v>588</v>
      </c>
      <c r="B293" s="661" t="s">
        <v>589</v>
      </c>
      <c r="C293" s="662" t="s">
        <v>593</v>
      </c>
      <c r="D293" s="663" t="s">
        <v>3986</v>
      </c>
      <c r="E293" s="662" t="s">
        <v>616</v>
      </c>
      <c r="F293" s="663" t="s">
        <v>3992</v>
      </c>
      <c r="G293" s="662" t="s">
        <v>653</v>
      </c>
      <c r="H293" s="662" t="s">
        <v>1641</v>
      </c>
      <c r="I293" s="662" t="s">
        <v>1642</v>
      </c>
      <c r="J293" s="662" t="s">
        <v>1643</v>
      </c>
      <c r="K293" s="662"/>
      <c r="L293" s="664">
        <v>298.60805470740388</v>
      </c>
      <c r="M293" s="664">
        <v>1</v>
      </c>
      <c r="N293" s="665">
        <v>298.60805470740388</v>
      </c>
    </row>
    <row r="294" spans="1:14" ht="14.4" customHeight="1" x14ac:dyDescent="0.3">
      <c r="A294" s="660" t="s">
        <v>588</v>
      </c>
      <c r="B294" s="661" t="s">
        <v>589</v>
      </c>
      <c r="C294" s="662" t="s">
        <v>593</v>
      </c>
      <c r="D294" s="663" t="s">
        <v>3986</v>
      </c>
      <c r="E294" s="662" t="s">
        <v>616</v>
      </c>
      <c r="F294" s="663" t="s">
        <v>3992</v>
      </c>
      <c r="G294" s="662" t="s">
        <v>653</v>
      </c>
      <c r="H294" s="662" t="s">
        <v>1644</v>
      </c>
      <c r="I294" s="662" t="s">
        <v>1645</v>
      </c>
      <c r="J294" s="662" t="s">
        <v>1646</v>
      </c>
      <c r="K294" s="662" t="s">
        <v>1647</v>
      </c>
      <c r="L294" s="664">
        <v>501.97472975001773</v>
      </c>
      <c r="M294" s="664">
        <v>8.6951199999999993</v>
      </c>
      <c r="N294" s="665">
        <v>4364.730512143974</v>
      </c>
    </row>
    <row r="295" spans="1:14" ht="14.4" customHeight="1" x14ac:dyDescent="0.3">
      <c r="A295" s="660" t="s">
        <v>588</v>
      </c>
      <c r="B295" s="661" t="s">
        <v>589</v>
      </c>
      <c r="C295" s="662" t="s">
        <v>593</v>
      </c>
      <c r="D295" s="663" t="s">
        <v>3986</v>
      </c>
      <c r="E295" s="662" t="s">
        <v>616</v>
      </c>
      <c r="F295" s="663" t="s">
        <v>3992</v>
      </c>
      <c r="G295" s="662" t="s">
        <v>653</v>
      </c>
      <c r="H295" s="662" t="s">
        <v>1648</v>
      </c>
      <c r="I295" s="662" t="s">
        <v>1649</v>
      </c>
      <c r="J295" s="662" t="s">
        <v>1646</v>
      </c>
      <c r="K295" s="662" t="s">
        <v>1650</v>
      </c>
      <c r="L295" s="664">
        <v>116.21853350648647</v>
      </c>
      <c r="M295" s="664">
        <v>15.962</v>
      </c>
      <c r="N295" s="665">
        <v>1855.0802318305368</v>
      </c>
    </row>
    <row r="296" spans="1:14" ht="14.4" customHeight="1" x14ac:dyDescent="0.3">
      <c r="A296" s="660" t="s">
        <v>588</v>
      </c>
      <c r="B296" s="661" t="s">
        <v>589</v>
      </c>
      <c r="C296" s="662" t="s">
        <v>593</v>
      </c>
      <c r="D296" s="663" t="s">
        <v>3986</v>
      </c>
      <c r="E296" s="662" t="s">
        <v>616</v>
      </c>
      <c r="F296" s="663" t="s">
        <v>3992</v>
      </c>
      <c r="G296" s="662" t="s">
        <v>653</v>
      </c>
      <c r="H296" s="662" t="s">
        <v>1651</v>
      </c>
      <c r="I296" s="662" t="s">
        <v>237</v>
      </c>
      <c r="J296" s="662" t="s">
        <v>1652</v>
      </c>
      <c r="K296" s="662"/>
      <c r="L296" s="664">
        <v>154.83425622223325</v>
      </c>
      <c r="M296" s="664">
        <v>4</v>
      </c>
      <c r="N296" s="665">
        <v>619.337024888933</v>
      </c>
    </row>
    <row r="297" spans="1:14" ht="14.4" customHeight="1" x14ac:dyDescent="0.3">
      <c r="A297" s="660" t="s">
        <v>588</v>
      </c>
      <c r="B297" s="661" t="s">
        <v>589</v>
      </c>
      <c r="C297" s="662" t="s">
        <v>593</v>
      </c>
      <c r="D297" s="663" t="s">
        <v>3986</v>
      </c>
      <c r="E297" s="662" t="s">
        <v>616</v>
      </c>
      <c r="F297" s="663" t="s">
        <v>3992</v>
      </c>
      <c r="G297" s="662" t="s">
        <v>653</v>
      </c>
      <c r="H297" s="662" t="s">
        <v>1653</v>
      </c>
      <c r="I297" s="662" t="s">
        <v>237</v>
      </c>
      <c r="J297" s="662" t="s">
        <v>1654</v>
      </c>
      <c r="K297" s="662" t="s">
        <v>1655</v>
      </c>
      <c r="L297" s="664">
        <v>78.325246253513512</v>
      </c>
      <c r="M297" s="664">
        <v>6</v>
      </c>
      <c r="N297" s="665">
        <v>469.95147752108107</v>
      </c>
    </row>
    <row r="298" spans="1:14" ht="14.4" customHeight="1" x14ac:dyDescent="0.3">
      <c r="A298" s="660" t="s">
        <v>588</v>
      </c>
      <c r="B298" s="661" t="s">
        <v>589</v>
      </c>
      <c r="C298" s="662" t="s">
        <v>593</v>
      </c>
      <c r="D298" s="663" t="s">
        <v>3986</v>
      </c>
      <c r="E298" s="662" t="s">
        <v>616</v>
      </c>
      <c r="F298" s="663" t="s">
        <v>3992</v>
      </c>
      <c r="G298" s="662" t="s">
        <v>653</v>
      </c>
      <c r="H298" s="662" t="s">
        <v>1656</v>
      </c>
      <c r="I298" s="662" t="s">
        <v>1657</v>
      </c>
      <c r="J298" s="662" t="s">
        <v>1658</v>
      </c>
      <c r="K298" s="662" t="s">
        <v>1659</v>
      </c>
      <c r="L298" s="664">
        <v>48.341535916070619</v>
      </c>
      <c r="M298" s="664">
        <v>16</v>
      </c>
      <c r="N298" s="665">
        <v>773.4645746571299</v>
      </c>
    </row>
    <row r="299" spans="1:14" ht="14.4" customHeight="1" x14ac:dyDescent="0.3">
      <c r="A299" s="660" t="s">
        <v>588</v>
      </c>
      <c r="B299" s="661" t="s">
        <v>589</v>
      </c>
      <c r="C299" s="662" t="s">
        <v>593</v>
      </c>
      <c r="D299" s="663" t="s">
        <v>3986</v>
      </c>
      <c r="E299" s="662" t="s">
        <v>616</v>
      </c>
      <c r="F299" s="663" t="s">
        <v>3992</v>
      </c>
      <c r="G299" s="662" t="s">
        <v>653</v>
      </c>
      <c r="H299" s="662" t="s">
        <v>1660</v>
      </c>
      <c r="I299" s="662" t="s">
        <v>1661</v>
      </c>
      <c r="J299" s="662" t="s">
        <v>1662</v>
      </c>
      <c r="K299" s="662" t="s">
        <v>1663</v>
      </c>
      <c r="L299" s="664">
        <v>80.030009539513671</v>
      </c>
      <c r="M299" s="664">
        <v>4</v>
      </c>
      <c r="N299" s="665">
        <v>320.12003815805468</v>
      </c>
    </row>
    <row r="300" spans="1:14" ht="14.4" customHeight="1" x14ac:dyDescent="0.3">
      <c r="A300" s="660" t="s">
        <v>588</v>
      </c>
      <c r="B300" s="661" t="s">
        <v>589</v>
      </c>
      <c r="C300" s="662" t="s">
        <v>593</v>
      </c>
      <c r="D300" s="663" t="s">
        <v>3986</v>
      </c>
      <c r="E300" s="662" t="s">
        <v>616</v>
      </c>
      <c r="F300" s="663" t="s">
        <v>3992</v>
      </c>
      <c r="G300" s="662" t="s">
        <v>653</v>
      </c>
      <c r="H300" s="662" t="s">
        <v>1664</v>
      </c>
      <c r="I300" s="662" t="s">
        <v>1665</v>
      </c>
      <c r="J300" s="662" t="s">
        <v>1666</v>
      </c>
      <c r="K300" s="662" t="s">
        <v>1667</v>
      </c>
      <c r="L300" s="664">
        <v>3788.875</v>
      </c>
      <c r="M300" s="664">
        <v>2</v>
      </c>
      <c r="N300" s="665">
        <v>7577.75</v>
      </c>
    </row>
    <row r="301" spans="1:14" ht="14.4" customHeight="1" x14ac:dyDescent="0.3">
      <c r="A301" s="660" t="s">
        <v>588</v>
      </c>
      <c r="B301" s="661" t="s">
        <v>589</v>
      </c>
      <c r="C301" s="662" t="s">
        <v>593</v>
      </c>
      <c r="D301" s="663" t="s">
        <v>3986</v>
      </c>
      <c r="E301" s="662" t="s">
        <v>616</v>
      </c>
      <c r="F301" s="663" t="s">
        <v>3992</v>
      </c>
      <c r="G301" s="662" t="s">
        <v>653</v>
      </c>
      <c r="H301" s="662" t="s">
        <v>1668</v>
      </c>
      <c r="I301" s="662" t="s">
        <v>1669</v>
      </c>
      <c r="J301" s="662" t="s">
        <v>1670</v>
      </c>
      <c r="K301" s="662" t="s">
        <v>1671</v>
      </c>
      <c r="L301" s="664">
        <v>1726.6768198880809</v>
      </c>
      <c r="M301" s="664">
        <v>9</v>
      </c>
      <c r="N301" s="665">
        <v>15540.091378992729</v>
      </c>
    </row>
    <row r="302" spans="1:14" ht="14.4" customHeight="1" x14ac:dyDescent="0.3">
      <c r="A302" s="660" t="s">
        <v>588</v>
      </c>
      <c r="B302" s="661" t="s">
        <v>589</v>
      </c>
      <c r="C302" s="662" t="s">
        <v>593</v>
      </c>
      <c r="D302" s="663" t="s">
        <v>3986</v>
      </c>
      <c r="E302" s="662" t="s">
        <v>616</v>
      </c>
      <c r="F302" s="663" t="s">
        <v>3992</v>
      </c>
      <c r="G302" s="662" t="s">
        <v>653</v>
      </c>
      <c r="H302" s="662" t="s">
        <v>1672</v>
      </c>
      <c r="I302" s="662" t="s">
        <v>1672</v>
      </c>
      <c r="J302" s="662" t="s">
        <v>1673</v>
      </c>
      <c r="K302" s="662" t="s">
        <v>1674</v>
      </c>
      <c r="L302" s="664">
        <v>92.720000000000013</v>
      </c>
      <c r="M302" s="664">
        <v>1</v>
      </c>
      <c r="N302" s="665">
        <v>92.720000000000013</v>
      </c>
    </row>
    <row r="303" spans="1:14" ht="14.4" customHeight="1" x14ac:dyDescent="0.3">
      <c r="A303" s="660" t="s">
        <v>588</v>
      </c>
      <c r="B303" s="661" t="s">
        <v>589</v>
      </c>
      <c r="C303" s="662" t="s">
        <v>593</v>
      </c>
      <c r="D303" s="663" t="s">
        <v>3986</v>
      </c>
      <c r="E303" s="662" t="s">
        <v>616</v>
      </c>
      <c r="F303" s="663" t="s">
        <v>3992</v>
      </c>
      <c r="G303" s="662" t="s">
        <v>653</v>
      </c>
      <c r="H303" s="662" t="s">
        <v>1675</v>
      </c>
      <c r="I303" s="662" t="s">
        <v>1675</v>
      </c>
      <c r="J303" s="662" t="s">
        <v>1676</v>
      </c>
      <c r="K303" s="662" t="s">
        <v>1677</v>
      </c>
      <c r="L303" s="664">
        <v>1378.85</v>
      </c>
      <c r="M303" s="664">
        <v>4</v>
      </c>
      <c r="N303" s="665">
        <v>5515.4</v>
      </c>
    </row>
    <row r="304" spans="1:14" ht="14.4" customHeight="1" x14ac:dyDescent="0.3">
      <c r="A304" s="660" t="s">
        <v>588</v>
      </c>
      <c r="B304" s="661" t="s">
        <v>589</v>
      </c>
      <c r="C304" s="662" t="s">
        <v>593</v>
      </c>
      <c r="D304" s="663" t="s">
        <v>3986</v>
      </c>
      <c r="E304" s="662" t="s">
        <v>616</v>
      </c>
      <c r="F304" s="663" t="s">
        <v>3992</v>
      </c>
      <c r="G304" s="662" t="s">
        <v>653</v>
      </c>
      <c r="H304" s="662" t="s">
        <v>1678</v>
      </c>
      <c r="I304" s="662" t="s">
        <v>1678</v>
      </c>
      <c r="J304" s="662" t="s">
        <v>1679</v>
      </c>
      <c r="K304" s="662" t="s">
        <v>1680</v>
      </c>
      <c r="L304" s="664">
        <v>2209.1353664744861</v>
      </c>
      <c r="M304" s="664">
        <v>11</v>
      </c>
      <c r="N304" s="665">
        <v>24300.489031219346</v>
      </c>
    </row>
    <row r="305" spans="1:14" ht="14.4" customHeight="1" x14ac:dyDescent="0.3">
      <c r="A305" s="660" t="s">
        <v>588</v>
      </c>
      <c r="B305" s="661" t="s">
        <v>589</v>
      </c>
      <c r="C305" s="662" t="s">
        <v>593</v>
      </c>
      <c r="D305" s="663" t="s">
        <v>3986</v>
      </c>
      <c r="E305" s="662" t="s">
        <v>616</v>
      </c>
      <c r="F305" s="663" t="s">
        <v>3992</v>
      </c>
      <c r="G305" s="662" t="s">
        <v>653</v>
      </c>
      <c r="H305" s="662" t="s">
        <v>1681</v>
      </c>
      <c r="I305" s="662" t="s">
        <v>1682</v>
      </c>
      <c r="J305" s="662" t="s">
        <v>1683</v>
      </c>
      <c r="K305" s="662" t="s">
        <v>1684</v>
      </c>
      <c r="L305" s="664">
        <v>259.43008527465759</v>
      </c>
      <c r="M305" s="664">
        <v>2</v>
      </c>
      <c r="N305" s="665">
        <v>518.86017054931517</v>
      </c>
    </row>
    <row r="306" spans="1:14" ht="14.4" customHeight="1" x14ac:dyDescent="0.3">
      <c r="A306" s="660" t="s">
        <v>588</v>
      </c>
      <c r="B306" s="661" t="s">
        <v>589</v>
      </c>
      <c r="C306" s="662" t="s">
        <v>593</v>
      </c>
      <c r="D306" s="663" t="s">
        <v>3986</v>
      </c>
      <c r="E306" s="662" t="s">
        <v>616</v>
      </c>
      <c r="F306" s="663" t="s">
        <v>3992</v>
      </c>
      <c r="G306" s="662" t="s">
        <v>653</v>
      </c>
      <c r="H306" s="662" t="s">
        <v>1685</v>
      </c>
      <c r="I306" s="662" t="s">
        <v>1686</v>
      </c>
      <c r="J306" s="662" t="s">
        <v>1687</v>
      </c>
      <c r="K306" s="662"/>
      <c r="L306" s="664">
        <v>2.6219524561774374</v>
      </c>
      <c r="M306" s="664">
        <v>5</v>
      </c>
      <c r="N306" s="665">
        <v>13.109762280887187</v>
      </c>
    </row>
    <row r="307" spans="1:14" ht="14.4" customHeight="1" x14ac:dyDescent="0.3">
      <c r="A307" s="660" t="s">
        <v>588</v>
      </c>
      <c r="B307" s="661" t="s">
        <v>589</v>
      </c>
      <c r="C307" s="662" t="s">
        <v>593</v>
      </c>
      <c r="D307" s="663" t="s">
        <v>3986</v>
      </c>
      <c r="E307" s="662" t="s">
        <v>616</v>
      </c>
      <c r="F307" s="663" t="s">
        <v>3992</v>
      </c>
      <c r="G307" s="662" t="s">
        <v>653</v>
      </c>
      <c r="H307" s="662" t="s">
        <v>1688</v>
      </c>
      <c r="I307" s="662" t="s">
        <v>1689</v>
      </c>
      <c r="J307" s="662" t="s">
        <v>1690</v>
      </c>
      <c r="K307" s="662" t="s">
        <v>1691</v>
      </c>
      <c r="L307" s="664">
        <v>100.16000000000001</v>
      </c>
      <c r="M307" s="664">
        <v>2</v>
      </c>
      <c r="N307" s="665">
        <v>200.32000000000002</v>
      </c>
    </row>
    <row r="308" spans="1:14" ht="14.4" customHeight="1" x14ac:dyDescent="0.3">
      <c r="A308" s="660" t="s">
        <v>588</v>
      </c>
      <c r="B308" s="661" t="s">
        <v>589</v>
      </c>
      <c r="C308" s="662" t="s">
        <v>593</v>
      </c>
      <c r="D308" s="663" t="s">
        <v>3986</v>
      </c>
      <c r="E308" s="662" t="s">
        <v>616</v>
      </c>
      <c r="F308" s="663" t="s">
        <v>3992</v>
      </c>
      <c r="G308" s="662" t="s">
        <v>653</v>
      </c>
      <c r="H308" s="662" t="s">
        <v>1692</v>
      </c>
      <c r="I308" s="662" t="s">
        <v>1686</v>
      </c>
      <c r="J308" s="662" t="s">
        <v>1693</v>
      </c>
      <c r="K308" s="662"/>
      <c r="L308" s="664">
        <v>3.6917555205383401</v>
      </c>
      <c r="M308" s="664">
        <v>3</v>
      </c>
      <c r="N308" s="665">
        <v>11.07526656161502</v>
      </c>
    </row>
    <row r="309" spans="1:14" ht="14.4" customHeight="1" x14ac:dyDescent="0.3">
      <c r="A309" s="660" t="s">
        <v>588</v>
      </c>
      <c r="B309" s="661" t="s">
        <v>589</v>
      </c>
      <c r="C309" s="662" t="s">
        <v>593</v>
      </c>
      <c r="D309" s="663" t="s">
        <v>3986</v>
      </c>
      <c r="E309" s="662" t="s">
        <v>616</v>
      </c>
      <c r="F309" s="663" t="s">
        <v>3992</v>
      </c>
      <c r="G309" s="662" t="s">
        <v>653</v>
      </c>
      <c r="H309" s="662" t="s">
        <v>1694</v>
      </c>
      <c r="I309" s="662" t="s">
        <v>1695</v>
      </c>
      <c r="J309" s="662" t="s">
        <v>1696</v>
      </c>
      <c r="K309" s="662" t="s">
        <v>1697</v>
      </c>
      <c r="L309" s="664">
        <v>158.25884052233627</v>
      </c>
      <c r="M309" s="664">
        <v>10</v>
      </c>
      <c r="N309" s="665">
        <v>1582.5884052233628</v>
      </c>
    </row>
    <row r="310" spans="1:14" ht="14.4" customHeight="1" x14ac:dyDescent="0.3">
      <c r="A310" s="660" t="s">
        <v>588</v>
      </c>
      <c r="B310" s="661" t="s">
        <v>589</v>
      </c>
      <c r="C310" s="662" t="s">
        <v>593</v>
      </c>
      <c r="D310" s="663" t="s">
        <v>3986</v>
      </c>
      <c r="E310" s="662" t="s">
        <v>616</v>
      </c>
      <c r="F310" s="663" t="s">
        <v>3992</v>
      </c>
      <c r="G310" s="662" t="s">
        <v>653</v>
      </c>
      <c r="H310" s="662" t="s">
        <v>1698</v>
      </c>
      <c r="I310" s="662" t="s">
        <v>237</v>
      </c>
      <c r="J310" s="662" t="s">
        <v>1699</v>
      </c>
      <c r="K310" s="662"/>
      <c r="L310" s="664">
        <v>151.80000000000001</v>
      </c>
      <c r="M310" s="664">
        <v>2</v>
      </c>
      <c r="N310" s="665">
        <v>303.60000000000002</v>
      </c>
    </row>
    <row r="311" spans="1:14" ht="14.4" customHeight="1" x14ac:dyDescent="0.3">
      <c r="A311" s="660" t="s">
        <v>588</v>
      </c>
      <c r="B311" s="661" t="s">
        <v>589</v>
      </c>
      <c r="C311" s="662" t="s">
        <v>593</v>
      </c>
      <c r="D311" s="663" t="s">
        <v>3986</v>
      </c>
      <c r="E311" s="662" t="s">
        <v>616</v>
      </c>
      <c r="F311" s="663" t="s">
        <v>3992</v>
      </c>
      <c r="G311" s="662" t="s">
        <v>653</v>
      </c>
      <c r="H311" s="662" t="s">
        <v>1700</v>
      </c>
      <c r="I311" s="662" t="s">
        <v>1701</v>
      </c>
      <c r="J311" s="662" t="s">
        <v>1702</v>
      </c>
      <c r="K311" s="662" t="s">
        <v>1703</v>
      </c>
      <c r="L311" s="664">
        <v>72.059862623012123</v>
      </c>
      <c r="M311" s="664">
        <v>2</v>
      </c>
      <c r="N311" s="665">
        <v>144.11972524602425</v>
      </c>
    </row>
    <row r="312" spans="1:14" ht="14.4" customHeight="1" x14ac:dyDescent="0.3">
      <c r="A312" s="660" t="s">
        <v>588</v>
      </c>
      <c r="B312" s="661" t="s">
        <v>589</v>
      </c>
      <c r="C312" s="662" t="s">
        <v>593</v>
      </c>
      <c r="D312" s="663" t="s">
        <v>3986</v>
      </c>
      <c r="E312" s="662" t="s">
        <v>616</v>
      </c>
      <c r="F312" s="663" t="s">
        <v>3992</v>
      </c>
      <c r="G312" s="662" t="s">
        <v>653</v>
      </c>
      <c r="H312" s="662" t="s">
        <v>1704</v>
      </c>
      <c r="I312" s="662" t="s">
        <v>1705</v>
      </c>
      <c r="J312" s="662" t="s">
        <v>1706</v>
      </c>
      <c r="K312" s="662" t="s">
        <v>1707</v>
      </c>
      <c r="L312" s="664">
        <v>88.159999999999982</v>
      </c>
      <c r="M312" s="664">
        <v>2</v>
      </c>
      <c r="N312" s="665">
        <v>176.31999999999996</v>
      </c>
    </row>
    <row r="313" spans="1:14" ht="14.4" customHeight="1" x14ac:dyDescent="0.3">
      <c r="A313" s="660" t="s">
        <v>588</v>
      </c>
      <c r="B313" s="661" t="s">
        <v>589</v>
      </c>
      <c r="C313" s="662" t="s">
        <v>593</v>
      </c>
      <c r="D313" s="663" t="s">
        <v>3986</v>
      </c>
      <c r="E313" s="662" t="s">
        <v>616</v>
      </c>
      <c r="F313" s="663" t="s">
        <v>3992</v>
      </c>
      <c r="G313" s="662" t="s">
        <v>653</v>
      </c>
      <c r="H313" s="662" t="s">
        <v>1708</v>
      </c>
      <c r="I313" s="662" t="s">
        <v>1709</v>
      </c>
      <c r="J313" s="662" t="s">
        <v>1710</v>
      </c>
      <c r="K313" s="662" t="s">
        <v>1711</v>
      </c>
      <c r="L313" s="664">
        <v>41.53</v>
      </c>
      <c r="M313" s="664">
        <v>3</v>
      </c>
      <c r="N313" s="665">
        <v>124.59</v>
      </c>
    </row>
    <row r="314" spans="1:14" ht="14.4" customHeight="1" x14ac:dyDescent="0.3">
      <c r="A314" s="660" t="s">
        <v>588</v>
      </c>
      <c r="B314" s="661" t="s">
        <v>589</v>
      </c>
      <c r="C314" s="662" t="s">
        <v>593</v>
      </c>
      <c r="D314" s="663" t="s">
        <v>3986</v>
      </c>
      <c r="E314" s="662" t="s">
        <v>616</v>
      </c>
      <c r="F314" s="663" t="s">
        <v>3992</v>
      </c>
      <c r="G314" s="662" t="s">
        <v>653</v>
      </c>
      <c r="H314" s="662" t="s">
        <v>1712</v>
      </c>
      <c r="I314" s="662" t="s">
        <v>237</v>
      </c>
      <c r="J314" s="662" t="s">
        <v>1713</v>
      </c>
      <c r="K314" s="662"/>
      <c r="L314" s="664">
        <v>119.05110167795027</v>
      </c>
      <c r="M314" s="664">
        <v>1</v>
      </c>
      <c r="N314" s="665">
        <v>119.05110167795027</v>
      </c>
    </row>
    <row r="315" spans="1:14" ht="14.4" customHeight="1" x14ac:dyDescent="0.3">
      <c r="A315" s="660" t="s">
        <v>588</v>
      </c>
      <c r="B315" s="661" t="s">
        <v>589</v>
      </c>
      <c r="C315" s="662" t="s">
        <v>593</v>
      </c>
      <c r="D315" s="663" t="s">
        <v>3986</v>
      </c>
      <c r="E315" s="662" t="s">
        <v>616</v>
      </c>
      <c r="F315" s="663" t="s">
        <v>3992</v>
      </c>
      <c r="G315" s="662" t="s">
        <v>653</v>
      </c>
      <c r="H315" s="662" t="s">
        <v>1714</v>
      </c>
      <c r="I315" s="662" t="s">
        <v>1715</v>
      </c>
      <c r="J315" s="662" t="s">
        <v>1716</v>
      </c>
      <c r="K315" s="662" t="s">
        <v>1717</v>
      </c>
      <c r="L315" s="664">
        <v>262.19995009937617</v>
      </c>
      <c r="M315" s="664">
        <v>4</v>
      </c>
      <c r="N315" s="665">
        <v>1048.7998003975047</v>
      </c>
    </row>
    <row r="316" spans="1:14" ht="14.4" customHeight="1" x14ac:dyDescent="0.3">
      <c r="A316" s="660" t="s">
        <v>588</v>
      </c>
      <c r="B316" s="661" t="s">
        <v>589</v>
      </c>
      <c r="C316" s="662" t="s">
        <v>593</v>
      </c>
      <c r="D316" s="663" t="s">
        <v>3986</v>
      </c>
      <c r="E316" s="662" t="s">
        <v>616</v>
      </c>
      <c r="F316" s="663" t="s">
        <v>3992</v>
      </c>
      <c r="G316" s="662" t="s">
        <v>653</v>
      </c>
      <c r="H316" s="662" t="s">
        <v>1718</v>
      </c>
      <c r="I316" s="662" t="s">
        <v>1719</v>
      </c>
      <c r="J316" s="662" t="s">
        <v>1720</v>
      </c>
      <c r="K316" s="662" t="s">
        <v>1721</v>
      </c>
      <c r="L316" s="664">
        <v>37.189999999999991</v>
      </c>
      <c r="M316" s="664">
        <v>1</v>
      </c>
      <c r="N316" s="665">
        <v>37.189999999999991</v>
      </c>
    </row>
    <row r="317" spans="1:14" ht="14.4" customHeight="1" x14ac:dyDescent="0.3">
      <c r="A317" s="660" t="s">
        <v>588</v>
      </c>
      <c r="B317" s="661" t="s">
        <v>589</v>
      </c>
      <c r="C317" s="662" t="s">
        <v>593</v>
      </c>
      <c r="D317" s="663" t="s">
        <v>3986</v>
      </c>
      <c r="E317" s="662" t="s">
        <v>616</v>
      </c>
      <c r="F317" s="663" t="s">
        <v>3992</v>
      </c>
      <c r="G317" s="662" t="s">
        <v>653</v>
      </c>
      <c r="H317" s="662" t="s">
        <v>1722</v>
      </c>
      <c r="I317" s="662" t="s">
        <v>237</v>
      </c>
      <c r="J317" s="662" t="s">
        <v>1723</v>
      </c>
      <c r="K317" s="662"/>
      <c r="L317" s="664">
        <v>145.70625905267298</v>
      </c>
      <c r="M317" s="664">
        <v>3</v>
      </c>
      <c r="N317" s="665">
        <v>437.11877715801893</v>
      </c>
    </row>
    <row r="318" spans="1:14" ht="14.4" customHeight="1" x14ac:dyDescent="0.3">
      <c r="A318" s="660" t="s">
        <v>588</v>
      </c>
      <c r="B318" s="661" t="s">
        <v>589</v>
      </c>
      <c r="C318" s="662" t="s">
        <v>593</v>
      </c>
      <c r="D318" s="663" t="s">
        <v>3986</v>
      </c>
      <c r="E318" s="662" t="s">
        <v>616</v>
      </c>
      <c r="F318" s="663" t="s">
        <v>3992</v>
      </c>
      <c r="G318" s="662" t="s">
        <v>653</v>
      </c>
      <c r="H318" s="662" t="s">
        <v>1724</v>
      </c>
      <c r="I318" s="662" t="s">
        <v>1725</v>
      </c>
      <c r="J318" s="662" t="s">
        <v>1726</v>
      </c>
      <c r="K318" s="662" t="s">
        <v>1132</v>
      </c>
      <c r="L318" s="664">
        <v>79.129999999999967</v>
      </c>
      <c r="M318" s="664">
        <v>2</v>
      </c>
      <c r="N318" s="665">
        <v>158.25999999999993</v>
      </c>
    </row>
    <row r="319" spans="1:14" ht="14.4" customHeight="1" x14ac:dyDescent="0.3">
      <c r="A319" s="660" t="s">
        <v>588</v>
      </c>
      <c r="B319" s="661" t="s">
        <v>589</v>
      </c>
      <c r="C319" s="662" t="s">
        <v>593</v>
      </c>
      <c r="D319" s="663" t="s">
        <v>3986</v>
      </c>
      <c r="E319" s="662" t="s">
        <v>616</v>
      </c>
      <c r="F319" s="663" t="s">
        <v>3992</v>
      </c>
      <c r="G319" s="662" t="s">
        <v>653</v>
      </c>
      <c r="H319" s="662" t="s">
        <v>1727</v>
      </c>
      <c r="I319" s="662" t="s">
        <v>1728</v>
      </c>
      <c r="J319" s="662" t="s">
        <v>1157</v>
      </c>
      <c r="K319" s="662" t="s">
        <v>1729</v>
      </c>
      <c r="L319" s="664">
        <v>35.950021373907688</v>
      </c>
      <c r="M319" s="664">
        <v>2</v>
      </c>
      <c r="N319" s="665">
        <v>71.900042747815377</v>
      </c>
    </row>
    <row r="320" spans="1:14" ht="14.4" customHeight="1" x14ac:dyDescent="0.3">
      <c r="A320" s="660" t="s">
        <v>588</v>
      </c>
      <c r="B320" s="661" t="s">
        <v>589</v>
      </c>
      <c r="C320" s="662" t="s">
        <v>593</v>
      </c>
      <c r="D320" s="663" t="s">
        <v>3986</v>
      </c>
      <c r="E320" s="662" t="s">
        <v>616</v>
      </c>
      <c r="F320" s="663" t="s">
        <v>3992</v>
      </c>
      <c r="G320" s="662" t="s">
        <v>653</v>
      </c>
      <c r="H320" s="662" t="s">
        <v>1730</v>
      </c>
      <c r="I320" s="662" t="s">
        <v>1731</v>
      </c>
      <c r="J320" s="662" t="s">
        <v>1272</v>
      </c>
      <c r="K320" s="662" t="s">
        <v>1732</v>
      </c>
      <c r="L320" s="664">
        <v>191.13021868189398</v>
      </c>
      <c r="M320" s="664">
        <v>1</v>
      </c>
      <c r="N320" s="665">
        <v>191.13021868189398</v>
      </c>
    </row>
    <row r="321" spans="1:14" ht="14.4" customHeight="1" x14ac:dyDescent="0.3">
      <c r="A321" s="660" t="s">
        <v>588</v>
      </c>
      <c r="B321" s="661" t="s">
        <v>589</v>
      </c>
      <c r="C321" s="662" t="s">
        <v>593</v>
      </c>
      <c r="D321" s="663" t="s">
        <v>3986</v>
      </c>
      <c r="E321" s="662" t="s">
        <v>616</v>
      </c>
      <c r="F321" s="663" t="s">
        <v>3992</v>
      </c>
      <c r="G321" s="662" t="s">
        <v>653</v>
      </c>
      <c r="H321" s="662" t="s">
        <v>1733</v>
      </c>
      <c r="I321" s="662" t="s">
        <v>1734</v>
      </c>
      <c r="J321" s="662" t="s">
        <v>1735</v>
      </c>
      <c r="K321" s="662" t="s">
        <v>820</v>
      </c>
      <c r="L321" s="664">
        <v>143.52999999999997</v>
      </c>
      <c r="M321" s="664">
        <v>1</v>
      </c>
      <c r="N321" s="665">
        <v>143.52999999999997</v>
      </c>
    </row>
    <row r="322" spans="1:14" ht="14.4" customHeight="1" x14ac:dyDescent="0.3">
      <c r="A322" s="660" t="s">
        <v>588</v>
      </c>
      <c r="B322" s="661" t="s">
        <v>589</v>
      </c>
      <c r="C322" s="662" t="s">
        <v>593</v>
      </c>
      <c r="D322" s="663" t="s">
        <v>3986</v>
      </c>
      <c r="E322" s="662" t="s">
        <v>616</v>
      </c>
      <c r="F322" s="663" t="s">
        <v>3992</v>
      </c>
      <c r="G322" s="662" t="s">
        <v>653</v>
      </c>
      <c r="H322" s="662" t="s">
        <v>1736</v>
      </c>
      <c r="I322" s="662" t="s">
        <v>1736</v>
      </c>
      <c r="J322" s="662" t="s">
        <v>1737</v>
      </c>
      <c r="K322" s="662" t="s">
        <v>1738</v>
      </c>
      <c r="L322" s="664">
        <v>48.094999999999985</v>
      </c>
      <c r="M322" s="664">
        <v>2</v>
      </c>
      <c r="N322" s="665">
        <v>96.189999999999969</v>
      </c>
    </row>
    <row r="323" spans="1:14" ht="14.4" customHeight="1" x14ac:dyDescent="0.3">
      <c r="A323" s="660" t="s">
        <v>588</v>
      </c>
      <c r="B323" s="661" t="s">
        <v>589</v>
      </c>
      <c r="C323" s="662" t="s">
        <v>593</v>
      </c>
      <c r="D323" s="663" t="s">
        <v>3986</v>
      </c>
      <c r="E323" s="662" t="s">
        <v>616</v>
      </c>
      <c r="F323" s="663" t="s">
        <v>3992</v>
      </c>
      <c r="G323" s="662" t="s">
        <v>653</v>
      </c>
      <c r="H323" s="662" t="s">
        <v>1739</v>
      </c>
      <c r="I323" s="662" t="s">
        <v>237</v>
      </c>
      <c r="J323" s="662" t="s">
        <v>1740</v>
      </c>
      <c r="K323" s="662"/>
      <c r="L323" s="664">
        <v>432.22281495912927</v>
      </c>
      <c r="M323" s="664">
        <v>3</v>
      </c>
      <c r="N323" s="665">
        <v>1296.6684448773879</v>
      </c>
    </row>
    <row r="324" spans="1:14" ht="14.4" customHeight="1" x14ac:dyDescent="0.3">
      <c r="A324" s="660" t="s">
        <v>588</v>
      </c>
      <c r="B324" s="661" t="s">
        <v>589</v>
      </c>
      <c r="C324" s="662" t="s">
        <v>593</v>
      </c>
      <c r="D324" s="663" t="s">
        <v>3986</v>
      </c>
      <c r="E324" s="662" t="s">
        <v>616</v>
      </c>
      <c r="F324" s="663" t="s">
        <v>3992</v>
      </c>
      <c r="G324" s="662" t="s">
        <v>653</v>
      </c>
      <c r="H324" s="662" t="s">
        <v>1741</v>
      </c>
      <c r="I324" s="662" t="s">
        <v>1742</v>
      </c>
      <c r="J324" s="662" t="s">
        <v>1370</v>
      </c>
      <c r="K324" s="662" t="s">
        <v>1743</v>
      </c>
      <c r="L324" s="664">
        <v>149.89996289839999</v>
      </c>
      <c r="M324" s="664">
        <v>1</v>
      </c>
      <c r="N324" s="665">
        <v>149.89996289839999</v>
      </c>
    </row>
    <row r="325" spans="1:14" ht="14.4" customHeight="1" x14ac:dyDescent="0.3">
      <c r="A325" s="660" t="s">
        <v>588</v>
      </c>
      <c r="B325" s="661" t="s">
        <v>589</v>
      </c>
      <c r="C325" s="662" t="s">
        <v>593</v>
      </c>
      <c r="D325" s="663" t="s">
        <v>3986</v>
      </c>
      <c r="E325" s="662" t="s">
        <v>616</v>
      </c>
      <c r="F325" s="663" t="s">
        <v>3992</v>
      </c>
      <c r="G325" s="662" t="s">
        <v>653</v>
      </c>
      <c r="H325" s="662" t="s">
        <v>1744</v>
      </c>
      <c r="I325" s="662" t="s">
        <v>237</v>
      </c>
      <c r="J325" s="662" t="s">
        <v>1745</v>
      </c>
      <c r="K325" s="662"/>
      <c r="L325" s="664">
        <v>30.116666666666671</v>
      </c>
      <c r="M325" s="664">
        <v>6</v>
      </c>
      <c r="N325" s="665">
        <v>180.70000000000002</v>
      </c>
    </row>
    <row r="326" spans="1:14" ht="14.4" customHeight="1" x14ac:dyDescent="0.3">
      <c r="A326" s="660" t="s">
        <v>588</v>
      </c>
      <c r="B326" s="661" t="s">
        <v>589</v>
      </c>
      <c r="C326" s="662" t="s">
        <v>593</v>
      </c>
      <c r="D326" s="663" t="s">
        <v>3986</v>
      </c>
      <c r="E326" s="662" t="s">
        <v>616</v>
      </c>
      <c r="F326" s="663" t="s">
        <v>3992</v>
      </c>
      <c r="G326" s="662" t="s">
        <v>653</v>
      </c>
      <c r="H326" s="662" t="s">
        <v>1746</v>
      </c>
      <c r="I326" s="662" t="s">
        <v>1747</v>
      </c>
      <c r="J326" s="662" t="s">
        <v>1748</v>
      </c>
      <c r="K326" s="662" t="s">
        <v>1749</v>
      </c>
      <c r="L326" s="664">
        <v>32.846886516465311</v>
      </c>
      <c r="M326" s="664">
        <v>19</v>
      </c>
      <c r="N326" s="665">
        <v>624.09084381284094</v>
      </c>
    </row>
    <row r="327" spans="1:14" ht="14.4" customHeight="1" x14ac:dyDescent="0.3">
      <c r="A327" s="660" t="s">
        <v>588</v>
      </c>
      <c r="B327" s="661" t="s">
        <v>589</v>
      </c>
      <c r="C327" s="662" t="s">
        <v>593</v>
      </c>
      <c r="D327" s="663" t="s">
        <v>3986</v>
      </c>
      <c r="E327" s="662" t="s">
        <v>616</v>
      </c>
      <c r="F327" s="663" t="s">
        <v>3992</v>
      </c>
      <c r="G327" s="662" t="s">
        <v>653</v>
      </c>
      <c r="H327" s="662" t="s">
        <v>1750</v>
      </c>
      <c r="I327" s="662" t="s">
        <v>1751</v>
      </c>
      <c r="J327" s="662" t="s">
        <v>1752</v>
      </c>
      <c r="K327" s="662" t="s">
        <v>1753</v>
      </c>
      <c r="L327" s="664">
        <v>114.63</v>
      </c>
      <c r="M327" s="664">
        <v>5</v>
      </c>
      <c r="N327" s="665">
        <v>573.15</v>
      </c>
    </row>
    <row r="328" spans="1:14" ht="14.4" customHeight="1" x14ac:dyDescent="0.3">
      <c r="A328" s="660" t="s">
        <v>588</v>
      </c>
      <c r="B328" s="661" t="s">
        <v>589</v>
      </c>
      <c r="C328" s="662" t="s">
        <v>593</v>
      </c>
      <c r="D328" s="663" t="s">
        <v>3986</v>
      </c>
      <c r="E328" s="662" t="s">
        <v>616</v>
      </c>
      <c r="F328" s="663" t="s">
        <v>3992</v>
      </c>
      <c r="G328" s="662" t="s">
        <v>653</v>
      </c>
      <c r="H328" s="662" t="s">
        <v>1754</v>
      </c>
      <c r="I328" s="662" t="s">
        <v>1755</v>
      </c>
      <c r="J328" s="662" t="s">
        <v>1756</v>
      </c>
      <c r="K328" s="662" t="s">
        <v>1757</v>
      </c>
      <c r="L328" s="664">
        <v>69.282499999999999</v>
      </c>
      <c r="M328" s="664">
        <v>4</v>
      </c>
      <c r="N328" s="665">
        <v>277.13</v>
      </c>
    </row>
    <row r="329" spans="1:14" ht="14.4" customHeight="1" x14ac:dyDescent="0.3">
      <c r="A329" s="660" t="s">
        <v>588</v>
      </c>
      <c r="B329" s="661" t="s">
        <v>589</v>
      </c>
      <c r="C329" s="662" t="s">
        <v>593</v>
      </c>
      <c r="D329" s="663" t="s">
        <v>3986</v>
      </c>
      <c r="E329" s="662" t="s">
        <v>616</v>
      </c>
      <c r="F329" s="663" t="s">
        <v>3992</v>
      </c>
      <c r="G329" s="662" t="s">
        <v>653</v>
      </c>
      <c r="H329" s="662" t="s">
        <v>1758</v>
      </c>
      <c r="I329" s="662" t="s">
        <v>1759</v>
      </c>
      <c r="J329" s="662" t="s">
        <v>1760</v>
      </c>
      <c r="K329" s="662" t="s">
        <v>1761</v>
      </c>
      <c r="L329" s="664">
        <v>168.75666666666666</v>
      </c>
      <c r="M329" s="664">
        <v>3</v>
      </c>
      <c r="N329" s="665">
        <v>506.27</v>
      </c>
    </row>
    <row r="330" spans="1:14" ht="14.4" customHeight="1" x14ac:dyDescent="0.3">
      <c r="A330" s="660" t="s">
        <v>588</v>
      </c>
      <c r="B330" s="661" t="s">
        <v>589</v>
      </c>
      <c r="C330" s="662" t="s">
        <v>593</v>
      </c>
      <c r="D330" s="663" t="s">
        <v>3986</v>
      </c>
      <c r="E330" s="662" t="s">
        <v>616</v>
      </c>
      <c r="F330" s="663" t="s">
        <v>3992</v>
      </c>
      <c r="G330" s="662" t="s">
        <v>653</v>
      </c>
      <c r="H330" s="662" t="s">
        <v>1762</v>
      </c>
      <c r="I330" s="662" t="s">
        <v>1763</v>
      </c>
      <c r="J330" s="662" t="s">
        <v>1764</v>
      </c>
      <c r="K330" s="662"/>
      <c r="L330" s="664">
        <v>70.470000000000013</v>
      </c>
      <c r="M330" s="664">
        <v>1</v>
      </c>
      <c r="N330" s="665">
        <v>70.470000000000013</v>
      </c>
    </row>
    <row r="331" spans="1:14" ht="14.4" customHeight="1" x14ac:dyDescent="0.3">
      <c r="A331" s="660" t="s">
        <v>588</v>
      </c>
      <c r="B331" s="661" t="s">
        <v>589</v>
      </c>
      <c r="C331" s="662" t="s">
        <v>593</v>
      </c>
      <c r="D331" s="663" t="s">
        <v>3986</v>
      </c>
      <c r="E331" s="662" t="s">
        <v>616</v>
      </c>
      <c r="F331" s="663" t="s">
        <v>3992</v>
      </c>
      <c r="G331" s="662" t="s">
        <v>653</v>
      </c>
      <c r="H331" s="662" t="s">
        <v>1765</v>
      </c>
      <c r="I331" s="662" t="s">
        <v>1766</v>
      </c>
      <c r="J331" s="662" t="s">
        <v>1767</v>
      </c>
      <c r="K331" s="662" t="s">
        <v>1768</v>
      </c>
      <c r="L331" s="664">
        <v>56.33</v>
      </c>
      <c r="M331" s="664">
        <v>1</v>
      </c>
      <c r="N331" s="665">
        <v>56.33</v>
      </c>
    </row>
    <row r="332" spans="1:14" ht="14.4" customHeight="1" x14ac:dyDescent="0.3">
      <c r="A332" s="660" t="s">
        <v>588</v>
      </c>
      <c r="B332" s="661" t="s">
        <v>589</v>
      </c>
      <c r="C332" s="662" t="s">
        <v>593</v>
      </c>
      <c r="D332" s="663" t="s">
        <v>3986</v>
      </c>
      <c r="E332" s="662" t="s">
        <v>616</v>
      </c>
      <c r="F332" s="663" t="s">
        <v>3992</v>
      </c>
      <c r="G332" s="662" t="s">
        <v>653</v>
      </c>
      <c r="H332" s="662" t="s">
        <v>1769</v>
      </c>
      <c r="I332" s="662" t="s">
        <v>1770</v>
      </c>
      <c r="J332" s="662" t="s">
        <v>1771</v>
      </c>
      <c r="K332" s="662" t="s">
        <v>1772</v>
      </c>
      <c r="L332" s="664">
        <v>86.389999999999986</v>
      </c>
      <c r="M332" s="664">
        <v>1</v>
      </c>
      <c r="N332" s="665">
        <v>86.389999999999986</v>
      </c>
    </row>
    <row r="333" spans="1:14" ht="14.4" customHeight="1" x14ac:dyDescent="0.3">
      <c r="A333" s="660" t="s">
        <v>588</v>
      </c>
      <c r="B333" s="661" t="s">
        <v>589</v>
      </c>
      <c r="C333" s="662" t="s">
        <v>593</v>
      </c>
      <c r="D333" s="663" t="s">
        <v>3986</v>
      </c>
      <c r="E333" s="662" t="s">
        <v>616</v>
      </c>
      <c r="F333" s="663" t="s">
        <v>3992</v>
      </c>
      <c r="G333" s="662" t="s">
        <v>653</v>
      </c>
      <c r="H333" s="662" t="s">
        <v>1773</v>
      </c>
      <c r="I333" s="662" t="s">
        <v>1774</v>
      </c>
      <c r="J333" s="662" t="s">
        <v>1775</v>
      </c>
      <c r="K333" s="662" t="s">
        <v>1192</v>
      </c>
      <c r="L333" s="664">
        <v>59.61999999999999</v>
      </c>
      <c r="M333" s="664">
        <v>1</v>
      </c>
      <c r="N333" s="665">
        <v>59.61999999999999</v>
      </c>
    </row>
    <row r="334" spans="1:14" ht="14.4" customHeight="1" x14ac:dyDescent="0.3">
      <c r="A334" s="660" t="s">
        <v>588</v>
      </c>
      <c r="B334" s="661" t="s">
        <v>589</v>
      </c>
      <c r="C334" s="662" t="s">
        <v>593</v>
      </c>
      <c r="D334" s="663" t="s">
        <v>3986</v>
      </c>
      <c r="E334" s="662" t="s">
        <v>616</v>
      </c>
      <c r="F334" s="663" t="s">
        <v>3992</v>
      </c>
      <c r="G334" s="662" t="s">
        <v>653</v>
      </c>
      <c r="H334" s="662" t="s">
        <v>1776</v>
      </c>
      <c r="I334" s="662" t="s">
        <v>237</v>
      </c>
      <c r="J334" s="662" t="s">
        <v>1777</v>
      </c>
      <c r="K334" s="662"/>
      <c r="L334" s="664">
        <v>146.48991767457866</v>
      </c>
      <c r="M334" s="664">
        <v>2</v>
      </c>
      <c r="N334" s="665">
        <v>292.97983534915733</v>
      </c>
    </row>
    <row r="335" spans="1:14" ht="14.4" customHeight="1" x14ac:dyDescent="0.3">
      <c r="A335" s="660" t="s">
        <v>588</v>
      </c>
      <c r="B335" s="661" t="s">
        <v>589</v>
      </c>
      <c r="C335" s="662" t="s">
        <v>593</v>
      </c>
      <c r="D335" s="663" t="s">
        <v>3986</v>
      </c>
      <c r="E335" s="662" t="s">
        <v>616</v>
      </c>
      <c r="F335" s="663" t="s">
        <v>3992</v>
      </c>
      <c r="G335" s="662" t="s">
        <v>653</v>
      </c>
      <c r="H335" s="662" t="s">
        <v>1778</v>
      </c>
      <c r="I335" s="662" t="s">
        <v>1779</v>
      </c>
      <c r="J335" s="662" t="s">
        <v>1780</v>
      </c>
      <c r="K335" s="662" t="s">
        <v>1781</v>
      </c>
      <c r="L335" s="664">
        <v>79.22</v>
      </c>
      <c r="M335" s="664">
        <v>1</v>
      </c>
      <c r="N335" s="665">
        <v>79.22</v>
      </c>
    </row>
    <row r="336" spans="1:14" ht="14.4" customHeight="1" x14ac:dyDescent="0.3">
      <c r="A336" s="660" t="s">
        <v>588</v>
      </c>
      <c r="B336" s="661" t="s">
        <v>589</v>
      </c>
      <c r="C336" s="662" t="s">
        <v>593</v>
      </c>
      <c r="D336" s="663" t="s">
        <v>3986</v>
      </c>
      <c r="E336" s="662" t="s">
        <v>616</v>
      </c>
      <c r="F336" s="663" t="s">
        <v>3992</v>
      </c>
      <c r="G336" s="662" t="s">
        <v>653</v>
      </c>
      <c r="H336" s="662" t="s">
        <v>1782</v>
      </c>
      <c r="I336" s="662" t="s">
        <v>1783</v>
      </c>
      <c r="J336" s="662" t="s">
        <v>1784</v>
      </c>
      <c r="K336" s="662" t="s">
        <v>1785</v>
      </c>
      <c r="L336" s="664">
        <v>107.77999999999997</v>
      </c>
      <c r="M336" s="664">
        <v>1</v>
      </c>
      <c r="N336" s="665">
        <v>107.77999999999997</v>
      </c>
    </row>
    <row r="337" spans="1:14" ht="14.4" customHeight="1" x14ac:dyDescent="0.3">
      <c r="A337" s="660" t="s">
        <v>588</v>
      </c>
      <c r="B337" s="661" t="s">
        <v>589</v>
      </c>
      <c r="C337" s="662" t="s">
        <v>593</v>
      </c>
      <c r="D337" s="663" t="s">
        <v>3986</v>
      </c>
      <c r="E337" s="662" t="s">
        <v>616</v>
      </c>
      <c r="F337" s="663" t="s">
        <v>3992</v>
      </c>
      <c r="G337" s="662" t="s">
        <v>653</v>
      </c>
      <c r="H337" s="662" t="s">
        <v>1786</v>
      </c>
      <c r="I337" s="662" t="s">
        <v>237</v>
      </c>
      <c r="J337" s="662" t="s">
        <v>1787</v>
      </c>
      <c r="K337" s="662"/>
      <c r="L337" s="664">
        <v>50.305387433147679</v>
      </c>
      <c r="M337" s="664">
        <v>1</v>
      </c>
      <c r="N337" s="665">
        <v>50.305387433147679</v>
      </c>
    </row>
    <row r="338" spans="1:14" ht="14.4" customHeight="1" x14ac:dyDescent="0.3">
      <c r="A338" s="660" t="s">
        <v>588</v>
      </c>
      <c r="B338" s="661" t="s">
        <v>589</v>
      </c>
      <c r="C338" s="662" t="s">
        <v>593</v>
      </c>
      <c r="D338" s="663" t="s">
        <v>3986</v>
      </c>
      <c r="E338" s="662" t="s">
        <v>616</v>
      </c>
      <c r="F338" s="663" t="s">
        <v>3992</v>
      </c>
      <c r="G338" s="662" t="s">
        <v>653</v>
      </c>
      <c r="H338" s="662" t="s">
        <v>1788</v>
      </c>
      <c r="I338" s="662" t="s">
        <v>1789</v>
      </c>
      <c r="J338" s="662" t="s">
        <v>1790</v>
      </c>
      <c r="K338" s="662" t="s">
        <v>1791</v>
      </c>
      <c r="L338" s="664">
        <v>60.32</v>
      </c>
      <c r="M338" s="664">
        <v>1</v>
      </c>
      <c r="N338" s="665">
        <v>60.32</v>
      </c>
    </row>
    <row r="339" spans="1:14" ht="14.4" customHeight="1" x14ac:dyDescent="0.3">
      <c r="A339" s="660" t="s">
        <v>588</v>
      </c>
      <c r="B339" s="661" t="s">
        <v>589</v>
      </c>
      <c r="C339" s="662" t="s">
        <v>593</v>
      </c>
      <c r="D339" s="663" t="s">
        <v>3986</v>
      </c>
      <c r="E339" s="662" t="s">
        <v>616</v>
      </c>
      <c r="F339" s="663" t="s">
        <v>3992</v>
      </c>
      <c r="G339" s="662" t="s">
        <v>653</v>
      </c>
      <c r="H339" s="662" t="s">
        <v>1792</v>
      </c>
      <c r="I339" s="662" t="s">
        <v>1793</v>
      </c>
      <c r="J339" s="662" t="s">
        <v>1794</v>
      </c>
      <c r="K339" s="662"/>
      <c r="L339" s="664">
        <v>177.5</v>
      </c>
      <c r="M339" s="664">
        <v>1</v>
      </c>
      <c r="N339" s="665">
        <v>177.5</v>
      </c>
    </row>
    <row r="340" spans="1:14" ht="14.4" customHeight="1" x14ac:dyDescent="0.3">
      <c r="A340" s="660" t="s">
        <v>588</v>
      </c>
      <c r="B340" s="661" t="s">
        <v>589</v>
      </c>
      <c r="C340" s="662" t="s">
        <v>593</v>
      </c>
      <c r="D340" s="663" t="s">
        <v>3986</v>
      </c>
      <c r="E340" s="662" t="s">
        <v>616</v>
      </c>
      <c r="F340" s="663" t="s">
        <v>3992</v>
      </c>
      <c r="G340" s="662" t="s">
        <v>653</v>
      </c>
      <c r="H340" s="662" t="s">
        <v>1795</v>
      </c>
      <c r="I340" s="662" t="s">
        <v>237</v>
      </c>
      <c r="J340" s="662" t="s">
        <v>1796</v>
      </c>
      <c r="K340" s="662"/>
      <c r="L340" s="664">
        <v>43.499948340367503</v>
      </c>
      <c r="M340" s="664">
        <v>2</v>
      </c>
      <c r="N340" s="665">
        <v>86.999896680735006</v>
      </c>
    </row>
    <row r="341" spans="1:14" ht="14.4" customHeight="1" x14ac:dyDescent="0.3">
      <c r="A341" s="660" t="s">
        <v>588</v>
      </c>
      <c r="B341" s="661" t="s">
        <v>589</v>
      </c>
      <c r="C341" s="662" t="s">
        <v>593</v>
      </c>
      <c r="D341" s="663" t="s">
        <v>3986</v>
      </c>
      <c r="E341" s="662" t="s">
        <v>616</v>
      </c>
      <c r="F341" s="663" t="s">
        <v>3992</v>
      </c>
      <c r="G341" s="662" t="s">
        <v>653</v>
      </c>
      <c r="H341" s="662" t="s">
        <v>1797</v>
      </c>
      <c r="I341" s="662" t="s">
        <v>1798</v>
      </c>
      <c r="J341" s="662" t="s">
        <v>1799</v>
      </c>
      <c r="K341" s="662" t="s">
        <v>1800</v>
      </c>
      <c r="L341" s="664">
        <v>119.34000000000003</v>
      </c>
      <c r="M341" s="664">
        <v>2</v>
      </c>
      <c r="N341" s="665">
        <v>238.68000000000006</v>
      </c>
    </row>
    <row r="342" spans="1:14" ht="14.4" customHeight="1" x14ac:dyDescent="0.3">
      <c r="A342" s="660" t="s">
        <v>588</v>
      </c>
      <c r="B342" s="661" t="s">
        <v>589</v>
      </c>
      <c r="C342" s="662" t="s">
        <v>593</v>
      </c>
      <c r="D342" s="663" t="s">
        <v>3986</v>
      </c>
      <c r="E342" s="662" t="s">
        <v>616</v>
      </c>
      <c r="F342" s="663" t="s">
        <v>3992</v>
      </c>
      <c r="G342" s="662" t="s">
        <v>653</v>
      </c>
      <c r="H342" s="662" t="s">
        <v>1801</v>
      </c>
      <c r="I342" s="662" t="s">
        <v>1802</v>
      </c>
      <c r="J342" s="662" t="s">
        <v>827</v>
      </c>
      <c r="K342" s="662" t="s">
        <v>1803</v>
      </c>
      <c r="L342" s="664">
        <v>104.10000000000002</v>
      </c>
      <c r="M342" s="664">
        <v>4</v>
      </c>
      <c r="N342" s="665">
        <v>416.40000000000009</v>
      </c>
    </row>
    <row r="343" spans="1:14" ht="14.4" customHeight="1" x14ac:dyDescent="0.3">
      <c r="A343" s="660" t="s">
        <v>588</v>
      </c>
      <c r="B343" s="661" t="s">
        <v>589</v>
      </c>
      <c r="C343" s="662" t="s">
        <v>593</v>
      </c>
      <c r="D343" s="663" t="s">
        <v>3986</v>
      </c>
      <c r="E343" s="662" t="s">
        <v>616</v>
      </c>
      <c r="F343" s="663" t="s">
        <v>3992</v>
      </c>
      <c r="G343" s="662" t="s">
        <v>653</v>
      </c>
      <c r="H343" s="662" t="s">
        <v>1804</v>
      </c>
      <c r="I343" s="662" t="s">
        <v>1805</v>
      </c>
      <c r="J343" s="662" t="s">
        <v>1806</v>
      </c>
      <c r="K343" s="662" t="s">
        <v>1541</v>
      </c>
      <c r="L343" s="664">
        <v>31.480000000000015</v>
      </c>
      <c r="M343" s="664">
        <v>2</v>
      </c>
      <c r="N343" s="665">
        <v>62.960000000000029</v>
      </c>
    </row>
    <row r="344" spans="1:14" ht="14.4" customHeight="1" x14ac:dyDescent="0.3">
      <c r="A344" s="660" t="s">
        <v>588</v>
      </c>
      <c r="B344" s="661" t="s">
        <v>589</v>
      </c>
      <c r="C344" s="662" t="s">
        <v>593</v>
      </c>
      <c r="D344" s="663" t="s">
        <v>3986</v>
      </c>
      <c r="E344" s="662" t="s">
        <v>616</v>
      </c>
      <c r="F344" s="663" t="s">
        <v>3992</v>
      </c>
      <c r="G344" s="662" t="s">
        <v>653</v>
      </c>
      <c r="H344" s="662" t="s">
        <v>1807</v>
      </c>
      <c r="I344" s="662" t="s">
        <v>237</v>
      </c>
      <c r="J344" s="662" t="s">
        <v>1808</v>
      </c>
      <c r="K344" s="662"/>
      <c r="L344" s="664">
        <v>426.65</v>
      </c>
      <c r="M344" s="664">
        <v>1</v>
      </c>
      <c r="N344" s="665">
        <v>426.65</v>
      </c>
    </row>
    <row r="345" spans="1:14" ht="14.4" customHeight="1" x14ac:dyDescent="0.3">
      <c r="A345" s="660" t="s">
        <v>588</v>
      </c>
      <c r="B345" s="661" t="s">
        <v>589</v>
      </c>
      <c r="C345" s="662" t="s">
        <v>593</v>
      </c>
      <c r="D345" s="663" t="s">
        <v>3986</v>
      </c>
      <c r="E345" s="662" t="s">
        <v>616</v>
      </c>
      <c r="F345" s="663" t="s">
        <v>3992</v>
      </c>
      <c r="G345" s="662" t="s">
        <v>653</v>
      </c>
      <c r="H345" s="662" t="s">
        <v>1809</v>
      </c>
      <c r="I345" s="662" t="s">
        <v>237</v>
      </c>
      <c r="J345" s="662" t="s">
        <v>1810</v>
      </c>
      <c r="K345" s="662"/>
      <c r="L345" s="664">
        <v>21.8955796814999</v>
      </c>
      <c r="M345" s="664">
        <v>25</v>
      </c>
      <c r="N345" s="665">
        <v>547.38949203749746</v>
      </c>
    </row>
    <row r="346" spans="1:14" ht="14.4" customHeight="1" x14ac:dyDescent="0.3">
      <c r="A346" s="660" t="s">
        <v>588</v>
      </c>
      <c r="B346" s="661" t="s">
        <v>589</v>
      </c>
      <c r="C346" s="662" t="s">
        <v>593</v>
      </c>
      <c r="D346" s="663" t="s">
        <v>3986</v>
      </c>
      <c r="E346" s="662" t="s">
        <v>616</v>
      </c>
      <c r="F346" s="663" t="s">
        <v>3992</v>
      </c>
      <c r="G346" s="662" t="s">
        <v>653</v>
      </c>
      <c r="H346" s="662" t="s">
        <v>1811</v>
      </c>
      <c r="I346" s="662" t="s">
        <v>237</v>
      </c>
      <c r="J346" s="662" t="s">
        <v>1812</v>
      </c>
      <c r="K346" s="662"/>
      <c r="L346" s="664">
        <v>26.209964676713078</v>
      </c>
      <c r="M346" s="664">
        <v>1</v>
      </c>
      <c r="N346" s="665">
        <v>26.209964676713078</v>
      </c>
    </row>
    <row r="347" spans="1:14" ht="14.4" customHeight="1" x14ac:dyDescent="0.3">
      <c r="A347" s="660" t="s">
        <v>588</v>
      </c>
      <c r="B347" s="661" t="s">
        <v>589</v>
      </c>
      <c r="C347" s="662" t="s">
        <v>593</v>
      </c>
      <c r="D347" s="663" t="s">
        <v>3986</v>
      </c>
      <c r="E347" s="662" t="s">
        <v>616</v>
      </c>
      <c r="F347" s="663" t="s">
        <v>3992</v>
      </c>
      <c r="G347" s="662" t="s">
        <v>653</v>
      </c>
      <c r="H347" s="662" t="s">
        <v>1813</v>
      </c>
      <c r="I347" s="662" t="s">
        <v>1814</v>
      </c>
      <c r="J347" s="662" t="s">
        <v>1815</v>
      </c>
      <c r="K347" s="662" t="s">
        <v>1816</v>
      </c>
      <c r="L347" s="664">
        <v>19.78</v>
      </c>
      <c r="M347" s="664">
        <v>2</v>
      </c>
      <c r="N347" s="665">
        <v>39.56</v>
      </c>
    </row>
    <row r="348" spans="1:14" ht="14.4" customHeight="1" x14ac:dyDescent="0.3">
      <c r="A348" s="660" t="s">
        <v>588</v>
      </c>
      <c r="B348" s="661" t="s">
        <v>589</v>
      </c>
      <c r="C348" s="662" t="s">
        <v>593</v>
      </c>
      <c r="D348" s="663" t="s">
        <v>3986</v>
      </c>
      <c r="E348" s="662" t="s">
        <v>616</v>
      </c>
      <c r="F348" s="663" t="s">
        <v>3992</v>
      </c>
      <c r="G348" s="662" t="s">
        <v>653</v>
      </c>
      <c r="H348" s="662" t="s">
        <v>1817</v>
      </c>
      <c r="I348" s="662" t="s">
        <v>237</v>
      </c>
      <c r="J348" s="662" t="s">
        <v>1818</v>
      </c>
      <c r="K348" s="662" t="s">
        <v>1819</v>
      </c>
      <c r="L348" s="664">
        <v>32.549999999999997</v>
      </c>
      <c r="M348" s="664">
        <v>1</v>
      </c>
      <c r="N348" s="665">
        <v>32.549999999999997</v>
      </c>
    </row>
    <row r="349" spans="1:14" ht="14.4" customHeight="1" x14ac:dyDescent="0.3">
      <c r="A349" s="660" t="s">
        <v>588</v>
      </c>
      <c r="B349" s="661" t="s">
        <v>589</v>
      </c>
      <c r="C349" s="662" t="s">
        <v>593</v>
      </c>
      <c r="D349" s="663" t="s">
        <v>3986</v>
      </c>
      <c r="E349" s="662" t="s">
        <v>616</v>
      </c>
      <c r="F349" s="663" t="s">
        <v>3992</v>
      </c>
      <c r="G349" s="662" t="s">
        <v>653</v>
      </c>
      <c r="H349" s="662" t="s">
        <v>1820</v>
      </c>
      <c r="I349" s="662" t="s">
        <v>1821</v>
      </c>
      <c r="J349" s="662" t="s">
        <v>1822</v>
      </c>
      <c r="K349" s="662" t="s">
        <v>1823</v>
      </c>
      <c r="L349" s="664">
        <v>188.28704468354354</v>
      </c>
      <c r="M349" s="664">
        <v>6</v>
      </c>
      <c r="N349" s="665">
        <v>1129.7222681012613</v>
      </c>
    </row>
    <row r="350" spans="1:14" ht="14.4" customHeight="1" x14ac:dyDescent="0.3">
      <c r="A350" s="660" t="s">
        <v>588</v>
      </c>
      <c r="B350" s="661" t="s">
        <v>589</v>
      </c>
      <c r="C350" s="662" t="s">
        <v>593</v>
      </c>
      <c r="D350" s="663" t="s">
        <v>3986</v>
      </c>
      <c r="E350" s="662" t="s">
        <v>616</v>
      </c>
      <c r="F350" s="663" t="s">
        <v>3992</v>
      </c>
      <c r="G350" s="662" t="s">
        <v>653</v>
      </c>
      <c r="H350" s="662" t="s">
        <v>1824</v>
      </c>
      <c r="I350" s="662" t="s">
        <v>1825</v>
      </c>
      <c r="J350" s="662" t="s">
        <v>1826</v>
      </c>
      <c r="K350" s="662" t="s">
        <v>1827</v>
      </c>
      <c r="L350" s="664">
        <v>108.63067336748249</v>
      </c>
      <c r="M350" s="664">
        <v>36.549000000000007</v>
      </c>
      <c r="N350" s="665">
        <v>3970.342480908118</v>
      </c>
    </row>
    <row r="351" spans="1:14" ht="14.4" customHeight="1" x14ac:dyDescent="0.3">
      <c r="A351" s="660" t="s">
        <v>588</v>
      </c>
      <c r="B351" s="661" t="s">
        <v>589</v>
      </c>
      <c r="C351" s="662" t="s">
        <v>593</v>
      </c>
      <c r="D351" s="663" t="s">
        <v>3986</v>
      </c>
      <c r="E351" s="662" t="s">
        <v>616</v>
      </c>
      <c r="F351" s="663" t="s">
        <v>3992</v>
      </c>
      <c r="G351" s="662" t="s">
        <v>653</v>
      </c>
      <c r="H351" s="662" t="s">
        <v>1828</v>
      </c>
      <c r="I351" s="662" t="s">
        <v>1829</v>
      </c>
      <c r="J351" s="662" t="s">
        <v>1826</v>
      </c>
      <c r="K351" s="662" t="s">
        <v>1830</v>
      </c>
      <c r="L351" s="664">
        <v>234.30050930133001</v>
      </c>
      <c r="M351" s="664">
        <v>3.5370000000000004</v>
      </c>
      <c r="N351" s="665">
        <v>828.72090139880436</v>
      </c>
    </row>
    <row r="352" spans="1:14" ht="14.4" customHeight="1" x14ac:dyDescent="0.3">
      <c r="A352" s="660" t="s">
        <v>588</v>
      </c>
      <c r="B352" s="661" t="s">
        <v>589</v>
      </c>
      <c r="C352" s="662" t="s">
        <v>593</v>
      </c>
      <c r="D352" s="663" t="s">
        <v>3986</v>
      </c>
      <c r="E352" s="662" t="s">
        <v>616</v>
      </c>
      <c r="F352" s="663" t="s">
        <v>3992</v>
      </c>
      <c r="G352" s="662" t="s">
        <v>653</v>
      </c>
      <c r="H352" s="662" t="s">
        <v>1831</v>
      </c>
      <c r="I352" s="662" t="s">
        <v>1832</v>
      </c>
      <c r="J352" s="662" t="s">
        <v>1833</v>
      </c>
      <c r="K352" s="662" t="s">
        <v>1627</v>
      </c>
      <c r="L352" s="664">
        <v>423.8433122049513</v>
      </c>
      <c r="M352" s="664">
        <v>12.4027315</v>
      </c>
      <c r="N352" s="665">
        <v>5256.8147993486837</v>
      </c>
    </row>
    <row r="353" spans="1:14" ht="14.4" customHeight="1" x14ac:dyDescent="0.3">
      <c r="A353" s="660" t="s">
        <v>588</v>
      </c>
      <c r="B353" s="661" t="s">
        <v>589</v>
      </c>
      <c r="C353" s="662" t="s">
        <v>593</v>
      </c>
      <c r="D353" s="663" t="s">
        <v>3986</v>
      </c>
      <c r="E353" s="662" t="s">
        <v>616</v>
      </c>
      <c r="F353" s="663" t="s">
        <v>3992</v>
      </c>
      <c r="G353" s="662" t="s">
        <v>653</v>
      </c>
      <c r="H353" s="662" t="s">
        <v>1834</v>
      </c>
      <c r="I353" s="662" t="s">
        <v>1835</v>
      </c>
      <c r="J353" s="662" t="s">
        <v>1836</v>
      </c>
      <c r="K353" s="662" t="s">
        <v>1631</v>
      </c>
      <c r="L353" s="664">
        <v>935.12565306874274</v>
      </c>
      <c r="M353" s="664">
        <v>13.224381900000001</v>
      </c>
      <c r="N353" s="665">
        <v>12366.458760667962</v>
      </c>
    </row>
    <row r="354" spans="1:14" ht="14.4" customHeight="1" x14ac:dyDescent="0.3">
      <c r="A354" s="660" t="s">
        <v>588</v>
      </c>
      <c r="B354" s="661" t="s">
        <v>589</v>
      </c>
      <c r="C354" s="662" t="s">
        <v>593</v>
      </c>
      <c r="D354" s="663" t="s">
        <v>3986</v>
      </c>
      <c r="E354" s="662" t="s">
        <v>616</v>
      </c>
      <c r="F354" s="663" t="s">
        <v>3992</v>
      </c>
      <c r="G354" s="662" t="s">
        <v>653</v>
      </c>
      <c r="H354" s="662" t="s">
        <v>1837</v>
      </c>
      <c r="I354" s="662" t="s">
        <v>1838</v>
      </c>
      <c r="J354" s="662" t="s">
        <v>1839</v>
      </c>
      <c r="K354" s="662" t="s">
        <v>1840</v>
      </c>
      <c r="L354" s="664">
        <v>1764.5842665599275</v>
      </c>
      <c r="M354" s="664">
        <v>56.749730800000002</v>
      </c>
      <c r="N354" s="665">
        <v>100139.68210119133</v>
      </c>
    </row>
    <row r="355" spans="1:14" ht="14.4" customHeight="1" x14ac:dyDescent="0.3">
      <c r="A355" s="660" t="s">
        <v>588</v>
      </c>
      <c r="B355" s="661" t="s">
        <v>589</v>
      </c>
      <c r="C355" s="662" t="s">
        <v>593</v>
      </c>
      <c r="D355" s="663" t="s">
        <v>3986</v>
      </c>
      <c r="E355" s="662" t="s">
        <v>616</v>
      </c>
      <c r="F355" s="663" t="s">
        <v>3992</v>
      </c>
      <c r="G355" s="662" t="s">
        <v>653</v>
      </c>
      <c r="H355" s="662" t="s">
        <v>1841</v>
      </c>
      <c r="I355" s="662" t="s">
        <v>1841</v>
      </c>
      <c r="J355" s="662" t="s">
        <v>1842</v>
      </c>
      <c r="K355" s="662" t="s">
        <v>1843</v>
      </c>
      <c r="L355" s="664">
        <v>173.06089068439505</v>
      </c>
      <c r="M355" s="664">
        <v>291.01518889999994</v>
      </c>
      <c r="N355" s="665">
        <v>50363.347793721463</v>
      </c>
    </row>
    <row r="356" spans="1:14" ht="14.4" customHeight="1" x14ac:dyDescent="0.3">
      <c r="A356" s="660" t="s">
        <v>588</v>
      </c>
      <c r="B356" s="661" t="s">
        <v>589</v>
      </c>
      <c r="C356" s="662" t="s">
        <v>593</v>
      </c>
      <c r="D356" s="663" t="s">
        <v>3986</v>
      </c>
      <c r="E356" s="662" t="s">
        <v>616</v>
      </c>
      <c r="F356" s="663" t="s">
        <v>3992</v>
      </c>
      <c r="G356" s="662" t="s">
        <v>653</v>
      </c>
      <c r="H356" s="662" t="s">
        <v>1844</v>
      </c>
      <c r="I356" s="662" t="s">
        <v>1845</v>
      </c>
      <c r="J356" s="662" t="s">
        <v>1846</v>
      </c>
      <c r="K356" s="662" t="s">
        <v>1847</v>
      </c>
      <c r="L356" s="664">
        <v>44.900000000000006</v>
      </c>
      <c r="M356" s="664">
        <v>1</v>
      </c>
      <c r="N356" s="665">
        <v>44.900000000000006</v>
      </c>
    </row>
    <row r="357" spans="1:14" ht="14.4" customHeight="1" x14ac:dyDescent="0.3">
      <c r="A357" s="660" t="s">
        <v>588</v>
      </c>
      <c r="B357" s="661" t="s">
        <v>589</v>
      </c>
      <c r="C357" s="662" t="s">
        <v>593</v>
      </c>
      <c r="D357" s="663" t="s">
        <v>3986</v>
      </c>
      <c r="E357" s="662" t="s">
        <v>616</v>
      </c>
      <c r="F357" s="663" t="s">
        <v>3992</v>
      </c>
      <c r="G357" s="662" t="s">
        <v>653</v>
      </c>
      <c r="H357" s="662" t="s">
        <v>1848</v>
      </c>
      <c r="I357" s="662" t="s">
        <v>1849</v>
      </c>
      <c r="J357" s="662" t="s">
        <v>1850</v>
      </c>
      <c r="K357" s="662" t="s">
        <v>1851</v>
      </c>
      <c r="L357" s="664">
        <v>146.28009585044501</v>
      </c>
      <c r="M357" s="664">
        <v>1</v>
      </c>
      <c r="N357" s="665">
        <v>146.28009585044501</v>
      </c>
    </row>
    <row r="358" spans="1:14" ht="14.4" customHeight="1" x14ac:dyDescent="0.3">
      <c r="A358" s="660" t="s">
        <v>588</v>
      </c>
      <c r="B358" s="661" t="s">
        <v>589</v>
      </c>
      <c r="C358" s="662" t="s">
        <v>593</v>
      </c>
      <c r="D358" s="663" t="s">
        <v>3986</v>
      </c>
      <c r="E358" s="662" t="s">
        <v>616</v>
      </c>
      <c r="F358" s="663" t="s">
        <v>3992</v>
      </c>
      <c r="G358" s="662" t="s">
        <v>653</v>
      </c>
      <c r="H358" s="662" t="s">
        <v>1852</v>
      </c>
      <c r="I358" s="662" t="s">
        <v>1853</v>
      </c>
      <c r="J358" s="662" t="s">
        <v>1854</v>
      </c>
      <c r="K358" s="662" t="s">
        <v>1843</v>
      </c>
      <c r="L358" s="664">
        <v>116.04986632413286</v>
      </c>
      <c r="M358" s="664">
        <v>80.432000000000002</v>
      </c>
      <c r="N358" s="665">
        <v>9334.1228481826547</v>
      </c>
    </row>
    <row r="359" spans="1:14" ht="14.4" customHeight="1" x14ac:dyDescent="0.3">
      <c r="A359" s="660" t="s">
        <v>588</v>
      </c>
      <c r="B359" s="661" t="s">
        <v>589</v>
      </c>
      <c r="C359" s="662" t="s">
        <v>593</v>
      </c>
      <c r="D359" s="663" t="s">
        <v>3986</v>
      </c>
      <c r="E359" s="662" t="s">
        <v>616</v>
      </c>
      <c r="F359" s="663" t="s">
        <v>3992</v>
      </c>
      <c r="G359" s="662" t="s">
        <v>653</v>
      </c>
      <c r="H359" s="662" t="s">
        <v>1855</v>
      </c>
      <c r="I359" s="662" t="s">
        <v>1856</v>
      </c>
      <c r="J359" s="662" t="s">
        <v>1857</v>
      </c>
      <c r="K359" s="662" t="s">
        <v>1858</v>
      </c>
      <c r="L359" s="664">
        <v>120.3203811275547</v>
      </c>
      <c r="M359" s="664">
        <v>2.1320000000000001</v>
      </c>
      <c r="N359" s="665">
        <v>256.52305256394664</v>
      </c>
    </row>
    <row r="360" spans="1:14" ht="14.4" customHeight="1" x14ac:dyDescent="0.3">
      <c r="A360" s="660" t="s">
        <v>588</v>
      </c>
      <c r="B360" s="661" t="s">
        <v>589</v>
      </c>
      <c r="C360" s="662" t="s">
        <v>593</v>
      </c>
      <c r="D360" s="663" t="s">
        <v>3986</v>
      </c>
      <c r="E360" s="662" t="s">
        <v>616</v>
      </c>
      <c r="F360" s="663" t="s">
        <v>3992</v>
      </c>
      <c r="G360" s="662" t="s">
        <v>653</v>
      </c>
      <c r="H360" s="662" t="s">
        <v>1859</v>
      </c>
      <c r="I360" s="662" t="s">
        <v>1860</v>
      </c>
      <c r="J360" s="662" t="s">
        <v>1861</v>
      </c>
      <c r="K360" s="662"/>
      <c r="L360" s="664">
        <v>296.3</v>
      </c>
      <c r="M360" s="664">
        <v>1</v>
      </c>
      <c r="N360" s="665">
        <v>296.3</v>
      </c>
    </row>
    <row r="361" spans="1:14" ht="14.4" customHeight="1" x14ac:dyDescent="0.3">
      <c r="A361" s="660" t="s">
        <v>588</v>
      </c>
      <c r="B361" s="661" t="s">
        <v>589</v>
      </c>
      <c r="C361" s="662" t="s">
        <v>593</v>
      </c>
      <c r="D361" s="663" t="s">
        <v>3986</v>
      </c>
      <c r="E361" s="662" t="s">
        <v>616</v>
      </c>
      <c r="F361" s="663" t="s">
        <v>3992</v>
      </c>
      <c r="G361" s="662" t="s">
        <v>653</v>
      </c>
      <c r="H361" s="662" t="s">
        <v>1862</v>
      </c>
      <c r="I361" s="662" t="s">
        <v>1863</v>
      </c>
      <c r="J361" s="662" t="s">
        <v>1864</v>
      </c>
      <c r="K361" s="662" t="s">
        <v>1865</v>
      </c>
      <c r="L361" s="664">
        <v>57.197436462088518</v>
      </c>
      <c r="M361" s="664">
        <v>4</v>
      </c>
      <c r="N361" s="665">
        <v>228.78974584835407</v>
      </c>
    </row>
    <row r="362" spans="1:14" ht="14.4" customHeight="1" x14ac:dyDescent="0.3">
      <c r="A362" s="660" t="s">
        <v>588</v>
      </c>
      <c r="B362" s="661" t="s">
        <v>589</v>
      </c>
      <c r="C362" s="662" t="s">
        <v>593</v>
      </c>
      <c r="D362" s="663" t="s">
        <v>3986</v>
      </c>
      <c r="E362" s="662" t="s">
        <v>616</v>
      </c>
      <c r="F362" s="663" t="s">
        <v>3992</v>
      </c>
      <c r="G362" s="662" t="s">
        <v>653</v>
      </c>
      <c r="H362" s="662" t="s">
        <v>1866</v>
      </c>
      <c r="I362" s="662" t="s">
        <v>1867</v>
      </c>
      <c r="J362" s="662" t="s">
        <v>1868</v>
      </c>
      <c r="K362" s="662" t="s">
        <v>1869</v>
      </c>
      <c r="L362" s="664">
        <v>158.22999999999999</v>
      </c>
      <c r="M362" s="664">
        <v>1</v>
      </c>
      <c r="N362" s="665">
        <v>158.22999999999999</v>
      </c>
    </row>
    <row r="363" spans="1:14" ht="14.4" customHeight="1" x14ac:dyDescent="0.3">
      <c r="A363" s="660" t="s">
        <v>588</v>
      </c>
      <c r="B363" s="661" t="s">
        <v>589</v>
      </c>
      <c r="C363" s="662" t="s">
        <v>593</v>
      </c>
      <c r="D363" s="663" t="s">
        <v>3986</v>
      </c>
      <c r="E363" s="662" t="s">
        <v>616</v>
      </c>
      <c r="F363" s="663" t="s">
        <v>3992</v>
      </c>
      <c r="G363" s="662" t="s">
        <v>653</v>
      </c>
      <c r="H363" s="662" t="s">
        <v>1870</v>
      </c>
      <c r="I363" s="662" t="s">
        <v>1870</v>
      </c>
      <c r="J363" s="662" t="s">
        <v>1871</v>
      </c>
      <c r="K363" s="662" t="s">
        <v>1872</v>
      </c>
      <c r="L363" s="664">
        <v>4128.3452601209465</v>
      </c>
      <c r="M363" s="664">
        <v>0.8</v>
      </c>
      <c r="N363" s="665">
        <v>3302.6762080967574</v>
      </c>
    </row>
    <row r="364" spans="1:14" ht="14.4" customHeight="1" x14ac:dyDescent="0.3">
      <c r="A364" s="660" t="s">
        <v>588</v>
      </c>
      <c r="B364" s="661" t="s">
        <v>589</v>
      </c>
      <c r="C364" s="662" t="s">
        <v>593</v>
      </c>
      <c r="D364" s="663" t="s">
        <v>3986</v>
      </c>
      <c r="E364" s="662" t="s">
        <v>616</v>
      </c>
      <c r="F364" s="663" t="s">
        <v>3992</v>
      </c>
      <c r="G364" s="662" t="s">
        <v>653</v>
      </c>
      <c r="H364" s="662" t="s">
        <v>1873</v>
      </c>
      <c r="I364" s="662" t="s">
        <v>237</v>
      </c>
      <c r="J364" s="662" t="s">
        <v>1874</v>
      </c>
      <c r="K364" s="662" t="s">
        <v>1875</v>
      </c>
      <c r="L364" s="664">
        <v>29.959998128106431</v>
      </c>
      <c r="M364" s="664">
        <v>2</v>
      </c>
      <c r="N364" s="665">
        <v>59.919996256212862</v>
      </c>
    </row>
    <row r="365" spans="1:14" ht="14.4" customHeight="1" x14ac:dyDescent="0.3">
      <c r="A365" s="660" t="s">
        <v>588</v>
      </c>
      <c r="B365" s="661" t="s">
        <v>589</v>
      </c>
      <c r="C365" s="662" t="s">
        <v>593</v>
      </c>
      <c r="D365" s="663" t="s">
        <v>3986</v>
      </c>
      <c r="E365" s="662" t="s">
        <v>616</v>
      </c>
      <c r="F365" s="663" t="s">
        <v>3992</v>
      </c>
      <c r="G365" s="662" t="s">
        <v>653</v>
      </c>
      <c r="H365" s="662" t="s">
        <v>1876</v>
      </c>
      <c r="I365" s="662" t="s">
        <v>1877</v>
      </c>
      <c r="J365" s="662" t="s">
        <v>1878</v>
      </c>
      <c r="K365" s="662" t="s">
        <v>1879</v>
      </c>
      <c r="L365" s="664">
        <v>60.1998155623128</v>
      </c>
      <c r="M365" s="664">
        <v>1</v>
      </c>
      <c r="N365" s="665">
        <v>60.1998155623128</v>
      </c>
    </row>
    <row r="366" spans="1:14" ht="14.4" customHeight="1" x14ac:dyDescent="0.3">
      <c r="A366" s="660" t="s">
        <v>588</v>
      </c>
      <c r="B366" s="661" t="s">
        <v>589</v>
      </c>
      <c r="C366" s="662" t="s">
        <v>593</v>
      </c>
      <c r="D366" s="663" t="s">
        <v>3986</v>
      </c>
      <c r="E366" s="662" t="s">
        <v>616</v>
      </c>
      <c r="F366" s="663" t="s">
        <v>3992</v>
      </c>
      <c r="G366" s="662" t="s">
        <v>653</v>
      </c>
      <c r="H366" s="662" t="s">
        <v>1880</v>
      </c>
      <c r="I366" s="662" t="s">
        <v>1881</v>
      </c>
      <c r="J366" s="662" t="s">
        <v>1882</v>
      </c>
      <c r="K366" s="662" t="s">
        <v>1883</v>
      </c>
      <c r="L366" s="664">
        <v>141.33949018229694</v>
      </c>
      <c r="M366" s="664">
        <v>1</v>
      </c>
      <c r="N366" s="665">
        <v>141.33949018229694</v>
      </c>
    </row>
    <row r="367" spans="1:14" ht="14.4" customHeight="1" x14ac:dyDescent="0.3">
      <c r="A367" s="660" t="s">
        <v>588</v>
      </c>
      <c r="B367" s="661" t="s">
        <v>589</v>
      </c>
      <c r="C367" s="662" t="s">
        <v>593</v>
      </c>
      <c r="D367" s="663" t="s">
        <v>3986</v>
      </c>
      <c r="E367" s="662" t="s">
        <v>616</v>
      </c>
      <c r="F367" s="663" t="s">
        <v>3992</v>
      </c>
      <c r="G367" s="662" t="s">
        <v>653</v>
      </c>
      <c r="H367" s="662" t="s">
        <v>1884</v>
      </c>
      <c r="I367" s="662" t="s">
        <v>1885</v>
      </c>
      <c r="J367" s="662" t="s">
        <v>1886</v>
      </c>
      <c r="K367" s="662" t="s">
        <v>1887</v>
      </c>
      <c r="L367" s="664">
        <v>104.08049793111334</v>
      </c>
      <c r="M367" s="664">
        <v>1</v>
      </c>
      <c r="N367" s="665">
        <v>104.08049793111334</v>
      </c>
    </row>
    <row r="368" spans="1:14" ht="14.4" customHeight="1" x14ac:dyDescent="0.3">
      <c r="A368" s="660" t="s">
        <v>588</v>
      </c>
      <c r="B368" s="661" t="s">
        <v>589</v>
      </c>
      <c r="C368" s="662" t="s">
        <v>593</v>
      </c>
      <c r="D368" s="663" t="s">
        <v>3986</v>
      </c>
      <c r="E368" s="662" t="s">
        <v>616</v>
      </c>
      <c r="F368" s="663" t="s">
        <v>3992</v>
      </c>
      <c r="G368" s="662" t="s">
        <v>653</v>
      </c>
      <c r="H368" s="662" t="s">
        <v>1888</v>
      </c>
      <c r="I368" s="662" t="s">
        <v>1889</v>
      </c>
      <c r="J368" s="662" t="s">
        <v>1890</v>
      </c>
      <c r="K368" s="662" t="s">
        <v>1891</v>
      </c>
      <c r="L368" s="664">
        <v>86.757432986268256</v>
      </c>
      <c r="M368" s="664">
        <v>31.553111100000002</v>
      </c>
      <c r="N368" s="665">
        <v>2737.4669217665273</v>
      </c>
    </row>
    <row r="369" spans="1:14" ht="14.4" customHeight="1" x14ac:dyDescent="0.3">
      <c r="A369" s="660" t="s">
        <v>588</v>
      </c>
      <c r="B369" s="661" t="s">
        <v>589</v>
      </c>
      <c r="C369" s="662" t="s">
        <v>593</v>
      </c>
      <c r="D369" s="663" t="s">
        <v>3986</v>
      </c>
      <c r="E369" s="662" t="s">
        <v>616</v>
      </c>
      <c r="F369" s="663" t="s">
        <v>3992</v>
      </c>
      <c r="G369" s="662" t="s">
        <v>653</v>
      </c>
      <c r="H369" s="662" t="s">
        <v>1892</v>
      </c>
      <c r="I369" s="662" t="s">
        <v>1892</v>
      </c>
      <c r="J369" s="662" t="s">
        <v>1893</v>
      </c>
      <c r="K369" s="662" t="s">
        <v>1894</v>
      </c>
      <c r="L369" s="664">
        <v>175.94998622946883</v>
      </c>
      <c r="M369" s="664">
        <v>12.022000000000002</v>
      </c>
      <c r="N369" s="665">
        <v>2115.2707344506748</v>
      </c>
    </row>
    <row r="370" spans="1:14" ht="14.4" customHeight="1" x14ac:dyDescent="0.3">
      <c r="A370" s="660" t="s">
        <v>588</v>
      </c>
      <c r="B370" s="661" t="s">
        <v>589</v>
      </c>
      <c r="C370" s="662" t="s">
        <v>593</v>
      </c>
      <c r="D370" s="663" t="s">
        <v>3986</v>
      </c>
      <c r="E370" s="662" t="s">
        <v>616</v>
      </c>
      <c r="F370" s="663" t="s">
        <v>3992</v>
      </c>
      <c r="G370" s="662" t="s">
        <v>653</v>
      </c>
      <c r="H370" s="662" t="s">
        <v>1895</v>
      </c>
      <c r="I370" s="662" t="s">
        <v>1895</v>
      </c>
      <c r="J370" s="662" t="s">
        <v>1896</v>
      </c>
      <c r="K370" s="662" t="s">
        <v>1897</v>
      </c>
      <c r="L370" s="664">
        <v>1241.3689870814671</v>
      </c>
      <c r="M370" s="664">
        <v>0.69600000000000006</v>
      </c>
      <c r="N370" s="665">
        <v>863.9928150087012</v>
      </c>
    </row>
    <row r="371" spans="1:14" ht="14.4" customHeight="1" x14ac:dyDescent="0.3">
      <c r="A371" s="660" t="s">
        <v>588</v>
      </c>
      <c r="B371" s="661" t="s">
        <v>589</v>
      </c>
      <c r="C371" s="662" t="s">
        <v>593</v>
      </c>
      <c r="D371" s="663" t="s">
        <v>3986</v>
      </c>
      <c r="E371" s="662" t="s">
        <v>616</v>
      </c>
      <c r="F371" s="663" t="s">
        <v>3992</v>
      </c>
      <c r="G371" s="662" t="s">
        <v>653</v>
      </c>
      <c r="H371" s="662" t="s">
        <v>1898</v>
      </c>
      <c r="I371" s="662" t="s">
        <v>1898</v>
      </c>
      <c r="J371" s="662" t="s">
        <v>1899</v>
      </c>
      <c r="K371" s="662" t="s">
        <v>1900</v>
      </c>
      <c r="L371" s="664">
        <v>807.39139162446588</v>
      </c>
      <c r="M371" s="664">
        <v>1.5059999999999998</v>
      </c>
      <c r="N371" s="665">
        <v>1215.9314357864455</v>
      </c>
    </row>
    <row r="372" spans="1:14" ht="14.4" customHeight="1" x14ac:dyDescent="0.3">
      <c r="A372" s="660" t="s">
        <v>588</v>
      </c>
      <c r="B372" s="661" t="s">
        <v>589</v>
      </c>
      <c r="C372" s="662" t="s">
        <v>593</v>
      </c>
      <c r="D372" s="663" t="s">
        <v>3986</v>
      </c>
      <c r="E372" s="662" t="s">
        <v>616</v>
      </c>
      <c r="F372" s="663" t="s">
        <v>3992</v>
      </c>
      <c r="G372" s="662" t="s">
        <v>653</v>
      </c>
      <c r="H372" s="662" t="s">
        <v>1901</v>
      </c>
      <c r="I372" s="662" t="s">
        <v>1901</v>
      </c>
      <c r="J372" s="662" t="s">
        <v>1899</v>
      </c>
      <c r="K372" s="662" t="s">
        <v>1902</v>
      </c>
      <c r="L372" s="664">
        <v>4511.0923769998435</v>
      </c>
      <c r="M372" s="664">
        <v>2.399</v>
      </c>
      <c r="N372" s="665">
        <v>10822.110612422624</v>
      </c>
    </row>
    <row r="373" spans="1:14" ht="14.4" customHeight="1" x14ac:dyDescent="0.3">
      <c r="A373" s="660" t="s">
        <v>588</v>
      </c>
      <c r="B373" s="661" t="s">
        <v>589</v>
      </c>
      <c r="C373" s="662" t="s">
        <v>593</v>
      </c>
      <c r="D373" s="663" t="s">
        <v>3986</v>
      </c>
      <c r="E373" s="662" t="s">
        <v>616</v>
      </c>
      <c r="F373" s="663" t="s">
        <v>3992</v>
      </c>
      <c r="G373" s="662" t="s">
        <v>653</v>
      </c>
      <c r="H373" s="662" t="s">
        <v>1903</v>
      </c>
      <c r="I373" s="662" t="s">
        <v>1903</v>
      </c>
      <c r="J373" s="662" t="s">
        <v>1899</v>
      </c>
      <c r="K373" s="662" t="s">
        <v>1904</v>
      </c>
      <c r="L373" s="664">
        <v>7936.8740016532211</v>
      </c>
      <c r="M373" s="664">
        <v>4.5772419000000006</v>
      </c>
      <c r="N373" s="665">
        <v>36328.992235387799</v>
      </c>
    </row>
    <row r="374" spans="1:14" ht="14.4" customHeight="1" x14ac:dyDescent="0.3">
      <c r="A374" s="660" t="s">
        <v>588</v>
      </c>
      <c r="B374" s="661" t="s">
        <v>589</v>
      </c>
      <c r="C374" s="662" t="s">
        <v>593</v>
      </c>
      <c r="D374" s="663" t="s">
        <v>3986</v>
      </c>
      <c r="E374" s="662" t="s">
        <v>616</v>
      </c>
      <c r="F374" s="663" t="s">
        <v>3992</v>
      </c>
      <c r="G374" s="662" t="s">
        <v>653</v>
      </c>
      <c r="H374" s="662" t="s">
        <v>1905</v>
      </c>
      <c r="I374" s="662" t="s">
        <v>1906</v>
      </c>
      <c r="J374" s="662" t="s">
        <v>1890</v>
      </c>
      <c r="K374" s="662" t="s">
        <v>1907</v>
      </c>
      <c r="L374" s="664">
        <v>867.18849165745166</v>
      </c>
      <c r="M374" s="664">
        <v>12.4165806</v>
      </c>
      <c r="N374" s="665">
        <v>10767.515802057176</v>
      </c>
    </row>
    <row r="375" spans="1:14" ht="14.4" customHeight="1" x14ac:dyDescent="0.3">
      <c r="A375" s="660" t="s">
        <v>588</v>
      </c>
      <c r="B375" s="661" t="s">
        <v>589</v>
      </c>
      <c r="C375" s="662" t="s">
        <v>593</v>
      </c>
      <c r="D375" s="663" t="s">
        <v>3986</v>
      </c>
      <c r="E375" s="662" t="s">
        <v>616</v>
      </c>
      <c r="F375" s="663" t="s">
        <v>3992</v>
      </c>
      <c r="G375" s="662" t="s">
        <v>653</v>
      </c>
      <c r="H375" s="662" t="s">
        <v>1908</v>
      </c>
      <c r="I375" s="662" t="s">
        <v>237</v>
      </c>
      <c r="J375" s="662" t="s">
        <v>1909</v>
      </c>
      <c r="K375" s="662"/>
      <c r="L375" s="664">
        <v>92.480284578985163</v>
      </c>
      <c r="M375" s="664">
        <v>1</v>
      </c>
      <c r="N375" s="665">
        <v>92.480284578985163</v>
      </c>
    </row>
    <row r="376" spans="1:14" ht="14.4" customHeight="1" x14ac:dyDescent="0.3">
      <c r="A376" s="660" t="s">
        <v>588</v>
      </c>
      <c r="B376" s="661" t="s">
        <v>589</v>
      </c>
      <c r="C376" s="662" t="s">
        <v>593</v>
      </c>
      <c r="D376" s="663" t="s">
        <v>3986</v>
      </c>
      <c r="E376" s="662" t="s">
        <v>616</v>
      </c>
      <c r="F376" s="663" t="s">
        <v>3992</v>
      </c>
      <c r="G376" s="662" t="s">
        <v>653</v>
      </c>
      <c r="H376" s="662" t="s">
        <v>1910</v>
      </c>
      <c r="I376" s="662" t="s">
        <v>1911</v>
      </c>
      <c r="J376" s="662" t="s">
        <v>1912</v>
      </c>
      <c r="K376" s="662" t="s">
        <v>1913</v>
      </c>
      <c r="L376" s="664">
        <v>361.55984832864971</v>
      </c>
      <c r="M376" s="664">
        <v>11.216410799999998</v>
      </c>
      <c r="N376" s="665">
        <v>4055.4037876398279</v>
      </c>
    </row>
    <row r="377" spans="1:14" ht="14.4" customHeight="1" x14ac:dyDescent="0.3">
      <c r="A377" s="660" t="s">
        <v>588</v>
      </c>
      <c r="B377" s="661" t="s">
        <v>589</v>
      </c>
      <c r="C377" s="662" t="s">
        <v>593</v>
      </c>
      <c r="D377" s="663" t="s">
        <v>3986</v>
      </c>
      <c r="E377" s="662" t="s">
        <v>616</v>
      </c>
      <c r="F377" s="663" t="s">
        <v>3992</v>
      </c>
      <c r="G377" s="662" t="s">
        <v>653</v>
      </c>
      <c r="H377" s="662" t="s">
        <v>1914</v>
      </c>
      <c r="I377" s="662" t="s">
        <v>1915</v>
      </c>
      <c r="J377" s="662" t="s">
        <v>1916</v>
      </c>
      <c r="K377" s="662" t="s">
        <v>1917</v>
      </c>
      <c r="L377" s="664">
        <v>520.48</v>
      </c>
      <c r="M377" s="664">
        <v>1</v>
      </c>
      <c r="N377" s="665">
        <v>520.48</v>
      </c>
    </row>
    <row r="378" spans="1:14" ht="14.4" customHeight="1" x14ac:dyDescent="0.3">
      <c r="A378" s="660" t="s">
        <v>588</v>
      </c>
      <c r="B378" s="661" t="s">
        <v>589</v>
      </c>
      <c r="C378" s="662" t="s">
        <v>593</v>
      </c>
      <c r="D378" s="663" t="s">
        <v>3986</v>
      </c>
      <c r="E378" s="662" t="s">
        <v>616</v>
      </c>
      <c r="F378" s="663" t="s">
        <v>3992</v>
      </c>
      <c r="G378" s="662" t="s">
        <v>653</v>
      </c>
      <c r="H378" s="662" t="s">
        <v>1918</v>
      </c>
      <c r="I378" s="662" t="s">
        <v>1919</v>
      </c>
      <c r="J378" s="662" t="s">
        <v>1920</v>
      </c>
      <c r="K378" s="662" t="s">
        <v>1921</v>
      </c>
      <c r="L378" s="664">
        <v>1703.6266666666668</v>
      </c>
      <c r="M378" s="664">
        <v>3</v>
      </c>
      <c r="N378" s="665">
        <v>5110.88</v>
      </c>
    </row>
    <row r="379" spans="1:14" ht="14.4" customHeight="1" x14ac:dyDescent="0.3">
      <c r="A379" s="660" t="s">
        <v>588</v>
      </c>
      <c r="B379" s="661" t="s">
        <v>589</v>
      </c>
      <c r="C379" s="662" t="s">
        <v>593</v>
      </c>
      <c r="D379" s="663" t="s">
        <v>3986</v>
      </c>
      <c r="E379" s="662" t="s">
        <v>616</v>
      </c>
      <c r="F379" s="663" t="s">
        <v>3992</v>
      </c>
      <c r="G379" s="662" t="s">
        <v>653</v>
      </c>
      <c r="H379" s="662" t="s">
        <v>1922</v>
      </c>
      <c r="I379" s="662" t="s">
        <v>1923</v>
      </c>
      <c r="J379" s="662" t="s">
        <v>1890</v>
      </c>
      <c r="K379" s="662" t="s">
        <v>1924</v>
      </c>
      <c r="L379" s="664">
        <v>1179.1216160571687</v>
      </c>
      <c r="M379" s="664">
        <v>31.051879899999996</v>
      </c>
      <c r="N379" s="665">
        <v>36613.942809301108</v>
      </c>
    </row>
    <row r="380" spans="1:14" ht="14.4" customHeight="1" x14ac:dyDescent="0.3">
      <c r="A380" s="660" t="s">
        <v>588</v>
      </c>
      <c r="B380" s="661" t="s">
        <v>589</v>
      </c>
      <c r="C380" s="662" t="s">
        <v>593</v>
      </c>
      <c r="D380" s="663" t="s">
        <v>3986</v>
      </c>
      <c r="E380" s="662" t="s">
        <v>616</v>
      </c>
      <c r="F380" s="663" t="s">
        <v>3992</v>
      </c>
      <c r="G380" s="662" t="s">
        <v>653</v>
      </c>
      <c r="H380" s="662" t="s">
        <v>1925</v>
      </c>
      <c r="I380" s="662" t="s">
        <v>1925</v>
      </c>
      <c r="J380" s="662" t="s">
        <v>1926</v>
      </c>
      <c r="K380" s="662" t="s">
        <v>1927</v>
      </c>
      <c r="L380" s="664">
        <v>1609.6399999999999</v>
      </c>
      <c r="M380" s="664">
        <v>2</v>
      </c>
      <c r="N380" s="665">
        <v>3219.2799999999997</v>
      </c>
    </row>
    <row r="381" spans="1:14" ht="14.4" customHeight="1" x14ac:dyDescent="0.3">
      <c r="A381" s="660" t="s">
        <v>588</v>
      </c>
      <c r="B381" s="661" t="s">
        <v>589</v>
      </c>
      <c r="C381" s="662" t="s">
        <v>593</v>
      </c>
      <c r="D381" s="663" t="s">
        <v>3986</v>
      </c>
      <c r="E381" s="662" t="s">
        <v>616</v>
      </c>
      <c r="F381" s="663" t="s">
        <v>3992</v>
      </c>
      <c r="G381" s="662" t="s">
        <v>653</v>
      </c>
      <c r="H381" s="662" t="s">
        <v>1928</v>
      </c>
      <c r="I381" s="662" t="s">
        <v>1929</v>
      </c>
      <c r="J381" s="662" t="s">
        <v>1089</v>
      </c>
      <c r="K381" s="662" t="s">
        <v>1930</v>
      </c>
      <c r="L381" s="664">
        <v>98.049843546678048</v>
      </c>
      <c r="M381" s="664">
        <v>3</v>
      </c>
      <c r="N381" s="665">
        <v>294.14953064003413</v>
      </c>
    </row>
    <row r="382" spans="1:14" ht="14.4" customHeight="1" x14ac:dyDescent="0.3">
      <c r="A382" s="660" t="s">
        <v>588</v>
      </c>
      <c r="B382" s="661" t="s">
        <v>589</v>
      </c>
      <c r="C382" s="662" t="s">
        <v>593</v>
      </c>
      <c r="D382" s="663" t="s">
        <v>3986</v>
      </c>
      <c r="E382" s="662" t="s">
        <v>616</v>
      </c>
      <c r="F382" s="663" t="s">
        <v>3992</v>
      </c>
      <c r="G382" s="662" t="s">
        <v>653</v>
      </c>
      <c r="H382" s="662" t="s">
        <v>1931</v>
      </c>
      <c r="I382" s="662" t="s">
        <v>1932</v>
      </c>
      <c r="J382" s="662" t="s">
        <v>1933</v>
      </c>
      <c r="K382" s="662" t="s">
        <v>1934</v>
      </c>
      <c r="L382" s="664">
        <v>724.5</v>
      </c>
      <c r="M382" s="664">
        <v>1</v>
      </c>
      <c r="N382" s="665">
        <v>724.5</v>
      </c>
    </row>
    <row r="383" spans="1:14" ht="14.4" customHeight="1" x14ac:dyDescent="0.3">
      <c r="A383" s="660" t="s">
        <v>588</v>
      </c>
      <c r="B383" s="661" t="s">
        <v>589</v>
      </c>
      <c r="C383" s="662" t="s">
        <v>593</v>
      </c>
      <c r="D383" s="663" t="s">
        <v>3986</v>
      </c>
      <c r="E383" s="662" t="s">
        <v>616</v>
      </c>
      <c r="F383" s="663" t="s">
        <v>3992</v>
      </c>
      <c r="G383" s="662" t="s">
        <v>653</v>
      </c>
      <c r="H383" s="662" t="s">
        <v>1935</v>
      </c>
      <c r="I383" s="662" t="s">
        <v>1936</v>
      </c>
      <c r="J383" s="662" t="s">
        <v>1937</v>
      </c>
      <c r="K383" s="662" t="s">
        <v>1938</v>
      </c>
      <c r="L383" s="664">
        <v>375.60666666666663</v>
      </c>
      <c r="M383" s="664">
        <v>3</v>
      </c>
      <c r="N383" s="665">
        <v>1126.82</v>
      </c>
    </row>
    <row r="384" spans="1:14" ht="14.4" customHeight="1" x14ac:dyDescent="0.3">
      <c r="A384" s="660" t="s">
        <v>588</v>
      </c>
      <c r="B384" s="661" t="s">
        <v>589</v>
      </c>
      <c r="C384" s="662" t="s">
        <v>593</v>
      </c>
      <c r="D384" s="663" t="s">
        <v>3986</v>
      </c>
      <c r="E384" s="662" t="s">
        <v>616</v>
      </c>
      <c r="F384" s="663" t="s">
        <v>3992</v>
      </c>
      <c r="G384" s="662" t="s">
        <v>653</v>
      </c>
      <c r="H384" s="662" t="s">
        <v>1939</v>
      </c>
      <c r="I384" s="662" t="s">
        <v>1940</v>
      </c>
      <c r="J384" s="662" t="s">
        <v>1941</v>
      </c>
      <c r="K384" s="662" t="s">
        <v>1942</v>
      </c>
      <c r="L384" s="664">
        <v>100.81266247661986</v>
      </c>
      <c r="M384" s="664">
        <v>8</v>
      </c>
      <c r="N384" s="665">
        <v>806.50129981295891</v>
      </c>
    </row>
    <row r="385" spans="1:14" ht="14.4" customHeight="1" x14ac:dyDescent="0.3">
      <c r="A385" s="660" t="s">
        <v>588</v>
      </c>
      <c r="B385" s="661" t="s">
        <v>589</v>
      </c>
      <c r="C385" s="662" t="s">
        <v>593</v>
      </c>
      <c r="D385" s="663" t="s">
        <v>3986</v>
      </c>
      <c r="E385" s="662" t="s">
        <v>616</v>
      </c>
      <c r="F385" s="663" t="s">
        <v>3992</v>
      </c>
      <c r="G385" s="662" t="s">
        <v>653</v>
      </c>
      <c r="H385" s="662" t="s">
        <v>1943</v>
      </c>
      <c r="I385" s="662" t="s">
        <v>1944</v>
      </c>
      <c r="J385" s="662" t="s">
        <v>1406</v>
      </c>
      <c r="K385" s="662" t="s">
        <v>1945</v>
      </c>
      <c r="L385" s="664">
        <v>13.130000000000004</v>
      </c>
      <c r="M385" s="664">
        <v>1</v>
      </c>
      <c r="N385" s="665">
        <v>13.130000000000004</v>
      </c>
    </row>
    <row r="386" spans="1:14" ht="14.4" customHeight="1" x14ac:dyDescent="0.3">
      <c r="A386" s="660" t="s">
        <v>588</v>
      </c>
      <c r="B386" s="661" t="s">
        <v>589</v>
      </c>
      <c r="C386" s="662" t="s">
        <v>593</v>
      </c>
      <c r="D386" s="663" t="s">
        <v>3986</v>
      </c>
      <c r="E386" s="662" t="s">
        <v>616</v>
      </c>
      <c r="F386" s="663" t="s">
        <v>3992</v>
      </c>
      <c r="G386" s="662" t="s">
        <v>653</v>
      </c>
      <c r="H386" s="662" t="s">
        <v>1946</v>
      </c>
      <c r="I386" s="662" t="s">
        <v>1947</v>
      </c>
      <c r="J386" s="662" t="s">
        <v>1948</v>
      </c>
      <c r="K386" s="662" t="s">
        <v>1949</v>
      </c>
      <c r="L386" s="664">
        <v>716.70524504729349</v>
      </c>
      <c r="M386" s="664">
        <v>1</v>
      </c>
      <c r="N386" s="665">
        <v>716.70524504729349</v>
      </c>
    </row>
    <row r="387" spans="1:14" ht="14.4" customHeight="1" x14ac:dyDescent="0.3">
      <c r="A387" s="660" t="s">
        <v>588</v>
      </c>
      <c r="B387" s="661" t="s">
        <v>589</v>
      </c>
      <c r="C387" s="662" t="s">
        <v>593</v>
      </c>
      <c r="D387" s="663" t="s">
        <v>3986</v>
      </c>
      <c r="E387" s="662" t="s">
        <v>616</v>
      </c>
      <c r="F387" s="663" t="s">
        <v>3992</v>
      </c>
      <c r="G387" s="662" t="s">
        <v>653</v>
      </c>
      <c r="H387" s="662" t="s">
        <v>1950</v>
      </c>
      <c r="I387" s="662" t="s">
        <v>1951</v>
      </c>
      <c r="J387" s="662" t="s">
        <v>1952</v>
      </c>
      <c r="K387" s="662" t="s">
        <v>1953</v>
      </c>
      <c r="L387" s="664">
        <v>74.88</v>
      </c>
      <c r="M387" s="664">
        <v>1</v>
      </c>
      <c r="N387" s="665">
        <v>74.88</v>
      </c>
    </row>
    <row r="388" spans="1:14" ht="14.4" customHeight="1" x14ac:dyDescent="0.3">
      <c r="A388" s="660" t="s">
        <v>588</v>
      </c>
      <c r="B388" s="661" t="s">
        <v>589</v>
      </c>
      <c r="C388" s="662" t="s">
        <v>593</v>
      </c>
      <c r="D388" s="663" t="s">
        <v>3986</v>
      </c>
      <c r="E388" s="662" t="s">
        <v>616</v>
      </c>
      <c r="F388" s="663" t="s">
        <v>3992</v>
      </c>
      <c r="G388" s="662" t="s">
        <v>653</v>
      </c>
      <c r="H388" s="662" t="s">
        <v>1954</v>
      </c>
      <c r="I388" s="662" t="s">
        <v>1954</v>
      </c>
      <c r="J388" s="662" t="s">
        <v>1955</v>
      </c>
      <c r="K388" s="662" t="s">
        <v>1956</v>
      </c>
      <c r="L388" s="664">
        <v>748.06359480398703</v>
      </c>
      <c r="M388" s="664">
        <v>9.0398797999999996</v>
      </c>
      <c r="N388" s="665">
        <v>6762.4049797839471</v>
      </c>
    </row>
    <row r="389" spans="1:14" ht="14.4" customHeight="1" x14ac:dyDescent="0.3">
      <c r="A389" s="660" t="s">
        <v>588</v>
      </c>
      <c r="B389" s="661" t="s">
        <v>589</v>
      </c>
      <c r="C389" s="662" t="s">
        <v>593</v>
      </c>
      <c r="D389" s="663" t="s">
        <v>3986</v>
      </c>
      <c r="E389" s="662" t="s">
        <v>616</v>
      </c>
      <c r="F389" s="663" t="s">
        <v>3992</v>
      </c>
      <c r="G389" s="662" t="s">
        <v>653</v>
      </c>
      <c r="H389" s="662" t="s">
        <v>1957</v>
      </c>
      <c r="I389" s="662" t="s">
        <v>1958</v>
      </c>
      <c r="J389" s="662" t="s">
        <v>1959</v>
      </c>
      <c r="K389" s="662" t="s">
        <v>1960</v>
      </c>
      <c r="L389" s="664">
        <v>23333.5</v>
      </c>
      <c r="M389" s="664">
        <v>12</v>
      </c>
      <c r="N389" s="665">
        <v>280002</v>
      </c>
    </row>
    <row r="390" spans="1:14" ht="14.4" customHeight="1" x14ac:dyDescent="0.3">
      <c r="A390" s="660" t="s">
        <v>588</v>
      </c>
      <c r="B390" s="661" t="s">
        <v>589</v>
      </c>
      <c r="C390" s="662" t="s">
        <v>593</v>
      </c>
      <c r="D390" s="663" t="s">
        <v>3986</v>
      </c>
      <c r="E390" s="662" t="s">
        <v>616</v>
      </c>
      <c r="F390" s="663" t="s">
        <v>3992</v>
      </c>
      <c r="G390" s="662" t="s">
        <v>653</v>
      </c>
      <c r="H390" s="662" t="s">
        <v>1961</v>
      </c>
      <c r="I390" s="662" t="s">
        <v>1962</v>
      </c>
      <c r="J390" s="662" t="s">
        <v>1963</v>
      </c>
      <c r="K390" s="662" t="s">
        <v>1964</v>
      </c>
      <c r="L390" s="664">
        <v>1502.6933049032921</v>
      </c>
      <c r="M390" s="664">
        <v>116</v>
      </c>
      <c r="N390" s="665">
        <v>174312.42336878189</v>
      </c>
    </row>
    <row r="391" spans="1:14" ht="14.4" customHeight="1" x14ac:dyDescent="0.3">
      <c r="A391" s="660" t="s">
        <v>588</v>
      </c>
      <c r="B391" s="661" t="s">
        <v>589</v>
      </c>
      <c r="C391" s="662" t="s">
        <v>593</v>
      </c>
      <c r="D391" s="663" t="s">
        <v>3986</v>
      </c>
      <c r="E391" s="662" t="s">
        <v>616</v>
      </c>
      <c r="F391" s="663" t="s">
        <v>3992</v>
      </c>
      <c r="G391" s="662" t="s">
        <v>653</v>
      </c>
      <c r="H391" s="662" t="s">
        <v>1965</v>
      </c>
      <c r="I391" s="662" t="s">
        <v>1966</v>
      </c>
      <c r="J391" s="662" t="s">
        <v>1967</v>
      </c>
      <c r="K391" s="662" t="s">
        <v>1968</v>
      </c>
      <c r="L391" s="664">
        <v>1999.1285714285711</v>
      </c>
      <c r="M391" s="664">
        <v>7</v>
      </c>
      <c r="N391" s="665">
        <v>13993.899999999998</v>
      </c>
    </row>
    <row r="392" spans="1:14" ht="14.4" customHeight="1" x14ac:dyDescent="0.3">
      <c r="A392" s="660" t="s">
        <v>588</v>
      </c>
      <c r="B392" s="661" t="s">
        <v>589</v>
      </c>
      <c r="C392" s="662" t="s">
        <v>593</v>
      </c>
      <c r="D392" s="663" t="s">
        <v>3986</v>
      </c>
      <c r="E392" s="662" t="s">
        <v>616</v>
      </c>
      <c r="F392" s="663" t="s">
        <v>3992</v>
      </c>
      <c r="G392" s="662" t="s">
        <v>653</v>
      </c>
      <c r="H392" s="662" t="s">
        <v>1969</v>
      </c>
      <c r="I392" s="662" t="s">
        <v>1970</v>
      </c>
      <c r="J392" s="662" t="s">
        <v>1971</v>
      </c>
      <c r="K392" s="662" t="s">
        <v>1972</v>
      </c>
      <c r="L392" s="664">
        <v>744.48</v>
      </c>
      <c r="M392" s="664">
        <v>2</v>
      </c>
      <c r="N392" s="665">
        <v>1488.96</v>
      </c>
    </row>
    <row r="393" spans="1:14" ht="14.4" customHeight="1" x14ac:dyDescent="0.3">
      <c r="A393" s="660" t="s">
        <v>588</v>
      </c>
      <c r="B393" s="661" t="s">
        <v>589</v>
      </c>
      <c r="C393" s="662" t="s">
        <v>593</v>
      </c>
      <c r="D393" s="663" t="s">
        <v>3986</v>
      </c>
      <c r="E393" s="662" t="s">
        <v>616</v>
      </c>
      <c r="F393" s="663" t="s">
        <v>3992</v>
      </c>
      <c r="G393" s="662" t="s">
        <v>653</v>
      </c>
      <c r="H393" s="662" t="s">
        <v>1973</v>
      </c>
      <c r="I393" s="662" t="s">
        <v>1974</v>
      </c>
      <c r="J393" s="662" t="s">
        <v>1975</v>
      </c>
      <c r="K393" s="662" t="s">
        <v>1976</v>
      </c>
      <c r="L393" s="664">
        <v>30.780010153694366</v>
      </c>
      <c r="M393" s="664">
        <v>6</v>
      </c>
      <c r="N393" s="665">
        <v>184.68006092216621</v>
      </c>
    </row>
    <row r="394" spans="1:14" ht="14.4" customHeight="1" x14ac:dyDescent="0.3">
      <c r="A394" s="660" t="s">
        <v>588</v>
      </c>
      <c r="B394" s="661" t="s">
        <v>589</v>
      </c>
      <c r="C394" s="662" t="s">
        <v>593</v>
      </c>
      <c r="D394" s="663" t="s">
        <v>3986</v>
      </c>
      <c r="E394" s="662" t="s">
        <v>616</v>
      </c>
      <c r="F394" s="663" t="s">
        <v>3992</v>
      </c>
      <c r="G394" s="662" t="s">
        <v>653</v>
      </c>
      <c r="H394" s="662" t="s">
        <v>1977</v>
      </c>
      <c r="I394" s="662" t="s">
        <v>1977</v>
      </c>
      <c r="J394" s="662" t="s">
        <v>1978</v>
      </c>
      <c r="K394" s="662" t="s">
        <v>1979</v>
      </c>
      <c r="L394" s="664">
        <v>45.516709025733455</v>
      </c>
      <c r="M394" s="664">
        <v>269.25860799999975</v>
      </c>
      <c r="N394" s="665">
        <v>12255.765713010014</v>
      </c>
    </row>
    <row r="395" spans="1:14" ht="14.4" customHeight="1" x14ac:dyDescent="0.3">
      <c r="A395" s="660" t="s">
        <v>588</v>
      </c>
      <c r="B395" s="661" t="s">
        <v>589</v>
      </c>
      <c r="C395" s="662" t="s">
        <v>593</v>
      </c>
      <c r="D395" s="663" t="s">
        <v>3986</v>
      </c>
      <c r="E395" s="662" t="s">
        <v>616</v>
      </c>
      <c r="F395" s="663" t="s">
        <v>3992</v>
      </c>
      <c r="G395" s="662" t="s">
        <v>653</v>
      </c>
      <c r="H395" s="662" t="s">
        <v>1980</v>
      </c>
      <c r="I395" s="662" t="s">
        <v>1980</v>
      </c>
      <c r="J395" s="662" t="s">
        <v>1978</v>
      </c>
      <c r="K395" s="662" t="s">
        <v>1981</v>
      </c>
      <c r="L395" s="664">
        <v>68.28749519091221</v>
      </c>
      <c r="M395" s="664">
        <v>330.29481109999966</v>
      </c>
      <c r="N395" s="665">
        <v>22555.005324574482</v>
      </c>
    </row>
    <row r="396" spans="1:14" ht="14.4" customHeight="1" x14ac:dyDescent="0.3">
      <c r="A396" s="660" t="s">
        <v>588</v>
      </c>
      <c r="B396" s="661" t="s">
        <v>589</v>
      </c>
      <c r="C396" s="662" t="s">
        <v>593</v>
      </c>
      <c r="D396" s="663" t="s">
        <v>3986</v>
      </c>
      <c r="E396" s="662" t="s">
        <v>616</v>
      </c>
      <c r="F396" s="663" t="s">
        <v>3992</v>
      </c>
      <c r="G396" s="662" t="s">
        <v>653</v>
      </c>
      <c r="H396" s="662" t="s">
        <v>1982</v>
      </c>
      <c r="I396" s="662" t="s">
        <v>1982</v>
      </c>
      <c r="J396" s="662" t="s">
        <v>1978</v>
      </c>
      <c r="K396" s="662" t="s">
        <v>1983</v>
      </c>
      <c r="L396" s="664">
        <v>269.57739392104031</v>
      </c>
      <c r="M396" s="664">
        <v>224.18513669999982</v>
      </c>
      <c r="N396" s="665">
        <v>60435.24490741812</v>
      </c>
    </row>
    <row r="397" spans="1:14" ht="14.4" customHeight="1" x14ac:dyDescent="0.3">
      <c r="A397" s="660" t="s">
        <v>588</v>
      </c>
      <c r="B397" s="661" t="s">
        <v>589</v>
      </c>
      <c r="C397" s="662" t="s">
        <v>593</v>
      </c>
      <c r="D397" s="663" t="s">
        <v>3986</v>
      </c>
      <c r="E397" s="662" t="s">
        <v>616</v>
      </c>
      <c r="F397" s="663" t="s">
        <v>3992</v>
      </c>
      <c r="G397" s="662" t="s">
        <v>653</v>
      </c>
      <c r="H397" s="662" t="s">
        <v>1984</v>
      </c>
      <c r="I397" s="662" t="s">
        <v>1984</v>
      </c>
      <c r="J397" s="662" t="s">
        <v>1842</v>
      </c>
      <c r="K397" s="662" t="s">
        <v>1985</v>
      </c>
      <c r="L397" s="664">
        <v>612.80648100993847</v>
      </c>
      <c r="M397" s="664">
        <v>6.9619309999999981</v>
      </c>
      <c r="N397" s="665">
        <v>4266.3164371440007</v>
      </c>
    </row>
    <row r="398" spans="1:14" ht="14.4" customHeight="1" x14ac:dyDescent="0.3">
      <c r="A398" s="660" t="s">
        <v>588</v>
      </c>
      <c r="B398" s="661" t="s">
        <v>589</v>
      </c>
      <c r="C398" s="662" t="s">
        <v>593</v>
      </c>
      <c r="D398" s="663" t="s">
        <v>3986</v>
      </c>
      <c r="E398" s="662" t="s">
        <v>616</v>
      </c>
      <c r="F398" s="663" t="s">
        <v>3992</v>
      </c>
      <c r="G398" s="662" t="s">
        <v>653</v>
      </c>
      <c r="H398" s="662" t="s">
        <v>1986</v>
      </c>
      <c r="I398" s="662" t="s">
        <v>1987</v>
      </c>
      <c r="J398" s="662" t="s">
        <v>1988</v>
      </c>
      <c r="K398" s="662" t="s">
        <v>1989</v>
      </c>
      <c r="L398" s="664">
        <v>29.660000000000011</v>
      </c>
      <c r="M398" s="664">
        <v>4</v>
      </c>
      <c r="N398" s="665">
        <v>118.64000000000004</v>
      </c>
    </row>
    <row r="399" spans="1:14" ht="14.4" customHeight="1" x14ac:dyDescent="0.3">
      <c r="A399" s="660" t="s">
        <v>588</v>
      </c>
      <c r="B399" s="661" t="s">
        <v>589</v>
      </c>
      <c r="C399" s="662" t="s">
        <v>593</v>
      </c>
      <c r="D399" s="663" t="s">
        <v>3986</v>
      </c>
      <c r="E399" s="662" t="s">
        <v>616</v>
      </c>
      <c r="F399" s="663" t="s">
        <v>3992</v>
      </c>
      <c r="G399" s="662" t="s">
        <v>653</v>
      </c>
      <c r="H399" s="662" t="s">
        <v>1990</v>
      </c>
      <c r="I399" s="662" t="s">
        <v>1991</v>
      </c>
      <c r="J399" s="662" t="s">
        <v>1992</v>
      </c>
      <c r="K399" s="662" t="s">
        <v>1993</v>
      </c>
      <c r="L399" s="664">
        <v>55.259999999999984</v>
      </c>
      <c r="M399" s="664">
        <v>1</v>
      </c>
      <c r="N399" s="665">
        <v>55.259999999999984</v>
      </c>
    </row>
    <row r="400" spans="1:14" ht="14.4" customHeight="1" x14ac:dyDescent="0.3">
      <c r="A400" s="660" t="s">
        <v>588</v>
      </c>
      <c r="B400" s="661" t="s">
        <v>589</v>
      </c>
      <c r="C400" s="662" t="s">
        <v>593</v>
      </c>
      <c r="D400" s="663" t="s">
        <v>3986</v>
      </c>
      <c r="E400" s="662" t="s">
        <v>616</v>
      </c>
      <c r="F400" s="663" t="s">
        <v>3992</v>
      </c>
      <c r="G400" s="662" t="s">
        <v>653</v>
      </c>
      <c r="H400" s="662" t="s">
        <v>1994</v>
      </c>
      <c r="I400" s="662" t="s">
        <v>1995</v>
      </c>
      <c r="J400" s="662" t="s">
        <v>661</v>
      </c>
      <c r="K400" s="662" t="s">
        <v>1996</v>
      </c>
      <c r="L400" s="664">
        <v>31.18759536105215</v>
      </c>
      <c r="M400" s="664">
        <v>3</v>
      </c>
      <c r="N400" s="665">
        <v>93.562786083156453</v>
      </c>
    </row>
    <row r="401" spans="1:14" ht="14.4" customHeight="1" x14ac:dyDescent="0.3">
      <c r="A401" s="660" t="s">
        <v>588</v>
      </c>
      <c r="B401" s="661" t="s">
        <v>589</v>
      </c>
      <c r="C401" s="662" t="s">
        <v>593</v>
      </c>
      <c r="D401" s="663" t="s">
        <v>3986</v>
      </c>
      <c r="E401" s="662" t="s">
        <v>616</v>
      </c>
      <c r="F401" s="663" t="s">
        <v>3992</v>
      </c>
      <c r="G401" s="662" t="s">
        <v>653</v>
      </c>
      <c r="H401" s="662" t="s">
        <v>1997</v>
      </c>
      <c r="I401" s="662" t="s">
        <v>1998</v>
      </c>
      <c r="J401" s="662" t="s">
        <v>1999</v>
      </c>
      <c r="K401" s="662"/>
      <c r="L401" s="664">
        <v>1392.5794406578755</v>
      </c>
      <c r="M401" s="664">
        <v>3</v>
      </c>
      <c r="N401" s="665">
        <v>4177.7383219736266</v>
      </c>
    </row>
    <row r="402" spans="1:14" ht="14.4" customHeight="1" x14ac:dyDescent="0.3">
      <c r="A402" s="660" t="s">
        <v>588</v>
      </c>
      <c r="B402" s="661" t="s">
        <v>589</v>
      </c>
      <c r="C402" s="662" t="s">
        <v>593</v>
      </c>
      <c r="D402" s="663" t="s">
        <v>3986</v>
      </c>
      <c r="E402" s="662" t="s">
        <v>616</v>
      </c>
      <c r="F402" s="663" t="s">
        <v>3992</v>
      </c>
      <c r="G402" s="662" t="s">
        <v>653</v>
      </c>
      <c r="H402" s="662" t="s">
        <v>2000</v>
      </c>
      <c r="I402" s="662" t="s">
        <v>237</v>
      </c>
      <c r="J402" s="662" t="s">
        <v>2001</v>
      </c>
      <c r="K402" s="662"/>
      <c r="L402" s="664">
        <v>27.964996168912105</v>
      </c>
      <c r="M402" s="664">
        <v>26</v>
      </c>
      <c r="N402" s="665">
        <v>727.08990039171476</v>
      </c>
    </row>
    <row r="403" spans="1:14" ht="14.4" customHeight="1" x14ac:dyDescent="0.3">
      <c r="A403" s="660" t="s">
        <v>588</v>
      </c>
      <c r="B403" s="661" t="s">
        <v>589</v>
      </c>
      <c r="C403" s="662" t="s">
        <v>593</v>
      </c>
      <c r="D403" s="663" t="s">
        <v>3986</v>
      </c>
      <c r="E403" s="662" t="s">
        <v>616</v>
      </c>
      <c r="F403" s="663" t="s">
        <v>3992</v>
      </c>
      <c r="G403" s="662" t="s">
        <v>653</v>
      </c>
      <c r="H403" s="662" t="s">
        <v>2002</v>
      </c>
      <c r="I403" s="662" t="s">
        <v>237</v>
      </c>
      <c r="J403" s="662" t="s">
        <v>2003</v>
      </c>
      <c r="K403" s="662"/>
      <c r="L403" s="664">
        <v>130.61407808825822</v>
      </c>
      <c r="M403" s="664">
        <v>24</v>
      </c>
      <c r="N403" s="665">
        <v>3134.7378741181974</v>
      </c>
    </row>
    <row r="404" spans="1:14" ht="14.4" customHeight="1" x14ac:dyDescent="0.3">
      <c r="A404" s="660" t="s">
        <v>588</v>
      </c>
      <c r="B404" s="661" t="s">
        <v>589</v>
      </c>
      <c r="C404" s="662" t="s">
        <v>593</v>
      </c>
      <c r="D404" s="663" t="s">
        <v>3986</v>
      </c>
      <c r="E404" s="662" t="s">
        <v>616</v>
      </c>
      <c r="F404" s="663" t="s">
        <v>3992</v>
      </c>
      <c r="G404" s="662" t="s">
        <v>653</v>
      </c>
      <c r="H404" s="662" t="s">
        <v>2004</v>
      </c>
      <c r="I404" s="662" t="s">
        <v>2005</v>
      </c>
      <c r="J404" s="662" t="s">
        <v>2006</v>
      </c>
      <c r="K404" s="662" t="s">
        <v>2007</v>
      </c>
      <c r="L404" s="664">
        <v>508.85293713730368</v>
      </c>
      <c r="M404" s="664">
        <v>22.267320400000003</v>
      </c>
      <c r="N404" s="665">
        <v>11330.791387717401</v>
      </c>
    </row>
    <row r="405" spans="1:14" ht="14.4" customHeight="1" x14ac:dyDescent="0.3">
      <c r="A405" s="660" t="s">
        <v>588</v>
      </c>
      <c r="B405" s="661" t="s">
        <v>589</v>
      </c>
      <c r="C405" s="662" t="s">
        <v>593</v>
      </c>
      <c r="D405" s="663" t="s">
        <v>3986</v>
      </c>
      <c r="E405" s="662" t="s">
        <v>616</v>
      </c>
      <c r="F405" s="663" t="s">
        <v>3992</v>
      </c>
      <c r="G405" s="662" t="s">
        <v>653</v>
      </c>
      <c r="H405" s="662" t="s">
        <v>2008</v>
      </c>
      <c r="I405" s="662" t="s">
        <v>237</v>
      </c>
      <c r="J405" s="662" t="s">
        <v>2009</v>
      </c>
      <c r="K405" s="662"/>
      <c r="L405" s="664">
        <v>657.3078746331629</v>
      </c>
      <c r="M405" s="664">
        <v>6</v>
      </c>
      <c r="N405" s="665">
        <v>3943.8472477989776</v>
      </c>
    </row>
    <row r="406" spans="1:14" ht="14.4" customHeight="1" x14ac:dyDescent="0.3">
      <c r="A406" s="660" t="s">
        <v>588</v>
      </c>
      <c r="B406" s="661" t="s">
        <v>589</v>
      </c>
      <c r="C406" s="662" t="s">
        <v>593</v>
      </c>
      <c r="D406" s="663" t="s">
        <v>3986</v>
      </c>
      <c r="E406" s="662" t="s">
        <v>616</v>
      </c>
      <c r="F406" s="663" t="s">
        <v>3992</v>
      </c>
      <c r="G406" s="662" t="s">
        <v>653</v>
      </c>
      <c r="H406" s="662" t="s">
        <v>2010</v>
      </c>
      <c r="I406" s="662" t="s">
        <v>237</v>
      </c>
      <c r="J406" s="662" t="s">
        <v>2011</v>
      </c>
      <c r="K406" s="662"/>
      <c r="L406" s="664">
        <v>834.34159402512773</v>
      </c>
      <c r="M406" s="664">
        <v>4</v>
      </c>
      <c r="N406" s="665">
        <v>3337.3663761005109</v>
      </c>
    </row>
    <row r="407" spans="1:14" ht="14.4" customHeight="1" x14ac:dyDescent="0.3">
      <c r="A407" s="660" t="s">
        <v>588</v>
      </c>
      <c r="B407" s="661" t="s">
        <v>589</v>
      </c>
      <c r="C407" s="662" t="s">
        <v>593</v>
      </c>
      <c r="D407" s="663" t="s">
        <v>3986</v>
      </c>
      <c r="E407" s="662" t="s">
        <v>616</v>
      </c>
      <c r="F407" s="663" t="s">
        <v>3992</v>
      </c>
      <c r="G407" s="662" t="s">
        <v>653</v>
      </c>
      <c r="H407" s="662" t="s">
        <v>2012</v>
      </c>
      <c r="I407" s="662" t="s">
        <v>1686</v>
      </c>
      <c r="J407" s="662" t="s">
        <v>2013</v>
      </c>
      <c r="K407" s="662" t="s">
        <v>2014</v>
      </c>
      <c r="L407" s="664">
        <v>32.634492415234092</v>
      </c>
      <c r="M407" s="664">
        <v>175</v>
      </c>
      <c r="N407" s="665">
        <v>5711.0361726659658</v>
      </c>
    </row>
    <row r="408" spans="1:14" ht="14.4" customHeight="1" x14ac:dyDescent="0.3">
      <c r="A408" s="660" t="s">
        <v>588</v>
      </c>
      <c r="B408" s="661" t="s">
        <v>589</v>
      </c>
      <c r="C408" s="662" t="s">
        <v>593</v>
      </c>
      <c r="D408" s="663" t="s">
        <v>3986</v>
      </c>
      <c r="E408" s="662" t="s">
        <v>616</v>
      </c>
      <c r="F408" s="663" t="s">
        <v>3992</v>
      </c>
      <c r="G408" s="662" t="s">
        <v>653</v>
      </c>
      <c r="H408" s="662" t="s">
        <v>2015</v>
      </c>
      <c r="I408" s="662" t="s">
        <v>1686</v>
      </c>
      <c r="J408" s="662" t="s">
        <v>2016</v>
      </c>
      <c r="K408" s="662" t="s">
        <v>2017</v>
      </c>
      <c r="L408" s="664">
        <v>19.596251094147316</v>
      </c>
      <c r="M408" s="664">
        <v>16</v>
      </c>
      <c r="N408" s="665">
        <v>313.54001750635706</v>
      </c>
    </row>
    <row r="409" spans="1:14" ht="14.4" customHeight="1" x14ac:dyDescent="0.3">
      <c r="A409" s="660" t="s">
        <v>588</v>
      </c>
      <c r="B409" s="661" t="s">
        <v>589</v>
      </c>
      <c r="C409" s="662" t="s">
        <v>593</v>
      </c>
      <c r="D409" s="663" t="s">
        <v>3986</v>
      </c>
      <c r="E409" s="662" t="s">
        <v>616</v>
      </c>
      <c r="F409" s="663" t="s">
        <v>3992</v>
      </c>
      <c r="G409" s="662" t="s">
        <v>653</v>
      </c>
      <c r="H409" s="662" t="s">
        <v>2018</v>
      </c>
      <c r="I409" s="662" t="s">
        <v>237</v>
      </c>
      <c r="J409" s="662" t="s">
        <v>2019</v>
      </c>
      <c r="K409" s="662"/>
      <c r="L409" s="664">
        <v>77.360690182011922</v>
      </c>
      <c r="M409" s="664">
        <v>9</v>
      </c>
      <c r="N409" s="665">
        <v>696.2462116381073</v>
      </c>
    </row>
    <row r="410" spans="1:14" ht="14.4" customHeight="1" x14ac:dyDescent="0.3">
      <c r="A410" s="660" t="s">
        <v>588</v>
      </c>
      <c r="B410" s="661" t="s">
        <v>589</v>
      </c>
      <c r="C410" s="662" t="s">
        <v>593</v>
      </c>
      <c r="D410" s="663" t="s">
        <v>3986</v>
      </c>
      <c r="E410" s="662" t="s">
        <v>616</v>
      </c>
      <c r="F410" s="663" t="s">
        <v>3992</v>
      </c>
      <c r="G410" s="662" t="s">
        <v>653</v>
      </c>
      <c r="H410" s="662" t="s">
        <v>2020</v>
      </c>
      <c r="I410" s="662" t="s">
        <v>2020</v>
      </c>
      <c r="J410" s="662" t="s">
        <v>2021</v>
      </c>
      <c r="K410" s="662" t="s">
        <v>2022</v>
      </c>
      <c r="L410" s="664">
        <v>448.27041622082561</v>
      </c>
      <c r="M410" s="664">
        <v>14</v>
      </c>
      <c r="N410" s="665">
        <v>6275.7858270915585</v>
      </c>
    </row>
    <row r="411" spans="1:14" ht="14.4" customHeight="1" x14ac:dyDescent="0.3">
      <c r="A411" s="660" t="s">
        <v>588</v>
      </c>
      <c r="B411" s="661" t="s">
        <v>589</v>
      </c>
      <c r="C411" s="662" t="s">
        <v>593</v>
      </c>
      <c r="D411" s="663" t="s">
        <v>3986</v>
      </c>
      <c r="E411" s="662" t="s">
        <v>616</v>
      </c>
      <c r="F411" s="663" t="s">
        <v>3992</v>
      </c>
      <c r="G411" s="662" t="s">
        <v>653</v>
      </c>
      <c r="H411" s="662" t="s">
        <v>2023</v>
      </c>
      <c r="I411" s="662" t="s">
        <v>2024</v>
      </c>
      <c r="J411" s="662" t="s">
        <v>2025</v>
      </c>
      <c r="K411" s="662" t="s">
        <v>2026</v>
      </c>
      <c r="L411" s="664">
        <v>243.65434467361624</v>
      </c>
      <c r="M411" s="664">
        <v>5</v>
      </c>
      <c r="N411" s="665">
        <v>1218.2717233680812</v>
      </c>
    </row>
    <row r="412" spans="1:14" ht="14.4" customHeight="1" x14ac:dyDescent="0.3">
      <c r="A412" s="660" t="s">
        <v>588</v>
      </c>
      <c r="B412" s="661" t="s">
        <v>589</v>
      </c>
      <c r="C412" s="662" t="s">
        <v>593</v>
      </c>
      <c r="D412" s="663" t="s">
        <v>3986</v>
      </c>
      <c r="E412" s="662" t="s">
        <v>616</v>
      </c>
      <c r="F412" s="663" t="s">
        <v>3992</v>
      </c>
      <c r="G412" s="662" t="s">
        <v>653</v>
      </c>
      <c r="H412" s="662" t="s">
        <v>2027</v>
      </c>
      <c r="I412" s="662" t="s">
        <v>2028</v>
      </c>
      <c r="J412" s="662" t="s">
        <v>2029</v>
      </c>
      <c r="K412" s="662" t="s">
        <v>2030</v>
      </c>
      <c r="L412" s="664">
        <v>656.76690298093013</v>
      </c>
      <c r="M412" s="664">
        <v>1.8130000000000002</v>
      </c>
      <c r="N412" s="665">
        <v>1190.7183951044265</v>
      </c>
    </row>
    <row r="413" spans="1:14" ht="14.4" customHeight="1" x14ac:dyDescent="0.3">
      <c r="A413" s="660" t="s">
        <v>588</v>
      </c>
      <c r="B413" s="661" t="s">
        <v>589</v>
      </c>
      <c r="C413" s="662" t="s">
        <v>593</v>
      </c>
      <c r="D413" s="663" t="s">
        <v>3986</v>
      </c>
      <c r="E413" s="662" t="s">
        <v>616</v>
      </c>
      <c r="F413" s="663" t="s">
        <v>3992</v>
      </c>
      <c r="G413" s="662" t="s">
        <v>653</v>
      </c>
      <c r="H413" s="662" t="s">
        <v>2031</v>
      </c>
      <c r="I413" s="662" t="s">
        <v>2032</v>
      </c>
      <c r="J413" s="662" t="s">
        <v>2033</v>
      </c>
      <c r="K413" s="662" t="s">
        <v>1225</v>
      </c>
      <c r="L413" s="664">
        <v>128.96</v>
      </c>
      <c r="M413" s="664">
        <v>1</v>
      </c>
      <c r="N413" s="665">
        <v>128.96</v>
      </c>
    </row>
    <row r="414" spans="1:14" ht="14.4" customHeight="1" x14ac:dyDescent="0.3">
      <c r="A414" s="660" t="s">
        <v>588</v>
      </c>
      <c r="B414" s="661" t="s">
        <v>589</v>
      </c>
      <c r="C414" s="662" t="s">
        <v>593</v>
      </c>
      <c r="D414" s="663" t="s">
        <v>3986</v>
      </c>
      <c r="E414" s="662" t="s">
        <v>616</v>
      </c>
      <c r="F414" s="663" t="s">
        <v>3992</v>
      </c>
      <c r="G414" s="662" t="s">
        <v>653</v>
      </c>
      <c r="H414" s="662" t="s">
        <v>2034</v>
      </c>
      <c r="I414" s="662" t="s">
        <v>2035</v>
      </c>
      <c r="J414" s="662" t="s">
        <v>2036</v>
      </c>
      <c r="K414" s="662" t="s">
        <v>2037</v>
      </c>
      <c r="L414" s="664">
        <v>7067.7599999999984</v>
      </c>
      <c r="M414" s="664">
        <v>1</v>
      </c>
      <c r="N414" s="665">
        <v>7067.7599999999984</v>
      </c>
    </row>
    <row r="415" spans="1:14" ht="14.4" customHeight="1" x14ac:dyDescent="0.3">
      <c r="A415" s="660" t="s">
        <v>588</v>
      </c>
      <c r="B415" s="661" t="s">
        <v>589</v>
      </c>
      <c r="C415" s="662" t="s">
        <v>593</v>
      </c>
      <c r="D415" s="663" t="s">
        <v>3986</v>
      </c>
      <c r="E415" s="662" t="s">
        <v>616</v>
      </c>
      <c r="F415" s="663" t="s">
        <v>3992</v>
      </c>
      <c r="G415" s="662" t="s">
        <v>653</v>
      </c>
      <c r="H415" s="662" t="s">
        <v>2038</v>
      </c>
      <c r="I415" s="662" t="s">
        <v>2038</v>
      </c>
      <c r="J415" s="662" t="s">
        <v>2039</v>
      </c>
      <c r="K415" s="662" t="s">
        <v>2040</v>
      </c>
      <c r="L415" s="664">
        <v>69.941296908575112</v>
      </c>
      <c r="M415" s="664">
        <v>22.6497016</v>
      </c>
      <c r="N415" s="665">
        <v>1584.1495044962287</v>
      </c>
    </row>
    <row r="416" spans="1:14" ht="14.4" customHeight="1" x14ac:dyDescent="0.3">
      <c r="A416" s="660" t="s">
        <v>588</v>
      </c>
      <c r="B416" s="661" t="s">
        <v>589</v>
      </c>
      <c r="C416" s="662" t="s">
        <v>593</v>
      </c>
      <c r="D416" s="663" t="s">
        <v>3986</v>
      </c>
      <c r="E416" s="662" t="s">
        <v>616</v>
      </c>
      <c r="F416" s="663" t="s">
        <v>3992</v>
      </c>
      <c r="G416" s="662" t="s">
        <v>653</v>
      </c>
      <c r="H416" s="662" t="s">
        <v>2041</v>
      </c>
      <c r="I416" s="662" t="s">
        <v>2041</v>
      </c>
      <c r="J416" s="662" t="s">
        <v>2039</v>
      </c>
      <c r="K416" s="662" t="s">
        <v>2042</v>
      </c>
      <c r="L416" s="664">
        <v>354.4917958066174</v>
      </c>
      <c r="M416" s="664">
        <v>6</v>
      </c>
      <c r="N416" s="665">
        <v>2126.9507748397045</v>
      </c>
    </row>
    <row r="417" spans="1:14" ht="14.4" customHeight="1" x14ac:dyDescent="0.3">
      <c r="A417" s="660" t="s">
        <v>588</v>
      </c>
      <c r="B417" s="661" t="s">
        <v>589</v>
      </c>
      <c r="C417" s="662" t="s">
        <v>593</v>
      </c>
      <c r="D417" s="663" t="s">
        <v>3986</v>
      </c>
      <c r="E417" s="662" t="s">
        <v>616</v>
      </c>
      <c r="F417" s="663" t="s">
        <v>3992</v>
      </c>
      <c r="G417" s="662" t="s">
        <v>653</v>
      </c>
      <c r="H417" s="662" t="s">
        <v>2043</v>
      </c>
      <c r="I417" s="662" t="s">
        <v>1686</v>
      </c>
      <c r="J417" s="662" t="s">
        <v>2044</v>
      </c>
      <c r="K417" s="662"/>
      <c r="L417" s="664">
        <v>13.327420713020736</v>
      </c>
      <c r="M417" s="664">
        <v>1</v>
      </c>
      <c r="N417" s="665">
        <v>13.327420713020736</v>
      </c>
    </row>
    <row r="418" spans="1:14" ht="14.4" customHeight="1" x14ac:dyDescent="0.3">
      <c r="A418" s="660" t="s">
        <v>588</v>
      </c>
      <c r="B418" s="661" t="s">
        <v>589</v>
      </c>
      <c r="C418" s="662" t="s">
        <v>593</v>
      </c>
      <c r="D418" s="663" t="s">
        <v>3986</v>
      </c>
      <c r="E418" s="662" t="s">
        <v>616</v>
      </c>
      <c r="F418" s="663" t="s">
        <v>3992</v>
      </c>
      <c r="G418" s="662" t="s">
        <v>653</v>
      </c>
      <c r="H418" s="662" t="s">
        <v>2045</v>
      </c>
      <c r="I418" s="662" t="s">
        <v>1686</v>
      </c>
      <c r="J418" s="662" t="s">
        <v>2046</v>
      </c>
      <c r="K418" s="662"/>
      <c r="L418" s="664">
        <v>2.5301391497456684</v>
      </c>
      <c r="M418" s="664">
        <v>4</v>
      </c>
      <c r="N418" s="665">
        <v>10.120556598982674</v>
      </c>
    </row>
    <row r="419" spans="1:14" ht="14.4" customHeight="1" x14ac:dyDescent="0.3">
      <c r="A419" s="660" t="s">
        <v>588</v>
      </c>
      <c r="B419" s="661" t="s">
        <v>589</v>
      </c>
      <c r="C419" s="662" t="s">
        <v>593</v>
      </c>
      <c r="D419" s="663" t="s">
        <v>3986</v>
      </c>
      <c r="E419" s="662" t="s">
        <v>616</v>
      </c>
      <c r="F419" s="663" t="s">
        <v>3992</v>
      </c>
      <c r="G419" s="662" t="s">
        <v>653</v>
      </c>
      <c r="H419" s="662" t="s">
        <v>2047</v>
      </c>
      <c r="I419" s="662" t="s">
        <v>2048</v>
      </c>
      <c r="J419" s="662" t="s">
        <v>2049</v>
      </c>
      <c r="K419" s="662" t="s">
        <v>1097</v>
      </c>
      <c r="L419" s="664">
        <v>85.929885687309564</v>
      </c>
      <c r="M419" s="664">
        <v>11</v>
      </c>
      <c r="N419" s="665">
        <v>945.22874256040518</v>
      </c>
    </row>
    <row r="420" spans="1:14" ht="14.4" customHeight="1" x14ac:dyDescent="0.3">
      <c r="A420" s="660" t="s">
        <v>588</v>
      </c>
      <c r="B420" s="661" t="s">
        <v>589</v>
      </c>
      <c r="C420" s="662" t="s">
        <v>593</v>
      </c>
      <c r="D420" s="663" t="s">
        <v>3986</v>
      </c>
      <c r="E420" s="662" t="s">
        <v>616</v>
      </c>
      <c r="F420" s="663" t="s">
        <v>3992</v>
      </c>
      <c r="G420" s="662" t="s">
        <v>653</v>
      </c>
      <c r="H420" s="662" t="s">
        <v>2050</v>
      </c>
      <c r="I420" s="662" t="s">
        <v>2051</v>
      </c>
      <c r="J420" s="662" t="s">
        <v>2052</v>
      </c>
      <c r="K420" s="662" t="s">
        <v>2053</v>
      </c>
      <c r="L420" s="664">
        <v>63.819999999999901</v>
      </c>
      <c r="M420" s="664">
        <v>1</v>
      </c>
      <c r="N420" s="665">
        <v>63.819999999999901</v>
      </c>
    </row>
    <row r="421" spans="1:14" ht="14.4" customHeight="1" x14ac:dyDescent="0.3">
      <c r="A421" s="660" t="s">
        <v>588</v>
      </c>
      <c r="B421" s="661" t="s">
        <v>589</v>
      </c>
      <c r="C421" s="662" t="s">
        <v>593</v>
      </c>
      <c r="D421" s="663" t="s">
        <v>3986</v>
      </c>
      <c r="E421" s="662" t="s">
        <v>616</v>
      </c>
      <c r="F421" s="663" t="s">
        <v>3992</v>
      </c>
      <c r="G421" s="662" t="s">
        <v>653</v>
      </c>
      <c r="H421" s="662" t="s">
        <v>2054</v>
      </c>
      <c r="I421" s="662" t="s">
        <v>2054</v>
      </c>
      <c r="J421" s="662" t="s">
        <v>1815</v>
      </c>
      <c r="K421" s="662" t="s">
        <v>2055</v>
      </c>
      <c r="L421" s="664">
        <v>26.62</v>
      </c>
      <c r="M421" s="664">
        <v>1</v>
      </c>
      <c r="N421" s="665">
        <v>26.62</v>
      </c>
    </row>
    <row r="422" spans="1:14" ht="14.4" customHeight="1" x14ac:dyDescent="0.3">
      <c r="A422" s="660" t="s">
        <v>588</v>
      </c>
      <c r="B422" s="661" t="s">
        <v>589</v>
      </c>
      <c r="C422" s="662" t="s">
        <v>593</v>
      </c>
      <c r="D422" s="663" t="s">
        <v>3986</v>
      </c>
      <c r="E422" s="662" t="s">
        <v>616</v>
      </c>
      <c r="F422" s="663" t="s">
        <v>3992</v>
      </c>
      <c r="G422" s="662" t="s">
        <v>653</v>
      </c>
      <c r="H422" s="662" t="s">
        <v>2056</v>
      </c>
      <c r="I422" s="662" t="s">
        <v>2057</v>
      </c>
      <c r="J422" s="662" t="s">
        <v>2058</v>
      </c>
      <c r="K422" s="662" t="s">
        <v>2059</v>
      </c>
      <c r="L422" s="664">
        <v>115.96999999999998</v>
      </c>
      <c r="M422" s="664">
        <v>1</v>
      </c>
      <c r="N422" s="665">
        <v>115.96999999999998</v>
      </c>
    </row>
    <row r="423" spans="1:14" ht="14.4" customHeight="1" x14ac:dyDescent="0.3">
      <c r="A423" s="660" t="s">
        <v>588</v>
      </c>
      <c r="B423" s="661" t="s">
        <v>589</v>
      </c>
      <c r="C423" s="662" t="s">
        <v>593</v>
      </c>
      <c r="D423" s="663" t="s">
        <v>3986</v>
      </c>
      <c r="E423" s="662" t="s">
        <v>616</v>
      </c>
      <c r="F423" s="663" t="s">
        <v>3992</v>
      </c>
      <c r="G423" s="662" t="s">
        <v>653</v>
      </c>
      <c r="H423" s="662" t="s">
        <v>2060</v>
      </c>
      <c r="I423" s="662" t="s">
        <v>237</v>
      </c>
      <c r="J423" s="662" t="s">
        <v>2061</v>
      </c>
      <c r="K423" s="662"/>
      <c r="L423" s="664">
        <v>122.61089849978895</v>
      </c>
      <c r="M423" s="664">
        <v>1</v>
      </c>
      <c r="N423" s="665">
        <v>122.61089849978895</v>
      </c>
    </row>
    <row r="424" spans="1:14" ht="14.4" customHeight="1" x14ac:dyDescent="0.3">
      <c r="A424" s="660" t="s">
        <v>588</v>
      </c>
      <c r="B424" s="661" t="s">
        <v>589</v>
      </c>
      <c r="C424" s="662" t="s">
        <v>593</v>
      </c>
      <c r="D424" s="663" t="s">
        <v>3986</v>
      </c>
      <c r="E424" s="662" t="s">
        <v>616</v>
      </c>
      <c r="F424" s="663" t="s">
        <v>3992</v>
      </c>
      <c r="G424" s="662" t="s">
        <v>653</v>
      </c>
      <c r="H424" s="662" t="s">
        <v>2062</v>
      </c>
      <c r="I424" s="662" t="s">
        <v>2063</v>
      </c>
      <c r="J424" s="662" t="s">
        <v>2064</v>
      </c>
      <c r="K424" s="662" t="s">
        <v>2065</v>
      </c>
      <c r="L424" s="664">
        <v>205.98000000000005</v>
      </c>
      <c r="M424" s="664">
        <v>1</v>
      </c>
      <c r="N424" s="665">
        <v>205.98000000000005</v>
      </c>
    </row>
    <row r="425" spans="1:14" ht="14.4" customHeight="1" x14ac:dyDescent="0.3">
      <c r="A425" s="660" t="s">
        <v>588</v>
      </c>
      <c r="B425" s="661" t="s">
        <v>589</v>
      </c>
      <c r="C425" s="662" t="s">
        <v>593</v>
      </c>
      <c r="D425" s="663" t="s">
        <v>3986</v>
      </c>
      <c r="E425" s="662" t="s">
        <v>616</v>
      </c>
      <c r="F425" s="663" t="s">
        <v>3992</v>
      </c>
      <c r="G425" s="662" t="s">
        <v>653</v>
      </c>
      <c r="H425" s="662" t="s">
        <v>2066</v>
      </c>
      <c r="I425" s="662" t="s">
        <v>2067</v>
      </c>
      <c r="J425" s="662" t="s">
        <v>2068</v>
      </c>
      <c r="K425" s="662" t="s">
        <v>2069</v>
      </c>
      <c r="L425" s="664">
        <v>106.77000000000002</v>
      </c>
      <c r="M425" s="664">
        <v>1</v>
      </c>
      <c r="N425" s="665">
        <v>106.77000000000002</v>
      </c>
    </row>
    <row r="426" spans="1:14" ht="14.4" customHeight="1" x14ac:dyDescent="0.3">
      <c r="A426" s="660" t="s">
        <v>588</v>
      </c>
      <c r="B426" s="661" t="s">
        <v>589</v>
      </c>
      <c r="C426" s="662" t="s">
        <v>593</v>
      </c>
      <c r="D426" s="663" t="s">
        <v>3986</v>
      </c>
      <c r="E426" s="662" t="s">
        <v>616</v>
      </c>
      <c r="F426" s="663" t="s">
        <v>3992</v>
      </c>
      <c r="G426" s="662" t="s">
        <v>653</v>
      </c>
      <c r="H426" s="662" t="s">
        <v>2070</v>
      </c>
      <c r="I426" s="662" t="s">
        <v>2070</v>
      </c>
      <c r="J426" s="662" t="s">
        <v>2071</v>
      </c>
      <c r="K426" s="662" t="s">
        <v>2072</v>
      </c>
      <c r="L426" s="664">
        <v>20.465000000000003</v>
      </c>
      <c r="M426" s="664">
        <v>4</v>
      </c>
      <c r="N426" s="665">
        <v>81.860000000000014</v>
      </c>
    </row>
    <row r="427" spans="1:14" ht="14.4" customHeight="1" x14ac:dyDescent="0.3">
      <c r="A427" s="660" t="s">
        <v>588</v>
      </c>
      <c r="B427" s="661" t="s">
        <v>589</v>
      </c>
      <c r="C427" s="662" t="s">
        <v>593</v>
      </c>
      <c r="D427" s="663" t="s">
        <v>3986</v>
      </c>
      <c r="E427" s="662" t="s">
        <v>616</v>
      </c>
      <c r="F427" s="663" t="s">
        <v>3992</v>
      </c>
      <c r="G427" s="662" t="s">
        <v>653</v>
      </c>
      <c r="H427" s="662" t="s">
        <v>2073</v>
      </c>
      <c r="I427" s="662" t="s">
        <v>2073</v>
      </c>
      <c r="J427" s="662" t="s">
        <v>2074</v>
      </c>
      <c r="K427" s="662" t="s">
        <v>2075</v>
      </c>
      <c r="L427" s="664">
        <v>25.38</v>
      </c>
      <c r="M427" s="664">
        <v>1</v>
      </c>
      <c r="N427" s="665">
        <v>25.38</v>
      </c>
    </row>
    <row r="428" spans="1:14" ht="14.4" customHeight="1" x14ac:dyDescent="0.3">
      <c r="A428" s="660" t="s">
        <v>588</v>
      </c>
      <c r="B428" s="661" t="s">
        <v>589</v>
      </c>
      <c r="C428" s="662" t="s">
        <v>593</v>
      </c>
      <c r="D428" s="663" t="s">
        <v>3986</v>
      </c>
      <c r="E428" s="662" t="s">
        <v>616</v>
      </c>
      <c r="F428" s="663" t="s">
        <v>3992</v>
      </c>
      <c r="G428" s="662" t="s">
        <v>653</v>
      </c>
      <c r="H428" s="662" t="s">
        <v>2076</v>
      </c>
      <c r="I428" s="662" t="s">
        <v>2076</v>
      </c>
      <c r="J428" s="662" t="s">
        <v>2077</v>
      </c>
      <c r="K428" s="662" t="s">
        <v>2078</v>
      </c>
      <c r="L428" s="664">
        <v>258.74937927513906</v>
      </c>
      <c r="M428" s="664">
        <v>4</v>
      </c>
      <c r="N428" s="665">
        <v>1034.9975171005563</v>
      </c>
    </row>
    <row r="429" spans="1:14" ht="14.4" customHeight="1" x14ac:dyDescent="0.3">
      <c r="A429" s="660" t="s">
        <v>588</v>
      </c>
      <c r="B429" s="661" t="s">
        <v>589</v>
      </c>
      <c r="C429" s="662" t="s">
        <v>593</v>
      </c>
      <c r="D429" s="663" t="s">
        <v>3986</v>
      </c>
      <c r="E429" s="662" t="s">
        <v>616</v>
      </c>
      <c r="F429" s="663" t="s">
        <v>3992</v>
      </c>
      <c r="G429" s="662" t="s">
        <v>653</v>
      </c>
      <c r="H429" s="662" t="s">
        <v>2079</v>
      </c>
      <c r="I429" s="662" t="s">
        <v>2080</v>
      </c>
      <c r="J429" s="662" t="s">
        <v>2081</v>
      </c>
      <c r="K429" s="662" t="s">
        <v>2082</v>
      </c>
      <c r="L429" s="664">
        <v>32.96</v>
      </c>
      <c r="M429" s="664">
        <v>1</v>
      </c>
      <c r="N429" s="665">
        <v>32.96</v>
      </c>
    </row>
    <row r="430" spans="1:14" ht="14.4" customHeight="1" x14ac:dyDescent="0.3">
      <c r="A430" s="660" t="s">
        <v>588</v>
      </c>
      <c r="B430" s="661" t="s">
        <v>589</v>
      </c>
      <c r="C430" s="662" t="s">
        <v>593</v>
      </c>
      <c r="D430" s="663" t="s">
        <v>3986</v>
      </c>
      <c r="E430" s="662" t="s">
        <v>616</v>
      </c>
      <c r="F430" s="663" t="s">
        <v>3992</v>
      </c>
      <c r="G430" s="662" t="s">
        <v>653</v>
      </c>
      <c r="H430" s="662" t="s">
        <v>2083</v>
      </c>
      <c r="I430" s="662" t="s">
        <v>2083</v>
      </c>
      <c r="J430" s="662" t="s">
        <v>2084</v>
      </c>
      <c r="K430" s="662" t="s">
        <v>1457</v>
      </c>
      <c r="L430" s="664">
        <v>56.096666666666664</v>
      </c>
      <c r="M430" s="664">
        <v>3</v>
      </c>
      <c r="N430" s="665">
        <v>168.29</v>
      </c>
    </row>
    <row r="431" spans="1:14" ht="14.4" customHeight="1" x14ac:dyDescent="0.3">
      <c r="A431" s="660" t="s">
        <v>588</v>
      </c>
      <c r="B431" s="661" t="s">
        <v>589</v>
      </c>
      <c r="C431" s="662" t="s">
        <v>593</v>
      </c>
      <c r="D431" s="663" t="s">
        <v>3986</v>
      </c>
      <c r="E431" s="662" t="s">
        <v>616</v>
      </c>
      <c r="F431" s="663" t="s">
        <v>3992</v>
      </c>
      <c r="G431" s="662" t="s">
        <v>653</v>
      </c>
      <c r="H431" s="662" t="s">
        <v>2085</v>
      </c>
      <c r="I431" s="662" t="s">
        <v>2086</v>
      </c>
      <c r="J431" s="662" t="s">
        <v>2087</v>
      </c>
      <c r="K431" s="662" t="s">
        <v>2088</v>
      </c>
      <c r="L431" s="664">
        <v>143.14005834451018</v>
      </c>
      <c r="M431" s="664">
        <v>1</v>
      </c>
      <c r="N431" s="665">
        <v>143.14005834451018</v>
      </c>
    </row>
    <row r="432" spans="1:14" ht="14.4" customHeight="1" x14ac:dyDescent="0.3">
      <c r="A432" s="660" t="s">
        <v>588</v>
      </c>
      <c r="B432" s="661" t="s">
        <v>589</v>
      </c>
      <c r="C432" s="662" t="s">
        <v>593</v>
      </c>
      <c r="D432" s="663" t="s">
        <v>3986</v>
      </c>
      <c r="E432" s="662" t="s">
        <v>616</v>
      </c>
      <c r="F432" s="663" t="s">
        <v>3992</v>
      </c>
      <c r="G432" s="662" t="s">
        <v>653</v>
      </c>
      <c r="H432" s="662" t="s">
        <v>2089</v>
      </c>
      <c r="I432" s="662" t="s">
        <v>2090</v>
      </c>
      <c r="J432" s="662" t="s">
        <v>2091</v>
      </c>
      <c r="K432" s="662" t="s">
        <v>2092</v>
      </c>
      <c r="L432" s="664">
        <v>170.40000000000003</v>
      </c>
      <c r="M432" s="664">
        <v>1</v>
      </c>
      <c r="N432" s="665">
        <v>170.40000000000003</v>
      </c>
    </row>
    <row r="433" spans="1:14" ht="14.4" customHeight="1" x14ac:dyDescent="0.3">
      <c r="A433" s="660" t="s">
        <v>588</v>
      </c>
      <c r="B433" s="661" t="s">
        <v>589</v>
      </c>
      <c r="C433" s="662" t="s">
        <v>593</v>
      </c>
      <c r="D433" s="663" t="s">
        <v>3986</v>
      </c>
      <c r="E433" s="662" t="s">
        <v>616</v>
      </c>
      <c r="F433" s="663" t="s">
        <v>3992</v>
      </c>
      <c r="G433" s="662" t="s">
        <v>653</v>
      </c>
      <c r="H433" s="662" t="s">
        <v>2093</v>
      </c>
      <c r="I433" s="662" t="s">
        <v>2094</v>
      </c>
      <c r="J433" s="662" t="s">
        <v>2091</v>
      </c>
      <c r="K433" s="662" t="s">
        <v>2095</v>
      </c>
      <c r="L433" s="664">
        <v>93.590000000000018</v>
      </c>
      <c r="M433" s="664">
        <v>1</v>
      </c>
      <c r="N433" s="665">
        <v>93.590000000000018</v>
      </c>
    </row>
    <row r="434" spans="1:14" ht="14.4" customHeight="1" x14ac:dyDescent="0.3">
      <c r="A434" s="660" t="s">
        <v>588</v>
      </c>
      <c r="B434" s="661" t="s">
        <v>589</v>
      </c>
      <c r="C434" s="662" t="s">
        <v>593</v>
      </c>
      <c r="D434" s="663" t="s">
        <v>3986</v>
      </c>
      <c r="E434" s="662" t="s">
        <v>616</v>
      </c>
      <c r="F434" s="663" t="s">
        <v>3992</v>
      </c>
      <c r="G434" s="662" t="s">
        <v>653</v>
      </c>
      <c r="H434" s="662" t="s">
        <v>2096</v>
      </c>
      <c r="I434" s="662" t="s">
        <v>2097</v>
      </c>
      <c r="J434" s="662" t="s">
        <v>2098</v>
      </c>
      <c r="K434" s="662" t="s">
        <v>2099</v>
      </c>
      <c r="L434" s="664">
        <v>428.2</v>
      </c>
      <c r="M434" s="664">
        <v>1</v>
      </c>
      <c r="N434" s="665">
        <v>428.2</v>
      </c>
    </row>
    <row r="435" spans="1:14" ht="14.4" customHeight="1" x14ac:dyDescent="0.3">
      <c r="A435" s="660" t="s">
        <v>588</v>
      </c>
      <c r="B435" s="661" t="s">
        <v>589</v>
      </c>
      <c r="C435" s="662" t="s">
        <v>593</v>
      </c>
      <c r="D435" s="663" t="s">
        <v>3986</v>
      </c>
      <c r="E435" s="662" t="s">
        <v>616</v>
      </c>
      <c r="F435" s="663" t="s">
        <v>3992</v>
      </c>
      <c r="G435" s="662" t="s">
        <v>653</v>
      </c>
      <c r="H435" s="662" t="s">
        <v>2100</v>
      </c>
      <c r="I435" s="662" t="s">
        <v>2100</v>
      </c>
      <c r="J435" s="662" t="s">
        <v>2101</v>
      </c>
      <c r="K435" s="662" t="s">
        <v>2102</v>
      </c>
      <c r="L435" s="664">
        <v>73.579999999999984</v>
      </c>
      <c r="M435" s="664">
        <v>2</v>
      </c>
      <c r="N435" s="665">
        <v>147.15999999999997</v>
      </c>
    </row>
    <row r="436" spans="1:14" ht="14.4" customHeight="1" x14ac:dyDescent="0.3">
      <c r="A436" s="660" t="s">
        <v>588</v>
      </c>
      <c r="B436" s="661" t="s">
        <v>589</v>
      </c>
      <c r="C436" s="662" t="s">
        <v>593</v>
      </c>
      <c r="D436" s="663" t="s">
        <v>3986</v>
      </c>
      <c r="E436" s="662" t="s">
        <v>616</v>
      </c>
      <c r="F436" s="663" t="s">
        <v>3992</v>
      </c>
      <c r="G436" s="662" t="s">
        <v>653</v>
      </c>
      <c r="H436" s="662" t="s">
        <v>2103</v>
      </c>
      <c r="I436" s="662" t="s">
        <v>2103</v>
      </c>
      <c r="J436" s="662" t="s">
        <v>2104</v>
      </c>
      <c r="K436" s="662" t="s">
        <v>2105</v>
      </c>
      <c r="L436" s="664">
        <v>322.13060000000002</v>
      </c>
      <c r="M436" s="664">
        <v>21</v>
      </c>
      <c r="N436" s="665">
        <v>6764.7426000000005</v>
      </c>
    </row>
    <row r="437" spans="1:14" ht="14.4" customHeight="1" x14ac:dyDescent="0.3">
      <c r="A437" s="660" t="s">
        <v>588</v>
      </c>
      <c r="B437" s="661" t="s">
        <v>589</v>
      </c>
      <c r="C437" s="662" t="s">
        <v>593</v>
      </c>
      <c r="D437" s="663" t="s">
        <v>3986</v>
      </c>
      <c r="E437" s="662" t="s">
        <v>616</v>
      </c>
      <c r="F437" s="663" t="s">
        <v>3992</v>
      </c>
      <c r="G437" s="662" t="s">
        <v>653</v>
      </c>
      <c r="H437" s="662" t="s">
        <v>2106</v>
      </c>
      <c r="I437" s="662" t="s">
        <v>2107</v>
      </c>
      <c r="J437" s="662" t="s">
        <v>2108</v>
      </c>
      <c r="K437" s="662" t="s">
        <v>2109</v>
      </c>
      <c r="L437" s="664">
        <v>264.55911398250589</v>
      </c>
      <c r="M437" s="664">
        <v>1</v>
      </c>
      <c r="N437" s="665">
        <v>264.55911398250589</v>
      </c>
    </row>
    <row r="438" spans="1:14" ht="14.4" customHeight="1" x14ac:dyDescent="0.3">
      <c r="A438" s="660" t="s">
        <v>588</v>
      </c>
      <c r="B438" s="661" t="s">
        <v>589</v>
      </c>
      <c r="C438" s="662" t="s">
        <v>593</v>
      </c>
      <c r="D438" s="663" t="s">
        <v>3986</v>
      </c>
      <c r="E438" s="662" t="s">
        <v>616</v>
      </c>
      <c r="F438" s="663" t="s">
        <v>3992</v>
      </c>
      <c r="G438" s="662" t="s">
        <v>653</v>
      </c>
      <c r="H438" s="662" t="s">
        <v>2110</v>
      </c>
      <c r="I438" s="662" t="s">
        <v>2111</v>
      </c>
      <c r="J438" s="662" t="s">
        <v>1941</v>
      </c>
      <c r="K438" s="662" t="s">
        <v>2112</v>
      </c>
      <c r="L438" s="664">
        <v>59.074725216101179</v>
      </c>
      <c r="M438" s="664">
        <v>15</v>
      </c>
      <c r="N438" s="665">
        <v>886.12087824151763</v>
      </c>
    </row>
    <row r="439" spans="1:14" ht="14.4" customHeight="1" x14ac:dyDescent="0.3">
      <c r="A439" s="660" t="s">
        <v>588</v>
      </c>
      <c r="B439" s="661" t="s">
        <v>589</v>
      </c>
      <c r="C439" s="662" t="s">
        <v>593</v>
      </c>
      <c r="D439" s="663" t="s">
        <v>3986</v>
      </c>
      <c r="E439" s="662" t="s">
        <v>616</v>
      </c>
      <c r="F439" s="663" t="s">
        <v>3992</v>
      </c>
      <c r="G439" s="662" t="s">
        <v>653</v>
      </c>
      <c r="H439" s="662" t="s">
        <v>2113</v>
      </c>
      <c r="I439" s="662" t="s">
        <v>2114</v>
      </c>
      <c r="J439" s="662" t="s">
        <v>2115</v>
      </c>
      <c r="K439" s="662" t="s">
        <v>2116</v>
      </c>
      <c r="L439" s="664">
        <v>80.11999999999999</v>
      </c>
      <c r="M439" s="664">
        <v>2</v>
      </c>
      <c r="N439" s="665">
        <v>160.23999999999998</v>
      </c>
    </row>
    <row r="440" spans="1:14" ht="14.4" customHeight="1" x14ac:dyDescent="0.3">
      <c r="A440" s="660" t="s">
        <v>588</v>
      </c>
      <c r="B440" s="661" t="s">
        <v>589</v>
      </c>
      <c r="C440" s="662" t="s">
        <v>593</v>
      </c>
      <c r="D440" s="663" t="s">
        <v>3986</v>
      </c>
      <c r="E440" s="662" t="s">
        <v>616</v>
      </c>
      <c r="F440" s="663" t="s">
        <v>3992</v>
      </c>
      <c r="G440" s="662" t="s">
        <v>653</v>
      </c>
      <c r="H440" s="662" t="s">
        <v>2117</v>
      </c>
      <c r="I440" s="662" t="s">
        <v>237</v>
      </c>
      <c r="J440" s="662" t="s">
        <v>2118</v>
      </c>
      <c r="K440" s="662"/>
      <c r="L440" s="664">
        <v>114.48</v>
      </c>
      <c r="M440" s="664">
        <v>1</v>
      </c>
      <c r="N440" s="665">
        <v>114.48</v>
      </c>
    </row>
    <row r="441" spans="1:14" ht="14.4" customHeight="1" x14ac:dyDescent="0.3">
      <c r="A441" s="660" t="s">
        <v>588</v>
      </c>
      <c r="B441" s="661" t="s">
        <v>589</v>
      </c>
      <c r="C441" s="662" t="s">
        <v>593</v>
      </c>
      <c r="D441" s="663" t="s">
        <v>3986</v>
      </c>
      <c r="E441" s="662" t="s">
        <v>616</v>
      </c>
      <c r="F441" s="663" t="s">
        <v>3992</v>
      </c>
      <c r="G441" s="662" t="s">
        <v>653</v>
      </c>
      <c r="H441" s="662" t="s">
        <v>2119</v>
      </c>
      <c r="I441" s="662" t="s">
        <v>2120</v>
      </c>
      <c r="J441" s="662" t="s">
        <v>2121</v>
      </c>
      <c r="K441" s="662" t="s">
        <v>2122</v>
      </c>
      <c r="L441" s="664">
        <v>175.55833333333331</v>
      </c>
      <c r="M441" s="664">
        <v>1</v>
      </c>
      <c r="N441" s="665">
        <v>175.55833333333331</v>
      </c>
    </row>
    <row r="442" spans="1:14" ht="14.4" customHeight="1" x14ac:dyDescent="0.3">
      <c r="A442" s="660" t="s">
        <v>588</v>
      </c>
      <c r="B442" s="661" t="s">
        <v>589</v>
      </c>
      <c r="C442" s="662" t="s">
        <v>593</v>
      </c>
      <c r="D442" s="663" t="s">
        <v>3986</v>
      </c>
      <c r="E442" s="662" t="s">
        <v>616</v>
      </c>
      <c r="F442" s="663" t="s">
        <v>3992</v>
      </c>
      <c r="G442" s="662" t="s">
        <v>653</v>
      </c>
      <c r="H442" s="662" t="s">
        <v>2123</v>
      </c>
      <c r="I442" s="662" t="s">
        <v>237</v>
      </c>
      <c r="J442" s="662" t="s">
        <v>2124</v>
      </c>
      <c r="K442" s="662"/>
      <c r="L442" s="664">
        <v>267.27333333333331</v>
      </c>
      <c r="M442" s="664">
        <v>3</v>
      </c>
      <c r="N442" s="665">
        <v>801.81999999999994</v>
      </c>
    </row>
    <row r="443" spans="1:14" ht="14.4" customHeight="1" x14ac:dyDescent="0.3">
      <c r="A443" s="660" t="s">
        <v>588</v>
      </c>
      <c r="B443" s="661" t="s">
        <v>589</v>
      </c>
      <c r="C443" s="662" t="s">
        <v>593</v>
      </c>
      <c r="D443" s="663" t="s">
        <v>3986</v>
      </c>
      <c r="E443" s="662" t="s">
        <v>616</v>
      </c>
      <c r="F443" s="663" t="s">
        <v>3992</v>
      </c>
      <c r="G443" s="662" t="s">
        <v>653</v>
      </c>
      <c r="H443" s="662" t="s">
        <v>2125</v>
      </c>
      <c r="I443" s="662" t="s">
        <v>2125</v>
      </c>
      <c r="J443" s="662" t="s">
        <v>935</v>
      </c>
      <c r="K443" s="662" t="s">
        <v>1329</v>
      </c>
      <c r="L443" s="664">
        <v>93.859586582109756</v>
      </c>
      <c r="M443" s="664">
        <v>82</v>
      </c>
      <c r="N443" s="665">
        <v>7696.4860997329997</v>
      </c>
    </row>
    <row r="444" spans="1:14" ht="14.4" customHeight="1" x14ac:dyDescent="0.3">
      <c r="A444" s="660" t="s">
        <v>588</v>
      </c>
      <c r="B444" s="661" t="s">
        <v>589</v>
      </c>
      <c r="C444" s="662" t="s">
        <v>593</v>
      </c>
      <c r="D444" s="663" t="s">
        <v>3986</v>
      </c>
      <c r="E444" s="662" t="s">
        <v>616</v>
      </c>
      <c r="F444" s="663" t="s">
        <v>3992</v>
      </c>
      <c r="G444" s="662" t="s">
        <v>653</v>
      </c>
      <c r="H444" s="662" t="s">
        <v>2126</v>
      </c>
      <c r="I444" s="662" t="s">
        <v>2126</v>
      </c>
      <c r="J444" s="662" t="s">
        <v>2127</v>
      </c>
      <c r="K444" s="662" t="s">
        <v>2128</v>
      </c>
      <c r="L444" s="664">
        <v>120.75011110871371</v>
      </c>
      <c r="M444" s="664">
        <v>72.165245299999981</v>
      </c>
      <c r="N444" s="665">
        <v>8713.9613881625774</v>
      </c>
    </row>
    <row r="445" spans="1:14" ht="14.4" customHeight="1" x14ac:dyDescent="0.3">
      <c r="A445" s="660" t="s">
        <v>588</v>
      </c>
      <c r="B445" s="661" t="s">
        <v>589</v>
      </c>
      <c r="C445" s="662" t="s">
        <v>593</v>
      </c>
      <c r="D445" s="663" t="s">
        <v>3986</v>
      </c>
      <c r="E445" s="662" t="s">
        <v>616</v>
      </c>
      <c r="F445" s="663" t="s">
        <v>3992</v>
      </c>
      <c r="G445" s="662" t="s">
        <v>653</v>
      </c>
      <c r="H445" s="662" t="s">
        <v>2129</v>
      </c>
      <c r="I445" s="662" t="s">
        <v>2129</v>
      </c>
      <c r="J445" s="662" t="s">
        <v>2127</v>
      </c>
      <c r="K445" s="662" t="s">
        <v>2130</v>
      </c>
      <c r="L445" s="664">
        <v>665.84995423666828</v>
      </c>
      <c r="M445" s="664">
        <v>10.642310500000002</v>
      </c>
      <c r="N445" s="665">
        <v>7086.181959397416</v>
      </c>
    </row>
    <row r="446" spans="1:14" ht="14.4" customHeight="1" x14ac:dyDescent="0.3">
      <c r="A446" s="660" t="s">
        <v>588</v>
      </c>
      <c r="B446" s="661" t="s">
        <v>589</v>
      </c>
      <c r="C446" s="662" t="s">
        <v>593</v>
      </c>
      <c r="D446" s="663" t="s">
        <v>3986</v>
      </c>
      <c r="E446" s="662" t="s">
        <v>616</v>
      </c>
      <c r="F446" s="663" t="s">
        <v>3992</v>
      </c>
      <c r="G446" s="662" t="s">
        <v>653</v>
      </c>
      <c r="H446" s="662" t="s">
        <v>2131</v>
      </c>
      <c r="I446" s="662" t="s">
        <v>2131</v>
      </c>
      <c r="J446" s="662" t="s">
        <v>2132</v>
      </c>
      <c r="K446" s="662" t="s">
        <v>2133</v>
      </c>
      <c r="L446" s="664">
        <v>120.75000090854081</v>
      </c>
      <c r="M446" s="664">
        <v>30.581625299999992</v>
      </c>
      <c r="N446" s="665">
        <v>3692.7312827596538</v>
      </c>
    </row>
    <row r="447" spans="1:14" ht="14.4" customHeight="1" x14ac:dyDescent="0.3">
      <c r="A447" s="660" t="s">
        <v>588</v>
      </c>
      <c r="B447" s="661" t="s">
        <v>589</v>
      </c>
      <c r="C447" s="662" t="s">
        <v>593</v>
      </c>
      <c r="D447" s="663" t="s">
        <v>3986</v>
      </c>
      <c r="E447" s="662" t="s">
        <v>616</v>
      </c>
      <c r="F447" s="663" t="s">
        <v>3992</v>
      </c>
      <c r="G447" s="662" t="s">
        <v>653</v>
      </c>
      <c r="H447" s="662" t="s">
        <v>2134</v>
      </c>
      <c r="I447" s="662" t="s">
        <v>2134</v>
      </c>
      <c r="J447" s="662" t="s">
        <v>2132</v>
      </c>
      <c r="K447" s="662" t="s">
        <v>2135</v>
      </c>
      <c r="L447" s="664">
        <v>298.99993819035427</v>
      </c>
      <c r="M447" s="664">
        <v>26.214396000000001</v>
      </c>
      <c r="N447" s="665">
        <v>7838.1027836974708</v>
      </c>
    </row>
    <row r="448" spans="1:14" ht="14.4" customHeight="1" x14ac:dyDescent="0.3">
      <c r="A448" s="660" t="s">
        <v>588</v>
      </c>
      <c r="B448" s="661" t="s">
        <v>589</v>
      </c>
      <c r="C448" s="662" t="s">
        <v>593</v>
      </c>
      <c r="D448" s="663" t="s">
        <v>3986</v>
      </c>
      <c r="E448" s="662" t="s">
        <v>616</v>
      </c>
      <c r="F448" s="663" t="s">
        <v>3992</v>
      </c>
      <c r="G448" s="662" t="s">
        <v>653</v>
      </c>
      <c r="H448" s="662" t="s">
        <v>2136</v>
      </c>
      <c r="I448" s="662" t="s">
        <v>2136</v>
      </c>
      <c r="J448" s="662" t="s">
        <v>2132</v>
      </c>
      <c r="K448" s="662" t="s">
        <v>2137</v>
      </c>
      <c r="L448" s="664">
        <v>644.00001091864658</v>
      </c>
      <c r="M448" s="664">
        <v>29.039326199999994</v>
      </c>
      <c r="N448" s="665">
        <v>18701.326389870137</v>
      </c>
    </row>
    <row r="449" spans="1:14" ht="14.4" customHeight="1" x14ac:dyDescent="0.3">
      <c r="A449" s="660" t="s">
        <v>588</v>
      </c>
      <c r="B449" s="661" t="s">
        <v>589</v>
      </c>
      <c r="C449" s="662" t="s">
        <v>593</v>
      </c>
      <c r="D449" s="663" t="s">
        <v>3986</v>
      </c>
      <c r="E449" s="662" t="s">
        <v>616</v>
      </c>
      <c r="F449" s="663" t="s">
        <v>3992</v>
      </c>
      <c r="G449" s="662" t="s">
        <v>653</v>
      </c>
      <c r="H449" s="662" t="s">
        <v>2138</v>
      </c>
      <c r="I449" s="662" t="s">
        <v>2138</v>
      </c>
      <c r="J449" s="662" t="s">
        <v>2139</v>
      </c>
      <c r="K449" s="662" t="s">
        <v>2140</v>
      </c>
      <c r="L449" s="664">
        <v>124.19997703822864</v>
      </c>
      <c r="M449" s="664">
        <v>94.773362400000039</v>
      </c>
      <c r="N449" s="665">
        <v>11770.849433915726</v>
      </c>
    </row>
    <row r="450" spans="1:14" ht="14.4" customHeight="1" x14ac:dyDescent="0.3">
      <c r="A450" s="660" t="s">
        <v>588</v>
      </c>
      <c r="B450" s="661" t="s">
        <v>589</v>
      </c>
      <c r="C450" s="662" t="s">
        <v>593</v>
      </c>
      <c r="D450" s="663" t="s">
        <v>3986</v>
      </c>
      <c r="E450" s="662" t="s">
        <v>616</v>
      </c>
      <c r="F450" s="663" t="s">
        <v>3992</v>
      </c>
      <c r="G450" s="662" t="s">
        <v>653</v>
      </c>
      <c r="H450" s="662" t="s">
        <v>2141</v>
      </c>
      <c r="I450" s="662" t="s">
        <v>2141</v>
      </c>
      <c r="J450" s="662" t="s">
        <v>2139</v>
      </c>
      <c r="K450" s="662" t="s">
        <v>2142</v>
      </c>
      <c r="L450" s="664">
        <v>217.05845602012536</v>
      </c>
      <c r="M450" s="664">
        <v>211.88899969999997</v>
      </c>
      <c r="N450" s="665">
        <v>45992.2991225308</v>
      </c>
    </row>
    <row r="451" spans="1:14" ht="14.4" customHeight="1" x14ac:dyDescent="0.3">
      <c r="A451" s="660" t="s">
        <v>588</v>
      </c>
      <c r="B451" s="661" t="s">
        <v>589</v>
      </c>
      <c r="C451" s="662" t="s">
        <v>593</v>
      </c>
      <c r="D451" s="663" t="s">
        <v>3986</v>
      </c>
      <c r="E451" s="662" t="s">
        <v>616</v>
      </c>
      <c r="F451" s="663" t="s">
        <v>3992</v>
      </c>
      <c r="G451" s="662" t="s">
        <v>653</v>
      </c>
      <c r="H451" s="662" t="s">
        <v>2143</v>
      </c>
      <c r="I451" s="662" t="s">
        <v>237</v>
      </c>
      <c r="J451" s="662" t="s">
        <v>2144</v>
      </c>
      <c r="K451" s="662"/>
      <c r="L451" s="664">
        <v>121.56020900672623</v>
      </c>
      <c r="M451" s="664">
        <v>6</v>
      </c>
      <c r="N451" s="665">
        <v>729.36125404035738</v>
      </c>
    </row>
    <row r="452" spans="1:14" ht="14.4" customHeight="1" x14ac:dyDescent="0.3">
      <c r="A452" s="660" t="s">
        <v>588</v>
      </c>
      <c r="B452" s="661" t="s">
        <v>589</v>
      </c>
      <c r="C452" s="662" t="s">
        <v>593</v>
      </c>
      <c r="D452" s="663" t="s">
        <v>3986</v>
      </c>
      <c r="E452" s="662" t="s">
        <v>616</v>
      </c>
      <c r="F452" s="663" t="s">
        <v>3992</v>
      </c>
      <c r="G452" s="662" t="s">
        <v>653</v>
      </c>
      <c r="H452" s="662" t="s">
        <v>2145</v>
      </c>
      <c r="I452" s="662" t="s">
        <v>2145</v>
      </c>
      <c r="J452" s="662" t="s">
        <v>2146</v>
      </c>
      <c r="K452" s="662" t="s">
        <v>2147</v>
      </c>
      <c r="L452" s="664">
        <v>10856.184482614919</v>
      </c>
      <c r="M452" s="664">
        <v>11</v>
      </c>
      <c r="N452" s="665">
        <v>119418.02930876412</v>
      </c>
    </row>
    <row r="453" spans="1:14" ht="14.4" customHeight="1" x14ac:dyDescent="0.3">
      <c r="A453" s="660" t="s">
        <v>588</v>
      </c>
      <c r="B453" s="661" t="s">
        <v>589</v>
      </c>
      <c r="C453" s="662" t="s">
        <v>593</v>
      </c>
      <c r="D453" s="663" t="s">
        <v>3986</v>
      </c>
      <c r="E453" s="662" t="s">
        <v>616</v>
      </c>
      <c r="F453" s="663" t="s">
        <v>3992</v>
      </c>
      <c r="G453" s="662" t="s">
        <v>653</v>
      </c>
      <c r="H453" s="662" t="s">
        <v>2148</v>
      </c>
      <c r="I453" s="662" t="s">
        <v>2148</v>
      </c>
      <c r="J453" s="662" t="s">
        <v>2127</v>
      </c>
      <c r="K453" s="662" t="s">
        <v>2149</v>
      </c>
      <c r="L453" s="664">
        <v>286.3500351438455</v>
      </c>
      <c r="M453" s="664">
        <v>86.158788299999983</v>
      </c>
      <c r="N453" s="665">
        <v>24671.57205765614</v>
      </c>
    </row>
    <row r="454" spans="1:14" ht="14.4" customHeight="1" x14ac:dyDescent="0.3">
      <c r="A454" s="660" t="s">
        <v>588</v>
      </c>
      <c r="B454" s="661" t="s">
        <v>589</v>
      </c>
      <c r="C454" s="662" t="s">
        <v>593</v>
      </c>
      <c r="D454" s="663" t="s">
        <v>3986</v>
      </c>
      <c r="E454" s="662" t="s">
        <v>616</v>
      </c>
      <c r="F454" s="663" t="s">
        <v>3992</v>
      </c>
      <c r="G454" s="662" t="s">
        <v>653</v>
      </c>
      <c r="H454" s="662" t="s">
        <v>2150</v>
      </c>
      <c r="I454" s="662" t="s">
        <v>1686</v>
      </c>
      <c r="J454" s="662" t="s">
        <v>2151</v>
      </c>
      <c r="K454" s="662" t="s">
        <v>2152</v>
      </c>
      <c r="L454" s="664">
        <v>6820.7132500000007</v>
      </c>
      <c r="M454" s="664">
        <v>10</v>
      </c>
      <c r="N454" s="665">
        <v>68207.132500000007</v>
      </c>
    </row>
    <row r="455" spans="1:14" ht="14.4" customHeight="1" x14ac:dyDescent="0.3">
      <c r="A455" s="660" t="s">
        <v>588</v>
      </c>
      <c r="B455" s="661" t="s">
        <v>589</v>
      </c>
      <c r="C455" s="662" t="s">
        <v>593</v>
      </c>
      <c r="D455" s="663" t="s">
        <v>3986</v>
      </c>
      <c r="E455" s="662" t="s">
        <v>616</v>
      </c>
      <c r="F455" s="663" t="s">
        <v>3992</v>
      </c>
      <c r="G455" s="662" t="s">
        <v>653</v>
      </c>
      <c r="H455" s="662" t="s">
        <v>2153</v>
      </c>
      <c r="I455" s="662" t="s">
        <v>2153</v>
      </c>
      <c r="J455" s="662" t="s">
        <v>701</v>
      </c>
      <c r="K455" s="662" t="s">
        <v>2154</v>
      </c>
      <c r="L455" s="664">
        <v>59.920362736005337</v>
      </c>
      <c r="M455" s="664">
        <v>29</v>
      </c>
      <c r="N455" s="665">
        <v>1737.6905193441548</v>
      </c>
    </row>
    <row r="456" spans="1:14" ht="14.4" customHeight="1" x14ac:dyDescent="0.3">
      <c r="A456" s="660" t="s">
        <v>588</v>
      </c>
      <c r="B456" s="661" t="s">
        <v>589</v>
      </c>
      <c r="C456" s="662" t="s">
        <v>593</v>
      </c>
      <c r="D456" s="663" t="s">
        <v>3986</v>
      </c>
      <c r="E456" s="662" t="s">
        <v>616</v>
      </c>
      <c r="F456" s="663" t="s">
        <v>3992</v>
      </c>
      <c r="G456" s="662" t="s">
        <v>653</v>
      </c>
      <c r="H456" s="662" t="s">
        <v>2155</v>
      </c>
      <c r="I456" s="662" t="s">
        <v>237</v>
      </c>
      <c r="J456" s="662" t="s">
        <v>2156</v>
      </c>
      <c r="K456" s="662"/>
      <c r="L456" s="664">
        <v>169.94000000000005</v>
      </c>
      <c r="M456" s="664">
        <v>2</v>
      </c>
      <c r="N456" s="665">
        <v>339.88000000000011</v>
      </c>
    </row>
    <row r="457" spans="1:14" ht="14.4" customHeight="1" x14ac:dyDescent="0.3">
      <c r="A457" s="660" t="s">
        <v>588</v>
      </c>
      <c r="B457" s="661" t="s">
        <v>589</v>
      </c>
      <c r="C457" s="662" t="s">
        <v>593</v>
      </c>
      <c r="D457" s="663" t="s">
        <v>3986</v>
      </c>
      <c r="E457" s="662" t="s">
        <v>616</v>
      </c>
      <c r="F457" s="663" t="s">
        <v>3992</v>
      </c>
      <c r="G457" s="662" t="s">
        <v>653</v>
      </c>
      <c r="H457" s="662" t="s">
        <v>2157</v>
      </c>
      <c r="I457" s="662" t="s">
        <v>2157</v>
      </c>
      <c r="J457" s="662" t="s">
        <v>2127</v>
      </c>
      <c r="K457" s="662" t="s">
        <v>2158</v>
      </c>
      <c r="L457" s="664">
        <v>726.95602343739597</v>
      </c>
      <c r="M457" s="664">
        <v>0.97630300000000003</v>
      </c>
      <c r="N457" s="665">
        <v>709.72934655000006</v>
      </c>
    </row>
    <row r="458" spans="1:14" ht="14.4" customHeight="1" x14ac:dyDescent="0.3">
      <c r="A458" s="660" t="s">
        <v>588</v>
      </c>
      <c r="B458" s="661" t="s">
        <v>589</v>
      </c>
      <c r="C458" s="662" t="s">
        <v>593</v>
      </c>
      <c r="D458" s="663" t="s">
        <v>3986</v>
      </c>
      <c r="E458" s="662" t="s">
        <v>616</v>
      </c>
      <c r="F458" s="663" t="s">
        <v>3992</v>
      </c>
      <c r="G458" s="662" t="s">
        <v>653</v>
      </c>
      <c r="H458" s="662" t="s">
        <v>2159</v>
      </c>
      <c r="I458" s="662" t="s">
        <v>237</v>
      </c>
      <c r="J458" s="662" t="s">
        <v>2160</v>
      </c>
      <c r="K458" s="662"/>
      <c r="L458" s="664">
        <v>42.73991846020666</v>
      </c>
      <c r="M458" s="664">
        <v>3</v>
      </c>
      <c r="N458" s="665">
        <v>128.21975538061997</v>
      </c>
    </row>
    <row r="459" spans="1:14" ht="14.4" customHeight="1" x14ac:dyDescent="0.3">
      <c r="A459" s="660" t="s">
        <v>588</v>
      </c>
      <c r="B459" s="661" t="s">
        <v>589</v>
      </c>
      <c r="C459" s="662" t="s">
        <v>593</v>
      </c>
      <c r="D459" s="663" t="s">
        <v>3986</v>
      </c>
      <c r="E459" s="662" t="s">
        <v>616</v>
      </c>
      <c r="F459" s="663" t="s">
        <v>3992</v>
      </c>
      <c r="G459" s="662" t="s">
        <v>653</v>
      </c>
      <c r="H459" s="662" t="s">
        <v>2161</v>
      </c>
      <c r="I459" s="662" t="s">
        <v>237</v>
      </c>
      <c r="J459" s="662" t="s">
        <v>2162</v>
      </c>
      <c r="K459" s="662"/>
      <c r="L459" s="664">
        <v>36.156819678047533</v>
      </c>
      <c r="M459" s="664">
        <v>19</v>
      </c>
      <c r="N459" s="665">
        <v>686.9795738829032</v>
      </c>
    </row>
    <row r="460" spans="1:14" ht="14.4" customHeight="1" x14ac:dyDescent="0.3">
      <c r="A460" s="660" t="s">
        <v>588</v>
      </c>
      <c r="B460" s="661" t="s">
        <v>589</v>
      </c>
      <c r="C460" s="662" t="s">
        <v>593</v>
      </c>
      <c r="D460" s="663" t="s">
        <v>3986</v>
      </c>
      <c r="E460" s="662" t="s">
        <v>616</v>
      </c>
      <c r="F460" s="663" t="s">
        <v>3992</v>
      </c>
      <c r="G460" s="662" t="s">
        <v>653</v>
      </c>
      <c r="H460" s="662" t="s">
        <v>2163</v>
      </c>
      <c r="I460" s="662" t="s">
        <v>237</v>
      </c>
      <c r="J460" s="662" t="s">
        <v>2164</v>
      </c>
      <c r="K460" s="662"/>
      <c r="L460" s="664">
        <v>69.260000000000005</v>
      </c>
      <c r="M460" s="664">
        <v>3</v>
      </c>
      <c r="N460" s="665">
        <v>207.78000000000003</v>
      </c>
    </row>
    <row r="461" spans="1:14" ht="14.4" customHeight="1" x14ac:dyDescent="0.3">
      <c r="A461" s="660" t="s">
        <v>588</v>
      </c>
      <c r="B461" s="661" t="s">
        <v>589</v>
      </c>
      <c r="C461" s="662" t="s">
        <v>593</v>
      </c>
      <c r="D461" s="663" t="s">
        <v>3986</v>
      </c>
      <c r="E461" s="662" t="s">
        <v>616</v>
      </c>
      <c r="F461" s="663" t="s">
        <v>3992</v>
      </c>
      <c r="G461" s="662" t="s">
        <v>653</v>
      </c>
      <c r="H461" s="662" t="s">
        <v>2165</v>
      </c>
      <c r="I461" s="662" t="s">
        <v>237</v>
      </c>
      <c r="J461" s="662" t="s">
        <v>2166</v>
      </c>
      <c r="K461" s="662"/>
      <c r="L461" s="664">
        <v>43.5</v>
      </c>
      <c r="M461" s="664">
        <v>2</v>
      </c>
      <c r="N461" s="665">
        <v>87</v>
      </c>
    </row>
    <row r="462" spans="1:14" ht="14.4" customHeight="1" x14ac:dyDescent="0.3">
      <c r="A462" s="660" t="s">
        <v>588</v>
      </c>
      <c r="B462" s="661" t="s">
        <v>589</v>
      </c>
      <c r="C462" s="662" t="s">
        <v>593</v>
      </c>
      <c r="D462" s="663" t="s">
        <v>3986</v>
      </c>
      <c r="E462" s="662" t="s">
        <v>616</v>
      </c>
      <c r="F462" s="663" t="s">
        <v>3992</v>
      </c>
      <c r="G462" s="662" t="s">
        <v>653</v>
      </c>
      <c r="H462" s="662" t="s">
        <v>2167</v>
      </c>
      <c r="I462" s="662" t="s">
        <v>237</v>
      </c>
      <c r="J462" s="662" t="s">
        <v>2168</v>
      </c>
      <c r="K462" s="662"/>
      <c r="L462" s="664">
        <v>167.43</v>
      </c>
      <c r="M462" s="664">
        <v>1</v>
      </c>
      <c r="N462" s="665">
        <v>167.43</v>
      </c>
    </row>
    <row r="463" spans="1:14" ht="14.4" customHeight="1" x14ac:dyDescent="0.3">
      <c r="A463" s="660" t="s">
        <v>588</v>
      </c>
      <c r="B463" s="661" t="s">
        <v>589</v>
      </c>
      <c r="C463" s="662" t="s">
        <v>593</v>
      </c>
      <c r="D463" s="663" t="s">
        <v>3986</v>
      </c>
      <c r="E463" s="662" t="s">
        <v>616</v>
      </c>
      <c r="F463" s="663" t="s">
        <v>3992</v>
      </c>
      <c r="G463" s="662" t="s">
        <v>653</v>
      </c>
      <c r="H463" s="662" t="s">
        <v>2169</v>
      </c>
      <c r="I463" s="662" t="s">
        <v>2170</v>
      </c>
      <c r="J463" s="662" t="s">
        <v>2171</v>
      </c>
      <c r="K463" s="662" t="s">
        <v>2172</v>
      </c>
      <c r="L463" s="664">
        <v>30.589999999999989</v>
      </c>
      <c r="M463" s="664">
        <v>2</v>
      </c>
      <c r="N463" s="665">
        <v>61.179999999999978</v>
      </c>
    </row>
    <row r="464" spans="1:14" ht="14.4" customHeight="1" x14ac:dyDescent="0.3">
      <c r="A464" s="660" t="s">
        <v>588</v>
      </c>
      <c r="B464" s="661" t="s">
        <v>589</v>
      </c>
      <c r="C464" s="662" t="s">
        <v>593</v>
      </c>
      <c r="D464" s="663" t="s">
        <v>3986</v>
      </c>
      <c r="E464" s="662" t="s">
        <v>616</v>
      </c>
      <c r="F464" s="663" t="s">
        <v>3992</v>
      </c>
      <c r="G464" s="662" t="s">
        <v>653</v>
      </c>
      <c r="H464" s="662" t="s">
        <v>2173</v>
      </c>
      <c r="I464" s="662" t="s">
        <v>237</v>
      </c>
      <c r="J464" s="662" t="s">
        <v>2174</v>
      </c>
      <c r="K464" s="662"/>
      <c r="L464" s="664">
        <v>24.560000000000006</v>
      </c>
      <c r="M464" s="664">
        <v>3</v>
      </c>
      <c r="N464" s="665">
        <v>73.680000000000021</v>
      </c>
    </row>
    <row r="465" spans="1:14" ht="14.4" customHeight="1" x14ac:dyDescent="0.3">
      <c r="A465" s="660" t="s">
        <v>588</v>
      </c>
      <c r="B465" s="661" t="s">
        <v>589</v>
      </c>
      <c r="C465" s="662" t="s">
        <v>593</v>
      </c>
      <c r="D465" s="663" t="s">
        <v>3986</v>
      </c>
      <c r="E465" s="662" t="s">
        <v>616</v>
      </c>
      <c r="F465" s="663" t="s">
        <v>3992</v>
      </c>
      <c r="G465" s="662" t="s">
        <v>653</v>
      </c>
      <c r="H465" s="662" t="s">
        <v>2175</v>
      </c>
      <c r="I465" s="662" t="s">
        <v>2175</v>
      </c>
      <c r="J465" s="662" t="s">
        <v>1164</v>
      </c>
      <c r="K465" s="662" t="s">
        <v>2176</v>
      </c>
      <c r="L465" s="664">
        <v>129.23999999999998</v>
      </c>
      <c r="M465" s="664">
        <v>1</v>
      </c>
      <c r="N465" s="665">
        <v>129.23999999999998</v>
      </c>
    </row>
    <row r="466" spans="1:14" ht="14.4" customHeight="1" x14ac:dyDescent="0.3">
      <c r="A466" s="660" t="s">
        <v>588</v>
      </c>
      <c r="B466" s="661" t="s">
        <v>589</v>
      </c>
      <c r="C466" s="662" t="s">
        <v>593</v>
      </c>
      <c r="D466" s="663" t="s">
        <v>3986</v>
      </c>
      <c r="E466" s="662" t="s">
        <v>616</v>
      </c>
      <c r="F466" s="663" t="s">
        <v>3992</v>
      </c>
      <c r="G466" s="662" t="s">
        <v>653</v>
      </c>
      <c r="H466" s="662" t="s">
        <v>2177</v>
      </c>
      <c r="I466" s="662" t="s">
        <v>2177</v>
      </c>
      <c r="J466" s="662" t="s">
        <v>2178</v>
      </c>
      <c r="K466" s="662" t="s">
        <v>2179</v>
      </c>
      <c r="L466" s="664">
        <v>188.39000000000001</v>
      </c>
      <c r="M466" s="664">
        <v>1</v>
      </c>
      <c r="N466" s="665">
        <v>188.39000000000001</v>
      </c>
    </row>
    <row r="467" spans="1:14" ht="14.4" customHeight="1" x14ac:dyDescent="0.3">
      <c r="A467" s="660" t="s">
        <v>588</v>
      </c>
      <c r="B467" s="661" t="s">
        <v>589</v>
      </c>
      <c r="C467" s="662" t="s">
        <v>593</v>
      </c>
      <c r="D467" s="663" t="s">
        <v>3986</v>
      </c>
      <c r="E467" s="662" t="s">
        <v>616</v>
      </c>
      <c r="F467" s="663" t="s">
        <v>3992</v>
      </c>
      <c r="G467" s="662" t="s">
        <v>653</v>
      </c>
      <c r="H467" s="662" t="s">
        <v>2180</v>
      </c>
      <c r="I467" s="662" t="s">
        <v>2180</v>
      </c>
      <c r="J467" s="662" t="s">
        <v>2181</v>
      </c>
      <c r="K467" s="662" t="s">
        <v>1097</v>
      </c>
      <c r="L467" s="664">
        <v>44.191004268702642</v>
      </c>
      <c r="M467" s="664">
        <v>79</v>
      </c>
      <c r="N467" s="665">
        <v>3491.0893372275086</v>
      </c>
    </row>
    <row r="468" spans="1:14" ht="14.4" customHeight="1" x14ac:dyDescent="0.3">
      <c r="A468" s="660" t="s">
        <v>588</v>
      </c>
      <c r="B468" s="661" t="s">
        <v>589</v>
      </c>
      <c r="C468" s="662" t="s">
        <v>593</v>
      </c>
      <c r="D468" s="663" t="s">
        <v>3986</v>
      </c>
      <c r="E468" s="662" t="s">
        <v>616</v>
      </c>
      <c r="F468" s="663" t="s">
        <v>3992</v>
      </c>
      <c r="G468" s="662" t="s">
        <v>653</v>
      </c>
      <c r="H468" s="662" t="s">
        <v>2182</v>
      </c>
      <c r="I468" s="662" t="s">
        <v>2182</v>
      </c>
      <c r="J468" s="662" t="s">
        <v>2181</v>
      </c>
      <c r="K468" s="662" t="s">
        <v>2183</v>
      </c>
      <c r="L468" s="664">
        <v>115</v>
      </c>
      <c r="M468" s="664">
        <v>1</v>
      </c>
      <c r="N468" s="665">
        <v>115</v>
      </c>
    </row>
    <row r="469" spans="1:14" ht="14.4" customHeight="1" x14ac:dyDescent="0.3">
      <c r="A469" s="660" t="s">
        <v>588</v>
      </c>
      <c r="B469" s="661" t="s">
        <v>589</v>
      </c>
      <c r="C469" s="662" t="s">
        <v>593</v>
      </c>
      <c r="D469" s="663" t="s">
        <v>3986</v>
      </c>
      <c r="E469" s="662" t="s">
        <v>616</v>
      </c>
      <c r="F469" s="663" t="s">
        <v>3992</v>
      </c>
      <c r="G469" s="662" t="s">
        <v>653</v>
      </c>
      <c r="H469" s="662" t="s">
        <v>2184</v>
      </c>
      <c r="I469" s="662" t="s">
        <v>2184</v>
      </c>
      <c r="J469" s="662" t="s">
        <v>2185</v>
      </c>
      <c r="K469" s="662" t="s">
        <v>2186</v>
      </c>
      <c r="L469" s="664">
        <v>591.59673829226961</v>
      </c>
      <c r="M469" s="664">
        <v>3.9130000000000003</v>
      </c>
      <c r="N469" s="665">
        <v>2314.9180369376513</v>
      </c>
    </row>
    <row r="470" spans="1:14" ht="14.4" customHeight="1" x14ac:dyDescent="0.3">
      <c r="A470" s="660" t="s">
        <v>588</v>
      </c>
      <c r="B470" s="661" t="s">
        <v>589</v>
      </c>
      <c r="C470" s="662" t="s">
        <v>593</v>
      </c>
      <c r="D470" s="663" t="s">
        <v>3986</v>
      </c>
      <c r="E470" s="662" t="s">
        <v>616</v>
      </c>
      <c r="F470" s="663" t="s">
        <v>3992</v>
      </c>
      <c r="G470" s="662" t="s">
        <v>653</v>
      </c>
      <c r="H470" s="662" t="s">
        <v>2187</v>
      </c>
      <c r="I470" s="662" t="s">
        <v>2187</v>
      </c>
      <c r="J470" s="662" t="s">
        <v>1253</v>
      </c>
      <c r="K470" s="662" t="s">
        <v>2188</v>
      </c>
      <c r="L470" s="664">
        <v>66.785000000000011</v>
      </c>
      <c r="M470" s="664">
        <v>6</v>
      </c>
      <c r="N470" s="665">
        <v>400.71000000000004</v>
      </c>
    </row>
    <row r="471" spans="1:14" ht="14.4" customHeight="1" x14ac:dyDescent="0.3">
      <c r="A471" s="660" t="s">
        <v>588</v>
      </c>
      <c r="B471" s="661" t="s">
        <v>589</v>
      </c>
      <c r="C471" s="662" t="s">
        <v>593</v>
      </c>
      <c r="D471" s="663" t="s">
        <v>3986</v>
      </c>
      <c r="E471" s="662" t="s">
        <v>616</v>
      </c>
      <c r="F471" s="663" t="s">
        <v>3992</v>
      </c>
      <c r="G471" s="662" t="s">
        <v>653</v>
      </c>
      <c r="H471" s="662" t="s">
        <v>2189</v>
      </c>
      <c r="I471" s="662" t="s">
        <v>237</v>
      </c>
      <c r="J471" s="662" t="s">
        <v>2190</v>
      </c>
      <c r="K471" s="662"/>
      <c r="L471" s="664">
        <v>113.47048975640725</v>
      </c>
      <c r="M471" s="664">
        <v>1</v>
      </c>
      <c r="N471" s="665">
        <v>113.47048975640725</v>
      </c>
    </row>
    <row r="472" spans="1:14" ht="14.4" customHeight="1" x14ac:dyDescent="0.3">
      <c r="A472" s="660" t="s">
        <v>588</v>
      </c>
      <c r="B472" s="661" t="s">
        <v>589</v>
      </c>
      <c r="C472" s="662" t="s">
        <v>593</v>
      </c>
      <c r="D472" s="663" t="s">
        <v>3986</v>
      </c>
      <c r="E472" s="662" t="s">
        <v>616</v>
      </c>
      <c r="F472" s="663" t="s">
        <v>3992</v>
      </c>
      <c r="G472" s="662" t="s">
        <v>653</v>
      </c>
      <c r="H472" s="662" t="s">
        <v>2191</v>
      </c>
      <c r="I472" s="662" t="s">
        <v>2191</v>
      </c>
      <c r="J472" s="662" t="s">
        <v>2192</v>
      </c>
      <c r="K472" s="662" t="s">
        <v>2193</v>
      </c>
      <c r="L472" s="664">
        <v>29.58969894018362</v>
      </c>
      <c r="M472" s="664">
        <v>25.027555299999996</v>
      </c>
      <c r="N472" s="665">
        <v>740.55782653579683</v>
      </c>
    </row>
    <row r="473" spans="1:14" ht="14.4" customHeight="1" x14ac:dyDescent="0.3">
      <c r="A473" s="660" t="s">
        <v>588</v>
      </c>
      <c r="B473" s="661" t="s">
        <v>589</v>
      </c>
      <c r="C473" s="662" t="s">
        <v>593</v>
      </c>
      <c r="D473" s="663" t="s">
        <v>3986</v>
      </c>
      <c r="E473" s="662" t="s">
        <v>616</v>
      </c>
      <c r="F473" s="663" t="s">
        <v>3992</v>
      </c>
      <c r="G473" s="662" t="s">
        <v>653</v>
      </c>
      <c r="H473" s="662" t="s">
        <v>2194</v>
      </c>
      <c r="I473" s="662" t="s">
        <v>2194</v>
      </c>
      <c r="J473" s="662" t="s">
        <v>2192</v>
      </c>
      <c r="K473" s="662" t="s">
        <v>2195</v>
      </c>
      <c r="L473" s="664">
        <v>31.949194581908493</v>
      </c>
      <c r="M473" s="664">
        <v>108.50039009999999</v>
      </c>
      <c r="N473" s="665">
        <v>3466.5000755178776</v>
      </c>
    </row>
    <row r="474" spans="1:14" ht="14.4" customHeight="1" x14ac:dyDescent="0.3">
      <c r="A474" s="660" t="s">
        <v>588</v>
      </c>
      <c r="B474" s="661" t="s">
        <v>589</v>
      </c>
      <c r="C474" s="662" t="s">
        <v>593</v>
      </c>
      <c r="D474" s="663" t="s">
        <v>3986</v>
      </c>
      <c r="E474" s="662" t="s">
        <v>616</v>
      </c>
      <c r="F474" s="663" t="s">
        <v>3992</v>
      </c>
      <c r="G474" s="662" t="s">
        <v>653</v>
      </c>
      <c r="H474" s="662" t="s">
        <v>2196</v>
      </c>
      <c r="I474" s="662" t="s">
        <v>2197</v>
      </c>
      <c r="J474" s="662" t="s">
        <v>2198</v>
      </c>
      <c r="K474" s="662" t="s">
        <v>2199</v>
      </c>
      <c r="L474" s="664">
        <v>756.64727074030691</v>
      </c>
      <c r="M474" s="664">
        <v>1</v>
      </c>
      <c r="N474" s="665">
        <v>756.64727074030691</v>
      </c>
    </row>
    <row r="475" spans="1:14" ht="14.4" customHeight="1" x14ac:dyDescent="0.3">
      <c r="A475" s="660" t="s">
        <v>588</v>
      </c>
      <c r="B475" s="661" t="s">
        <v>589</v>
      </c>
      <c r="C475" s="662" t="s">
        <v>593</v>
      </c>
      <c r="D475" s="663" t="s">
        <v>3986</v>
      </c>
      <c r="E475" s="662" t="s">
        <v>616</v>
      </c>
      <c r="F475" s="663" t="s">
        <v>3992</v>
      </c>
      <c r="G475" s="662" t="s">
        <v>653</v>
      </c>
      <c r="H475" s="662" t="s">
        <v>2200</v>
      </c>
      <c r="I475" s="662" t="s">
        <v>2200</v>
      </c>
      <c r="J475" s="662" t="s">
        <v>2201</v>
      </c>
      <c r="K475" s="662" t="s">
        <v>2202</v>
      </c>
      <c r="L475" s="664">
        <v>1998.29474621606</v>
      </c>
      <c r="M475" s="664">
        <v>6</v>
      </c>
      <c r="N475" s="665">
        <v>11989.76847729636</v>
      </c>
    </row>
    <row r="476" spans="1:14" ht="14.4" customHeight="1" x14ac:dyDescent="0.3">
      <c r="A476" s="660" t="s">
        <v>588</v>
      </c>
      <c r="B476" s="661" t="s">
        <v>589</v>
      </c>
      <c r="C476" s="662" t="s">
        <v>593</v>
      </c>
      <c r="D476" s="663" t="s">
        <v>3986</v>
      </c>
      <c r="E476" s="662" t="s">
        <v>616</v>
      </c>
      <c r="F476" s="663" t="s">
        <v>3992</v>
      </c>
      <c r="G476" s="662" t="s">
        <v>653</v>
      </c>
      <c r="H476" s="662" t="s">
        <v>2203</v>
      </c>
      <c r="I476" s="662" t="s">
        <v>2204</v>
      </c>
      <c r="J476" s="662" t="s">
        <v>2192</v>
      </c>
      <c r="K476" s="662" t="s">
        <v>2205</v>
      </c>
      <c r="L476" s="664">
        <v>177.50035644670533</v>
      </c>
      <c r="M476" s="664">
        <v>189.90540050000004</v>
      </c>
      <c r="N476" s="665">
        <v>33708.276279904341</v>
      </c>
    </row>
    <row r="477" spans="1:14" ht="14.4" customHeight="1" x14ac:dyDescent="0.3">
      <c r="A477" s="660" t="s">
        <v>588</v>
      </c>
      <c r="B477" s="661" t="s">
        <v>589</v>
      </c>
      <c r="C477" s="662" t="s">
        <v>593</v>
      </c>
      <c r="D477" s="663" t="s">
        <v>3986</v>
      </c>
      <c r="E477" s="662" t="s">
        <v>616</v>
      </c>
      <c r="F477" s="663" t="s">
        <v>3992</v>
      </c>
      <c r="G477" s="662" t="s">
        <v>653</v>
      </c>
      <c r="H477" s="662" t="s">
        <v>2206</v>
      </c>
      <c r="I477" s="662" t="s">
        <v>2207</v>
      </c>
      <c r="J477" s="662" t="s">
        <v>2192</v>
      </c>
      <c r="K477" s="662" t="s">
        <v>2208</v>
      </c>
      <c r="L477" s="664">
        <v>48.519149353910784</v>
      </c>
      <c r="M477" s="664">
        <v>141.1828759</v>
      </c>
      <c r="N477" s="665">
        <v>6850.0730420067512</v>
      </c>
    </row>
    <row r="478" spans="1:14" ht="14.4" customHeight="1" x14ac:dyDescent="0.3">
      <c r="A478" s="660" t="s">
        <v>588</v>
      </c>
      <c r="B478" s="661" t="s">
        <v>589</v>
      </c>
      <c r="C478" s="662" t="s">
        <v>593</v>
      </c>
      <c r="D478" s="663" t="s">
        <v>3986</v>
      </c>
      <c r="E478" s="662" t="s">
        <v>616</v>
      </c>
      <c r="F478" s="663" t="s">
        <v>3992</v>
      </c>
      <c r="G478" s="662" t="s">
        <v>653</v>
      </c>
      <c r="H478" s="662" t="s">
        <v>2209</v>
      </c>
      <c r="I478" s="662" t="s">
        <v>237</v>
      </c>
      <c r="J478" s="662" t="s">
        <v>2210</v>
      </c>
      <c r="K478" s="662" t="s">
        <v>2211</v>
      </c>
      <c r="L478" s="664">
        <v>36.569826670189371</v>
      </c>
      <c r="M478" s="664">
        <v>2</v>
      </c>
      <c r="N478" s="665">
        <v>73.139653340378743</v>
      </c>
    </row>
    <row r="479" spans="1:14" ht="14.4" customHeight="1" x14ac:dyDescent="0.3">
      <c r="A479" s="660" t="s">
        <v>588</v>
      </c>
      <c r="B479" s="661" t="s">
        <v>589</v>
      </c>
      <c r="C479" s="662" t="s">
        <v>593</v>
      </c>
      <c r="D479" s="663" t="s">
        <v>3986</v>
      </c>
      <c r="E479" s="662" t="s">
        <v>616</v>
      </c>
      <c r="F479" s="663" t="s">
        <v>3992</v>
      </c>
      <c r="G479" s="662" t="s">
        <v>653</v>
      </c>
      <c r="H479" s="662" t="s">
        <v>2212</v>
      </c>
      <c r="I479" s="662" t="s">
        <v>2213</v>
      </c>
      <c r="J479" s="662" t="s">
        <v>2214</v>
      </c>
      <c r="K479" s="662" t="s">
        <v>2215</v>
      </c>
      <c r="L479" s="664">
        <v>34.83</v>
      </c>
      <c r="M479" s="664">
        <v>20</v>
      </c>
      <c r="N479" s="665">
        <v>696.59999999999991</v>
      </c>
    </row>
    <row r="480" spans="1:14" ht="14.4" customHeight="1" x14ac:dyDescent="0.3">
      <c r="A480" s="660" t="s">
        <v>588</v>
      </c>
      <c r="B480" s="661" t="s">
        <v>589</v>
      </c>
      <c r="C480" s="662" t="s">
        <v>593</v>
      </c>
      <c r="D480" s="663" t="s">
        <v>3986</v>
      </c>
      <c r="E480" s="662" t="s">
        <v>616</v>
      </c>
      <c r="F480" s="663" t="s">
        <v>3992</v>
      </c>
      <c r="G480" s="662" t="s">
        <v>653</v>
      </c>
      <c r="H480" s="662" t="s">
        <v>2216</v>
      </c>
      <c r="I480" s="662" t="s">
        <v>2217</v>
      </c>
      <c r="J480" s="662" t="s">
        <v>2218</v>
      </c>
      <c r="K480" s="662" t="s">
        <v>2219</v>
      </c>
      <c r="L480" s="664">
        <v>8.9700000000000006</v>
      </c>
      <c r="M480" s="664">
        <v>120</v>
      </c>
      <c r="N480" s="665">
        <v>1076.4000000000001</v>
      </c>
    </row>
    <row r="481" spans="1:14" ht="14.4" customHeight="1" x14ac:dyDescent="0.3">
      <c r="A481" s="660" t="s">
        <v>588</v>
      </c>
      <c r="B481" s="661" t="s">
        <v>589</v>
      </c>
      <c r="C481" s="662" t="s">
        <v>593</v>
      </c>
      <c r="D481" s="663" t="s">
        <v>3986</v>
      </c>
      <c r="E481" s="662" t="s">
        <v>616</v>
      </c>
      <c r="F481" s="663" t="s">
        <v>3992</v>
      </c>
      <c r="G481" s="662" t="s">
        <v>653</v>
      </c>
      <c r="H481" s="662" t="s">
        <v>2220</v>
      </c>
      <c r="I481" s="662" t="s">
        <v>2221</v>
      </c>
      <c r="J481" s="662" t="s">
        <v>1854</v>
      </c>
      <c r="K481" s="662" t="s">
        <v>1985</v>
      </c>
      <c r="L481" s="664">
        <v>258.16190934300755</v>
      </c>
      <c r="M481" s="664">
        <v>1.8980411999999998</v>
      </c>
      <c r="N481" s="665">
        <v>490.00194020369315</v>
      </c>
    </row>
    <row r="482" spans="1:14" ht="14.4" customHeight="1" x14ac:dyDescent="0.3">
      <c r="A482" s="660" t="s">
        <v>588</v>
      </c>
      <c r="B482" s="661" t="s">
        <v>589</v>
      </c>
      <c r="C482" s="662" t="s">
        <v>593</v>
      </c>
      <c r="D482" s="663" t="s">
        <v>3986</v>
      </c>
      <c r="E482" s="662" t="s">
        <v>616</v>
      </c>
      <c r="F482" s="663" t="s">
        <v>3992</v>
      </c>
      <c r="G482" s="662" t="s">
        <v>653</v>
      </c>
      <c r="H482" s="662" t="s">
        <v>2222</v>
      </c>
      <c r="I482" s="662" t="s">
        <v>2222</v>
      </c>
      <c r="J482" s="662" t="s">
        <v>2223</v>
      </c>
      <c r="K482" s="662" t="s">
        <v>2224</v>
      </c>
      <c r="L482" s="664">
        <v>199.01822481076147</v>
      </c>
      <c r="M482" s="664">
        <v>78.872174000000015</v>
      </c>
      <c r="N482" s="665">
        <v>15697.000056445499</v>
      </c>
    </row>
    <row r="483" spans="1:14" ht="14.4" customHeight="1" x14ac:dyDescent="0.3">
      <c r="A483" s="660" t="s">
        <v>588</v>
      </c>
      <c r="B483" s="661" t="s">
        <v>589</v>
      </c>
      <c r="C483" s="662" t="s">
        <v>593</v>
      </c>
      <c r="D483" s="663" t="s">
        <v>3986</v>
      </c>
      <c r="E483" s="662" t="s">
        <v>616</v>
      </c>
      <c r="F483" s="663" t="s">
        <v>3992</v>
      </c>
      <c r="G483" s="662" t="s">
        <v>653</v>
      </c>
      <c r="H483" s="662" t="s">
        <v>2225</v>
      </c>
      <c r="I483" s="662" t="s">
        <v>2225</v>
      </c>
      <c r="J483" s="662" t="s">
        <v>2223</v>
      </c>
      <c r="K483" s="662" t="s">
        <v>2140</v>
      </c>
      <c r="L483" s="664">
        <v>105.36279589281378</v>
      </c>
      <c r="M483" s="664">
        <v>26.372248799999998</v>
      </c>
      <c r="N483" s="665">
        <v>2778.6538675489028</v>
      </c>
    </row>
    <row r="484" spans="1:14" ht="14.4" customHeight="1" x14ac:dyDescent="0.3">
      <c r="A484" s="660" t="s">
        <v>588</v>
      </c>
      <c r="B484" s="661" t="s">
        <v>589</v>
      </c>
      <c r="C484" s="662" t="s">
        <v>593</v>
      </c>
      <c r="D484" s="663" t="s">
        <v>3986</v>
      </c>
      <c r="E484" s="662" t="s">
        <v>616</v>
      </c>
      <c r="F484" s="663" t="s">
        <v>3992</v>
      </c>
      <c r="G484" s="662" t="s">
        <v>653</v>
      </c>
      <c r="H484" s="662" t="s">
        <v>2226</v>
      </c>
      <c r="I484" s="662" t="s">
        <v>2227</v>
      </c>
      <c r="J484" s="662" t="s">
        <v>2228</v>
      </c>
      <c r="K484" s="662" t="s">
        <v>2229</v>
      </c>
      <c r="L484" s="664">
        <v>96.68</v>
      </c>
      <c r="M484" s="664">
        <v>1</v>
      </c>
      <c r="N484" s="665">
        <v>96.68</v>
      </c>
    </row>
    <row r="485" spans="1:14" ht="14.4" customHeight="1" x14ac:dyDescent="0.3">
      <c r="A485" s="660" t="s">
        <v>588</v>
      </c>
      <c r="B485" s="661" t="s">
        <v>589</v>
      </c>
      <c r="C485" s="662" t="s">
        <v>593</v>
      </c>
      <c r="D485" s="663" t="s">
        <v>3986</v>
      </c>
      <c r="E485" s="662" t="s">
        <v>616</v>
      </c>
      <c r="F485" s="663" t="s">
        <v>3992</v>
      </c>
      <c r="G485" s="662" t="s">
        <v>653</v>
      </c>
      <c r="H485" s="662" t="s">
        <v>2230</v>
      </c>
      <c r="I485" s="662" t="s">
        <v>237</v>
      </c>
      <c r="J485" s="662" t="s">
        <v>2231</v>
      </c>
      <c r="K485" s="662"/>
      <c r="L485" s="664">
        <v>0</v>
      </c>
      <c r="M485" s="664">
        <v>1</v>
      </c>
      <c r="N485" s="665">
        <v>0</v>
      </c>
    </row>
    <row r="486" spans="1:14" ht="14.4" customHeight="1" x14ac:dyDescent="0.3">
      <c r="A486" s="660" t="s">
        <v>588</v>
      </c>
      <c r="B486" s="661" t="s">
        <v>589</v>
      </c>
      <c r="C486" s="662" t="s">
        <v>593</v>
      </c>
      <c r="D486" s="663" t="s">
        <v>3986</v>
      </c>
      <c r="E486" s="662" t="s">
        <v>616</v>
      </c>
      <c r="F486" s="663" t="s">
        <v>3992</v>
      </c>
      <c r="G486" s="662" t="s">
        <v>653</v>
      </c>
      <c r="H486" s="662" t="s">
        <v>2232</v>
      </c>
      <c r="I486" s="662" t="s">
        <v>237</v>
      </c>
      <c r="J486" s="662" t="s">
        <v>2233</v>
      </c>
      <c r="K486" s="662"/>
      <c r="L486" s="664">
        <v>36.569929223474766</v>
      </c>
      <c r="M486" s="664">
        <v>2</v>
      </c>
      <c r="N486" s="665">
        <v>73.139858446949532</v>
      </c>
    </row>
    <row r="487" spans="1:14" ht="14.4" customHeight="1" x14ac:dyDescent="0.3">
      <c r="A487" s="660" t="s">
        <v>588</v>
      </c>
      <c r="B487" s="661" t="s">
        <v>589</v>
      </c>
      <c r="C487" s="662" t="s">
        <v>593</v>
      </c>
      <c r="D487" s="663" t="s">
        <v>3986</v>
      </c>
      <c r="E487" s="662" t="s">
        <v>616</v>
      </c>
      <c r="F487" s="663" t="s">
        <v>3992</v>
      </c>
      <c r="G487" s="662" t="s">
        <v>653</v>
      </c>
      <c r="H487" s="662" t="s">
        <v>2234</v>
      </c>
      <c r="I487" s="662" t="s">
        <v>2235</v>
      </c>
      <c r="J487" s="662" t="s">
        <v>2236</v>
      </c>
      <c r="K487" s="662" t="s">
        <v>2237</v>
      </c>
      <c r="L487" s="664">
        <v>321.99997319945265</v>
      </c>
      <c r="M487" s="664">
        <v>0.94599999999999995</v>
      </c>
      <c r="N487" s="665">
        <v>304.6119746466822</v>
      </c>
    </row>
    <row r="488" spans="1:14" ht="14.4" customHeight="1" x14ac:dyDescent="0.3">
      <c r="A488" s="660" t="s">
        <v>588</v>
      </c>
      <c r="B488" s="661" t="s">
        <v>589</v>
      </c>
      <c r="C488" s="662" t="s">
        <v>593</v>
      </c>
      <c r="D488" s="663" t="s">
        <v>3986</v>
      </c>
      <c r="E488" s="662" t="s">
        <v>616</v>
      </c>
      <c r="F488" s="663" t="s">
        <v>3992</v>
      </c>
      <c r="G488" s="662" t="s">
        <v>2238</v>
      </c>
      <c r="H488" s="662" t="s">
        <v>2239</v>
      </c>
      <c r="I488" s="662" t="s">
        <v>2239</v>
      </c>
      <c r="J488" s="662" t="s">
        <v>2240</v>
      </c>
      <c r="K488" s="662" t="s">
        <v>2241</v>
      </c>
      <c r="L488" s="664">
        <v>8.1500000000000021</v>
      </c>
      <c r="M488" s="664">
        <v>1</v>
      </c>
      <c r="N488" s="665">
        <v>8.1500000000000021</v>
      </c>
    </row>
    <row r="489" spans="1:14" ht="14.4" customHeight="1" x14ac:dyDescent="0.3">
      <c r="A489" s="660" t="s">
        <v>588</v>
      </c>
      <c r="B489" s="661" t="s">
        <v>589</v>
      </c>
      <c r="C489" s="662" t="s">
        <v>593</v>
      </c>
      <c r="D489" s="663" t="s">
        <v>3986</v>
      </c>
      <c r="E489" s="662" t="s">
        <v>616</v>
      </c>
      <c r="F489" s="663" t="s">
        <v>3992</v>
      </c>
      <c r="G489" s="662" t="s">
        <v>2238</v>
      </c>
      <c r="H489" s="662" t="s">
        <v>2242</v>
      </c>
      <c r="I489" s="662" t="s">
        <v>2242</v>
      </c>
      <c r="J489" s="662" t="s">
        <v>2243</v>
      </c>
      <c r="K489" s="662" t="s">
        <v>2244</v>
      </c>
      <c r="L489" s="664">
        <v>24.349999999999994</v>
      </c>
      <c r="M489" s="664">
        <v>1</v>
      </c>
      <c r="N489" s="665">
        <v>24.349999999999994</v>
      </c>
    </row>
    <row r="490" spans="1:14" ht="14.4" customHeight="1" x14ac:dyDescent="0.3">
      <c r="A490" s="660" t="s">
        <v>588</v>
      </c>
      <c r="B490" s="661" t="s">
        <v>589</v>
      </c>
      <c r="C490" s="662" t="s">
        <v>593</v>
      </c>
      <c r="D490" s="663" t="s">
        <v>3986</v>
      </c>
      <c r="E490" s="662" t="s">
        <v>616</v>
      </c>
      <c r="F490" s="663" t="s">
        <v>3992</v>
      </c>
      <c r="G490" s="662" t="s">
        <v>2238</v>
      </c>
      <c r="H490" s="662" t="s">
        <v>2245</v>
      </c>
      <c r="I490" s="662" t="s">
        <v>2246</v>
      </c>
      <c r="J490" s="662" t="s">
        <v>2247</v>
      </c>
      <c r="K490" s="662" t="s">
        <v>2248</v>
      </c>
      <c r="L490" s="664">
        <v>106.51999999999998</v>
      </c>
      <c r="M490" s="664">
        <v>1</v>
      </c>
      <c r="N490" s="665">
        <v>106.51999999999998</v>
      </c>
    </row>
    <row r="491" spans="1:14" ht="14.4" customHeight="1" x14ac:dyDescent="0.3">
      <c r="A491" s="660" t="s">
        <v>588</v>
      </c>
      <c r="B491" s="661" t="s">
        <v>589</v>
      </c>
      <c r="C491" s="662" t="s">
        <v>593</v>
      </c>
      <c r="D491" s="663" t="s">
        <v>3986</v>
      </c>
      <c r="E491" s="662" t="s">
        <v>616</v>
      </c>
      <c r="F491" s="663" t="s">
        <v>3992</v>
      </c>
      <c r="G491" s="662" t="s">
        <v>2238</v>
      </c>
      <c r="H491" s="662" t="s">
        <v>2249</v>
      </c>
      <c r="I491" s="662" t="s">
        <v>2250</v>
      </c>
      <c r="J491" s="662" t="s">
        <v>2251</v>
      </c>
      <c r="K491" s="662" t="s">
        <v>2252</v>
      </c>
      <c r="L491" s="664">
        <v>111.47422543837712</v>
      </c>
      <c r="M491" s="664">
        <v>13</v>
      </c>
      <c r="N491" s="665">
        <v>1449.1649306989025</v>
      </c>
    </row>
    <row r="492" spans="1:14" ht="14.4" customHeight="1" x14ac:dyDescent="0.3">
      <c r="A492" s="660" t="s">
        <v>588</v>
      </c>
      <c r="B492" s="661" t="s">
        <v>589</v>
      </c>
      <c r="C492" s="662" t="s">
        <v>593</v>
      </c>
      <c r="D492" s="663" t="s">
        <v>3986</v>
      </c>
      <c r="E492" s="662" t="s">
        <v>616</v>
      </c>
      <c r="F492" s="663" t="s">
        <v>3992</v>
      </c>
      <c r="G492" s="662" t="s">
        <v>2238</v>
      </c>
      <c r="H492" s="662" t="s">
        <v>2253</v>
      </c>
      <c r="I492" s="662" t="s">
        <v>2254</v>
      </c>
      <c r="J492" s="662" t="s">
        <v>2255</v>
      </c>
      <c r="K492" s="662" t="s">
        <v>2256</v>
      </c>
      <c r="L492" s="664">
        <v>123.14246634625395</v>
      </c>
      <c r="M492" s="664">
        <v>13</v>
      </c>
      <c r="N492" s="665">
        <v>1600.8520625013014</v>
      </c>
    </row>
    <row r="493" spans="1:14" ht="14.4" customHeight="1" x14ac:dyDescent="0.3">
      <c r="A493" s="660" t="s">
        <v>588</v>
      </c>
      <c r="B493" s="661" t="s">
        <v>589</v>
      </c>
      <c r="C493" s="662" t="s">
        <v>593</v>
      </c>
      <c r="D493" s="663" t="s">
        <v>3986</v>
      </c>
      <c r="E493" s="662" t="s">
        <v>616</v>
      </c>
      <c r="F493" s="663" t="s">
        <v>3992</v>
      </c>
      <c r="G493" s="662" t="s">
        <v>2238</v>
      </c>
      <c r="H493" s="662" t="s">
        <v>2257</v>
      </c>
      <c r="I493" s="662" t="s">
        <v>2258</v>
      </c>
      <c r="J493" s="662" t="s">
        <v>2259</v>
      </c>
      <c r="K493" s="662" t="s">
        <v>2260</v>
      </c>
      <c r="L493" s="664">
        <v>51.320147530828002</v>
      </c>
      <c r="M493" s="664">
        <v>1</v>
      </c>
      <c r="N493" s="665">
        <v>51.320147530828002</v>
      </c>
    </row>
    <row r="494" spans="1:14" ht="14.4" customHeight="1" x14ac:dyDescent="0.3">
      <c r="A494" s="660" t="s">
        <v>588</v>
      </c>
      <c r="B494" s="661" t="s">
        <v>589</v>
      </c>
      <c r="C494" s="662" t="s">
        <v>593</v>
      </c>
      <c r="D494" s="663" t="s">
        <v>3986</v>
      </c>
      <c r="E494" s="662" t="s">
        <v>616</v>
      </c>
      <c r="F494" s="663" t="s">
        <v>3992</v>
      </c>
      <c r="G494" s="662" t="s">
        <v>2238</v>
      </c>
      <c r="H494" s="662" t="s">
        <v>2261</v>
      </c>
      <c r="I494" s="662" t="s">
        <v>2262</v>
      </c>
      <c r="J494" s="662" t="s">
        <v>2263</v>
      </c>
      <c r="K494" s="662" t="s">
        <v>1394</v>
      </c>
      <c r="L494" s="664">
        <v>61.223366505840808</v>
      </c>
      <c r="M494" s="664">
        <v>3</v>
      </c>
      <c r="N494" s="665">
        <v>183.67009951752243</v>
      </c>
    </row>
    <row r="495" spans="1:14" ht="14.4" customHeight="1" x14ac:dyDescent="0.3">
      <c r="A495" s="660" t="s">
        <v>588</v>
      </c>
      <c r="B495" s="661" t="s">
        <v>589</v>
      </c>
      <c r="C495" s="662" t="s">
        <v>593</v>
      </c>
      <c r="D495" s="663" t="s">
        <v>3986</v>
      </c>
      <c r="E495" s="662" t="s">
        <v>616</v>
      </c>
      <c r="F495" s="663" t="s">
        <v>3992</v>
      </c>
      <c r="G495" s="662" t="s">
        <v>2238</v>
      </c>
      <c r="H495" s="662" t="s">
        <v>2264</v>
      </c>
      <c r="I495" s="662" t="s">
        <v>2265</v>
      </c>
      <c r="J495" s="662" t="s">
        <v>2266</v>
      </c>
      <c r="K495" s="662" t="s">
        <v>1228</v>
      </c>
      <c r="L495" s="664">
        <v>75.8</v>
      </c>
      <c r="M495" s="664">
        <v>1</v>
      </c>
      <c r="N495" s="665">
        <v>75.8</v>
      </c>
    </row>
    <row r="496" spans="1:14" ht="14.4" customHeight="1" x14ac:dyDescent="0.3">
      <c r="A496" s="660" t="s">
        <v>588</v>
      </c>
      <c r="B496" s="661" t="s">
        <v>589</v>
      </c>
      <c r="C496" s="662" t="s">
        <v>593</v>
      </c>
      <c r="D496" s="663" t="s">
        <v>3986</v>
      </c>
      <c r="E496" s="662" t="s">
        <v>616</v>
      </c>
      <c r="F496" s="663" t="s">
        <v>3992</v>
      </c>
      <c r="G496" s="662" t="s">
        <v>2238</v>
      </c>
      <c r="H496" s="662" t="s">
        <v>2267</v>
      </c>
      <c r="I496" s="662" t="s">
        <v>2268</v>
      </c>
      <c r="J496" s="662" t="s">
        <v>2269</v>
      </c>
      <c r="K496" s="662" t="s">
        <v>2270</v>
      </c>
      <c r="L496" s="664">
        <v>100.71000000000002</v>
      </c>
      <c r="M496" s="664">
        <v>1</v>
      </c>
      <c r="N496" s="665">
        <v>100.71000000000002</v>
      </c>
    </row>
    <row r="497" spans="1:14" ht="14.4" customHeight="1" x14ac:dyDescent="0.3">
      <c r="A497" s="660" t="s">
        <v>588</v>
      </c>
      <c r="B497" s="661" t="s">
        <v>589</v>
      </c>
      <c r="C497" s="662" t="s">
        <v>593</v>
      </c>
      <c r="D497" s="663" t="s">
        <v>3986</v>
      </c>
      <c r="E497" s="662" t="s">
        <v>616</v>
      </c>
      <c r="F497" s="663" t="s">
        <v>3992</v>
      </c>
      <c r="G497" s="662" t="s">
        <v>2238</v>
      </c>
      <c r="H497" s="662" t="s">
        <v>2271</v>
      </c>
      <c r="I497" s="662" t="s">
        <v>2272</v>
      </c>
      <c r="J497" s="662" t="s">
        <v>2273</v>
      </c>
      <c r="K497" s="662" t="s">
        <v>2274</v>
      </c>
      <c r="L497" s="664">
        <v>102.25</v>
      </c>
      <c r="M497" s="664">
        <v>1</v>
      </c>
      <c r="N497" s="665">
        <v>102.25</v>
      </c>
    </row>
    <row r="498" spans="1:14" ht="14.4" customHeight="1" x14ac:dyDescent="0.3">
      <c r="A498" s="660" t="s">
        <v>588</v>
      </c>
      <c r="B498" s="661" t="s">
        <v>589</v>
      </c>
      <c r="C498" s="662" t="s">
        <v>593</v>
      </c>
      <c r="D498" s="663" t="s">
        <v>3986</v>
      </c>
      <c r="E498" s="662" t="s">
        <v>616</v>
      </c>
      <c r="F498" s="663" t="s">
        <v>3992</v>
      </c>
      <c r="G498" s="662" t="s">
        <v>2238</v>
      </c>
      <c r="H498" s="662" t="s">
        <v>2275</v>
      </c>
      <c r="I498" s="662" t="s">
        <v>2276</v>
      </c>
      <c r="J498" s="662" t="s">
        <v>2277</v>
      </c>
      <c r="K498" s="662" t="s">
        <v>2278</v>
      </c>
      <c r="L498" s="664">
        <v>144.53</v>
      </c>
      <c r="M498" s="664">
        <v>1</v>
      </c>
      <c r="N498" s="665">
        <v>144.53</v>
      </c>
    </row>
    <row r="499" spans="1:14" ht="14.4" customHeight="1" x14ac:dyDescent="0.3">
      <c r="A499" s="660" t="s">
        <v>588</v>
      </c>
      <c r="B499" s="661" t="s">
        <v>589</v>
      </c>
      <c r="C499" s="662" t="s">
        <v>593</v>
      </c>
      <c r="D499" s="663" t="s">
        <v>3986</v>
      </c>
      <c r="E499" s="662" t="s">
        <v>616</v>
      </c>
      <c r="F499" s="663" t="s">
        <v>3992</v>
      </c>
      <c r="G499" s="662" t="s">
        <v>2238</v>
      </c>
      <c r="H499" s="662" t="s">
        <v>2279</v>
      </c>
      <c r="I499" s="662" t="s">
        <v>2280</v>
      </c>
      <c r="J499" s="662" t="s">
        <v>2281</v>
      </c>
      <c r="K499" s="662" t="s">
        <v>2282</v>
      </c>
      <c r="L499" s="664">
        <v>379.5</v>
      </c>
      <c r="M499" s="664">
        <v>2</v>
      </c>
      <c r="N499" s="665">
        <v>759</v>
      </c>
    </row>
    <row r="500" spans="1:14" ht="14.4" customHeight="1" x14ac:dyDescent="0.3">
      <c r="A500" s="660" t="s">
        <v>588</v>
      </c>
      <c r="B500" s="661" t="s">
        <v>589</v>
      </c>
      <c r="C500" s="662" t="s">
        <v>593</v>
      </c>
      <c r="D500" s="663" t="s">
        <v>3986</v>
      </c>
      <c r="E500" s="662" t="s">
        <v>616</v>
      </c>
      <c r="F500" s="663" t="s">
        <v>3992</v>
      </c>
      <c r="G500" s="662" t="s">
        <v>2238</v>
      </c>
      <c r="H500" s="662" t="s">
        <v>2283</v>
      </c>
      <c r="I500" s="662" t="s">
        <v>2284</v>
      </c>
      <c r="J500" s="662" t="s">
        <v>2285</v>
      </c>
      <c r="K500" s="662" t="s">
        <v>2286</v>
      </c>
      <c r="L500" s="664">
        <v>492.19999999999987</v>
      </c>
      <c r="M500" s="664">
        <v>1</v>
      </c>
      <c r="N500" s="665">
        <v>492.19999999999987</v>
      </c>
    </row>
    <row r="501" spans="1:14" ht="14.4" customHeight="1" x14ac:dyDescent="0.3">
      <c r="A501" s="660" t="s">
        <v>588</v>
      </c>
      <c r="B501" s="661" t="s">
        <v>589</v>
      </c>
      <c r="C501" s="662" t="s">
        <v>593</v>
      </c>
      <c r="D501" s="663" t="s">
        <v>3986</v>
      </c>
      <c r="E501" s="662" t="s">
        <v>616</v>
      </c>
      <c r="F501" s="663" t="s">
        <v>3992</v>
      </c>
      <c r="G501" s="662" t="s">
        <v>2238</v>
      </c>
      <c r="H501" s="662" t="s">
        <v>2287</v>
      </c>
      <c r="I501" s="662" t="s">
        <v>2288</v>
      </c>
      <c r="J501" s="662" t="s">
        <v>2285</v>
      </c>
      <c r="K501" s="662" t="s">
        <v>2289</v>
      </c>
      <c r="L501" s="664">
        <v>943.00223831173116</v>
      </c>
      <c r="M501" s="664">
        <v>2</v>
      </c>
      <c r="N501" s="665">
        <v>1886.0044766234623</v>
      </c>
    </row>
    <row r="502" spans="1:14" ht="14.4" customHeight="1" x14ac:dyDescent="0.3">
      <c r="A502" s="660" t="s">
        <v>588</v>
      </c>
      <c r="B502" s="661" t="s">
        <v>589</v>
      </c>
      <c r="C502" s="662" t="s">
        <v>593</v>
      </c>
      <c r="D502" s="663" t="s">
        <v>3986</v>
      </c>
      <c r="E502" s="662" t="s">
        <v>616</v>
      </c>
      <c r="F502" s="663" t="s">
        <v>3992</v>
      </c>
      <c r="G502" s="662" t="s">
        <v>2238</v>
      </c>
      <c r="H502" s="662" t="s">
        <v>2290</v>
      </c>
      <c r="I502" s="662" t="s">
        <v>2291</v>
      </c>
      <c r="J502" s="662" t="s">
        <v>2292</v>
      </c>
      <c r="K502" s="662" t="s">
        <v>2293</v>
      </c>
      <c r="L502" s="664">
        <v>40.330031235189615</v>
      </c>
      <c r="M502" s="664">
        <v>12</v>
      </c>
      <c r="N502" s="665">
        <v>483.96037482227541</v>
      </c>
    </row>
    <row r="503" spans="1:14" ht="14.4" customHeight="1" x14ac:dyDescent="0.3">
      <c r="A503" s="660" t="s">
        <v>588</v>
      </c>
      <c r="B503" s="661" t="s">
        <v>589</v>
      </c>
      <c r="C503" s="662" t="s">
        <v>593</v>
      </c>
      <c r="D503" s="663" t="s">
        <v>3986</v>
      </c>
      <c r="E503" s="662" t="s">
        <v>616</v>
      </c>
      <c r="F503" s="663" t="s">
        <v>3992</v>
      </c>
      <c r="G503" s="662" t="s">
        <v>2238</v>
      </c>
      <c r="H503" s="662" t="s">
        <v>2294</v>
      </c>
      <c r="I503" s="662" t="s">
        <v>2295</v>
      </c>
      <c r="J503" s="662" t="s">
        <v>2296</v>
      </c>
      <c r="K503" s="662" t="s">
        <v>2297</v>
      </c>
      <c r="L503" s="664">
        <v>61.412222222222226</v>
      </c>
      <c r="M503" s="664">
        <v>9</v>
      </c>
      <c r="N503" s="665">
        <v>552.71</v>
      </c>
    </row>
    <row r="504" spans="1:14" ht="14.4" customHeight="1" x14ac:dyDescent="0.3">
      <c r="A504" s="660" t="s">
        <v>588</v>
      </c>
      <c r="B504" s="661" t="s">
        <v>589</v>
      </c>
      <c r="C504" s="662" t="s">
        <v>593</v>
      </c>
      <c r="D504" s="663" t="s">
        <v>3986</v>
      </c>
      <c r="E504" s="662" t="s">
        <v>616</v>
      </c>
      <c r="F504" s="663" t="s">
        <v>3992</v>
      </c>
      <c r="G504" s="662" t="s">
        <v>2238</v>
      </c>
      <c r="H504" s="662" t="s">
        <v>2298</v>
      </c>
      <c r="I504" s="662" t="s">
        <v>2299</v>
      </c>
      <c r="J504" s="662" t="s">
        <v>2300</v>
      </c>
      <c r="K504" s="662" t="s">
        <v>2301</v>
      </c>
      <c r="L504" s="664">
        <v>58.88000000000001</v>
      </c>
      <c r="M504" s="664">
        <v>5</v>
      </c>
      <c r="N504" s="665">
        <v>294.40000000000003</v>
      </c>
    </row>
    <row r="505" spans="1:14" ht="14.4" customHeight="1" x14ac:dyDescent="0.3">
      <c r="A505" s="660" t="s">
        <v>588</v>
      </c>
      <c r="B505" s="661" t="s">
        <v>589</v>
      </c>
      <c r="C505" s="662" t="s">
        <v>593</v>
      </c>
      <c r="D505" s="663" t="s">
        <v>3986</v>
      </c>
      <c r="E505" s="662" t="s">
        <v>616</v>
      </c>
      <c r="F505" s="663" t="s">
        <v>3992</v>
      </c>
      <c r="G505" s="662" t="s">
        <v>2238</v>
      </c>
      <c r="H505" s="662" t="s">
        <v>2302</v>
      </c>
      <c r="I505" s="662" t="s">
        <v>2303</v>
      </c>
      <c r="J505" s="662" t="s">
        <v>2304</v>
      </c>
      <c r="K505" s="662" t="s">
        <v>2305</v>
      </c>
      <c r="L505" s="664">
        <v>48.939686426149343</v>
      </c>
      <c r="M505" s="664">
        <v>1</v>
      </c>
      <c r="N505" s="665">
        <v>48.939686426149343</v>
      </c>
    </row>
    <row r="506" spans="1:14" ht="14.4" customHeight="1" x14ac:dyDescent="0.3">
      <c r="A506" s="660" t="s">
        <v>588</v>
      </c>
      <c r="B506" s="661" t="s">
        <v>589</v>
      </c>
      <c r="C506" s="662" t="s">
        <v>593</v>
      </c>
      <c r="D506" s="663" t="s">
        <v>3986</v>
      </c>
      <c r="E506" s="662" t="s">
        <v>616</v>
      </c>
      <c r="F506" s="663" t="s">
        <v>3992</v>
      </c>
      <c r="G506" s="662" t="s">
        <v>2238</v>
      </c>
      <c r="H506" s="662" t="s">
        <v>2306</v>
      </c>
      <c r="I506" s="662" t="s">
        <v>2307</v>
      </c>
      <c r="J506" s="662" t="s">
        <v>2308</v>
      </c>
      <c r="K506" s="662" t="s">
        <v>2309</v>
      </c>
      <c r="L506" s="664">
        <v>112.75035996201261</v>
      </c>
      <c r="M506" s="664">
        <v>3</v>
      </c>
      <c r="N506" s="665">
        <v>338.25107988603781</v>
      </c>
    </row>
    <row r="507" spans="1:14" ht="14.4" customHeight="1" x14ac:dyDescent="0.3">
      <c r="A507" s="660" t="s">
        <v>588</v>
      </c>
      <c r="B507" s="661" t="s">
        <v>589</v>
      </c>
      <c r="C507" s="662" t="s">
        <v>593</v>
      </c>
      <c r="D507" s="663" t="s">
        <v>3986</v>
      </c>
      <c r="E507" s="662" t="s">
        <v>616</v>
      </c>
      <c r="F507" s="663" t="s">
        <v>3992</v>
      </c>
      <c r="G507" s="662" t="s">
        <v>2238</v>
      </c>
      <c r="H507" s="662" t="s">
        <v>2310</v>
      </c>
      <c r="I507" s="662" t="s">
        <v>2311</v>
      </c>
      <c r="J507" s="662" t="s">
        <v>2312</v>
      </c>
      <c r="K507" s="662" t="s">
        <v>2313</v>
      </c>
      <c r="L507" s="664">
        <v>117.63500535346652</v>
      </c>
      <c r="M507" s="664">
        <v>6</v>
      </c>
      <c r="N507" s="665">
        <v>705.81003212079918</v>
      </c>
    </row>
    <row r="508" spans="1:14" ht="14.4" customHeight="1" x14ac:dyDescent="0.3">
      <c r="A508" s="660" t="s">
        <v>588</v>
      </c>
      <c r="B508" s="661" t="s">
        <v>589</v>
      </c>
      <c r="C508" s="662" t="s">
        <v>593</v>
      </c>
      <c r="D508" s="663" t="s">
        <v>3986</v>
      </c>
      <c r="E508" s="662" t="s">
        <v>616</v>
      </c>
      <c r="F508" s="663" t="s">
        <v>3992</v>
      </c>
      <c r="G508" s="662" t="s">
        <v>2238</v>
      </c>
      <c r="H508" s="662" t="s">
        <v>2314</v>
      </c>
      <c r="I508" s="662" t="s">
        <v>2315</v>
      </c>
      <c r="J508" s="662" t="s">
        <v>2316</v>
      </c>
      <c r="K508" s="662" t="s">
        <v>1161</v>
      </c>
      <c r="L508" s="664">
        <v>45.603994140689565</v>
      </c>
      <c r="M508" s="664">
        <v>5</v>
      </c>
      <c r="N508" s="665">
        <v>228.01997070344783</v>
      </c>
    </row>
    <row r="509" spans="1:14" ht="14.4" customHeight="1" x14ac:dyDescent="0.3">
      <c r="A509" s="660" t="s">
        <v>588</v>
      </c>
      <c r="B509" s="661" t="s">
        <v>589</v>
      </c>
      <c r="C509" s="662" t="s">
        <v>593</v>
      </c>
      <c r="D509" s="663" t="s">
        <v>3986</v>
      </c>
      <c r="E509" s="662" t="s">
        <v>616</v>
      </c>
      <c r="F509" s="663" t="s">
        <v>3992</v>
      </c>
      <c r="G509" s="662" t="s">
        <v>2238</v>
      </c>
      <c r="H509" s="662" t="s">
        <v>2317</v>
      </c>
      <c r="I509" s="662" t="s">
        <v>2318</v>
      </c>
      <c r="J509" s="662" t="s">
        <v>2319</v>
      </c>
      <c r="K509" s="662" t="s">
        <v>996</v>
      </c>
      <c r="L509" s="664">
        <v>55.114999999999995</v>
      </c>
      <c r="M509" s="664">
        <v>4</v>
      </c>
      <c r="N509" s="665">
        <v>220.45999999999998</v>
      </c>
    </row>
    <row r="510" spans="1:14" ht="14.4" customHeight="1" x14ac:dyDescent="0.3">
      <c r="A510" s="660" t="s">
        <v>588</v>
      </c>
      <c r="B510" s="661" t="s">
        <v>589</v>
      </c>
      <c r="C510" s="662" t="s">
        <v>593</v>
      </c>
      <c r="D510" s="663" t="s">
        <v>3986</v>
      </c>
      <c r="E510" s="662" t="s">
        <v>616</v>
      </c>
      <c r="F510" s="663" t="s">
        <v>3992</v>
      </c>
      <c r="G510" s="662" t="s">
        <v>2238</v>
      </c>
      <c r="H510" s="662" t="s">
        <v>2320</v>
      </c>
      <c r="I510" s="662" t="s">
        <v>2321</v>
      </c>
      <c r="J510" s="662" t="s">
        <v>2322</v>
      </c>
      <c r="K510" s="662" t="s">
        <v>2323</v>
      </c>
      <c r="L510" s="664">
        <v>73.486509815668242</v>
      </c>
      <c r="M510" s="664">
        <v>3</v>
      </c>
      <c r="N510" s="665">
        <v>220.45952944700471</v>
      </c>
    </row>
    <row r="511" spans="1:14" ht="14.4" customHeight="1" x14ac:dyDescent="0.3">
      <c r="A511" s="660" t="s">
        <v>588</v>
      </c>
      <c r="B511" s="661" t="s">
        <v>589</v>
      </c>
      <c r="C511" s="662" t="s">
        <v>593</v>
      </c>
      <c r="D511" s="663" t="s">
        <v>3986</v>
      </c>
      <c r="E511" s="662" t="s">
        <v>616</v>
      </c>
      <c r="F511" s="663" t="s">
        <v>3992</v>
      </c>
      <c r="G511" s="662" t="s">
        <v>2238</v>
      </c>
      <c r="H511" s="662" t="s">
        <v>2324</v>
      </c>
      <c r="I511" s="662" t="s">
        <v>2325</v>
      </c>
      <c r="J511" s="662" t="s">
        <v>2326</v>
      </c>
      <c r="K511" s="662" t="s">
        <v>2327</v>
      </c>
      <c r="L511" s="664">
        <v>279.42</v>
      </c>
      <c r="M511" s="664">
        <v>1</v>
      </c>
      <c r="N511" s="665">
        <v>279.42</v>
      </c>
    </row>
    <row r="512" spans="1:14" ht="14.4" customHeight="1" x14ac:dyDescent="0.3">
      <c r="A512" s="660" t="s">
        <v>588</v>
      </c>
      <c r="B512" s="661" t="s">
        <v>589</v>
      </c>
      <c r="C512" s="662" t="s">
        <v>593</v>
      </c>
      <c r="D512" s="663" t="s">
        <v>3986</v>
      </c>
      <c r="E512" s="662" t="s">
        <v>616</v>
      </c>
      <c r="F512" s="663" t="s">
        <v>3992</v>
      </c>
      <c r="G512" s="662" t="s">
        <v>2238</v>
      </c>
      <c r="H512" s="662" t="s">
        <v>2328</v>
      </c>
      <c r="I512" s="662" t="s">
        <v>2329</v>
      </c>
      <c r="J512" s="662" t="s">
        <v>2330</v>
      </c>
      <c r="K512" s="662" t="s">
        <v>2331</v>
      </c>
      <c r="L512" s="664">
        <v>3844.5939999999996</v>
      </c>
      <c r="M512" s="664">
        <v>10</v>
      </c>
      <c r="N512" s="665">
        <v>38445.939999999995</v>
      </c>
    </row>
    <row r="513" spans="1:14" ht="14.4" customHeight="1" x14ac:dyDescent="0.3">
      <c r="A513" s="660" t="s">
        <v>588</v>
      </c>
      <c r="B513" s="661" t="s">
        <v>589</v>
      </c>
      <c r="C513" s="662" t="s">
        <v>593</v>
      </c>
      <c r="D513" s="663" t="s">
        <v>3986</v>
      </c>
      <c r="E513" s="662" t="s">
        <v>616</v>
      </c>
      <c r="F513" s="663" t="s">
        <v>3992</v>
      </c>
      <c r="G513" s="662" t="s">
        <v>2238</v>
      </c>
      <c r="H513" s="662" t="s">
        <v>2332</v>
      </c>
      <c r="I513" s="662" t="s">
        <v>2333</v>
      </c>
      <c r="J513" s="662" t="s">
        <v>2269</v>
      </c>
      <c r="K513" s="662" t="s">
        <v>2334</v>
      </c>
      <c r="L513" s="664">
        <v>66.840000000000018</v>
      </c>
      <c r="M513" s="664">
        <v>1</v>
      </c>
      <c r="N513" s="665">
        <v>66.840000000000018</v>
      </c>
    </row>
    <row r="514" spans="1:14" ht="14.4" customHeight="1" x14ac:dyDescent="0.3">
      <c r="A514" s="660" t="s">
        <v>588</v>
      </c>
      <c r="B514" s="661" t="s">
        <v>589</v>
      </c>
      <c r="C514" s="662" t="s">
        <v>593</v>
      </c>
      <c r="D514" s="663" t="s">
        <v>3986</v>
      </c>
      <c r="E514" s="662" t="s">
        <v>616</v>
      </c>
      <c r="F514" s="663" t="s">
        <v>3992</v>
      </c>
      <c r="G514" s="662" t="s">
        <v>2238</v>
      </c>
      <c r="H514" s="662" t="s">
        <v>2335</v>
      </c>
      <c r="I514" s="662" t="s">
        <v>2336</v>
      </c>
      <c r="J514" s="662" t="s">
        <v>2337</v>
      </c>
      <c r="K514" s="662" t="s">
        <v>2338</v>
      </c>
      <c r="L514" s="664">
        <v>51.62</v>
      </c>
      <c r="M514" s="664">
        <v>2</v>
      </c>
      <c r="N514" s="665">
        <v>103.24</v>
      </c>
    </row>
    <row r="515" spans="1:14" ht="14.4" customHeight="1" x14ac:dyDescent="0.3">
      <c r="A515" s="660" t="s">
        <v>588</v>
      </c>
      <c r="B515" s="661" t="s">
        <v>589</v>
      </c>
      <c r="C515" s="662" t="s">
        <v>593</v>
      </c>
      <c r="D515" s="663" t="s">
        <v>3986</v>
      </c>
      <c r="E515" s="662" t="s">
        <v>616</v>
      </c>
      <c r="F515" s="663" t="s">
        <v>3992</v>
      </c>
      <c r="G515" s="662" t="s">
        <v>2238</v>
      </c>
      <c r="H515" s="662" t="s">
        <v>2339</v>
      </c>
      <c r="I515" s="662" t="s">
        <v>2340</v>
      </c>
      <c r="J515" s="662" t="s">
        <v>2341</v>
      </c>
      <c r="K515" s="662" t="s">
        <v>2342</v>
      </c>
      <c r="L515" s="664">
        <v>85.419923306733509</v>
      </c>
      <c r="M515" s="664">
        <v>3</v>
      </c>
      <c r="N515" s="665">
        <v>256.25976992020054</v>
      </c>
    </row>
    <row r="516" spans="1:14" ht="14.4" customHeight="1" x14ac:dyDescent="0.3">
      <c r="A516" s="660" t="s">
        <v>588</v>
      </c>
      <c r="B516" s="661" t="s">
        <v>589</v>
      </c>
      <c r="C516" s="662" t="s">
        <v>593</v>
      </c>
      <c r="D516" s="663" t="s">
        <v>3986</v>
      </c>
      <c r="E516" s="662" t="s">
        <v>616</v>
      </c>
      <c r="F516" s="663" t="s">
        <v>3992</v>
      </c>
      <c r="G516" s="662" t="s">
        <v>2238</v>
      </c>
      <c r="H516" s="662" t="s">
        <v>2343</v>
      </c>
      <c r="I516" s="662" t="s">
        <v>2344</v>
      </c>
      <c r="J516" s="662" t="s">
        <v>2345</v>
      </c>
      <c r="K516" s="662" t="s">
        <v>2346</v>
      </c>
      <c r="L516" s="664">
        <v>37.840010646973795</v>
      </c>
      <c r="M516" s="664">
        <v>4</v>
      </c>
      <c r="N516" s="665">
        <v>151.36004258789518</v>
      </c>
    </row>
    <row r="517" spans="1:14" ht="14.4" customHeight="1" x14ac:dyDescent="0.3">
      <c r="A517" s="660" t="s">
        <v>588</v>
      </c>
      <c r="B517" s="661" t="s">
        <v>589</v>
      </c>
      <c r="C517" s="662" t="s">
        <v>593</v>
      </c>
      <c r="D517" s="663" t="s">
        <v>3986</v>
      </c>
      <c r="E517" s="662" t="s">
        <v>616</v>
      </c>
      <c r="F517" s="663" t="s">
        <v>3992</v>
      </c>
      <c r="G517" s="662" t="s">
        <v>2238</v>
      </c>
      <c r="H517" s="662" t="s">
        <v>2347</v>
      </c>
      <c r="I517" s="662" t="s">
        <v>2348</v>
      </c>
      <c r="J517" s="662" t="s">
        <v>2349</v>
      </c>
      <c r="K517" s="662" t="s">
        <v>2350</v>
      </c>
      <c r="L517" s="664">
        <v>34.430443856281485</v>
      </c>
      <c r="M517" s="664">
        <v>3</v>
      </c>
      <c r="N517" s="665">
        <v>103.29133156884446</v>
      </c>
    </row>
    <row r="518" spans="1:14" ht="14.4" customHeight="1" x14ac:dyDescent="0.3">
      <c r="A518" s="660" t="s">
        <v>588</v>
      </c>
      <c r="B518" s="661" t="s">
        <v>589</v>
      </c>
      <c r="C518" s="662" t="s">
        <v>593</v>
      </c>
      <c r="D518" s="663" t="s">
        <v>3986</v>
      </c>
      <c r="E518" s="662" t="s">
        <v>616</v>
      </c>
      <c r="F518" s="663" t="s">
        <v>3992</v>
      </c>
      <c r="G518" s="662" t="s">
        <v>2238</v>
      </c>
      <c r="H518" s="662" t="s">
        <v>2351</v>
      </c>
      <c r="I518" s="662" t="s">
        <v>2352</v>
      </c>
      <c r="J518" s="662" t="s">
        <v>2349</v>
      </c>
      <c r="K518" s="662" t="s">
        <v>2353</v>
      </c>
      <c r="L518" s="664">
        <v>96.510767085900127</v>
      </c>
      <c r="M518" s="664">
        <v>22</v>
      </c>
      <c r="N518" s="665">
        <v>2123.2368758898028</v>
      </c>
    </row>
    <row r="519" spans="1:14" ht="14.4" customHeight="1" x14ac:dyDescent="0.3">
      <c r="A519" s="660" t="s">
        <v>588</v>
      </c>
      <c r="B519" s="661" t="s">
        <v>589</v>
      </c>
      <c r="C519" s="662" t="s">
        <v>593</v>
      </c>
      <c r="D519" s="663" t="s">
        <v>3986</v>
      </c>
      <c r="E519" s="662" t="s">
        <v>616</v>
      </c>
      <c r="F519" s="663" t="s">
        <v>3992</v>
      </c>
      <c r="G519" s="662" t="s">
        <v>2238</v>
      </c>
      <c r="H519" s="662" t="s">
        <v>2354</v>
      </c>
      <c r="I519" s="662" t="s">
        <v>2355</v>
      </c>
      <c r="J519" s="662" t="s">
        <v>2349</v>
      </c>
      <c r="K519" s="662" t="s">
        <v>2356</v>
      </c>
      <c r="L519" s="664">
        <v>122.97</v>
      </c>
      <c r="M519" s="664">
        <v>1</v>
      </c>
      <c r="N519" s="665">
        <v>122.97</v>
      </c>
    </row>
    <row r="520" spans="1:14" ht="14.4" customHeight="1" x14ac:dyDescent="0.3">
      <c r="A520" s="660" t="s">
        <v>588</v>
      </c>
      <c r="B520" s="661" t="s">
        <v>589</v>
      </c>
      <c r="C520" s="662" t="s">
        <v>593</v>
      </c>
      <c r="D520" s="663" t="s">
        <v>3986</v>
      </c>
      <c r="E520" s="662" t="s">
        <v>616</v>
      </c>
      <c r="F520" s="663" t="s">
        <v>3992</v>
      </c>
      <c r="G520" s="662" t="s">
        <v>2238</v>
      </c>
      <c r="H520" s="662" t="s">
        <v>2357</v>
      </c>
      <c r="I520" s="662" t="s">
        <v>2358</v>
      </c>
      <c r="J520" s="662" t="s">
        <v>2359</v>
      </c>
      <c r="K520" s="662" t="s">
        <v>2360</v>
      </c>
      <c r="L520" s="664">
        <v>1452.0611935864147</v>
      </c>
      <c r="M520" s="664">
        <v>13</v>
      </c>
      <c r="N520" s="665">
        <v>18876.795516623391</v>
      </c>
    </row>
    <row r="521" spans="1:14" ht="14.4" customHeight="1" x14ac:dyDescent="0.3">
      <c r="A521" s="660" t="s">
        <v>588</v>
      </c>
      <c r="B521" s="661" t="s">
        <v>589</v>
      </c>
      <c r="C521" s="662" t="s">
        <v>593</v>
      </c>
      <c r="D521" s="663" t="s">
        <v>3986</v>
      </c>
      <c r="E521" s="662" t="s">
        <v>616</v>
      </c>
      <c r="F521" s="663" t="s">
        <v>3992</v>
      </c>
      <c r="G521" s="662" t="s">
        <v>2238</v>
      </c>
      <c r="H521" s="662" t="s">
        <v>2361</v>
      </c>
      <c r="I521" s="662" t="s">
        <v>2362</v>
      </c>
      <c r="J521" s="662" t="s">
        <v>2359</v>
      </c>
      <c r="K521" s="662" t="s">
        <v>2363</v>
      </c>
      <c r="L521" s="664">
        <v>1964.0026409606194</v>
      </c>
      <c r="M521" s="664">
        <v>7</v>
      </c>
      <c r="N521" s="665">
        <v>13748.018486724335</v>
      </c>
    </row>
    <row r="522" spans="1:14" ht="14.4" customHeight="1" x14ac:dyDescent="0.3">
      <c r="A522" s="660" t="s">
        <v>588</v>
      </c>
      <c r="B522" s="661" t="s">
        <v>589</v>
      </c>
      <c r="C522" s="662" t="s">
        <v>593</v>
      </c>
      <c r="D522" s="663" t="s">
        <v>3986</v>
      </c>
      <c r="E522" s="662" t="s">
        <v>616</v>
      </c>
      <c r="F522" s="663" t="s">
        <v>3992</v>
      </c>
      <c r="G522" s="662" t="s">
        <v>2238</v>
      </c>
      <c r="H522" s="662" t="s">
        <v>2364</v>
      </c>
      <c r="I522" s="662" t="s">
        <v>2365</v>
      </c>
      <c r="J522" s="662" t="s">
        <v>2359</v>
      </c>
      <c r="K522" s="662" t="s">
        <v>2366</v>
      </c>
      <c r="L522" s="664">
        <v>2475.9499999999998</v>
      </c>
      <c r="M522" s="664">
        <v>5</v>
      </c>
      <c r="N522" s="665">
        <v>12379.749999999998</v>
      </c>
    </row>
    <row r="523" spans="1:14" ht="14.4" customHeight="1" x14ac:dyDescent="0.3">
      <c r="A523" s="660" t="s">
        <v>588</v>
      </c>
      <c r="B523" s="661" t="s">
        <v>589</v>
      </c>
      <c r="C523" s="662" t="s">
        <v>593</v>
      </c>
      <c r="D523" s="663" t="s">
        <v>3986</v>
      </c>
      <c r="E523" s="662" t="s">
        <v>616</v>
      </c>
      <c r="F523" s="663" t="s">
        <v>3992</v>
      </c>
      <c r="G523" s="662" t="s">
        <v>2238</v>
      </c>
      <c r="H523" s="662" t="s">
        <v>2367</v>
      </c>
      <c r="I523" s="662" t="s">
        <v>2368</v>
      </c>
      <c r="J523" s="662" t="s">
        <v>2369</v>
      </c>
      <c r="K523" s="662" t="s">
        <v>2370</v>
      </c>
      <c r="L523" s="664">
        <v>57.810423638143703</v>
      </c>
      <c r="M523" s="664">
        <v>1</v>
      </c>
      <c r="N523" s="665">
        <v>57.810423638143703</v>
      </c>
    </row>
    <row r="524" spans="1:14" ht="14.4" customHeight="1" x14ac:dyDescent="0.3">
      <c r="A524" s="660" t="s">
        <v>588</v>
      </c>
      <c r="B524" s="661" t="s">
        <v>589</v>
      </c>
      <c r="C524" s="662" t="s">
        <v>593</v>
      </c>
      <c r="D524" s="663" t="s">
        <v>3986</v>
      </c>
      <c r="E524" s="662" t="s">
        <v>616</v>
      </c>
      <c r="F524" s="663" t="s">
        <v>3992</v>
      </c>
      <c r="G524" s="662" t="s">
        <v>2238</v>
      </c>
      <c r="H524" s="662" t="s">
        <v>2371</v>
      </c>
      <c r="I524" s="662" t="s">
        <v>2372</v>
      </c>
      <c r="J524" s="662" t="s">
        <v>2369</v>
      </c>
      <c r="K524" s="662" t="s">
        <v>2373</v>
      </c>
      <c r="L524" s="664">
        <v>103.52000000000004</v>
      </c>
      <c r="M524" s="664">
        <v>2</v>
      </c>
      <c r="N524" s="665">
        <v>207.04000000000008</v>
      </c>
    </row>
    <row r="525" spans="1:14" ht="14.4" customHeight="1" x14ac:dyDescent="0.3">
      <c r="A525" s="660" t="s">
        <v>588</v>
      </c>
      <c r="B525" s="661" t="s">
        <v>589</v>
      </c>
      <c r="C525" s="662" t="s">
        <v>593</v>
      </c>
      <c r="D525" s="663" t="s">
        <v>3986</v>
      </c>
      <c r="E525" s="662" t="s">
        <v>616</v>
      </c>
      <c r="F525" s="663" t="s">
        <v>3992</v>
      </c>
      <c r="G525" s="662" t="s">
        <v>2238</v>
      </c>
      <c r="H525" s="662" t="s">
        <v>2374</v>
      </c>
      <c r="I525" s="662" t="s">
        <v>2375</v>
      </c>
      <c r="J525" s="662" t="s">
        <v>2376</v>
      </c>
      <c r="K525" s="662" t="s">
        <v>2377</v>
      </c>
      <c r="L525" s="664">
        <v>337.80000000000007</v>
      </c>
      <c r="M525" s="664">
        <v>1</v>
      </c>
      <c r="N525" s="665">
        <v>337.80000000000007</v>
      </c>
    </row>
    <row r="526" spans="1:14" ht="14.4" customHeight="1" x14ac:dyDescent="0.3">
      <c r="A526" s="660" t="s">
        <v>588</v>
      </c>
      <c r="B526" s="661" t="s">
        <v>589</v>
      </c>
      <c r="C526" s="662" t="s">
        <v>593</v>
      </c>
      <c r="D526" s="663" t="s">
        <v>3986</v>
      </c>
      <c r="E526" s="662" t="s">
        <v>616</v>
      </c>
      <c r="F526" s="663" t="s">
        <v>3992</v>
      </c>
      <c r="G526" s="662" t="s">
        <v>2238</v>
      </c>
      <c r="H526" s="662" t="s">
        <v>2378</v>
      </c>
      <c r="I526" s="662" t="s">
        <v>2378</v>
      </c>
      <c r="J526" s="662" t="s">
        <v>2379</v>
      </c>
      <c r="K526" s="662" t="s">
        <v>1025</v>
      </c>
      <c r="L526" s="664">
        <v>156.10716390523942</v>
      </c>
      <c r="M526" s="664">
        <v>1</v>
      </c>
      <c r="N526" s="665">
        <v>156.10716390523942</v>
      </c>
    </row>
    <row r="527" spans="1:14" ht="14.4" customHeight="1" x14ac:dyDescent="0.3">
      <c r="A527" s="660" t="s">
        <v>588</v>
      </c>
      <c r="B527" s="661" t="s">
        <v>589</v>
      </c>
      <c r="C527" s="662" t="s">
        <v>593</v>
      </c>
      <c r="D527" s="663" t="s">
        <v>3986</v>
      </c>
      <c r="E527" s="662" t="s">
        <v>616</v>
      </c>
      <c r="F527" s="663" t="s">
        <v>3992</v>
      </c>
      <c r="G527" s="662" t="s">
        <v>2238</v>
      </c>
      <c r="H527" s="662" t="s">
        <v>2380</v>
      </c>
      <c r="I527" s="662" t="s">
        <v>2381</v>
      </c>
      <c r="J527" s="662" t="s">
        <v>2382</v>
      </c>
      <c r="K527" s="662" t="s">
        <v>766</v>
      </c>
      <c r="L527" s="664">
        <v>46.977103272046236</v>
      </c>
      <c r="M527" s="664">
        <v>27</v>
      </c>
      <c r="N527" s="665">
        <v>1268.3817883452484</v>
      </c>
    </row>
    <row r="528" spans="1:14" ht="14.4" customHeight="1" x14ac:dyDescent="0.3">
      <c r="A528" s="660" t="s">
        <v>588</v>
      </c>
      <c r="B528" s="661" t="s">
        <v>589</v>
      </c>
      <c r="C528" s="662" t="s">
        <v>593</v>
      </c>
      <c r="D528" s="663" t="s">
        <v>3986</v>
      </c>
      <c r="E528" s="662" t="s">
        <v>616</v>
      </c>
      <c r="F528" s="663" t="s">
        <v>3992</v>
      </c>
      <c r="G528" s="662" t="s">
        <v>2238</v>
      </c>
      <c r="H528" s="662" t="s">
        <v>2383</v>
      </c>
      <c r="I528" s="662" t="s">
        <v>2384</v>
      </c>
      <c r="J528" s="662" t="s">
        <v>2385</v>
      </c>
      <c r="K528" s="662" t="s">
        <v>2386</v>
      </c>
      <c r="L528" s="664">
        <v>47.206931172348156</v>
      </c>
      <c r="M528" s="664">
        <v>19</v>
      </c>
      <c r="N528" s="665">
        <v>896.93169227461499</v>
      </c>
    </row>
    <row r="529" spans="1:14" ht="14.4" customHeight="1" x14ac:dyDescent="0.3">
      <c r="A529" s="660" t="s">
        <v>588</v>
      </c>
      <c r="B529" s="661" t="s">
        <v>589</v>
      </c>
      <c r="C529" s="662" t="s">
        <v>593</v>
      </c>
      <c r="D529" s="663" t="s">
        <v>3986</v>
      </c>
      <c r="E529" s="662" t="s">
        <v>616</v>
      </c>
      <c r="F529" s="663" t="s">
        <v>3992</v>
      </c>
      <c r="G529" s="662" t="s">
        <v>2238</v>
      </c>
      <c r="H529" s="662" t="s">
        <v>2387</v>
      </c>
      <c r="I529" s="662" t="s">
        <v>2388</v>
      </c>
      <c r="J529" s="662" t="s">
        <v>2389</v>
      </c>
      <c r="K529" s="662" t="s">
        <v>2390</v>
      </c>
      <c r="L529" s="664">
        <v>98.07</v>
      </c>
      <c r="M529" s="664">
        <v>4</v>
      </c>
      <c r="N529" s="665">
        <v>392.28</v>
      </c>
    </row>
    <row r="530" spans="1:14" ht="14.4" customHeight="1" x14ac:dyDescent="0.3">
      <c r="A530" s="660" t="s">
        <v>588</v>
      </c>
      <c r="B530" s="661" t="s">
        <v>589</v>
      </c>
      <c r="C530" s="662" t="s">
        <v>593</v>
      </c>
      <c r="D530" s="663" t="s">
        <v>3986</v>
      </c>
      <c r="E530" s="662" t="s">
        <v>616</v>
      </c>
      <c r="F530" s="663" t="s">
        <v>3992</v>
      </c>
      <c r="G530" s="662" t="s">
        <v>2238</v>
      </c>
      <c r="H530" s="662" t="s">
        <v>2391</v>
      </c>
      <c r="I530" s="662" t="s">
        <v>2392</v>
      </c>
      <c r="J530" s="662" t="s">
        <v>2393</v>
      </c>
      <c r="K530" s="662" t="s">
        <v>2394</v>
      </c>
      <c r="L530" s="664">
        <v>331.22632582179716</v>
      </c>
      <c r="M530" s="664">
        <v>3</v>
      </c>
      <c r="N530" s="665">
        <v>993.67897746539143</v>
      </c>
    </row>
    <row r="531" spans="1:14" ht="14.4" customHeight="1" x14ac:dyDescent="0.3">
      <c r="A531" s="660" t="s">
        <v>588</v>
      </c>
      <c r="B531" s="661" t="s">
        <v>589</v>
      </c>
      <c r="C531" s="662" t="s">
        <v>593</v>
      </c>
      <c r="D531" s="663" t="s">
        <v>3986</v>
      </c>
      <c r="E531" s="662" t="s">
        <v>616</v>
      </c>
      <c r="F531" s="663" t="s">
        <v>3992</v>
      </c>
      <c r="G531" s="662" t="s">
        <v>2238</v>
      </c>
      <c r="H531" s="662" t="s">
        <v>2395</v>
      </c>
      <c r="I531" s="662" t="s">
        <v>2396</v>
      </c>
      <c r="J531" s="662" t="s">
        <v>2385</v>
      </c>
      <c r="K531" s="662" t="s">
        <v>2397</v>
      </c>
      <c r="L531" s="664">
        <v>71.393967695602527</v>
      </c>
      <c r="M531" s="664">
        <v>10</v>
      </c>
      <c r="N531" s="665">
        <v>713.93967695602532</v>
      </c>
    </row>
    <row r="532" spans="1:14" ht="14.4" customHeight="1" x14ac:dyDescent="0.3">
      <c r="A532" s="660" t="s">
        <v>588</v>
      </c>
      <c r="B532" s="661" t="s">
        <v>589</v>
      </c>
      <c r="C532" s="662" t="s">
        <v>593</v>
      </c>
      <c r="D532" s="663" t="s">
        <v>3986</v>
      </c>
      <c r="E532" s="662" t="s">
        <v>616</v>
      </c>
      <c r="F532" s="663" t="s">
        <v>3992</v>
      </c>
      <c r="G532" s="662" t="s">
        <v>2238</v>
      </c>
      <c r="H532" s="662" t="s">
        <v>2398</v>
      </c>
      <c r="I532" s="662" t="s">
        <v>2399</v>
      </c>
      <c r="J532" s="662" t="s">
        <v>2400</v>
      </c>
      <c r="K532" s="662" t="s">
        <v>2088</v>
      </c>
      <c r="L532" s="664">
        <v>48.827169181340913</v>
      </c>
      <c r="M532" s="664">
        <v>7</v>
      </c>
      <c r="N532" s="665">
        <v>341.79018426938637</v>
      </c>
    </row>
    <row r="533" spans="1:14" ht="14.4" customHeight="1" x14ac:dyDescent="0.3">
      <c r="A533" s="660" t="s">
        <v>588</v>
      </c>
      <c r="B533" s="661" t="s">
        <v>589</v>
      </c>
      <c r="C533" s="662" t="s">
        <v>593</v>
      </c>
      <c r="D533" s="663" t="s">
        <v>3986</v>
      </c>
      <c r="E533" s="662" t="s">
        <v>616</v>
      </c>
      <c r="F533" s="663" t="s">
        <v>3992</v>
      </c>
      <c r="G533" s="662" t="s">
        <v>2238</v>
      </c>
      <c r="H533" s="662" t="s">
        <v>2401</v>
      </c>
      <c r="I533" s="662" t="s">
        <v>2402</v>
      </c>
      <c r="J533" s="662" t="s">
        <v>2403</v>
      </c>
      <c r="K533" s="662" t="s">
        <v>1161</v>
      </c>
      <c r="L533" s="664">
        <v>89.25</v>
      </c>
      <c r="M533" s="664">
        <v>1</v>
      </c>
      <c r="N533" s="665">
        <v>89.25</v>
      </c>
    </row>
    <row r="534" spans="1:14" ht="14.4" customHeight="1" x14ac:dyDescent="0.3">
      <c r="A534" s="660" t="s">
        <v>588</v>
      </c>
      <c r="B534" s="661" t="s">
        <v>589</v>
      </c>
      <c r="C534" s="662" t="s">
        <v>593</v>
      </c>
      <c r="D534" s="663" t="s">
        <v>3986</v>
      </c>
      <c r="E534" s="662" t="s">
        <v>616</v>
      </c>
      <c r="F534" s="663" t="s">
        <v>3992</v>
      </c>
      <c r="G534" s="662" t="s">
        <v>2238</v>
      </c>
      <c r="H534" s="662" t="s">
        <v>2404</v>
      </c>
      <c r="I534" s="662" t="s">
        <v>2405</v>
      </c>
      <c r="J534" s="662" t="s">
        <v>2406</v>
      </c>
      <c r="K534" s="662" t="s">
        <v>1025</v>
      </c>
      <c r="L534" s="664">
        <v>82.26</v>
      </c>
      <c r="M534" s="664">
        <v>1</v>
      </c>
      <c r="N534" s="665">
        <v>82.26</v>
      </c>
    </row>
    <row r="535" spans="1:14" ht="14.4" customHeight="1" x14ac:dyDescent="0.3">
      <c r="A535" s="660" t="s">
        <v>588</v>
      </c>
      <c r="B535" s="661" t="s">
        <v>589</v>
      </c>
      <c r="C535" s="662" t="s">
        <v>593</v>
      </c>
      <c r="D535" s="663" t="s">
        <v>3986</v>
      </c>
      <c r="E535" s="662" t="s">
        <v>616</v>
      </c>
      <c r="F535" s="663" t="s">
        <v>3992</v>
      </c>
      <c r="G535" s="662" t="s">
        <v>2238</v>
      </c>
      <c r="H535" s="662" t="s">
        <v>2407</v>
      </c>
      <c r="I535" s="662" t="s">
        <v>2408</v>
      </c>
      <c r="J535" s="662" t="s">
        <v>2409</v>
      </c>
      <c r="K535" s="662" t="s">
        <v>2410</v>
      </c>
      <c r="L535" s="664">
        <v>30.630054092260057</v>
      </c>
      <c r="M535" s="664">
        <v>3</v>
      </c>
      <c r="N535" s="665">
        <v>91.890162276780174</v>
      </c>
    </row>
    <row r="536" spans="1:14" ht="14.4" customHeight="1" x14ac:dyDescent="0.3">
      <c r="A536" s="660" t="s">
        <v>588</v>
      </c>
      <c r="B536" s="661" t="s">
        <v>589</v>
      </c>
      <c r="C536" s="662" t="s">
        <v>593</v>
      </c>
      <c r="D536" s="663" t="s">
        <v>3986</v>
      </c>
      <c r="E536" s="662" t="s">
        <v>616</v>
      </c>
      <c r="F536" s="663" t="s">
        <v>3992</v>
      </c>
      <c r="G536" s="662" t="s">
        <v>2238</v>
      </c>
      <c r="H536" s="662" t="s">
        <v>2411</v>
      </c>
      <c r="I536" s="662" t="s">
        <v>2412</v>
      </c>
      <c r="J536" s="662" t="s">
        <v>2413</v>
      </c>
      <c r="K536" s="662" t="s">
        <v>2414</v>
      </c>
      <c r="L536" s="664">
        <v>23.94501886705573</v>
      </c>
      <c r="M536" s="664">
        <v>2</v>
      </c>
      <c r="N536" s="665">
        <v>47.890037734111459</v>
      </c>
    </row>
    <row r="537" spans="1:14" ht="14.4" customHeight="1" x14ac:dyDescent="0.3">
      <c r="A537" s="660" t="s">
        <v>588</v>
      </c>
      <c r="B537" s="661" t="s">
        <v>589</v>
      </c>
      <c r="C537" s="662" t="s">
        <v>593</v>
      </c>
      <c r="D537" s="663" t="s">
        <v>3986</v>
      </c>
      <c r="E537" s="662" t="s">
        <v>616</v>
      </c>
      <c r="F537" s="663" t="s">
        <v>3992</v>
      </c>
      <c r="G537" s="662" t="s">
        <v>2238</v>
      </c>
      <c r="H537" s="662" t="s">
        <v>2415</v>
      </c>
      <c r="I537" s="662" t="s">
        <v>2416</v>
      </c>
      <c r="J537" s="662" t="s">
        <v>2417</v>
      </c>
      <c r="K537" s="662" t="s">
        <v>2418</v>
      </c>
      <c r="L537" s="664">
        <v>26.110000000000003</v>
      </c>
      <c r="M537" s="664">
        <v>1</v>
      </c>
      <c r="N537" s="665">
        <v>26.110000000000003</v>
      </c>
    </row>
    <row r="538" spans="1:14" ht="14.4" customHeight="1" x14ac:dyDescent="0.3">
      <c r="A538" s="660" t="s">
        <v>588</v>
      </c>
      <c r="B538" s="661" t="s">
        <v>589</v>
      </c>
      <c r="C538" s="662" t="s">
        <v>593</v>
      </c>
      <c r="D538" s="663" t="s">
        <v>3986</v>
      </c>
      <c r="E538" s="662" t="s">
        <v>616</v>
      </c>
      <c r="F538" s="663" t="s">
        <v>3992</v>
      </c>
      <c r="G538" s="662" t="s">
        <v>2238</v>
      </c>
      <c r="H538" s="662" t="s">
        <v>2419</v>
      </c>
      <c r="I538" s="662" t="s">
        <v>2420</v>
      </c>
      <c r="J538" s="662" t="s">
        <v>2421</v>
      </c>
      <c r="K538" s="662" t="s">
        <v>2422</v>
      </c>
      <c r="L538" s="664">
        <v>62.349253806761574</v>
      </c>
      <c r="M538" s="664">
        <v>12</v>
      </c>
      <c r="N538" s="665">
        <v>748.19104568113892</v>
      </c>
    </row>
    <row r="539" spans="1:14" ht="14.4" customHeight="1" x14ac:dyDescent="0.3">
      <c r="A539" s="660" t="s">
        <v>588</v>
      </c>
      <c r="B539" s="661" t="s">
        <v>589</v>
      </c>
      <c r="C539" s="662" t="s">
        <v>593</v>
      </c>
      <c r="D539" s="663" t="s">
        <v>3986</v>
      </c>
      <c r="E539" s="662" t="s">
        <v>616</v>
      </c>
      <c r="F539" s="663" t="s">
        <v>3992</v>
      </c>
      <c r="G539" s="662" t="s">
        <v>2238</v>
      </c>
      <c r="H539" s="662" t="s">
        <v>2423</v>
      </c>
      <c r="I539" s="662" t="s">
        <v>2424</v>
      </c>
      <c r="J539" s="662" t="s">
        <v>2251</v>
      </c>
      <c r="K539" s="662" t="s">
        <v>2425</v>
      </c>
      <c r="L539" s="664">
        <v>61.471622021843402</v>
      </c>
      <c r="M539" s="664">
        <v>8</v>
      </c>
      <c r="N539" s="665">
        <v>491.77297617474721</v>
      </c>
    </row>
    <row r="540" spans="1:14" ht="14.4" customHeight="1" x14ac:dyDescent="0.3">
      <c r="A540" s="660" t="s">
        <v>588</v>
      </c>
      <c r="B540" s="661" t="s">
        <v>589</v>
      </c>
      <c r="C540" s="662" t="s">
        <v>593</v>
      </c>
      <c r="D540" s="663" t="s">
        <v>3986</v>
      </c>
      <c r="E540" s="662" t="s">
        <v>616</v>
      </c>
      <c r="F540" s="663" t="s">
        <v>3992</v>
      </c>
      <c r="G540" s="662" t="s">
        <v>2238</v>
      </c>
      <c r="H540" s="662" t="s">
        <v>2426</v>
      </c>
      <c r="I540" s="662" t="s">
        <v>2427</v>
      </c>
      <c r="J540" s="662" t="s">
        <v>2428</v>
      </c>
      <c r="K540" s="662" t="s">
        <v>2429</v>
      </c>
      <c r="L540" s="664">
        <v>92.883065338676815</v>
      </c>
      <c r="M540" s="664">
        <v>17</v>
      </c>
      <c r="N540" s="665">
        <v>1579.0121107575058</v>
      </c>
    </row>
    <row r="541" spans="1:14" ht="14.4" customHeight="1" x14ac:dyDescent="0.3">
      <c r="A541" s="660" t="s">
        <v>588</v>
      </c>
      <c r="B541" s="661" t="s">
        <v>589</v>
      </c>
      <c r="C541" s="662" t="s">
        <v>593</v>
      </c>
      <c r="D541" s="663" t="s">
        <v>3986</v>
      </c>
      <c r="E541" s="662" t="s">
        <v>616</v>
      </c>
      <c r="F541" s="663" t="s">
        <v>3992</v>
      </c>
      <c r="G541" s="662" t="s">
        <v>2238</v>
      </c>
      <c r="H541" s="662" t="s">
        <v>2430</v>
      </c>
      <c r="I541" s="662" t="s">
        <v>2430</v>
      </c>
      <c r="J541" s="662" t="s">
        <v>2431</v>
      </c>
      <c r="K541" s="662" t="s">
        <v>2432</v>
      </c>
      <c r="L541" s="664">
        <v>113.03</v>
      </c>
      <c r="M541" s="664">
        <v>1</v>
      </c>
      <c r="N541" s="665">
        <v>113.03</v>
      </c>
    </row>
    <row r="542" spans="1:14" ht="14.4" customHeight="1" x14ac:dyDescent="0.3">
      <c r="A542" s="660" t="s">
        <v>588</v>
      </c>
      <c r="B542" s="661" t="s">
        <v>589</v>
      </c>
      <c r="C542" s="662" t="s">
        <v>593</v>
      </c>
      <c r="D542" s="663" t="s">
        <v>3986</v>
      </c>
      <c r="E542" s="662" t="s">
        <v>616</v>
      </c>
      <c r="F542" s="663" t="s">
        <v>3992</v>
      </c>
      <c r="G542" s="662" t="s">
        <v>2238</v>
      </c>
      <c r="H542" s="662" t="s">
        <v>2433</v>
      </c>
      <c r="I542" s="662" t="s">
        <v>2434</v>
      </c>
      <c r="J542" s="662" t="s">
        <v>2435</v>
      </c>
      <c r="K542" s="662" t="s">
        <v>2436</v>
      </c>
      <c r="L542" s="664">
        <v>250.10999999999999</v>
      </c>
      <c r="M542" s="664">
        <v>1</v>
      </c>
      <c r="N542" s="665">
        <v>250.10999999999999</v>
      </c>
    </row>
    <row r="543" spans="1:14" ht="14.4" customHeight="1" x14ac:dyDescent="0.3">
      <c r="A543" s="660" t="s">
        <v>588</v>
      </c>
      <c r="B543" s="661" t="s">
        <v>589</v>
      </c>
      <c r="C543" s="662" t="s">
        <v>593</v>
      </c>
      <c r="D543" s="663" t="s">
        <v>3986</v>
      </c>
      <c r="E543" s="662" t="s">
        <v>616</v>
      </c>
      <c r="F543" s="663" t="s">
        <v>3992</v>
      </c>
      <c r="G543" s="662" t="s">
        <v>2238</v>
      </c>
      <c r="H543" s="662" t="s">
        <v>2437</v>
      </c>
      <c r="I543" s="662" t="s">
        <v>2438</v>
      </c>
      <c r="J543" s="662" t="s">
        <v>2439</v>
      </c>
      <c r="K543" s="662" t="s">
        <v>2440</v>
      </c>
      <c r="L543" s="664">
        <v>52.809999999999988</v>
      </c>
      <c r="M543" s="664">
        <v>1</v>
      </c>
      <c r="N543" s="665">
        <v>52.809999999999988</v>
      </c>
    </row>
    <row r="544" spans="1:14" ht="14.4" customHeight="1" x14ac:dyDescent="0.3">
      <c r="A544" s="660" t="s">
        <v>588</v>
      </c>
      <c r="B544" s="661" t="s">
        <v>589</v>
      </c>
      <c r="C544" s="662" t="s">
        <v>593</v>
      </c>
      <c r="D544" s="663" t="s">
        <v>3986</v>
      </c>
      <c r="E544" s="662" t="s">
        <v>616</v>
      </c>
      <c r="F544" s="663" t="s">
        <v>3992</v>
      </c>
      <c r="G544" s="662" t="s">
        <v>2238</v>
      </c>
      <c r="H544" s="662" t="s">
        <v>2441</v>
      </c>
      <c r="I544" s="662" t="s">
        <v>2442</v>
      </c>
      <c r="J544" s="662" t="s">
        <v>2308</v>
      </c>
      <c r="K544" s="662" t="s">
        <v>2443</v>
      </c>
      <c r="L544" s="664">
        <v>74.971021536978284</v>
      </c>
      <c r="M544" s="664">
        <v>58</v>
      </c>
      <c r="N544" s="665">
        <v>4348.3192491447408</v>
      </c>
    </row>
    <row r="545" spans="1:14" ht="14.4" customHeight="1" x14ac:dyDescent="0.3">
      <c r="A545" s="660" t="s">
        <v>588</v>
      </c>
      <c r="B545" s="661" t="s">
        <v>589</v>
      </c>
      <c r="C545" s="662" t="s">
        <v>593</v>
      </c>
      <c r="D545" s="663" t="s">
        <v>3986</v>
      </c>
      <c r="E545" s="662" t="s">
        <v>616</v>
      </c>
      <c r="F545" s="663" t="s">
        <v>3992</v>
      </c>
      <c r="G545" s="662" t="s">
        <v>2238</v>
      </c>
      <c r="H545" s="662" t="s">
        <v>2444</v>
      </c>
      <c r="I545" s="662" t="s">
        <v>2445</v>
      </c>
      <c r="J545" s="662" t="s">
        <v>2446</v>
      </c>
      <c r="K545" s="662" t="s">
        <v>2447</v>
      </c>
      <c r="L545" s="664">
        <v>70.93673145870055</v>
      </c>
      <c r="M545" s="664">
        <v>183</v>
      </c>
      <c r="N545" s="665">
        <v>12981.421856942201</v>
      </c>
    </row>
    <row r="546" spans="1:14" ht="14.4" customHeight="1" x14ac:dyDescent="0.3">
      <c r="A546" s="660" t="s">
        <v>588</v>
      </c>
      <c r="B546" s="661" t="s">
        <v>589</v>
      </c>
      <c r="C546" s="662" t="s">
        <v>593</v>
      </c>
      <c r="D546" s="663" t="s">
        <v>3986</v>
      </c>
      <c r="E546" s="662" t="s">
        <v>616</v>
      </c>
      <c r="F546" s="663" t="s">
        <v>3992</v>
      </c>
      <c r="G546" s="662" t="s">
        <v>2238</v>
      </c>
      <c r="H546" s="662" t="s">
        <v>2448</v>
      </c>
      <c r="I546" s="662" t="s">
        <v>2449</v>
      </c>
      <c r="J546" s="662" t="s">
        <v>2450</v>
      </c>
      <c r="K546" s="662" t="s">
        <v>2451</v>
      </c>
      <c r="L546" s="664">
        <v>18.89</v>
      </c>
      <c r="M546" s="664">
        <v>1</v>
      </c>
      <c r="N546" s="665">
        <v>18.89</v>
      </c>
    </row>
    <row r="547" spans="1:14" ht="14.4" customHeight="1" x14ac:dyDescent="0.3">
      <c r="A547" s="660" t="s">
        <v>588</v>
      </c>
      <c r="B547" s="661" t="s">
        <v>589</v>
      </c>
      <c r="C547" s="662" t="s">
        <v>593</v>
      </c>
      <c r="D547" s="663" t="s">
        <v>3986</v>
      </c>
      <c r="E547" s="662" t="s">
        <v>616</v>
      </c>
      <c r="F547" s="663" t="s">
        <v>3992</v>
      </c>
      <c r="G547" s="662" t="s">
        <v>2238</v>
      </c>
      <c r="H547" s="662" t="s">
        <v>2452</v>
      </c>
      <c r="I547" s="662" t="s">
        <v>2452</v>
      </c>
      <c r="J547" s="662" t="s">
        <v>2453</v>
      </c>
      <c r="K547" s="662" t="s">
        <v>2454</v>
      </c>
      <c r="L547" s="664">
        <v>107.71999999999996</v>
      </c>
      <c r="M547" s="664">
        <v>1</v>
      </c>
      <c r="N547" s="665">
        <v>107.71999999999996</v>
      </c>
    </row>
    <row r="548" spans="1:14" ht="14.4" customHeight="1" x14ac:dyDescent="0.3">
      <c r="A548" s="660" t="s">
        <v>588</v>
      </c>
      <c r="B548" s="661" t="s">
        <v>589</v>
      </c>
      <c r="C548" s="662" t="s">
        <v>593</v>
      </c>
      <c r="D548" s="663" t="s">
        <v>3986</v>
      </c>
      <c r="E548" s="662" t="s">
        <v>616</v>
      </c>
      <c r="F548" s="663" t="s">
        <v>3992</v>
      </c>
      <c r="G548" s="662" t="s">
        <v>2238</v>
      </c>
      <c r="H548" s="662" t="s">
        <v>2455</v>
      </c>
      <c r="I548" s="662" t="s">
        <v>2456</v>
      </c>
      <c r="J548" s="662" t="s">
        <v>2457</v>
      </c>
      <c r="K548" s="662" t="s">
        <v>2458</v>
      </c>
      <c r="L548" s="664">
        <v>91.296666666666667</v>
      </c>
      <c r="M548" s="664">
        <v>3</v>
      </c>
      <c r="N548" s="665">
        <v>273.89</v>
      </c>
    </row>
    <row r="549" spans="1:14" ht="14.4" customHeight="1" x14ac:dyDescent="0.3">
      <c r="A549" s="660" t="s">
        <v>588</v>
      </c>
      <c r="B549" s="661" t="s">
        <v>589</v>
      </c>
      <c r="C549" s="662" t="s">
        <v>593</v>
      </c>
      <c r="D549" s="663" t="s">
        <v>3986</v>
      </c>
      <c r="E549" s="662" t="s">
        <v>616</v>
      </c>
      <c r="F549" s="663" t="s">
        <v>3992</v>
      </c>
      <c r="G549" s="662" t="s">
        <v>2238</v>
      </c>
      <c r="H549" s="662" t="s">
        <v>2459</v>
      </c>
      <c r="I549" s="662" t="s">
        <v>2460</v>
      </c>
      <c r="J549" s="662" t="s">
        <v>2461</v>
      </c>
      <c r="K549" s="662" t="s">
        <v>2462</v>
      </c>
      <c r="L549" s="664">
        <v>102.89000000000003</v>
      </c>
      <c r="M549" s="664">
        <v>3</v>
      </c>
      <c r="N549" s="665">
        <v>308.67000000000007</v>
      </c>
    </row>
    <row r="550" spans="1:14" ht="14.4" customHeight="1" x14ac:dyDescent="0.3">
      <c r="A550" s="660" t="s">
        <v>588</v>
      </c>
      <c r="B550" s="661" t="s">
        <v>589</v>
      </c>
      <c r="C550" s="662" t="s">
        <v>593</v>
      </c>
      <c r="D550" s="663" t="s">
        <v>3986</v>
      </c>
      <c r="E550" s="662" t="s">
        <v>616</v>
      </c>
      <c r="F550" s="663" t="s">
        <v>3992</v>
      </c>
      <c r="G550" s="662" t="s">
        <v>2238</v>
      </c>
      <c r="H550" s="662" t="s">
        <v>2463</v>
      </c>
      <c r="I550" s="662" t="s">
        <v>2464</v>
      </c>
      <c r="J550" s="662" t="s">
        <v>2465</v>
      </c>
      <c r="K550" s="662" t="s">
        <v>996</v>
      </c>
      <c r="L550" s="664">
        <v>98.08</v>
      </c>
      <c r="M550" s="664">
        <v>1</v>
      </c>
      <c r="N550" s="665">
        <v>98.08</v>
      </c>
    </row>
    <row r="551" spans="1:14" ht="14.4" customHeight="1" x14ac:dyDescent="0.3">
      <c r="A551" s="660" t="s">
        <v>588</v>
      </c>
      <c r="B551" s="661" t="s">
        <v>589</v>
      </c>
      <c r="C551" s="662" t="s">
        <v>593</v>
      </c>
      <c r="D551" s="663" t="s">
        <v>3986</v>
      </c>
      <c r="E551" s="662" t="s">
        <v>616</v>
      </c>
      <c r="F551" s="663" t="s">
        <v>3992</v>
      </c>
      <c r="G551" s="662" t="s">
        <v>2238</v>
      </c>
      <c r="H551" s="662" t="s">
        <v>2466</v>
      </c>
      <c r="I551" s="662" t="s">
        <v>2467</v>
      </c>
      <c r="J551" s="662" t="s">
        <v>2468</v>
      </c>
      <c r="K551" s="662" t="s">
        <v>996</v>
      </c>
      <c r="L551" s="664">
        <v>150.75333333333333</v>
      </c>
      <c r="M551" s="664">
        <v>3</v>
      </c>
      <c r="N551" s="665">
        <v>452.26</v>
      </c>
    </row>
    <row r="552" spans="1:14" ht="14.4" customHeight="1" x14ac:dyDescent="0.3">
      <c r="A552" s="660" t="s">
        <v>588</v>
      </c>
      <c r="B552" s="661" t="s">
        <v>589</v>
      </c>
      <c r="C552" s="662" t="s">
        <v>593</v>
      </c>
      <c r="D552" s="663" t="s">
        <v>3986</v>
      </c>
      <c r="E552" s="662" t="s">
        <v>616</v>
      </c>
      <c r="F552" s="663" t="s">
        <v>3992</v>
      </c>
      <c r="G552" s="662" t="s">
        <v>2238</v>
      </c>
      <c r="H552" s="662" t="s">
        <v>2469</v>
      </c>
      <c r="I552" s="662" t="s">
        <v>2470</v>
      </c>
      <c r="J552" s="662" t="s">
        <v>2471</v>
      </c>
      <c r="K552" s="662" t="s">
        <v>2472</v>
      </c>
      <c r="L552" s="664">
        <v>41.555565319787462</v>
      </c>
      <c r="M552" s="664">
        <v>9</v>
      </c>
      <c r="N552" s="665">
        <v>374.00008787808713</v>
      </c>
    </row>
    <row r="553" spans="1:14" ht="14.4" customHeight="1" x14ac:dyDescent="0.3">
      <c r="A553" s="660" t="s">
        <v>588</v>
      </c>
      <c r="B553" s="661" t="s">
        <v>589</v>
      </c>
      <c r="C553" s="662" t="s">
        <v>593</v>
      </c>
      <c r="D553" s="663" t="s">
        <v>3986</v>
      </c>
      <c r="E553" s="662" t="s">
        <v>616</v>
      </c>
      <c r="F553" s="663" t="s">
        <v>3992</v>
      </c>
      <c r="G553" s="662" t="s">
        <v>2238</v>
      </c>
      <c r="H553" s="662" t="s">
        <v>2473</v>
      </c>
      <c r="I553" s="662" t="s">
        <v>2474</v>
      </c>
      <c r="J553" s="662" t="s">
        <v>2277</v>
      </c>
      <c r="K553" s="662" t="s">
        <v>2475</v>
      </c>
      <c r="L553" s="664">
        <v>0</v>
      </c>
      <c r="M553" s="664">
        <v>0</v>
      </c>
      <c r="N553" s="665">
        <v>0</v>
      </c>
    </row>
    <row r="554" spans="1:14" ht="14.4" customHeight="1" x14ac:dyDescent="0.3">
      <c r="A554" s="660" t="s">
        <v>588</v>
      </c>
      <c r="B554" s="661" t="s">
        <v>589</v>
      </c>
      <c r="C554" s="662" t="s">
        <v>593</v>
      </c>
      <c r="D554" s="663" t="s">
        <v>3986</v>
      </c>
      <c r="E554" s="662" t="s">
        <v>616</v>
      </c>
      <c r="F554" s="663" t="s">
        <v>3992</v>
      </c>
      <c r="G554" s="662" t="s">
        <v>2238</v>
      </c>
      <c r="H554" s="662" t="s">
        <v>2476</v>
      </c>
      <c r="I554" s="662" t="s">
        <v>2476</v>
      </c>
      <c r="J554" s="662" t="s">
        <v>2477</v>
      </c>
      <c r="K554" s="662" t="s">
        <v>2478</v>
      </c>
      <c r="L554" s="664">
        <v>51.339999999999996</v>
      </c>
      <c r="M554" s="664">
        <v>1</v>
      </c>
      <c r="N554" s="665">
        <v>51.339999999999996</v>
      </c>
    </row>
    <row r="555" spans="1:14" ht="14.4" customHeight="1" x14ac:dyDescent="0.3">
      <c r="A555" s="660" t="s">
        <v>588</v>
      </c>
      <c r="B555" s="661" t="s">
        <v>589</v>
      </c>
      <c r="C555" s="662" t="s">
        <v>593</v>
      </c>
      <c r="D555" s="663" t="s">
        <v>3986</v>
      </c>
      <c r="E555" s="662" t="s">
        <v>616</v>
      </c>
      <c r="F555" s="663" t="s">
        <v>3992</v>
      </c>
      <c r="G555" s="662" t="s">
        <v>2238</v>
      </c>
      <c r="H555" s="662" t="s">
        <v>2479</v>
      </c>
      <c r="I555" s="662" t="s">
        <v>2480</v>
      </c>
      <c r="J555" s="662" t="s">
        <v>2481</v>
      </c>
      <c r="K555" s="662" t="s">
        <v>2482</v>
      </c>
      <c r="L555" s="664">
        <v>653.2567680139955</v>
      </c>
      <c r="M555" s="664">
        <v>1</v>
      </c>
      <c r="N555" s="665">
        <v>653.2567680139955</v>
      </c>
    </row>
    <row r="556" spans="1:14" ht="14.4" customHeight="1" x14ac:dyDescent="0.3">
      <c r="A556" s="660" t="s">
        <v>588</v>
      </c>
      <c r="B556" s="661" t="s">
        <v>589</v>
      </c>
      <c r="C556" s="662" t="s">
        <v>593</v>
      </c>
      <c r="D556" s="663" t="s">
        <v>3986</v>
      </c>
      <c r="E556" s="662" t="s">
        <v>616</v>
      </c>
      <c r="F556" s="663" t="s">
        <v>3992</v>
      </c>
      <c r="G556" s="662" t="s">
        <v>2238</v>
      </c>
      <c r="H556" s="662" t="s">
        <v>2483</v>
      </c>
      <c r="I556" s="662" t="s">
        <v>2484</v>
      </c>
      <c r="J556" s="662" t="s">
        <v>2285</v>
      </c>
      <c r="K556" s="662" t="s">
        <v>2485</v>
      </c>
      <c r="L556" s="664">
        <v>356.49998157197041</v>
      </c>
      <c r="M556" s="664">
        <v>2</v>
      </c>
      <c r="N556" s="665">
        <v>712.99996314394082</v>
      </c>
    </row>
    <row r="557" spans="1:14" ht="14.4" customHeight="1" x14ac:dyDescent="0.3">
      <c r="A557" s="660" t="s">
        <v>588</v>
      </c>
      <c r="B557" s="661" t="s">
        <v>589</v>
      </c>
      <c r="C557" s="662" t="s">
        <v>593</v>
      </c>
      <c r="D557" s="663" t="s">
        <v>3986</v>
      </c>
      <c r="E557" s="662" t="s">
        <v>616</v>
      </c>
      <c r="F557" s="663" t="s">
        <v>3992</v>
      </c>
      <c r="G557" s="662" t="s">
        <v>2238</v>
      </c>
      <c r="H557" s="662" t="s">
        <v>2486</v>
      </c>
      <c r="I557" s="662" t="s">
        <v>2487</v>
      </c>
      <c r="J557" s="662" t="s">
        <v>2285</v>
      </c>
      <c r="K557" s="662" t="s">
        <v>2488</v>
      </c>
      <c r="L557" s="664">
        <v>413.99999999999989</v>
      </c>
      <c r="M557" s="664">
        <v>2</v>
      </c>
      <c r="N557" s="665">
        <v>827.99999999999977</v>
      </c>
    </row>
    <row r="558" spans="1:14" ht="14.4" customHeight="1" x14ac:dyDescent="0.3">
      <c r="A558" s="660" t="s">
        <v>588</v>
      </c>
      <c r="B558" s="661" t="s">
        <v>589</v>
      </c>
      <c r="C558" s="662" t="s">
        <v>593</v>
      </c>
      <c r="D558" s="663" t="s">
        <v>3986</v>
      </c>
      <c r="E558" s="662" t="s">
        <v>616</v>
      </c>
      <c r="F558" s="663" t="s">
        <v>3992</v>
      </c>
      <c r="G558" s="662" t="s">
        <v>2238</v>
      </c>
      <c r="H558" s="662" t="s">
        <v>2489</v>
      </c>
      <c r="I558" s="662" t="s">
        <v>2490</v>
      </c>
      <c r="J558" s="662" t="s">
        <v>2491</v>
      </c>
      <c r="K558" s="662" t="s">
        <v>1785</v>
      </c>
      <c r="L558" s="664">
        <v>97.570184762637311</v>
      </c>
      <c r="M558" s="664">
        <v>1</v>
      </c>
      <c r="N558" s="665">
        <v>97.570184762637311</v>
      </c>
    </row>
    <row r="559" spans="1:14" ht="14.4" customHeight="1" x14ac:dyDescent="0.3">
      <c r="A559" s="660" t="s">
        <v>588</v>
      </c>
      <c r="B559" s="661" t="s">
        <v>589</v>
      </c>
      <c r="C559" s="662" t="s">
        <v>593</v>
      </c>
      <c r="D559" s="663" t="s">
        <v>3986</v>
      </c>
      <c r="E559" s="662" t="s">
        <v>616</v>
      </c>
      <c r="F559" s="663" t="s">
        <v>3992</v>
      </c>
      <c r="G559" s="662" t="s">
        <v>2238</v>
      </c>
      <c r="H559" s="662" t="s">
        <v>2492</v>
      </c>
      <c r="I559" s="662" t="s">
        <v>2493</v>
      </c>
      <c r="J559" s="662" t="s">
        <v>2421</v>
      </c>
      <c r="K559" s="662" t="s">
        <v>2494</v>
      </c>
      <c r="L559" s="664">
        <v>156.31000000000003</v>
      </c>
      <c r="M559" s="664">
        <v>1</v>
      </c>
      <c r="N559" s="665">
        <v>156.31000000000003</v>
      </c>
    </row>
    <row r="560" spans="1:14" ht="14.4" customHeight="1" x14ac:dyDescent="0.3">
      <c r="A560" s="660" t="s">
        <v>588</v>
      </c>
      <c r="B560" s="661" t="s">
        <v>589</v>
      </c>
      <c r="C560" s="662" t="s">
        <v>593</v>
      </c>
      <c r="D560" s="663" t="s">
        <v>3986</v>
      </c>
      <c r="E560" s="662" t="s">
        <v>616</v>
      </c>
      <c r="F560" s="663" t="s">
        <v>3992</v>
      </c>
      <c r="G560" s="662" t="s">
        <v>2238</v>
      </c>
      <c r="H560" s="662" t="s">
        <v>2495</v>
      </c>
      <c r="I560" s="662" t="s">
        <v>2496</v>
      </c>
      <c r="J560" s="662" t="s">
        <v>2497</v>
      </c>
      <c r="K560" s="662" t="s">
        <v>2498</v>
      </c>
      <c r="L560" s="664">
        <v>380.73278105949885</v>
      </c>
      <c r="M560" s="664">
        <v>153</v>
      </c>
      <c r="N560" s="665">
        <v>58252.115502103326</v>
      </c>
    </row>
    <row r="561" spans="1:14" ht="14.4" customHeight="1" x14ac:dyDescent="0.3">
      <c r="A561" s="660" t="s">
        <v>588</v>
      </c>
      <c r="B561" s="661" t="s">
        <v>589</v>
      </c>
      <c r="C561" s="662" t="s">
        <v>593</v>
      </c>
      <c r="D561" s="663" t="s">
        <v>3986</v>
      </c>
      <c r="E561" s="662" t="s">
        <v>616</v>
      </c>
      <c r="F561" s="663" t="s">
        <v>3992</v>
      </c>
      <c r="G561" s="662" t="s">
        <v>2238</v>
      </c>
      <c r="H561" s="662" t="s">
        <v>2499</v>
      </c>
      <c r="I561" s="662" t="s">
        <v>2500</v>
      </c>
      <c r="J561" s="662" t="s">
        <v>2382</v>
      </c>
      <c r="K561" s="662" t="s">
        <v>2501</v>
      </c>
      <c r="L561" s="664">
        <v>61.304661320721543</v>
      </c>
      <c r="M561" s="664">
        <v>30</v>
      </c>
      <c r="N561" s="665">
        <v>1839.1398396216464</v>
      </c>
    </row>
    <row r="562" spans="1:14" ht="14.4" customHeight="1" x14ac:dyDescent="0.3">
      <c r="A562" s="660" t="s">
        <v>588</v>
      </c>
      <c r="B562" s="661" t="s">
        <v>589</v>
      </c>
      <c r="C562" s="662" t="s">
        <v>593</v>
      </c>
      <c r="D562" s="663" t="s">
        <v>3986</v>
      </c>
      <c r="E562" s="662" t="s">
        <v>616</v>
      </c>
      <c r="F562" s="663" t="s">
        <v>3992</v>
      </c>
      <c r="G562" s="662" t="s">
        <v>2238</v>
      </c>
      <c r="H562" s="662" t="s">
        <v>2502</v>
      </c>
      <c r="I562" s="662" t="s">
        <v>2503</v>
      </c>
      <c r="J562" s="662" t="s">
        <v>2504</v>
      </c>
      <c r="K562" s="662" t="s">
        <v>2505</v>
      </c>
      <c r="L562" s="664">
        <v>147.46976535500448</v>
      </c>
      <c r="M562" s="664">
        <v>4</v>
      </c>
      <c r="N562" s="665">
        <v>589.87906142001793</v>
      </c>
    </row>
    <row r="563" spans="1:14" ht="14.4" customHeight="1" x14ac:dyDescent="0.3">
      <c r="A563" s="660" t="s">
        <v>588</v>
      </c>
      <c r="B563" s="661" t="s">
        <v>589</v>
      </c>
      <c r="C563" s="662" t="s">
        <v>593</v>
      </c>
      <c r="D563" s="663" t="s">
        <v>3986</v>
      </c>
      <c r="E563" s="662" t="s">
        <v>616</v>
      </c>
      <c r="F563" s="663" t="s">
        <v>3992</v>
      </c>
      <c r="G563" s="662" t="s">
        <v>2238</v>
      </c>
      <c r="H563" s="662" t="s">
        <v>2506</v>
      </c>
      <c r="I563" s="662" t="s">
        <v>2507</v>
      </c>
      <c r="J563" s="662" t="s">
        <v>2508</v>
      </c>
      <c r="K563" s="662" t="s">
        <v>1604</v>
      </c>
      <c r="L563" s="664">
        <v>29.573964657789499</v>
      </c>
      <c r="M563" s="664">
        <v>15</v>
      </c>
      <c r="N563" s="665">
        <v>443.60946986684252</v>
      </c>
    </row>
    <row r="564" spans="1:14" ht="14.4" customHeight="1" x14ac:dyDescent="0.3">
      <c r="A564" s="660" t="s">
        <v>588</v>
      </c>
      <c r="B564" s="661" t="s">
        <v>589</v>
      </c>
      <c r="C564" s="662" t="s">
        <v>593</v>
      </c>
      <c r="D564" s="663" t="s">
        <v>3986</v>
      </c>
      <c r="E564" s="662" t="s">
        <v>616</v>
      </c>
      <c r="F564" s="663" t="s">
        <v>3992</v>
      </c>
      <c r="G564" s="662" t="s">
        <v>2238</v>
      </c>
      <c r="H564" s="662" t="s">
        <v>2509</v>
      </c>
      <c r="I564" s="662" t="s">
        <v>2510</v>
      </c>
      <c r="J564" s="662" t="s">
        <v>2511</v>
      </c>
      <c r="K564" s="662" t="s">
        <v>2512</v>
      </c>
      <c r="L564" s="664">
        <v>128.65</v>
      </c>
      <c r="M564" s="664">
        <v>1</v>
      </c>
      <c r="N564" s="665">
        <v>128.65</v>
      </c>
    </row>
    <row r="565" spans="1:14" ht="14.4" customHeight="1" x14ac:dyDescent="0.3">
      <c r="A565" s="660" t="s">
        <v>588</v>
      </c>
      <c r="B565" s="661" t="s">
        <v>589</v>
      </c>
      <c r="C565" s="662" t="s">
        <v>593</v>
      </c>
      <c r="D565" s="663" t="s">
        <v>3986</v>
      </c>
      <c r="E565" s="662" t="s">
        <v>616</v>
      </c>
      <c r="F565" s="663" t="s">
        <v>3992</v>
      </c>
      <c r="G565" s="662" t="s">
        <v>2238</v>
      </c>
      <c r="H565" s="662" t="s">
        <v>2513</v>
      </c>
      <c r="I565" s="662" t="s">
        <v>2514</v>
      </c>
      <c r="J565" s="662" t="s">
        <v>2515</v>
      </c>
      <c r="K565" s="662" t="s">
        <v>2516</v>
      </c>
      <c r="L565" s="664">
        <v>548.49982810903896</v>
      </c>
      <c r="M565" s="664">
        <v>6</v>
      </c>
      <c r="N565" s="665">
        <v>3290.998968654234</v>
      </c>
    </row>
    <row r="566" spans="1:14" ht="14.4" customHeight="1" x14ac:dyDescent="0.3">
      <c r="A566" s="660" t="s">
        <v>588</v>
      </c>
      <c r="B566" s="661" t="s">
        <v>589</v>
      </c>
      <c r="C566" s="662" t="s">
        <v>593</v>
      </c>
      <c r="D566" s="663" t="s">
        <v>3986</v>
      </c>
      <c r="E566" s="662" t="s">
        <v>616</v>
      </c>
      <c r="F566" s="663" t="s">
        <v>3992</v>
      </c>
      <c r="G566" s="662" t="s">
        <v>2238</v>
      </c>
      <c r="H566" s="662" t="s">
        <v>2517</v>
      </c>
      <c r="I566" s="662" t="s">
        <v>2518</v>
      </c>
      <c r="J566" s="662" t="s">
        <v>2519</v>
      </c>
      <c r="K566" s="662" t="s">
        <v>2520</v>
      </c>
      <c r="L566" s="664">
        <v>318.32012927522618</v>
      </c>
      <c r="M566" s="664">
        <v>1</v>
      </c>
      <c r="N566" s="665">
        <v>318.32012927522618</v>
      </c>
    </row>
    <row r="567" spans="1:14" ht="14.4" customHeight="1" x14ac:dyDescent="0.3">
      <c r="A567" s="660" t="s">
        <v>588</v>
      </c>
      <c r="B567" s="661" t="s">
        <v>589</v>
      </c>
      <c r="C567" s="662" t="s">
        <v>593</v>
      </c>
      <c r="D567" s="663" t="s">
        <v>3986</v>
      </c>
      <c r="E567" s="662" t="s">
        <v>616</v>
      </c>
      <c r="F567" s="663" t="s">
        <v>3992</v>
      </c>
      <c r="G567" s="662" t="s">
        <v>2238</v>
      </c>
      <c r="H567" s="662" t="s">
        <v>2521</v>
      </c>
      <c r="I567" s="662" t="s">
        <v>2521</v>
      </c>
      <c r="J567" s="662" t="s">
        <v>2522</v>
      </c>
      <c r="K567" s="662" t="s">
        <v>2523</v>
      </c>
      <c r="L567" s="664">
        <v>95.852545553841324</v>
      </c>
      <c r="M567" s="664">
        <v>20.630479099999999</v>
      </c>
      <c r="N567" s="665">
        <v>1977.4839377303213</v>
      </c>
    </row>
    <row r="568" spans="1:14" ht="14.4" customHeight="1" x14ac:dyDescent="0.3">
      <c r="A568" s="660" t="s">
        <v>588</v>
      </c>
      <c r="B568" s="661" t="s">
        <v>589</v>
      </c>
      <c r="C568" s="662" t="s">
        <v>593</v>
      </c>
      <c r="D568" s="663" t="s">
        <v>3986</v>
      </c>
      <c r="E568" s="662" t="s">
        <v>616</v>
      </c>
      <c r="F568" s="663" t="s">
        <v>3992</v>
      </c>
      <c r="G568" s="662" t="s">
        <v>2238</v>
      </c>
      <c r="H568" s="662" t="s">
        <v>2524</v>
      </c>
      <c r="I568" s="662" t="s">
        <v>2525</v>
      </c>
      <c r="J568" s="662" t="s">
        <v>2522</v>
      </c>
      <c r="K568" s="662" t="s">
        <v>2526</v>
      </c>
      <c r="L568" s="664">
        <v>237.89767619561948</v>
      </c>
      <c r="M568" s="664">
        <v>79.867174899999995</v>
      </c>
      <c r="N568" s="665">
        <v>19000.215313019107</v>
      </c>
    </row>
    <row r="569" spans="1:14" ht="14.4" customHeight="1" x14ac:dyDescent="0.3">
      <c r="A569" s="660" t="s">
        <v>588</v>
      </c>
      <c r="B569" s="661" t="s">
        <v>589</v>
      </c>
      <c r="C569" s="662" t="s">
        <v>593</v>
      </c>
      <c r="D569" s="663" t="s">
        <v>3986</v>
      </c>
      <c r="E569" s="662" t="s">
        <v>616</v>
      </c>
      <c r="F569" s="663" t="s">
        <v>3992</v>
      </c>
      <c r="G569" s="662" t="s">
        <v>2238</v>
      </c>
      <c r="H569" s="662" t="s">
        <v>2527</v>
      </c>
      <c r="I569" s="662" t="s">
        <v>2528</v>
      </c>
      <c r="J569" s="662" t="s">
        <v>2529</v>
      </c>
      <c r="K569" s="662" t="s">
        <v>2530</v>
      </c>
      <c r="L569" s="664">
        <v>373.56999999999994</v>
      </c>
      <c r="M569" s="664">
        <v>1</v>
      </c>
      <c r="N569" s="665">
        <v>373.56999999999994</v>
      </c>
    </row>
    <row r="570" spans="1:14" ht="14.4" customHeight="1" x14ac:dyDescent="0.3">
      <c r="A570" s="660" t="s">
        <v>588</v>
      </c>
      <c r="B570" s="661" t="s">
        <v>589</v>
      </c>
      <c r="C570" s="662" t="s">
        <v>593</v>
      </c>
      <c r="D570" s="663" t="s">
        <v>3986</v>
      </c>
      <c r="E570" s="662" t="s">
        <v>616</v>
      </c>
      <c r="F570" s="663" t="s">
        <v>3992</v>
      </c>
      <c r="G570" s="662" t="s">
        <v>2238</v>
      </c>
      <c r="H570" s="662" t="s">
        <v>2531</v>
      </c>
      <c r="I570" s="662" t="s">
        <v>2531</v>
      </c>
      <c r="J570" s="662" t="s">
        <v>2532</v>
      </c>
      <c r="K570" s="662" t="s">
        <v>2533</v>
      </c>
      <c r="L570" s="664">
        <v>622.95176463575092</v>
      </c>
      <c r="M570" s="664">
        <v>44.85827910000004</v>
      </c>
      <c r="N570" s="665">
        <v>27944.544123868047</v>
      </c>
    </row>
    <row r="571" spans="1:14" ht="14.4" customHeight="1" x14ac:dyDescent="0.3">
      <c r="A571" s="660" t="s">
        <v>588</v>
      </c>
      <c r="B571" s="661" t="s">
        <v>589</v>
      </c>
      <c r="C571" s="662" t="s">
        <v>593</v>
      </c>
      <c r="D571" s="663" t="s">
        <v>3986</v>
      </c>
      <c r="E571" s="662" t="s">
        <v>616</v>
      </c>
      <c r="F571" s="663" t="s">
        <v>3992</v>
      </c>
      <c r="G571" s="662" t="s">
        <v>2238</v>
      </c>
      <c r="H571" s="662" t="s">
        <v>2534</v>
      </c>
      <c r="I571" s="662" t="s">
        <v>2535</v>
      </c>
      <c r="J571" s="662" t="s">
        <v>2536</v>
      </c>
      <c r="K571" s="662" t="s">
        <v>2537</v>
      </c>
      <c r="L571" s="664">
        <v>549.54000000000008</v>
      </c>
      <c r="M571" s="664">
        <v>1</v>
      </c>
      <c r="N571" s="665">
        <v>549.54000000000008</v>
      </c>
    </row>
    <row r="572" spans="1:14" ht="14.4" customHeight="1" x14ac:dyDescent="0.3">
      <c r="A572" s="660" t="s">
        <v>588</v>
      </c>
      <c r="B572" s="661" t="s">
        <v>589</v>
      </c>
      <c r="C572" s="662" t="s">
        <v>593</v>
      </c>
      <c r="D572" s="663" t="s">
        <v>3986</v>
      </c>
      <c r="E572" s="662" t="s">
        <v>616</v>
      </c>
      <c r="F572" s="663" t="s">
        <v>3992</v>
      </c>
      <c r="G572" s="662" t="s">
        <v>2238</v>
      </c>
      <c r="H572" s="662" t="s">
        <v>2538</v>
      </c>
      <c r="I572" s="662" t="s">
        <v>2539</v>
      </c>
      <c r="J572" s="662" t="s">
        <v>2540</v>
      </c>
      <c r="K572" s="662" t="s">
        <v>1663</v>
      </c>
      <c r="L572" s="664">
        <v>82.911125898750967</v>
      </c>
      <c r="M572" s="664">
        <v>12</v>
      </c>
      <c r="N572" s="665">
        <v>994.93351078501166</v>
      </c>
    </row>
    <row r="573" spans="1:14" ht="14.4" customHeight="1" x14ac:dyDescent="0.3">
      <c r="A573" s="660" t="s">
        <v>588</v>
      </c>
      <c r="B573" s="661" t="s">
        <v>589</v>
      </c>
      <c r="C573" s="662" t="s">
        <v>593</v>
      </c>
      <c r="D573" s="663" t="s">
        <v>3986</v>
      </c>
      <c r="E573" s="662" t="s">
        <v>616</v>
      </c>
      <c r="F573" s="663" t="s">
        <v>3992</v>
      </c>
      <c r="G573" s="662" t="s">
        <v>2238</v>
      </c>
      <c r="H573" s="662" t="s">
        <v>2541</v>
      </c>
      <c r="I573" s="662" t="s">
        <v>2542</v>
      </c>
      <c r="J573" s="662" t="s">
        <v>2471</v>
      </c>
      <c r="K573" s="662" t="s">
        <v>2543</v>
      </c>
      <c r="L573" s="664">
        <v>138.66</v>
      </c>
      <c r="M573" s="664">
        <v>1</v>
      </c>
      <c r="N573" s="665">
        <v>138.66</v>
      </c>
    </row>
    <row r="574" spans="1:14" ht="14.4" customHeight="1" x14ac:dyDescent="0.3">
      <c r="A574" s="660" t="s">
        <v>588</v>
      </c>
      <c r="B574" s="661" t="s">
        <v>589</v>
      </c>
      <c r="C574" s="662" t="s">
        <v>593</v>
      </c>
      <c r="D574" s="663" t="s">
        <v>3986</v>
      </c>
      <c r="E574" s="662" t="s">
        <v>616</v>
      </c>
      <c r="F574" s="663" t="s">
        <v>3992</v>
      </c>
      <c r="G574" s="662" t="s">
        <v>2238</v>
      </c>
      <c r="H574" s="662" t="s">
        <v>2544</v>
      </c>
      <c r="I574" s="662" t="s">
        <v>2545</v>
      </c>
      <c r="J574" s="662" t="s">
        <v>2546</v>
      </c>
      <c r="K574" s="662" t="s">
        <v>2547</v>
      </c>
      <c r="L574" s="664">
        <v>127.68000000000002</v>
      </c>
      <c r="M574" s="664">
        <v>5</v>
      </c>
      <c r="N574" s="665">
        <v>638.40000000000009</v>
      </c>
    </row>
    <row r="575" spans="1:14" ht="14.4" customHeight="1" x14ac:dyDescent="0.3">
      <c r="A575" s="660" t="s">
        <v>588</v>
      </c>
      <c r="B575" s="661" t="s">
        <v>589</v>
      </c>
      <c r="C575" s="662" t="s">
        <v>593</v>
      </c>
      <c r="D575" s="663" t="s">
        <v>3986</v>
      </c>
      <c r="E575" s="662" t="s">
        <v>616</v>
      </c>
      <c r="F575" s="663" t="s">
        <v>3992</v>
      </c>
      <c r="G575" s="662" t="s">
        <v>2238</v>
      </c>
      <c r="H575" s="662" t="s">
        <v>2548</v>
      </c>
      <c r="I575" s="662" t="s">
        <v>2549</v>
      </c>
      <c r="J575" s="662" t="s">
        <v>2550</v>
      </c>
      <c r="K575" s="662" t="s">
        <v>2551</v>
      </c>
      <c r="L575" s="664">
        <v>528.76</v>
      </c>
      <c r="M575" s="664">
        <v>2</v>
      </c>
      <c r="N575" s="665">
        <v>1057.52</v>
      </c>
    </row>
    <row r="576" spans="1:14" ht="14.4" customHeight="1" x14ac:dyDescent="0.3">
      <c r="A576" s="660" t="s">
        <v>588</v>
      </c>
      <c r="B576" s="661" t="s">
        <v>589</v>
      </c>
      <c r="C576" s="662" t="s">
        <v>593</v>
      </c>
      <c r="D576" s="663" t="s">
        <v>3986</v>
      </c>
      <c r="E576" s="662" t="s">
        <v>616</v>
      </c>
      <c r="F576" s="663" t="s">
        <v>3992</v>
      </c>
      <c r="G576" s="662" t="s">
        <v>2238</v>
      </c>
      <c r="H576" s="662" t="s">
        <v>2552</v>
      </c>
      <c r="I576" s="662" t="s">
        <v>2553</v>
      </c>
      <c r="J576" s="662" t="s">
        <v>2554</v>
      </c>
      <c r="K576" s="662" t="s">
        <v>2555</v>
      </c>
      <c r="L576" s="664">
        <v>489.16287734779496</v>
      </c>
      <c r="M576" s="664">
        <v>42.087702299999997</v>
      </c>
      <c r="N576" s="665">
        <v>20587.741558025406</v>
      </c>
    </row>
    <row r="577" spans="1:14" ht="14.4" customHeight="1" x14ac:dyDescent="0.3">
      <c r="A577" s="660" t="s">
        <v>588</v>
      </c>
      <c r="B577" s="661" t="s">
        <v>589</v>
      </c>
      <c r="C577" s="662" t="s">
        <v>593</v>
      </c>
      <c r="D577" s="663" t="s">
        <v>3986</v>
      </c>
      <c r="E577" s="662" t="s">
        <v>616</v>
      </c>
      <c r="F577" s="663" t="s">
        <v>3992</v>
      </c>
      <c r="G577" s="662" t="s">
        <v>2238</v>
      </c>
      <c r="H577" s="662" t="s">
        <v>2556</v>
      </c>
      <c r="I577" s="662" t="s">
        <v>2557</v>
      </c>
      <c r="J577" s="662" t="s">
        <v>2558</v>
      </c>
      <c r="K577" s="662" t="s">
        <v>2559</v>
      </c>
      <c r="L577" s="664">
        <v>133.6</v>
      </c>
      <c r="M577" s="664">
        <v>9</v>
      </c>
      <c r="N577" s="665">
        <v>1202.3999999999999</v>
      </c>
    </row>
    <row r="578" spans="1:14" ht="14.4" customHeight="1" x14ac:dyDescent="0.3">
      <c r="A578" s="660" t="s">
        <v>588</v>
      </c>
      <c r="B578" s="661" t="s">
        <v>589</v>
      </c>
      <c r="C578" s="662" t="s">
        <v>593</v>
      </c>
      <c r="D578" s="663" t="s">
        <v>3986</v>
      </c>
      <c r="E578" s="662" t="s">
        <v>616</v>
      </c>
      <c r="F578" s="663" t="s">
        <v>3992</v>
      </c>
      <c r="G578" s="662" t="s">
        <v>2238</v>
      </c>
      <c r="H578" s="662" t="s">
        <v>2560</v>
      </c>
      <c r="I578" s="662" t="s">
        <v>2561</v>
      </c>
      <c r="J578" s="662" t="s">
        <v>2562</v>
      </c>
      <c r="K578" s="662" t="s">
        <v>1025</v>
      </c>
      <c r="L578" s="664">
        <v>101.64000000000001</v>
      </c>
      <c r="M578" s="664">
        <v>2</v>
      </c>
      <c r="N578" s="665">
        <v>203.28000000000003</v>
      </c>
    </row>
    <row r="579" spans="1:14" ht="14.4" customHeight="1" x14ac:dyDescent="0.3">
      <c r="A579" s="660" t="s">
        <v>588</v>
      </c>
      <c r="B579" s="661" t="s">
        <v>589</v>
      </c>
      <c r="C579" s="662" t="s">
        <v>593</v>
      </c>
      <c r="D579" s="663" t="s">
        <v>3986</v>
      </c>
      <c r="E579" s="662" t="s">
        <v>616</v>
      </c>
      <c r="F579" s="663" t="s">
        <v>3992</v>
      </c>
      <c r="G579" s="662" t="s">
        <v>2238</v>
      </c>
      <c r="H579" s="662" t="s">
        <v>2563</v>
      </c>
      <c r="I579" s="662" t="s">
        <v>2563</v>
      </c>
      <c r="J579" s="662" t="s">
        <v>2564</v>
      </c>
      <c r="K579" s="662" t="s">
        <v>2565</v>
      </c>
      <c r="L579" s="664">
        <v>687.38605280737249</v>
      </c>
      <c r="M579" s="664">
        <v>18.342490599999984</v>
      </c>
      <c r="N579" s="665">
        <v>12608.372212190323</v>
      </c>
    </row>
    <row r="580" spans="1:14" ht="14.4" customHeight="1" x14ac:dyDescent="0.3">
      <c r="A580" s="660" t="s">
        <v>588</v>
      </c>
      <c r="B580" s="661" t="s">
        <v>589</v>
      </c>
      <c r="C580" s="662" t="s">
        <v>593</v>
      </c>
      <c r="D580" s="663" t="s">
        <v>3986</v>
      </c>
      <c r="E580" s="662" t="s">
        <v>616</v>
      </c>
      <c r="F580" s="663" t="s">
        <v>3992</v>
      </c>
      <c r="G580" s="662" t="s">
        <v>2238</v>
      </c>
      <c r="H580" s="662" t="s">
        <v>2566</v>
      </c>
      <c r="I580" s="662" t="s">
        <v>2566</v>
      </c>
      <c r="J580" s="662" t="s">
        <v>2567</v>
      </c>
      <c r="K580" s="662" t="s">
        <v>2568</v>
      </c>
      <c r="L580" s="664">
        <v>258.9494777771913</v>
      </c>
      <c r="M580" s="664">
        <v>272.05774169999995</v>
      </c>
      <c r="N580" s="665">
        <v>70449.210138456983</v>
      </c>
    </row>
    <row r="581" spans="1:14" ht="14.4" customHeight="1" x14ac:dyDescent="0.3">
      <c r="A581" s="660" t="s">
        <v>588</v>
      </c>
      <c r="B581" s="661" t="s">
        <v>589</v>
      </c>
      <c r="C581" s="662" t="s">
        <v>593</v>
      </c>
      <c r="D581" s="663" t="s">
        <v>3986</v>
      </c>
      <c r="E581" s="662" t="s">
        <v>616</v>
      </c>
      <c r="F581" s="663" t="s">
        <v>3992</v>
      </c>
      <c r="G581" s="662" t="s">
        <v>2238</v>
      </c>
      <c r="H581" s="662" t="s">
        <v>2569</v>
      </c>
      <c r="I581" s="662" t="s">
        <v>2569</v>
      </c>
      <c r="J581" s="662" t="s">
        <v>2570</v>
      </c>
      <c r="K581" s="662" t="s">
        <v>1025</v>
      </c>
      <c r="L581" s="664">
        <v>164.36993980593945</v>
      </c>
      <c r="M581" s="664">
        <v>2</v>
      </c>
      <c r="N581" s="665">
        <v>328.73987961187891</v>
      </c>
    </row>
    <row r="582" spans="1:14" ht="14.4" customHeight="1" x14ac:dyDescent="0.3">
      <c r="A582" s="660" t="s">
        <v>588</v>
      </c>
      <c r="B582" s="661" t="s">
        <v>589</v>
      </c>
      <c r="C582" s="662" t="s">
        <v>593</v>
      </c>
      <c r="D582" s="663" t="s">
        <v>3986</v>
      </c>
      <c r="E582" s="662" t="s">
        <v>616</v>
      </c>
      <c r="F582" s="663" t="s">
        <v>3992</v>
      </c>
      <c r="G582" s="662" t="s">
        <v>2238</v>
      </c>
      <c r="H582" s="662" t="s">
        <v>2571</v>
      </c>
      <c r="I582" s="662" t="s">
        <v>2571</v>
      </c>
      <c r="J582" s="662" t="s">
        <v>2572</v>
      </c>
      <c r="K582" s="662" t="s">
        <v>2573</v>
      </c>
      <c r="L582" s="664">
        <v>997.44</v>
      </c>
      <c r="M582" s="664">
        <v>1</v>
      </c>
      <c r="N582" s="665">
        <v>997.44</v>
      </c>
    </row>
    <row r="583" spans="1:14" ht="14.4" customHeight="1" x14ac:dyDescent="0.3">
      <c r="A583" s="660" t="s">
        <v>588</v>
      </c>
      <c r="B583" s="661" t="s">
        <v>589</v>
      </c>
      <c r="C583" s="662" t="s">
        <v>593</v>
      </c>
      <c r="D583" s="663" t="s">
        <v>3986</v>
      </c>
      <c r="E583" s="662" t="s">
        <v>616</v>
      </c>
      <c r="F583" s="663" t="s">
        <v>3992</v>
      </c>
      <c r="G583" s="662" t="s">
        <v>2238</v>
      </c>
      <c r="H583" s="662" t="s">
        <v>2574</v>
      </c>
      <c r="I583" s="662" t="s">
        <v>2575</v>
      </c>
      <c r="J583" s="662" t="s">
        <v>2576</v>
      </c>
      <c r="K583" s="662" t="s">
        <v>2577</v>
      </c>
      <c r="L583" s="664">
        <v>245.5600141102303</v>
      </c>
      <c r="M583" s="664">
        <v>7</v>
      </c>
      <c r="N583" s="665">
        <v>1718.9200987716122</v>
      </c>
    </row>
    <row r="584" spans="1:14" ht="14.4" customHeight="1" x14ac:dyDescent="0.3">
      <c r="A584" s="660" t="s">
        <v>588</v>
      </c>
      <c r="B584" s="661" t="s">
        <v>589</v>
      </c>
      <c r="C584" s="662" t="s">
        <v>593</v>
      </c>
      <c r="D584" s="663" t="s">
        <v>3986</v>
      </c>
      <c r="E584" s="662" t="s">
        <v>616</v>
      </c>
      <c r="F584" s="663" t="s">
        <v>3992</v>
      </c>
      <c r="G584" s="662" t="s">
        <v>2238</v>
      </c>
      <c r="H584" s="662" t="s">
        <v>2578</v>
      </c>
      <c r="I584" s="662" t="s">
        <v>2578</v>
      </c>
      <c r="J584" s="662" t="s">
        <v>2579</v>
      </c>
      <c r="K584" s="662" t="s">
        <v>2580</v>
      </c>
      <c r="L584" s="664">
        <v>2708.5663238165384</v>
      </c>
      <c r="M584" s="664">
        <v>7.6609136000000024</v>
      </c>
      <c r="N584" s="665">
        <v>20750.092586628129</v>
      </c>
    </row>
    <row r="585" spans="1:14" ht="14.4" customHeight="1" x14ac:dyDescent="0.3">
      <c r="A585" s="660" t="s">
        <v>588</v>
      </c>
      <c r="B585" s="661" t="s">
        <v>589</v>
      </c>
      <c r="C585" s="662" t="s">
        <v>593</v>
      </c>
      <c r="D585" s="663" t="s">
        <v>3986</v>
      </c>
      <c r="E585" s="662" t="s">
        <v>616</v>
      </c>
      <c r="F585" s="663" t="s">
        <v>3992</v>
      </c>
      <c r="G585" s="662" t="s">
        <v>2238</v>
      </c>
      <c r="H585" s="662" t="s">
        <v>2581</v>
      </c>
      <c r="I585" s="662" t="s">
        <v>2582</v>
      </c>
      <c r="J585" s="662" t="s">
        <v>2583</v>
      </c>
      <c r="K585" s="662" t="s">
        <v>2523</v>
      </c>
      <c r="L585" s="664">
        <v>642.81735514306911</v>
      </c>
      <c r="M585" s="664">
        <v>24.408000000000001</v>
      </c>
      <c r="N585" s="665">
        <v>15689.886004332031</v>
      </c>
    </row>
    <row r="586" spans="1:14" ht="14.4" customHeight="1" x14ac:dyDescent="0.3">
      <c r="A586" s="660" t="s">
        <v>588</v>
      </c>
      <c r="B586" s="661" t="s">
        <v>589</v>
      </c>
      <c r="C586" s="662" t="s">
        <v>593</v>
      </c>
      <c r="D586" s="663" t="s">
        <v>3986</v>
      </c>
      <c r="E586" s="662" t="s">
        <v>616</v>
      </c>
      <c r="F586" s="663" t="s">
        <v>3992</v>
      </c>
      <c r="G586" s="662" t="s">
        <v>2238</v>
      </c>
      <c r="H586" s="662" t="s">
        <v>2584</v>
      </c>
      <c r="I586" s="662" t="s">
        <v>2585</v>
      </c>
      <c r="J586" s="662" t="s">
        <v>2586</v>
      </c>
      <c r="K586" s="662" t="s">
        <v>2587</v>
      </c>
      <c r="L586" s="664">
        <v>1366.7312567838974</v>
      </c>
      <c r="M586" s="664">
        <v>57.659000000000006</v>
      </c>
      <c r="N586" s="665">
        <v>78804.357534902752</v>
      </c>
    </row>
    <row r="587" spans="1:14" ht="14.4" customHeight="1" x14ac:dyDescent="0.3">
      <c r="A587" s="660" t="s">
        <v>588</v>
      </c>
      <c r="B587" s="661" t="s">
        <v>589</v>
      </c>
      <c r="C587" s="662" t="s">
        <v>593</v>
      </c>
      <c r="D587" s="663" t="s">
        <v>3986</v>
      </c>
      <c r="E587" s="662" t="s">
        <v>616</v>
      </c>
      <c r="F587" s="663" t="s">
        <v>3992</v>
      </c>
      <c r="G587" s="662" t="s">
        <v>2238</v>
      </c>
      <c r="H587" s="662" t="s">
        <v>2588</v>
      </c>
      <c r="I587" s="662" t="s">
        <v>2589</v>
      </c>
      <c r="J587" s="662" t="s">
        <v>2590</v>
      </c>
      <c r="K587" s="662" t="s">
        <v>2591</v>
      </c>
      <c r="L587" s="664">
        <v>73.370000000000019</v>
      </c>
      <c r="M587" s="664">
        <v>1</v>
      </c>
      <c r="N587" s="665">
        <v>73.370000000000019</v>
      </c>
    </row>
    <row r="588" spans="1:14" ht="14.4" customHeight="1" x14ac:dyDescent="0.3">
      <c r="A588" s="660" t="s">
        <v>588</v>
      </c>
      <c r="B588" s="661" t="s">
        <v>589</v>
      </c>
      <c r="C588" s="662" t="s">
        <v>593</v>
      </c>
      <c r="D588" s="663" t="s">
        <v>3986</v>
      </c>
      <c r="E588" s="662" t="s">
        <v>616</v>
      </c>
      <c r="F588" s="663" t="s">
        <v>3992</v>
      </c>
      <c r="G588" s="662" t="s">
        <v>2238</v>
      </c>
      <c r="H588" s="662" t="s">
        <v>2592</v>
      </c>
      <c r="I588" s="662" t="s">
        <v>2592</v>
      </c>
      <c r="J588" s="662" t="s">
        <v>2593</v>
      </c>
      <c r="K588" s="662" t="s">
        <v>2594</v>
      </c>
      <c r="L588" s="664">
        <v>271.28316320103374</v>
      </c>
      <c r="M588" s="664">
        <v>44</v>
      </c>
      <c r="N588" s="665">
        <v>11936.459180845484</v>
      </c>
    </row>
    <row r="589" spans="1:14" ht="14.4" customHeight="1" x14ac:dyDescent="0.3">
      <c r="A589" s="660" t="s">
        <v>588</v>
      </c>
      <c r="B589" s="661" t="s">
        <v>589</v>
      </c>
      <c r="C589" s="662" t="s">
        <v>593</v>
      </c>
      <c r="D589" s="663" t="s">
        <v>3986</v>
      </c>
      <c r="E589" s="662" t="s">
        <v>616</v>
      </c>
      <c r="F589" s="663" t="s">
        <v>3992</v>
      </c>
      <c r="G589" s="662" t="s">
        <v>2238</v>
      </c>
      <c r="H589" s="662" t="s">
        <v>2595</v>
      </c>
      <c r="I589" s="662" t="s">
        <v>2595</v>
      </c>
      <c r="J589" s="662" t="s">
        <v>2593</v>
      </c>
      <c r="K589" s="662" t="s">
        <v>2596</v>
      </c>
      <c r="L589" s="664">
        <v>1349.6344647876683</v>
      </c>
      <c r="M589" s="664">
        <v>17</v>
      </c>
      <c r="N589" s="665">
        <v>22943.785901390362</v>
      </c>
    </row>
    <row r="590" spans="1:14" ht="14.4" customHeight="1" x14ac:dyDescent="0.3">
      <c r="A590" s="660" t="s">
        <v>588</v>
      </c>
      <c r="B590" s="661" t="s">
        <v>589</v>
      </c>
      <c r="C590" s="662" t="s">
        <v>593</v>
      </c>
      <c r="D590" s="663" t="s">
        <v>3986</v>
      </c>
      <c r="E590" s="662" t="s">
        <v>616</v>
      </c>
      <c r="F590" s="663" t="s">
        <v>3992</v>
      </c>
      <c r="G590" s="662" t="s">
        <v>2238</v>
      </c>
      <c r="H590" s="662" t="s">
        <v>2597</v>
      </c>
      <c r="I590" s="662" t="s">
        <v>2598</v>
      </c>
      <c r="J590" s="662" t="s">
        <v>2599</v>
      </c>
      <c r="K590" s="662" t="s">
        <v>1757</v>
      </c>
      <c r="L590" s="664">
        <v>925.88999999999987</v>
      </c>
      <c r="M590" s="664">
        <v>1</v>
      </c>
      <c r="N590" s="665">
        <v>925.88999999999987</v>
      </c>
    </row>
    <row r="591" spans="1:14" ht="14.4" customHeight="1" x14ac:dyDescent="0.3">
      <c r="A591" s="660" t="s">
        <v>588</v>
      </c>
      <c r="B591" s="661" t="s">
        <v>589</v>
      </c>
      <c r="C591" s="662" t="s">
        <v>593</v>
      </c>
      <c r="D591" s="663" t="s">
        <v>3986</v>
      </c>
      <c r="E591" s="662" t="s">
        <v>616</v>
      </c>
      <c r="F591" s="663" t="s">
        <v>3992</v>
      </c>
      <c r="G591" s="662" t="s">
        <v>2238</v>
      </c>
      <c r="H591" s="662" t="s">
        <v>2600</v>
      </c>
      <c r="I591" s="662" t="s">
        <v>2601</v>
      </c>
      <c r="J591" s="662" t="s">
        <v>2602</v>
      </c>
      <c r="K591" s="662" t="s">
        <v>2603</v>
      </c>
      <c r="L591" s="664">
        <v>446.14249999999993</v>
      </c>
      <c r="M591" s="664">
        <v>4</v>
      </c>
      <c r="N591" s="665">
        <v>1784.5699999999997</v>
      </c>
    </row>
    <row r="592" spans="1:14" ht="14.4" customHeight="1" x14ac:dyDescent="0.3">
      <c r="A592" s="660" t="s">
        <v>588</v>
      </c>
      <c r="B592" s="661" t="s">
        <v>589</v>
      </c>
      <c r="C592" s="662" t="s">
        <v>593</v>
      </c>
      <c r="D592" s="663" t="s">
        <v>3986</v>
      </c>
      <c r="E592" s="662" t="s">
        <v>616</v>
      </c>
      <c r="F592" s="663" t="s">
        <v>3992</v>
      </c>
      <c r="G592" s="662" t="s">
        <v>2238</v>
      </c>
      <c r="H592" s="662" t="s">
        <v>2604</v>
      </c>
      <c r="I592" s="662" t="s">
        <v>2604</v>
      </c>
      <c r="J592" s="662" t="s">
        <v>2273</v>
      </c>
      <c r="K592" s="662" t="s">
        <v>2605</v>
      </c>
      <c r="L592" s="664">
        <v>98.6875</v>
      </c>
      <c r="M592" s="664">
        <v>4</v>
      </c>
      <c r="N592" s="665">
        <v>394.75</v>
      </c>
    </row>
    <row r="593" spans="1:14" ht="14.4" customHeight="1" x14ac:dyDescent="0.3">
      <c r="A593" s="660" t="s">
        <v>588</v>
      </c>
      <c r="B593" s="661" t="s">
        <v>589</v>
      </c>
      <c r="C593" s="662" t="s">
        <v>593</v>
      </c>
      <c r="D593" s="663" t="s">
        <v>3986</v>
      </c>
      <c r="E593" s="662" t="s">
        <v>616</v>
      </c>
      <c r="F593" s="663" t="s">
        <v>3992</v>
      </c>
      <c r="G593" s="662" t="s">
        <v>2238</v>
      </c>
      <c r="H593" s="662" t="s">
        <v>2606</v>
      </c>
      <c r="I593" s="662" t="s">
        <v>2607</v>
      </c>
      <c r="J593" s="662" t="s">
        <v>2608</v>
      </c>
      <c r="K593" s="662" t="s">
        <v>2609</v>
      </c>
      <c r="L593" s="664">
        <v>129.70975253798329</v>
      </c>
      <c r="M593" s="664">
        <v>1</v>
      </c>
      <c r="N593" s="665">
        <v>129.70975253798329</v>
      </c>
    </row>
    <row r="594" spans="1:14" ht="14.4" customHeight="1" x14ac:dyDescent="0.3">
      <c r="A594" s="660" t="s">
        <v>588</v>
      </c>
      <c r="B594" s="661" t="s">
        <v>589</v>
      </c>
      <c r="C594" s="662" t="s">
        <v>593</v>
      </c>
      <c r="D594" s="663" t="s">
        <v>3986</v>
      </c>
      <c r="E594" s="662" t="s">
        <v>2610</v>
      </c>
      <c r="F594" s="663" t="s">
        <v>3993</v>
      </c>
      <c r="G594" s="662"/>
      <c r="H594" s="662" t="s">
        <v>2611</v>
      </c>
      <c r="I594" s="662" t="s">
        <v>2611</v>
      </c>
      <c r="J594" s="662" t="s">
        <v>2612</v>
      </c>
      <c r="K594" s="662" t="s">
        <v>2613</v>
      </c>
      <c r="L594" s="664">
        <v>122.63260869565217</v>
      </c>
      <c r="M594" s="664">
        <v>5.75</v>
      </c>
      <c r="N594" s="665">
        <v>705.13749999999993</v>
      </c>
    </row>
    <row r="595" spans="1:14" ht="14.4" customHeight="1" x14ac:dyDescent="0.3">
      <c r="A595" s="660" t="s">
        <v>588</v>
      </c>
      <c r="B595" s="661" t="s">
        <v>589</v>
      </c>
      <c r="C595" s="662" t="s">
        <v>593</v>
      </c>
      <c r="D595" s="663" t="s">
        <v>3986</v>
      </c>
      <c r="E595" s="662" t="s">
        <v>2610</v>
      </c>
      <c r="F595" s="663" t="s">
        <v>3993</v>
      </c>
      <c r="G595" s="662" t="s">
        <v>653</v>
      </c>
      <c r="H595" s="662" t="s">
        <v>2614</v>
      </c>
      <c r="I595" s="662" t="s">
        <v>2615</v>
      </c>
      <c r="J595" s="662" t="s">
        <v>2616</v>
      </c>
      <c r="K595" s="662" t="s">
        <v>2617</v>
      </c>
      <c r="L595" s="664">
        <v>2017.42</v>
      </c>
      <c r="M595" s="664">
        <v>1</v>
      </c>
      <c r="N595" s="665">
        <v>2017.42</v>
      </c>
    </row>
    <row r="596" spans="1:14" ht="14.4" customHeight="1" x14ac:dyDescent="0.3">
      <c r="A596" s="660" t="s">
        <v>588</v>
      </c>
      <c r="B596" s="661" t="s">
        <v>589</v>
      </c>
      <c r="C596" s="662" t="s">
        <v>593</v>
      </c>
      <c r="D596" s="663" t="s">
        <v>3986</v>
      </c>
      <c r="E596" s="662" t="s">
        <v>2610</v>
      </c>
      <c r="F596" s="663" t="s">
        <v>3993</v>
      </c>
      <c r="G596" s="662" t="s">
        <v>653</v>
      </c>
      <c r="H596" s="662" t="s">
        <v>2618</v>
      </c>
      <c r="I596" s="662" t="s">
        <v>2619</v>
      </c>
      <c r="J596" s="662" t="s">
        <v>2620</v>
      </c>
      <c r="K596" s="662" t="s">
        <v>2621</v>
      </c>
      <c r="L596" s="664">
        <v>2042.8636363636367</v>
      </c>
      <c r="M596" s="664">
        <v>11</v>
      </c>
      <c r="N596" s="665">
        <v>22471.500000000004</v>
      </c>
    </row>
    <row r="597" spans="1:14" ht="14.4" customHeight="1" x14ac:dyDescent="0.3">
      <c r="A597" s="660" t="s">
        <v>588</v>
      </c>
      <c r="B597" s="661" t="s">
        <v>589</v>
      </c>
      <c r="C597" s="662" t="s">
        <v>593</v>
      </c>
      <c r="D597" s="663" t="s">
        <v>3986</v>
      </c>
      <c r="E597" s="662" t="s">
        <v>2610</v>
      </c>
      <c r="F597" s="663" t="s">
        <v>3993</v>
      </c>
      <c r="G597" s="662" t="s">
        <v>653</v>
      </c>
      <c r="H597" s="662" t="s">
        <v>2622</v>
      </c>
      <c r="I597" s="662" t="s">
        <v>2623</v>
      </c>
      <c r="J597" s="662" t="s">
        <v>2624</v>
      </c>
      <c r="K597" s="662" t="s">
        <v>2621</v>
      </c>
      <c r="L597" s="664">
        <v>1937.9080000000001</v>
      </c>
      <c r="M597" s="664">
        <v>6.9999999999999982</v>
      </c>
      <c r="N597" s="665">
        <v>13565.355999999998</v>
      </c>
    </row>
    <row r="598" spans="1:14" ht="14.4" customHeight="1" x14ac:dyDescent="0.3">
      <c r="A598" s="660" t="s">
        <v>588</v>
      </c>
      <c r="B598" s="661" t="s">
        <v>589</v>
      </c>
      <c r="C598" s="662" t="s">
        <v>593</v>
      </c>
      <c r="D598" s="663" t="s">
        <v>3986</v>
      </c>
      <c r="E598" s="662" t="s">
        <v>2610</v>
      </c>
      <c r="F598" s="663" t="s">
        <v>3993</v>
      </c>
      <c r="G598" s="662" t="s">
        <v>653</v>
      </c>
      <c r="H598" s="662" t="s">
        <v>2625</v>
      </c>
      <c r="I598" s="662" t="s">
        <v>2626</v>
      </c>
      <c r="J598" s="662" t="s">
        <v>2627</v>
      </c>
      <c r="K598" s="662" t="s">
        <v>2628</v>
      </c>
      <c r="L598" s="664">
        <v>1389.8892774659359</v>
      </c>
      <c r="M598" s="664">
        <v>26</v>
      </c>
      <c r="N598" s="665">
        <v>36137.121214114333</v>
      </c>
    </row>
    <row r="599" spans="1:14" ht="14.4" customHeight="1" x14ac:dyDescent="0.3">
      <c r="A599" s="660" t="s">
        <v>588</v>
      </c>
      <c r="B599" s="661" t="s">
        <v>589</v>
      </c>
      <c r="C599" s="662" t="s">
        <v>593</v>
      </c>
      <c r="D599" s="663" t="s">
        <v>3986</v>
      </c>
      <c r="E599" s="662" t="s">
        <v>2610</v>
      </c>
      <c r="F599" s="663" t="s">
        <v>3993</v>
      </c>
      <c r="G599" s="662" t="s">
        <v>653</v>
      </c>
      <c r="H599" s="662" t="s">
        <v>2629</v>
      </c>
      <c r="I599" s="662" t="s">
        <v>2630</v>
      </c>
      <c r="J599" s="662" t="s">
        <v>2631</v>
      </c>
      <c r="K599" s="662" t="s">
        <v>2632</v>
      </c>
      <c r="L599" s="664">
        <v>2903.2899999999977</v>
      </c>
      <c r="M599" s="664">
        <v>9.9999999999999978E-2</v>
      </c>
      <c r="N599" s="665">
        <v>290.32899999999972</v>
      </c>
    </row>
    <row r="600" spans="1:14" ht="14.4" customHeight="1" x14ac:dyDescent="0.3">
      <c r="A600" s="660" t="s">
        <v>588</v>
      </c>
      <c r="B600" s="661" t="s">
        <v>589</v>
      </c>
      <c r="C600" s="662" t="s">
        <v>593</v>
      </c>
      <c r="D600" s="663" t="s">
        <v>3986</v>
      </c>
      <c r="E600" s="662" t="s">
        <v>2610</v>
      </c>
      <c r="F600" s="663" t="s">
        <v>3993</v>
      </c>
      <c r="G600" s="662" t="s">
        <v>2238</v>
      </c>
      <c r="H600" s="662" t="s">
        <v>2633</v>
      </c>
      <c r="I600" s="662" t="s">
        <v>2634</v>
      </c>
      <c r="J600" s="662" t="s">
        <v>2635</v>
      </c>
      <c r="K600" s="662" t="s">
        <v>2636</v>
      </c>
      <c r="L600" s="664">
        <v>48.981811817518363</v>
      </c>
      <c r="M600" s="664">
        <v>70</v>
      </c>
      <c r="N600" s="665">
        <v>3428.7268272262854</v>
      </c>
    </row>
    <row r="601" spans="1:14" ht="14.4" customHeight="1" x14ac:dyDescent="0.3">
      <c r="A601" s="660" t="s">
        <v>588</v>
      </c>
      <c r="B601" s="661" t="s">
        <v>589</v>
      </c>
      <c r="C601" s="662" t="s">
        <v>593</v>
      </c>
      <c r="D601" s="663" t="s">
        <v>3986</v>
      </c>
      <c r="E601" s="662" t="s">
        <v>2610</v>
      </c>
      <c r="F601" s="663" t="s">
        <v>3993</v>
      </c>
      <c r="G601" s="662" t="s">
        <v>2238</v>
      </c>
      <c r="H601" s="662" t="s">
        <v>2637</v>
      </c>
      <c r="I601" s="662" t="s">
        <v>2638</v>
      </c>
      <c r="J601" s="662" t="s">
        <v>2639</v>
      </c>
      <c r="K601" s="662" t="s">
        <v>2636</v>
      </c>
      <c r="L601" s="664">
        <v>48.895530458095685</v>
      </c>
      <c r="M601" s="664">
        <v>93</v>
      </c>
      <c r="N601" s="665">
        <v>4547.2843326028988</v>
      </c>
    </row>
    <row r="602" spans="1:14" ht="14.4" customHeight="1" x14ac:dyDescent="0.3">
      <c r="A602" s="660" t="s">
        <v>588</v>
      </c>
      <c r="B602" s="661" t="s">
        <v>589</v>
      </c>
      <c r="C602" s="662" t="s">
        <v>593</v>
      </c>
      <c r="D602" s="663" t="s">
        <v>3986</v>
      </c>
      <c r="E602" s="662" t="s">
        <v>2610</v>
      </c>
      <c r="F602" s="663" t="s">
        <v>3993</v>
      </c>
      <c r="G602" s="662" t="s">
        <v>2238</v>
      </c>
      <c r="H602" s="662" t="s">
        <v>2640</v>
      </c>
      <c r="I602" s="662" t="s">
        <v>2641</v>
      </c>
      <c r="J602" s="662" t="s">
        <v>2642</v>
      </c>
      <c r="K602" s="662" t="s">
        <v>2636</v>
      </c>
      <c r="L602" s="664">
        <v>54.46</v>
      </c>
      <c r="M602" s="664">
        <v>1</v>
      </c>
      <c r="N602" s="665">
        <v>54.46</v>
      </c>
    </row>
    <row r="603" spans="1:14" ht="14.4" customHeight="1" x14ac:dyDescent="0.3">
      <c r="A603" s="660" t="s">
        <v>588</v>
      </c>
      <c r="B603" s="661" t="s">
        <v>589</v>
      </c>
      <c r="C603" s="662" t="s">
        <v>593</v>
      </c>
      <c r="D603" s="663" t="s">
        <v>3986</v>
      </c>
      <c r="E603" s="662" t="s">
        <v>2610</v>
      </c>
      <c r="F603" s="663" t="s">
        <v>3993</v>
      </c>
      <c r="G603" s="662" t="s">
        <v>2238</v>
      </c>
      <c r="H603" s="662" t="s">
        <v>2643</v>
      </c>
      <c r="I603" s="662" t="s">
        <v>2644</v>
      </c>
      <c r="J603" s="662" t="s">
        <v>2645</v>
      </c>
      <c r="K603" s="662" t="s">
        <v>2636</v>
      </c>
      <c r="L603" s="664">
        <v>50.256633811045511</v>
      </c>
      <c r="M603" s="664">
        <v>49</v>
      </c>
      <c r="N603" s="665">
        <v>2462.5750567412301</v>
      </c>
    </row>
    <row r="604" spans="1:14" ht="14.4" customHeight="1" x14ac:dyDescent="0.3">
      <c r="A604" s="660" t="s">
        <v>588</v>
      </c>
      <c r="B604" s="661" t="s">
        <v>589</v>
      </c>
      <c r="C604" s="662" t="s">
        <v>593</v>
      </c>
      <c r="D604" s="663" t="s">
        <v>3986</v>
      </c>
      <c r="E604" s="662" t="s">
        <v>2610</v>
      </c>
      <c r="F604" s="663" t="s">
        <v>3993</v>
      </c>
      <c r="G604" s="662" t="s">
        <v>2238</v>
      </c>
      <c r="H604" s="662" t="s">
        <v>2646</v>
      </c>
      <c r="I604" s="662" t="s">
        <v>2647</v>
      </c>
      <c r="J604" s="662" t="s">
        <v>2648</v>
      </c>
      <c r="K604" s="662" t="s">
        <v>2649</v>
      </c>
      <c r="L604" s="664">
        <v>198.25991354202836</v>
      </c>
      <c r="M604" s="664">
        <v>16</v>
      </c>
      <c r="N604" s="665">
        <v>3172.1586166724537</v>
      </c>
    </row>
    <row r="605" spans="1:14" ht="14.4" customHeight="1" x14ac:dyDescent="0.3">
      <c r="A605" s="660" t="s">
        <v>588</v>
      </c>
      <c r="B605" s="661" t="s">
        <v>589</v>
      </c>
      <c r="C605" s="662" t="s">
        <v>593</v>
      </c>
      <c r="D605" s="663" t="s">
        <v>3986</v>
      </c>
      <c r="E605" s="662" t="s">
        <v>2610</v>
      </c>
      <c r="F605" s="663" t="s">
        <v>3993</v>
      </c>
      <c r="G605" s="662" t="s">
        <v>2238</v>
      </c>
      <c r="H605" s="662" t="s">
        <v>2650</v>
      </c>
      <c r="I605" s="662" t="s">
        <v>2650</v>
      </c>
      <c r="J605" s="662" t="s">
        <v>2651</v>
      </c>
      <c r="K605" s="662" t="s">
        <v>2652</v>
      </c>
      <c r="L605" s="664">
        <v>183.36994618938888</v>
      </c>
      <c r="M605" s="664">
        <v>197</v>
      </c>
      <c r="N605" s="665">
        <v>36123.879399309611</v>
      </c>
    </row>
    <row r="606" spans="1:14" ht="14.4" customHeight="1" x14ac:dyDescent="0.3">
      <c r="A606" s="660" t="s">
        <v>588</v>
      </c>
      <c r="B606" s="661" t="s">
        <v>589</v>
      </c>
      <c r="C606" s="662" t="s">
        <v>593</v>
      </c>
      <c r="D606" s="663" t="s">
        <v>3986</v>
      </c>
      <c r="E606" s="662" t="s">
        <v>2653</v>
      </c>
      <c r="F606" s="663" t="s">
        <v>3994</v>
      </c>
      <c r="G606" s="662" t="s">
        <v>653</v>
      </c>
      <c r="H606" s="662" t="s">
        <v>2654</v>
      </c>
      <c r="I606" s="662" t="s">
        <v>2654</v>
      </c>
      <c r="J606" s="662" t="s">
        <v>2655</v>
      </c>
      <c r="K606" s="662" t="s">
        <v>2656</v>
      </c>
      <c r="L606" s="664">
        <v>72.84</v>
      </c>
      <c r="M606" s="664">
        <v>2</v>
      </c>
      <c r="N606" s="665">
        <v>145.68</v>
      </c>
    </row>
    <row r="607" spans="1:14" ht="14.4" customHeight="1" x14ac:dyDescent="0.3">
      <c r="A607" s="660" t="s">
        <v>588</v>
      </c>
      <c r="B607" s="661" t="s">
        <v>589</v>
      </c>
      <c r="C607" s="662" t="s">
        <v>593</v>
      </c>
      <c r="D607" s="663" t="s">
        <v>3986</v>
      </c>
      <c r="E607" s="662" t="s">
        <v>2653</v>
      </c>
      <c r="F607" s="663" t="s">
        <v>3994</v>
      </c>
      <c r="G607" s="662" t="s">
        <v>653</v>
      </c>
      <c r="H607" s="662" t="s">
        <v>2657</v>
      </c>
      <c r="I607" s="662" t="s">
        <v>2658</v>
      </c>
      <c r="J607" s="662" t="s">
        <v>2659</v>
      </c>
      <c r="K607" s="662" t="s">
        <v>2660</v>
      </c>
      <c r="L607" s="664">
        <v>40.442983942196513</v>
      </c>
      <c r="M607" s="664">
        <v>27</v>
      </c>
      <c r="N607" s="665">
        <v>1091.9605664393059</v>
      </c>
    </row>
    <row r="608" spans="1:14" ht="14.4" customHeight="1" x14ac:dyDescent="0.3">
      <c r="A608" s="660" t="s">
        <v>588</v>
      </c>
      <c r="B608" s="661" t="s">
        <v>589</v>
      </c>
      <c r="C608" s="662" t="s">
        <v>593</v>
      </c>
      <c r="D608" s="663" t="s">
        <v>3986</v>
      </c>
      <c r="E608" s="662" t="s">
        <v>2653</v>
      </c>
      <c r="F608" s="663" t="s">
        <v>3994</v>
      </c>
      <c r="G608" s="662" t="s">
        <v>653</v>
      </c>
      <c r="H608" s="662" t="s">
        <v>2661</v>
      </c>
      <c r="I608" s="662" t="s">
        <v>2662</v>
      </c>
      <c r="J608" s="662" t="s">
        <v>2663</v>
      </c>
      <c r="K608" s="662" t="s">
        <v>712</v>
      </c>
      <c r="L608" s="664">
        <v>67.924000000000007</v>
      </c>
      <c r="M608" s="664">
        <v>5</v>
      </c>
      <c r="N608" s="665">
        <v>339.62</v>
      </c>
    </row>
    <row r="609" spans="1:14" ht="14.4" customHeight="1" x14ac:dyDescent="0.3">
      <c r="A609" s="660" t="s">
        <v>588</v>
      </c>
      <c r="B609" s="661" t="s">
        <v>589</v>
      </c>
      <c r="C609" s="662" t="s">
        <v>593</v>
      </c>
      <c r="D609" s="663" t="s">
        <v>3986</v>
      </c>
      <c r="E609" s="662" t="s">
        <v>2653</v>
      </c>
      <c r="F609" s="663" t="s">
        <v>3994</v>
      </c>
      <c r="G609" s="662" t="s">
        <v>653</v>
      </c>
      <c r="H609" s="662" t="s">
        <v>2664</v>
      </c>
      <c r="I609" s="662" t="s">
        <v>2665</v>
      </c>
      <c r="J609" s="662" t="s">
        <v>2666</v>
      </c>
      <c r="K609" s="662" t="s">
        <v>2667</v>
      </c>
      <c r="L609" s="664">
        <v>26.816666666666674</v>
      </c>
      <c r="M609" s="664">
        <v>3</v>
      </c>
      <c r="N609" s="665">
        <v>80.450000000000017</v>
      </c>
    </row>
    <row r="610" spans="1:14" ht="14.4" customHeight="1" x14ac:dyDescent="0.3">
      <c r="A610" s="660" t="s">
        <v>588</v>
      </c>
      <c r="B610" s="661" t="s">
        <v>589</v>
      </c>
      <c r="C610" s="662" t="s">
        <v>593</v>
      </c>
      <c r="D610" s="663" t="s">
        <v>3986</v>
      </c>
      <c r="E610" s="662" t="s">
        <v>2653</v>
      </c>
      <c r="F610" s="663" t="s">
        <v>3994</v>
      </c>
      <c r="G610" s="662" t="s">
        <v>653</v>
      </c>
      <c r="H610" s="662" t="s">
        <v>2668</v>
      </c>
      <c r="I610" s="662" t="s">
        <v>2669</v>
      </c>
      <c r="J610" s="662" t="s">
        <v>2670</v>
      </c>
      <c r="K610" s="662" t="s">
        <v>2671</v>
      </c>
      <c r="L610" s="664">
        <v>125.57986948643783</v>
      </c>
      <c r="M610" s="664">
        <v>32</v>
      </c>
      <c r="N610" s="665">
        <v>4018.5558235660105</v>
      </c>
    </row>
    <row r="611" spans="1:14" ht="14.4" customHeight="1" x14ac:dyDescent="0.3">
      <c r="A611" s="660" t="s">
        <v>588</v>
      </c>
      <c r="B611" s="661" t="s">
        <v>589</v>
      </c>
      <c r="C611" s="662" t="s">
        <v>593</v>
      </c>
      <c r="D611" s="663" t="s">
        <v>3986</v>
      </c>
      <c r="E611" s="662" t="s">
        <v>2653</v>
      </c>
      <c r="F611" s="663" t="s">
        <v>3994</v>
      </c>
      <c r="G611" s="662" t="s">
        <v>653</v>
      </c>
      <c r="H611" s="662" t="s">
        <v>2672</v>
      </c>
      <c r="I611" s="662" t="s">
        <v>2673</v>
      </c>
      <c r="J611" s="662" t="s">
        <v>2674</v>
      </c>
      <c r="K611" s="662" t="s">
        <v>2675</v>
      </c>
      <c r="L611" s="664">
        <v>33.386659971617107</v>
      </c>
      <c r="M611" s="664">
        <v>18</v>
      </c>
      <c r="N611" s="665">
        <v>600.95987948910795</v>
      </c>
    </row>
    <row r="612" spans="1:14" ht="14.4" customHeight="1" x14ac:dyDescent="0.3">
      <c r="A612" s="660" t="s">
        <v>588</v>
      </c>
      <c r="B612" s="661" t="s">
        <v>589</v>
      </c>
      <c r="C612" s="662" t="s">
        <v>593</v>
      </c>
      <c r="D612" s="663" t="s">
        <v>3986</v>
      </c>
      <c r="E612" s="662" t="s">
        <v>2653</v>
      </c>
      <c r="F612" s="663" t="s">
        <v>3994</v>
      </c>
      <c r="G612" s="662" t="s">
        <v>653</v>
      </c>
      <c r="H612" s="662" t="s">
        <v>2676</v>
      </c>
      <c r="I612" s="662" t="s">
        <v>2677</v>
      </c>
      <c r="J612" s="662" t="s">
        <v>2678</v>
      </c>
      <c r="K612" s="662" t="s">
        <v>2679</v>
      </c>
      <c r="L612" s="664">
        <v>428.73138</v>
      </c>
      <c r="M612" s="664">
        <v>12.5</v>
      </c>
      <c r="N612" s="665">
        <v>5359.1422499999999</v>
      </c>
    </row>
    <row r="613" spans="1:14" ht="14.4" customHeight="1" x14ac:dyDescent="0.3">
      <c r="A613" s="660" t="s">
        <v>588</v>
      </c>
      <c r="B613" s="661" t="s">
        <v>589</v>
      </c>
      <c r="C613" s="662" t="s">
        <v>593</v>
      </c>
      <c r="D613" s="663" t="s">
        <v>3986</v>
      </c>
      <c r="E613" s="662" t="s">
        <v>2653</v>
      </c>
      <c r="F613" s="663" t="s">
        <v>3994</v>
      </c>
      <c r="G613" s="662" t="s">
        <v>653</v>
      </c>
      <c r="H613" s="662" t="s">
        <v>2680</v>
      </c>
      <c r="I613" s="662" t="s">
        <v>2681</v>
      </c>
      <c r="J613" s="662" t="s">
        <v>2682</v>
      </c>
      <c r="K613" s="662" t="s">
        <v>2683</v>
      </c>
      <c r="L613" s="664">
        <v>181.80047686162325</v>
      </c>
      <c r="M613" s="664">
        <v>1</v>
      </c>
      <c r="N613" s="665">
        <v>181.80047686162325</v>
      </c>
    </row>
    <row r="614" spans="1:14" ht="14.4" customHeight="1" x14ac:dyDescent="0.3">
      <c r="A614" s="660" t="s">
        <v>588</v>
      </c>
      <c r="B614" s="661" t="s">
        <v>589</v>
      </c>
      <c r="C614" s="662" t="s">
        <v>593</v>
      </c>
      <c r="D614" s="663" t="s">
        <v>3986</v>
      </c>
      <c r="E614" s="662" t="s">
        <v>2653</v>
      </c>
      <c r="F614" s="663" t="s">
        <v>3994</v>
      </c>
      <c r="G614" s="662" t="s">
        <v>653</v>
      </c>
      <c r="H614" s="662" t="s">
        <v>2684</v>
      </c>
      <c r="I614" s="662" t="s">
        <v>2685</v>
      </c>
      <c r="J614" s="662" t="s">
        <v>2686</v>
      </c>
      <c r="K614" s="662" t="s">
        <v>2687</v>
      </c>
      <c r="L614" s="664">
        <v>1122.4596735684634</v>
      </c>
      <c r="M614" s="664">
        <v>7.8666666666666671</v>
      </c>
      <c r="N614" s="665">
        <v>8830.0160987385789</v>
      </c>
    </row>
    <row r="615" spans="1:14" ht="14.4" customHeight="1" x14ac:dyDescent="0.3">
      <c r="A615" s="660" t="s">
        <v>588</v>
      </c>
      <c r="B615" s="661" t="s">
        <v>589</v>
      </c>
      <c r="C615" s="662" t="s">
        <v>593</v>
      </c>
      <c r="D615" s="663" t="s">
        <v>3986</v>
      </c>
      <c r="E615" s="662" t="s">
        <v>2653</v>
      </c>
      <c r="F615" s="663" t="s">
        <v>3994</v>
      </c>
      <c r="G615" s="662" t="s">
        <v>653</v>
      </c>
      <c r="H615" s="662" t="s">
        <v>2688</v>
      </c>
      <c r="I615" s="662" t="s">
        <v>2688</v>
      </c>
      <c r="J615" s="662" t="s">
        <v>2689</v>
      </c>
      <c r="K615" s="662" t="s">
        <v>2690</v>
      </c>
      <c r="L615" s="664">
        <v>610.94999999999993</v>
      </c>
      <c r="M615" s="664">
        <v>3</v>
      </c>
      <c r="N615" s="665">
        <v>1832.85</v>
      </c>
    </row>
    <row r="616" spans="1:14" ht="14.4" customHeight="1" x14ac:dyDescent="0.3">
      <c r="A616" s="660" t="s">
        <v>588</v>
      </c>
      <c r="B616" s="661" t="s">
        <v>589</v>
      </c>
      <c r="C616" s="662" t="s">
        <v>593</v>
      </c>
      <c r="D616" s="663" t="s">
        <v>3986</v>
      </c>
      <c r="E616" s="662" t="s">
        <v>2653</v>
      </c>
      <c r="F616" s="663" t="s">
        <v>3994</v>
      </c>
      <c r="G616" s="662" t="s">
        <v>653</v>
      </c>
      <c r="H616" s="662" t="s">
        <v>2691</v>
      </c>
      <c r="I616" s="662" t="s">
        <v>2692</v>
      </c>
      <c r="J616" s="662" t="s">
        <v>2693</v>
      </c>
      <c r="K616" s="662" t="s">
        <v>2694</v>
      </c>
      <c r="L616" s="664">
        <v>89.727465895575833</v>
      </c>
      <c r="M616" s="664">
        <v>79.199999999999989</v>
      </c>
      <c r="N616" s="665">
        <v>7106.4152989296053</v>
      </c>
    </row>
    <row r="617" spans="1:14" ht="14.4" customHeight="1" x14ac:dyDescent="0.3">
      <c r="A617" s="660" t="s">
        <v>588</v>
      </c>
      <c r="B617" s="661" t="s">
        <v>589</v>
      </c>
      <c r="C617" s="662" t="s">
        <v>593</v>
      </c>
      <c r="D617" s="663" t="s">
        <v>3986</v>
      </c>
      <c r="E617" s="662" t="s">
        <v>2653</v>
      </c>
      <c r="F617" s="663" t="s">
        <v>3994</v>
      </c>
      <c r="G617" s="662" t="s">
        <v>653</v>
      </c>
      <c r="H617" s="662" t="s">
        <v>2695</v>
      </c>
      <c r="I617" s="662" t="s">
        <v>2696</v>
      </c>
      <c r="J617" s="662" t="s">
        <v>2697</v>
      </c>
      <c r="K617" s="662" t="s">
        <v>2698</v>
      </c>
      <c r="L617" s="664">
        <v>3269.2222293452055</v>
      </c>
      <c r="M617" s="664">
        <v>5.5</v>
      </c>
      <c r="N617" s="665">
        <v>17980.722261398631</v>
      </c>
    </row>
    <row r="618" spans="1:14" ht="14.4" customHeight="1" x14ac:dyDescent="0.3">
      <c r="A618" s="660" t="s">
        <v>588</v>
      </c>
      <c r="B618" s="661" t="s">
        <v>589</v>
      </c>
      <c r="C618" s="662" t="s">
        <v>593</v>
      </c>
      <c r="D618" s="663" t="s">
        <v>3986</v>
      </c>
      <c r="E618" s="662" t="s">
        <v>2653</v>
      </c>
      <c r="F618" s="663" t="s">
        <v>3994</v>
      </c>
      <c r="G618" s="662" t="s">
        <v>653</v>
      </c>
      <c r="H618" s="662" t="s">
        <v>2699</v>
      </c>
      <c r="I618" s="662" t="s">
        <v>2700</v>
      </c>
      <c r="J618" s="662" t="s">
        <v>2701</v>
      </c>
      <c r="K618" s="662" t="s">
        <v>2702</v>
      </c>
      <c r="L618" s="664">
        <v>86.569780024470433</v>
      </c>
      <c r="M618" s="664">
        <v>1</v>
      </c>
      <c r="N618" s="665">
        <v>86.569780024470433</v>
      </c>
    </row>
    <row r="619" spans="1:14" ht="14.4" customHeight="1" x14ac:dyDescent="0.3">
      <c r="A619" s="660" t="s">
        <v>588</v>
      </c>
      <c r="B619" s="661" t="s">
        <v>589</v>
      </c>
      <c r="C619" s="662" t="s">
        <v>593</v>
      </c>
      <c r="D619" s="663" t="s">
        <v>3986</v>
      </c>
      <c r="E619" s="662" t="s">
        <v>2653</v>
      </c>
      <c r="F619" s="663" t="s">
        <v>3994</v>
      </c>
      <c r="G619" s="662" t="s">
        <v>653</v>
      </c>
      <c r="H619" s="662" t="s">
        <v>2703</v>
      </c>
      <c r="I619" s="662" t="s">
        <v>2704</v>
      </c>
      <c r="J619" s="662" t="s">
        <v>2705</v>
      </c>
      <c r="K619" s="662" t="s">
        <v>2706</v>
      </c>
      <c r="L619" s="664">
        <v>86.939966810258994</v>
      </c>
      <c r="M619" s="664">
        <v>45</v>
      </c>
      <c r="N619" s="665">
        <v>3912.2985064616551</v>
      </c>
    </row>
    <row r="620" spans="1:14" ht="14.4" customHeight="1" x14ac:dyDescent="0.3">
      <c r="A620" s="660" t="s">
        <v>588</v>
      </c>
      <c r="B620" s="661" t="s">
        <v>589</v>
      </c>
      <c r="C620" s="662" t="s">
        <v>593</v>
      </c>
      <c r="D620" s="663" t="s">
        <v>3986</v>
      </c>
      <c r="E620" s="662" t="s">
        <v>2653</v>
      </c>
      <c r="F620" s="663" t="s">
        <v>3994</v>
      </c>
      <c r="G620" s="662" t="s">
        <v>653</v>
      </c>
      <c r="H620" s="662" t="s">
        <v>2707</v>
      </c>
      <c r="I620" s="662" t="s">
        <v>2708</v>
      </c>
      <c r="J620" s="662" t="s">
        <v>2709</v>
      </c>
      <c r="K620" s="662" t="s">
        <v>2710</v>
      </c>
      <c r="L620" s="664">
        <v>81.099999999999994</v>
      </c>
      <c r="M620" s="664">
        <v>12</v>
      </c>
      <c r="N620" s="665">
        <v>973.19999999999993</v>
      </c>
    </row>
    <row r="621" spans="1:14" ht="14.4" customHeight="1" x14ac:dyDescent="0.3">
      <c r="A621" s="660" t="s">
        <v>588</v>
      </c>
      <c r="B621" s="661" t="s">
        <v>589</v>
      </c>
      <c r="C621" s="662" t="s">
        <v>593</v>
      </c>
      <c r="D621" s="663" t="s">
        <v>3986</v>
      </c>
      <c r="E621" s="662" t="s">
        <v>2653</v>
      </c>
      <c r="F621" s="663" t="s">
        <v>3994</v>
      </c>
      <c r="G621" s="662" t="s">
        <v>653</v>
      </c>
      <c r="H621" s="662" t="s">
        <v>2711</v>
      </c>
      <c r="I621" s="662" t="s">
        <v>2712</v>
      </c>
      <c r="J621" s="662" t="s">
        <v>2713</v>
      </c>
      <c r="K621" s="662" t="s">
        <v>2714</v>
      </c>
      <c r="L621" s="664">
        <v>605.26803807596332</v>
      </c>
      <c r="M621" s="664">
        <v>1</v>
      </c>
      <c r="N621" s="665">
        <v>605.26803807596332</v>
      </c>
    </row>
    <row r="622" spans="1:14" ht="14.4" customHeight="1" x14ac:dyDescent="0.3">
      <c r="A622" s="660" t="s">
        <v>588</v>
      </c>
      <c r="B622" s="661" t="s">
        <v>589</v>
      </c>
      <c r="C622" s="662" t="s">
        <v>593</v>
      </c>
      <c r="D622" s="663" t="s">
        <v>3986</v>
      </c>
      <c r="E622" s="662" t="s">
        <v>2653</v>
      </c>
      <c r="F622" s="663" t="s">
        <v>3994</v>
      </c>
      <c r="G622" s="662" t="s">
        <v>653</v>
      </c>
      <c r="H622" s="662" t="s">
        <v>2715</v>
      </c>
      <c r="I622" s="662" t="s">
        <v>2716</v>
      </c>
      <c r="J622" s="662" t="s">
        <v>2717</v>
      </c>
      <c r="K622" s="662" t="s">
        <v>2718</v>
      </c>
      <c r="L622" s="664">
        <v>517.5</v>
      </c>
      <c r="M622" s="664">
        <v>0.5</v>
      </c>
      <c r="N622" s="665">
        <v>258.75</v>
      </c>
    </row>
    <row r="623" spans="1:14" ht="14.4" customHeight="1" x14ac:dyDescent="0.3">
      <c r="A623" s="660" t="s">
        <v>588</v>
      </c>
      <c r="B623" s="661" t="s">
        <v>589</v>
      </c>
      <c r="C623" s="662" t="s">
        <v>593</v>
      </c>
      <c r="D623" s="663" t="s">
        <v>3986</v>
      </c>
      <c r="E623" s="662" t="s">
        <v>2653</v>
      </c>
      <c r="F623" s="663" t="s">
        <v>3994</v>
      </c>
      <c r="G623" s="662" t="s">
        <v>653</v>
      </c>
      <c r="H623" s="662" t="s">
        <v>2719</v>
      </c>
      <c r="I623" s="662" t="s">
        <v>2720</v>
      </c>
      <c r="J623" s="662" t="s">
        <v>2721</v>
      </c>
      <c r="K623" s="662" t="s">
        <v>2722</v>
      </c>
      <c r="L623" s="664">
        <v>115.31033333333333</v>
      </c>
      <c r="M623" s="664">
        <v>3</v>
      </c>
      <c r="N623" s="665">
        <v>345.93099999999998</v>
      </c>
    </row>
    <row r="624" spans="1:14" ht="14.4" customHeight="1" x14ac:dyDescent="0.3">
      <c r="A624" s="660" t="s">
        <v>588</v>
      </c>
      <c r="B624" s="661" t="s">
        <v>589</v>
      </c>
      <c r="C624" s="662" t="s">
        <v>593</v>
      </c>
      <c r="D624" s="663" t="s">
        <v>3986</v>
      </c>
      <c r="E624" s="662" t="s">
        <v>2653</v>
      </c>
      <c r="F624" s="663" t="s">
        <v>3994</v>
      </c>
      <c r="G624" s="662" t="s">
        <v>653</v>
      </c>
      <c r="H624" s="662" t="s">
        <v>2723</v>
      </c>
      <c r="I624" s="662" t="s">
        <v>2724</v>
      </c>
      <c r="J624" s="662" t="s">
        <v>2725</v>
      </c>
      <c r="K624" s="662" t="s">
        <v>2726</v>
      </c>
      <c r="L624" s="664">
        <v>155.84333333333336</v>
      </c>
      <c r="M624" s="664">
        <v>3</v>
      </c>
      <c r="N624" s="665">
        <v>467.53000000000009</v>
      </c>
    </row>
    <row r="625" spans="1:14" ht="14.4" customHeight="1" x14ac:dyDescent="0.3">
      <c r="A625" s="660" t="s">
        <v>588</v>
      </c>
      <c r="B625" s="661" t="s">
        <v>589</v>
      </c>
      <c r="C625" s="662" t="s">
        <v>593</v>
      </c>
      <c r="D625" s="663" t="s">
        <v>3986</v>
      </c>
      <c r="E625" s="662" t="s">
        <v>2653</v>
      </c>
      <c r="F625" s="663" t="s">
        <v>3994</v>
      </c>
      <c r="G625" s="662" t="s">
        <v>653</v>
      </c>
      <c r="H625" s="662" t="s">
        <v>2727</v>
      </c>
      <c r="I625" s="662" t="s">
        <v>2728</v>
      </c>
      <c r="J625" s="662" t="s">
        <v>2729</v>
      </c>
      <c r="K625" s="662" t="s">
        <v>2730</v>
      </c>
      <c r="L625" s="664">
        <v>84.69967789274331</v>
      </c>
      <c r="M625" s="664">
        <v>1</v>
      </c>
      <c r="N625" s="665">
        <v>84.69967789274331</v>
      </c>
    </row>
    <row r="626" spans="1:14" ht="14.4" customHeight="1" x14ac:dyDescent="0.3">
      <c r="A626" s="660" t="s">
        <v>588</v>
      </c>
      <c r="B626" s="661" t="s">
        <v>589</v>
      </c>
      <c r="C626" s="662" t="s">
        <v>593</v>
      </c>
      <c r="D626" s="663" t="s">
        <v>3986</v>
      </c>
      <c r="E626" s="662" t="s">
        <v>2653</v>
      </c>
      <c r="F626" s="663" t="s">
        <v>3994</v>
      </c>
      <c r="G626" s="662" t="s">
        <v>653</v>
      </c>
      <c r="H626" s="662" t="s">
        <v>2731</v>
      </c>
      <c r="I626" s="662" t="s">
        <v>2732</v>
      </c>
      <c r="J626" s="662" t="s">
        <v>2733</v>
      </c>
      <c r="K626" s="662" t="s">
        <v>2734</v>
      </c>
      <c r="L626" s="664">
        <v>82.83</v>
      </c>
      <c r="M626" s="664">
        <v>10</v>
      </c>
      <c r="N626" s="665">
        <v>828.3</v>
      </c>
    </row>
    <row r="627" spans="1:14" ht="14.4" customHeight="1" x14ac:dyDescent="0.3">
      <c r="A627" s="660" t="s">
        <v>588</v>
      </c>
      <c r="B627" s="661" t="s">
        <v>589</v>
      </c>
      <c r="C627" s="662" t="s">
        <v>593</v>
      </c>
      <c r="D627" s="663" t="s">
        <v>3986</v>
      </c>
      <c r="E627" s="662" t="s">
        <v>2653</v>
      </c>
      <c r="F627" s="663" t="s">
        <v>3994</v>
      </c>
      <c r="G627" s="662" t="s">
        <v>653</v>
      </c>
      <c r="H627" s="662" t="s">
        <v>2735</v>
      </c>
      <c r="I627" s="662" t="s">
        <v>2736</v>
      </c>
      <c r="J627" s="662" t="s">
        <v>2737</v>
      </c>
      <c r="K627" s="662" t="s">
        <v>2738</v>
      </c>
      <c r="L627" s="664">
        <v>246.00647639490501</v>
      </c>
      <c r="M627" s="664">
        <v>6</v>
      </c>
      <c r="N627" s="665">
        <v>1476.03885836943</v>
      </c>
    </row>
    <row r="628" spans="1:14" ht="14.4" customHeight="1" x14ac:dyDescent="0.3">
      <c r="A628" s="660" t="s">
        <v>588</v>
      </c>
      <c r="B628" s="661" t="s">
        <v>589</v>
      </c>
      <c r="C628" s="662" t="s">
        <v>593</v>
      </c>
      <c r="D628" s="663" t="s">
        <v>3986</v>
      </c>
      <c r="E628" s="662" t="s">
        <v>2653</v>
      </c>
      <c r="F628" s="663" t="s">
        <v>3994</v>
      </c>
      <c r="G628" s="662" t="s">
        <v>653</v>
      </c>
      <c r="H628" s="662" t="s">
        <v>2739</v>
      </c>
      <c r="I628" s="662" t="s">
        <v>2740</v>
      </c>
      <c r="J628" s="662" t="s">
        <v>2741</v>
      </c>
      <c r="K628" s="662" t="s">
        <v>2742</v>
      </c>
      <c r="L628" s="664">
        <v>85.76</v>
      </c>
      <c r="M628" s="664">
        <v>1</v>
      </c>
      <c r="N628" s="665">
        <v>85.76</v>
      </c>
    </row>
    <row r="629" spans="1:14" ht="14.4" customHeight="1" x14ac:dyDescent="0.3">
      <c r="A629" s="660" t="s">
        <v>588</v>
      </c>
      <c r="B629" s="661" t="s">
        <v>589</v>
      </c>
      <c r="C629" s="662" t="s">
        <v>593</v>
      </c>
      <c r="D629" s="663" t="s">
        <v>3986</v>
      </c>
      <c r="E629" s="662" t="s">
        <v>2653</v>
      </c>
      <c r="F629" s="663" t="s">
        <v>3994</v>
      </c>
      <c r="G629" s="662" t="s">
        <v>653</v>
      </c>
      <c r="H629" s="662" t="s">
        <v>2743</v>
      </c>
      <c r="I629" s="662" t="s">
        <v>2743</v>
      </c>
      <c r="J629" s="662" t="s">
        <v>2744</v>
      </c>
      <c r="K629" s="662" t="s">
        <v>2745</v>
      </c>
      <c r="L629" s="664">
        <v>1851.5</v>
      </c>
      <c r="M629" s="664">
        <v>3</v>
      </c>
      <c r="N629" s="665">
        <v>5554.5</v>
      </c>
    </row>
    <row r="630" spans="1:14" ht="14.4" customHeight="1" x14ac:dyDescent="0.3">
      <c r="A630" s="660" t="s">
        <v>588</v>
      </c>
      <c r="B630" s="661" t="s">
        <v>589</v>
      </c>
      <c r="C630" s="662" t="s">
        <v>593</v>
      </c>
      <c r="D630" s="663" t="s">
        <v>3986</v>
      </c>
      <c r="E630" s="662" t="s">
        <v>2653</v>
      </c>
      <c r="F630" s="663" t="s">
        <v>3994</v>
      </c>
      <c r="G630" s="662" t="s">
        <v>653</v>
      </c>
      <c r="H630" s="662" t="s">
        <v>2746</v>
      </c>
      <c r="I630" s="662" t="s">
        <v>2747</v>
      </c>
      <c r="J630" s="662" t="s">
        <v>2748</v>
      </c>
      <c r="K630" s="662" t="s">
        <v>2749</v>
      </c>
      <c r="L630" s="664">
        <v>77.280112258186421</v>
      </c>
      <c r="M630" s="664">
        <v>1</v>
      </c>
      <c r="N630" s="665">
        <v>77.280112258186421</v>
      </c>
    </row>
    <row r="631" spans="1:14" ht="14.4" customHeight="1" x14ac:dyDescent="0.3">
      <c r="A631" s="660" t="s">
        <v>588</v>
      </c>
      <c r="B631" s="661" t="s">
        <v>589</v>
      </c>
      <c r="C631" s="662" t="s">
        <v>593</v>
      </c>
      <c r="D631" s="663" t="s">
        <v>3986</v>
      </c>
      <c r="E631" s="662" t="s">
        <v>2653</v>
      </c>
      <c r="F631" s="663" t="s">
        <v>3994</v>
      </c>
      <c r="G631" s="662" t="s">
        <v>653</v>
      </c>
      <c r="H631" s="662" t="s">
        <v>2750</v>
      </c>
      <c r="I631" s="662" t="s">
        <v>2751</v>
      </c>
      <c r="J631" s="662" t="s">
        <v>2752</v>
      </c>
      <c r="K631" s="662" t="s">
        <v>2753</v>
      </c>
      <c r="L631" s="664">
        <v>51.37</v>
      </c>
      <c r="M631" s="664">
        <v>1</v>
      </c>
      <c r="N631" s="665">
        <v>51.37</v>
      </c>
    </row>
    <row r="632" spans="1:14" ht="14.4" customHeight="1" x14ac:dyDescent="0.3">
      <c r="A632" s="660" t="s">
        <v>588</v>
      </c>
      <c r="B632" s="661" t="s">
        <v>589</v>
      </c>
      <c r="C632" s="662" t="s">
        <v>593</v>
      </c>
      <c r="D632" s="663" t="s">
        <v>3986</v>
      </c>
      <c r="E632" s="662" t="s">
        <v>2653</v>
      </c>
      <c r="F632" s="663" t="s">
        <v>3994</v>
      </c>
      <c r="G632" s="662" t="s">
        <v>653</v>
      </c>
      <c r="H632" s="662" t="s">
        <v>2754</v>
      </c>
      <c r="I632" s="662" t="s">
        <v>2754</v>
      </c>
      <c r="J632" s="662" t="s">
        <v>2755</v>
      </c>
      <c r="K632" s="662" t="s">
        <v>2756</v>
      </c>
      <c r="L632" s="664">
        <v>920.00000000000011</v>
      </c>
      <c r="M632" s="664">
        <v>2</v>
      </c>
      <c r="N632" s="665">
        <v>1840.0000000000002</v>
      </c>
    </row>
    <row r="633" spans="1:14" ht="14.4" customHeight="1" x14ac:dyDescent="0.3">
      <c r="A633" s="660" t="s">
        <v>588</v>
      </c>
      <c r="B633" s="661" t="s">
        <v>589</v>
      </c>
      <c r="C633" s="662" t="s">
        <v>593</v>
      </c>
      <c r="D633" s="663" t="s">
        <v>3986</v>
      </c>
      <c r="E633" s="662" t="s">
        <v>2653</v>
      </c>
      <c r="F633" s="663" t="s">
        <v>3994</v>
      </c>
      <c r="G633" s="662" t="s">
        <v>653</v>
      </c>
      <c r="H633" s="662" t="s">
        <v>2757</v>
      </c>
      <c r="I633" s="662" t="s">
        <v>2757</v>
      </c>
      <c r="J633" s="662" t="s">
        <v>2758</v>
      </c>
      <c r="K633" s="662" t="s">
        <v>2759</v>
      </c>
      <c r="L633" s="664">
        <v>169.17000000000002</v>
      </c>
      <c r="M633" s="664">
        <v>4</v>
      </c>
      <c r="N633" s="665">
        <v>676.68000000000006</v>
      </c>
    </row>
    <row r="634" spans="1:14" ht="14.4" customHeight="1" x14ac:dyDescent="0.3">
      <c r="A634" s="660" t="s">
        <v>588</v>
      </c>
      <c r="B634" s="661" t="s">
        <v>589</v>
      </c>
      <c r="C634" s="662" t="s">
        <v>593</v>
      </c>
      <c r="D634" s="663" t="s">
        <v>3986</v>
      </c>
      <c r="E634" s="662" t="s">
        <v>2653</v>
      </c>
      <c r="F634" s="663" t="s">
        <v>3994</v>
      </c>
      <c r="G634" s="662" t="s">
        <v>653</v>
      </c>
      <c r="H634" s="662" t="s">
        <v>2760</v>
      </c>
      <c r="I634" s="662" t="s">
        <v>2760</v>
      </c>
      <c r="J634" s="662" t="s">
        <v>2761</v>
      </c>
      <c r="K634" s="662" t="s">
        <v>1631</v>
      </c>
      <c r="L634" s="664">
        <v>30.870017155818786</v>
      </c>
      <c r="M634" s="664">
        <v>60</v>
      </c>
      <c r="N634" s="665">
        <v>1852.2010293491271</v>
      </c>
    </row>
    <row r="635" spans="1:14" ht="14.4" customHeight="1" x14ac:dyDescent="0.3">
      <c r="A635" s="660" t="s">
        <v>588</v>
      </c>
      <c r="B635" s="661" t="s">
        <v>589</v>
      </c>
      <c r="C635" s="662" t="s">
        <v>593</v>
      </c>
      <c r="D635" s="663" t="s">
        <v>3986</v>
      </c>
      <c r="E635" s="662" t="s">
        <v>2653</v>
      </c>
      <c r="F635" s="663" t="s">
        <v>3994</v>
      </c>
      <c r="G635" s="662" t="s">
        <v>2238</v>
      </c>
      <c r="H635" s="662" t="s">
        <v>2762</v>
      </c>
      <c r="I635" s="662" t="s">
        <v>2763</v>
      </c>
      <c r="J635" s="662" t="s">
        <v>2764</v>
      </c>
      <c r="K635" s="662" t="s">
        <v>2765</v>
      </c>
      <c r="L635" s="664">
        <v>138.29272707679411</v>
      </c>
      <c r="M635" s="664">
        <v>4</v>
      </c>
      <c r="N635" s="665">
        <v>553.17090830717643</v>
      </c>
    </row>
    <row r="636" spans="1:14" ht="14.4" customHeight="1" x14ac:dyDescent="0.3">
      <c r="A636" s="660" t="s">
        <v>588</v>
      </c>
      <c r="B636" s="661" t="s">
        <v>589</v>
      </c>
      <c r="C636" s="662" t="s">
        <v>593</v>
      </c>
      <c r="D636" s="663" t="s">
        <v>3986</v>
      </c>
      <c r="E636" s="662" t="s">
        <v>2653</v>
      </c>
      <c r="F636" s="663" t="s">
        <v>3994</v>
      </c>
      <c r="G636" s="662" t="s">
        <v>2238</v>
      </c>
      <c r="H636" s="662" t="s">
        <v>2766</v>
      </c>
      <c r="I636" s="662" t="s">
        <v>2767</v>
      </c>
      <c r="J636" s="662" t="s">
        <v>2768</v>
      </c>
      <c r="K636" s="662" t="s">
        <v>2765</v>
      </c>
      <c r="L636" s="664">
        <v>57.36999999999999</v>
      </c>
      <c r="M636" s="664">
        <v>2</v>
      </c>
      <c r="N636" s="665">
        <v>114.73999999999998</v>
      </c>
    </row>
    <row r="637" spans="1:14" ht="14.4" customHeight="1" x14ac:dyDescent="0.3">
      <c r="A637" s="660" t="s">
        <v>588</v>
      </c>
      <c r="B637" s="661" t="s">
        <v>589</v>
      </c>
      <c r="C637" s="662" t="s">
        <v>593</v>
      </c>
      <c r="D637" s="663" t="s">
        <v>3986</v>
      </c>
      <c r="E637" s="662" t="s">
        <v>2653</v>
      </c>
      <c r="F637" s="663" t="s">
        <v>3994</v>
      </c>
      <c r="G637" s="662" t="s">
        <v>2238</v>
      </c>
      <c r="H637" s="662" t="s">
        <v>2769</v>
      </c>
      <c r="I637" s="662" t="s">
        <v>2770</v>
      </c>
      <c r="J637" s="662" t="s">
        <v>2771</v>
      </c>
      <c r="K637" s="662" t="s">
        <v>2772</v>
      </c>
      <c r="L637" s="664">
        <v>149.27000000000001</v>
      </c>
      <c r="M637" s="664">
        <v>1</v>
      </c>
      <c r="N637" s="665">
        <v>149.27000000000001</v>
      </c>
    </row>
    <row r="638" spans="1:14" ht="14.4" customHeight="1" x14ac:dyDescent="0.3">
      <c r="A638" s="660" t="s">
        <v>588</v>
      </c>
      <c r="B638" s="661" t="s">
        <v>589</v>
      </c>
      <c r="C638" s="662" t="s">
        <v>593</v>
      </c>
      <c r="D638" s="663" t="s">
        <v>3986</v>
      </c>
      <c r="E638" s="662" t="s">
        <v>2653</v>
      </c>
      <c r="F638" s="663" t="s">
        <v>3994</v>
      </c>
      <c r="G638" s="662" t="s">
        <v>2238</v>
      </c>
      <c r="H638" s="662" t="s">
        <v>2773</v>
      </c>
      <c r="I638" s="662" t="s">
        <v>2774</v>
      </c>
      <c r="J638" s="662" t="s">
        <v>2775</v>
      </c>
      <c r="K638" s="662" t="s">
        <v>2776</v>
      </c>
      <c r="L638" s="664">
        <v>74.699999999999974</v>
      </c>
      <c r="M638" s="664">
        <v>28</v>
      </c>
      <c r="N638" s="665">
        <v>2091.5999999999995</v>
      </c>
    </row>
    <row r="639" spans="1:14" ht="14.4" customHeight="1" x14ac:dyDescent="0.3">
      <c r="A639" s="660" t="s">
        <v>588</v>
      </c>
      <c r="B639" s="661" t="s">
        <v>589</v>
      </c>
      <c r="C639" s="662" t="s">
        <v>593</v>
      </c>
      <c r="D639" s="663" t="s">
        <v>3986</v>
      </c>
      <c r="E639" s="662" t="s">
        <v>2653</v>
      </c>
      <c r="F639" s="663" t="s">
        <v>3994</v>
      </c>
      <c r="G639" s="662" t="s">
        <v>2238</v>
      </c>
      <c r="H639" s="662" t="s">
        <v>2777</v>
      </c>
      <c r="I639" s="662" t="s">
        <v>2778</v>
      </c>
      <c r="J639" s="662" t="s">
        <v>2779</v>
      </c>
      <c r="K639" s="662" t="s">
        <v>2780</v>
      </c>
      <c r="L639" s="664">
        <v>55.550017943184535</v>
      </c>
      <c r="M639" s="664">
        <v>2</v>
      </c>
      <c r="N639" s="665">
        <v>111.10003588636907</v>
      </c>
    </row>
    <row r="640" spans="1:14" ht="14.4" customHeight="1" x14ac:dyDescent="0.3">
      <c r="A640" s="660" t="s">
        <v>588</v>
      </c>
      <c r="B640" s="661" t="s">
        <v>589</v>
      </c>
      <c r="C640" s="662" t="s">
        <v>593</v>
      </c>
      <c r="D640" s="663" t="s">
        <v>3986</v>
      </c>
      <c r="E640" s="662" t="s">
        <v>2653</v>
      </c>
      <c r="F640" s="663" t="s">
        <v>3994</v>
      </c>
      <c r="G640" s="662" t="s">
        <v>2238</v>
      </c>
      <c r="H640" s="662" t="s">
        <v>2781</v>
      </c>
      <c r="I640" s="662" t="s">
        <v>2782</v>
      </c>
      <c r="J640" s="662" t="s">
        <v>2783</v>
      </c>
      <c r="K640" s="662" t="s">
        <v>2784</v>
      </c>
      <c r="L640" s="664">
        <v>261.05</v>
      </c>
      <c r="M640" s="664">
        <v>20</v>
      </c>
      <c r="N640" s="665">
        <v>5221</v>
      </c>
    </row>
    <row r="641" spans="1:14" ht="14.4" customHeight="1" x14ac:dyDescent="0.3">
      <c r="A641" s="660" t="s">
        <v>588</v>
      </c>
      <c r="B641" s="661" t="s">
        <v>589</v>
      </c>
      <c r="C641" s="662" t="s">
        <v>593</v>
      </c>
      <c r="D641" s="663" t="s">
        <v>3986</v>
      </c>
      <c r="E641" s="662" t="s">
        <v>2653</v>
      </c>
      <c r="F641" s="663" t="s">
        <v>3994</v>
      </c>
      <c r="G641" s="662" t="s">
        <v>2238</v>
      </c>
      <c r="H641" s="662" t="s">
        <v>2785</v>
      </c>
      <c r="I641" s="662" t="s">
        <v>2786</v>
      </c>
      <c r="J641" s="662" t="s">
        <v>2787</v>
      </c>
      <c r="K641" s="662" t="s">
        <v>2788</v>
      </c>
      <c r="L641" s="664">
        <v>154.050795399035</v>
      </c>
      <c r="M641" s="664">
        <v>28</v>
      </c>
      <c r="N641" s="665">
        <v>4313.4222711729799</v>
      </c>
    </row>
    <row r="642" spans="1:14" ht="14.4" customHeight="1" x14ac:dyDescent="0.3">
      <c r="A642" s="660" t="s">
        <v>588</v>
      </c>
      <c r="B642" s="661" t="s">
        <v>589</v>
      </c>
      <c r="C642" s="662" t="s">
        <v>593</v>
      </c>
      <c r="D642" s="663" t="s">
        <v>3986</v>
      </c>
      <c r="E642" s="662" t="s">
        <v>2653</v>
      </c>
      <c r="F642" s="663" t="s">
        <v>3994</v>
      </c>
      <c r="G642" s="662" t="s">
        <v>2238</v>
      </c>
      <c r="H642" s="662" t="s">
        <v>2789</v>
      </c>
      <c r="I642" s="662" t="s">
        <v>2790</v>
      </c>
      <c r="J642" s="662" t="s">
        <v>2791</v>
      </c>
      <c r="K642" s="662" t="s">
        <v>2792</v>
      </c>
      <c r="L642" s="664">
        <v>83.569999999999965</v>
      </c>
      <c r="M642" s="664">
        <v>2</v>
      </c>
      <c r="N642" s="665">
        <v>167.13999999999993</v>
      </c>
    </row>
    <row r="643" spans="1:14" ht="14.4" customHeight="1" x14ac:dyDescent="0.3">
      <c r="A643" s="660" t="s">
        <v>588</v>
      </c>
      <c r="B643" s="661" t="s">
        <v>589</v>
      </c>
      <c r="C643" s="662" t="s">
        <v>593</v>
      </c>
      <c r="D643" s="663" t="s">
        <v>3986</v>
      </c>
      <c r="E643" s="662" t="s">
        <v>2653</v>
      </c>
      <c r="F643" s="663" t="s">
        <v>3994</v>
      </c>
      <c r="G643" s="662" t="s">
        <v>2238</v>
      </c>
      <c r="H643" s="662" t="s">
        <v>2793</v>
      </c>
      <c r="I643" s="662" t="s">
        <v>2794</v>
      </c>
      <c r="J643" s="662" t="s">
        <v>2795</v>
      </c>
      <c r="K643" s="662" t="s">
        <v>2796</v>
      </c>
      <c r="L643" s="664">
        <v>59.209774241147556</v>
      </c>
      <c r="M643" s="664">
        <v>2</v>
      </c>
      <c r="N643" s="665">
        <v>118.41954848229511</v>
      </c>
    </row>
    <row r="644" spans="1:14" ht="14.4" customHeight="1" x14ac:dyDescent="0.3">
      <c r="A644" s="660" t="s">
        <v>588</v>
      </c>
      <c r="B644" s="661" t="s">
        <v>589</v>
      </c>
      <c r="C644" s="662" t="s">
        <v>593</v>
      </c>
      <c r="D644" s="663" t="s">
        <v>3986</v>
      </c>
      <c r="E644" s="662" t="s">
        <v>2653</v>
      </c>
      <c r="F644" s="663" t="s">
        <v>3994</v>
      </c>
      <c r="G644" s="662" t="s">
        <v>2238</v>
      </c>
      <c r="H644" s="662" t="s">
        <v>2797</v>
      </c>
      <c r="I644" s="662" t="s">
        <v>2798</v>
      </c>
      <c r="J644" s="662" t="s">
        <v>2799</v>
      </c>
      <c r="K644" s="662" t="s">
        <v>2800</v>
      </c>
      <c r="L644" s="664">
        <v>12592.49</v>
      </c>
      <c r="M644" s="664">
        <v>3</v>
      </c>
      <c r="N644" s="665">
        <v>37777.47</v>
      </c>
    </row>
    <row r="645" spans="1:14" ht="14.4" customHeight="1" x14ac:dyDescent="0.3">
      <c r="A645" s="660" t="s">
        <v>588</v>
      </c>
      <c r="B645" s="661" t="s">
        <v>589</v>
      </c>
      <c r="C645" s="662" t="s">
        <v>593</v>
      </c>
      <c r="D645" s="663" t="s">
        <v>3986</v>
      </c>
      <c r="E645" s="662" t="s">
        <v>2801</v>
      </c>
      <c r="F645" s="663" t="s">
        <v>3995</v>
      </c>
      <c r="G645" s="662" t="s">
        <v>653</v>
      </c>
      <c r="H645" s="662" t="s">
        <v>2802</v>
      </c>
      <c r="I645" s="662" t="s">
        <v>2803</v>
      </c>
      <c r="J645" s="662" t="s">
        <v>2804</v>
      </c>
      <c r="K645" s="662" t="s">
        <v>2805</v>
      </c>
      <c r="L645" s="664">
        <v>91.22999999999999</v>
      </c>
      <c r="M645" s="664">
        <v>4</v>
      </c>
      <c r="N645" s="665">
        <v>364.91999999999996</v>
      </c>
    </row>
    <row r="646" spans="1:14" ht="14.4" customHeight="1" x14ac:dyDescent="0.3">
      <c r="A646" s="660" t="s">
        <v>588</v>
      </c>
      <c r="B646" s="661" t="s">
        <v>589</v>
      </c>
      <c r="C646" s="662" t="s">
        <v>593</v>
      </c>
      <c r="D646" s="663" t="s">
        <v>3986</v>
      </c>
      <c r="E646" s="662" t="s">
        <v>2801</v>
      </c>
      <c r="F646" s="663" t="s">
        <v>3995</v>
      </c>
      <c r="G646" s="662" t="s">
        <v>653</v>
      </c>
      <c r="H646" s="662" t="s">
        <v>2806</v>
      </c>
      <c r="I646" s="662" t="s">
        <v>2807</v>
      </c>
      <c r="J646" s="662" t="s">
        <v>2808</v>
      </c>
      <c r="K646" s="662" t="s">
        <v>2809</v>
      </c>
      <c r="L646" s="664">
        <v>89.03</v>
      </c>
      <c r="M646" s="664">
        <v>1</v>
      </c>
      <c r="N646" s="665">
        <v>89.03</v>
      </c>
    </row>
    <row r="647" spans="1:14" ht="14.4" customHeight="1" x14ac:dyDescent="0.3">
      <c r="A647" s="660" t="s">
        <v>588</v>
      </c>
      <c r="B647" s="661" t="s">
        <v>589</v>
      </c>
      <c r="C647" s="662" t="s">
        <v>593</v>
      </c>
      <c r="D647" s="663" t="s">
        <v>3986</v>
      </c>
      <c r="E647" s="662" t="s">
        <v>2801</v>
      </c>
      <c r="F647" s="663" t="s">
        <v>3995</v>
      </c>
      <c r="G647" s="662" t="s">
        <v>653</v>
      </c>
      <c r="H647" s="662" t="s">
        <v>2810</v>
      </c>
      <c r="I647" s="662" t="s">
        <v>2811</v>
      </c>
      <c r="J647" s="662" t="s">
        <v>2812</v>
      </c>
      <c r="K647" s="662" t="s">
        <v>2813</v>
      </c>
      <c r="L647" s="664">
        <v>76.770090574513318</v>
      </c>
      <c r="M647" s="664">
        <v>1</v>
      </c>
      <c r="N647" s="665">
        <v>76.770090574513318</v>
      </c>
    </row>
    <row r="648" spans="1:14" ht="14.4" customHeight="1" x14ac:dyDescent="0.3">
      <c r="A648" s="660" t="s">
        <v>588</v>
      </c>
      <c r="B648" s="661" t="s">
        <v>589</v>
      </c>
      <c r="C648" s="662" t="s">
        <v>593</v>
      </c>
      <c r="D648" s="663" t="s">
        <v>3986</v>
      </c>
      <c r="E648" s="662" t="s">
        <v>2801</v>
      </c>
      <c r="F648" s="663" t="s">
        <v>3995</v>
      </c>
      <c r="G648" s="662" t="s">
        <v>653</v>
      </c>
      <c r="H648" s="662" t="s">
        <v>2814</v>
      </c>
      <c r="I648" s="662" t="s">
        <v>2815</v>
      </c>
      <c r="J648" s="662" t="s">
        <v>2816</v>
      </c>
      <c r="K648" s="662" t="s">
        <v>706</v>
      </c>
      <c r="L648" s="664">
        <v>76.77000000000001</v>
      </c>
      <c r="M648" s="664">
        <v>1</v>
      </c>
      <c r="N648" s="665">
        <v>76.77000000000001</v>
      </c>
    </row>
    <row r="649" spans="1:14" ht="14.4" customHeight="1" x14ac:dyDescent="0.3">
      <c r="A649" s="660" t="s">
        <v>588</v>
      </c>
      <c r="B649" s="661" t="s">
        <v>589</v>
      </c>
      <c r="C649" s="662" t="s">
        <v>593</v>
      </c>
      <c r="D649" s="663" t="s">
        <v>3986</v>
      </c>
      <c r="E649" s="662" t="s">
        <v>2801</v>
      </c>
      <c r="F649" s="663" t="s">
        <v>3995</v>
      </c>
      <c r="G649" s="662" t="s">
        <v>653</v>
      </c>
      <c r="H649" s="662" t="s">
        <v>2817</v>
      </c>
      <c r="I649" s="662" t="s">
        <v>2818</v>
      </c>
      <c r="J649" s="662" t="s">
        <v>2819</v>
      </c>
      <c r="K649" s="662" t="s">
        <v>2820</v>
      </c>
      <c r="L649" s="664">
        <v>93.18</v>
      </c>
      <c r="M649" s="664">
        <v>2</v>
      </c>
      <c r="N649" s="665">
        <v>186.36</v>
      </c>
    </row>
    <row r="650" spans="1:14" ht="14.4" customHeight="1" x14ac:dyDescent="0.3">
      <c r="A650" s="660" t="s">
        <v>588</v>
      </c>
      <c r="B650" s="661" t="s">
        <v>589</v>
      </c>
      <c r="C650" s="662" t="s">
        <v>593</v>
      </c>
      <c r="D650" s="663" t="s">
        <v>3986</v>
      </c>
      <c r="E650" s="662" t="s">
        <v>2801</v>
      </c>
      <c r="F650" s="663" t="s">
        <v>3995</v>
      </c>
      <c r="G650" s="662" t="s">
        <v>653</v>
      </c>
      <c r="H650" s="662" t="s">
        <v>2821</v>
      </c>
      <c r="I650" s="662" t="s">
        <v>2822</v>
      </c>
      <c r="J650" s="662" t="s">
        <v>2823</v>
      </c>
      <c r="K650" s="662" t="s">
        <v>2824</v>
      </c>
      <c r="L650" s="664">
        <v>109.95</v>
      </c>
      <c r="M650" s="664">
        <v>2</v>
      </c>
      <c r="N650" s="665">
        <v>219.9</v>
      </c>
    </row>
    <row r="651" spans="1:14" ht="14.4" customHeight="1" x14ac:dyDescent="0.3">
      <c r="A651" s="660" t="s">
        <v>588</v>
      </c>
      <c r="B651" s="661" t="s">
        <v>589</v>
      </c>
      <c r="C651" s="662" t="s">
        <v>593</v>
      </c>
      <c r="D651" s="663" t="s">
        <v>3986</v>
      </c>
      <c r="E651" s="662" t="s">
        <v>2801</v>
      </c>
      <c r="F651" s="663" t="s">
        <v>3995</v>
      </c>
      <c r="G651" s="662" t="s">
        <v>653</v>
      </c>
      <c r="H651" s="662" t="s">
        <v>2825</v>
      </c>
      <c r="I651" s="662" t="s">
        <v>2826</v>
      </c>
      <c r="J651" s="662" t="s">
        <v>2827</v>
      </c>
      <c r="K651" s="662" t="s">
        <v>2828</v>
      </c>
      <c r="L651" s="664">
        <v>107.39</v>
      </c>
      <c r="M651" s="664">
        <v>1</v>
      </c>
      <c r="N651" s="665">
        <v>107.39</v>
      </c>
    </row>
    <row r="652" spans="1:14" ht="14.4" customHeight="1" x14ac:dyDescent="0.3">
      <c r="A652" s="660" t="s">
        <v>588</v>
      </c>
      <c r="B652" s="661" t="s">
        <v>589</v>
      </c>
      <c r="C652" s="662" t="s">
        <v>593</v>
      </c>
      <c r="D652" s="663" t="s">
        <v>3986</v>
      </c>
      <c r="E652" s="662" t="s">
        <v>2801</v>
      </c>
      <c r="F652" s="663" t="s">
        <v>3995</v>
      </c>
      <c r="G652" s="662" t="s">
        <v>653</v>
      </c>
      <c r="H652" s="662" t="s">
        <v>2829</v>
      </c>
      <c r="I652" s="662" t="s">
        <v>2830</v>
      </c>
      <c r="J652" s="662" t="s">
        <v>2831</v>
      </c>
      <c r="K652" s="662" t="s">
        <v>2828</v>
      </c>
      <c r="L652" s="664">
        <v>150.07</v>
      </c>
      <c r="M652" s="664">
        <v>4</v>
      </c>
      <c r="N652" s="665">
        <v>600.28</v>
      </c>
    </row>
    <row r="653" spans="1:14" ht="14.4" customHeight="1" x14ac:dyDescent="0.3">
      <c r="A653" s="660" t="s">
        <v>588</v>
      </c>
      <c r="B653" s="661" t="s">
        <v>589</v>
      </c>
      <c r="C653" s="662" t="s">
        <v>593</v>
      </c>
      <c r="D653" s="663" t="s">
        <v>3986</v>
      </c>
      <c r="E653" s="662" t="s">
        <v>2801</v>
      </c>
      <c r="F653" s="663" t="s">
        <v>3995</v>
      </c>
      <c r="G653" s="662" t="s">
        <v>653</v>
      </c>
      <c r="H653" s="662" t="s">
        <v>2832</v>
      </c>
      <c r="I653" s="662" t="s">
        <v>2833</v>
      </c>
      <c r="J653" s="662" t="s">
        <v>2834</v>
      </c>
      <c r="K653" s="662" t="s">
        <v>2835</v>
      </c>
      <c r="L653" s="664">
        <v>81.619999999999976</v>
      </c>
      <c r="M653" s="664">
        <v>1</v>
      </c>
      <c r="N653" s="665">
        <v>81.619999999999976</v>
      </c>
    </row>
    <row r="654" spans="1:14" ht="14.4" customHeight="1" x14ac:dyDescent="0.3">
      <c r="A654" s="660" t="s">
        <v>588</v>
      </c>
      <c r="B654" s="661" t="s">
        <v>589</v>
      </c>
      <c r="C654" s="662" t="s">
        <v>593</v>
      </c>
      <c r="D654" s="663" t="s">
        <v>3986</v>
      </c>
      <c r="E654" s="662" t="s">
        <v>2801</v>
      </c>
      <c r="F654" s="663" t="s">
        <v>3995</v>
      </c>
      <c r="G654" s="662" t="s">
        <v>2238</v>
      </c>
      <c r="H654" s="662" t="s">
        <v>2836</v>
      </c>
      <c r="I654" s="662" t="s">
        <v>2837</v>
      </c>
      <c r="J654" s="662" t="s">
        <v>2838</v>
      </c>
      <c r="K654" s="662"/>
      <c r="L654" s="664">
        <v>31.589999999999996</v>
      </c>
      <c r="M654" s="664">
        <v>20</v>
      </c>
      <c r="N654" s="665">
        <v>631.79999999999995</v>
      </c>
    </row>
    <row r="655" spans="1:14" ht="14.4" customHeight="1" x14ac:dyDescent="0.3">
      <c r="A655" s="660" t="s">
        <v>588</v>
      </c>
      <c r="B655" s="661" t="s">
        <v>589</v>
      </c>
      <c r="C655" s="662" t="s">
        <v>593</v>
      </c>
      <c r="D655" s="663" t="s">
        <v>3986</v>
      </c>
      <c r="E655" s="662" t="s">
        <v>2801</v>
      </c>
      <c r="F655" s="663" t="s">
        <v>3995</v>
      </c>
      <c r="G655" s="662" t="s">
        <v>2238</v>
      </c>
      <c r="H655" s="662" t="s">
        <v>2839</v>
      </c>
      <c r="I655" s="662" t="s">
        <v>2840</v>
      </c>
      <c r="J655" s="662" t="s">
        <v>2841</v>
      </c>
      <c r="K655" s="662" t="s">
        <v>2842</v>
      </c>
      <c r="L655" s="664">
        <v>1831.3400000000001</v>
      </c>
      <c r="M655" s="664">
        <v>1</v>
      </c>
      <c r="N655" s="665">
        <v>1831.3400000000001</v>
      </c>
    </row>
    <row r="656" spans="1:14" ht="14.4" customHeight="1" x14ac:dyDescent="0.3">
      <c r="A656" s="660" t="s">
        <v>588</v>
      </c>
      <c r="B656" s="661" t="s">
        <v>589</v>
      </c>
      <c r="C656" s="662" t="s">
        <v>593</v>
      </c>
      <c r="D656" s="663" t="s">
        <v>3986</v>
      </c>
      <c r="E656" s="662" t="s">
        <v>2801</v>
      </c>
      <c r="F656" s="663" t="s">
        <v>3995</v>
      </c>
      <c r="G656" s="662" t="s">
        <v>2238</v>
      </c>
      <c r="H656" s="662" t="s">
        <v>2843</v>
      </c>
      <c r="I656" s="662" t="s">
        <v>2844</v>
      </c>
      <c r="J656" s="662" t="s">
        <v>2845</v>
      </c>
      <c r="K656" s="662" t="s">
        <v>2846</v>
      </c>
      <c r="L656" s="664">
        <v>15627.17</v>
      </c>
      <c r="M656" s="664">
        <v>2</v>
      </c>
      <c r="N656" s="665">
        <v>31254.34</v>
      </c>
    </row>
    <row r="657" spans="1:14" ht="14.4" customHeight="1" x14ac:dyDescent="0.3">
      <c r="A657" s="660" t="s">
        <v>588</v>
      </c>
      <c r="B657" s="661" t="s">
        <v>589</v>
      </c>
      <c r="C657" s="662" t="s">
        <v>593</v>
      </c>
      <c r="D657" s="663" t="s">
        <v>3986</v>
      </c>
      <c r="E657" s="662" t="s">
        <v>2801</v>
      </c>
      <c r="F657" s="663" t="s">
        <v>3995</v>
      </c>
      <c r="G657" s="662" t="s">
        <v>2238</v>
      </c>
      <c r="H657" s="662" t="s">
        <v>2847</v>
      </c>
      <c r="I657" s="662" t="s">
        <v>2848</v>
      </c>
      <c r="J657" s="662" t="s">
        <v>2849</v>
      </c>
      <c r="K657" s="662" t="s">
        <v>2850</v>
      </c>
      <c r="L657" s="664">
        <v>284.78996383449146</v>
      </c>
      <c r="M657" s="664">
        <v>2</v>
      </c>
      <c r="N657" s="665">
        <v>569.57992766898292</v>
      </c>
    </row>
    <row r="658" spans="1:14" ht="14.4" customHeight="1" x14ac:dyDescent="0.3">
      <c r="A658" s="660" t="s">
        <v>588</v>
      </c>
      <c r="B658" s="661" t="s">
        <v>589</v>
      </c>
      <c r="C658" s="662" t="s">
        <v>593</v>
      </c>
      <c r="D658" s="663" t="s">
        <v>3986</v>
      </c>
      <c r="E658" s="662" t="s">
        <v>2851</v>
      </c>
      <c r="F658" s="663" t="s">
        <v>3996</v>
      </c>
      <c r="G658" s="662"/>
      <c r="H658" s="662"/>
      <c r="I658" s="662" t="s">
        <v>2852</v>
      </c>
      <c r="J658" s="662" t="s">
        <v>2853</v>
      </c>
      <c r="K658" s="662"/>
      <c r="L658" s="664">
        <v>8855</v>
      </c>
      <c r="M658" s="664">
        <v>1</v>
      </c>
      <c r="N658" s="665">
        <v>8855</v>
      </c>
    </row>
    <row r="659" spans="1:14" ht="14.4" customHeight="1" x14ac:dyDescent="0.3">
      <c r="A659" s="660" t="s">
        <v>588</v>
      </c>
      <c r="B659" s="661" t="s">
        <v>589</v>
      </c>
      <c r="C659" s="662" t="s">
        <v>598</v>
      </c>
      <c r="D659" s="663" t="s">
        <v>3987</v>
      </c>
      <c r="E659" s="662" t="s">
        <v>616</v>
      </c>
      <c r="F659" s="663" t="s">
        <v>3992</v>
      </c>
      <c r="G659" s="662"/>
      <c r="H659" s="662" t="s">
        <v>2854</v>
      </c>
      <c r="I659" s="662" t="s">
        <v>2855</v>
      </c>
      <c r="J659" s="662" t="s">
        <v>2856</v>
      </c>
      <c r="K659" s="662" t="s">
        <v>2857</v>
      </c>
      <c r="L659" s="664">
        <v>101.07</v>
      </c>
      <c r="M659" s="664">
        <v>1</v>
      </c>
      <c r="N659" s="665">
        <v>101.07</v>
      </c>
    </row>
    <row r="660" spans="1:14" ht="14.4" customHeight="1" x14ac:dyDescent="0.3">
      <c r="A660" s="660" t="s">
        <v>588</v>
      </c>
      <c r="B660" s="661" t="s">
        <v>589</v>
      </c>
      <c r="C660" s="662" t="s">
        <v>598</v>
      </c>
      <c r="D660" s="663" t="s">
        <v>3987</v>
      </c>
      <c r="E660" s="662" t="s">
        <v>616</v>
      </c>
      <c r="F660" s="663" t="s">
        <v>3992</v>
      </c>
      <c r="G660" s="662"/>
      <c r="H660" s="662" t="s">
        <v>2858</v>
      </c>
      <c r="I660" s="662" t="s">
        <v>2859</v>
      </c>
      <c r="J660" s="662" t="s">
        <v>2860</v>
      </c>
      <c r="K660" s="662" t="s">
        <v>2861</v>
      </c>
      <c r="L660" s="664">
        <v>153.69</v>
      </c>
      <c r="M660" s="664">
        <v>2</v>
      </c>
      <c r="N660" s="665">
        <v>307.38</v>
      </c>
    </row>
    <row r="661" spans="1:14" ht="14.4" customHeight="1" x14ac:dyDescent="0.3">
      <c r="A661" s="660" t="s">
        <v>588</v>
      </c>
      <c r="B661" s="661" t="s">
        <v>589</v>
      </c>
      <c r="C661" s="662" t="s">
        <v>598</v>
      </c>
      <c r="D661" s="663" t="s">
        <v>3987</v>
      </c>
      <c r="E661" s="662" t="s">
        <v>616</v>
      </c>
      <c r="F661" s="663" t="s">
        <v>3992</v>
      </c>
      <c r="G661" s="662"/>
      <c r="H661" s="662" t="s">
        <v>621</v>
      </c>
      <c r="I661" s="662" t="s">
        <v>622</v>
      </c>
      <c r="J661" s="662" t="s">
        <v>623</v>
      </c>
      <c r="K661" s="662" t="s">
        <v>624</v>
      </c>
      <c r="L661" s="664">
        <v>32.81</v>
      </c>
      <c r="M661" s="664">
        <v>3</v>
      </c>
      <c r="N661" s="665">
        <v>98.43</v>
      </c>
    </row>
    <row r="662" spans="1:14" ht="14.4" customHeight="1" x14ac:dyDescent="0.3">
      <c r="A662" s="660" t="s">
        <v>588</v>
      </c>
      <c r="B662" s="661" t="s">
        <v>589</v>
      </c>
      <c r="C662" s="662" t="s">
        <v>598</v>
      </c>
      <c r="D662" s="663" t="s">
        <v>3987</v>
      </c>
      <c r="E662" s="662" t="s">
        <v>616</v>
      </c>
      <c r="F662" s="663" t="s">
        <v>3992</v>
      </c>
      <c r="G662" s="662"/>
      <c r="H662" s="662" t="s">
        <v>2862</v>
      </c>
      <c r="I662" s="662" t="s">
        <v>2863</v>
      </c>
      <c r="J662" s="662" t="s">
        <v>2519</v>
      </c>
      <c r="K662" s="662" t="s">
        <v>2864</v>
      </c>
      <c r="L662" s="664">
        <v>104.72998696079799</v>
      </c>
      <c r="M662" s="664">
        <v>6</v>
      </c>
      <c r="N662" s="665">
        <v>628.37992176478792</v>
      </c>
    </row>
    <row r="663" spans="1:14" ht="14.4" customHeight="1" x14ac:dyDescent="0.3">
      <c r="A663" s="660" t="s">
        <v>588</v>
      </c>
      <c r="B663" s="661" t="s">
        <v>589</v>
      </c>
      <c r="C663" s="662" t="s">
        <v>598</v>
      </c>
      <c r="D663" s="663" t="s">
        <v>3987</v>
      </c>
      <c r="E663" s="662" t="s">
        <v>616</v>
      </c>
      <c r="F663" s="663" t="s">
        <v>3992</v>
      </c>
      <c r="G663" s="662"/>
      <c r="H663" s="662" t="s">
        <v>2865</v>
      </c>
      <c r="I663" s="662" t="s">
        <v>2866</v>
      </c>
      <c r="J663" s="662" t="s">
        <v>2867</v>
      </c>
      <c r="K663" s="662" t="s">
        <v>2868</v>
      </c>
      <c r="L663" s="664">
        <v>192.14999999999995</v>
      </c>
      <c r="M663" s="664">
        <v>2</v>
      </c>
      <c r="N663" s="665">
        <v>384.2999999999999</v>
      </c>
    </row>
    <row r="664" spans="1:14" ht="14.4" customHeight="1" x14ac:dyDescent="0.3">
      <c r="A664" s="660" t="s">
        <v>588</v>
      </c>
      <c r="B664" s="661" t="s">
        <v>589</v>
      </c>
      <c r="C664" s="662" t="s">
        <v>598</v>
      </c>
      <c r="D664" s="663" t="s">
        <v>3987</v>
      </c>
      <c r="E664" s="662" t="s">
        <v>616</v>
      </c>
      <c r="F664" s="663" t="s">
        <v>3992</v>
      </c>
      <c r="G664" s="662"/>
      <c r="H664" s="662" t="s">
        <v>625</v>
      </c>
      <c r="I664" s="662" t="s">
        <v>625</v>
      </c>
      <c r="J664" s="662" t="s">
        <v>626</v>
      </c>
      <c r="K664" s="662" t="s">
        <v>627</v>
      </c>
      <c r="L664" s="664">
        <v>49.890206081262086</v>
      </c>
      <c r="M664" s="664">
        <v>5</v>
      </c>
      <c r="N664" s="665">
        <v>249.45103040631042</v>
      </c>
    </row>
    <row r="665" spans="1:14" ht="14.4" customHeight="1" x14ac:dyDescent="0.3">
      <c r="A665" s="660" t="s">
        <v>588</v>
      </c>
      <c r="B665" s="661" t="s">
        <v>589</v>
      </c>
      <c r="C665" s="662" t="s">
        <v>598</v>
      </c>
      <c r="D665" s="663" t="s">
        <v>3987</v>
      </c>
      <c r="E665" s="662" t="s">
        <v>616</v>
      </c>
      <c r="F665" s="663" t="s">
        <v>3992</v>
      </c>
      <c r="G665" s="662"/>
      <c r="H665" s="662" t="s">
        <v>2869</v>
      </c>
      <c r="I665" s="662" t="s">
        <v>2869</v>
      </c>
      <c r="J665" s="662" t="s">
        <v>2870</v>
      </c>
      <c r="K665" s="662" t="s">
        <v>2432</v>
      </c>
      <c r="L665" s="664">
        <v>1.1571428571428601E-2</v>
      </c>
      <c r="M665" s="664">
        <v>3</v>
      </c>
      <c r="N665" s="665">
        <v>3.4714285714285802E-2</v>
      </c>
    </row>
    <row r="666" spans="1:14" ht="14.4" customHeight="1" x14ac:dyDescent="0.3">
      <c r="A666" s="660" t="s">
        <v>588</v>
      </c>
      <c r="B666" s="661" t="s">
        <v>589</v>
      </c>
      <c r="C666" s="662" t="s">
        <v>598</v>
      </c>
      <c r="D666" s="663" t="s">
        <v>3987</v>
      </c>
      <c r="E666" s="662" t="s">
        <v>616</v>
      </c>
      <c r="F666" s="663" t="s">
        <v>3992</v>
      </c>
      <c r="G666" s="662"/>
      <c r="H666" s="662" t="s">
        <v>628</v>
      </c>
      <c r="I666" s="662" t="s">
        <v>628</v>
      </c>
      <c r="J666" s="662" t="s">
        <v>629</v>
      </c>
      <c r="K666" s="662" t="s">
        <v>630</v>
      </c>
      <c r="L666" s="664">
        <v>64.860000000000014</v>
      </c>
      <c r="M666" s="664">
        <v>1</v>
      </c>
      <c r="N666" s="665">
        <v>64.860000000000014</v>
      </c>
    </row>
    <row r="667" spans="1:14" ht="14.4" customHeight="1" x14ac:dyDescent="0.3">
      <c r="A667" s="660" t="s">
        <v>588</v>
      </c>
      <c r="B667" s="661" t="s">
        <v>589</v>
      </c>
      <c r="C667" s="662" t="s">
        <v>598</v>
      </c>
      <c r="D667" s="663" t="s">
        <v>3987</v>
      </c>
      <c r="E667" s="662" t="s">
        <v>616</v>
      </c>
      <c r="F667" s="663" t="s">
        <v>3992</v>
      </c>
      <c r="G667" s="662"/>
      <c r="H667" s="662" t="s">
        <v>631</v>
      </c>
      <c r="I667" s="662" t="s">
        <v>631</v>
      </c>
      <c r="J667" s="662" t="s">
        <v>632</v>
      </c>
      <c r="K667" s="662" t="s">
        <v>633</v>
      </c>
      <c r="L667" s="664">
        <v>174.22117666719799</v>
      </c>
      <c r="M667" s="664">
        <v>7.2379999999999995</v>
      </c>
      <c r="N667" s="665">
        <v>1261.0128767171791</v>
      </c>
    </row>
    <row r="668" spans="1:14" ht="14.4" customHeight="1" x14ac:dyDescent="0.3">
      <c r="A668" s="660" t="s">
        <v>588</v>
      </c>
      <c r="B668" s="661" t="s">
        <v>589</v>
      </c>
      <c r="C668" s="662" t="s">
        <v>598</v>
      </c>
      <c r="D668" s="663" t="s">
        <v>3987</v>
      </c>
      <c r="E668" s="662" t="s">
        <v>616</v>
      </c>
      <c r="F668" s="663" t="s">
        <v>3992</v>
      </c>
      <c r="G668" s="662"/>
      <c r="H668" s="662" t="s">
        <v>2871</v>
      </c>
      <c r="I668" s="662" t="s">
        <v>2871</v>
      </c>
      <c r="J668" s="662" t="s">
        <v>632</v>
      </c>
      <c r="K668" s="662" t="s">
        <v>2872</v>
      </c>
      <c r="L668" s="664">
        <v>58.077058720259707</v>
      </c>
      <c r="M668" s="664">
        <v>3</v>
      </c>
      <c r="N668" s="665">
        <v>174.23117616077911</v>
      </c>
    </row>
    <row r="669" spans="1:14" ht="14.4" customHeight="1" x14ac:dyDescent="0.3">
      <c r="A669" s="660" t="s">
        <v>588</v>
      </c>
      <c r="B669" s="661" t="s">
        <v>589</v>
      </c>
      <c r="C669" s="662" t="s">
        <v>598</v>
      </c>
      <c r="D669" s="663" t="s">
        <v>3987</v>
      </c>
      <c r="E669" s="662" t="s">
        <v>616</v>
      </c>
      <c r="F669" s="663" t="s">
        <v>3992</v>
      </c>
      <c r="G669" s="662"/>
      <c r="H669" s="662" t="s">
        <v>2873</v>
      </c>
      <c r="I669" s="662" t="s">
        <v>2873</v>
      </c>
      <c r="J669" s="662" t="s">
        <v>2874</v>
      </c>
      <c r="K669" s="662" t="s">
        <v>2875</v>
      </c>
      <c r="L669" s="664">
        <v>82.420156073962971</v>
      </c>
      <c r="M669" s="664">
        <v>1</v>
      </c>
      <c r="N669" s="665">
        <v>82.420156073962971</v>
      </c>
    </row>
    <row r="670" spans="1:14" ht="14.4" customHeight="1" x14ac:dyDescent="0.3">
      <c r="A670" s="660" t="s">
        <v>588</v>
      </c>
      <c r="B670" s="661" t="s">
        <v>589</v>
      </c>
      <c r="C670" s="662" t="s">
        <v>598</v>
      </c>
      <c r="D670" s="663" t="s">
        <v>3987</v>
      </c>
      <c r="E670" s="662" t="s">
        <v>616</v>
      </c>
      <c r="F670" s="663" t="s">
        <v>3992</v>
      </c>
      <c r="G670" s="662"/>
      <c r="H670" s="662" t="s">
        <v>2876</v>
      </c>
      <c r="I670" s="662" t="s">
        <v>2876</v>
      </c>
      <c r="J670" s="662" t="s">
        <v>2877</v>
      </c>
      <c r="K670" s="662" t="s">
        <v>2422</v>
      </c>
      <c r="L670" s="664">
        <v>47.529999999999994</v>
      </c>
      <c r="M670" s="664">
        <v>3</v>
      </c>
      <c r="N670" s="665">
        <v>142.58999999999997</v>
      </c>
    </row>
    <row r="671" spans="1:14" ht="14.4" customHeight="1" x14ac:dyDescent="0.3">
      <c r="A671" s="660" t="s">
        <v>588</v>
      </c>
      <c r="B671" s="661" t="s">
        <v>589</v>
      </c>
      <c r="C671" s="662" t="s">
        <v>598</v>
      </c>
      <c r="D671" s="663" t="s">
        <v>3987</v>
      </c>
      <c r="E671" s="662" t="s">
        <v>616</v>
      </c>
      <c r="F671" s="663" t="s">
        <v>3992</v>
      </c>
      <c r="G671" s="662"/>
      <c r="H671" s="662" t="s">
        <v>634</v>
      </c>
      <c r="I671" s="662" t="s">
        <v>634</v>
      </c>
      <c r="J671" s="662" t="s">
        <v>635</v>
      </c>
      <c r="K671" s="662" t="s">
        <v>636</v>
      </c>
      <c r="L671" s="664">
        <v>443.76642857142855</v>
      </c>
      <c r="M671" s="664">
        <v>2</v>
      </c>
      <c r="N671" s="665">
        <v>887.5328571428571</v>
      </c>
    </row>
    <row r="672" spans="1:14" ht="14.4" customHeight="1" x14ac:dyDescent="0.3">
      <c r="A672" s="660" t="s">
        <v>588</v>
      </c>
      <c r="B672" s="661" t="s">
        <v>589</v>
      </c>
      <c r="C672" s="662" t="s">
        <v>598</v>
      </c>
      <c r="D672" s="663" t="s">
        <v>3987</v>
      </c>
      <c r="E672" s="662" t="s">
        <v>616</v>
      </c>
      <c r="F672" s="663" t="s">
        <v>3992</v>
      </c>
      <c r="G672" s="662"/>
      <c r="H672" s="662" t="s">
        <v>2878</v>
      </c>
      <c r="I672" s="662" t="s">
        <v>2879</v>
      </c>
      <c r="J672" s="662" t="s">
        <v>2880</v>
      </c>
      <c r="K672" s="662" t="s">
        <v>2881</v>
      </c>
      <c r="L672" s="664">
        <v>150.22</v>
      </c>
      <c r="M672" s="664">
        <v>1</v>
      </c>
      <c r="N672" s="665">
        <v>150.22</v>
      </c>
    </row>
    <row r="673" spans="1:14" ht="14.4" customHeight="1" x14ac:dyDescent="0.3">
      <c r="A673" s="660" t="s">
        <v>588</v>
      </c>
      <c r="B673" s="661" t="s">
        <v>589</v>
      </c>
      <c r="C673" s="662" t="s">
        <v>598</v>
      </c>
      <c r="D673" s="663" t="s">
        <v>3987</v>
      </c>
      <c r="E673" s="662" t="s">
        <v>616</v>
      </c>
      <c r="F673" s="663" t="s">
        <v>3992</v>
      </c>
      <c r="G673" s="662"/>
      <c r="H673" s="662" t="s">
        <v>2882</v>
      </c>
      <c r="I673" s="662" t="s">
        <v>2882</v>
      </c>
      <c r="J673" s="662" t="s">
        <v>2883</v>
      </c>
      <c r="K673" s="662" t="s">
        <v>2884</v>
      </c>
      <c r="L673" s="664">
        <v>152.19011940316699</v>
      </c>
      <c r="M673" s="664">
        <v>1</v>
      </c>
      <c r="N673" s="665">
        <v>152.19011940316699</v>
      </c>
    </row>
    <row r="674" spans="1:14" ht="14.4" customHeight="1" x14ac:dyDescent="0.3">
      <c r="A674" s="660" t="s">
        <v>588</v>
      </c>
      <c r="B674" s="661" t="s">
        <v>589</v>
      </c>
      <c r="C674" s="662" t="s">
        <v>598</v>
      </c>
      <c r="D674" s="663" t="s">
        <v>3987</v>
      </c>
      <c r="E674" s="662" t="s">
        <v>616</v>
      </c>
      <c r="F674" s="663" t="s">
        <v>3992</v>
      </c>
      <c r="G674" s="662"/>
      <c r="H674" s="662" t="s">
        <v>644</v>
      </c>
      <c r="I674" s="662" t="s">
        <v>644</v>
      </c>
      <c r="J674" s="662" t="s">
        <v>645</v>
      </c>
      <c r="K674" s="662" t="s">
        <v>646</v>
      </c>
      <c r="L674" s="664">
        <v>175.38566457636347</v>
      </c>
      <c r="M674" s="664">
        <v>19.528450200000002</v>
      </c>
      <c r="N674" s="665">
        <v>3425.0102164734185</v>
      </c>
    </row>
    <row r="675" spans="1:14" ht="14.4" customHeight="1" x14ac:dyDescent="0.3">
      <c r="A675" s="660" t="s">
        <v>588</v>
      </c>
      <c r="B675" s="661" t="s">
        <v>589</v>
      </c>
      <c r="C675" s="662" t="s">
        <v>598</v>
      </c>
      <c r="D675" s="663" t="s">
        <v>3987</v>
      </c>
      <c r="E675" s="662" t="s">
        <v>616</v>
      </c>
      <c r="F675" s="663" t="s">
        <v>3992</v>
      </c>
      <c r="G675" s="662"/>
      <c r="H675" s="662" t="s">
        <v>2885</v>
      </c>
      <c r="I675" s="662" t="s">
        <v>2886</v>
      </c>
      <c r="J675" s="662" t="s">
        <v>645</v>
      </c>
      <c r="K675" s="662" t="s">
        <v>2887</v>
      </c>
      <c r="L675" s="664">
        <v>77.479952602725959</v>
      </c>
      <c r="M675" s="664">
        <v>0.79500000000000004</v>
      </c>
      <c r="N675" s="665">
        <v>61.596562319167141</v>
      </c>
    </row>
    <row r="676" spans="1:14" ht="14.4" customHeight="1" x14ac:dyDescent="0.3">
      <c r="A676" s="660" t="s">
        <v>588</v>
      </c>
      <c r="B676" s="661" t="s">
        <v>589</v>
      </c>
      <c r="C676" s="662" t="s">
        <v>598</v>
      </c>
      <c r="D676" s="663" t="s">
        <v>3987</v>
      </c>
      <c r="E676" s="662" t="s">
        <v>616</v>
      </c>
      <c r="F676" s="663" t="s">
        <v>3992</v>
      </c>
      <c r="G676" s="662"/>
      <c r="H676" s="662" t="s">
        <v>647</v>
      </c>
      <c r="I676" s="662" t="s">
        <v>648</v>
      </c>
      <c r="J676" s="662" t="s">
        <v>645</v>
      </c>
      <c r="K676" s="662" t="s">
        <v>649</v>
      </c>
      <c r="L676" s="664">
        <v>118.0800421903172</v>
      </c>
      <c r="M676" s="664">
        <v>5.1840000000000002</v>
      </c>
      <c r="N676" s="665">
        <v>612.12693871460442</v>
      </c>
    </row>
    <row r="677" spans="1:14" ht="14.4" customHeight="1" x14ac:dyDescent="0.3">
      <c r="A677" s="660" t="s">
        <v>588</v>
      </c>
      <c r="B677" s="661" t="s">
        <v>589</v>
      </c>
      <c r="C677" s="662" t="s">
        <v>598</v>
      </c>
      <c r="D677" s="663" t="s">
        <v>3987</v>
      </c>
      <c r="E677" s="662" t="s">
        <v>616</v>
      </c>
      <c r="F677" s="663" t="s">
        <v>3992</v>
      </c>
      <c r="G677" s="662"/>
      <c r="H677" s="662" t="s">
        <v>650</v>
      </c>
      <c r="I677" s="662" t="s">
        <v>651</v>
      </c>
      <c r="J677" s="662" t="s">
        <v>645</v>
      </c>
      <c r="K677" s="662" t="s">
        <v>652</v>
      </c>
      <c r="L677" s="664">
        <v>377.26004964506728</v>
      </c>
      <c r="M677" s="664">
        <v>1.3069999999999999</v>
      </c>
      <c r="N677" s="665">
        <v>493.07888488610291</v>
      </c>
    </row>
    <row r="678" spans="1:14" ht="14.4" customHeight="1" x14ac:dyDescent="0.3">
      <c r="A678" s="660" t="s">
        <v>588</v>
      </c>
      <c r="B678" s="661" t="s">
        <v>589</v>
      </c>
      <c r="C678" s="662" t="s">
        <v>598</v>
      </c>
      <c r="D678" s="663" t="s">
        <v>3987</v>
      </c>
      <c r="E678" s="662" t="s">
        <v>616</v>
      </c>
      <c r="F678" s="663" t="s">
        <v>3992</v>
      </c>
      <c r="G678" s="662" t="s">
        <v>653</v>
      </c>
      <c r="H678" s="662" t="s">
        <v>654</v>
      </c>
      <c r="I678" s="662" t="s">
        <v>654</v>
      </c>
      <c r="J678" s="662" t="s">
        <v>655</v>
      </c>
      <c r="K678" s="662" t="s">
        <v>656</v>
      </c>
      <c r="L678" s="664">
        <v>184.68989175192837</v>
      </c>
      <c r="M678" s="664">
        <v>220</v>
      </c>
      <c r="N678" s="665">
        <v>40631.776185424242</v>
      </c>
    </row>
    <row r="679" spans="1:14" ht="14.4" customHeight="1" x14ac:dyDescent="0.3">
      <c r="A679" s="660" t="s">
        <v>588</v>
      </c>
      <c r="B679" s="661" t="s">
        <v>589</v>
      </c>
      <c r="C679" s="662" t="s">
        <v>598</v>
      </c>
      <c r="D679" s="663" t="s">
        <v>3987</v>
      </c>
      <c r="E679" s="662" t="s">
        <v>616</v>
      </c>
      <c r="F679" s="663" t="s">
        <v>3992</v>
      </c>
      <c r="G679" s="662" t="s">
        <v>653</v>
      </c>
      <c r="H679" s="662" t="s">
        <v>657</v>
      </c>
      <c r="I679" s="662" t="s">
        <v>657</v>
      </c>
      <c r="J679" s="662" t="s">
        <v>658</v>
      </c>
      <c r="K679" s="662" t="s">
        <v>659</v>
      </c>
      <c r="L679" s="664">
        <v>181.59</v>
      </c>
      <c r="M679" s="664">
        <v>56</v>
      </c>
      <c r="N679" s="665">
        <v>10169.040000000001</v>
      </c>
    </row>
    <row r="680" spans="1:14" ht="14.4" customHeight="1" x14ac:dyDescent="0.3">
      <c r="A680" s="660" t="s">
        <v>588</v>
      </c>
      <c r="B680" s="661" t="s">
        <v>589</v>
      </c>
      <c r="C680" s="662" t="s">
        <v>598</v>
      </c>
      <c r="D680" s="663" t="s">
        <v>3987</v>
      </c>
      <c r="E680" s="662" t="s">
        <v>616</v>
      </c>
      <c r="F680" s="663" t="s">
        <v>3992</v>
      </c>
      <c r="G680" s="662" t="s">
        <v>653</v>
      </c>
      <c r="H680" s="662" t="s">
        <v>660</v>
      </c>
      <c r="I680" s="662" t="s">
        <v>660</v>
      </c>
      <c r="J680" s="662" t="s">
        <v>661</v>
      </c>
      <c r="K680" s="662" t="s">
        <v>659</v>
      </c>
      <c r="L680" s="664">
        <v>149.49973425896954</v>
      </c>
      <c r="M680" s="664">
        <v>47</v>
      </c>
      <c r="N680" s="665">
        <v>7026.4875101715679</v>
      </c>
    </row>
    <row r="681" spans="1:14" ht="14.4" customHeight="1" x14ac:dyDescent="0.3">
      <c r="A681" s="660" t="s">
        <v>588</v>
      </c>
      <c r="B681" s="661" t="s">
        <v>589</v>
      </c>
      <c r="C681" s="662" t="s">
        <v>598</v>
      </c>
      <c r="D681" s="663" t="s">
        <v>3987</v>
      </c>
      <c r="E681" s="662" t="s">
        <v>616</v>
      </c>
      <c r="F681" s="663" t="s">
        <v>3992</v>
      </c>
      <c r="G681" s="662" t="s">
        <v>653</v>
      </c>
      <c r="H681" s="662" t="s">
        <v>2888</v>
      </c>
      <c r="I681" s="662" t="s">
        <v>2888</v>
      </c>
      <c r="J681" s="662" t="s">
        <v>661</v>
      </c>
      <c r="K681" s="662" t="s">
        <v>2889</v>
      </c>
      <c r="L681" s="664">
        <v>132.24999999999997</v>
      </c>
      <c r="M681" s="664">
        <v>5</v>
      </c>
      <c r="N681" s="665">
        <v>661.24999999999989</v>
      </c>
    </row>
    <row r="682" spans="1:14" ht="14.4" customHeight="1" x14ac:dyDescent="0.3">
      <c r="A682" s="660" t="s">
        <v>588</v>
      </c>
      <c r="B682" s="661" t="s">
        <v>589</v>
      </c>
      <c r="C682" s="662" t="s">
        <v>598</v>
      </c>
      <c r="D682" s="663" t="s">
        <v>3987</v>
      </c>
      <c r="E682" s="662" t="s">
        <v>616</v>
      </c>
      <c r="F682" s="663" t="s">
        <v>3992</v>
      </c>
      <c r="G682" s="662" t="s">
        <v>653</v>
      </c>
      <c r="H682" s="662" t="s">
        <v>2890</v>
      </c>
      <c r="I682" s="662" t="s">
        <v>2890</v>
      </c>
      <c r="J682" s="662" t="s">
        <v>2891</v>
      </c>
      <c r="K682" s="662" t="s">
        <v>2892</v>
      </c>
      <c r="L682" s="664">
        <v>914.12384028040572</v>
      </c>
      <c r="M682" s="664">
        <v>9</v>
      </c>
      <c r="N682" s="665">
        <v>8227.1145625236513</v>
      </c>
    </row>
    <row r="683" spans="1:14" ht="14.4" customHeight="1" x14ac:dyDescent="0.3">
      <c r="A683" s="660" t="s">
        <v>588</v>
      </c>
      <c r="B683" s="661" t="s">
        <v>589</v>
      </c>
      <c r="C683" s="662" t="s">
        <v>598</v>
      </c>
      <c r="D683" s="663" t="s">
        <v>3987</v>
      </c>
      <c r="E683" s="662" t="s">
        <v>616</v>
      </c>
      <c r="F683" s="663" t="s">
        <v>3992</v>
      </c>
      <c r="G683" s="662" t="s">
        <v>653</v>
      </c>
      <c r="H683" s="662" t="s">
        <v>664</v>
      </c>
      <c r="I683" s="662" t="s">
        <v>664</v>
      </c>
      <c r="J683" s="662" t="s">
        <v>655</v>
      </c>
      <c r="K683" s="662" t="s">
        <v>665</v>
      </c>
      <c r="L683" s="664">
        <v>97.179861866255962</v>
      </c>
      <c r="M683" s="664">
        <v>76</v>
      </c>
      <c r="N683" s="665">
        <v>7385.669501835453</v>
      </c>
    </row>
    <row r="684" spans="1:14" ht="14.4" customHeight="1" x14ac:dyDescent="0.3">
      <c r="A684" s="660" t="s">
        <v>588</v>
      </c>
      <c r="B684" s="661" t="s">
        <v>589</v>
      </c>
      <c r="C684" s="662" t="s">
        <v>598</v>
      </c>
      <c r="D684" s="663" t="s">
        <v>3987</v>
      </c>
      <c r="E684" s="662" t="s">
        <v>616</v>
      </c>
      <c r="F684" s="663" t="s">
        <v>3992</v>
      </c>
      <c r="G684" s="662" t="s">
        <v>653</v>
      </c>
      <c r="H684" s="662" t="s">
        <v>666</v>
      </c>
      <c r="I684" s="662" t="s">
        <v>666</v>
      </c>
      <c r="J684" s="662" t="s">
        <v>655</v>
      </c>
      <c r="K684" s="662" t="s">
        <v>667</v>
      </c>
      <c r="L684" s="664">
        <v>97.750297525871815</v>
      </c>
      <c r="M684" s="664">
        <v>110</v>
      </c>
      <c r="N684" s="665">
        <v>10752.532727845899</v>
      </c>
    </row>
    <row r="685" spans="1:14" ht="14.4" customHeight="1" x14ac:dyDescent="0.3">
      <c r="A685" s="660" t="s">
        <v>588</v>
      </c>
      <c r="B685" s="661" t="s">
        <v>589</v>
      </c>
      <c r="C685" s="662" t="s">
        <v>598</v>
      </c>
      <c r="D685" s="663" t="s">
        <v>3987</v>
      </c>
      <c r="E685" s="662" t="s">
        <v>616</v>
      </c>
      <c r="F685" s="663" t="s">
        <v>3992</v>
      </c>
      <c r="G685" s="662" t="s">
        <v>653</v>
      </c>
      <c r="H685" s="662" t="s">
        <v>668</v>
      </c>
      <c r="I685" s="662" t="s">
        <v>669</v>
      </c>
      <c r="J685" s="662" t="s">
        <v>670</v>
      </c>
      <c r="K685" s="662" t="s">
        <v>671</v>
      </c>
      <c r="L685" s="664">
        <v>40.07</v>
      </c>
      <c r="M685" s="664">
        <v>3</v>
      </c>
      <c r="N685" s="665">
        <v>120.21000000000001</v>
      </c>
    </row>
    <row r="686" spans="1:14" ht="14.4" customHeight="1" x14ac:dyDescent="0.3">
      <c r="A686" s="660" t="s">
        <v>588</v>
      </c>
      <c r="B686" s="661" t="s">
        <v>589</v>
      </c>
      <c r="C686" s="662" t="s">
        <v>598</v>
      </c>
      <c r="D686" s="663" t="s">
        <v>3987</v>
      </c>
      <c r="E686" s="662" t="s">
        <v>616</v>
      </c>
      <c r="F686" s="663" t="s">
        <v>3992</v>
      </c>
      <c r="G686" s="662" t="s">
        <v>653</v>
      </c>
      <c r="H686" s="662" t="s">
        <v>672</v>
      </c>
      <c r="I686" s="662" t="s">
        <v>673</v>
      </c>
      <c r="J686" s="662" t="s">
        <v>674</v>
      </c>
      <c r="K686" s="662" t="s">
        <v>675</v>
      </c>
      <c r="L686" s="664">
        <v>53.750006384923267</v>
      </c>
      <c r="M686" s="664">
        <v>10</v>
      </c>
      <c r="N686" s="665">
        <v>537.50006384923267</v>
      </c>
    </row>
    <row r="687" spans="1:14" ht="14.4" customHeight="1" x14ac:dyDescent="0.3">
      <c r="A687" s="660" t="s">
        <v>588</v>
      </c>
      <c r="B687" s="661" t="s">
        <v>589</v>
      </c>
      <c r="C687" s="662" t="s">
        <v>598</v>
      </c>
      <c r="D687" s="663" t="s">
        <v>3987</v>
      </c>
      <c r="E687" s="662" t="s">
        <v>616</v>
      </c>
      <c r="F687" s="663" t="s">
        <v>3992</v>
      </c>
      <c r="G687" s="662" t="s">
        <v>653</v>
      </c>
      <c r="H687" s="662" t="s">
        <v>676</v>
      </c>
      <c r="I687" s="662" t="s">
        <v>677</v>
      </c>
      <c r="J687" s="662" t="s">
        <v>678</v>
      </c>
      <c r="K687" s="662" t="s">
        <v>679</v>
      </c>
      <c r="L687" s="664">
        <v>86.175031631113598</v>
      </c>
      <c r="M687" s="664">
        <v>4</v>
      </c>
      <c r="N687" s="665">
        <v>344.70012652445439</v>
      </c>
    </row>
    <row r="688" spans="1:14" ht="14.4" customHeight="1" x14ac:dyDescent="0.3">
      <c r="A688" s="660" t="s">
        <v>588</v>
      </c>
      <c r="B688" s="661" t="s">
        <v>589</v>
      </c>
      <c r="C688" s="662" t="s">
        <v>598</v>
      </c>
      <c r="D688" s="663" t="s">
        <v>3987</v>
      </c>
      <c r="E688" s="662" t="s">
        <v>616</v>
      </c>
      <c r="F688" s="663" t="s">
        <v>3992</v>
      </c>
      <c r="G688" s="662" t="s">
        <v>653</v>
      </c>
      <c r="H688" s="662" t="s">
        <v>680</v>
      </c>
      <c r="I688" s="662" t="s">
        <v>681</v>
      </c>
      <c r="J688" s="662" t="s">
        <v>682</v>
      </c>
      <c r="K688" s="662" t="s">
        <v>683</v>
      </c>
      <c r="L688" s="664">
        <v>101.47500000000002</v>
      </c>
      <c r="M688" s="664">
        <v>8</v>
      </c>
      <c r="N688" s="665">
        <v>811.80000000000018</v>
      </c>
    </row>
    <row r="689" spans="1:14" ht="14.4" customHeight="1" x14ac:dyDescent="0.3">
      <c r="A689" s="660" t="s">
        <v>588</v>
      </c>
      <c r="B689" s="661" t="s">
        <v>589</v>
      </c>
      <c r="C689" s="662" t="s">
        <v>598</v>
      </c>
      <c r="D689" s="663" t="s">
        <v>3987</v>
      </c>
      <c r="E689" s="662" t="s">
        <v>616</v>
      </c>
      <c r="F689" s="663" t="s">
        <v>3992</v>
      </c>
      <c r="G689" s="662" t="s">
        <v>653</v>
      </c>
      <c r="H689" s="662" t="s">
        <v>684</v>
      </c>
      <c r="I689" s="662" t="s">
        <v>685</v>
      </c>
      <c r="J689" s="662" t="s">
        <v>682</v>
      </c>
      <c r="K689" s="662" t="s">
        <v>686</v>
      </c>
      <c r="L689" s="664">
        <v>104.27489755262523</v>
      </c>
      <c r="M689" s="664">
        <v>210</v>
      </c>
      <c r="N689" s="665">
        <v>21897.728486051299</v>
      </c>
    </row>
    <row r="690" spans="1:14" ht="14.4" customHeight="1" x14ac:dyDescent="0.3">
      <c r="A690" s="660" t="s">
        <v>588</v>
      </c>
      <c r="B690" s="661" t="s">
        <v>589</v>
      </c>
      <c r="C690" s="662" t="s">
        <v>598</v>
      </c>
      <c r="D690" s="663" t="s">
        <v>3987</v>
      </c>
      <c r="E690" s="662" t="s">
        <v>616</v>
      </c>
      <c r="F690" s="663" t="s">
        <v>3992</v>
      </c>
      <c r="G690" s="662" t="s">
        <v>653</v>
      </c>
      <c r="H690" s="662" t="s">
        <v>687</v>
      </c>
      <c r="I690" s="662" t="s">
        <v>688</v>
      </c>
      <c r="J690" s="662" t="s">
        <v>689</v>
      </c>
      <c r="K690" s="662" t="s">
        <v>690</v>
      </c>
      <c r="L690" s="664">
        <v>170.20481581554066</v>
      </c>
      <c r="M690" s="664">
        <v>31</v>
      </c>
      <c r="N690" s="665">
        <v>5276.3492902817607</v>
      </c>
    </row>
    <row r="691" spans="1:14" ht="14.4" customHeight="1" x14ac:dyDescent="0.3">
      <c r="A691" s="660" t="s">
        <v>588</v>
      </c>
      <c r="B691" s="661" t="s">
        <v>589</v>
      </c>
      <c r="C691" s="662" t="s">
        <v>598</v>
      </c>
      <c r="D691" s="663" t="s">
        <v>3987</v>
      </c>
      <c r="E691" s="662" t="s">
        <v>616</v>
      </c>
      <c r="F691" s="663" t="s">
        <v>3992</v>
      </c>
      <c r="G691" s="662" t="s">
        <v>653</v>
      </c>
      <c r="H691" s="662" t="s">
        <v>691</v>
      </c>
      <c r="I691" s="662" t="s">
        <v>692</v>
      </c>
      <c r="J691" s="662" t="s">
        <v>693</v>
      </c>
      <c r="K691" s="662" t="s">
        <v>694</v>
      </c>
      <c r="L691" s="664">
        <v>67.930000000000007</v>
      </c>
      <c r="M691" s="664">
        <v>3</v>
      </c>
      <c r="N691" s="665">
        <v>203.79000000000002</v>
      </c>
    </row>
    <row r="692" spans="1:14" ht="14.4" customHeight="1" x14ac:dyDescent="0.3">
      <c r="A692" s="660" t="s">
        <v>588</v>
      </c>
      <c r="B692" s="661" t="s">
        <v>589</v>
      </c>
      <c r="C692" s="662" t="s">
        <v>598</v>
      </c>
      <c r="D692" s="663" t="s">
        <v>3987</v>
      </c>
      <c r="E692" s="662" t="s">
        <v>616</v>
      </c>
      <c r="F692" s="663" t="s">
        <v>3992</v>
      </c>
      <c r="G692" s="662" t="s">
        <v>653</v>
      </c>
      <c r="H692" s="662" t="s">
        <v>2893</v>
      </c>
      <c r="I692" s="662" t="s">
        <v>2894</v>
      </c>
      <c r="J692" s="662" t="s">
        <v>2895</v>
      </c>
      <c r="K692" s="662" t="s">
        <v>2896</v>
      </c>
      <c r="L692" s="664">
        <v>42.4</v>
      </c>
      <c r="M692" s="664">
        <v>1</v>
      </c>
      <c r="N692" s="665">
        <v>42.4</v>
      </c>
    </row>
    <row r="693" spans="1:14" ht="14.4" customHeight="1" x14ac:dyDescent="0.3">
      <c r="A693" s="660" t="s">
        <v>588</v>
      </c>
      <c r="B693" s="661" t="s">
        <v>589</v>
      </c>
      <c r="C693" s="662" t="s">
        <v>598</v>
      </c>
      <c r="D693" s="663" t="s">
        <v>3987</v>
      </c>
      <c r="E693" s="662" t="s">
        <v>616</v>
      </c>
      <c r="F693" s="663" t="s">
        <v>3992</v>
      </c>
      <c r="G693" s="662" t="s">
        <v>653</v>
      </c>
      <c r="H693" s="662" t="s">
        <v>695</v>
      </c>
      <c r="I693" s="662" t="s">
        <v>696</v>
      </c>
      <c r="J693" s="662" t="s">
        <v>697</v>
      </c>
      <c r="K693" s="662" t="s">
        <v>698</v>
      </c>
      <c r="L693" s="664">
        <v>79.202893105632825</v>
      </c>
      <c r="M693" s="664">
        <v>34</v>
      </c>
      <c r="N693" s="665">
        <v>2692.8983655915163</v>
      </c>
    </row>
    <row r="694" spans="1:14" ht="14.4" customHeight="1" x14ac:dyDescent="0.3">
      <c r="A694" s="660" t="s">
        <v>588</v>
      </c>
      <c r="B694" s="661" t="s">
        <v>589</v>
      </c>
      <c r="C694" s="662" t="s">
        <v>598</v>
      </c>
      <c r="D694" s="663" t="s">
        <v>3987</v>
      </c>
      <c r="E694" s="662" t="s">
        <v>616</v>
      </c>
      <c r="F694" s="663" t="s">
        <v>3992</v>
      </c>
      <c r="G694" s="662" t="s">
        <v>653</v>
      </c>
      <c r="H694" s="662" t="s">
        <v>703</v>
      </c>
      <c r="I694" s="662" t="s">
        <v>704</v>
      </c>
      <c r="J694" s="662" t="s">
        <v>705</v>
      </c>
      <c r="K694" s="662" t="s">
        <v>706</v>
      </c>
      <c r="L694" s="664">
        <v>56.20409505047521</v>
      </c>
      <c r="M694" s="664">
        <v>7</v>
      </c>
      <c r="N694" s="665">
        <v>393.42866535332649</v>
      </c>
    </row>
    <row r="695" spans="1:14" ht="14.4" customHeight="1" x14ac:dyDescent="0.3">
      <c r="A695" s="660" t="s">
        <v>588</v>
      </c>
      <c r="B695" s="661" t="s">
        <v>589</v>
      </c>
      <c r="C695" s="662" t="s">
        <v>598</v>
      </c>
      <c r="D695" s="663" t="s">
        <v>3987</v>
      </c>
      <c r="E695" s="662" t="s">
        <v>616</v>
      </c>
      <c r="F695" s="663" t="s">
        <v>3992</v>
      </c>
      <c r="G695" s="662" t="s">
        <v>653</v>
      </c>
      <c r="H695" s="662" t="s">
        <v>707</v>
      </c>
      <c r="I695" s="662" t="s">
        <v>708</v>
      </c>
      <c r="J695" s="662" t="s">
        <v>709</v>
      </c>
      <c r="K695" s="662" t="s">
        <v>706</v>
      </c>
      <c r="L695" s="664">
        <v>89.319953961456136</v>
      </c>
      <c r="M695" s="664">
        <v>10</v>
      </c>
      <c r="N695" s="665">
        <v>893.19953961456133</v>
      </c>
    </row>
    <row r="696" spans="1:14" ht="14.4" customHeight="1" x14ac:dyDescent="0.3">
      <c r="A696" s="660" t="s">
        <v>588</v>
      </c>
      <c r="B696" s="661" t="s">
        <v>589</v>
      </c>
      <c r="C696" s="662" t="s">
        <v>598</v>
      </c>
      <c r="D696" s="663" t="s">
        <v>3987</v>
      </c>
      <c r="E696" s="662" t="s">
        <v>616</v>
      </c>
      <c r="F696" s="663" t="s">
        <v>3992</v>
      </c>
      <c r="G696" s="662" t="s">
        <v>653</v>
      </c>
      <c r="H696" s="662" t="s">
        <v>710</v>
      </c>
      <c r="I696" s="662" t="s">
        <v>711</v>
      </c>
      <c r="J696" s="662" t="s">
        <v>701</v>
      </c>
      <c r="K696" s="662" t="s">
        <v>712</v>
      </c>
      <c r="L696" s="664">
        <v>65.096408700676264</v>
      </c>
      <c r="M696" s="664">
        <v>3</v>
      </c>
      <c r="N696" s="665">
        <v>195.28922610202878</v>
      </c>
    </row>
    <row r="697" spans="1:14" ht="14.4" customHeight="1" x14ac:dyDescent="0.3">
      <c r="A697" s="660" t="s">
        <v>588</v>
      </c>
      <c r="B697" s="661" t="s">
        <v>589</v>
      </c>
      <c r="C697" s="662" t="s">
        <v>598</v>
      </c>
      <c r="D697" s="663" t="s">
        <v>3987</v>
      </c>
      <c r="E697" s="662" t="s">
        <v>616</v>
      </c>
      <c r="F697" s="663" t="s">
        <v>3992</v>
      </c>
      <c r="G697" s="662" t="s">
        <v>653</v>
      </c>
      <c r="H697" s="662" t="s">
        <v>713</v>
      </c>
      <c r="I697" s="662" t="s">
        <v>714</v>
      </c>
      <c r="J697" s="662" t="s">
        <v>715</v>
      </c>
      <c r="K697" s="662" t="s">
        <v>716</v>
      </c>
      <c r="L697" s="664">
        <v>84.801371875892599</v>
      </c>
      <c r="M697" s="664">
        <v>98</v>
      </c>
      <c r="N697" s="665">
        <v>8310.5344438374741</v>
      </c>
    </row>
    <row r="698" spans="1:14" ht="14.4" customHeight="1" x14ac:dyDescent="0.3">
      <c r="A698" s="660" t="s">
        <v>588</v>
      </c>
      <c r="B698" s="661" t="s">
        <v>589</v>
      </c>
      <c r="C698" s="662" t="s">
        <v>598</v>
      </c>
      <c r="D698" s="663" t="s">
        <v>3987</v>
      </c>
      <c r="E698" s="662" t="s">
        <v>616</v>
      </c>
      <c r="F698" s="663" t="s">
        <v>3992</v>
      </c>
      <c r="G698" s="662" t="s">
        <v>653</v>
      </c>
      <c r="H698" s="662" t="s">
        <v>717</v>
      </c>
      <c r="I698" s="662" t="s">
        <v>718</v>
      </c>
      <c r="J698" s="662" t="s">
        <v>719</v>
      </c>
      <c r="K698" s="662" t="s">
        <v>720</v>
      </c>
      <c r="L698" s="664">
        <v>137.02778684327416</v>
      </c>
      <c r="M698" s="664">
        <v>9</v>
      </c>
      <c r="N698" s="665">
        <v>1233.2500815894673</v>
      </c>
    </row>
    <row r="699" spans="1:14" ht="14.4" customHeight="1" x14ac:dyDescent="0.3">
      <c r="A699" s="660" t="s">
        <v>588</v>
      </c>
      <c r="B699" s="661" t="s">
        <v>589</v>
      </c>
      <c r="C699" s="662" t="s">
        <v>598</v>
      </c>
      <c r="D699" s="663" t="s">
        <v>3987</v>
      </c>
      <c r="E699" s="662" t="s">
        <v>616</v>
      </c>
      <c r="F699" s="663" t="s">
        <v>3992</v>
      </c>
      <c r="G699" s="662" t="s">
        <v>653</v>
      </c>
      <c r="H699" s="662" t="s">
        <v>725</v>
      </c>
      <c r="I699" s="662" t="s">
        <v>726</v>
      </c>
      <c r="J699" s="662" t="s">
        <v>727</v>
      </c>
      <c r="K699" s="662" t="s">
        <v>728</v>
      </c>
      <c r="L699" s="664">
        <v>67.33643382340054</v>
      </c>
      <c r="M699" s="664">
        <v>13</v>
      </c>
      <c r="N699" s="665">
        <v>875.37363970420711</v>
      </c>
    </row>
    <row r="700" spans="1:14" ht="14.4" customHeight="1" x14ac:dyDescent="0.3">
      <c r="A700" s="660" t="s">
        <v>588</v>
      </c>
      <c r="B700" s="661" t="s">
        <v>589</v>
      </c>
      <c r="C700" s="662" t="s">
        <v>598</v>
      </c>
      <c r="D700" s="663" t="s">
        <v>3987</v>
      </c>
      <c r="E700" s="662" t="s">
        <v>616</v>
      </c>
      <c r="F700" s="663" t="s">
        <v>3992</v>
      </c>
      <c r="G700" s="662" t="s">
        <v>653</v>
      </c>
      <c r="H700" s="662" t="s">
        <v>729</v>
      </c>
      <c r="I700" s="662" t="s">
        <v>730</v>
      </c>
      <c r="J700" s="662" t="s">
        <v>731</v>
      </c>
      <c r="K700" s="662" t="s">
        <v>732</v>
      </c>
      <c r="L700" s="664">
        <v>28.665692711909934</v>
      </c>
      <c r="M700" s="664">
        <v>55</v>
      </c>
      <c r="N700" s="665">
        <v>1576.6130991550463</v>
      </c>
    </row>
    <row r="701" spans="1:14" ht="14.4" customHeight="1" x14ac:dyDescent="0.3">
      <c r="A701" s="660" t="s">
        <v>588</v>
      </c>
      <c r="B701" s="661" t="s">
        <v>589</v>
      </c>
      <c r="C701" s="662" t="s">
        <v>598</v>
      </c>
      <c r="D701" s="663" t="s">
        <v>3987</v>
      </c>
      <c r="E701" s="662" t="s">
        <v>616</v>
      </c>
      <c r="F701" s="663" t="s">
        <v>3992</v>
      </c>
      <c r="G701" s="662" t="s">
        <v>653</v>
      </c>
      <c r="H701" s="662" t="s">
        <v>737</v>
      </c>
      <c r="I701" s="662" t="s">
        <v>738</v>
      </c>
      <c r="J701" s="662" t="s">
        <v>739</v>
      </c>
      <c r="K701" s="662" t="s">
        <v>675</v>
      </c>
      <c r="L701" s="664">
        <v>42.07997298863026</v>
      </c>
      <c r="M701" s="664">
        <v>2</v>
      </c>
      <c r="N701" s="665">
        <v>84.15994597726052</v>
      </c>
    </row>
    <row r="702" spans="1:14" ht="14.4" customHeight="1" x14ac:dyDescent="0.3">
      <c r="A702" s="660" t="s">
        <v>588</v>
      </c>
      <c r="B702" s="661" t="s">
        <v>589</v>
      </c>
      <c r="C702" s="662" t="s">
        <v>598</v>
      </c>
      <c r="D702" s="663" t="s">
        <v>3987</v>
      </c>
      <c r="E702" s="662" t="s">
        <v>616</v>
      </c>
      <c r="F702" s="663" t="s">
        <v>3992</v>
      </c>
      <c r="G702" s="662" t="s">
        <v>653</v>
      </c>
      <c r="H702" s="662" t="s">
        <v>740</v>
      </c>
      <c r="I702" s="662" t="s">
        <v>741</v>
      </c>
      <c r="J702" s="662" t="s">
        <v>739</v>
      </c>
      <c r="K702" s="662" t="s">
        <v>742</v>
      </c>
      <c r="L702" s="664">
        <v>81.13</v>
      </c>
      <c r="M702" s="664">
        <v>2</v>
      </c>
      <c r="N702" s="665">
        <v>162.26</v>
      </c>
    </row>
    <row r="703" spans="1:14" ht="14.4" customHeight="1" x14ac:dyDescent="0.3">
      <c r="A703" s="660" t="s">
        <v>588</v>
      </c>
      <c r="B703" s="661" t="s">
        <v>589</v>
      </c>
      <c r="C703" s="662" t="s">
        <v>598</v>
      </c>
      <c r="D703" s="663" t="s">
        <v>3987</v>
      </c>
      <c r="E703" s="662" t="s">
        <v>616</v>
      </c>
      <c r="F703" s="663" t="s">
        <v>3992</v>
      </c>
      <c r="G703" s="662" t="s">
        <v>653</v>
      </c>
      <c r="H703" s="662" t="s">
        <v>743</v>
      </c>
      <c r="I703" s="662" t="s">
        <v>744</v>
      </c>
      <c r="J703" s="662" t="s">
        <v>745</v>
      </c>
      <c r="K703" s="662" t="s">
        <v>746</v>
      </c>
      <c r="L703" s="664">
        <v>61.94508435310965</v>
      </c>
      <c r="M703" s="664">
        <v>8</v>
      </c>
      <c r="N703" s="665">
        <v>495.5606748248772</v>
      </c>
    </row>
    <row r="704" spans="1:14" ht="14.4" customHeight="1" x14ac:dyDescent="0.3">
      <c r="A704" s="660" t="s">
        <v>588</v>
      </c>
      <c r="B704" s="661" t="s">
        <v>589</v>
      </c>
      <c r="C704" s="662" t="s">
        <v>598</v>
      </c>
      <c r="D704" s="663" t="s">
        <v>3987</v>
      </c>
      <c r="E704" s="662" t="s">
        <v>616</v>
      </c>
      <c r="F704" s="663" t="s">
        <v>3992</v>
      </c>
      <c r="G704" s="662" t="s">
        <v>653</v>
      </c>
      <c r="H704" s="662" t="s">
        <v>747</v>
      </c>
      <c r="I704" s="662" t="s">
        <v>748</v>
      </c>
      <c r="J704" s="662" t="s">
        <v>749</v>
      </c>
      <c r="K704" s="662" t="s">
        <v>750</v>
      </c>
      <c r="L704" s="664">
        <v>121.21</v>
      </c>
      <c r="M704" s="664">
        <v>10</v>
      </c>
      <c r="N704" s="665">
        <v>1212.0999999999999</v>
      </c>
    </row>
    <row r="705" spans="1:14" ht="14.4" customHeight="1" x14ac:dyDescent="0.3">
      <c r="A705" s="660" t="s">
        <v>588</v>
      </c>
      <c r="B705" s="661" t="s">
        <v>589</v>
      </c>
      <c r="C705" s="662" t="s">
        <v>598</v>
      </c>
      <c r="D705" s="663" t="s">
        <v>3987</v>
      </c>
      <c r="E705" s="662" t="s">
        <v>616</v>
      </c>
      <c r="F705" s="663" t="s">
        <v>3992</v>
      </c>
      <c r="G705" s="662" t="s">
        <v>653</v>
      </c>
      <c r="H705" s="662" t="s">
        <v>755</v>
      </c>
      <c r="I705" s="662" t="s">
        <v>756</v>
      </c>
      <c r="J705" s="662" t="s">
        <v>757</v>
      </c>
      <c r="K705" s="662" t="s">
        <v>758</v>
      </c>
      <c r="L705" s="664">
        <v>63.635718109958262</v>
      </c>
      <c r="M705" s="664">
        <v>14</v>
      </c>
      <c r="N705" s="665">
        <v>890.90005353941569</v>
      </c>
    </row>
    <row r="706" spans="1:14" ht="14.4" customHeight="1" x14ac:dyDescent="0.3">
      <c r="A706" s="660" t="s">
        <v>588</v>
      </c>
      <c r="B706" s="661" t="s">
        <v>589</v>
      </c>
      <c r="C706" s="662" t="s">
        <v>598</v>
      </c>
      <c r="D706" s="663" t="s">
        <v>3987</v>
      </c>
      <c r="E706" s="662" t="s">
        <v>616</v>
      </c>
      <c r="F706" s="663" t="s">
        <v>3992</v>
      </c>
      <c r="G706" s="662" t="s">
        <v>653</v>
      </c>
      <c r="H706" s="662" t="s">
        <v>759</v>
      </c>
      <c r="I706" s="662" t="s">
        <v>760</v>
      </c>
      <c r="J706" s="662" t="s">
        <v>761</v>
      </c>
      <c r="K706" s="662" t="s">
        <v>762</v>
      </c>
      <c r="L706" s="664">
        <v>176.31000000000003</v>
      </c>
      <c r="M706" s="664">
        <v>1</v>
      </c>
      <c r="N706" s="665">
        <v>176.31000000000003</v>
      </c>
    </row>
    <row r="707" spans="1:14" ht="14.4" customHeight="1" x14ac:dyDescent="0.3">
      <c r="A707" s="660" t="s">
        <v>588</v>
      </c>
      <c r="B707" s="661" t="s">
        <v>589</v>
      </c>
      <c r="C707" s="662" t="s">
        <v>598</v>
      </c>
      <c r="D707" s="663" t="s">
        <v>3987</v>
      </c>
      <c r="E707" s="662" t="s">
        <v>616</v>
      </c>
      <c r="F707" s="663" t="s">
        <v>3992</v>
      </c>
      <c r="G707" s="662" t="s">
        <v>653</v>
      </c>
      <c r="H707" s="662" t="s">
        <v>2897</v>
      </c>
      <c r="I707" s="662" t="s">
        <v>2898</v>
      </c>
      <c r="J707" s="662" t="s">
        <v>2899</v>
      </c>
      <c r="K707" s="662" t="s">
        <v>2900</v>
      </c>
      <c r="L707" s="664">
        <v>47.921143238858669</v>
      </c>
      <c r="M707" s="664">
        <v>3</v>
      </c>
      <c r="N707" s="665">
        <v>143.76342971657601</v>
      </c>
    </row>
    <row r="708" spans="1:14" ht="14.4" customHeight="1" x14ac:dyDescent="0.3">
      <c r="A708" s="660" t="s">
        <v>588</v>
      </c>
      <c r="B708" s="661" t="s">
        <v>589</v>
      </c>
      <c r="C708" s="662" t="s">
        <v>598</v>
      </c>
      <c r="D708" s="663" t="s">
        <v>3987</v>
      </c>
      <c r="E708" s="662" t="s">
        <v>616</v>
      </c>
      <c r="F708" s="663" t="s">
        <v>3992</v>
      </c>
      <c r="G708" s="662" t="s">
        <v>653</v>
      </c>
      <c r="H708" s="662" t="s">
        <v>767</v>
      </c>
      <c r="I708" s="662" t="s">
        <v>768</v>
      </c>
      <c r="J708" s="662" t="s">
        <v>769</v>
      </c>
      <c r="K708" s="662" t="s">
        <v>671</v>
      </c>
      <c r="L708" s="664">
        <v>37.818114385446748</v>
      </c>
      <c r="M708" s="664">
        <v>5</v>
      </c>
      <c r="N708" s="665">
        <v>189.09057192723373</v>
      </c>
    </row>
    <row r="709" spans="1:14" ht="14.4" customHeight="1" x14ac:dyDescent="0.3">
      <c r="A709" s="660" t="s">
        <v>588</v>
      </c>
      <c r="B709" s="661" t="s">
        <v>589</v>
      </c>
      <c r="C709" s="662" t="s">
        <v>598</v>
      </c>
      <c r="D709" s="663" t="s">
        <v>3987</v>
      </c>
      <c r="E709" s="662" t="s">
        <v>616</v>
      </c>
      <c r="F709" s="663" t="s">
        <v>3992</v>
      </c>
      <c r="G709" s="662" t="s">
        <v>653</v>
      </c>
      <c r="H709" s="662" t="s">
        <v>770</v>
      </c>
      <c r="I709" s="662" t="s">
        <v>771</v>
      </c>
      <c r="J709" s="662" t="s">
        <v>772</v>
      </c>
      <c r="K709" s="662" t="s">
        <v>706</v>
      </c>
      <c r="L709" s="664">
        <v>67.182955230496447</v>
      </c>
      <c r="M709" s="664">
        <v>68</v>
      </c>
      <c r="N709" s="665">
        <v>4568.4409556737583</v>
      </c>
    </row>
    <row r="710" spans="1:14" ht="14.4" customHeight="1" x14ac:dyDescent="0.3">
      <c r="A710" s="660" t="s">
        <v>588</v>
      </c>
      <c r="B710" s="661" t="s">
        <v>589</v>
      </c>
      <c r="C710" s="662" t="s">
        <v>598</v>
      </c>
      <c r="D710" s="663" t="s">
        <v>3987</v>
      </c>
      <c r="E710" s="662" t="s">
        <v>616</v>
      </c>
      <c r="F710" s="663" t="s">
        <v>3992</v>
      </c>
      <c r="G710" s="662" t="s">
        <v>653</v>
      </c>
      <c r="H710" s="662" t="s">
        <v>777</v>
      </c>
      <c r="I710" s="662" t="s">
        <v>778</v>
      </c>
      <c r="J710" s="662" t="s">
        <v>779</v>
      </c>
      <c r="K710" s="662" t="s">
        <v>780</v>
      </c>
      <c r="L710" s="664">
        <v>59.191497736640407</v>
      </c>
      <c r="M710" s="664">
        <v>31</v>
      </c>
      <c r="N710" s="665">
        <v>1834.9364298358526</v>
      </c>
    </row>
    <row r="711" spans="1:14" ht="14.4" customHeight="1" x14ac:dyDescent="0.3">
      <c r="A711" s="660" t="s">
        <v>588</v>
      </c>
      <c r="B711" s="661" t="s">
        <v>589</v>
      </c>
      <c r="C711" s="662" t="s">
        <v>598</v>
      </c>
      <c r="D711" s="663" t="s">
        <v>3987</v>
      </c>
      <c r="E711" s="662" t="s">
        <v>616</v>
      </c>
      <c r="F711" s="663" t="s">
        <v>3992</v>
      </c>
      <c r="G711" s="662" t="s">
        <v>653</v>
      </c>
      <c r="H711" s="662" t="s">
        <v>781</v>
      </c>
      <c r="I711" s="662" t="s">
        <v>782</v>
      </c>
      <c r="J711" s="662" t="s">
        <v>783</v>
      </c>
      <c r="K711" s="662" t="s">
        <v>784</v>
      </c>
      <c r="L711" s="664">
        <v>60.350020627577891</v>
      </c>
      <c r="M711" s="664">
        <v>39</v>
      </c>
      <c r="N711" s="665">
        <v>2353.6508044755378</v>
      </c>
    </row>
    <row r="712" spans="1:14" ht="14.4" customHeight="1" x14ac:dyDescent="0.3">
      <c r="A712" s="660" t="s">
        <v>588</v>
      </c>
      <c r="B712" s="661" t="s">
        <v>589</v>
      </c>
      <c r="C712" s="662" t="s">
        <v>598</v>
      </c>
      <c r="D712" s="663" t="s">
        <v>3987</v>
      </c>
      <c r="E712" s="662" t="s">
        <v>616</v>
      </c>
      <c r="F712" s="663" t="s">
        <v>3992</v>
      </c>
      <c r="G712" s="662" t="s">
        <v>653</v>
      </c>
      <c r="H712" s="662" t="s">
        <v>785</v>
      </c>
      <c r="I712" s="662" t="s">
        <v>786</v>
      </c>
      <c r="J712" s="662" t="s">
        <v>787</v>
      </c>
      <c r="K712" s="662" t="s">
        <v>788</v>
      </c>
      <c r="L712" s="664">
        <v>111.41999999999999</v>
      </c>
      <c r="M712" s="664">
        <v>11</v>
      </c>
      <c r="N712" s="665">
        <v>1225.6199999999999</v>
      </c>
    </row>
    <row r="713" spans="1:14" ht="14.4" customHeight="1" x14ac:dyDescent="0.3">
      <c r="A713" s="660" t="s">
        <v>588</v>
      </c>
      <c r="B713" s="661" t="s">
        <v>589</v>
      </c>
      <c r="C713" s="662" t="s">
        <v>598</v>
      </c>
      <c r="D713" s="663" t="s">
        <v>3987</v>
      </c>
      <c r="E713" s="662" t="s">
        <v>616</v>
      </c>
      <c r="F713" s="663" t="s">
        <v>3992</v>
      </c>
      <c r="G713" s="662" t="s">
        <v>653</v>
      </c>
      <c r="H713" s="662" t="s">
        <v>789</v>
      </c>
      <c r="I713" s="662" t="s">
        <v>790</v>
      </c>
      <c r="J713" s="662" t="s">
        <v>791</v>
      </c>
      <c r="K713" s="662" t="s">
        <v>792</v>
      </c>
      <c r="L713" s="664">
        <v>119.28965087869369</v>
      </c>
      <c r="M713" s="664">
        <v>2</v>
      </c>
      <c r="N713" s="665">
        <v>238.57930175738738</v>
      </c>
    </row>
    <row r="714" spans="1:14" ht="14.4" customHeight="1" x14ac:dyDescent="0.3">
      <c r="A714" s="660" t="s">
        <v>588</v>
      </c>
      <c r="B714" s="661" t="s">
        <v>589</v>
      </c>
      <c r="C714" s="662" t="s">
        <v>598</v>
      </c>
      <c r="D714" s="663" t="s">
        <v>3987</v>
      </c>
      <c r="E714" s="662" t="s">
        <v>616</v>
      </c>
      <c r="F714" s="663" t="s">
        <v>3992</v>
      </c>
      <c r="G714" s="662" t="s">
        <v>653</v>
      </c>
      <c r="H714" s="662" t="s">
        <v>2901</v>
      </c>
      <c r="I714" s="662" t="s">
        <v>2902</v>
      </c>
      <c r="J714" s="662" t="s">
        <v>1059</v>
      </c>
      <c r="K714" s="662" t="s">
        <v>2903</v>
      </c>
      <c r="L714" s="664">
        <v>43.256666815625607</v>
      </c>
      <c r="M714" s="664">
        <v>21</v>
      </c>
      <c r="N714" s="665">
        <v>908.39000312813778</v>
      </c>
    </row>
    <row r="715" spans="1:14" ht="14.4" customHeight="1" x14ac:dyDescent="0.3">
      <c r="A715" s="660" t="s">
        <v>588</v>
      </c>
      <c r="B715" s="661" t="s">
        <v>589</v>
      </c>
      <c r="C715" s="662" t="s">
        <v>598</v>
      </c>
      <c r="D715" s="663" t="s">
        <v>3987</v>
      </c>
      <c r="E715" s="662" t="s">
        <v>616</v>
      </c>
      <c r="F715" s="663" t="s">
        <v>3992</v>
      </c>
      <c r="G715" s="662" t="s">
        <v>653</v>
      </c>
      <c r="H715" s="662" t="s">
        <v>2904</v>
      </c>
      <c r="I715" s="662" t="s">
        <v>2905</v>
      </c>
      <c r="J715" s="662" t="s">
        <v>1070</v>
      </c>
      <c r="K715" s="662" t="s">
        <v>2906</v>
      </c>
      <c r="L715" s="664">
        <v>64.347999999999985</v>
      </c>
      <c r="M715" s="664">
        <v>10</v>
      </c>
      <c r="N715" s="665">
        <v>643.4799999999999</v>
      </c>
    </row>
    <row r="716" spans="1:14" ht="14.4" customHeight="1" x14ac:dyDescent="0.3">
      <c r="A716" s="660" t="s">
        <v>588</v>
      </c>
      <c r="B716" s="661" t="s">
        <v>589</v>
      </c>
      <c r="C716" s="662" t="s">
        <v>598</v>
      </c>
      <c r="D716" s="663" t="s">
        <v>3987</v>
      </c>
      <c r="E716" s="662" t="s">
        <v>616</v>
      </c>
      <c r="F716" s="663" t="s">
        <v>3992</v>
      </c>
      <c r="G716" s="662" t="s">
        <v>653</v>
      </c>
      <c r="H716" s="662" t="s">
        <v>793</v>
      </c>
      <c r="I716" s="662" t="s">
        <v>794</v>
      </c>
      <c r="J716" s="662" t="s">
        <v>795</v>
      </c>
      <c r="K716" s="662" t="s">
        <v>796</v>
      </c>
      <c r="L716" s="664">
        <v>101.26466666666668</v>
      </c>
      <c r="M716" s="664">
        <v>15</v>
      </c>
      <c r="N716" s="665">
        <v>1518.9700000000003</v>
      </c>
    </row>
    <row r="717" spans="1:14" ht="14.4" customHeight="1" x14ac:dyDescent="0.3">
      <c r="A717" s="660" t="s">
        <v>588</v>
      </c>
      <c r="B717" s="661" t="s">
        <v>589</v>
      </c>
      <c r="C717" s="662" t="s">
        <v>598</v>
      </c>
      <c r="D717" s="663" t="s">
        <v>3987</v>
      </c>
      <c r="E717" s="662" t="s">
        <v>616</v>
      </c>
      <c r="F717" s="663" t="s">
        <v>3992</v>
      </c>
      <c r="G717" s="662" t="s">
        <v>653</v>
      </c>
      <c r="H717" s="662" t="s">
        <v>797</v>
      </c>
      <c r="I717" s="662" t="s">
        <v>798</v>
      </c>
      <c r="J717" s="662" t="s">
        <v>799</v>
      </c>
      <c r="K717" s="662" t="s">
        <v>800</v>
      </c>
      <c r="L717" s="664">
        <v>271.78333333333336</v>
      </c>
      <c r="M717" s="664">
        <v>12</v>
      </c>
      <c r="N717" s="665">
        <v>3261.4</v>
      </c>
    </row>
    <row r="718" spans="1:14" ht="14.4" customHeight="1" x14ac:dyDescent="0.3">
      <c r="A718" s="660" t="s">
        <v>588</v>
      </c>
      <c r="B718" s="661" t="s">
        <v>589</v>
      </c>
      <c r="C718" s="662" t="s">
        <v>598</v>
      </c>
      <c r="D718" s="663" t="s">
        <v>3987</v>
      </c>
      <c r="E718" s="662" t="s">
        <v>616</v>
      </c>
      <c r="F718" s="663" t="s">
        <v>3992</v>
      </c>
      <c r="G718" s="662" t="s">
        <v>653</v>
      </c>
      <c r="H718" s="662" t="s">
        <v>801</v>
      </c>
      <c r="I718" s="662" t="s">
        <v>802</v>
      </c>
      <c r="J718" s="662" t="s">
        <v>803</v>
      </c>
      <c r="K718" s="662" t="s">
        <v>804</v>
      </c>
      <c r="L718" s="664">
        <v>151.13999999999996</v>
      </c>
      <c r="M718" s="664">
        <v>7</v>
      </c>
      <c r="N718" s="665">
        <v>1057.9799999999998</v>
      </c>
    </row>
    <row r="719" spans="1:14" ht="14.4" customHeight="1" x14ac:dyDescent="0.3">
      <c r="A719" s="660" t="s">
        <v>588</v>
      </c>
      <c r="B719" s="661" t="s">
        <v>589</v>
      </c>
      <c r="C719" s="662" t="s">
        <v>598</v>
      </c>
      <c r="D719" s="663" t="s">
        <v>3987</v>
      </c>
      <c r="E719" s="662" t="s">
        <v>616</v>
      </c>
      <c r="F719" s="663" t="s">
        <v>3992</v>
      </c>
      <c r="G719" s="662" t="s">
        <v>653</v>
      </c>
      <c r="H719" s="662" t="s">
        <v>805</v>
      </c>
      <c r="I719" s="662" t="s">
        <v>806</v>
      </c>
      <c r="J719" s="662" t="s">
        <v>807</v>
      </c>
      <c r="K719" s="662" t="s">
        <v>808</v>
      </c>
      <c r="L719" s="664">
        <v>598.61999999999989</v>
      </c>
      <c r="M719" s="664">
        <v>1</v>
      </c>
      <c r="N719" s="665">
        <v>598.61999999999989</v>
      </c>
    </row>
    <row r="720" spans="1:14" ht="14.4" customHeight="1" x14ac:dyDescent="0.3">
      <c r="A720" s="660" t="s">
        <v>588</v>
      </c>
      <c r="B720" s="661" t="s">
        <v>589</v>
      </c>
      <c r="C720" s="662" t="s">
        <v>598</v>
      </c>
      <c r="D720" s="663" t="s">
        <v>3987</v>
      </c>
      <c r="E720" s="662" t="s">
        <v>616</v>
      </c>
      <c r="F720" s="663" t="s">
        <v>3992</v>
      </c>
      <c r="G720" s="662" t="s">
        <v>653</v>
      </c>
      <c r="H720" s="662" t="s">
        <v>809</v>
      </c>
      <c r="I720" s="662" t="s">
        <v>810</v>
      </c>
      <c r="J720" s="662" t="s">
        <v>811</v>
      </c>
      <c r="K720" s="662" t="s">
        <v>812</v>
      </c>
      <c r="L720" s="664">
        <v>280.33143054102203</v>
      </c>
      <c r="M720" s="664">
        <v>83</v>
      </c>
      <c r="N720" s="665">
        <v>23267.508734904826</v>
      </c>
    </row>
    <row r="721" spans="1:14" ht="14.4" customHeight="1" x14ac:dyDescent="0.3">
      <c r="A721" s="660" t="s">
        <v>588</v>
      </c>
      <c r="B721" s="661" t="s">
        <v>589</v>
      </c>
      <c r="C721" s="662" t="s">
        <v>598</v>
      </c>
      <c r="D721" s="663" t="s">
        <v>3987</v>
      </c>
      <c r="E721" s="662" t="s">
        <v>616</v>
      </c>
      <c r="F721" s="663" t="s">
        <v>3992</v>
      </c>
      <c r="G721" s="662" t="s">
        <v>653</v>
      </c>
      <c r="H721" s="662" t="s">
        <v>813</v>
      </c>
      <c r="I721" s="662" t="s">
        <v>814</v>
      </c>
      <c r="J721" s="662" t="s">
        <v>815</v>
      </c>
      <c r="K721" s="662" t="s">
        <v>816</v>
      </c>
      <c r="L721" s="664">
        <v>363.94499999999999</v>
      </c>
      <c r="M721" s="664">
        <v>4</v>
      </c>
      <c r="N721" s="665">
        <v>1455.78</v>
      </c>
    </row>
    <row r="722" spans="1:14" ht="14.4" customHeight="1" x14ac:dyDescent="0.3">
      <c r="A722" s="660" t="s">
        <v>588</v>
      </c>
      <c r="B722" s="661" t="s">
        <v>589</v>
      </c>
      <c r="C722" s="662" t="s">
        <v>598</v>
      </c>
      <c r="D722" s="663" t="s">
        <v>3987</v>
      </c>
      <c r="E722" s="662" t="s">
        <v>616</v>
      </c>
      <c r="F722" s="663" t="s">
        <v>3992</v>
      </c>
      <c r="G722" s="662" t="s">
        <v>653</v>
      </c>
      <c r="H722" s="662" t="s">
        <v>817</v>
      </c>
      <c r="I722" s="662" t="s">
        <v>818</v>
      </c>
      <c r="J722" s="662" t="s">
        <v>819</v>
      </c>
      <c r="K722" s="662" t="s">
        <v>820</v>
      </c>
      <c r="L722" s="664">
        <v>69.699691829057954</v>
      </c>
      <c r="M722" s="664">
        <v>1</v>
      </c>
      <c r="N722" s="665">
        <v>69.699691829057954</v>
      </c>
    </row>
    <row r="723" spans="1:14" ht="14.4" customHeight="1" x14ac:dyDescent="0.3">
      <c r="A723" s="660" t="s">
        <v>588</v>
      </c>
      <c r="B723" s="661" t="s">
        <v>589</v>
      </c>
      <c r="C723" s="662" t="s">
        <v>598</v>
      </c>
      <c r="D723" s="663" t="s">
        <v>3987</v>
      </c>
      <c r="E723" s="662" t="s">
        <v>616</v>
      </c>
      <c r="F723" s="663" t="s">
        <v>3992</v>
      </c>
      <c r="G723" s="662" t="s">
        <v>653</v>
      </c>
      <c r="H723" s="662" t="s">
        <v>2907</v>
      </c>
      <c r="I723" s="662" t="s">
        <v>2908</v>
      </c>
      <c r="J723" s="662" t="s">
        <v>2909</v>
      </c>
      <c r="K723" s="662" t="s">
        <v>2910</v>
      </c>
      <c r="L723" s="664">
        <v>208.99</v>
      </c>
      <c r="M723" s="664">
        <v>2</v>
      </c>
      <c r="N723" s="665">
        <v>417.98</v>
      </c>
    </row>
    <row r="724" spans="1:14" ht="14.4" customHeight="1" x14ac:dyDescent="0.3">
      <c r="A724" s="660" t="s">
        <v>588</v>
      </c>
      <c r="B724" s="661" t="s">
        <v>589</v>
      </c>
      <c r="C724" s="662" t="s">
        <v>598</v>
      </c>
      <c r="D724" s="663" t="s">
        <v>3987</v>
      </c>
      <c r="E724" s="662" t="s">
        <v>616</v>
      </c>
      <c r="F724" s="663" t="s">
        <v>3992</v>
      </c>
      <c r="G724" s="662" t="s">
        <v>653</v>
      </c>
      <c r="H724" s="662" t="s">
        <v>829</v>
      </c>
      <c r="I724" s="662" t="s">
        <v>830</v>
      </c>
      <c r="J724" s="662" t="s">
        <v>831</v>
      </c>
      <c r="K724" s="662" t="s">
        <v>832</v>
      </c>
      <c r="L724" s="664">
        <v>128.75474922609268</v>
      </c>
      <c r="M724" s="664">
        <v>6</v>
      </c>
      <c r="N724" s="665">
        <v>772.52849535655616</v>
      </c>
    </row>
    <row r="725" spans="1:14" ht="14.4" customHeight="1" x14ac:dyDescent="0.3">
      <c r="A725" s="660" t="s">
        <v>588</v>
      </c>
      <c r="B725" s="661" t="s">
        <v>589</v>
      </c>
      <c r="C725" s="662" t="s">
        <v>598</v>
      </c>
      <c r="D725" s="663" t="s">
        <v>3987</v>
      </c>
      <c r="E725" s="662" t="s">
        <v>616</v>
      </c>
      <c r="F725" s="663" t="s">
        <v>3992</v>
      </c>
      <c r="G725" s="662" t="s">
        <v>653</v>
      </c>
      <c r="H725" s="662" t="s">
        <v>833</v>
      </c>
      <c r="I725" s="662" t="s">
        <v>834</v>
      </c>
      <c r="J725" s="662" t="s">
        <v>835</v>
      </c>
      <c r="K725" s="662" t="s">
        <v>836</v>
      </c>
      <c r="L725" s="664">
        <v>41.305870844057438</v>
      </c>
      <c r="M725" s="664">
        <v>5</v>
      </c>
      <c r="N725" s="665">
        <v>206.52935422028719</v>
      </c>
    </row>
    <row r="726" spans="1:14" ht="14.4" customHeight="1" x14ac:dyDescent="0.3">
      <c r="A726" s="660" t="s">
        <v>588</v>
      </c>
      <c r="B726" s="661" t="s">
        <v>589</v>
      </c>
      <c r="C726" s="662" t="s">
        <v>598</v>
      </c>
      <c r="D726" s="663" t="s">
        <v>3987</v>
      </c>
      <c r="E726" s="662" t="s">
        <v>616</v>
      </c>
      <c r="F726" s="663" t="s">
        <v>3992</v>
      </c>
      <c r="G726" s="662" t="s">
        <v>653</v>
      </c>
      <c r="H726" s="662" t="s">
        <v>837</v>
      </c>
      <c r="I726" s="662" t="s">
        <v>838</v>
      </c>
      <c r="J726" s="662" t="s">
        <v>839</v>
      </c>
      <c r="K726" s="662" t="s">
        <v>840</v>
      </c>
      <c r="L726" s="664">
        <v>94.67</v>
      </c>
      <c r="M726" s="664">
        <v>4</v>
      </c>
      <c r="N726" s="665">
        <v>378.68</v>
      </c>
    </row>
    <row r="727" spans="1:14" ht="14.4" customHeight="1" x14ac:dyDescent="0.3">
      <c r="A727" s="660" t="s">
        <v>588</v>
      </c>
      <c r="B727" s="661" t="s">
        <v>589</v>
      </c>
      <c r="C727" s="662" t="s">
        <v>598</v>
      </c>
      <c r="D727" s="663" t="s">
        <v>3987</v>
      </c>
      <c r="E727" s="662" t="s">
        <v>616</v>
      </c>
      <c r="F727" s="663" t="s">
        <v>3992</v>
      </c>
      <c r="G727" s="662" t="s">
        <v>653</v>
      </c>
      <c r="H727" s="662" t="s">
        <v>841</v>
      </c>
      <c r="I727" s="662" t="s">
        <v>842</v>
      </c>
      <c r="J727" s="662" t="s">
        <v>843</v>
      </c>
      <c r="K727" s="662" t="s">
        <v>844</v>
      </c>
      <c r="L727" s="664">
        <v>194.05</v>
      </c>
      <c r="M727" s="664">
        <v>1</v>
      </c>
      <c r="N727" s="665">
        <v>194.05</v>
      </c>
    </row>
    <row r="728" spans="1:14" ht="14.4" customHeight="1" x14ac:dyDescent="0.3">
      <c r="A728" s="660" t="s">
        <v>588</v>
      </c>
      <c r="B728" s="661" t="s">
        <v>589</v>
      </c>
      <c r="C728" s="662" t="s">
        <v>598</v>
      </c>
      <c r="D728" s="663" t="s">
        <v>3987</v>
      </c>
      <c r="E728" s="662" t="s">
        <v>616</v>
      </c>
      <c r="F728" s="663" t="s">
        <v>3992</v>
      </c>
      <c r="G728" s="662" t="s">
        <v>653</v>
      </c>
      <c r="H728" s="662" t="s">
        <v>845</v>
      </c>
      <c r="I728" s="662" t="s">
        <v>846</v>
      </c>
      <c r="J728" s="662" t="s">
        <v>847</v>
      </c>
      <c r="K728" s="662" t="s">
        <v>848</v>
      </c>
      <c r="L728" s="664">
        <v>102.95</v>
      </c>
      <c r="M728" s="664">
        <v>3</v>
      </c>
      <c r="N728" s="665">
        <v>308.85000000000002</v>
      </c>
    </row>
    <row r="729" spans="1:14" ht="14.4" customHeight="1" x14ac:dyDescent="0.3">
      <c r="A729" s="660" t="s">
        <v>588</v>
      </c>
      <c r="B729" s="661" t="s">
        <v>589</v>
      </c>
      <c r="C729" s="662" t="s">
        <v>598</v>
      </c>
      <c r="D729" s="663" t="s">
        <v>3987</v>
      </c>
      <c r="E729" s="662" t="s">
        <v>616</v>
      </c>
      <c r="F729" s="663" t="s">
        <v>3992</v>
      </c>
      <c r="G729" s="662" t="s">
        <v>653</v>
      </c>
      <c r="H729" s="662" t="s">
        <v>849</v>
      </c>
      <c r="I729" s="662" t="s">
        <v>849</v>
      </c>
      <c r="J729" s="662" t="s">
        <v>850</v>
      </c>
      <c r="K729" s="662" t="s">
        <v>851</v>
      </c>
      <c r="L729" s="664">
        <v>38.204566697091764</v>
      </c>
      <c r="M729" s="664">
        <v>440</v>
      </c>
      <c r="N729" s="665">
        <v>16810.009346720377</v>
      </c>
    </row>
    <row r="730" spans="1:14" ht="14.4" customHeight="1" x14ac:dyDescent="0.3">
      <c r="A730" s="660" t="s">
        <v>588</v>
      </c>
      <c r="B730" s="661" t="s">
        <v>589</v>
      </c>
      <c r="C730" s="662" t="s">
        <v>598</v>
      </c>
      <c r="D730" s="663" t="s">
        <v>3987</v>
      </c>
      <c r="E730" s="662" t="s">
        <v>616</v>
      </c>
      <c r="F730" s="663" t="s">
        <v>3992</v>
      </c>
      <c r="G730" s="662" t="s">
        <v>653</v>
      </c>
      <c r="H730" s="662" t="s">
        <v>856</v>
      </c>
      <c r="I730" s="662" t="s">
        <v>857</v>
      </c>
      <c r="J730" s="662" t="s">
        <v>854</v>
      </c>
      <c r="K730" s="662" t="s">
        <v>858</v>
      </c>
      <c r="L730" s="664">
        <v>237.99271136706145</v>
      </c>
      <c r="M730" s="664">
        <v>76</v>
      </c>
      <c r="N730" s="665">
        <v>18087.44606389667</v>
      </c>
    </row>
    <row r="731" spans="1:14" ht="14.4" customHeight="1" x14ac:dyDescent="0.3">
      <c r="A731" s="660" t="s">
        <v>588</v>
      </c>
      <c r="B731" s="661" t="s">
        <v>589</v>
      </c>
      <c r="C731" s="662" t="s">
        <v>598</v>
      </c>
      <c r="D731" s="663" t="s">
        <v>3987</v>
      </c>
      <c r="E731" s="662" t="s">
        <v>616</v>
      </c>
      <c r="F731" s="663" t="s">
        <v>3992</v>
      </c>
      <c r="G731" s="662" t="s">
        <v>653</v>
      </c>
      <c r="H731" s="662" t="s">
        <v>863</v>
      </c>
      <c r="I731" s="662" t="s">
        <v>864</v>
      </c>
      <c r="J731" s="662" t="s">
        <v>865</v>
      </c>
      <c r="K731" s="662" t="s">
        <v>866</v>
      </c>
      <c r="L731" s="664">
        <v>184.74</v>
      </c>
      <c r="M731" s="664">
        <v>4</v>
      </c>
      <c r="N731" s="665">
        <v>738.96</v>
      </c>
    </row>
    <row r="732" spans="1:14" ht="14.4" customHeight="1" x14ac:dyDescent="0.3">
      <c r="A732" s="660" t="s">
        <v>588</v>
      </c>
      <c r="B732" s="661" t="s">
        <v>589</v>
      </c>
      <c r="C732" s="662" t="s">
        <v>598</v>
      </c>
      <c r="D732" s="663" t="s">
        <v>3987</v>
      </c>
      <c r="E732" s="662" t="s">
        <v>616</v>
      </c>
      <c r="F732" s="663" t="s">
        <v>3992</v>
      </c>
      <c r="G732" s="662" t="s">
        <v>653</v>
      </c>
      <c r="H732" s="662" t="s">
        <v>2911</v>
      </c>
      <c r="I732" s="662" t="s">
        <v>2912</v>
      </c>
      <c r="J732" s="662" t="s">
        <v>2913</v>
      </c>
      <c r="K732" s="662" t="s">
        <v>2914</v>
      </c>
      <c r="L732" s="664">
        <v>306.76936414773644</v>
      </c>
      <c r="M732" s="664">
        <v>1</v>
      </c>
      <c r="N732" s="665">
        <v>306.76936414773644</v>
      </c>
    </row>
    <row r="733" spans="1:14" ht="14.4" customHeight="1" x14ac:dyDescent="0.3">
      <c r="A733" s="660" t="s">
        <v>588</v>
      </c>
      <c r="B733" s="661" t="s">
        <v>589</v>
      </c>
      <c r="C733" s="662" t="s">
        <v>598</v>
      </c>
      <c r="D733" s="663" t="s">
        <v>3987</v>
      </c>
      <c r="E733" s="662" t="s">
        <v>616</v>
      </c>
      <c r="F733" s="663" t="s">
        <v>3992</v>
      </c>
      <c r="G733" s="662" t="s">
        <v>653</v>
      </c>
      <c r="H733" s="662" t="s">
        <v>2915</v>
      </c>
      <c r="I733" s="662" t="s">
        <v>2916</v>
      </c>
      <c r="J733" s="662" t="s">
        <v>2917</v>
      </c>
      <c r="K733" s="662" t="s">
        <v>866</v>
      </c>
      <c r="L733" s="664">
        <v>250.44758076590563</v>
      </c>
      <c r="M733" s="664">
        <v>1</v>
      </c>
      <c r="N733" s="665">
        <v>250.44758076590563</v>
      </c>
    </row>
    <row r="734" spans="1:14" ht="14.4" customHeight="1" x14ac:dyDescent="0.3">
      <c r="A734" s="660" t="s">
        <v>588</v>
      </c>
      <c r="B734" s="661" t="s">
        <v>589</v>
      </c>
      <c r="C734" s="662" t="s">
        <v>598</v>
      </c>
      <c r="D734" s="663" t="s">
        <v>3987</v>
      </c>
      <c r="E734" s="662" t="s">
        <v>616</v>
      </c>
      <c r="F734" s="663" t="s">
        <v>3992</v>
      </c>
      <c r="G734" s="662" t="s">
        <v>653</v>
      </c>
      <c r="H734" s="662" t="s">
        <v>871</v>
      </c>
      <c r="I734" s="662" t="s">
        <v>872</v>
      </c>
      <c r="J734" s="662" t="s">
        <v>769</v>
      </c>
      <c r="K734" s="662" t="s">
        <v>873</v>
      </c>
      <c r="L734" s="664">
        <v>165.2</v>
      </c>
      <c r="M734" s="664">
        <v>2</v>
      </c>
      <c r="N734" s="665">
        <v>330.4</v>
      </c>
    </row>
    <row r="735" spans="1:14" ht="14.4" customHeight="1" x14ac:dyDescent="0.3">
      <c r="A735" s="660" t="s">
        <v>588</v>
      </c>
      <c r="B735" s="661" t="s">
        <v>589</v>
      </c>
      <c r="C735" s="662" t="s">
        <v>598</v>
      </c>
      <c r="D735" s="663" t="s">
        <v>3987</v>
      </c>
      <c r="E735" s="662" t="s">
        <v>616</v>
      </c>
      <c r="F735" s="663" t="s">
        <v>3992</v>
      </c>
      <c r="G735" s="662" t="s">
        <v>653</v>
      </c>
      <c r="H735" s="662" t="s">
        <v>874</v>
      </c>
      <c r="I735" s="662" t="s">
        <v>875</v>
      </c>
      <c r="J735" s="662" t="s">
        <v>876</v>
      </c>
      <c r="K735" s="662" t="s">
        <v>877</v>
      </c>
      <c r="L735" s="664">
        <v>55.361255450579101</v>
      </c>
      <c r="M735" s="664">
        <v>2</v>
      </c>
      <c r="N735" s="665">
        <v>110.7225109011582</v>
      </c>
    </row>
    <row r="736" spans="1:14" ht="14.4" customHeight="1" x14ac:dyDescent="0.3">
      <c r="A736" s="660" t="s">
        <v>588</v>
      </c>
      <c r="B736" s="661" t="s">
        <v>589</v>
      </c>
      <c r="C736" s="662" t="s">
        <v>598</v>
      </c>
      <c r="D736" s="663" t="s">
        <v>3987</v>
      </c>
      <c r="E736" s="662" t="s">
        <v>616</v>
      </c>
      <c r="F736" s="663" t="s">
        <v>3992</v>
      </c>
      <c r="G736" s="662" t="s">
        <v>653</v>
      </c>
      <c r="H736" s="662" t="s">
        <v>878</v>
      </c>
      <c r="I736" s="662" t="s">
        <v>879</v>
      </c>
      <c r="J736" s="662" t="s">
        <v>880</v>
      </c>
      <c r="K736" s="662" t="s">
        <v>881</v>
      </c>
      <c r="L736" s="664">
        <v>77.140243234990351</v>
      </c>
      <c r="M736" s="664">
        <v>2</v>
      </c>
      <c r="N736" s="665">
        <v>154.2804864699807</v>
      </c>
    </row>
    <row r="737" spans="1:14" ht="14.4" customHeight="1" x14ac:dyDescent="0.3">
      <c r="A737" s="660" t="s">
        <v>588</v>
      </c>
      <c r="B737" s="661" t="s">
        <v>589</v>
      </c>
      <c r="C737" s="662" t="s">
        <v>598</v>
      </c>
      <c r="D737" s="663" t="s">
        <v>3987</v>
      </c>
      <c r="E737" s="662" t="s">
        <v>616</v>
      </c>
      <c r="F737" s="663" t="s">
        <v>3992</v>
      </c>
      <c r="G737" s="662" t="s">
        <v>653</v>
      </c>
      <c r="H737" s="662" t="s">
        <v>882</v>
      </c>
      <c r="I737" s="662" t="s">
        <v>883</v>
      </c>
      <c r="J737" s="662" t="s">
        <v>884</v>
      </c>
      <c r="K737" s="662" t="s">
        <v>885</v>
      </c>
      <c r="L737" s="664">
        <v>117.93000000000002</v>
      </c>
      <c r="M737" s="664">
        <v>3</v>
      </c>
      <c r="N737" s="665">
        <v>353.79000000000008</v>
      </c>
    </row>
    <row r="738" spans="1:14" ht="14.4" customHeight="1" x14ac:dyDescent="0.3">
      <c r="A738" s="660" t="s">
        <v>588</v>
      </c>
      <c r="B738" s="661" t="s">
        <v>589</v>
      </c>
      <c r="C738" s="662" t="s">
        <v>598</v>
      </c>
      <c r="D738" s="663" t="s">
        <v>3987</v>
      </c>
      <c r="E738" s="662" t="s">
        <v>616</v>
      </c>
      <c r="F738" s="663" t="s">
        <v>3992</v>
      </c>
      <c r="G738" s="662" t="s">
        <v>653</v>
      </c>
      <c r="H738" s="662" t="s">
        <v>886</v>
      </c>
      <c r="I738" s="662" t="s">
        <v>887</v>
      </c>
      <c r="J738" s="662" t="s">
        <v>888</v>
      </c>
      <c r="K738" s="662" t="s">
        <v>889</v>
      </c>
      <c r="L738" s="664">
        <v>118.84999999999998</v>
      </c>
      <c r="M738" s="664">
        <v>2</v>
      </c>
      <c r="N738" s="665">
        <v>237.69999999999996</v>
      </c>
    </row>
    <row r="739" spans="1:14" ht="14.4" customHeight="1" x14ac:dyDescent="0.3">
      <c r="A739" s="660" t="s">
        <v>588</v>
      </c>
      <c r="B739" s="661" t="s">
        <v>589</v>
      </c>
      <c r="C739" s="662" t="s">
        <v>598</v>
      </c>
      <c r="D739" s="663" t="s">
        <v>3987</v>
      </c>
      <c r="E739" s="662" t="s">
        <v>616</v>
      </c>
      <c r="F739" s="663" t="s">
        <v>3992</v>
      </c>
      <c r="G739" s="662" t="s">
        <v>653</v>
      </c>
      <c r="H739" s="662" t="s">
        <v>894</v>
      </c>
      <c r="I739" s="662" t="s">
        <v>895</v>
      </c>
      <c r="J739" s="662" t="s">
        <v>896</v>
      </c>
      <c r="K739" s="662" t="s">
        <v>897</v>
      </c>
      <c r="L739" s="664">
        <v>85.785966689126298</v>
      </c>
      <c r="M739" s="664">
        <v>5</v>
      </c>
      <c r="N739" s="665">
        <v>428.92983344563152</v>
      </c>
    </row>
    <row r="740" spans="1:14" ht="14.4" customHeight="1" x14ac:dyDescent="0.3">
      <c r="A740" s="660" t="s">
        <v>588</v>
      </c>
      <c r="B740" s="661" t="s">
        <v>589</v>
      </c>
      <c r="C740" s="662" t="s">
        <v>598</v>
      </c>
      <c r="D740" s="663" t="s">
        <v>3987</v>
      </c>
      <c r="E740" s="662" t="s">
        <v>616</v>
      </c>
      <c r="F740" s="663" t="s">
        <v>3992</v>
      </c>
      <c r="G740" s="662" t="s">
        <v>653</v>
      </c>
      <c r="H740" s="662" t="s">
        <v>898</v>
      </c>
      <c r="I740" s="662" t="s">
        <v>899</v>
      </c>
      <c r="J740" s="662" t="s">
        <v>900</v>
      </c>
      <c r="K740" s="662" t="s">
        <v>901</v>
      </c>
      <c r="L740" s="664">
        <v>104.08002669116006</v>
      </c>
      <c r="M740" s="664">
        <v>6</v>
      </c>
      <c r="N740" s="665">
        <v>624.48016014696032</v>
      </c>
    </row>
    <row r="741" spans="1:14" ht="14.4" customHeight="1" x14ac:dyDescent="0.3">
      <c r="A741" s="660" t="s">
        <v>588</v>
      </c>
      <c r="B741" s="661" t="s">
        <v>589</v>
      </c>
      <c r="C741" s="662" t="s">
        <v>598</v>
      </c>
      <c r="D741" s="663" t="s">
        <v>3987</v>
      </c>
      <c r="E741" s="662" t="s">
        <v>616</v>
      </c>
      <c r="F741" s="663" t="s">
        <v>3992</v>
      </c>
      <c r="G741" s="662" t="s">
        <v>653</v>
      </c>
      <c r="H741" s="662" t="s">
        <v>902</v>
      </c>
      <c r="I741" s="662" t="s">
        <v>903</v>
      </c>
      <c r="J741" s="662" t="s">
        <v>904</v>
      </c>
      <c r="K741" s="662" t="s">
        <v>905</v>
      </c>
      <c r="L741" s="664">
        <v>339.89916666666676</v>
      </c>
      <c r="M741" s="664">
        <v>12</v>
      </c>
      <c r="N741" s="665">
        <v>4078.7900000000009</v>
      </c>
    </row>
    <row r="742" spans="1:14" ht="14.4" customHeight="1" x14ac:dyDescent="0.3">
      <c r="A742" s="660" t="s">
        <v>588</v>
      </c>
      <c r="B742" s="661" t="s">
        <v>589</v>
      </c>
      <c r="C742" s="662" t="s">
        <v>598</v>
      </c>
      <c r="D742" s="663" t="s">
        <v>3987</v>
      </c>
      <c r="E742" s="662" t="s">
        <v>616</v>
      </c>
      <c r="F742" s="663" t="s">
        <v>3992</v>
      </c>
      <c r="G742" s="662" t="s">
        <v>653</v>
      </c>
      <c r="H742" s="662" t="s">
        <v>2918</v>
      </c>
      <c r="I742" s="662" t="s">
        <v>2919</v>
      </c>
      <c r="J742" s="662" t="s">
        <v>2920</v>
      </c>
      <c r="K742" s="662" t="s">
        <v>912</v>
      </c>
      <c r="L742" s="664">
        <v>66.320603632764275</v>
      </c>
      <c r="M742" s="664">
        <v>1</v>
      </c>
      <c r="N742" s="665">
        <v>66.320603632764275</v>
      </c>
    </row>
    <row r="743" spans="1:14" ht="14.4" customHeight="1" x14ac:dyDescent="0.3">
      <c r="A743" s="660" t="s">
        <v>588</v>
      </c>
      <c r="B743" s="661" t="s">
        <v>589</v>
      </c>
      <c r="C743" s="662" t="s">
        <v>598</v>
      </c>
      <c r="D743" s="663" t="s">
        <v>3987</v>
      </c>
      <c r="E743" s="662" t="s">
        <v>616</v>
      </c>
      <c r="F743" s="663" t="s">
        <v>3992</v>
      </c>
      <c r="G743" s="662" t="s">
        <v>653</v>
      </c>
      <c r="H743" s="662" t="s">
        <v>909</v>
      </c>
      <c r="I743" s="662" t="s">
        <v>910</v>
      </c>
      <c r="J743" s="662" t="s">
        <v>911</v>
      </c>
      <c r="K743" s="662" t="s">
        <v>912</v>
      </c>
      <c r="L743" s="664">
        <v>53.480000000000011</v>
      </c>
      <c r="M743" s="664">
        <v>1</v>
      </c>
      <c r="N743" s="665">
        <v>53.480000000000011</v>
      </c>
    </row>
    <row r="744" spans="1:14" ht="14.4" customHeight="1" x14ac:dyDescent="0.3">
      <c r="A744" s="660" t="s">
        <v>588</v>
      </c>
      <c r="B744" s="661" t="s">
        <v>589</v>
      </c>
      <c r="C744" s="662" t="s">
        <v>598</v>
      </c>
      <c r="D744" s="663" t="s">
        <v>3987</v>
      </c>
      <c r="E744" s="662" t="s">
        <v>616</v>
      </c>
      <c r="F744" s="663" t="s">
        <v>3992</v>
      </c>
      <c r="G744" s="662" t="s">
        <v>653</v>
      </c>
      <c r="H744" s="662" t="s">
        <v>917</v>
      </c>
      <c r="I744" s="662" t="s">
        <v>918</v>
      </c>
      <c r="J744" s="662" t="s">
        <v>919</v>
      </c>
      <c r="K744" s="662" t="s">
        <v>920</v>
      </c>
      <c r="L744" s="664">
        <v>76.919999999999987</v>
      </c>
      <c r="M744" s="664">
        <v>2</v>
      </c>
      <c r="N744" s="665">
        <v>153.83999999999997</v>
      </c>
    </row>
    <row r="745" spans="1:14" ht="14.4" customHeight="1" x14ac:dyDescent="0.3">
      <c r="A745" s="660" t="s">
        <v>588</v>
      </c>
      <c r="B745" s="661" t="s">
        <v>589</v>
      </c>
      <c r="C745" s="662" t="s">
        <v>598</v>
      </c>
      <c r="D745" s="663" t="s">
        <v>3987</v>
      </c>
      <c r="E745" s="662" t="s">
        <v>616</v>
      </c>
      <c r="F745" s="663" t="s">
        <v>3992</v>
      </c>
      <c r="G745" s="662" t="s">
        <v>653</v>
      </c>
      <c r="H745" s="662" t="s">
        <v>925</v>
      </c>
      <c r="I745" s="662" t="s">
        <v>926</v>
      </c>
      <c r="J745" s="662" t="s">
        <v>927</v>
      </c>
      <c r="K745" s="662" t="s">
        <v>928</v>
      </c>
      <c r="L745" s="664">
        <v>70.640147313737572</v>
      </c>
      <c r="M745" s="664">
        <v>3</v>
      </c>
      <c r="N745" s="665">
        <v>211.92044194121272</v>
      </c>
    </row>
    <row r="746" spans="1:14" ht="14.4" customHeight="1" x14ac:dyDescent="0.3">
      <c r="A746" s="660" t="s">
        <v>588</v>
      </c>
      <c r="B746" s="661" t="s">
        <v>589</v>
      </c>
      <c r="C746" s="662" t="s">
        <v>598</v>
      </c>
      <c r="D746" s="663" t="s">
        <v>3987</v>
      </c>
      <c r="E746" s="662" t="s">
        <v>616</v>
      </c>
      <c r="F746" s="663" t="s">
        <v>3992</v>
      </c>
      <c r="G746" s="662" t="s">
        <v>653</v>
      </c>
      <c r="H746" s="662" t="s">
        <v>929</v>
      </c>
      <c r="I746" s="662" t="s">
        <v>930</v>
      </c>
      <c r="J746" s="662" t="s">
        <v>931</v>
      </c>
      <c r="K746" s="662" t="s">
        <v>932</v>
      </c>
      <c r="L746" s="664">
        <v>331.02942857142898</v>
      </c>
      <c r="M746" s="664">
        <v>2</v>
      </c>
      <c r="N746" s="665">
        <v>662.05885714285796</v>
      </c>
    </row>
    <row r="747" spans="1:14" ht="14.4" customHeight="1" x14ac:dyDescent="0.3">
      <c r="A747" s="660" t="s">
        <v>588</v>
      </c>
      <c r="B747" s="661" t="s">
        <v>589</v>
      </c>
      <c r="C747" s="662" t="s">
        <v>598</v>
      </c>
      <c r="D747" s="663" t="s">
        <v>3987</v>
      </c>
      <c r="E747" s="662" t="s">
        <v>616</v>
      </c>
      <c r="F747" s="663" t="s">
        <v>3992</v>
      </c>
      <c r="G747" s="662" t="s">
        <v>653</v>
      </c>
      <c r="H747" s="662" t="s">
        <v>2921</v>
      </c>
      <c r="I747" s="662" t="s">
        <v>2922</v>
      </c>
      <c r="J747" s="662" t="s">
        <v>2923</v>
      </c>
      <c r="K747" s="662" t="s">
        <v>2924</v>
      </c>
      <c r="L747" s="664">
        <v>192.69814152269151</v>
      </c>
      <c r="M747" s="664">
        <v>8</v>
      </c>
      <c r="N747" s="665">
        <v>1541.5851321815321</v>
      </c>
    </row>
    <row r="748" spans="1:14" ht="14.4" customHeight="1" x14ac:dyDescent="0.3">
      <c r="A748" s="660" t="s">
        <v>588</v>
      </c>
      <c r="B748" s="661" t="s">
        <v>589</v>
      </c>
      <c r="C748" s="662" t="s">
        <v>598</v>
      </c>
      <c r="D748" s="663" t="s">
        <v>3987</v>
      </c>
      <c r="E748" s="662" t="s">
        <v>616</v>
      </c>
      <c r="F748" s="663" t="s">
        <v>3992</v>
      </c>
      <c r="G748" s="662" t="s">
        <v>653</v>
      </c>
      <c r="H748" s="662" t="s">
        <v>933</v>
      </c>
      <c r="I748" s="662" t="s">
        <v>934</v>
      </c>
      <c r="J748" s="662" t="s">
        <v>935</v>
      </c>
      <c r="K748" s="662" t="s">
        <v>936</v>
      </c>
      <c r="L748" s="664">
        <v>46.013636363636365</v>
      </c>
      <c r="M748" s="664">
        <v>33</v>
      </c>
      <c r="N748" s="665">
        <v>1518.45</v>
      </c>
    </row>
    <row r="749" spans="1:14" ht="14.4" customHeight="1" x14ac:dyDescent="0.3">
      <c r="A749" s="660" t="s">
        <v>588</v>
      </c>
      <c r="B749" s="661" t="s">
        <v>589</v>
      </c>
      <c r="C749" s="662" t="s">
        <v>598</v>
      </c>
      <c r="D749" s="663" t="s">
        <v>3987</v>
      </c>
      <c r="E749" s="662" t="s">
        <v>616</v>
      </c>
      <c r="F749" s="663" t="s">
        <v>3992</v>
      </c>
      <c r="G749" s="662" t="s">
        <v>653</v>
      </c>
      <c r="H749" s="662" t="s">
        <v>937</v>
      </c>
      <c r="I749" s="662" t="s">
        <v>938</v>
      </c>
      <c r="J749" s="662" t="s">
        <v>939</v>
      </c>
      <c r="K749" s="662" t="s">
        <v>940</v>
      </c>
      <c r="L749" s="664">
        <v>9.4349417855976885</v>
      </c>
      <c r="M749" s="664">
        <v>38</v>
      </c>
      <c r="N749" s="665">
        <v>358.52778785271215</v>
      </c>
    </row>
    <row r="750" spans="1:14" ht="14.4" customHeight="1" x14ac:dyDescent="0.3">
      <c r="A750" s="660" t="s">
        <v>588</v>
      </c>
      <c r="B750" s="661" t="s">
        <v>589</v>
      </c>
      <c r="C750" s="662" t="s">
        <v>598</v>
      </c>
      <c r="D750" s="663" t="s">
        <v>3987</v>
      </c>
      <c r="E750" s="662" t="s">
        <v>616</v>
      </c>
      <c r="F750" s="663" t="s">
        <v>3992</v>
      </c>
      <c r="G750" s="662" t="s">
        <v>653</v>
      </c>
      <c r="H750" s="662" t="s">
        <v>941</v>
      </c>
      <c r="I750" s="662" t="s">
        <v>942</v>
      </c>
      <c r="J750" s="662" t="s">
        <v>943</v>
      </c>
      <c r="K750" s="662" t="s">
        <v>944</v>
      </c>
      <c r="L750" s="664">
        <v>38.903147525778081</v>
      </c>
      <c r="M750" s="664">
        <v>16</v>
      </c>
      <c r="N750" s="665">
        <v>622.4503604124493</v>
      </c>
    </row>
    <row r="751" spans="1:14" ht="14.4" customHeight="1" x14ac:dyDescent="0.3">
      <c r="A751" s="660" t="s">
        <v>588</v>
      </c>
      <c r="B751" s="661" t="s">
        <v>589</v>
      </c>
      <c r="C751" s="662" t="s">
        <v>598</v>
      </c>
      <c r="D751" s="663" t="s">
        <v>3987</v>
      </c>
      <c r="E751" s="662" t="s">
        <v>616</v>
      </c>
      <c r="F751" s="663" t="s">
        <v>3992</v>
      </c>
      <c r="G751" s="662" t="s">
        <v>653</v>
      </c>
      <c r="H751" s="662" t="s">
        <v>2925</v>
      </c>
      <c r="I751" s="662" t="s">
        <v>2926</v>
      </c>
      <c r="J751" s="662" t="s">
        <v>2927</v>
      </c>
      <c r="K751" s="662" t="s">
        <v>2928</v>
      </c>
      <c r="L751" s="664">
        <v>87.22999999999999</v>
      </c>
      <c r="M751" s="664">
        <v>1</v>
      </c>
      <c r="N751" s="665">
        <v>87.22999999999999</v>
      </c>
    </row>
    <row r="752" spans="1:14" ht="14.4" customHeight="1" x14ac:dyDescent="0.3">
      <c r="A752" s="660" t="s">
        <v>588</v>
      </c>
      <c r="B752" s="661" t="s">
        <v>589</v>
      </c>
      <c r="C752" s="662" t="s">
        <v>598</v>
      </c>
      <c r="D752" s="663" t="s">
        <v>3987</v>
      </c>
      <c r="E752" s="662" t="s">
        <v>616</v>
      </c>
      <c r="F752" s="663" t="s">
        <v>3992</v>
      </c>
      <c r="G752" s="662" t="s">
        <v>653</v>
      </c>
      <c r="H752" s="662" t="s">
        <v>2929</v>
      </c>
      <c r="I752" s="662" t="s">
        <v>2930</v>
      </c>
      <c r="J752" s="662" t="s">
        <v>2931</v>
      </c>
      <c r="K752" s="662" t="s">
        <v>2932</v>
      </c>
      <c r="L752" s="664">
        <v>178.08000000000004</v>
      </c>
      <c r="M752" s="664">
        <v>1</v>
      </c>
      <c r="N752" s="665">
        <v>178.08000000000004</v>
      </c>
    </row>
    <row r="753" spans="1:14" ht="14.4" customHeight="1" x14ac:dyDescent="0.3">
      <c r="A753" s="660" t="s">
        <v>588</v>
      </c>
      <c r="B753" s="661" t="s">
        <v>589</v>
      </c>
      <c r="C753" s="662" t="s">
        <v>598</v>
      </c>
      <c r="D753" s="663" t="s">
        <v>3987</v>
      </c>
      <c r="E753" s="662" t="s">
        <v>616</v>
      </c>
      <c r="F753" s="663" t="s">
        <v>3992</v>
      </c>
      <c r="G753" s="662" t="s">
        <v>653</v>
      </c>
      <c r="H753" s="662" t="s">
        <v>945</v>
      </c>
      <c r="I753" s="662" t="s">
        <v>946</v>
      </c>
      <c r="J753" s="662" t="s">
        <v>783</v>
      </c>
      <c r="K753" s="662" t="s">
        <v>947</v>
      </c>
      <c r="L753" s="664">
        <v>22.503706387264565</v>
      </c>
      <c r="M753" s="664">
        <v>98</v>
      </c>
      <c r="N753" s="665">
        <v>2205.3632259519272</v>
      </c>
    </row>
    <row r="754" spans="1:14" ht="14.4" customHeight="1" x14ac:dyDescent="0.3">
      <c r="A754" s="660" t="s">
        <v>588</v>
      </c>
      <c r="B754" s="661" t="s">
        <v>589</v>
      </c>
      <c r="C754" s="662" t="s">
        <v>598</v>
      </c>
      <c r="D754" s="663" t="s">
        <v>3987</v>
      </c>
      <c r="E754" s="662" t="s">
        <v>616</v>
      </c>
      <c r="F754" s="663" t="s">
        <v>3992</v>
      </c>
      <c r="G754" s="662" t="s">
        <v>653</v>
      </c>
      <c r="H754" s="662" t="s">
        <v>2933</v>
      </c>
      <c r="I754" s="662" t="s">
        <v>2934</v>
      </c>
      <c r="J754" s="662" t="s">
        <v>2935</v>
      </c>
      <c r="K754" s="662" t="s">
        <v>2936</v>
      </c>
      <c r="L754" s="664">
        <v>75.44022017401366</v>
      </c>
      <c r="M754" s="664">
        <v>1</v>
      </c>
      <c r="N754" s="665">
        <v>75.44022017401366</v>
      </c>
    </row>
    <row r="755" spans="1:14" ht="14.4" customHeight="1" x14ac:dyDescent="0.3">
      <c r="A755" s="660" t="s">
        <v>588</v>
      </c>
      <c r="B755" s="661" t="s">
        <v>589</v>
      </c>
      <c r="C755" s="662" t="s">
        <v>598</v>
      </c>
      <c r="D755" s="663" t="s">
        <v>3987</v>
      </c>
      <c r="E755" s="662" t="s">
        <v>616</v>
      </c>
      <c r="F755" s="663" t="s">
        <v>3992</v>
      </c>
      <c r="G755" s="662" t="s">
        <v>653</v>
      </c>
      <c r="H755" s="662" t="s">
        <v>955</v>
      </c>
      <c r="I755" s="662" t="s">
        <v>956</v>
      </c>
      <c r="J755" s="662" t="s">
        <v>957</v>
      </c>
      <c r="K755" s="662" t="s">
        <v>958</v>
      </c>
      <c r="L755" s="664">
        <v>62.388563135385084</v>
      </c>
      <c r="M755" s="664">
        <v>14</v>
      </c>
      <c r="N755" s="665">
        <v>873.43988389539118</v>
      </c>
    </row>
    <row r="756" spans="1:14" ht="14.4" customHeight="1" x14ac:dyDescent="0.3">
      <c r="A756" s="660" t="s">
        <v>588</v>
      </c>
      <c r="B756" s="661" t="s">
        <v>589</v>
      </c>
      <c r="C756" s="662" t="s">
        <v>598</v>
      </c>
      <c r="D756" s="663" t="s">
        <v>3987</v>
      </c>
      <c r="E756" s="662" t="s">
        <v>616</v>
      </c>
      <c r="F756" s="663" t="s">
        <v>3992</v>
      </c>
      <c r="G756" s="662" t="s">
        <v>653</v>
      </c>
      <c r="H756" s="662" t="s">
        <v>959</v>
      </c>
      <c r="I756" s="662" t="s">
        <v>960</v>
      </c>
      <c r="J756" s="662" t="s">
        <v>961</v>
      </c>
      <c r="K756" s="662" t="s">
        <v>962</v>
      </c>
      <c r="L756" s="664">
        <v>77.112481004695368</v>
      </c>
      <c r="M756" s="664">
        <v>28</v>
      </c>
      <c r="N756" s="665">
        <v>2159.1494681314703</v>
      </c>
    </row>
    <row r="757" spans="1:14" ht="14.4" customHeight="1" x14ac:dyDescent="0.3">
      <c r="A757" s="660" t="s">
        <v>588</v>
      </c>
      <c r="B757" s="661" t="s">
        <v>589</v>
      </c>
      <c r="C757" s="662" t="s">
        <v>598</v>
      </c>
      <c r="D757" s="663" t="s">
        <v>3987</v>
      </c>
      <c r="E757" s="662" t="s">
        <v>616</v>
      </c>
      <c r="F757" s="663" t="s">
        <v>3992</v>
      </c>
      <c r="G757" s="662" t="s">
        <v>653</v>
      </c>
      <c r="H757" s="662" t="s">
        <v>963</v>
      </c>
      <c r="I757" s="662" t="s">
        <v>964</v>
      </c>
      <c r="J757" s="662" t="s">
        <v>965</v>
      </c>
      <c r="K757" s="662" t="s">
        <v>966</v>
      </c>
      <c r="L757" s="664">
        <v>101.414</v>
      </c>
      <c r="M757" s="664">
        <v>5</v>
      </c>
      <c r="N757" s="665">
        <v>507.07</v>
      </c>
    </row>
    <row r="758" spans="1:14" ht="14.4" customHeight="1" x14ac:dyDescent="0.3">
      <c r="A758" s="660" t="s">
        <v>588</v>
      </c>
      <c r="B758" s="661" t="s">
        <v>589</v>
      </c>
      <c r="C758" s="662" t="s">
        <v>598</v>
      </c>
      <c r="D758" s="663" t="s">
        <v>3987</v>
      </c>
      <c r="E758" s="662" t="s">
        <v>616</v>
      </c>
      <c r="F758" s="663" t="s">
        <v>3992</v>
      </c>
      <c r="G758" s="662" t="s">
        <v>653</v>
      </c>
      <c r="H758" s="662" t="s">
        <v>967</v>
      </c>
      <c r="I758" s="662" t="s">
        <v>968</v>
      </c>
      <c r="J758" s="662" t="s">
        <v>965</v>
      </c>
      <c r="K758" s="662" t="s">
        <v>969</v>
      </c>
      <c r="L758" s="664">
        <v>157.62000000000003</v>
      </c>
      <c r="M758" s="664">
        <v>3</v>
      </c>
      <c r="N758" s="665">
        <v>472.86000000000013</v>
      </c>
    </row>
    <row r="759" spans="1:14" ht="14.4" customHeight="1" x14ac:dyDescent="0.3">
      <c r="A759" s="660" t="s">
        <v>588</v>
      </c>
      <c r="B759" s="661" t="s">
        <v>589</v>
      </c>
      <c r="C759" s="662" t="s">
        <v>598</v>
      </c>
      <c r="D759" s="663" t="s">
        <v>3987</v>
      </c>
      <c r="E759" s="662" t="s">
        <v>616</v>
      </c>
      <c r="F759" s="663" t="s">
        <v>3992</v>
      </c>
      <c r="G759" s="662" t="s">
        <v>653</v>
      </c>
      <c r="H759" s="662" t="s">
        <v>970</v>
      </c>
      <c r="I759" s="662" t="s">
        <v>971</v>
      </c>
      <c r="J759" s="662" t="s">
        <v>972</v>
      </c>
      <c r="K759" s="662" t="s">
        <v>973</v>
      </c>
      <c r="L759" s="664">
        <v>1112.6500000000001</v>
      </c>
      <c r="M759" s="664">
        <v>2</v>
      </c>
      <c r="N759" s="665">
        <v>2225.3000000000002</v>
      </c>
    </row>
    <row r="760" spans="1:14" ht="14.4" customHeight="1" x14ac:dyDescent="0.3">
      <c r="A760" s="660" t="s">
        <v>588</v>
      </c>
      <c r="B760" s="661" t="s">
        <v>589</v>
      </c>
      <c r="C760" s="662" t="s">
        <v>598</v>
      </c>
      <c r="D760" s="663" t="s">
        <v>3987</v>
      </c>
      <c r="E760" s="662" t="s">
        <v>616</v>
      </c>
      <c r="F760" s="663" t="s">
        <v>3992</v>
      </c>
      <c r="G760" s="662" t="s">
        <v>653</v>
      </c>
      <c r="H760" s="662" t="s">
        <v>974</v>
      </c>
      <c r="I760" s="662" t="s">
        <v>975</v>
      </c>
      <c r="J760" s="662" t="s">
        <v>976</v>
      </c>
      <c r="K760" s="662" t="s">
        <v>977</v>
      </c>
      <c r="L760" s="664">
        <v>67.943768207505755</v>
      </c>
      <c r="M760" s="664">
        <v>9</v>
      </c>
      <c r="N760" s="665">
        <v>611.49391386755178</v>
      </c>
    </row>
    <row r="761" spans="1:14" ht="14.4" customHeight="1" x14ac:dyDescent="0.3">
      <c r="A761" s="660" t="s">
        <v>588</v>
      </c>
      <c r="B761" s="661" t="s">
        <v>589</v>
      </c>
      <c r="C761" s="662" t="s">
        <v>598</v>
      </c>
      <c r="D761" s="663" t="s">
        <v>3987</v>
      </c>
      <c r="E761" s="662" t="s">
        <v>616</v>
      </c>
      <c r="F761" s="663" t="s">
        <v>3992</v>
      </c>
      <c r="G761" s="662" t="s">
        <v>653</v>
      </c>
      <c r="H761" s="662" t="s">
        <v>978</v>
      </c>
      <c r="I761" s="662" t="s">
        <v>979</v>
      </c>
      <c r="J761" s="662" t="s">
        <v>980</v>
      </c>
      <c r="K761" s="662" t="s">
        <v>981</v>
      </c>
      <c r="L761" s="664">
        <v>100.31</v>
      </c>
      <c r="M761" s="664">
        <v>4</v>
      </c>
      <c r="N761" s="665">
        <v>401.24</v>
      </c>
    </row>
    <row r="762" spans="1:14" ht="14.4" customHeight="1" x14ac:dyDescent="0.3">
      <c r="A762" s="660" t="s">
        <v>588</v>
      </c>
      <c r="B762" s="661" t="s">
        <v>589</v>
      </c>
      <c r="C762" s="662" t="s">
        <v>598</v>
      </c>
      <c r="D762" s="663" t="s">
        <v>3987</v>
      </c>
      <c r="E762" s="662" t="s">
        <v>616</v>
      </c>
      <c r="F762" s="663" t="s">
        <v>3992</v>
      </c>
      <c r="G762" s="662" t="s">
        <v>653</v>
      </c>
      <c r="H762" s="662" t="s">
        <v>2937</v>
      </c>
      <c r="I762" s="662" t="s">
        <v>2938</v>
      </c>
      <c r="J762" s="662" t="s">
        <v>2939</v>
      </c>
      <c r="K762" s="662" t="s">
        <v>1691</v>
      </c>
      <c r="L762" s="664">
        <v>134.22999999999996</v>
      </c>
      <c r="M762" s="664">
        <v>9</v>
      </c>
      <c r="N762" s="665">
        <v>1208.0699999999997</v>
      </c>
    </row>
    <row r="763" spans="1:14" ht="14.4" customHeight="1" x14ac:dyDescent="0.3">
      <c r="A763" s="660" t="s">
        <v>588</v>
      </c>
      <c r="B763" s="661" t="s">
        <v>589</v>
      </c>
      <c r="C763" s="662" t="s">
        <v>598</v>
      </c>
      <c r="D763" s="663" t="s">
        <v>3987</v>
      </c>
      <c r="E763" s="662" t="s">
        <v>616</v>
      </c>
      <c r="F763" s="663" t="s">
        <v>3992</v>
      </c>
      <c r="G763" s="662" t="s">
        <v>653</v>
      </c>
      <c r="H763" s="662" t="s">
        <v>982</v>
      </c>
      <c r="I763" s="662" t="s">
        <v>983</v>
      </c>
      <c r="J763" s="662" t="s">
        <v>984</v>
      </c>
      <c r="K763" s="662" t="s">
        <v>985</v>
      </c>
      <c r="L763" s="664">
        <v>83.93</v>
      </c>
      <c r="M763" s="664">
        <v>4</v>
      </c>
      <c r="N763" s="665">
        <v>335.72</v>
      </c>
    </row>
    <row r="764" spans="1:14" ht="14.4" customHeight="1" x14ac:dyDescent="0.3">
      <c r="A764" s="660" t="s">
        <v>588</v>
      </c>
      <c r="B764" s="661" t="s">
        <v>589</v>
      </c>
      <c r="C764" s="662" t="s">
        <v>598</v>
      </c>
      <c r="D764" s="663" t="s">
        <v>3987</v>
      </c>
      <c r="E764" s="662" t="s">
        <v>616</v>
      </c>
      <c r="F764" s="663" t="s">
        <v>3992</v>
      </c>
      <c r="G764" s="662" t="s">
        <v>653</v>
      </c>
      <c r="H764" s="662" t="s">
        <v>986</v>
      </c>
      <c r="I764" s="662" t="s">
        <v>987</v>
      </c>
      <c r="J764" s="662" t="s">
        <v>988</v>
      </c>
      <c r="K764" s="662" t="s">
        <v>989</v>
      </c>
      <c r="L764" s="664">
        <v>107.88333333333333</v>
      </c>
      <c r="M764" s="664">
        <v>3</v>
      </c>
      <c r="N764" s="665">
        <v>323.64999999999998</v>
      </c>
    </row>
    <row r="765" spans="1:14" ht="14.4" customHeight="1" x14ac:dyDescent="0.3">
      <c r="A765" s="660" t="s">
        <v>588</v>
      </c>
      <c r="B765" s="661" t="s">
        <v>589</v>
      </c>
      <c r="C765" s="662" t="s">
        <v>598</v>
      </c>
      <c r="D765" s="663" t="s">
        <v>3987</v>
      </c>
      <c r="E765" s="662" t="s">
        <v>616</v>
      </c>
      <c r="F765" s="663" t="s">
        <v>3992</v>
      </c>
      <c r="G765" s="662" t="s">
        <v>653</v>
      </c>
      <c r="H765" s="662" t="s">
        <v>2940</v>
      </c>
      <c r="I765" s="662" t="s">
        <v>2941</v>
      </c>
      <c r="J765" s="662" t="s">
        <v>2942</v>
      </c>
      <c r="K765" s="662" t="s">
        <v>1332</v>
      </c>
      <c r="L765" s="664">
        <v>75.035744031167951</v>
      </c>
      <c r="M765" s="664">
        <v>7</v>
      </c>
      <c r="N765" s="665">
        <v>525.25020821817566</v>
      </c>
    </row>
    <row r="766" spans="1:14" ht="14.4" customHeight="1" x14ac:dyDescent="0.3">
      <c r="A766" s="660" t="s">
        <v>588</v>
      </c>
      <c r="B766" s="661" t="s">
        <v>589</v>
      </c>
      <c r="C766" s="662" t="s">
        <v>598</v>
      </c>
      <c r="D766" s="663" t="s">
        <v>3987</v>
      </c>
      <c r="E766" s="662" t="s">
        <v>616</v>
      </c>
      <c r="F766" s="663" t="s">
        <v>3992</v>
      </c>
      <c r="G766" s="662" t="s">
        <v>653</v>
      </c>
      <c r="H766" s="662" t="s">
        <v>990</v>
      </c>
      <c r="I766" s="662" t="s">
        <v>991</v>
      </c>
      <c r="J766" s="662" t="s">
        <v>992</v>
      </c>
      <c r="K766" s="662" t="s">
        <v>993</v>
      </c>
      <c r="L766" s="664">
        <v>122.63886978494581</v>
      </c>
      <c r="M766" s="664">
        <v>84</v>
      </c>
      <c r="N766" s="665">
        <v>10301.665061935448</v>
      </c>
    </row>
    <row r="767" spans="1:14" ht="14.4" customHeight="1" x14ac:dyDescent="0.3">
      <c r="A767" s="660" t="s">
        <v>588</v>
      </c>
      <c r="B767" s="661" t="s">
        <v>589</v>
      </c>
      <c r="C767" s="662" t="s">
        <v>598</v>
      </c>
      <c r="D767" s="663" t="s">
        <v>3987</v>
      </c>
      <c r="E767" s="662" t="s">
        <v>616</v>
      </c>
      <c r="F767" s="663" t="s">
        <v>3992</v>
      </c>
      <c r="G767" s="662" t="s">
        <v>653</v>
      </c>
      <c r="H767" s="662" t="s">
        <v>994</v>
      </c>
      <c r="I767" s="662" t="s">
        <v>994</v>
      </c>
      <c r="J767" s="662" t="s">
        <v>995</v>
      </c>
      <c r="K767" s="662" t="s">
        <v>996</v>
      </c>
      <c r="L767" s="664">
        <v>100.35000000000002</v>
      </c>
      <c r="M767" s="664">
        <v>1</v>
      </c>
      <c r="N767" s="665">
        <v>100.35000000000002</v>
      </c>
    </row>
    <row r="768" spans="1:14" ht="14.4" customHeight="1" x14ac:dyDescent="0.3">
      <c r="A768" s="660" t="s">
        <v>588</v>
      </c>
      <c r="B768" s="661" t="s">
        <v>589</v>
      </c>
      <c r="C768" s="662" t="s">
        <v>598</v>
      </c>
      <c r="D768" s="663" t="s">
        <v>3987</v>
      </c>
      <c r="E768" s="662" t="s">
        <v>616</v>
      </c>
      <c r="F768" s="663" t="s">
        <v>3992</v>
      </c>
      <c r="G768" s="662" t="s">
        <v>653</v>
      </c>
      <c r="H768" s="662" t="s">
        <v>999</v>
      </c>
      <c r="I768" s="662" t="s">
        <v>1000</v>
      </c>
      <c r="J768" s="662" t="s">
        <v>1001</v>
      </c>
      <c r="K768" s="662" t="s">
        <v>1002</v>
      </c>
      <c r="L768" s="664">
        <v>71.467129078178019</v>
      </c>
      <c r="M768" s="664">
        <v>3</v>
      </c>
      <c r="N768" s="665">
        <v>214.40138723453404</v>
      </c>
    </row>
    <row r="769" spans="1:14" ht="14.4" customHeight="1" x14ac:dyDescent="0.3">
      <c r="A769" s="660" t="s">
        <v>588</v>
      </c>
      <c r="B769" s="661" t="s">
        <v>589</v>
      </c>
      <c r="C769" s="662" t="s">
        <v>598</v>
      </c>
      <c r="D769" s="663" t="s">
        <v>3987</v>
      </c>
      <c r="E769" s="662" t="s">
        <v>616</v>
      </c>
      <c r="F769" s="663" t="s">
        <v>3992</v>
      </c>
      <c r="G769" s="662" t="s">
        <v>653</v>
      </c>
      <c r="H769" s="662" t="s">
        <v>2943</v>
      </c>
      <c r="I769" s="662" t="s">
        <v>2944</v>
      </c>
      <c r="J769" s="662" t="s">
        <v>2945</v>
      </c>
      <c r="K769" s="662" t="s">
        <v>2946</v>
      </c>
      <c r="L769" s="664">
        <v>100.71</v>
      </c>
      <c r="M769" s="664">
        <v>2</v>
      </c>
      <c r="N769" s="665">
        <v>201.42</v>
      </c>
    </row>
    <row r="770" spans="1:14" ht="14.4" customHeight="1" x14ac:dyDescent="0.3">
      <c r="A770" s="660" t="s">
        <v>588</v>
      </c>
      <c r="B770" s="661" t="s">
        <v>589</v>
      </c>
      <c r="C770" s="662" t="s">
        <v>598</v>
      </c>
      <c r="D770" s="663" t="s">
        <v>3987</v>
      </c>
      <c r="E770" s="662" t="s">
        <v>616</v>
      </c>
      <c r="F770" s="663" t="s">
        <v>3992</v>
      </c>
      <c r="G770" s="662" t="s">
        <v>653</v>
      </c>
      <c r="H770" s="662" t="s">
        <v>1003</v>
      </c>
      <c r="I770" s="662" t="s">
        <v>1004</v>
      </c>
      <c r="J770" s="662" t="s">
        <v>1005</v>
      </c>
      <c r="K770" s="662" t="s">
        <v>1006</v>
      </c>
      <c r="L770" s="664">
        <v>93.039999999999992</v>
      </c>
      <c r="M770" s="664">
        <v>1</v>
      </c>
      <c r="N770" s="665">
        <v>93.039999999999992</v>
      </c>
    </row>
    <row r="771" spans="1:14" ht="14.4" customHeight="1" x14ac:dyDescent="0.3">
      <c r="A771" s="660" t="s">
        <v>588</v>
      </c>
      <c r="B771" s="661" t="s">
        <v>589</v>
      </c>
      <c r="C771" s="662" t="s">
        <v>598</v>
      </c>
      <c r="D771" s="663" t="s">
        <v>3987</v>
      </c>
      <c r="E771" s="662" t="s">
        <v>616</v>
      </c>
      <c r="F771" s="663" t="s">
        <v>3992</v>
      </c>
      <c r="G771" s="662" t="s">
        <v>653</v>
      </c>
      <c r="H771" s="662" t="s">
        <v>1011</v>
      </c>
      <c r="I771" s="662" t="s">
        <v>1012</v>
      </c>
      <c r="J771" s="662" t="s">
        <v>1013</v>
      </c>
      <c r="K771" s="662" t="s">
        <v>1014</v>
      </c>
      <c r="L771" s="664">
        <v>167.79054671949424</v>
      </c>
      <c r="M771" s="664">
        <v>75</v>
      </c>
      <c r="N771" s="665">
        <v>12584.291003962067</v>
      </c>
    </row>
    <row r="772" spans="1:14" ht="14.4" customHeight="1" x14ac:dyDescent="0.3">
      <c r="A772" s="660" t="s">
        <v>588</v>
      </c>
      <c r="B772" s="661" t="s">
        <v>589</v>
      </c>
      <c r="C772" s="662" t="s">
        <v>598</v>
      </c>
      <c r="D772" s="663" t="s">
        <v>3987</v>
      </c>
      <c r="E772" s="662" t="s">
        <v>616</v>
      </c>
      <c r="F772" s="663" t="s">
        <v>3992</v>
      </c>
      <c r="G772" s="662" t="s">
        <v>653</v>
      </c>
      <c r="H772" s="662" t="s">
        <v>2947</v>
      </c>
      <c r="I772" s="662" t="s">
        <v>2948</v>
      </c>
      <c r="J772" s="662" t="s">
        <v>2949</v>
      </c>
      <c r="K772" s="662" t="s">
        <v>2950</v>
      </c>
      <c r="L772" s="664">
        <v>22.299999999999997</v>
      </c>
      <c r="M772" s="664">
        <v>2</v>
      </c>
      <c r="N772" s="665">
        <v>44.599999999999994</v>
      </c>
    </row>
    <row r="773" spans="1:14" ht="14.4" customHeight="1" x14ac:dyDescent="0.3">
      <c r="A773" s="660" t="s">
        <v>588</v>
      </c>
      <c r="B773" s="661" t="s">
        <v>589</v>
      </c>
      <c r="C773" s="662" t="s">
        <v>598</v>
      </c>
      <c r="D773" s="663" t="s">
        <v>3987</v>
      </c>
      <c r="E773" s="662" t="s">
        <v>616</v>
      </c>
      <c r="F773" s="663" t="s">
        <v>3992</v>
      </c>
      <c r="G773" s="662" t="s">
        <v>653</v>
      </c>
      <c r="H773" s="662" t="s">
        <v>1019</v>
      </c>
      <c r="I773" s="662" t="s">
        <v>1020</v>
      </c>
      <c r="J773" s="662" t="s">
        <v>1021</v>
      </c>
      <c r="K773" s="662" t="s">
        <v>1022</v>
      </c>
      <c r="L773" s="664">
        <v>67.483966558404845</v>
      </c>
      <c r="M773" s="664">
        <v>291</v>
      </c>
      <c r="N773" s="665">
        <v>19637.834268495812</v>
      </c>
    </row>
    <row r="774" spans="1:14" ht="14.4" customHeight="1" x14ac:dyDescent="0.3">
      <c r="A774" s="660" t="s">
        <v>588</v>
      </c>
      <c r="B774" s="661" t="s">
        <v>589</v>
      </c>
      <c r="C774" s="662" t="s">
        <v>598</v>
      </c>
      <c r="D774" s="663" t="s">
        <v>3987</v>
      </c>
      <c r="E774" s="662" t="s">
        <v>616</v>
      </c>
      <c r="F774" s="663" t="s">
        <v>3992</v>
      </c>
      <c r="G774" s="662" t="s">
        <v>653</v>
      </c>
      <c r="H774" s="662" t="s">
        <v>1023</v>
      </c>
      <c r="I774" s="662" t="s">
        <v>1023</v>
      </c>
      <c r="J774" s="662" t="s">
        <v>1024</v>
      </c>
      <c r="K774" s="662" t="s">
        <v>1025</v>
      </c>
      <c r="L774" s="664">
        <v>154.49999999999997</v>
      </c>
      <c r="M774" s="664">
        <v>1</v>
      </c>
      <c r="N774" s="665">
        <v>154.49999999999997</v>
      </c>
    </row>
    <row r="775" spans="1:14" ht="14.4" customHeight="1" x14ac:dyDescent="0.3">
      <c r="A775" s="660" t="s">
        <v>588</v>
      </c>
      <c r="B775" s="661" t="s">
        <v>589</v>
      </c>
      <c r="C775" s="662" t="s">
        <v>598</v>
      </c>
      <c r="D775" s="663" t="s">
        <v>3987</v>
      </c>
      <c r="E775" s="662" t="s">
        <v>616</v>
      </c>
      <c r="F775" s="663" t="s">
        <v>3992</v>
      </c>
      <c r="G775" s="662" t="s">
        <v>653</v>
      </c>
      <c r="H775" s="662" t="s">
        <v>1026</v>
      </c>
      <c r="I775" s="662" t="s">
        <v>1027</v>
      </c>
      <c r="J775" s="662" t="s">
        <v>1028</v>
      </c>
      <c r="K775" s="662" t="s">
        <v>1029</v>
      </c>
      <c r="L775" s="664">
        <v>134.54333333333332</v>
      </c>
      <c r="M775" s="664">
        <v>6</v>
      </c>
      <c r="N775" s="665">
        <v>807.26</v>
      </c>
    </row>
    <row r="776" spans="1:14" ht="14.4" customHeight="1" x14ac:dyDescent="0.3">
      <c r="A776" s="660" t="s">
        <v>588</v>
      </c>
      <c r="B776" s="661" t="s">
        <v>589</v>
      </c>
      <c r="C776" s="662" t="s">
        <v>598</v>
      </c>
      <c r="D776" s="663" t="s">
        <v>3987</v>
      </c>
      <c r="E776" s="662" t="s">
        <v>616</v>
      </c>
      <c r="F776" s="663" t="s">
        <v>3992</v>
      </c>
      <c r="G776" s="662" t="s">
        <v>653</v>
      </c>
      <c r="H776" s="662" t="s">
        <v>1034</v>
      </c>
      <c r="I776" s="662" t="s">
        <v>1035</v>
      </c>
      <c r="J776" s="662" t="s">
        <v>1036</v>
      </c>
      <c r="K776" s="662" t="s">
        <v>1037</v>
      </c>
      <c r="L776" s="664">
        <v>41.707941608643068</v>
      </c>
      <c r="M776" s="664">
        <v>535</v>
      </c>
      <c r="N776" s="665">
        <v>22313.748760624043</v>
      </c>
    </row>
    <row r="777" spans="1:14" ht="14.4" customHeight="1" x14ac:dyDescent="0.3">
      <c r="A777" s="660" t="s">
        <v>588</v>
      </c>
      <c r="B777" s="661" t="s">
        <v>589</v>
      </c>
      <c r="C777" s="662" t="s">
        <v>598</v>
      </c>
      <c r="D777" s="663" t="s">
        <v>3987</v>
      </c>
      <c r="E777" s="662" t="s">
        <v>616</v>
      </c>
      <c r="F777" s="663" t="s">
        <v>3992</v>
      </c>
      <c r="G777" s="662" t="s">
        <v>653</v>
      </c>
      <c r="H777" s="662" t="s">
        <v>1038</v>
      </c>
      <c r="I777" s="662" t="s">
        <v>1039</v>
      </c>
      <c r="J777" s="662" t="s">
        <v>1040</v>
      </c>
      <c r="K777" s="662" t="s">
        <v>1041</v>
      </c>
      <c r="L777" s="664">
        <v>122.05046153089856</v>
      </c>
      <c r="M777" s="664">
        <v>2</v>
      </c>
      <c r="N777" s="665">
        <v>244.10092306179712</v>
      </c>
    </row>
    <row r="778" spans="1:14" ht="14.4" customHeight="1" x14ac:dyDescent="0.3">
      <c r="A778" s="660" t="s">
        <v>588</v>
      </c>
      <c r="B778" s="661" t="s">
        <v>589</v>
      </c>
      <c r="C778" s="662" t="s">
        <v>598</v>
      </c>
      <c r="D778" s="663" t="s">
        <v>3987</v>
      </c>
      <c r="E778" s="662" t="s">
        <v>616</v>
      </c>
      <c r="F778" s="663" t="s">
        <v>3992</v>
      </c>
      <c r="G778" s="662" t="s">
        <v>653</v>
      </c>
      <c r="H778" s="662" t="s">
        <v>2951</v>
      </c>
      <c r="I778" s="662" t="s">
        <v>2952</v>
      </c>
      <c r="J778" s="662" t="s">
        <v>2953</v>
      </c>
      <c r="K778" s="662" t="s">
        <v>2954</v>
      </c>
      <c r="L778" s="664">
        <v>15.429967019046408</v>
      </c>
      <c r="M778" s="664">
        <v>2</v>
      </c>
      <c r="N778" s="665">
        <v>30.859934038092817</v>
      </c>
    </row>
    <row r="779" spans="1:14" ht="14.4" customHeight="1" x14ac:dyDescent="0.3">
      <c r="A779" s="660" t="s">
        <v>588</v>
      </c>
      <c r="B779" s="661" t="s">
        <v>589</v>
      </c>
      <c r="C779" s="662" t="s">
        <v>598</v>
      </c>
      <c r="D779" s="663" t="s">
        <v>3987</v>
      </c>
      <c r="E779" s="662" t="s">
        <v>616</v>
      </c>
      <c r="F779" s="663" t="s">
        <v>3992</v>
      </c>
      <c r="G779" s="662" t="s">
        <v>653</v>
      </c>
      <c r="H779" s="662" t="s">
        <v>1042</v>
      </c>
      <c r="I779" s="662" t="s">
        <v>1043</v>
      </c>
      <c r="J779" s="662" t="s">
        <v>1044</v>
      </c>
      <c r="K779" s="662" t="s">
        <v>1045</v>
      </c>
      <c r="L779" s="664">
        <v>128.01529510771834</v>
      </c>
      <c r="M779" s="664">
        <v>55</v>
      </c>
      <c r="N779" s="665">
        <v>7040.8412309245086</v>
      </c>
    </row>
    <row r="780" spans="1:14" ht="14.4" customHeight="1" x14ac:dyDescent="0.3">
      <c r="A780" s="660" t="s">
        <v>588</v>
      </c>
      <c r="B780" s="661" t="s">
        <v>589</v>
      </c>
      <c r="C780" s="662" t="s">
        <v>598</v>
      </c>
      <c r="D780" s="663" t="s">
        <v>3987</v>
      </c>
      <c r="E780" s="662" t="s">
        <v>616</v>
      </c>
      <c r="F780" s="663" t="s">
        <v>3992</v>
      </c>
      <c r="G780" s="662" t="s">
        <v>653</v>
      </c>
      <c r="H780" s="662" t="s">
        <v>1046</v>
      </c>
      <c r="I780" s="662" t="s">
        <v>1047</v>
      </c>
      <c r="J780" s="662" t="s">
        <v>1044</v>
      </c>
      <c r="K780" s="662" t="s">
        <v>1048</v>
      </c>
      <c r="L780" s="664">
        <v>144.77576890460696</v>
      </c>
      <c r="M780" s="664">
        <v>58</v>
      </c>
      <c r="N780" s="665">
        <v>8396.9945964672042</v>
      </c>
    </row>
    <row r="781" spans="1:14" ht="14.4" customHeight="1" x14ac:dyDescent="0.3">
      <c r="A781" s="660" t="s">
        <v>588</v>
      </c>
      <c r="B781" s="661" t="s">
        <v>589</v>
      </c>
      <c r="C781" s="662" t="s">
        <v>598</v>
      </c>
      <c r="D781" s="663" t="s">
        <v>3987</v>
      </c>
      <c r="E781" s="662" t="s">
        <v>616</v>
      </c>
      <c r="F781" s="663" t="s">
        <v>3992</v>
      </c>
      <c r="G781" s="662" t="s">
        <v>653</v>
      </c>
      <c r="H781" s="662" t="s">
        <v>2955</v>
      </c>
      <c r="I781" s="662" t="s">
        <v>2956</v>
      </c>
      <c r="J781" s="662" t="s">
        <v>2957</v>
      </c>
      <c r="K781" s="662" t="s">
        <v>2958</v>
      </c>
      <c r="L781" s="664">
        <v>81.462197151145091</v>
      </c>
      <c r="M781" s="664">
        <v>9</v>
      </c>
      <c r="N781" s="665">
        <v>733.15977436030585</v>
      </c>
    </row>
    <row r="782" spans="1:14" ht="14.4" customHeight="1" x14ac:dyDescent="0.3">
      <c r="A782" s="660" t="s">
        <v>588</v>
      </c>
      <c r="B782" s="661" t="s">
        <v>589</v>
      </c>
      <c r="C782" s="662" t="s">
        <v>598</v>
      </c>
      <c r="D782" s="663" t="s">
        <v>3987</v>
      </c>
      <c r="E782" s="662" t="s">
        <v>616</v>
      </c>
      <c r="F782" s="663" t="s">
        <v>3992</v>
      </c>
      <c r="G782" s="662" t="s">
        <v>653</v>
      </c>
      <c r="H782" s="662" t="s">
        <v>1049</v>
      </c>
      <c r="I782" s="662" t="s">
        <v>1050</v>
      </c>
      <c r="J782" s="662" t="s">
        <v>1051</v>
      </c>
      <c r="K782" s="662" t="s">
        <v>1052</v>
      </c>
      <c r="L782" s="664">
        <v>72.835127077959342</v>
      </c>
      <c r="M782" s="664">
        <v>37</v>
      </c>
      <c r="N782" s="665">
        <v>2694.8997018844957</v>
      </c>
    </row>
    <row r="783" spans="1:14" ht="14.4" customHeight="1" x14ac:dyDescent="0.3">
      <c r="A783" s="660" t="s">
        <v>588</v>
      </c>
      <c r="B783" s="661" t="s">
        <v>589</v>
      </c>
      <c r="C783" s="662" t="s">
        <v>598</v>
      </c>
      <c r="D783" s="663" t="s">
        <v>3987</v>
      </c>
      <c r="E783" s="662" t="s">
        <v>616</v>
      </c>
      <c r="F783" s="663" t="s">
        <v>3992</v>
      </c>
      <c r="G783" s="662" t="s">
        <v>653</v>
      </c>
      <c r="H783" s="662" t="s">
        <v>2959</v>
      </c>
      <c r="I783" s="662" t="s">
        <v>2959</v>
      </c>
      <c r="J783" s="662" t="s">
        <v>2960</v>
      </c>
      <c r="K783" s="662" t="s">
        <v>2961</v>
      </c>
      <c r="L783" s="664">
        <v>139.49983565646423</v>
      </c>
      <c r="M783" s="664">
        <v>4</v>
      </c>
      <c r="N783" s="665">
        <v>557.99934262585691</v>
      </c>
    </row>
    <row r="784" spans="1:14" ht="14.4" customHeight="1" x14ac:dyDescent="0.3">
      <c r="A784" s="660" t="s">
        <v>588</v>
      </c>
      <c r="B784" s="661" t="s">
        <v>589</v>
      </c>
      <c r="C784" s="662" t="s">
        <v>598</v>
      </c>
      <c r="D784" s="663" t="s">
        <v>3987</v>
      </c>
      <c r="E784" s="662" t="s">
        <v>616</v>
      </c>
      <c r="F784" s="663" t="s">
        <v>3992</v>
      </c>
      <c r="G784" s="662" t="s">
        <v>653</v>
      </c>
      <c r="H784" s="662" t="s">
        <v>2962</v>
      </c>
      <c r="I784" s="662" t="s">
        <v>2963</v>
      </c>
      <c r="J784" s="662" t="s">
        <v>2964</v>
      </c>
      <c r="K784" s="662" t="s">
        <v>2965</v>
      </c>
      <c r="L784" s="664">
        <v>65.56</v>
      </c>
      <c r="M784" s="664">
        <v>1</v>
      </c>
      <c r="N784" s="665">
        <v>65.56</v>
      </c>
    </row>
    <row r="785" spans="1:14" ht="14.4" customHeight="1" x14ac:dyDescent="0.3">
      <c r="A785" s="660" t="s">
        <v>588</v>
      </c>
      <c r="B785" s="661" t="s">
        <v>589</v>
      </c>
      <c r="C785" s="662" t="s">
        <v>598</v>
      </c>
      <c r="D785" s="663" t="s">
        <v>3987</v>
      </c>
      <c r="E785" s="662" t="s">
        <v>616</v>
      </c>
      <c r="F785" s="663" t="s">
        <v>3992</v>
      </c>
      <c r="G785" s="662" t="s">
        <v>653</v>
      </c>
      <c r="H785" s="662" t="s">
        <v>1057</v>
      </c>
      <c r="I785" s="662" t="s">
        <v>1058</v>
      </c>
      <c r="J785" s="662" t="s">
        <v>1059</v>
      </c>
      <c r="K785" s="662" t="s">
        <v>1060</v>
      </c>
      <c r="L785" s="664">
        <v>46.620383690521322</v>
      </c>
      <c r="M785" s="664">
        <v>167</v>
      </c>
      <c r="N785" s="665">
        <v>7785.6040763170613</v>
      </c>
    </row>
    <row r="786" spans="1:14" ht="14.4" customHeight="1" x14ac:dyDescent="0.3">
      <c r="A786" s="660" t="s">
        <v>588</v>
      </c>
      <c r="B786" s="661" t="s">
        <v>589</v>
      </c>
      <c r="C786" s="662" t="s">
        <v>598</v>
      </c>
      <c r="D786" s="663" t="s">
        <v>3987</v>
      </c>
      <c r="E786" s="662" t="s">
        <v>616</v>
      </c>
      <c r="F786" s="663" t="s">
        <v>3992</v>
      </c>
      <c r="G786" s="662" t="s">
        <v>653</v>
      </c>
      <c r="H786" s="662" t="s">
        <v>1069</v>
      </c>
      <c r="I786" s="662" t="s">
        <v>1069</v>
      </c>
      <c r="J786" s="662" t="s">
        <v>1070</v>
      </c>
      <c r="K786" s="662" t="s">
        <v>1071</v>
      </c>
      <c r="L786" s="664">
        <v>104.73229535124894</v>
      </c>
      <c r="M786" s="664">
        <v>57</v>
      </c>
      <c r="N786" s="665">
        <v>5969.740835021189</v>
      </c>
    </row>
    <row r="787" spans="1:14" ht="14.4" customHeight="1" x14ac:dyDescent="0.3">
      <c r="A787" s="660" t="s">
        <v>588</v>
      </c>
      <c r="B787" s="661" t="s">
        <v>589</v>
      </c>
      <c r="C787" s="662" t="s">
        <v>598</v>
      </c>
      <c r="D787" s="663" t="s">
        <v>3987</v>
      </c>
      <c r="E787" s="662" t="s">
        <v>616</v>
      </c>
      <c r="F787" s="663" t="s">
        <v>3992</v>
      </c>
      <c r="G787" s="662" t="s">
        <v>653</v>
      </c>
      <c r="H787" s="662" t="s">
        <v>1072</v>
      </c>
      <c r="I787" s="662" t="s">
        <v>1073</v>
      </c>
      <c r="J787" s="662" t="s">
        <v>1074</v>
      </c>
      <c r="K787" s="662" t="s">
        <v>1075</v>
      </c>
      <c r="L787" s="664">
        <v>41.800931481500506</v>
      </c>
      <c r="M787" s="664">
        <v>42</v>
      </c>
      <c r="N787" s="665">
        <v>1755.6391222230211</v>
      </c>
    </row>
    <row r="788" spans="1:14" ht="14.4" customHeight="1" x14ac:dyDescent="0.3">
      <c r="A788" s="660" t="s">
        <v>588</v>
      </c>
      <c r="B788" s="661" t="s">
        <v>589</v>
      </c>
      <c r="C788" s="662" t="s">
        <v>598</v>
      </c>
      <c r="D788" s="663" t="s">
        <v>3987</v>
      </c>
      <c r="E788" s="662" t="s">
        <v>616</v>
      </c>
      <c r="F788" s="663" t="s">
        <v>3992</v>
      </c>
      <c r="G788" s="662" t="s">
        <v>653</v>
      </c>
      <c r="H788" s="662" t="s">
        <v>1076</v>
      </c>
      <c r="I788" s="662" t="s">
        <v>1077</v>
      </c>
      <c r="J788" s="662" t="s">
        <v>1074</v>
      </c>
      <c r="K788" s="662" t="s">
        <v>1078</v>
      </c>
      <c r="L788" s="664">
        <v>292.49943517516687</v>
      </c>
      <c r="M788" s="664">
        <v>19</v>
      </c>
      <c r="N788" s="665">
        <v>5557.4892683281705</v>
      </c>
    </row>
    <row r="789" spans="1:14" ht="14.4" customHeight="1" x14ac:dyDescent="0.3">
      <c r="A789" s="660" t="s">
        <v>588</v>
      </c>
      <c r="B789" s="661" t="s">
        <v>589</v>
      </c>
      <c r="C789" s="662" t="s">
        <v>598</v>
      </c>
      <c r="D789" s="663" t="s">
        <v>3987</v>
      </c>
      <c r="E789" s="662" t="s">
        <v>616</v>
      </c>
      <c r="F789" s="663" t="s">
        <v>3992</v>
      </c>
      <c r="G789" s="662" t="s">
        <v>653</v>
      </c>
      <c r="H789" s="662" t="s">
        <v>1079</v>
      </c>
      <c r="I789" s="662" t="s">
        <v>1080</v>
      </c>
      <c r="J789" s="662" t="s">
        <v>1081</v>
      </c>
      <c r="K789" s="662" t="s">
        <v>1082</v>
      </c>
      <c r="L789" s="664">
        <v>75.315522489107451</v>
      </c>
      <c r="M789" s="664">
        <v>5</v>
      </c>
      <c r="N789" s="665">
        <v>376.57761244553728</v>
      </c>
    </row>
    <row r="790" spans="1:14" ht="14.4" customHeight="1" x14ac:dyDescent="0.3">
      <c r="A790" s="660" t="s">
        <v>588</v>
      </c>
      <c r="B790" s="661" t="s">
        <v>589</v>
      </c>
      <c r="C790" s="662" t="s">
        <v>598</v>
      </c>
      <c r="D790" s="663" t="s">
        <v>3987</v>
      </c>
      <c r="E790" s="662" t="s">
        <v>616</v>
      </c>
      <c r="F790" s="663" t="s">
        <v>3992</v>
      </c>
      <c r="G790" s="662" t="s">
        <v>653</v>
      </c>
      <c r="H790" s="662" t="s">
        <v>1083</v>
      </c>
      <c r="I790" s="662" t="s">
        <v>1084</v>
      </c>
      <c r="J790" s="662" t="s">
        <v>1085</v>
      </c>
      <c r="K790" s="662" t="s">
        <v>1086</v>
      </c>
      <c r="L790" s="664">
        <v>392.99385984466034</v>
      </c>
      <c r="M790" s="664">
        <v>37</v>
      </c>
      <c r="N790" s="665">
        <v>14540.772814252432</v>
      </c>
    </row>
    <row r="791" spans="1:14" ht="14.4" customHeight="1" x14ac:dyDescent="0.3">
      <c r="A791" s="660" t="s">
        <v>588</v>
      </c>
      <c r="B791" s="661" t="s">
        <v>589</v>
      </c>
      <c r="C791" s="662" t="s">
        <v>598</v>
      </c>
      <c r="D791" s="663" t="s">
        <v>3987</v>
      </c>
      <c r="E791" s="662" t="s">
        <v>616</v>
      </c>
      <c r="F791" s="663" t="s">
        <v>3992</v>
      </c>
      <c r="G791" s="662" t="s">
        <v>653</v>
      </c>
      <c r="H791" s="662" t="s">
        <v>1091</v>
      </c>
      <c r="I791" s="662" t="s">
        <v>1092</v>
      </c>
      <c r="J791" s="662" t="s">
        <v>1093</v>
      </c>
      <c r="K791" s="662" t="s">
        <v>1094</v>
      </c>
      <c r="L791" s="664">
        <v>49.787682559749392</v>
      </c>
      <c r="M791" s="664">
        <v>13</v>
      </c>
      <c r="N791" s="665">
        <v>647.23987327674206</v>
      </c>
    </row>
    <row r="792" spans="1:14" ht="14.4" customHeight="1" x14ac:dyDescent="0.3">
      <c r="A792" s="660" t="s">
        <v>588</v>
      </c>
      <c r="B792" s="661" t="s">
        <v>589</v>
      </c>
      <c r="C792" s="662" t="s">
        <v>598</v>
      </c>
      <c r="D792" s="663" t="s">
        <v>3987</v>
      </c>
      <c r="E792" s="662" t="s">
        <v>616</v>
      </c>
      <c r="F792" s="663" t="s">
        <v>3992</v>
      </c>
      <c r="G792" s="662" t="s">
        <v>653</v>
      </c>
      <c r="H792" s="662" t="s">
        <v>1095</v>
      </c>
      <c r="I792" s="662" t="s">
        <v>1096</v>
      </c>
      <c r="J792" s="662" t="s">
        <v>1093</v>
      </c>
      <c r="K792" s="662" t="s">
        <v>1097</v>
      </c>
      <c r="L792" s="664">
        <v>91.723110749866066</v>
      </c>
      <c r="M792" s="664">
        <v>110</v>
      </c>
      <c r="N792" s="665">
        <v>10089.542182485267</v>
      </c>
    </row>
    <row r="793" spans="1:14" ht="14.4" customHeight="1" x14ac:dyDescent="0.3">
      <c r="A793" s="660" t="s">
        <v>588</v>
      </c>
      <c r="B793" s="661" t="s">
        <v>589</v>
      </c>
      <c r="C793" s="662" t="s">
        <v>598</v>
      </c>
      <c r="D793" s="663" t="s">
        <v>3987</v>
      </c>
      <c r="E793" s="662" t="s">
        <v>616</v>
      </c>
      <c r="F793" s="663" t="s">
        <v>3992</v>
      </c>
      <c r="G793" s="662" t="s">
        <v>653</v>
      </c>
      <c r="H793" s="662" t="s">
        <v>2966</v>
      </c>
      <c r="I793" s="662" t="s">
        <v>2967</v>
      </c>
      <c r="J793" s="662" t="s">
        <v>2968</v>
      </c>
      <c r="K793" s="662" t="s">
        <v>1025</v>
      </c>
      <c r="L793" s="664">
        <v>41.160011075005933</v>
      </c>
      <c r="M793" s="664">
        <v>13</v>
      </c>
      <c r="N793" s="665">
        <v>535.08014397507714</v>
      </c>
    </row>
    <row r="794" spans="1:14" ht="14.4" customHeight="1" x14ac:dyDescent="0.3">
      <c r="A794" s="660" t="s">
        <v>588</v>
      </c>
      <c r="B794" s="661" t="s">
        <v>589</v>
      </c>
      <c r="C794" s="662" t="s">
        <v>598</v>
      </c>
      <c r="D794" s="663" t="s">
        <v>3987</v>
      </c>
      <c r="E794" s="662" t="s">
        <v>616</v>
      </c>
      <c r="F794" s="663" t="s">
        <v>3992</v>
      </c>
      <c r="G794" s="662" t="s">
        <v>653</v>
      </c>
      <c r="H794" s="662" t="s">
        <v>2969</v>
      </c>
      <c r="I794" s="662" t="s">
        <v>2970</v>
      </c>
      <c r="J794" s="662" t="s">
        <v>2971</v>
      </c>
      <c r="K794" s="662" t="s">
        <v>2972</v>
      </c>
      <c r="L794" s="664">
        <v>56.220161616974849</v>
      </c>
      <c r="M794" s="664">
        <v>1</v>
      </c>
      <c r="N794" s="665">
        <v>56.220161616974849</v>
      </c>
    </row>
    <row r="795" spans="1:14" ht="14.4" customHeight="1" x14ac:dyDescent="0.3">
      <c r="A795" s="660" t="s">
        <v>588</v>
      </c>
      <c r="B795" s="661" t="s">
        <v>589</v>
      </c>
      <c r="C795" s="662" t="s">
        <v>598</v>
      </c>
      <c r="D795" s="663" t="s">
        <v>3987</v>
      </c>
      <c r="E795" s="662" t="s">
        <v>616</v>
      </c>
      <c r="F795" s="663" t="s">
        <v>3992</v>
      </c>
      <c r="G795" s="662" t="s">
        <v>653</v>
      </c>
      <c r="H795" s="662" t="s">
        <v>2973</v>
      </c>
      <c r="I795" s="662" t="s">
        <v>2974</v>
      </c>
      <c r="J795" s="662" t="s">
        <v>2975</v>
      </c>
      <c r="K795" s="662" t="s">
        <v>2373</v>
      </c>
      <c r="L795" s="664">
        <v>51.18</v>
      </c>
      <c r="M795" s="664">
        <v>1</v>
      </c>
      <c r="N795" s="665">
        <v>51.18</v>
      </c>
    </row>
    <row r="796" spans="1:14" ht="14.4" customHeight="1" x14ac:dyDescent="0.3">
      <c r="A796" s="660" t="s">
        <v>588</v>
      </c>
      <c r="B796" s="661" t="s">
        <v>589</v>
      </c>
      <c r="C796" s="662" t="s">
        <v>598</v>
      </c>
      <c r="D796" s="663" t="s">
        <v>3987</v>
      </c>
      <c r="E796" s="662" t="s">
        <v>616</v>
      </c>
      <c r="F796" s="663" t="s">
        <v>3992</v>
      </c>
      <c r="G796" s="662" t="s">
        <v>653</v>
      </c>
      <c r="H796" s="662" t="s">
        <v>2976</v>
      </c>
      <c r="I796" s="662" t="s">
        <v>2977</v>
      </c>
      <c r="J796" s="662" t="s">
        <v>2978</v>
      </c>
      <c r="K796" s="662" t="s">
        <v>2979</v>
      </c>
      <c r="L796" s="664">
        <v>531.84500000000003</v>
      </c>
      <c r="M796" s="664">
        <v>2</v>
      </c>
      <c r="N796" s="665">
        <v>1063.69</v>
      </c>
    </row>
    <row r="797" spans="1:14" ht="14.4" customHeight="1" x14ac:dyDescent="0.3">
      <c r="A797" s="660" t="s">
        <v>588</v>
      </c>
      <c r="B797" s="661" t="s">
        <v>589</v>
      </c>
      <c r="C797" s="662" t="s">
        <v>598</v>
      </c>
      <c r="D797" s="663" t="s">
        <v>3987</v>
      </c>
      <c r="E797" s="662" t="s">
        <v>616</v>
      </c>
      <c r="F797" s="663" t="s">
        <v>3992</v>
      </c>
      <c r="G797" s="662" t="s">
        <v>653</v>
      </c>
      <c r="H797" s="662" t="s">
        <v>1098</v>
      </c>
      <c r="I797" s="662" t="s">
        <v>1099</v>
      </c>
      <c r="J797" s="662" t="s">
        <v>1100</v>
      </c>
      <c r="K797" s="662" t="s">
        <v>1101</v>
      </c>
      <c r="L797" s="664">
        <v>55.50500000000001</v>
      </c>
      <c r="M797" s="664">
        <v>2</v>
      </c>
      <c r="N797" s="665">
        <v>111.01000000000002</v>
      </c>
    </row>
    <row r="798" spans="1:14" ht="14.4" customHeight="1" x14ac:dyDescent="0.3">
      <c r="A798" s="660" t="s">
        <v>588</v>
      </c>
      <c r="B798" s="661" t="s">
        <v>589</v>
      </c>
      <c r="C798" s="662" t="s">
        <v>598</v>
      </c>
      <c r="D798" s="663" t="s">
        <v>3987</v>
      </c>
      <c r="E798" s="662" t="s">
        <v>616</v>
      </c>
      <c r="F798" s="663" t="s">
        <v>3992</v>
      </c>
      <c r="G798" s="662" t="s">
        <v>653</v>
      </c>
      <c r="H798" s="662" t="s">
        <v>1102</v>
      </c>
      <c r="I798" s="662" t="s">
        <v>1103</v>
      </c>
      <c r="J798" s="662" t="s">
        <v>1104</v>
      </c>
      <c r="K798" s="662" t="s">
        <v>1105</v>
      </c>
      <c r="L798" s="664">
        <v>37.895166264201478</v>
      </c>
      <c r="M798" s="664">
        <v>25</v>
      </c>
      <c r="N798" s="665">
        <v>947.37915660503688</v>
      </c>
    </row>
    <row r="799" spans="1:14" ht="14.4" customHeight="1" x14ac:dyDescent="0.3">
      <c r="A799" s="660" t="s">
        <v>588</v>
      </c>
      <c r="B799" s="661" t="s">
        <v>589</v>
      </c>
      <c r="C799" s="662" t="s">
        <v>598</v>
      </c>
      <c r="D799" s="663" t="s">
        <v>3987</v>
      </c>
      <c r="E799" s="662" t="s">
        <v>616</v>
      </c>
      <c r="F799" s="663" t="s">
        <v>3992</v>
      </c>
      <c r="G799" s="662" t="s">
        <v>653</v>
      </c>
      <c r="H799" s="662" t="s">
        <v>1106</v>
      </c>
      <c r="I799" s="662" t="s">
        <v>1107</v>
      </c>
      <c r="J799" s="662" t="s">
        <v>1108</v>
      </c>
      <c r="K799" s="662" t="s">
        <v>1109</v>
      </c>
      <c r="L799" s="664">
        <v>112.60040795426275</v>
      </c>
      <c r="M799" s="664">
        <v>4</v>
      </c>
      <c r="N799" s="665">
        <v>450.401631817051</v>
      </c>
    </row>
    <row r="800" spans="1:14" ht="14.4" customHeight="1" x14ac:dyDescent="0.3">
      <c r="A800" s="660" t="s">
        <v>588</v>
      </c>
      <c r="B800" s="661" t="s">
        <v>589</v>
      </c>
      <c r="C800" s="662" t="s">
        <v>598</v>
      </c>
      <c r="D800" s="663" t="s">
        <v>3987</v>
      </c>
      <c r="E800" s="662" t="s">
        <v>616</v>
      </c>
      <c r="F800" s="663" t="s">
        <v>3992</v>
      </c>
      <c r="G800" s="662" t="s">
        <v>653</v>
      </c>
      <c r="H800" s="662" t="s">
        <v>1110</v>
      </c>
      <c r="I800" s="662" t="s">
        <v>1111</v>
      </c>
      <c r="J800" s="662" t="s">
        <v>1112</v>
      </c>
      <c r="K800" s="662" t="s">
        <v>1113</v>
      </c>
      <c r="L800" s="664">
        <v>43.129999999999995</v>
      </c>
      <c r="M800" s="664">
        <v>12</v>
      </c>
      <c r="N800" s="665">
        <v>517.55999999999995</v>
      </c>
    </row>
    <row r="801" spans="1:14" ht="14.4" customHeight="1" x14ac:dyDescent="0.3">
      <c r="A801" s="660" t="s">
        <v>588</v>
      </c>
      <c r="B801" s="661" t="s">
        <v>589</v>
      </c>
      <c r="C801" s="662" t="s">
        <v>598</v>
      </c>
      <c r="D801" s="663" t="s">
        <v>3987</v>
      </c>
      <c r="E801" s="662" t="s">
        <v>616</v>
      </c>
      <c r="F801" s="663" t="s">
        <v>3992</v>
      </c>
      <c r="G801" s="662" t="s">
        <v>653</v>
      </c>
      <c r="H801" s="662" t="s">
        <v>1114</v>
      </c>
      <c r="I801" s="662" t="s">
        <v>1115</v>
      </c>
      <c r="J801" s="662" t="s">
        <v>1116</v>
      </c>
      <c r="K801" s="662" t="s">
        <v>1117</v>
      </c>
      <c r="L801" s="664">
        <v>160.21999485917016</v>
      </c>
      <c r="M801" s="664">
        <v>1</v>
      </c>
      <c r="N801" s="665">
        <v>160.21999485917016</v>
      </c>
    </row>
    <row r="802" spans="1:14" ht="14.4" customHeight="1" x14ac:dyDescent="0.3">
      <c r="A802" s="660" t="s">
        <v>588</v>
      </c>
      <c r="B802" s="661" t="s">
        <v>589</v>
      </c>
      <c r="C802" s="662" t="s">
        <v>598</v>
      </c>
      <c r="D802" s="663" t="s">
        <v>3987</v>
      </c>
      <c r="E802" s="662" t="s">
        <v>616</v>
      </c>
      <c r="F802" s="663" t="s">
        <v>3992</v>
      </c>
      <c r="G802" s="662" t="s">
        <v>653</v>
      </c>
      <c r="H802" s="662" t="s">
        <v>2980</v>
      </c>
      <c r="I802" s="662" t="s">
        <v>2981</v>
      </c>
      <c r="J802" s="662" t="s">
        <v>2982</v>
      </c>
      <c r="K802" s="662" t="s">
        <v>2983</v>
      </c>
      <c r="L802" s="664">
        <v>125.53400000000002</v>
      </c>
      <c r="M802" s="664">
        <v>10</v>
      </c>
      <c r="N802" s="665">
        <v>1255.3400000000001</v>
      </c>
    </row>
    <row r="803" spans="1:14" ht="14.4" customHeight="1" x14ac:dyDescent="0.3">
      <c r="A803" s="660" t="s">
        <v>588</v>
      </c>
      <c r="B803" s="661" t="s">
        <v>589</v>
      </c>
      <c r="C803" s="662" t="s">
        <v>598</v>
      </c>
      <c r="D803" s="663" t="s">
        <v>3987</v>
      </c>
      <c r="E803" s="662" t="s">
        <v>616</v>
      </c>
      <c r="F803" s="663" t="s">
        <v>3992</v>
      </c>
      <c r="G803" s="662" t="s">
        <v>653</v>
      </c>
      <c r="H803" s="662" t="s">
        <v>1118</v>
      </c>
      <c r="I803" s="662" t="s">
        <v>1119</v>
      </c>
      <c r="J803" s="662" t="s">
        <v>811</v>
      </c>
      <c r="K803" s="662" t="s">
        <v>1120</v>
      </c>
      <c r="L803" s="664">
        <v>166.90919930870868</v>
      </c>
      <c r="M803" s="664">
        <v>6</v>
      </c>
      <c r="N803" s="665">
        <v>1001.455195852252</v>
      </c>
    </row>
    <row r="804" spans="1:14" ht="14.4" customHeight="1" x14ac:dyDescent="0.3">
      <c r="A804" s="660" t="s">
        <v>588</v>
      </c>
      <c r="B804" s="661" t="s">
        <v>589</v>
      </c>
      <c r="C804" s="662" t="s">
        <v>598</v>
      </c>
      <c r="D804" s="663" t="s">
        <v>3987</v>
      </c>
      <c r="E804" s="662" t="s">
        <v>616</v>
      </c>
      <c r="F804" s="663" t="s">
        <v>3992</v>
      </c>
      <c r="G804" s="662" t="s">
        <v>653</v>
      </c>
      <c r="H804" s="662" t="s">
        <v>1121</v>
      </c>
      <c r="I804" s="662" t="s">
        <v>1122</v>
      </c>
      <c r="J804" s="662" t="s">
        <v>1123</v>
      </c>
      <c r="K804" s="662" t="s">
        <v>1124</v>
      </c>
      <c r="L804" s="664">
        <v>9.7389751368933499</v>
      </c>
      <c r="M804" s="664">
        <v>202</v>
      </c>
      <c r="N804" s="665">
        <v>1967.2729776524568</v>
      </c>
    </row>
    <row r="805" spans="1:14" ht="14.4" customHeight="1" x14ac:dyDescent="0.3">
      <c r="A805" s="660" t="s">
        <v>588</v>
      </c>
      <c r="B805" s="661" t="s">
        <v>589</v>
      </c>
      <c r="C805" s="662" t="s">
        <v>598</v>
      </c>
      <c r="D805" s="663" t="s">
        <v>3987</v>
      </c>
      <c r="E805" s="662" t="s">
        <v>616</v>
      </c>
      <c r="F805" s="663" t="s">
        <v>3992</v>
      </c>
      <c r="G805" s="662" t="s">
        <v>653</v>
      </c>
      <c r="H805" s="662" t="s">
        <v>1125</v>
      </c>
      <c r="I805" s="662" t="s">
        <v>1126</v>
      </c>
      <c r="J805" s="662" t="s">
        <v>1127</v>
      </c>
      <c r="K805" s="662" t="s">
        <v>1128</v>
      </c>
      <c r="L805" s="664">
        <v>48.604179214093065</v>
      </c>
      <c r="M805" s="664">
        <v>17</v>
      </c>
      <c r="N805" s="665">
        <v>826.2710466395821</v>
      </c>
    </row>
    <row r="806" spans="1:14" ht="14.4" customHeight="1" x14ac:dyDescent="0.3">
      <c r="A806" s="660" t="s">
        <v>588</v>
      </c>
      <c r="B806" s="661" t="s">
        <v>589</v>
      </c>
      <c r="C806" s="662" t="s">
        <v>598</v>
      </c>
      <c r="D806" s="663" t="s">
        <v>3987</v>
      </c>
      <c r="E806" s="662" t="s">
        <v>616</v>
      </c>
      <c r="F806" s="663" t="s">
        <v>3992</v>
      </c>
      <c r="G806" s="662" t="s">
        <v>653</v>
      </c>
      <c r="H806" s="662" t="s">
        <v>2984</v>
      </c>
      <c r="I806" s="662" t="s">
        <v>2984</v>
      </c>
      <c r="J806" s="662" t="s">
        <v>1472</v>
      </c>
      <c r="K806" s="662" t="s">
        <v>2985</v>
      </c>
      <c r="L806" s="664">
        <v>331.45499999999993</v>
      </c>
      <c r="M806" s="664">
        <v>2</v>
      </c>
      <c r="N806" s="665">
        <v>662.90999999999985</v>
      </c>
    </row>
    <row r="807" spans="1:14" ht="14.4" customHeight="1" x14ac:dyDescent="0.3">
      <c r="A807" s="660" t="s">
        <v>588</v>
      </c>
      <c r="B807" s="661" t="s">
        <v>589</v>
      </c>
      <c r="C807" s="662" t="s">
        <v>598</v>
      </c>
      <c r="D807" s="663" t="s">
        <v>3987</v>
      </c>
      <c r="E807" s="662" t="s">
        <v>616</v>
      </c>
      <c r="F807" s="663" t="s">
        <v>3992</v>
      </c>
      <c r="G807" s="662" t="s">
        <v>653</v>
      </c>
      <c r="H807" s="662" t="s">
        <v>1133</v>
      </c>
      <c r="I807" s="662" t="s">
        <v>1134</v>
      </c>
      <c r="J807" s="662" t="s">
        <v>1135</v>
      </c>
      <c r="K807" s="662" t="s">
        <v>1136</v>
      </c>
      <c r="L807" s="664">
        <v>150.86156987436539</v>
      </c>
      <c r="M807" s="664">
        <v>38</v>
      </c>
      <c r="N807" s="665">
        <v>5732.7396552258851</v>
      </c>
    </row>
    <row r="808" spans="1:14" ht="14.4" customHeight="1" x14ac:dyDescent="0.3">
      <c r="A808" s="660" t="s">
        <v>588</v>
      </c>
      <c r="B808" s="661" t="s">
        <v>589</v>
      </c>
      <c r="C808" s="662" t="s">
        <v>598</v>
      </c>
      <c r="D808" s="663" t="s">
        <v>3987</v>
      </c>
      <c r="E808" s="662" t="s">
        <v>616</v>
      </c>
      <c r="F808" s="663" t="s">
        <v>3992</v>
      </c>
      <c r="G808" s="662" t="s">
        <v>653</v>
      </c>
      <c r="H808" s="662" t="s">
        <v>2986</v>
      </c>
      <c r="I808" s="662" t="s">
        <v>237</v>
      </c>
      <c r="J808" s="662" t="s">
        <v>2987</v>
      </c>
      <c r="K808" s="662" t="s">
        <v>1875</v>
      </c>
      <c r="L808" s="664">
        <v>38.399999999999991</v>
      </c>
      <c r="M808" s="664">
        <v>2</v>
      </c>
      <c r="N808" s="665">
        <v>76.799999999999983</v>
      </c>
    </row>
    <row r="809" spans="1:14" ht="14.4" customHeight="1" x14ac:dyDescent="0.3">
      <c r="A809" s="660" t="s">
        <v>588</v>
      </c>
      <c r="B809" s="661" t="s">
        <v>589</v>
      </c>
      <c r="C809" s="662" t="s">
        <v>598</v>
      </c>
      <c r="D809" s="663" t="s">
        <v>3987</v>
      </c>
      <c r="E809" s="662" t="s">
        <v>616</v>
      </c>
      <c r="F809" s="663" t="s">
        <v>3992</v>
      </c>
      <c r="G809" s="662" t="s">
        <v>653</v>
      </c>
      <c r="H809" s="662" t="s">
        <v>1145</v>
      </c>
      <c r="I809" s="662" t="s">
        <v>237</v>
      </c>
      <c r="J809" s="662" t="s">
        <v>1146</v>
      </c>
      <c r="K809" s="662"/>
      <c r="L809" s="664">
        <v>142.13162651323918</v>
      </c>
      <c r="M809" s="664">
        <v>12</v>
      </c>
      <c r="N809" s="665">
        <v>1705.5795181588701</v>
      </c>
    </row>
    <row r="810" spans="1:14" ht="14.4" customHeight="1" x14ac:dyDescent="0.3">
      <c r="A810" s="660" t="s">
        <v>588</v>
      </c>
      <c r="B810" s="661" t="s">
        <v>589</v>
      </c>
      <c r="C810" s="662" t="s">
        <v>598</v>
      </c>
      <c r="D810" s="663" t="s">
        <v>3987</v>
      </c>
      <c r="E810" s="662" t="s">
        <v>616</v>
      </c>
      <c r="F810" s="663" t="s">
        <v>3992</v>
      </c>
      <c r="G810" s="662" t="s">
        <v>653</v>
      </c>
      <c r="H810" s="662" t="s">
        <v>1147</v>
      </c>
      <c r="I810" s="662" t="s">
        <v>237</v>
      </c>
      <c r="J810" s="662" t="s">
        <v>1148</v>
      </c>
      <c r="K810" s="662"/>
      <c r="L810" s="664">
        <v>99.726246491576106</v>
      </c>
      <c r="M810" s="664">
        <v>91</v>
      </c>
      <c r="N810" s="665">
        <v>9075.0884307334254</v>
      </c>
    </row>
    <row r="811" spans="1:14" ht="14.4" customHeight="1" x14ac:dyDescent="0.3">
      <c r="A811" s="660" t="s">
        <v>588</v>
      </c>
      <c r="B811" s="661" t="s">
        <v>589</v>
      </c>
      <c r="C811" s="662" t="s">
        <v>598</v>
      </c>
      <c r="D811" s="663" t="s">
        <v>3987</v>
      </c>
      <c r="E811" s="662" t="s">
        <v>616</v>
      </c>
      <c r="F811" s="663" t="s">
        <v>3992</v>
      </c>
      <c r="G811" s="662" t="s">
        <v>653</v>
      </c>
      <c r="H811" s="662" t="s">
        <v>1155</v>
      </c>
      <c r="I811" s="662" t="s">
        <v>1156</v>
      </c>
      <c r="J811" s="662" t="s">
        <v>1157</v>
      </c>
      <c r="K811" s="662" t="s">
        <v>954</v>
      </c>
      <c r="L811" s="664">
        <v>28.349958514590355</v>
      </c>
      <c r="M811" s="664">
        <v>6</v>
      </c>
      <c r="N811" s="665">
        <v>170.09975108754213</v>
      </c>
    </row>
    <row r="812" spans="1:14" ht="14.4" customHeight="1" x14ac:dyDescent="0.3">
      <c r="A812" s="660" t="s">
        <v>588</v>
      </c>
      <c r="B812" s="661" t="s">
        <v>589</v>
      </c>
      <c r="C812" s="662" t="s">
        <v>598</v>
      </c>
      <c r="D812" s="663" t="s">
        <v>3987</v>
      </c>
      <c r="E812" s="662" t="s">
        <v>616</v>
      </c>
      <c r="F812" s="663" t="s">
        <v>3992</v>
      </c>
      <c r="G812" s="662" t="s">
        <v>653</v>
      </c>
      <c r="H812" s="662" t="s">
        <v>1158</v>
      </c>
      <c r="I812" s="662" t="s">
        <v>1159</v>
      </c>
      <c r="J812" s="662" t="s">
        <v>1160</v>
      </c>
      <c r="K812" s="662" t="s">
        <v>1161</v>
      </c>
      <c r="L812" s="664">
        <v>93.16000290064683</v>
      </c>
      <c r="M812" s="664">
        <v>9</v>
      </c>
      <c r="N812" s="665">
        <v>838.44002610582152</v>
      </c>
    </row>
    <row r="813" spans="1:14" ht="14.4" customHeight="1" x14ac:dyDescent="0.3">
      <c r="A813" s="660" t="s">
        <v>588</v>
      </c>
      <c r="B813" s="661" t="s">
        <v>589</v>
      </c>
      <c r="C813" s="662" t="s">
        <v>598</v>
      </c>
      <c r="D813" s="663" t="s">
        <v>3987</v>
      </c>
      <c r="E813" s="662" t="s">
        <v>616</v>
      </c>
      <c r="F813" s="663" t="s">
        <v>3992</v>
      </c>
      <c r="G813" s="662" t="s">
        <v>653</v>
      </c>
      <c r="H813" s="662" t="s">
        <v>2988</v>
      </c>
      <c r="I813" s="662" t="s">
        <v>2989</v>
      </c>
      <c r="J813" s="662" t="s">
        <v>2990</v>
      </c>
      <c r="K813" s="662" t="s">
        <v>996</v>
      </c>
      <c r="L813" s="664">
        <v>166.09</v>
      </c>
      <c r="M813" s="664">
        <v>1</v>
      </c>
      <c r="N813" s="665">
        <v>166.09</v>
      </c>
    </row>
    <row r="814" spans="1:14" ht="14.4" customHeight="1" x14ac:dyDescent="0.3">
      <c r="A814" s="660" t="s">
        <v>588</v>
      </c>
      <c r="B814" s="661" t="s">
        <v>589</v>
      </c>
      <c r="C814" s="662" t="s">
        <v>598</v>
      </c>
      <c r="D814" s="663" t="s">
        <v>3987</v>
      </c>
      <c r="E814" s="662" t="s">
        <v>616</v>
      </c>
      <c r="F814" s="663" t="s">
        <v>3992</v>
      </c>
      <c r="G814" s="662" t="s">
        <v>653</v>
      </c>
      <c r="H814" s="662" t="s">
        <v>2991</v>
      </c>
      <c r="I814" s="662" t="s">
        <v>2992</v>
      </c>
      <c r="J814" s="662" t="s">
        <v>1131</v>
      </c>
      <c r="K814" s="662" t="s">
        <v>2993</v>
      </c>
      <c r="L814" s="664">
        <v>59.311655549753752</v>
      </c>
      <c r="M814" s="664">
        <v>19</v>
      </c>
      <c r="N814" s="665">
        <v>1126.9214554453213</v>
      </c>
    </row>
    <row r="815" spans="1:14" ht="14.4" customHeight="1" x14ac:dyDescent="0.3">
      <c r="A815" s="660" t="s">
        <v>588</v>
      </c>
      <c r="B815" s="661" t="s">
        <v>589</v>
      </c>
      <c r="C815" s="662" t="s">
        <v>598</v>
      </c>
      <c r="D815" s="663" t="s">
        <v>3987</v>
      </c>
      <c r="E815" s="662" t="s">
        <v>616</v>
      </c>
      <c r="F815" s="663" t="s">
        <v>3992</v>
      </c>
      <c r="G815" s="662" t="s">
        <v>653</v>
      </c>
      <c r="H815" s="662" t="s">
        <v>1162</v>
      </c>
      <c r="I815" s="662" t="s">
        <v>1163</v>
      </c>
      <c r="J815" s="662" t="s">
        <v>1164</v>
      </c>
      <c r="K815" s="662" t="s">
        <v>620</v>
      </c>
      <c r="L815" s="664">
        <v>64.079033569840817</v>
      </c>
      <c r="M815" s="664">
        <v>85</v>
      </c>
      <c r="N815" s="665">
        <v>5446.7178534364693</v>
      </c>
    </row>
    <row r="816" spans="1:14" ht="14.4" customHeight="1" x14ac:dyDescent="0.3">
      <c r="A816" s="660" t="s">
        <v>588</v>
      </c>
      <c r="B816" s="661" t="s">
        <v>589</v>
      </c>
      <c r="C816" s="662" t="s">
        <v>598</v>
      </c>
      <c r="D816" s="663" t="s">
        <v>3987</v>
      </c>
      <c r="E816" s="662" t="s">
        <v>616</v>
      </c>
      <c r="F816" s="663" t="s">
        <v>3992</v>
      </c>
      <c r="G816" s="662" t="s">
        <v>653</v>
      </c>
      <c r="H816" s="662" t="s">
        <v>1165</v>
      </c>
      <c r="I816" s="662" t="s">
        <v>1166</v>
      </c>
      <c r="J816" s="662" t="s">
        <v>1167</v>
      </c>
      <c r="K816" s="662" t="s">
        <v>1168</v>
      </c>
      <c r="L816" s="664">
        <v>115.08729060955451</v>
      </c>
      <c r="M816" s="664">
        <v>31</v>
      </c>
      <c r="N816" s="665">
        <v>3567.7060088961898</v>
      </c>
    </row>
    <row r="817" spans="1:14" ht="14.4" customHeight="1" x14ac:dyDescent="0.3">
      <c r="A817" s="660" t="s">
        <v>588</v>
      </c>
      <c r="B817" s="661" t="s">
        <v>589</v>
      </c>
      <c r="C817" s="662" t="s">
        <v>598</v>
      </c>
      <c r="D817" s="663" t="s">
        <v>3987</v>
      </c>
      <c r="E817" s="662" t="s">
        <v>616</v>
      </c>
      <c r="F817" s="663" t="s">
        <v>3992</v>
      </c>
      <c r="G817" s="662" t="s">
        <v>653</v>
      </c>
      <c r="H817" s="662" t="s">
        <v>1169</v>
      </c>
      <c r="I817" s="662" t="s">
        <v>1170</v>
      </c>
      <c r="J817" s="662" t="s">
        <v>1171</v>
      </c>
      <c r="K817" s="662" t="s">
        <v>1172</v>
      </c>
      <c r="L817" s="664">
        <v>25.170033632176061</v>
      </c>
      <c r="M817" s="664">
        <v>10</v>
      </c>
      <c r="N817" s="665">
        <v>251.7003363217606</v>
      </c>
    </row>
    <row r="818" spans="1:14" ht="14.4" customHeight="1" x14ac:dyDescent="0.3">
      <c r="A818" s="660" t="s">
        <v>588</v>
      </c>
      <c r="B818" s="661" t="s">
        <v>589</v>
      </c>
      <c r="C818" s="662" t="s">
        <v>598</v>
      </c>
      <c r="D818" s="663" t="s">
        <v>3987</v>
      </c>
      <c r="E818" s="662" t="s">
        <v>616</v>
      </c>
      <c r="F818" s="663" t="s">
        <v>3992</v>
      </c>
      <c r="G818" s="662" t="s">
        <v>653</v>
      </c>
      <c r="H818" s="662" t="s">
        <v>2994</v>
      </c>
      <c r="I818" s="662" t="s">
        <v>2995</v>
      </c>
      <c r="J818" s="662" t="s">
        <v>1376</v>
      </c>
      <c r="K818" s="662" t="s">
        <v>1394</v>
      </c>
      <c r="L818" s="664">
        <v>121.44044496294907</v>
      </c>
      <c r="M818" s="664">
        <v>2</v>
      </c>
      <c r="N818" s="665">
        <v>242.88088992589815</v>
      </c>
    </row>
    <row r="819" spans="1:14" ht="14.4" customHeight="1" x14ac:dyDescent="0.3">
      <c r="A819" s="660" t="s">
        <v>588</v>
      </c>
      <c r="B819" s="661" t="s">
        <v>589</v>
      </c>
      <c r="C819" s="662" t="s">
        <v>598</v>
      </c>
      <c r="D819" s="663" t="s">
        <v>3987</v>
      </c>
      <c r="E819" s="662" t="s">
        <v>616</v>
      </c>
      <c r="F819" s="663" t="s">
        <v>3992</v>
      </c>
      <c r="G819" s="662" t="s">
        <v>653</v>
      </c>
      <c r="H819" s="662" t="s">
        <v>1177</v>
      </c>
      <c r="I819" s="662" t="s">
        <v>1178</v>
      </c>
      <c r="J819" s="662" t="s">
        <v>1179</v>
      </c>
      <c r="K819" s="662" t="s">
        <v>1180</v>
      </c>
      <c r="L819" s="664">
        <v>121.85738730994109</v>
      </c>
      <c r="M819" s="664">
        <v>12</v>
      </c>
      <c r="N819" s="665">
        <v>1462.2886477192931</v>
      </c>
    </row>
    <row r="820" spans="1:14" ht="14.4" customHeight="1" x14ac:dyDescent="0.3">
      <c r="A820" s="660" t="s">
        <v>588</v>
      </c>
      <c r="B820" s="661" t="s">
        <v>589</v>
      </c>
      <c r="C820" s="662" t="s">
        <v>598</v>
      </c>
      <c r="D820" s="663" t="s">
        <v>3987</v>
      </c>
      <c r="E820" s="662" t="s">
        <v>616</v>
      </c>
      <c r="F820" s="663" t="s">
        <v>3992</v>
      </c>
      <c r="G820" s="662" t="s">
        <v>653</v>
      </c>
      <c r="H820" s="662" t="s">
        <v>1185</v>
      </c>
      <c r="I820" s="662" t="s">
        <v>1186</v>
      </c>
      <c r="J820" s="662" t="s">
        <v>1187</v>
      </c>
      <c r="K820" s="662" t="s">
        <v>1188</v>
      </c>
      <c r="L820" s="664">
        <v>42.429398421063297</v>
      </c>
      <c r="M820" s="664">
        <v>17</v>
      </c>
      <c r="N820" s="665">
        <v>721.29977315807605</v>
      </c>
    </row>
    <row r="821" spans="1:14" ht="14.4" customHeight="1" x14ac:dyDescent="0.3">
      <c r="A821" s="660" t="s">
        <v>588</v>
      </c>
      <c r="B821" s="661" t="s">
        <v>589</v>
      </c>
      <c r="C821" s="662" t="s">
        <v>598</v>
      </c>
      <c r="D821" s="663" t="s">
        <v>3987</v>
      </c>
      <c r="E821" s="662" t="s">
        <v>616</v>
      </c>
      <c r="F821" s="663" t="s">
        <v>3992</v>
      </c>
      <c r="G821" s="662" t="s">
        <v>653</v>
      </c>
      <c r="H821" s="662" t="s">
        <v>1189</v>
      </c>
      <c r="I821" s="662" t="s">
        <v>1190</v>
      </c>
      <c r="J821" s="662" t="s">
        <v>1191</v>
      </c>
      <c r="K821" s="662" t="s">
        <v>1192</v>
      </c>
      <c r="L821" s="664">
        <v>71.574173391486028</v>
      </c>
      <c r="M821" s="664">
        <v>19</v>
      </c>
      <c r="N821" s="665">
        <v>1359.9092944382346</v>
      </c>
    </row>
    <row r="822" spans="1:14" ht="14.4" customHeight="1" x14ac:dyDescent="0.3">
      <c r="A822" s="660" t="s">
        <v>588</v>
      </c>
      <c r="B822" s="661" t="s">
        <v>589</v>
      </c>
      <c r="C822" s="662" t="s">
        <v>598</v>
      </c>
      <c r="D822" s="663" t="s">
        <v>3987</v>
      </c>
      <c r="E822" s="662" t="s">
        <v>616</v>
      </c>
      <c r="F822" s="663" t="s">
        <v>3992</v>
      </c>
      <c r="G822" s="662" t="s">
        <v>653</v>
      </c>
      <c r="H822" s="662" t="s">
        <v>2996</v>
      </c>
      <c r="I822" s="662" t="s">
        <v>2997</v>
      </c>
      <c r="J822" s="662" t="s">
        <v>1199</v>
      </c>
      <c r="K822" s="662" t="s">
        <v>2998</v>
      </c>
      <c r="L822" s="664">
        <v>80.032142857142858</v>
      </c>
      <c r="M822" s="664">
        <v>21</v>
      </c>
      <c r="N822" s="665">
        <v>1680.675</v>
      </c>
    </row>
    <row r="823" spans="1:14" ht="14.4" customHeight="1" x14ac:dyDescent="0.3">
      <c r="A823" s="660" t="s">
        <v>588</v>
      </c>
      <c r="B823" s="661" t="s">
        <v>589</v>
      </c>
      <c r="C823" s="662" t="s">
        <v>598</v>
      </c>
      <c r="D823" s="663" t="s">
        <v>3987</v>
      </c>
      <c r="E823" s="662" t="s">
        <v>616</v>
      </c>
      <c r="F823" s="663" t="s">
        <v>3992</v>
      </c>
      <c r="G823" s="662" t="s">
        <v>653</v>
      </c>
      <c r="H823" s="662" t="s">
        <v>1197</v>
      </c>
      <c r="I823" s="662" t="s">
        <v>1198</v>
      </c>
      <c r="J823" s="662" t="s">
        <v>1199</v>
      </c>
      <c r="K823" s="662" t="s">
        <v>1200</v>
      </c>
      <c r="L823" s="664">
        <v>32.059420289855069</v>
      </c>
      <c r="M823" s="664">
        <v>69</v>
      </c>
      <c r="N823" s="665">
        <v>2212.1</v>
      </c>
    </row>
    <row r="824" spans="1:14" ht="14.4" customHeight="1" x14ac:dyDescent="0.3">
      <c r="A824" s="660" t="s">
        <v>588</v>
      </c>
      <c r="B824" s="661" t="s">
        <v>589</v>
      </c>
      <c r="C824" s="662" t="s">
        <v>598</v>
      </c>
      <c r="D824" s="663" t="s">
        <v>3987</v>
      </c>
      <c r="E824" s="662" t="s">
        <v>616</v>
      </c>
      <c r="F824" s="663" t="s">
        <v>3992</v>
      </c>
      <c r="G824" s="662" t="s">
        <v>653</v>
      </c>
      <c r="H824" s="662" t="s">
        <v>1205</v>
      </c>
      <c r="I824" s="662" t="s">
        <v>1206</v>
      </c>
      <c r="J824" s="662" t="s">
        <v>1207</v>
      </c>
      <c r="K824" s="662" t="s">
        <v>1208</v>
      </c>
      <c r="L824" s="664">
        <v>72.050000000000011</v>
      </c>
      <c r="M824" s="664">
        <v>2</v>
      </c>
      <c r="N824" s="665">
        <v>144.10000000000002</v>
      </c>
    </row>
    <row r="825" spans="1:14" ht="14.4" customHeight="1" x14ac:dyDescent="0.3">
      <c r="A825" s="660" t="s">
        <v>588</v>
      </c>
      <c r="B825" s="661" t="s">
        <v>589</v>
      </c>
      <c r="C825" s="662" t="s">
        <v>598</v>
      </c>
      <c r="D825" s="663" t="s">
        <v>3987</v>
      </c>
      <c r="E825" s="662" t="s">
        <v>616</v>
      </c>
      <c r="F825" s="663" t="s">
        <v>3992</v>
      </c>
      <c r="G825" s="662" t="s">
        <v>653</v>
      </c>
      <c r="H825" s="662" t="s">
        <v>1209</v>
      </c>
      <c r="I825" s="662" t="s">
        <v>1210</v>
      </c>
      <c r="J825" s="662" t="s">
        <v>919</v>
      </c>
      <c r="K825" s="662" t="s">
        <v>1211</v>
      </c>
      <c r="L825" s="664">
        <v>61.38</v>
      </c>
      <c r="M825" s="664">
        <v>4</v>
      </c>
      <c r="N825" s="665">
        <v>245.52</v>
      </c>
    </row>
    <row r="826" spans="1:14" ht="14.4" customHeight="1" x14ac:dyDescent="0.3">
      <c r="A826" s="660" t="s">
        <v>588</v>
      </c>
      <c r="B826" s="661" t="s">
        <v>589</v>
      </c>
      <c r="C826" s="662" t="s">
        <v>598</v>
      </c>
      <c r="D826" s="663" t="s">
        <v>3987</v>
      </c>
      <c r="E826" s="662" t="s">
        <v>616</v>
      </c>
      <c r="F826" s="663" t="s">
        <v>3992</v>
      </c>
      <c r="G826" s="662" t="s">
        <v>653</v>
      </c>
      <c r="H826" s="662" t="s">
        <v>1214</v>
      </c>
      <c r="I826" s="662" t="s">
        <v>1215</v>
      </c>
      <c r="J826" s="662" t="s">
        <v>1216</v>
      </c>
      <c r="K826" s="662" t="s">
        <v>1217</v>
      </c>
      <c r="L826" s="664">
        <v>19.093879996543173</v>
      </c>
      <c r="M826" s="664">
        <v>111</v>
      </c>
      <c r="N826" s="665">
        <v>2119.4206796162921</v>
      </c>
    </row>
    <row r="827" spans="1:14" ht="14.4" customHeight="1" x14ac:dyDescent="0.3">
      <c r="A827" s="660" t="s">
        <v>588</v>
      </c>
      <c r="B827" s="661" t="s">
        <v>589</v>
      </c>
      <c r="C827" s="662" t="s">
        <v>598</v>
      </c>
      <c r="D827" s="663" t="s">
        <v>3987</v>
      </c>
      <c r="E827" s="662" t="s">
        <v>616</v>
      </c>
      <c r="F827" s="663" t="s">
        <v>3992</v>
      </c>
      <c r="G827" s="662" t="s">
        <v>653</v>
      </c>
      <c r="H827" s="662" t="s">
        <v>2999</v>
      </c>
      <c r="I827" s="662" t="s">
        <v>3000</v>
      </c>
      <c r="J827" s="662" t="s">
        <v>1220</v>
      </c>
      <c r="K827" s="662" t="s">
        <v>3001</v>
      </c>
      <c r="L827" s="664">
        <v>150.8296776074381</v>
      </c>
      <c r="M827" s="664">
        <v>2</v>
      </c>
      <c r="N827" s="665">
        <v>301.6593552148762</v>
      </c>
    </row>
    <row r="828" spans="1:14" ht="14.4" customHeight="1" x14ac:dyDescent="0.3">
      <c r="A828" s="660" t="s">
        <v>588</v>
      </c>
      <c r="B828" s="661" t="s">
        <v>589</v>
      </c>
      <c r="C828" s="662" t="s">
        <v>598</v>
      </c>
      <c r="D828" s="663" t="s">
        <v>3987</v>
      </c>
      <c r="E828" s="662" t="s">
        <v>616</v>
      </c>
      <c r="F828" s="663" t="s">
        <v>3992</v>
      </c>
      <c r="G828" s="662" t="s">
        <v>653</v>
      </c>
      <c r="H828" s="662" t="s">
        <v>1218</v>
      </c>
      <c r="I828" s="662" t="s">
        <v>1219</v>
      </c>
      <c r="J828" s="662" t="s">
        <v>1220</v>
      </c>
      <c r="K828" s="662" t="s">
        <v>1221</v>
      </c>
      <c r="L828" s="664">
        <v>36.260051795150105</v>
      </c>
      <c r="M828" s="664">
        <v>21</v>
      </c>
      <c r="N828" s="665">
        <v>761.46108769815214</v>
      </c>
    </row>
    <row r="829" spans="1:14" ht="14.4" customHeight="1" x14ac:dyDescent="0.3">
      <c r="A829" s="660" t="s">
        <v>588</v>
      </c>
      <c r="B829" s="661" t="s">
        <v>589</v>
      </c>
      <c r="C829" s="662" t="s">
        <v>598</v>
      </c>
      <c r="D829" s="663" t="s">
        <v>3987</v>
      </c>
      <c r="E829" s="662" t="s">
        <v>616</v>
      </c>
      <c r="F829" s="663" t="s">
        <v>3992</v>
      </c>
      <c r="G829" s="662" t="s">
        <v>653</v>
      </c>
      <c r="H829" s="662" t="s">
        <v>1226</v>
      </c>
      <c r="I829" s="662" t="s">
        <v>1227</v>
      </c>
      <c r="J829" s="662" t="s">
        <v>1224</v>
      </c>
      <c r="K829" s="662" t="s">
        <v>1228</v>
      </c>
      <c r="L829" s="664">
        <v>64.540000000000006</v>
      </c>
      <c r="M829" s="664">
        <v>7</v>
      </c>
      <c r="N829" s="665">
        <v>451.78000000000009</v>
      </c>
    </row>
    <row r="830" spans="1:14" ht="14.4" customHeight="1" x14ac:dyDescent="0.3">
      <c r="A830" s="660" t="s">
        <v>588</v>
      </c>
      <c r="B830" s="661" t="s">
        <v>589</v>
      </c>
      <c r="C830" s="662" t="s">
        <v>598</v>
      </c>
      <c r="D830" s="663" t="s">
        <v>3987</v>
      </c>
      <c r="E830" s="662" t="s">
        <v>616</v>
      </c>
      <c r="F830" s="663" t="s">
        <v>3992</v>
      </c>
      <c r="G830" s="662" t="s">
        <v>653</v>
      </c>
      <c r="H830" s="662" t="s">
        <v>3002</v>
      </c>
      <c r="I830" s="662" t="s">
        <v>3003</v>
      </c>
      <c r="J830" s="662" t="s">
        <v>3004</v>
      </c>
      <c r="K830" s="662" t="s">
        <v>3005</v>
      </c>
      <c r="L830" s="664">
        <v>105.85966282943859</v>
      </c>
      <c r="M830" s="664">
        <v>1</v>
      </c>
      <c r="N830" s="665">
        <v>105.85966282943859</v>
      </c>
    </row>
    <row r="831" spans="1:14" ht="14.4" customHeight="1" x14ac:dyDescent="0.3">
      <c r="A831" s="660" t="s">
        <v>588</v>
      </c>
      <c r="B831" s="661" t="s">
        <v>589</v>
      </c>
      <c r="C831" s="662" t="s">
        <v>598</v>
      </c>
      <c r="D831" s="663" t="s">
        <v>3987</v>
      </c>
      <c r="E831" s="662" t="s">
        <v>616</v>
      </c>
      <c r="F831" s="663" t="s">
        <v>3992</v>
      </c>
      <c r="G831" s="662" t="s">
        <v>653</v>
      </c>
      <c r="H831" s="662" t="s">
        <v>3006</v>
      </c>
      <c r="I831" s="662" t="s">
        <v>3007</v>
      </c>
      <c r="J831" s="662" t="s">
        <v>3008</v>
      </c>
      <c r="K831" s="662" t="s">
        <v>3009</v>
      </c>
      <c r="L831" s="664">
        <v>235.13</v>
      </c>
      <c r="M831" s="664">
        <v>2</v>
      </c>
      <c r="N831" s="665">
        <v>470.26</v>
      </c>
    </row>
    <row r="832" spans="1:14" ht="14.4" customHeight="1" x14ac:dyDescent="0.3">
      <c r="A832" s="660" t="s">
        <v>588</v>
      </c>
      <c r="B832" s="661" t="s">
        <v>589</v>
      </c>
      <c r="C832" s="662" t="s">
        <v>598</v>
      </c>
      <c r="D832" s="663" t="s">
        <v>3987</v>
      </c>
      <c r="E832" s="662" t="s">
        <v>616</v>
      </c>
      <c r="F832" s="663" t="s">
        <v>3992</v>
      </c>
      <c r="G832" s="662" t="s">
        <v>653</v>
      </c>
      <c r="H832" s="662" t="s">
        <v>3010</v>
      </c>
      <c r="I832" s="662" t="s">
        <v>3011</v>
      </c>
      <c r="J832" s="662" t="s">
        <v>3012</v>
      </c>
      <c r="K832" s="662" t="s">
        <v>1394</v>
      </c>
      <c r="L832" s="664">
        <v>120.56328406999182</v>
      </c>
      <c r="M832" s="664">
        <v>9</v>
      </c>
      <c r="N832" s="665">
        <v>1085.0695566299264</v>
      </c>
    </row>
    <row r="833" spans="1:14" ht="14.4" customHeight="1" x14ac:dyDescent="0.3">
      <c r="A833" s="660" t="s">
        <v>588</v>
      </c>
      <c r="B833" s="661" t="s">
        <v>589</v>
      </c>
      <c r="C833" s="662" t="s">
        <v>598</v>
      </c>
      <c r="D833" s="663" t="s">
        <v>3987</v>
      </c>
      <c r="E833" s="662" t="s">
        <v>616</v>
      </c>
      <c r="F833" s="663" t="s">
        <v>3992</v>
      </c>
      <c r="G833" s="662" t="s">
        <v>653</v>
      </c>
      <c r="H833" s="662" t="s">
        <v>1236</v>
      </c>
      <c r="I833" s="662" t="s">
        <v>237</v>
      </c>
      <c r="J833" s="662" t="s">
        <v>1237</v>
      </c>
      <c r="K833" s="662"/>
      <c r="L833" s="664">
        <v>191.13081687799547</v>
      </c>
      <c r="M833" s="664">
        <v>16</v>
      </c>
      <c r="N833" s="665">
        <v>3058.0930700479275</v>
      </c>
    </row>
    <row r="834" spans="1:14" ht="14.4" customHeight="1" x14ac:dyDescent="0.3">
      <c r="A834" s="660" t="s">
        <v>588</v>
      </c>
      <c r="B834" s="661" t="s">
        <v>589</v>
      </c>
      <c r="C834" s="662" t="s">
        <v>598</v>
      </c>
      <c r="D834" s="663" t="s">
        <v>3987</v>
      </c>
      <c r="E834" s="662" t="s">
        <v>616</v>
      </c>
      <c r="F834" s="663" t="s">
        <v>3992</v>
      </c>
      <c r="G834" s="662" t="s">
        <v>653</v>
      </c>
      <c r="H834" s="662" t="s">
        <v>1238</v>
      </c>
      <c r="I834" s="662" t="s">
        <v>237</v>
      </c>
      <c r="J834" s="662" t="s">
        <v>1239</v>
      </c>
      <c r="K834" s="662"/>
      <c r="L834" s="664">
        <v>164.71008834011494</v>
      </c>
      <c r="M834" s="664">
        <v>9</v>
      </c>
      <c r="N834" s="665">
        <v>1482.3907950610344</v>
      </c>
    </row>
    <row r="835" spans="1:14" ht="14.4" customHeight="1" x14ac:dyDescent="0.3">
      <c r="A835" s="660" t="s">
        <v>588</v>
      </c>
      <c r="B835" s="661" t="s">
        <v>589</v>
      </c>
      <c r="C835" s="662" t="s">
        <v>598</v>
      </c>
      <c r="D835" s="663" t="s">
        <v>3987</v>
      </c>
      <c r="E835" s="662" t="s">
        <v>616</v>
      </c>
      <c r="F835" s="663" t="s">
        <v>3992</v>
      </c>
      <c r="G835" s="662" t="s">
        <v>653</v>
      </c>
      <c r="H835" s="662" t="s">
        <v>1240</v>
      </c>
      <c r="I835" s="662" t="s">
        <v>237</v>
      </c>
      <c r="J835" s="662" t="s">
        <v>1241</v>
      </c>
      <c r="K835" s="662"/>
      <c r="L835" s="664">
        <v>99.313489158706645</v>
      </c>
      <c r="M835" s="664">
        <v>58</v>
      </c>
      <c r="N835" s="665">
        <v>5760.1823712049854</v>
      </c>
    </row>
    <row r="836" spans="1:14" ht="14.4" customHeight="1" x14ac:dyDescent="0.3">
      <c r="A836" s="660" t="s">
        <v>588</v>
      </c>
      <c r="B836" s="661" t="s">
        <v>589</v>
      </c>
      <c r="C836" s="662" t="s">
        <v>598</v>
      </c>
      <c r="D836" s="663" t="s">
        <v>3987</v>
      </c>
      <c r="E836" s="662" t="s">
        <v>616</v>
      </c>
      <c r="F836" s="663" t="s">
        <v>3992</v>
      </c>
      <c r="G836" s="662" t="s">
        <v>653</v>
      </c>
      <c r="H836" s="662" t="s">
        <v>3013</v>
      </c>
      <c r="I836" s="662" t="s">
        <v>1065</v>
      </c>
      <c r="J836" s="662" t="s">
        <v>3014</v>
      </c>
      <c r="K836" s="662" t="s">
        <v>3015</v>
      </c>
      <c r="L836" s="664">
        <v>59.95000000000001</v>
      </c>
      <c r="M836" s="664">
        <v>4</v>
      </c>
      <c r="N836" s="665">
        <v>239.80000000000004</v>
      </c>
    </row>
    <row r="837" spans="1:14" ht="14.4" customHeight="1" x14ac:dyDescent="0.3">
      <c r="A837" s="660" t="s">
        <v>588</v>
      </c>
      <c r="B837" s="661" t="s">
        <v>589</v>
      </c>
      <c r="C837" s="662" t="s">
        <v>598</v>
      </c>
      <c r="D837" s="663" t="s">
        <v>3987</v>
      </c>
      <c r="E837" s="662" t="s">
        <v>616</v>
      </c>
      <c r="F837" s="663" t="s">
        <v>3992</v>
      </c>
      <c r="G837" s="662" t="s">
        <v>653</v>
      </c>
      <c r="H837" s="662" t="s">
        <v>1242</v>
      </c>
      <c r="I837" s="662" t="s">
        <v>1242</v>
      </c>
      <c r="J837" s="662" t="s">
        <v>655</v>
      </c>
      <c r="K837" s="662" t="s">
        <v>1243</v>
      </c>
      <c r="L837" s="664">
        <v>201.24986275959705</v>
      </c>
      <c r="M837" s="664">
        <v>94.9</v>
      </c>
      <c r="N837" s="665">
        <v>19098.61197588576</v>
      </c>
    </row>
    <row r="838" spans="1:14" ht="14.4" customHeight="1" x14ac:dyDescent="0.3">
      <c r="A838" s="660" t="s">
        <v>588</v>
      </c>
      <c r="B838" s="661" t="s">
        <v>589</v>
      </c>
      <c r="C838" s="662" t="s">
        <v>598</v>
      </c>
      <c r="D838" s="663" t="s">
        <v>3987</v>
      </c>
      <c r="E838" s="662" t="s">
        <v>616</v>
      </c>
      <c r="F838" s="663" t="s">
        <v>3992</v>
      </c>
      <c r="G838" s="662" t="s">
        <v>653</v>
      </c>
      <c r="H838" s="662" t="s">
        <v>3016</v>
      </c>
      <c r="I838" s="662" t="s">
        <v>3016</v>
      </c>
      <c r="J838" s="662" t="s">
        <v>3017</v>
      </c>
      <c r="K838" s="662" t="s">
        <v>3018</v>
      </c>
      <c r="L838" s="664">
        <v>103.7</v>
      </c>
      <c r="M838" s="664">
        <v>1</v>
      </c>
      <c r="N838" s="665">
        <v>103.7</v>
      </c>
    </row>
    <row r="839" spans="1:14" ht="14.4" customHeight="1" x14ac:dyDescent="0.3">
      <c r="A839" s="660" t="s">
        <v>588</v>
      </c>
      <c r="B839" s="661" t="s">
        <v>589</v>
      </c>
      <c r="C839" s="662" t="s">
        <v>598</v>
      </c>
      <c r="D839" s="663" t="s">
        <v>3987</v>
      </c>
      <c r="E839" s="662" t="s">
        <v>616</v>
      </c>
      <c r="F839" s="663" t="s">
        <v>3992</v>
      </c>
      <c r="G839" s="662" t="s">
        <v>653</v>
      </c>
      <c r="H839" s="662" t="s">
        <v>3019</v>
      </c>
      <c r="I839" s="662" t="s">
        <v>3020</v>
      </c>
      <c r="J839" s="662" t="s">
        <v>3021</v>
      </c>
      <c r="K839" s="662" t="s">
        <v>3022</v>
      </c>
      <c r="L839" s="664">
        <v>69.660000000000011</v>
      </c>
      <c r="M839" s="664">
        <v>1</v>
      </c>
      <c r="N839" s="665">
        <v>69.660000000000011</v>
      </c>
    </row>
    <row r="840" spans="1:14" ht="14.4" customHeight="1" x14ac:dyDescent="0.3">
      <c r="A840" s="660" t="s">
        <v>588</v>
      </c>
      <c r="B840" s="661" t="s">
        <v>589</v>
      </c>
      <c r="C840" s="662" t="s">
        <v>598</v>
      </c>
      <c r="D840" s="663" t="s">
        <v>3987</v>
      </c>
      <c r="E840" s="662" t="s">
        <v>616</v>
      </c>
      <c r="F840" s="663" t="s">
        <v>3992</v>
      </c>
      <c r="G840" s="662" t="s">
        <v>653</v>
      </c>
      <c r="H840" s="662" t="s">
        <v>3023</v>
      </c>
      <c r="I840" s="662" t="s">
        <v>3024</v>
      </c>
      <c r="J840" s="662" t="s">
        <v>697</v>
      </c>
      <c r="K840" s="662" t="s">
        <v>3025</v>
      </c>
      <c r="L840" s="664">
        <v>40.909929124827599</v>
      </c>
      <c r="M840" s="664">
        <v>3</v>
      </c>
      <c r="N840" s="665">
        <v>122.7297873744828</v>
      </c>
    </row>
    <row r="841" spans="1:14" ht="14.4" customHeight="1" x14ac:dyDescent="0.3">
      <c r="A841" s="660" t="s">
        <v>588</v>
      </c>
      <c r="B841" s="661" t="s">
        <v>589</v>
      </c>
      <c r="C841" s="662" t="s">
        <v>598</v>
      </c>
      <c r="D841" s="663" t="s">
        <v>3987</v>
      </c>
      <c r="E841" s="662" t="s">
        <v>616</v>
      </c>
      <c r="F841" s="663" t="s">
        <v>3992</v>
      </c>
      <c r="G841" s="662" t="s">
        <v>653</v>
      </c>
      <c r="H841" s="662" t="s">
        <v>1244</v>
      </c>
      <c r="I841" s="662" t="s">
        <v>1245</v>
      </c>
      <c r="J841" s="662" t="s">
        <v>1246</v>
      </c>
      <c r="K841" s="662" t="s">
        <v>683</v>
      </c>
      <c r="L841" s="664">
        <v>59.720025136042203</v>
      </c>
      <c r="M841" s="664">
        <v>5</v>
      </c>
      <c r="N841" s="665">
        <v>298.60012568021102</v>
      </c>
    </row>
    <row r="842" spans="1:14" ht="14.4" customHeight="1" x14ac:dyDescent="0.3">
      <c r="A842" s="660" t="s">
        <v>588</v>
      </c>
      <c r="B842" s="661" t="s">
        <v>589</v>
      </c>
      <c r="C842" s="662" t="s">
        <v>598</v>
      </c>
      <c r="D842" s="663" t="s">
        <v>3987</v>
      </c>
      <c r="E842" s="662" t="s">
        <v>616</v>
      </c>
      <c r="F842" s="663" t="s">
        <v>3992</v>
      </c>
      <c r="G842" s="662" t="s">
        <v>653</v>
      </c>
      <c r="H842" s="662" t="s">
        <v>1247</v>
      </c>
      <c r="I842" s="662" t="s">
        <v>1248</v>
      </c>
      <c r="J842" s="662" t="s">
        <v>1249</v>
      </c>
      <c r="K842" s="662" t="s">
        <v>1250</v>
      </c>
      <c r="L842" s="664">
        <v>63.077575095711083</v>
      </c>
      <c r="M842" s="664">
        <v>16</v>
      </c>
      <c r="N842" s="665">
        <v>1009.2412015313773</v>
      </c>
    </row>
    <row r="843" spans="1:14" ht="14.4" customHeight="1" x14ac:dyDescent="0.3">
      <c r="A843" s="660" t="s">
        <v>588</v>
      </c>
      <c r="B843" s="661" t="s">
        <v>589</v>
      </c>
      <c r="C843" s="662" t="s">
        <v>598</v>
      </c>
      <c r="D843" s="663" t="s">
        <v>3987</v>
      </c>
      <c r="E843" s="662" t="s">
        <v>616</v>
      </c>
      <c r="F843" s="663" t="s">
        <v>3992</v>
      </c>
      <c r="G843" s="662" t="s">
        <v>653</v>
      </c>
      <c r="H843" s="662" t="s">
        <v>1251</v>
      </c>
      <c r="I843" s="662" t="s">
        <v>1252</v>
      </c>
      <c r="J843" s="662" t="s">
        <v>1253</v>
      </c>
      <c r="K843" s="662" t="s">
        <v>1254</v>
      </c>
      <c r="L843" s="664">
        <v>112.52994156980586</v>
      </c>
      <c r="M843" s="664">
        <v>22</v>
      </c>
      <c r="N843" s="665">
        <v>2475.6587145357289</v>
      </c>
    </row>
    <row r="844" spans="1:14" ht="14.4" customHeight="1" x14ac:dyDescent="0.3">
      <c r="A844" s="660" t="s">
        <v>588</v>
      </c>
      <c r="B844" s="661" t="s">
        <v>589</v>
      </c>
      <c r="C844" s="662" t="s">
        <v>598</v>
      </c>
      <c r="D844" s="663" t="s">
        <v>3987</v>
      </c>
      <c r="E844" s="662" t="s">
        <v>616</v>
      </c>
      <c r="F844" s="663" t="s">
        <v>3992</v>
      </c>
      <c r="G844" s="662" t="s">
        <v>653</v>
      </c>
      <c r="H844" s="662" t="s">
        <v>1263</v>
      </c>
      <c r="I844" s="662" t="s">
        <v>1264</v>
      </c>
      <c r="J844" s="662" t="s">
        <v>1265</v>
      </c>
      <c r="K844" s="662" t="s">
        <v>1266</v>
      </c>
      <c r="L844" s="664">
        <v>79.731486210182013</v>
      </c>
      <c r="M844" s="664">
        <v>7</v>
      </c>
      <c r="N844" s="665">
        <v>558.12040347127413</v>
      </c>
    </row>
    <row r="845" spans="1:14" ht="14.4" customHeight="1" x14ac:dyDescent="0.3">
      <c r="A845" s="660" t="s">
        <v>588</v>
      </c>
      <c r="B845" s="661" t="s">
        <v>589</v>
      </c>
      <c r="C845" s="662" t="s">
        <v>598</v>
      </c>
      <c r="D845" s="663" t="s">
        <v>3987</v>
      </c>
      <c r="E845" s="662" t="s">
        <v>616</v>
      </c>
      <c r="F845" s="663" t="s">
        <v>3992</v>
      </c>
      <c r="G845" s="662" t="s">
        <v>653</v>
      </c>
      <c r="H845" s="662" t="s">
        <v>1267</v>
      </c>
      <c r="I845" s="662" t="s">
        <v>1268</v>
      </c>
      <c r="J845" s="662" t="s">
        <v>1059</v>
      </c>
      <c r="K845" s="662" t="s">
        <v>1269</v>
      </c>
      <c r="L845" s="664">
        <v>76.834689102536601</v>
      </c>
      <c r="M845" s="664">
        <v>15</v>
      </c>
      <c r="N845" s="665">
        <v>1152.5203365380489</v>
      </c>
    </row>
    <row r="846" spans="1:14" ht="14.4" customHeight="1" x14ac:dyDescent="0.3">
      <c r="A846" s="660" t="s">
        <v>588</v>
      </c>
      <c r="B846" s="661" t="s">
        <v>589</v>
      </c>
      <c r="C846" s="662" t="s">
        <v>598</v>
      </c>
      <c r="D846" s="663" t="s">
        <v>3987</v>
      </c>
      <c r="E846" s="662" t="s">
        <v>616</v>
      </c>
      <c r="F846" s="663" t="s">
        <v>3992</v>
      </c>
      <c r="G846" s="662" t="s">
        <v>653</v>
      </c>
      <c r="H846" s="662" t="s">
        <v>1270</v>
      </c>
      <c r="I846" s="662" t="s">
        <v>1271</v>
      </c>
      <c r="J846" s="662" t="s">
        <v>1272</v>
      </c>
      <c r="K846" s="662" t="s">
        <v>1273</v>
      </c>
      <c r="L846" s="664">
        <v>119.14999999999999</v>
      </c>
      <c r="M846" s="664">
        <v>1</v>
      </c>
      <c r="N846" s="665">
        <v>119.14999999999999</v>
      </c>
    </row>
    <row r="847" spans="1:14" ht="14.4" customHeight="1" x14ac:dyDescent="0.3">
      <c r="A847" s="660" t="s">
        <v>588</v>
      </c>
      <c r="B847" s="661" t="s">
        <v>589</v>
      </c>
      <c r="C847" s="662" t="s">
        <v>598</v>
      </c>
      <c r="D847" s="663" t="s">
        <v>3987</v>
      </c>
      <c r="E847" s="662" t="s">
        <v>616</v>
      </c>
      <c r="F847" s="663" t="s">
        <v>3992</v>
      </c>
      <c r="G847" s="662" t="s">
        <v>653</v>
      </c>
      <c r="H847" s="662" t="s">
        <v>1274</v>
      </c>
      <c r="I847" s="662" t="s">
        <v>1275</v>
      </c>
      <c r="J847" s="662" t="s">
        <v>1276</v>
      </c>
      <c r="K847" s="662" t="s">
        <v>1277</v>
      </c>
      <c r="L847" s="664">
        <v>76.92</v>
      </c>
      <c r="M847" s="664">
        <v>1</v>
      </c>
      <c r="N847" s="665">
        <v>76.92</v>
      </c>
    </row>
    <row r="848" spans="1:14" ht="14.4" customHeight="1" x14ac:dyDescent="0.3">
      <c r="A848" s="660" t="s">
        <v>588</v>
      </c>
      <c r="B848" s="661" t="s">
        <v>589</v>
      </c>
      <c r="C848" s="662" t="s">
        <v>598</v>
      </c>
      <c r="D848" s="663" t="s">
        <v>3987</v>
      </c>
      <c r="E848" s="662" t="s">
        <v>616</v>
      </c>
      <c r="F848" s="663" t="s">
        <v>3992</v>
      </c>
      <c r="G848" s="662" t="s">
        <v>653</v>
      </c>
      <c r="H848" s="662" t="s">
        <v>1278</v>
      </c>
      <c r="I848" s="662" t="s">
        <v>1279</v>
      </c>
      <c r="J848" s="662" t="s">
        <v>1280</v>
      </c>
      <c r="K848" s="662" t="s">
        <v>1281</v>
      </c>
      <c r="L848" s="664">
        <v>65.879857374370047</v>
      </c>
      <c r="M848" s="664">
        <v>2</v>
      </c>
      <c r="N848" s="665">
        <v>131.75971474874009</v>
      </c>
    </row>
    <row r="849" spans="1:14" ht="14.4" customHeight="1" x14ac:dyDescent="0.3">
      <c r="A849" s="660" t="s">
        <v>588</v>
      </c>
      <c r="B849" s="661" t="s">
        <v>589</v>
      </c>
      <c r="C849" s="662" t="s">
        <v>598</v>
      </c>
      <c r="D849" s="663" t="s">
        <v>3987</v>
      </c>
      <c r="E849" s="662" t="s">
        <v>616</v>
      </c>
      <c r="F849" s="663" t="s">
        <v>3992</v>
      </c>
      <c r="G849" s="662" t="s">
        <v>653</v>
      </c>
      <c r="H849" s="662" t="s">
        <v>3026</v>
      </c>
      <c r="I849" s="662" t="s">
        <v>3027</v>
      </c>
      <c r="J849" s="662" t="s">
        <v>3028</v>
      </c>
      <c r="K849" s="662" t="s">
        <v>3029</v>
      </c>
      <c r="L849" s="664">
        <v>65.540576637223694</v>
      </c>
      <c r="M849" s="664">
        <v>3</v>
      </c>
      <c r="N849" s="665">
        <v>196.62172991167108</v>
      </c>
    </row>
    <row r="850" spans="1:14" ht="14.4" customHeight="1" x14ac:dyDescent="0.3">
      <c r="A850" s="660" t="s">
        <v>588</v>
      </c>
      <c r="B850" s="661" t="s">
        <v>589</v>
      </c>
      <c r="C850" s="662" t="s">
        <v>598</v>
      </c>
      <c r="D850" s="663" t="s">
        <v>3987</v>
      </c>
      <c r="E850" s="662" t="s">
        <v>616</v>
      </c>
      <c r="F850" s="663" t="s">
        <v>3992</v>
      </c>
      <c r="G850" s="662" t="s">
        <v>653</v>
      </c>
      <c r="H850" s="662" t="s">
        <v>3030</v>
      </c>
      <c r="I850" s="662" t="s">
        <v>3031</v>
      </c>
      <c r="J850" s="662" t="s">
        <v>3032</v>
      </c>
      <c r="K850" s="662" t="s">
        <v>3033</v>
      </c>
      <c r="L850" s="664">
        <v>117.56</v>
      </c>
      <c r="M850" s="664">
        <v>1</v>
      </c>
      <c r="N850" s="665">
        <v>117.56</v>
      </c>
    </row>
    <row r="851" spans="1:14" ht="14.4" customHeight="1" x14ac:dyDescent="0.3">
      <c r="A851" s="660" t="s">
        <v>588</v>
      </c>
      <c r="B851" s="661" t="s">
        <v>589</v>
      </c>
      <c r="C851" s="662" t="s">
        <v>598</v>
      </c>
      <c r="D851" s="663" t="s">
        <v>3987</v>
      </c>
      <c r="E851" s="662" t="s">
        <v>616</v>
      </c>
      <c r="F851" s="663" t="s">
        <v>3992</v>
      </c>
      <c r="G851" s="662" t="s">
        <v>653</v>
      </c>
      <c r="H851" s="662" t="s">
        <v>3034</v>
      </c>
      <c r="I851" s="662" t="s">
        <v>3035</v>
      </c>
      <c r="J851" s="662" t="s">
        <v>3036</v>
      </c>
      <c r="K851" s="662" t="s">
        <v>758</v>
      </c>
      <c r="L851" s="664">
        <v>42.29</v>
      </c>
      <c r="M851" s="664">
        <v>2</v>
      </c>
      <c r="N851" s="665">
        <v>84.58</v>
      </c>
    </row>
    <row r="852" spans="1:14" ht="14.4" customHeight="1" x14ac:dyDescent="0.3">
      <c r="A852" s="660" t="s">
        <v>588</v>
      </c>
      <c r="B852" s="661" t="s">
        <v>589</v>
      </c>
      <c r="C852" s="662" t="s">
        <v>598</v>
      </c>
      <c r="D852" s="663" t="s">
        <v>3987</v>
      </c>
      <c r="E852" s="662" t="s">
        <v>616</v>
      </c>
      <c r="F852" s="663" t="s">
        <v>3992</v>
      </c>
      <c r="G852" s="662" t="s">
        <v>653</v>
      </c>
      <c r="H852" s="662" t="s">
        <v>3037</v>
      </c>
      <c r="I852" s="662" t="s">
        <v>3038</v>
      </c>
      <c r="J852" s="662" t="s">
        <v>3039</v>
      </c>
      <c r="K852" s="662" t="s">
        <v>3040</v>
      </c>
      <c r="L852" s="664">
        <v>83.100000000000009</v>
      </c>
      <c r="M852" s="664">
        <v>1</v>
      </c>
      <c r="N852" s="665">
        <v>83.100000000000009</v>
      </c>
    </row>
    <row r="853" spans="1:14" ht="14.4" customHeight="1" x14ac:dyDescent="0.3">
      <c r="A853" s="660" t="s">
        <v>588</v>
      </c>
      <c r="B853" s="661" t="s">
        <v>589</v>
      </c>
      <c r="C853" s="662" t="s">
        <v>598</v>
      </c>
      <c r="D853" s="663" t="s">
        <v>3987</v>
      </c>
      <c r="E853" s="662" t="s">
        <v>616</v>
      </c>
      <c r="F853" s="663" t="s">
        <v>3992</v>
      </c>
      <c r="G853" s="662" t="s">
        <v>653</v>
      </c>
      <c r="H853" s="662" t="s">
        <v>3041</v>
      </c>
      <c r="I853" s="662" t="s">
        <v>3041</v>
      </c>
      <c r="J853" s="662" t="s">
        <v>3042</v>
      </c>
      <c r="K853" s="662" t="s">
        <v>1411</v>
      </c>
      <c r="L853" s="664">
        <v>43.779625997368818</v>
      </c>
      <c r="M853" s="664">
        <v>3</v>
      </c>
      <c r="N853" s="665">
        <v>131.33887799210646</v>
      </c>
    </row>
    <row r="854" spans="1:14" ht="14.4" customHeight="1" x14ac:dyDescent="0.3">
      <c r="A854" s="660" t="s">
        <v>588</v>
      </c>
      <c r="B854" s="661" t="s">
        <v>589</v>
      </c>
      <c r="C854" s="662" t="s">
        <v>598</v>
      </c>
      <c r="D854" s="663" t="s">
        <v>3987</v>
      </c>
      <c r="E854" s="662" t="s">
        <v>616</v>
      </c>
      <c r="F854" s="663" t="s">
        <v>3992</v>
      </c>
      <c r="G854" s="662" t="s">
        <v>653</v>
      </c>
      <c r="H854" s="662" t="s">
        <v>1282</v>
      </c>
      <c r="I854" s="662" t="s">
        <v>1283</v>
      </c>
      <c r="J854" s="662" t="s">
        <v>1284</v>
      </c>
      <c r="K854" s="662" t="s">
        <v>1161</v>
      </c>
      <c r="L854" s="664">
        <v>125.79</v>
      </c>
      <c r="M854" s="664">
        <v>1</v>
      </c>
      <c r="N854" s="665">
        <v>125.79</v>
      </c>
    </row>
    <row r="855" spans="1:14" ht="14.4" customHeight="1" x14ac:dyDescent="0.3">
      <c r="A855" s="660" t="s">
        <v>588</v>
      </c>
      <c r="B855" s="661" t="s">
        <v>589</v>
      </c>
      <c r="C855" s="662" t="s">
        <v>598</v>
      </c>
      <c r="D855" s="663" t="s">
        <v>3987</v>
      </c>
      <c r="E855" s="662" t="s">
        <v>616</v>
      </c>
      <c r="F855" s="663" t="s">
        <v>3992</v>
      </c>
      <c r="G855" s="662" t="s">
        <v>653</v>
      </c>
      <c r="H855" s="662" t="s">
        <v>1292</v>
      </c>
      <c r="I855" s="662" t="s">
        <v>1293</v>
      </c>
      <c r="J855" s="662" t="s">
        <v>1294</v>
      </c>
      <c r="K855" s="662" t="s">
        <v>1295</v>
      </c>
      <c r="L855" s="664">
        <v>37.790000000000013</v>
      </c>
      <c r="M855" s="664">
        <v>2</v>
      </c>
      <c r="N855" s="665">
        <v>75.580000000000027</v>
      </c>
    </row>
    <row r="856" spans="1:14" ht="14.4" customHeight="1" x14ac:dyDescent="0.3">
      <c r="A856" s="660" t="s">
        <v>588</v>
      </c>
      <c r="B856" s="661" t="s">
        <v>589</v>
      </c>
      <c r="C856" s="662" t="s">
        <v>598</v>
      </c>
      <c r="D856" s="663" t="s">
        <v>3987</v>
      </c>
      <c r="E856" s="662" t="s">
        <v>616</v>
      </c>
      <c r="F856" s="663" t="s">
        <v>3992</v>
      </c>
      <c r="G856" s="662" t="s">
        <v>653</v>
      </c>
      <c r="H856" s="662" t="s">
        <v>3043</v>
      </c>
      <c r="I856" s="662" t="s">
        <v>3044</v>
      </c>
      <c r="J856" s="662" t="s">
        <v>3045</v>
      </c>
      <c r="K856" s="662" t="s">
        <v>3046</v>
      </c>
      <c r="L856" s="664">
        <v>37.784101187127973</v>
      </c>
      <c r="M856" s="664">
        <v>10</v>
      </c>
      <c r="N856" s="665">
        <v>377.84101187127976</v>
      </c>
    </row>
    <row r="857" spans="1:14" ht="14.4" customHeight="1" x14ac:dyDescent="0.3">
      <c r="A857" s="660" t="s">
        <v>588</v>
      </c>
      <c r="B857" s="661" t="s">
        <v>589</v>
      </c>
      <c r="C857" s="662" t="s">
        <v>598</v>
      </c>
      <c r="D857" s="663" t="s">
        <v>3987</v>
      </c>
      <c r="E857" s="662" t="s">
        <v>616</v>
      </c>
      <c r="F857" s="663" t="s">
        <v>3992</v>
      </c>
      <c r="G857" s="662" t="s">
        <v>653</v>
      </c>
      <c r="H857" s="662" t="s">
        <v>3047</v>
      </c>
      <c r="I857" s="662" t="s">
        <v>3048</v>
      </c>
      <c r="J857" s="662" t="s">
        <v>3049</v>
      </c>
      <c r="K857" s="662" t="s">
        <v>3050</v>
      </c>
      <c r="L857" s="664">
        <v>95.44</v>
      </c>
      <c r="M857" s="664">
        <v>2</v>
      </c>
      <c r="N857" s="665">
        <v>190.88</v>
      </c>
    </row>
    <row r="858" spans="1:14" ht="14.4" customHeight="1" x14ac:dyDescent="0.3">
      <c r="A858" s="660" t="s">
        <v>588</v>
      </c>
      <c r="B858" s="661" t="s">
        <v>589</v>
      </c>
      <c r="C858" s="662" t="s">
        <v>598</v>
      </c>
      <c r="D858" s="663" t="s">
        <v>3987</v>
      </c>
      <c r="E858" s="662" t="s">
        <v>616</v>
      </c>
      <c r="F858" s="663" t="s">
        <v>3992</v>
      </c>
      <c r="G858" s="662" t="s">
        <v>653</v>
      </c>
      <c r="H858" s="662" t="s">
        <v>1303</v>
      </c>
      <c r="I858" s="662" t="s">
        <v>1304</v>
      </c>
      <c r="J858" s="662" t="s">
        <v>1305</v>
      </c>
      <c r="K858" s="662" t="s">
        <v>1306</v>
      </c>
      <c r="L858" s="664">
        <v>197.47</v>
      </c>
      <c r="M858" s="664">
        <v>11</v>
      </c>
      <c r="N858" s="665">
        <v>2172.17</v>
      </c>
    </row>
    <row r="859" spans="1:14" ht="14.4" customHeight="1" x14ac:dyDescent="0.3">
      <c r="A859" s="660" t="s">
        <v>588</v>
      </c>
      <c r="B859" s="661" t="s">
        <v>589</v>
      </c>
      <c r="C859" s="662" t="s">
        <v>598</v>
      </c>
      <c r="D859" s="663" t="s">
        <v>3987</v>
      </c>
      <c r="E859" s="662" t="s">
        <v>616</v>
      </c>
      <c r="F859" s="663" t="s">
        <v>3992</v>
      </c>
      <c r="G859" s="662" t="s">
        <v>653</v>
      </c>
      <c r="H859" s="662" t="s">
        <v>1307</v>
      </c>
      <c r="I859" s="662" t="s">
        <v>1308</v>
      </c>
      <c r="J859" s="662" t="s">
        <v>1309</v>
      </c>
      <c r="K859" s="662" t="s">
        <v>1310</v>
      </c>
      <c r="L859" s="664">
        <v>520.1019075295643</v>
      </c>
      <c r="M859" s="664">
        <v>12</v>
      </c>
      <c r="N859" s="665">
        <v>6241.2228903547721</v>
      </c>
    </row>
    <row r="860" spans="1:14" ht="14.4" customHeight="1" x14ac:dyDescent="0.3">
      <c r="A860" s="660" t="s">
        <v>588</v>
      </c>
      <c r="B860" s="661" t="s">
        <v>589</v>
      </c>
      <c r="C860" s="662" t="s">
        <v>598</v>
      </c>
      <c r="D860" s="663" t="s">
        <v>3987</v>
      </c>
      <c r="E860" s="662" t="s">
        <v>616</v>
      </c>
      <c r="F860" s="663" t="s">
        <v>3992</v>
      </c>
      <c r="G860" s="662" t="s">
        <v>653</v>
      </c>
      <c r="H860" s="662" t="s">
        <v>1311</v>
      </c>
      <c r="I860" s="662" t="s">
        <v>1312</v>
      </c>
      <c r="J860" s="662" t="s">
        <v>1313</v>
      </c>
      <c r="K860" s="662" t="s">
        <v>1314</v>
      </c>
      <c r="L860" s="664">
        <v>90.751999999999981</v>
      </c>
      <c r="M860" s="664">
        <v>5</v>
      </c>
      <c r="N860" s="665">
        <v>453.75999999999993</v>
      </c>
    </row>
    <row r="861" spans="1:14" ht="14.4" customHeight="1" x14ac:dyDescent="0.3">
      <c r="A861" s="660" t="s">
        <v>588</v>
      </c>
      <c r="B861" s="661" t="s">
        <v>589</v>
      </c>
      <c r="C861" s="662" t="s">
        <v>598</v>
      </c>
      <c r="D861" s="663" t="s">
        <v>3987</v>
      </c>
      <c r="E861" s="662" t="s">
        <v>616</v>
      </c>
      <c r="F861" s="663" t="s">
        <v>3992</v>
      </c>
      <c r="G861" s="662" t="s">
        <v>653</v>
      </c>
      <c r="H861" s="662" t="s">
        <v>1315</v>
      </c>
      <c r="I861" s="662" t="s">
        <v>1315</v>
      </c>
      <c r="J861" s="662" t="s">
        <v>1316</v>
      </c>
      <c r="K861" s="662" t="s">
        <v>1317</v>
      </c>
      <c r="L861" s="664">
        <v>41.480000000000004</v>
      </c>
      <c r="M861" s="664">
        <v>1</v>
      </c>
      <c r="N861" s="665">
        <v>41.480000000000004</v>
      </c>
    </row>
    <row r="862" spans="1:14" ht="14.4" customHeight="1" x14ac:dyDescent="0.3">
      <c r="A862" s="660" t="s">
        <v>588</v>
      </c>
      <c r="B862" s="661" t="s">
        <v>589</v>
      </c>
      <c r="C862" s="662" t="s">
        <v>598</v>
      </c>
      <c r="D862" s="663" t="s">
        <v>3987</v>
      </c>
      <c r="E862" s="662" t="s">
        <v>616</v>
      </c>
      <c r="F862" s="663" t="s">
        <v>3992</v>
      </c>
      <c r="G862" s="662" t="s">
        <v>653</v>
      </c>
      <c r="H862" s="662" t="s">
        <v>3051</v>
      </c>
      <c r="I862" s="662" t="s">
        <v>3051</v>
      </c>
      <c r="J862" s="662" t="s">
        <v>3052</v>
      </c>
      <c r="K862" s="662" t="s">
        <v>1377</v>
      </c>
      <c r="L862" s="664">
        <v>252.10006639677795</v>
      </c>
      <c r="M862" s="664">
        <v>2</v>
      </c>
      <c r="N862" s="665">
        <v>504.20013279355589</v>
      </c>
    </row>
    <row r="863" spans="1:14" ht="14.4" customHeight="1" x14ac:dyDescent="0.3">
      <c r="A863" s="660" t="s">
        <v>588</v>
      </c>
      <c r="B863" s="661" t="s">
        <v>589</v>
      </c>
      <c r="C863" s="662" t="s">
        <v>598</v>
      </c>
      <c r="D863" s="663" t="s">
        <v>3987</v>
      </c>
      <c r="E863" s="662" t="s">
        <v>616</v>
      </c>
      <c r="F863" s="663" t="s">
        <v>3992</v>
      </c>
      <c r="G863" s="662" t="s">
        <v>653</v>
      </c>
      <c r="H863" s="662" t="s">
        <v>1318</v>
      </c>
      <c r="I863" s="662" t="s">
        <v>1319</v>
      </c>
      <c r="J863" s="662" t="s">
        <v>1320</v>
      </c>
      <c r="K863" s="662" t="s">
        <v>1321</v>
      </c>
      <c r="L863" s="664">
        <v>67.480698423538769</v>
      </c>
      <c r="M863" s="664">
        <v>8</v>
      </c>
      <c r="N863" s="665">
        <v>539.84558738831015</v>
      </c>
    </row>
    <row r="864" spans="1:14" ht="14.4" customHeight="1" x14ac:dyDescent="0.3">
      <c r="A864" s="660" t="s">
        <v>588</v>
      </c>
      <c r="B864" s="661" t="s">
        <v>589</v>
      </c>
      <c r="C864" s="662" t="s">
        <v>598</v>
      </c>
      <c r="D864" s="663" t="s">
        <v>3987</v>
      </c>
      <c r="E864" s="662" t="s">
        <v>616</v>
      </c>
      <c r="F864" s="663" t="s">
        <v>3992</v>
      </c>
      <c r="G864" s="662" t="s">
        <v>653</v>
      </c>
      <c r="H864" s="662" t="s">
        <v>3053</v>
      </c>
      <c r="I864" s="662" t="s">
        <v>3054</v>
      </c>
      <c r="J864" s="662" t="s">
        <v>3055</v>
      </c>
      <c r="K864" s="662" t="s">
        <v>3056</v>
      </c>
      <c r="L864" s="664">
        <v>91.66500000000002</v>
      </c>
      <c r="M864" s="664">
        <v>4</v>
      </c>
      <c r="N864" s="665">
        <v>366.66000000000008</v>
      </c>
    </row>
    <row r="865" spans="1:14" ht="14.4" customHeight="1" x14ac:dyDescent="0.3">
      <c r="A865" s="660" t="s">
        <v>588</v>
      </c>
      <c r="B865" s="661" t="s">
        <v>589</v>
      </c>
      <c r="C865" s="662" t="s">
        <v>598</v>
      </c>
      <c r="D865" s="663" t="s">
        <v>3987</v>
      </c>
      <c r="E865" s="662" t="s">
        <v>616</v>
      </c>
      <c r="F865" s="663" t="s">
        <v>3992</v>
      </c>
      <c r="G865" s="662" t="s">
        <v>653</v>
      </c>
      <c r="H865" s="662" t="s">
        <v>1322</v>
      </c>
      <c r="I865" s="662" t="s">
        <v>1323</v>
      </c>
      <c r="J865" s="662" t="s">
        <v>1324</v>
      </c>
      <c r="K865" s="662" t="s">
        <v>1325</v>
      </c>
      <c r="L865" s="664">
        <v>474.27</v>
      </c>
      <c r="M865" s="664">
        <v>1</v>
      </c>
      <c r="N865" s="665">
        <v>474.27</v>
      </c>
    </row>
    <row r="866" spans="1:14" ht="14.4" customHeight="1" x14ac:dyDescent="0.3">
      <c r="A866" s="660" t="s">
        <v>588</v>
      </c>
      <c r="B866" s="661" t="s">
        <v>589</v>
      </c>
      <c r="C866" s="662" t="s">
        <v>598</v>
      </c>
      <c r="D866" s="663" t="s">
        <v>3987</v>
      </c>
      <c r="E866" s="662" t="s">
        <v>616</v>
      </c>
      <c r="F866" s="663" t="s">
        <v>3992</v>
      </c>
      <c r="G866" s="662" t="s">
        <v>653</v>
      </c>
      <c r="H866" s="662" t="s">
        <v>1326</v>
      </c>
      <c r="I866" s="662" t="s">
        <v>1327</v>
      </c>
      <c r="J866" s="662" t="s">
        <v>1328</v>
      </c>
      <c r="K866" s="662" t="s">
        <v>1329</v>
      </c>
      <c r="L866" s="664">
        <v>101.15044219239711</v>
      </c>
      <c r="M866" s="664">
        <v>5</v>
      </c>
      <c r="N866" s="665">
        <v>505.75221096198555</v>
      </c>
    </row>
    <row r="867" spans="1:14" ht="14.4" customHeight="1" x14ac:dyDescent="0.3">
      <c r="A867" s="660" t="s">
        <v>588</v>
      </c>
      <c r="B867" s="661" t="s">
        <v>589</v>
      </c>
      <c r="C867" s="662" t="s">
        <v>598</v>
      </c>
      <c r="D867" s="663" t="s">
        <v>3987</v>
      </c>
      <c r="E867" s="662" t="s">
        <v>616</v>
      </c>
      <c r="F867" s="663" t="s">
        <v>3992</v>
      </c>
      <c r="G867" s="662" t="s">
        <v>653</v>
      </c>
      <c r="H867" s="662" t="s">
        <v>3057</v>
      </c>
      <c r="I867" s="662" t="s">
        <v>3058</v>
      </c>
      <c r="J867" s="662" t="s">
        <v>3059</v>
      </c>
      <c r="K867" s="662" t="s">
        <v>3060</v>
      </c>
      <c r="L867" s="664">
        <v>47.379446112392316</v>
      </c>
      <c r="M867" s="664">
        <v>18</v>
      </c>
      <c r="N867" s="665">
        <v>852.83003002306168</v>
      </c>
    </row>
    <row r="868" spans="1:14" ht="14.4" customHeight="1" x14ac:dyDescent="0.3">
      <c r="A868" s="660" t="s">
        <v>588</v>
      </c>
      <c r="B868" s="661" t="s">
        <v>589</v>
      </c>
      <c r="C868" s="662" t="s">
        <v>598</v>
      </c>
      <c r="D868" s="663" t="s">
        <v>3987</v>
      </c>
      <c r="E868" s="662" t="s">
        <v>616</v>
      </c>
      <c r="F868" s="663" t="s">
        <v>3992</v>
      </c>
      <c r="G868" s="662" t="s">
        <v>653</v>
      </c>
      <c r="H868" s="662" t="s">
        <v>1330</v>
      </c>
      <c r="I868" s="662" t="s">
        <v>1331</v>
      </c>
      <c r="J868" s="662" t="s">
        <v>847</v>
      </c>
      <c r="K868" s="662" t="s">
        <v>1332</v>
      </c>
      <c r="L868" s="664">
        <v>61.198571428571427</v>
      </c>
      <c r="M868" s="664">
        <v>14</v>
      </c>
      <c r="N868" s="665">
        <v>856.78</v>
      </c>
    </row>
    <row r="869" spans="1:14" ht="14.4" customHeight="1" x14ac:dyDescent="0.3">
      <c r="A869" s="660" t="s">
        <v>588</v>
      </c>
      <c r="B869" s="661" t="s">
        <v>589</v>
      </c>
      <c r="C869" s="662" t="s">
        <v>598</v>
      </c>
      <c r="D869" s="663" t="s">
        <v>3987</v>
      </c>
      <c r="E869" s="662" t="s">
        <v>616</v>
      </c>
      <c r="F869" s="663" t="s">
        <v>3992</v>
      </c>
      <c r="G869" s="662" t="s">
        <v>653</v>
      </c>
      <c r="H869" s="662" t="s">
        <v>1333</v>
      </c>
      <c r="I869" s="662" t="s">
        <v>1334</v>
      </c>
      <c r="J869" s="662" t="s">
        <v>1335</v>
      </c>
      <c r="K869" s="662" t="s">
        <v>1336</v>
      </c>
      <c r="L869" s="664">
        <v>70.739999999999981</v>
      </c>
      <c r="M869" s="664">
        <v>3</v>
      </c>
      <c r="N869" s="665">
        <v>212.21999999999994</v>
      </c>
    </row>
    <row r="870" spans="1:14" ht="14.4" customHeight="1" x14ac:dyDescent="0.3">
      <c r="A870" s="660" t="s">
        <v>588</v>
      </c>
      <c r="B870" s="661" t="s">
        <v>589</v>
      </c>
      <c r="C870" s="662" t="s">
        <v>598</v>
      </c>
      <c r="D870" s="663" t="s">
        <v>3987</v>
      </c>
      <c r="E870" s="662" t="s">
        <v>616</v>
      </c>
      <c r="F870" s="663" t="s">
        <v>3992</v>
      </c>
      <c r="G870" s="662" t="s">
        <v>653</v>
      </c>
      <c r="H870" s="662" t="s">
        <v>3061</v>
      </c>
      <c r="I870" s="662" t="s">
        <v>3062</v>
      </c>
      <c r="J870" s="662" t="s">
        <v>1846</v>
      </c>
      <c r="K870" s="662" t="s">
        <v>3063</v>
      </c>
      <c r="L870" s="664">
        <v>81.05</v>
      </c>
      <c r="M870" s="664">
        <v>1</v>
      </c>
      <c r="N870" s="665">
        <v>81.05</v>
      </c>
    </row>
    <row r="871" spans="1:14" ht="14.4" customHeight="1" x14ac:dyDescent="0.3">
      <c r="A871" s="660" t="s">
        <v>588</v>
      </c>
      <c r="B871" s="661" t="s">
        <v>589</v>
      </c>
      <c r="C871" s="662" t="s">
        <v>598</v>
      </c>
      <c r="D871" s="663" t="s">
        <v>3987</v>
      </c>
      <c r="E871" s="662" t="s">
        <v>616</v>
      </c>
      <c r="F871" s="663" t="s">
        <v>3992</v>
      </c>
      <c r="G871" s="662" t="s">
        <v>653</v>
      </c>
      <c r="H871" s="662" t="s">
        <v>1341</v>
      </c>
      <c r="I871" s="662" t="s">
        <v>1342</v>
      </c>
      <c r="J871" s="662" t="s">
        <v>1343</v>
      </c>
      <c r="K871" s="662" t="s">
        <v>1344</v>
      </c>
      <c r="L871" s="664">
        <v>37.689171790578818</v>
      </c>
      <c r="M871" s="664">
        <v>22</v>
      </c>
      <c r="N871" s="665">
        <v>829.16177939273393</v>
      </c>
    </row>
    <row r="872" spans="1:14" ht="14.4" customHeight="1" x14ac:dyDescent="0.3">
      <c r="A872" s="660" t="s">
        <v>588</v>
      </c>
      <c r="B872" s="661" t="s">
        <v>589</v>
      </c>
      <c r="C872" s="662" t="s">
        <v>598</v>
      </c>
      <c r="D872" s="663" t="s">
        <v>3987</v>
      </c>
      <c r="E872" s="662" t="s">
        <v>616</v>
      </c>
      <c r="F872" s="663" t="s">
        <v>3992</v>
      </c>
      <c r="G872" s="662" t="s">
        <v>653</v>
      </c>
      <c r="H872" s="662" t="s">
        <v>1345</v>
      </c>
      <c r="I872" s="662" t="s">
        <v>1346</v>
      </c>
      <c r="J872" s="662" t="s">
        <v>1343</v>
      </c>
      <c r="K872" s="662" t="s">
        <v>1347</v>
      </c>
      <c r="L872" s="664">
        <v>67.78</v>
      </c>
      <c r="M872" s="664">
        <v>3</v>
      </c>
      <c r="N872" s="665">
        <v>203.34</v>
      </c>
    </row>
    <row r="873" spans="1:14" ht="14.4" customHeight="1" x14ac:dyDescent="0.3">
      <c r="A873" s="660" t="s">
        <v>588</v>
      </c>
      <c r="B873" s="661" t="s">
        <v>589</v>
      </c>
      <c r="C873" s="662" t="s">
        <v>598</v>
      </c>
      <c r="D873" s="663" t="s">
        <v>3987</v>
      </c>
      <c r="E873" s="662" t="s">
        <v>616</v>
      </c>
      <c r="F873" s="663" t="s">
        <v>3992</v>
      </c>
      <c r="G873" s="662" t="s">
        <v>653</v>
      </c>
      <c r="H873" s="662" t="s">
        <v>1352</v>
      </c>
      <c r="I873" s="662" t="s">
        <v>1353</v>
      </c>
      <c r="J873" s="662" t="s">
        <v>1354</v>
      </c>
      <c r="K873" s="662" t="s">
        <v>1355</v>
      </c>
      <c r="L873" s="664">
        <v>54.223809170498583</v>
      </c>
      <c r="M873" s="664">
        <v>8</v>
      </c>
      <c r="N873" s="665">
        <v>433.79047336398867</v>
      </c>
    </row>
    <row r="874" spans="1:14" ht="14.4" customHeight="1" x14ac:dyDescent="0.3">
      <c r="A874" s="660" t="s">
        <v>588</v>
      </c>
      <c r="B874" s="661" t="s">
        <v>589</v>
      </c>
      <c r="C874" s="662" t="s">
        <v>598</v>
      </c>
      <c r="D874" s="663" t="s">
        <v>3987</v>
      </c>
      <c r="E874" s="662" t="s">
        <v>616</v>
      </c>
      <c r="F874" s="663" t="s">
        <v>3992</v>
      </c>
      <c r="G874" s="662" t="s">
        <v>653</v>
      </c>
      <c r="H874" s="662" t="s">
        <v>1356</v>
      </c>
      <c r="I874" s="662" t="s">
        <v>1357</v>
      </c>
      <c r="J874" s="662" t="s">
        <v>1358</v>
      </c>
      <c r="K874" s="662" t="s">
        <v>1359</v>
      </c>
      <c r="L874" s="664">
        <v>14.95100945204525</v>
      </c>
      <c r="M874" s="664">
        <v>388</v>
      </c>
      <c r="N874" s="665">
        <v>5800.9916673935568</v>
      </c>
    </row>
    <row r="875" spans="1:14" ht="14.4" customHeight="1" x14ac:dyDescent="0.3">
      <c r="A875" s="660" t="s">
        <v>588</v>
      </c>
      <c r="B875" s="661" t="s">
        <v>589</v>
      </c>
      <c r="C875" s="662" t="s">
        <v>598</v>
      </c>
      <c r="D875" s="663" t="s">
        <v>3987</v>
      </c>
      <c r="E875" s="662" t="s">
        <v>616</v>
      </c>
      <c r="F875" s="663" t="s">
        <v>3992</v>
      </c>
      <c r="G875" s="662" t="s">
        <v>653</v>
      </c>
      <c r="H875" s="662" t="s">
        <v>1360</v>
      </c>
      <c r="I875" s="662" t="s">
        <v>1361</v>
      </c>
      <c r="J875" s="662" t="s">
        <v>1362</v>
      </c>
      <c r="K875" s="662" t="s">
        <v>1363</v>
      </c>
      <c r="L875" s="664">
        <v>9.7745198440487719</v>
      </c>
      <c r="M875" s="664">
        <v>382</v>
      </c>
      <c r="N875" s="665">
        <v>3733.8665804266311</v>
      </c>
    </row>
    <row r="876" spans="1:14" ht="14.4" customHeight="1" x14ac:dyDescent="0.3">
      <c r="A876" s="660" t="s">
        <v>588</v>
      </c>
      <c r="B876" s="661" t="s">
        <v>589</v>
      </c>
      <c r="C876" s="662" t="s">
        <v>598</v>
      </c>
      <c r="D876" s="663" t="s">
        <v>3987</v>
      </c>
      <c r="E876" s="662" t="s">
        <v>616</v>
      </c>
      <c r="F876" s="663" t="s">
        <v>3992</v>
      </c>
      <c r="G876" s="662" t="s">
        <v>653</v>
      </c>
      <c r="H876" s="662" t="s">
        <v>1364</v>
      </c>
      <c r="I876" s="662" t="s">
        <v>1365</v>
      </c>
      <c r="J876" s="662" t="s">
        <v>1366</v>
      </c>
      <c r="K876" s="662" t="s">
        <v>1367</v>
      </c>
      <c r="L876" s="664">
        <v>93.463125827875459</v>
      </c>
      <c r="M876" s="664">
        <v>3</v>
      </c>
      <c r="N876" s="665">
        <v>280.38937748362639</v>
      </c>
    </row>
    <row r="877" spans="1:14" ht="14.4" customHeight="1" x14ac:dyDescent="0.3">
      <c r="A877" s="660" t="s">
        <v>588</v>
      </c>
      <c r="B877" s="661" t="s">
        <v>589</v>
      </c>
      <c r="C877" s="662" t="s">
        <v>598</v>
      </c>
      <c r="D877" s="663" t="s">
        <v>3987</v>
      </c>
      <c r="E877" s="662" t="s">
        <v>616</v>
      </c>
      <c r="F877" s="663" t="s">
        <v>3992</v>
      </c>
      <c r="G877" s="662" t="s">
        <v>653</v>
      </c>
      <c r="H877" s="662" t="s">
        <v>3064</v>
      </c>
      <c r="I877" s="662" t="s">
        <v>3065</v>
      </c>
      <c r="J877" s="662" t="s">
        <v>3066</v>
      </c>
      <c r="K877" s="662" t="s">
        <v>3067</v>
      </c>
      <c r="L877" s="664">
        <v>70.349999999999994</v>
      </c>
      <c r="M877" s="664">
        <v>1</v>
      </c>
      <c r="N877" s="665">
        <v>70.349999999999994</v>
      </c>
    </row>
    <row r="878" spans="1:14" ht="14.4" customHeight="1" x14ac:dyDescent="0.3">
      <c r="A878" s="660" t="s">
        <v>588</v>
      </c>
      <c r="B878" s="661" t="s">
        <v>589</v>
      </c>
      <c r="C878" s="662" t="s">
        <v>598</v>
      </c>
      <c r="D878" s="663" t="s">
        <v>3987</v>
      </c>
      <c r="E878" s="662" t="s">
        <v>616</v>
      </c>
      <c r="F878" s="663" t="s">
        <v>3992</v>
      </c>
      <c r="G878" s="662" t="s">
        <v>653</v>
      </c>
      <c r="H878" s="662" t="s">
        <v>1374</v>
      </c>
      <c r="I878" s="662" t="s">
        <v>1375</v>
      </c>
      <c r="J878" s="662" t="s">
        <v>1376</v>
      </c>
      <c r="K878" s="662" t="s">
        <v>1377</v>
      </c>
      <c r="L878" s="664">
        <v>345.97999999999996</v>
      </c>
      <c r="M878" s="664">
        <v>1</v>
      </c>
      <c r="N878" s="665">
        <v>345.97999999999996</v>
      </c>
    </row>
    <row r="879" spans="1:14" ht="14.4" customHeight="1" x14ac:dyDescent="0.3">
      <c r="A879" s="660" t="s">
        <v>588</v>
      </c>
      <c r="B879" s="661" t="s">
        <v>589</v>
      </c>
      <c r="C879" s="662" t="s">
        <v>598</v>
      </c>
      <c r="D879" s="663" t="s">
        <v>3987</v>
      </c>
      <c r="E879" s="662" t="s">
        <v>616</v>
      </c>
      <c r="F879" s="663" t="s">
        <v>3992</v>
      </c>
      <c r="G879" s="662" t="s">
        <v>653</v>
      </c>
      <c r="H879" s="662" t="s">
        <v>1378</v>
      </c>
      <c r="I879" s="662" t="s">
        <v>1379</v>
      </c>
      <c r="J879" s="662" t="s">
        <v>1380</v>
      </c>
      <c r="K879" s="662" t="s">
        <v>1381</v>
      </c>
      <c r="L879" s="664">
        <v>108.10750000000002</v>
      </c>
      <c r="M879" s="664">
        <v>8</v>
      </c>
      <c r="N879" s="665">
        <v>864.86000000000013</v>
      </c>
    </row>
    <row r="880" spans="1:14" ht="14.4" customHeight="1" x14ac:dyDescent="0.3">
      <c r="A880" s="660" t="s">
        <v>588</v>
      </c>
      <c r="B880" s="661" t="s">
        <v>589</v>
      </c>
      <c r="C880" s="662" t="s">
        <v>598</v>
      </c>
      <c r="D880" s="663" t="s">
        <v>3987</v>
      </c>
      <c r="E880" s="662" t="s">
        <v>616</v>
      </c>
      <c r="F880" s="663" t="s">
        <v>3992</v>
      </c>
      <c r="G880" s="662" t="s">
        <v>653</v>
      </c>
      <c r="H880" s="662" t="s">
        <v>1382</v>
      </c>
      <c r="I880" s="662" t="s">
        <v>1383</v>
      </c>
      <c r="J880" s="662" t="s">
        <v>1384</v>
      </c>
      <c r="K880" s="662" t="s">
        <v>1025</v>
      </c>
      <c r="L880" s="664">
        <v>191.65000000000003</v>
      </c>
      <c r="M880" s="664">
        <v>1</v>
      </c>
      <c r="N880" s="665">
        <v>191.65000000000003</v>
      </c>
    </row>
    <row r="881" spans="1:14" ht="14.4" customHeight="1" x14ac:dyDescent="0.3">
      <c r="A881" s="660" t="s">
        <v>588</v>
      </c>
      <c r="B881" s="661" t="s">
        <v>589</v>
      </c>
      <c r="C881" s="662" t="s">
        <v>598</v>
      </c>
      <c r="D881" s="663" t="s">
        <v>3987</v>
      </c>
      <c r="E881" s="662" t="s">
        <v>616</v>
      </c>
      <c r="F881" s="663" t="s">
        <v>3992</v>
      </c>
      <c r="G881" s="662" t="s">
        <v>653</v>
      </c>
      <c r="H881" s="662" t="s">
        <v>3068</v>
      </c>
      <c r="I881" s="662" t="s">
        <v>3069</v>
      </c>
      <c r="J881" s="662" t="s">
        <v>3070</v>
      </c>
      <c r="K881" s="662" t="s">
        <v>1025</v>
      </c>
      <c r="L881" s="664">
        <v>237.88</v>
      </c>
      <c r="M881" s="664">
        <v>1</v>
      </c>
      <c r="N881" s="665">
        <v>237.88</v>
      </c>
    </row>
    <row r="882" spans="1:14" ht="14.4" customHeight="1" x14ac:dyDescent="0.3">
      <c r="A882" s="660" t="s">
        <v>588</v>
      </c>
      <c r="B882" s="661" t="s">
        <v>589</v>
      </c>
      <c r="C882" s="662" t="s">
        <v>598</v>
      </c>
      <c r="D882" s="663" t="s">
        <v>3987</v>
      </c>
      <c r="E882" s="662" t="s">
        <v>616</v>
      </c>
      <c r="F882" s="663" t="s">
        <v>3992</v>
      </c>
      <c r="G882" s="662" t="s">
        <v>653</v>
      </c>
      <c r="H882" s="662" t="s">
        <v>1385</v>
      </c>
      <c r="I882" s="662" t="s">
        <v>237</v>
      </c>
      <c r="J882" s="662" t="s">
        <v>1386</v>
      </c>
      <c r="K882" s="662"/>
      <c r="L882" s="664">
        <v>228.41</v>
      </c>
      <c r="M882" s="664">
        <v>1</v>
      </c>
      <c r="N882" s="665">
        <v>228.41</v>
      </c>
    </row>
    <row r="883" spans="1:14" ht="14.4" customHeight="1" x14ac:dyDescent="0.3">
      <c r="A883" s="660" t="s">
        <v>588</v>
      </c>
      <c r="B883" s="661" t="s">
        <v>589</v>
      </c>
      <c r="C883" s="662" t="s">
        <v>598</v>
      </c>
      <c r="D883" s="663" t="s">
        <v>3987</v>
      </c>
      <c r="E883" s="662" t="s">
        <v>616</v>
      </c>
      <c r="F883" s="663" t="s">
        <v>3992</v>
      </c>
      <c r="G883" s="662" t="s">
        <v>653</v>
      </c>
      <c r="H883" s="662" t="s">
        <v>3071</v>
      </c>
      <c r="I883" s="662" t="s">
        <v>3072</v>
      </c>
      <c r="J883" s="662" t="s">
        <v>3073</v>
      </c>
      <c r="K883" s="662" t="s">
        <v>996</v>
      </c>
      <c r="L883" s="664">
        <v>1908.28</v>
      </c>
      <c r="M883" s="664">
        <v>1</v>
      </c>
      <c r="N883" s="665">
        <v>1908.28</v>
      </c>
    </row>
    <row r="884" spans="1:14" ht="14.4" customHeight="1" x14ac:dyDescent="0.3">
      <c r="A884" s="660" t="s">
        <v>588</v>
      </c>
      <c r="B884" s="661" t="s">
        <v>589</v>
      </c>
      <c r="C884" s="662" t="s">
        <v>598</v>
      </c>
      <c r="D884" s="663" t="s">
        <v>3987</v>
      </c>
      <c r="E884" s="662" t="s">
        <v>616</v>
      </c>
      <c r="F884" s="663" t="s">
        <v>3992</v>
      </c>
      <c r="G884" s="662" t="s">
        <v>653</v>
      </c>
      <c r="H884" s="662" t="s">
        <v>1387</v>
      </c>
      <c r="I884" s="662" t="s">
        <v>237</v>
      </c>
      <c r="J884" s="662" t="s">
        <v>1388</v>
      </c>
      <c r="K884" s="662"/>
      <c r="L884" s="664">
        <v>114.20988948062693</v>
      </c>
      <c r="M884" s="664">
        <v>2</v>
      </c>
      <c r="N884" s="665">
        <v>228.41977896125385</v>
      </c>
    </row>
    <row r="885" spans="1:14" ht="14.4" customHeight="1" x14ac:dyDescent="0.3">
      <c r="A885" s="660" t="s">
        <v>588</v>
      </c>
      <c r="B885" s="661" t="s">
        <v>589</v>
      </c>
      <c r="C885" s="662" t="s">
        <v>598</v>
      </c>
      <c r="D885" s="663" t="s">
        <v>3987</v>
      </c>
      <c r="E885" s="662" t="s">
        <v>616</v>
      </c>
      <c r="F885" s="663" t="s">
        <v>3992</v>
      </c>
      <c r="G885" s="662" t="s">
        <v>653</v>
      </c>
      <c r="H885" s="662" t="s">
        <v>1389</v>
      </c>
      <c r="I885" s="662" t="s">
        <v>1390</v>
      </c>
      <c r="J885" s="662" t="s">
        <v>1391</v>
      </c>
      <c r="K885" s="662" t="s">
        <v>816</v>
      </c>
      <c r="L885" s="664">
        <v>164.40821501857434</v>
      </c>
      <c r="M885" s="664">
        <v>7</v>
      </c>
      <c r="N885" s="665">
        <v>1150.8575051300204</v>
      </c>
    </row>
    <row r="886" spans="1:14" ht="14.4" customHeight="1" x14ac:dyDescent="0.3">
      <c r="A886" s="660" t="s">
        <v>588</v>
      </c>
      <c r="B886" s="661" t="s">
        <v>589</v>
      </c>
      <c r="C886" s="662" t="s">
        <v>598</v>
      </c>
      <c r="D886" s="663" t="s">
        <v>3987</v>
      </c>
      <c r="E886" s="662" t="s">
        <v>616</v>
      </c>
      <c r="F886" s="663" t="s">
        <v>3992</v>
      </c>
      <c r="G886" s="662" t="s">
        <v>653</v>
      </c>
      <c r="H886" s="662" t="s">
        <v>1392</v>
      </c>
      <c r="I886" s="662" t="s">
        <v>1393</v>
      </c>
      <c r="J886" s="662" t="s">
        <v>1286</v>
      </c>
      <c r="K886" s="662" t="s">
        <v>1394</v>
      </c>
      <c r="L886" s="664">
        <v>115.61999999999998</v>
      </c>
      <c r="M886" s="664">
        <v>11</v>
      </c>
      <c r="N886" s="665">
        <v>1271.8199999999997</v>
      </c>
    </row>
    <row r="887" spans="1:14" ht="14.4" customHeight="1" x14ac:dyDescent="0.3">
      <c r="A887" s="660" t="s">
        <v>588</v>
      </c>
      <c r="B887" s="661" t="s">
        <v>589</v>
      </c>
      <c r="C887" s="662" t="s">
        <v>598</v>
      </c>
      <c r="D887" s="663" t="s">
        <v>3987</v>
      </c>
      <c r="E887" s="662" t="s">
        <v>616</v>
      </c>
      <c r="F887" s="663" t="s">
        <v>3992</v>
      </c>
      <c r="G887" s="662" t="s">
        <v>653</v>
      </c>
      <c r="H887" s="662" t="s">
        <v>3074</v>
      </c>
      <c r="I887" s="662" t="s">
        <v>3075</v>
      </c>
      <c r="J887" s="662" t="s">
        <v>3076</v>
      </c>
      <c r="K887" s="662" t="s">
        <v>2868</v>
      </c>
      <c r="L887" s="664">
        <v>106.50000000000003</v>
      </c>
      <c r="M887" s="664">
        <v>1</v>
      </c>
      <c r="N887" s="665">
        <v>106.50000000000003</v>
      </c>
    </row>
    <row r="888" spans="1:14" ht="14.4" customHeight="1" x14ac:dyDescent="0.3">
      <c r="A888" s="660" t="s">
        <v>588</v>
      </c>
      <c r="B888" s="661" t="s">
        <v>589</v>
      </c>
      <c r="C888" s="662" t="s">
        <v>598</v>
      </c>
      <c r="D888" s="663" t="s">
        <v>3987</v>
      </c>
      <c r="E888" s="662" t="s">
        <v>616</v>
      </c>
      <c r="F888" s="663" t="s">
        <v>3992</v>
      </c>
      <c r="G888" s="662" t="s">
        <v>653</v>
      </c>
      <c r="H888" s="662" t="s">
        <v>3077</v>
      </c>
      <c r="I888" s="662" t="s">
        <v>3078</v>
      </c>
      <c r="J888" s="662" t="s">
        <v>3079</v>
      </c>
      <c r="K888" s="662" t="s">
        <v>3080</v>
      </c>
      <c r="L888" s="664">
        <v>85.029971417919398</v>
      </c>
      <c r="M888" s="664">
        <v>3</v>
      </c>
      <c r="N888" s="665">
        <v>255.0899142537582</v>
      </c>
    </row>
    <row r="889" spans="1:14" ht="14.4" customHeight="1" x14ac:dyDescent="0.3">
      <c r="A889" s="660" t="s">
        <v>588</v>
      </c>
      <c r="B889" s="661" t="s">
        <v>589</v>
      </c>
      <c r="C889" s="662" t="s">
        <v>598</v>
      </c>
      <c r="D889" s="663" t="s">
        <v>3987</v>
      </c>
      <c r="E889" s="662" t="s">
        <v>616</v>
      </c>
      <c r="F889" s="663" t="s">
        <v>3992</v>
      </c>
      <c r="G889" s="662" t="s">
        <v>653</v>
      </c>
      <c r="H889" s="662" t="s">
        <v>1401</v>
      </c>
      <c r="I889" s="662" t="s">
        <v>1402</v>
      </c>
      <c r="J889" s="662" t="s">
        <v>1286</v>
      </c>
      <c r="K889" s="662" t="s">
        <v>1403</v>
      </c>
      <c r="L889" s="664">
        <v>70.00903861478686</v>
      </c>
      <c r="M889" s="664">
        <v>11</v>
      </c>
      <c r="N889" s="665">
        <v>770.09942476265542</v>
      </c>
    </row>
    <row r="890" spans="1:14" ht="14.4" customHeight="1" x14ac:dyDescent="0.3">
      <c r="A890" s="660" t="s">
        <v>588</v>
      </c>
      <c r="B890" s="661" t="s">
        <v>589</v>
      </c>
      <c r="C890" s="662" t="s">
        <v>598</v>
      </c>
      <c r="D890" s="663" t="s">
        <v>3987</v>
      </c>
      <c r="E890" s="662" t="s">
        <v>616</v>
      </c>
      <c r="F890" s="663" t="s">
        <v>3992</v>
      </c>
      <c r="G890" s="662" t="s">
        <v>653</v>
      </c>
      <c r="H890" s="662" t="s">
        <v>3081</v>
      </c>
      <c r="I890" s="662" t="s">
        <v>237</v>
      </c>
      <c r="J890" s="662" t="s">
        <v>3082</v>
      </c>
      <c r="K890" s="662"/>
      <c r="L890" s="664">
        <v>75.165200000000013</v>
      </c>
      <c r="M890" s="664">
        <v>3</v>
      </c>
      <c r="N890" s="665">
        <v>225.49560000000002</v>
      </c>
    </row>
    <row r="891" spans="1:14" ht="14.4" customHeight="1" x14ac:dyDescent="0.3">
      <c r="A891" s="660" t="s">
        <v>588</v>
      </c>
      <c r="B891" s="661" t="s">
        <v>589</v>
      </c>
      <c r="C891" s="662" t="s">
        <v>598</v>
      </c>
      <c r="D891" s="663" t="s">
        <v>3987</v>
      </c>
      <c r="E891" s="662" t="s">
        <v>616</v>
      </c>
      <c r="F891" s="663" t="s">
        <v>3992</v>
      </c>
      <c r="G891" s="662" t="s">
        <v>653</v>
      </c>
      <c r="H891" s="662" t="s">
        <v>1412</v>
      </c>
      <c r="I891" s="662" t="s">
        <v>237</v>
      </c>
      <c r="J891" s="662" t="s">
        <v>1413</v>
      </c>
      <c r="K891" s="662"/>
      <c r="L891" s="664">
        <v>320.34407800288426</v>
      </c>
      <c r="M891" s="664">
        <v>5</v>
      </c>
      <c r="N891" s="665">
        <v>1601.7203900144214</v>
      </c>
    </row>
    <row r="892" spans="1:14" ht="14.4" customHeight="1" x14ac:dyDescent="0.3">
      <c r="A892" s="660" t="s">
        <v>588</v>
      </c>
      <c r="B892" s="661" t="s">
        <v>589</v>
      </c>
      <c r="C892" s="662" t="s">
        <v>598</v>
      </c>
      <c r="D892" s="663" t="s">
        <v>3987</v>
      </c>
      <c r="E892" s="662" t="s">
        <v>616</v>
      </c>
      <c r="F892" s="663" t="s">
        <v>3992</v>
      </c>
      <c r="G892" s="662" t="s">
        <v>653</v>
      </c>
      <c r="H892" s="662" t="s">
        <v>1414</v>
      </c>
      <c r="I892" s="662" t="s">
        <v>1415</v>
      </c>
      <c r="J892" s="662" t="s">
        <v>1416</v>
      </c>
      <c r="K892" s="662" t="s">
        <v>1417</v>
      </c>
      <c r="L892" s="664">
        <v>34.676723034143613</v>
      </c>
      <c r="M892" s="664">
        <v>3</v>
      </c>
      <c r="N892" s="665">
        <v>104.03016910243085</v>
      </c>
    </row>
    <row r="893" spans="1:14" ht="14.4" customHeight="1" x14ac:dyDescent="0.3">
      <c r="A893" s="660" t="s">
        <v>588</v>
      </c>
      <c r="B893" s="661" t="s">
        <v>589</v>
      </c>
      <c r="C893" s="662" t="s">
        <v>598</v>
      </c>
      <c r="D893" s="663" t="s">
        <v>3987</v>
      </c>
      <c r="E893" s="662" t="s">
        <v>616</v>
      </c>
      <c r="F893" s="663" t="s">
        <v>3992</v>
      </c>
      <c r="G893" s="662" t="s">
        <v>653</v>
      </c>
      <c r="H893" s="662" t="s">
        <v>1418</v>
      </c>
      <c r="I893" s="662" t="s">
        <v>1419</v>
      </c>
      <c r="J893" s="662" t="s">
        <v>689</v>
      </c>
      <c r="K893" s="662" t="s">
        <v>1420</v>
      </c>
      <c r="L893" s="664">
        <v>50.684767566952054</v>
      </c>
      <c r="M893" s="664">
        <v>13</v>
      </c>
      <c r="N893" s="665">
        <v>658.9019783703767</v>
      </c>
    </row>
    <row r="894" spans="1:14" ht="14.4" customHeight="1" x14ac:dyDescent="0.3">
      <c r="A894" s="660" t="s">
        <v>588</v>
      </c>
      <c r="B894" s="661" t="s">
        <v>589</v>
      </c>
      <c r="C894" s="662" t="s">
        <v>598</v>
      </c>
      <c r="D894" s="663" t="s">
        <v>3987</v>
      </c>
      <c r="E894" s="662" t="s">
        <v>616</v>
      </c>
      <c r="F894" s="663" t="s">
        <v>3992</v>
      </c>
      <c r="G894" s="662" t="s">
        <v>653</v>
      </c>
      <c r="H894" s="662" t="s">
        <v>1421</v>
      </c>
      <c r="I894" s="662" t="s">
        <v>1422</v>
      </c>
      <c r="J894" s="662" t="s">
        <v>745</v>
      </c>
      <c r="K894" s="662" t="s">
        <v>1423</v>
      </c>
      <c r="L894" s="664">
        <v>147.92011629111008</v>
      </c>
      <c r="M894" s="664">
        <v>17</v>
      </c>
      <c r="N894" s="665">
        <v>2514.6419769488712</v>
      </c>
    </row>
    <row r="895" spans="1:14" ht="14.4" customHeight="1" x14ac:dyDescent="0.3">
      <c r="A895" s="660" t="s">
        <v>588</v>
      </c>
      <c r="B895" s="661" t="s">
        <v>589</v>
      </c>
      <c r="C895" s="662" t="s">
        <v>598</v>
      </c>
      <c r="D895" s="663" t="s">
        <v>3987</v>
      </c>
      <c r="E895" s="662" t="s">
        <v>616</v>
      </c>
      <c r="F895" s="663" t="s">
        <v>3992</v>
      </c>
      <c r="G895" s="662" t="s">
        <v>653</v>
      </c>
      <c r="H895" s="662" t="s">
        <v>3083</v>
      </c>
      <c r="I895" s="662" t="s">
        <v>3084</v>
      </c>
      <c r="J895" s="662" t="s">
        <v>3085</v>
      </c>
      <c r="K895" s="662" t="s">
        <v>3086</v>
      </c>
      <c r="L895" s="664">
        <v>46.829902933919499</v>
      </c>
      <c r="M895" s="664">
        <v>2</v>
      </c>
      <c r="N895" s="665">
        <v>93.659805867838998</v>
      </c>
    </row>
    <row r="896" spans="1:14" ht="14.4" customHeight="1" x14ac:dyDescent="0.3">
      <c r="A896" s="660" t="s">
        <v>588</v>
      </c>
      <c r="B896" s="661" t="s">
        <v>589</v>
      </c>
      <c r="C896" s="662" t="s">
        <v>598</v>
      </c>
      <c r="D896" s="663" t="s">
        <v>3987</v>
      </c>
      <c r="E896" s="662" t="s">
        <v>616</v>
      </c>
      <c r="F896" s="663" t="s">
        <v>3992</v>
      </c>
      <c r="G896" s="662" t="s">
        <v>653</v>
      </c>
      <c r="H896" s="662" t="s">
        <v>3087</v>
      </c>
      <c r="I896" s="662" t="s">
        <v>3087</v>
      </c>
      <c r="J896" s="662" t="s">
        <v>3088</v>
      </c>
      <c r="K896" s="662" t="s">
        <v>3089</v>
      </c>
      <c r="L896" s="664">
        <v>266.75326310753081</v>
      </c>
      <c r="M896" s="664">
        <v>5</v>
      </c>
      <c r="N896" s="665">
        <v>1333.766315537654</v>
      </c>
    </row>
    <row r="897" spans="1:14" ht="14.4" customHeight="1" x14ac:dyDescent="0.3">
      <c r="A897" s="660" t="s">
        <v>588</v>
      </c>
      <c r="B897" s="661" t="s">
        <v>589</v>
      </c>
      <c r="C897" s="662" t="s">
        <v>598</v>
      </c>
      <c r="D897" s="663" t="s">
        <v>3987</v>
      </c>
      <c r="E897" s="662" t="s">
        <v>616</v>
      </c>
      <c r="F897" s="663" t="s">
        <v>3992</v>
      </c>
      <c r="G897" s="662" t="s">
        <v>653</v>
      </c>
      <c r="H897" s="662" t="s">
        <v>3090</v>
      </c>
      <c r="I897" s="662" t="s">
        <v>3091</v>
      </c>
      <c r="J897" s="662" t="s">
        <v>3092</v>
      </c>
      <c r="K897" s="662" t="s">
        <v>712</v>
      </c>
      <c r="L897" s="664">
        <v>41.47</v>
      </c>
      <c r="M897" s="664">
        <v>3</v>
      </c>
      <c r="N897" s="665">
        <v>124.41</v>
      </c>
    </row>
    <row r="898" spans="1:14" ht="14.4" customHeight="1" x14ac:dyDescent="0.3">
      <c r="A898" s="660" t="s">
        <v>588</v>
      </c>
      <c r="B898" s="661" t="s">
        <v>589</v>
      </c>
      <c r="C898" s="662" t="s">
        <v>598</v>
      </c>
      <c r="D898" s="663" t="s">
        <v>3987</v>
      </c>
      <c r="E898" s="662" t="s">
        <v>616</v>
      </c>
      <c r="F898" s="663" t="s">
        <v>3992</v>
      </c>
      <c r="G898" s="662" t="s">
        <v>653</v>
      </c>
      <c r="H898" s="662" t="s">
        <v>1430</v>
      </c>
      <c r="I898" s="662" t="s">
        <v>1431</v>
      </c>
      <c r="J898" s="662" t="s">
        <v>1432</v>
      </c>
      <c r="K898" s="662" t="s">
        <v>1433</v>
      </c>
      <c r="L898" s="664">
        <v>266.56999999999994</v>
      </c>
      <c r="M898" s="664">
        <v>4</v>
      </c>
      <c r="N898" s="665">
        <v>1066.2799999999997</v>
      </c>
    </row>
    <row r="899" spans="1:14" ht="14.4" customHeight="1" x14ac:dyDescent="0.3">
      <c r="A899" s="660" t="s">
        <v>588</v>
      </c>
      <c r="B899" s="661" t="s">
        <v>589</v>
      </c>
      <c r="C899" s="662" t="s">
        <v>598</v>
      </c>
      <c r="D899" s="663" t="s">
        <v>3987</v>
      </c>
      <c r="E899" s="662" t="s">
        <v>616</v>
      </c>
      <c r="F899" s="663" t="s">
        <v>3992</v>
      </c>
      <c r="G899" s="662" t="s">
        <v>653</v>
      </c>
      <c r="H899" s="662" t="s">
        <v>3093</v>
      </c>
      <c r="I899" s="662" t="s">
        <v>3094</v>
      </c>
      <c r="J899" s="662" t="s">
        <v>3095</v>
      </c>
      <c r="K899" s="662" t="s">
        <v>3096</v>
      </c>
      <c r="L899" s="664">
        <v>390.0499999999999</v>
      </c>
      <c r="M899" s="664">
        <v>1</v>
      </c>
      <c r="N899" s="665">
        <v>390.0499999999999</v>
      </c>
    </row>
    <row r="900" spans="1:14" ht="14.4" customHeight="1" x14ac:dyDescent="0.3">
      <c r="A900" s="660" t="s">
        <v>588</v>
      </c>
      <c r="B900" s="661" t="s">
        <v>589</v>
      </c>
      <c r="C900" s="662" t="s">
        <v>598</v>
      </c>
      <c r="D900" s="663" t="s">
        <v>3987</v>
      </c>
      <c r="E900" s="662" t="s">
        <v>616</v>
      </c>
      <c r="F900" s="663" t="s">
        <v>3992</v>
      </c>
      <c r="G900" s="662" t="s">
        <v>653</v>
      </c>
      <c r="H900" s="662" t="s">
        <v>3097</v>
      </c>
      <c r="I900" s="662" t="s">
        <v>3098</v>
      </c>
      <c r="J900" s="662" t="s">
        <v>3099</v>
      </c>
      <c r="K900" s="662" t="s">
        <v>3100</v>
      </c>
      <c r="L900" s="664">
        <v>127.96472338299878</v>
      </c>
      <c r="M900" s="664">
        <v>2</v>
      </c>
      <c r="N900" s="665">
        <v>255.92944676599757</v>
      </c>
    </row>
    <row r="901" spans="1:14" ht="14.4" customHeight="1" x14ac:dyDescent="0.3">
      <c r="A901" s="660" t="s">
        <v>588</v>
      </c>
      <c r="B901" s="661" t="s">
        <v>589</v>
      </c>
      <c r="C901" s="662" t="s">
        <v>598</v>
      </c>
      <c r="D901" s="663" t="s">
        <v>3987</v>
      </c>
      <c r="E901" s="662" t="s">
        <v>616</v>
      </c>
      <c r="F901" s="663" t="s">
        <v>3992</v>
      </c>
      <c r="G901" s="662" t="s">
        <v>653</v>
      </c>
      <c r="H901" s="662" t="s">
        <v>3101</v>
      </c>
      <c r="I901" s="662" t="s">
        <v>3102</v>
      </c>
      <c r="J901" s="662" t="s">
        <v>900</v>
      </c>
      <c r="K901" s="662" t="s">
        <v>3103</v>
      </c>
      <c r="L901" s="664">
        <v>218.72518204056405</v>
      </c>
      <c r="M901" s="664">
        <v>2</v>
      </c>
      <c r="N901" s="665">
        <v>437.4503640811281</v>
      </c>
    </row>
    <row r="902" spans="1:14" ht="14.4" customHeight="1" x14ac:dyDescent="0.3">
      <c r="A902" s="660" t="s">
        <v>588</v>
      </c>
      <c r="B902" s="661" t="s">
        <v>589</v>
      </c>
      <c r="C902" s="662" t="s">
        <v>598</v>
      </c>
      <c r="D902" s="663" t="s">
        <v>3987</v>
      </c>
      <c r="E902" s="662" t="s">
        <v>616</v>
      </c>
      <c r="F902" s="663" t="s">
        <v>3992</v>
      </c>
      <c r="G902" s="662" t="s">
        <v>653</v>
      </c>
      <c r="H902" s="662" t="s">
        <v>3104</v>
      </c>
      <c r="I902" s="662" t="s">
        <v>3104</v>
      </c>
      <c r="J902" s="662" t="s">
        <v>3105</v>
      </c>
      <c r="K902" s="662" t="s">
        <v>1025</v>
      </c>
      <c r="L902" s="664">
        <v>169.73</v>
      </c>
      <c r="M902" s="664">
        <v>1</v>
      </c>
      <c r="N902" s="665">
        <v>169.73</v>
      </c>
    </row>
    <row r="903" spans="1:14" ht="14.4" customHeight="1" x14ac:dyDescent="0.3">
      <c r="A903" s="660" t="s">
        <v>588</v>
      </c>
      <c r="B903" s="661" t="s">
        <v>589</v>
      </c>
      <c r="C903" s="662" t="s">
        <v>598</v>
      </c>
      <c r="D903" s="663" t="s">
        <v>3987</v>
      </c>
      <c r="E903" s="662" t="s">
        <v>616</v>
      </c>
      <c r="F903" s="663" t="s">
        <v>3992</v>
      </c>
      <c r="G903" s="662" t="s">
        <v>653</v>
      </c>
      <c r="H903" s="662" t="s">
        <v>1437</v>
      </c>
      <c r="I903" s="662" t="s">
        <v>1438</v>
      </c>
      <c r="J903" s="662" t="s">
        <v>1439</v>
      </c>
      <c r="K903" s="662" t="s">
        <v>1440</v>
      </c>
      <c r="L903" s="664">
        <v>20.195478607358197</v>
      </c>
      <c r="M903" s="664">
        <v>3837</v>
      </c>
      <c r="N903" s="665">
        <v>77490.051416433402</v>
      </c>
    </row>
    <row r="904" spans="1:14" ht="14.4" customHeight="1" x14ac:dyDescent="0.3">
      <c r="A904" s="660" t="s">
        <v>588</v>
      </c>
      <c r="B904" s="661" t="s">
        <v>589</v>
      </c>
      <c r="C904" s="662" t="s">
        <v>598</v>
      </c>
      <c r="D904" s="663" t="s">
        <v>3987</v>
      </c>
      <c r="E904" s="662" t="s">
        <v>616</v>
      </c>
      <c r="F904" s="663" t="s">
        <v>3992</v>
      </c>
      <c r="G904" s="662" t="s">
        <v>653</v>
      </c>
      <c r="H904" s="662" t="s">
        <v>1441</v>
      </c>
      <c r="I904" s="662" t="s">
        <v>237</v>
      </c>
      <c r="J904" s="662" t="s">
        <v>1442</v>
      </c>
      <c r="K904" s="662"/>
      <c r="L904" s="664">
        <v>37.361249999999998</v>
      </c>
      <c r="M904" s="664">
        <v>10</v>
      </c>
      <c r="N904" s="665">
        <v>373.61249999999995</v>
      </c>
    </row>
    <row r="905" spans="1:14" ht="14.4" customHeight="1" x14ac:dyDescent="0.3">
      <c r="A905" s="660" t="s">
        <v>588</v>
      </c>
      <c r="B905" s="661" t="s">
        <v>589</v>
      </c>
      <c r="C905" s="662" t="s">
        <v>598</v>
      </c>
      <c r="D905" s="663" t="s">
        <v>3987</v>
      </c>
      <c r="E905" s="662" t="s">
        <v>616</v>
      </c>
      <c r="F905" s="663" t="s">
        <v>3992</v>
      </c>
      <c r="G905" s="662" t="s">
        <v>653</v>
      </c>
      <c r="H905" s="662" t="s">
        <v>1443</v>
      </c>
      <c r="I905" s="662" t="s">
        <v>237</v>
      </c>
      <c r="J905" s="662" t="s">
        <v>1444</v>
      </c>
      <c r="K905" s="662"/>
      <c r="L905" s="664">
        <v>64.649997925635716</v>
      </c>
      <c r="M905" s="664">
        <v>2</v>
      </c>
      <c r="N905" s="665">
        <v>129.29999585127143</v>
      </c>
    </row>
    <row r="906" spans="1:14" ht="14.4" customHeight="1" x14ac:dyDescent="0.3">
      <c r="A906" s="660" t="s">
        <v>588</v>
      </c>
      <c r="B906" s="661" t="s">
        <v>589</v>
      </c>
      <c r="C906" s="662" t="s">
        <v>598</v>
      </c>
      <c r="D906" s="663" t="s">
        <v>3987</v>
      </c>
      <c r="E906" s="662" t="s">
        <v>616</v>
      </c>
      <c r="F906" s="663" t="s">
        <v>3992</v>
      </c>
      <c r="G906" s="662" t="s">
        <v>653</v>
      </c>
      <c r="H906" s="662" t="s">
        <v>3106</v>
      </c>
      <c r="I906" s="662" t="s">
        <v>3107</v>
      </c>
      <c r="J906" s="662" t="s">
        <v>3108</v>
      </c>
      <c r="K906" s="662" t="s">
        <v>3018</v>
      </c>
      <c r="L906" s="664">
        <v>90.619593289309705</v>
      </c>
      <c r="M906" s="664">
        <v>1</v>
      </c>
      <c r="N906" s="665">
        <v>90.619593289309705</v>
      </c>
    </row>
    <row r="907" spans="1:14" ht="14.4" customHeight="1" x14ac:dyDescent="0.3">
      <c r="A907" s="660" t="s">
        <v>588</v>
      </c>
      <c r="B907" s="661" t="s">
        <v>589</v>
      </c>
      <c r="C907" s="662" t="s">
        <v>598</v>
      </c>
      <c r="D907" s="663" t="s">
        <v>3987</v>
      </c>
      <c r="E907" s="662" t="s">
        <v>616</v>
      </c>
      <c r="F907" s="663" t="s">
        <v>3992</v>
      </c>
      <c r="G907" s="662" t="s">
        <v>653</v>
      </c>
      <c r="H907" s="662" t="s">
        <v>1450</v>
      </c>
      <c r="I907" s="662" t="s">
        <v>1451</v>
      </c>
      <c r="J907" s="662" t="s">
        <v>1452</v>
      </c>
      <c r="K907" s="662" t="s">
        <v>1453</v>
      </c>
      <c r="L907" s="664">
        <v>97.636380117801437</v>
      </c>
      <c r="M907" s="664">
        <v>44</v>
      </c>
      <c r="N907" s="665">
        <v>4296.0007251832631</v>
      </c>
    </row>
    <row r="908" spans="1:14" ht="14.4" customHeight="1" x14ac:dyDescent="0.3">
      <c r="A908" s="660" t="s">
        <v>588</v>
      </c>
      <c r="B908" s="661" t="s">
        <v>589</v>
      </c>
      <c r="C908" s="662" t="s">
        <v>598</v>
      </c>
      <c r="D908" s="663" t="s">
        <v>3987</v>
      </c>
      <c r="E908" s="662" t="s">
        <v>616</v>
      </c>
      <c r="F908" s="663" t="s">
        <v>3992</v>
      </c>
      <c r="G908" s="662" t="s">
        <v>653</v>
      </c>
      <c r="H908" s="662" t="s">
        <v>1466</v>
      </c>
      <c r="I908" s="662" t="s">
        <v>1467</v>
      </c>
      <c r="J908" s="662" t="s">
        <v>1468</v>
      </c>
      <c r="K908" s="662" t="s">
        <v>1469</v>
      </c>
      <c r="L908" s="664">
        <v>128.52999999999997</v>
      </c>
      <c r="M908" s="664">
        <v>6</v>
      </c>
      <c r="N908" s="665">
        <v>771.17999999999984</v>
      </c>
    </row>
    <row r="909" spans="1:14" ht="14.4" customHeight="1" x14ac:dyDescent="0.3">
      <c r="A909" s="660" t="s">
        <v>588</v>
      </c>
      <c r="B909" s="661" t="s">
        <v>589</v>
      </c>
      <c r="C909" s="662" t="s">
        <v>598</v>
      </c>
      <c r="D909" s="663" t="s">
        <v>3987</v>
      </c>
      <c r="E909" s="662" t="s">
        <v>616</v>
      </c>
      <c r="F909" s="663" t="s">
        <v>3992</v>
      </c>
      <c r="G909" s="662" t="s">
        <v>653</v>
      </c>
      <c r="H909" s="662" t="s">
        <v>1470</v>
      </c>
      <c r="I909" s="662" t="s">
        <v>1471</v>
      </c>
      <c r="J909" s="662" t="s">
        <v>1472</v>
      </c>
      <c r="K909" s="662" t="s">
        <v>1473</v>
      </c>
      <c r="L909" s="664">
        <v>107.41000000000001</v>
      </c>
      <c r="M909" s="664">
        <v>2</v>
      </c>
      <c r="N909" s="665">
        <v>214.82000000000002</v>
      </c>
    </row>
    <row r="910" spans="1:14" ht="14.4" customHeight="1" x14ac:dyDescent="0.3">
      <c r="A910" s="660" t="s">
        <v>588</v>
      </c>
      <c r="B910" s="661" t="s">
        <v>589</v>
      </c>
      <c r="C910" s="662" t="s">
        <v>598</v>
      </c>
      <c r="D910" s="663" t="s">
        <v>3987</v>
      </c>
      <c r="E910" s="662" t="s">
        <v>616</v>
      </c>
      <c r="F910" s="663" t="s">
        <v>3992</v>
      </c>
      <c r="G910" s="662" t="s">
        <v>653</v>
      </c>
      <c r="H910" s="662" t="s">
        <v>3109</v>
      </c>
      <c r="I910" s="662" t="s">
        <v>3109</v>
      </c>
      <c r="J910" s="662" t="s">
        <v>3110</v>
      </c>
      <c r="K910" s="662" t="s">
        <v>2472</v>
      </c>
      <c r="L910" s="664">
        <v>175.03</v>
      </c>
      <c r="M910" s="664">
        <v>1</v>
      </c>
      <c r="N910" s="665">
        <v>175.03</v>
      </c>
    </row>
    <row r="911" spans="1:14" ht="14.4" customHeight="1" x14ac:dyDescent="0.3">
      <c r="A911" s="660" t="s">
        <v>588</v>
      </c>
      <c r="B911" s="661" t="s">
        <v>589</v>
      </c>
      <c r="C911" s="662" t="s">
        <v>598</v>
      </c>
      <c r="D911" s="663" t="s">
        <v>3987</v>
      </c>
      <c r="E911" s="662" t="s">
        <v>616</v>
      </c>
      <c r="F911" s="663" t="s">
        <v>3992</v>
      </c>
      <c r="G911" s="662" t="s">
        <v>653</v>
      </c>
      <c r="H911" s="662" t="s">
        <v>3111</v>
      </c>
      <c r="I911" s="662" t="s">
        <v>3112</v>
      </c>
      <c r="J911" s="662" t="s">
        <v>3113</v>
      </c>
      <c r="K911" s="662" t="s">
        <v>3114</v>
      </c>
      <c r="L911" s="664">
        <v>555.41999999999996</v>
      </c>
      <c r="M911" s="664">
        <v>2</v>
      </c>
      <c r="N911" s="665">
        <v>1110.8399999999999</v>
      </c>
    </row>
    <row r="912" spans="1:14" ht="14.4" customHeight="1" x14ac:dyDescent="0.3">
      <c r="A912" s="660" t="s">
        <v>588</v>
      </c>
      <c r="B912" s="661" t="s">
        <v>589</v>
      </c>
      <c r="C912" s="662" t="s">
        <v>598</v>
      </c>
      <c r="D912" s="663" t="s">
        <v>3987</v>
      </c>
      <c r="E912" s="662" t="s">
        <v>616</v>
      </c>
      <c r="F912" s="663" t="s">
        <v>3992</v>
      </c>
      <c r="G912" s="662" t="s">
        <v>653</v>
      </c>
      <c r="H912" s="662" t="s">
        <v>3115</v>
      </c>
      <c r="I912" s="662" t="s">
        <v>3116</v>
      </c>
      <c r="J912" s="662" t="s">
        <v>3113</v>
      </c>
      <c r="K912" s="662" t="s">
        <v>3117</v>
      </c>
      <c r="L912" s="664">
        <v>246.33</v>
      </c>
      <c r="M912" s="664">
        <v>5</v>
      </c>
      <c r="N912" s="665">
        <v>1231.6500000000001</v>
      </c>
    </row>
    <row r="913" spans="1:14" ht="14.4" customHeight="1" x14ac:dyDescent="0.3">
      <c r="A913" s="660" t="s">
        <v>588</v>
      </c>
      <c r="B913" s="661" t="s">
        <v>589</v>
      </c>
      <c r="C913" s="662" t="s">
        <v>598</v>
      </c>
      <c r="D913" s="663" t="s">
        <v>3987</v>
      </c>
      <c r="E913" s="662" t="s">
        <v>616</v>
      </c>
      <c r="F913" s="663" t="s">
        <v>3992</v>
      </c>
      <c r="G913" s="662" t="s">
        <v>653</v>
      </c>
      <c r="H913" s="662" t="s">
        <v>1474</v>
      </c>
      <c r="I913" s="662" t="s">
        <v>1475</v>
      </c>
      <c r="J913" s="662" t="s">
        <v>1476</v>
      </c>
      <c r="K913" s="662" t="s">
        <v>1477</v>
      </c>
      <c r="L913" s="664">
        <v>28.95</v>
      </c>
      <c r="M913" s="664">
        <v>2</v>
      </c>
      <c r="N913" s="665">
        <v>57.9</v>
      </c>
    </row>
    <row r="914" spans="1:14" ht="14.4" customHeight="1" x14ac:dyDescent="0.3">
      <c r="A914" s="660" t="s">
        <v>588</v>
      </c>
      <c r="B914" s="661" t="s">
        <v>589</v>
      </c>
      <c r="C914" s="662" t="s">
        <v>598</v>
      </c>
      <c r="D914" s="663" t="s">
        <v>3987</v>
      </c>
      <c r="E914" s="662" t="s">
        <v>616</v>
      </c>
      <c r="F914" s="663" t="s">
        <v>3992</v>
      </c>
      <c r="G914" s="662" t="s">
        <v>653</v>
      </c>
      <c r="H914" s="662" t="s">
        <v>3118</v>
      </c>
      <c r="I914" s="662" t="s">
        <v>3119</v>
      </c>
      <c r="J914" s="662" t="s">
        <v>3120</v>
      </c>
      <c r="K914" s="662" t="s">
        <v>3121</v>
      </c>
      <c r="L914" s="664">
        <v>67.739999999999995</v>
      </c>
      <c r="M914" s="664">
        <v>2</v>
      </c>
      <c r="N914" s="665">
        <v>135.47999999999999</v>
      </c>
    </row>
    <row r="915" spans="1:14" ht="14.4" customHeight="1" x14ac:dyDescent="0.3">
      <c r="A915" s="660" t="s">
        <v>588</v>
      </c>
      <c r="B915" s="661" t="s">
        <v>589</v>
      </c>
      <c r="C915" s="662" t="s">
        <v>598</v>
      </c>
      <c r="D915" s="663" t="s">
        <v>3987</v>
      </c>
      <c r="E915" s="662" t="s">
        <v>616</v>
      </c>
      <c r="F915" s="663" t="s">
        <v>3992</v>
      </c>
      <c r="G915" s="662" t="s">
        <v>653</v>
      </c>
      <c r="H915" s="662" t="s">
        <v>3122</v>
      </c>
      <c r="I915" s="662" t="s">
        <v>3123</v>
      </c>
      <c r="J915" s="662" t="s">
        <v>3124</v>
      </c>
      <c r="K915" s="662" t="s">
        <v>3125</v>
      </c>
      <c r="L915" s="664">
        <v>90.263333333333321</v>
      </c>
      <c r="M915" s="664">
        <v>3</v>
      </c>
      <c r="N915" s="665">
        <v>270.78999999999996</v>
      </c>
    </row>
    <row r="916" spans="1:14" ht="14.4" customHeight="1" x14ac:dyDescent="0.3">
      <c r="A916" s="660" t="s">
        <v>588</v>
      </c>
      <c r="B916" s="661" t="s">
        <v>589</v>
      </c>
      <c r="C916" s="662" t="s">
        <v>598</v>
      </c>
      <c r="D916" s="663" t="s">
        <v>3987</v>
      </c>
      <c r="E916" s="662" t="s">
        <v>616</v>
      </c>
      <c r="F916" s="663" t="s">
        <v>3992</v>
      </c>
      <c r="G916" s="662" t="s">
        <v>653</v>
      </c>
      <c r="H916" s="662" t="s">
        <v>3126</v>
      </c>
      <c r="I916" s="662" t="s">
        <v>3127</v>
      </c>
      <c r="J916" s="662" t="s">
        <v>3128</v>
      </c>
      <c r="K916" s="662" t="s">
        <v>3129</v>
      </c>
      <c r="L916" s="664">
        <v>153.54000000000002</v>
      </c>
      <c r="M916" s="664">
        <v>5</v>
      </c>
      <c r="N916" s="665">
        <v>767.7</v>
      </c>
    </row>
    <row r="917" spans="1:14" ht="14.4" customHeight="1" x14ac:dyDescent="0.3">
      <c r="A917" s="660" t="s">
        <v>588</v>
      </c>
      <c r="B917" s="661" t="s">
        <v>589</v>
      </c>
      <c r="C917" s="662" t="s">
        <v>598</v>
      </c>
      <c r="D917" s="663" t="s">
        <v>3987</v>
      </c>
      <c r="E917" s="662" t="s">
        <v>616</v>
      </c>
      <c r="F917" s="663" t="s">
        <v>3992</v>
      </c>
      <c r="G917" s="662" t="s">
        <v>653</v>
      </c>
      <c r="H917" s="662" t="s">
        <v>1486</v>
      </c>
      <c r="I917" s="662" t="s">
        <v>1487</v>
      </c>
      <c r="J917" s="662" t="s">
        <v>1488</v>
      </c>
      <c r="K917" s="662" t="s">
        <v>1489</v>
      </c>
      <c r="L917" s="664">
        <v>41.956025549516788</v>
      </c>
      <c r="M917" s="664">
        <v>15</v>
      </c>
      <c r="N917" s="665">
        <v>629.34038324275184</v>
      </c>
    </row>
    <row r="918" spans="1:14" ht="14.4" customHeight="1" x14ac:dyDescent="0.3">
      <c r="A918" s="660" t="s">
        <v>588</v>
      </c>
      <c r="B918" s="661" t="s">
        <v>589</v>
      </c>
      <c r="C918" s="662" t="s">
        <v>598</v>
      </c>
      <c r="D918" s="663" t="s">
        <v>3987</v>
      </c>
      <c r="E918" s="662" t="s">
        <v>616</v>
      </c>
      <c r="F918" s="663" t="s">
        <v>3992</v>
      </c>
      <c r="G918" s="662" t="s">
        <v>653</v>
      </c>
      <c r="H918" s="662" t="s">
        <v>1490</v>
      </c>
      <c r="I918" s="662" t="s">
        <v>1491</v>
      </c>
      <c r="J918" s="662" t="s">
        <v>1492</v>
      </c>
      <c r="K918" s="662" t="s">
        <v>1493</v>
      </c>
      <c r="L918" s="664">
        <v>704.28200000000004</v>
      </c>
      <c r="M918" s="664">
        <v>5</v>
      </c>
      <c r="N918" s="665">
        <v>3521.4100000000003</v>
      </c>
    </row>
    <row r="919" spans="1:14" ht="14.4" customHeight="1" x14ac:dyDescent="0.3">
      <c r="A919" s="660" t="s">
        <v>588</v>
      </c>
      <c r="B919" s="661" t="s">
        <v>589</v>
      </c>
      <c r="C919" s="662" t="s">
        <v>598</v>
      </c>
      <c r="D919" s="663" t="s">
        <v>3987</v>
      </c>
      <c r="E919" s="662" t="s">
        <v>616</v>
      </c>
      <c r="F919" s="663" t="s">
        <v>3992</v>
      </c>
      <c r="G919" s="662" t="s">
        <v>653</v>
      </c>
      <c r="H919" s="662" t="s">
        <v>3130</v>
      </c>
      <c r="I919" s="662" t="s">
        <v>3131</v>
      </c>
      <c r="J919" s="662" t="s">
        <v>3132</v>
      </c>
      <c r="K919" s="662" t="s">
        <v>3133</v>
      </c>
      <c r="L919" s="664">
        <v>39.0698272562596</v>
      </c>
      <c r="M919" s="664">
        <v>1</v>
      </c>
      <c r="N919" s="665">
        <v>39.0698272562596</v>
      </c>
    </row>
    <row r="920" spans="1:14" ht="14.4" customHeight="1" x14ac:dyDescent="0.3">
      <c r="A920" s="660" t="s">
        <v>588</v>
      </c>
      <c r="B920" s="661" t="s">
        <v>589</v>
      </c>
      <c r="C920" s="662" t="s">
        <v>598</v>
      </c>
      <c r="D920" s="663" t="s">
        <v>3987</v>
      </c>
      <c r="E920" s="662" t="s">
        <v>616</v>
      </c>
      <c r="F920" s="663" t="s">
        <v>3992</v>
      </c>
      <c r="G920" s="662" t="s">
        <v>653</v>
      </c>
      <c r="H920" s="662" t="s">
        <v>1502</v>
      </c>
      <c r="I920" s="662" t="s">
        <v>1503</v>
      </c>
      <c r="J920" s="662" t="s">
        <v>1504</v>
      </c>
      <c r="K920" s="662" t="s">
        <v>1505</v>
      </c>
      <c r="L920" s="664">
        <v>110.02570560913838</v>
      </c>
      <c r="M920" s="664">
        <v>39</v>
      </c>
      <c r="N920" s="665">
        <v>4291.002518756397</v>
      </c>
    </row>
    <row r="921" spans="1:14" ht="14.4" customHeight="1" x14ac:dyDescent="0.3">
      <c r="A921" s="660" t="s">
        <v>588</v>
      </c>
      <c r="B921" s="661" t="s">
        <v>589</v>
      </c>
      <c r="C921" s="662" t="s">
        <v>598</v>
      </c>
      <c r="D921" s="663" t="s">
        <v>3987</v>
      </c>
      <c r="E921" s="662" t="s">
        <v>616</v>
      </c>
      <c r="F921" s="663" t="s">
        <v>3992</v>
      </c>
      <c r="G921" s="662" t="s">
        <v>653</v>
      </c>
      <c r="H921" s="662" t="s">
        <v>3134</v>
      </c>
      <c r="I921" s="662" t="s">
        <v>3135</v>
      </c>
      <c r="J921" s="662" t="s">
        <v>3136</v>
      </c>
      <c r="K921" s="662" t="s">
        <v>3137</v>
      </c>
      <c r="L921" s="664">
        <v>423.86860225926102</v>
      </c>
      <c r="M921" s="664">
        <v>1</v>
      </c>
      <c r="N921" s="665">
        <v>423.86860225926102</v>
      </c>
    </row>
    <row r="922" spans="1:14" ht="14.4" customHeight="1" x14ac:dyDescent="0.3">
      <c r="A922" s="660" t="s">
        <v>588</v>
      </c>
      <c r="B922" s="661" t="s">
        <v>589</v>
      </c>
      <c r="C922" s="662" t="s">
        <v>598</v>
      </c>
      <c r="D922" s="663" t="s">
        <v>3987</v>
      </c>
      <c r="E922" s="662" t="s">
        <v>616</v>
      </c>
      <c r="F922" s="663" t="s">
        <v>3992</v>
      </c>
      <c r="G922" s="662" t="s">
        <v>653</v>
      </c>
      <c r="H922" s="662" t="s">
        <v>3138</v>
      </c>
      <c r="I922" s="662" t="s">
        <v>3139</v>
      </c>
      <c r="J922" s="662" t="s">
        <v>869</v>
      </c>
      <c r="K922" s="662" t="s">
        <v>3140</v>
      </c>
      <c r="L922" s="664">
        <v>337.847392898473</v>
      </c>
      <c r="M922" s="664">
        <v>1</v>
      </c>
      <c r="N922" s="665">
        <v>337.847392898473</v>
      </c>
    </row>
    <row r="923" spans="1:14" ht="14.4" customHeight="1" x14ac:dyDescent="0.3">
      <c r="A923" s="660" t="s">
        <v>588</v>
      </c>
      <c r="B923" s="661" t="s">
        <v>589</v>
      </c>
      <c r="C923" s="662" t="s">
        <v>598</v>
      </c>
      <c r="D923" s="663" t="s">
        <v>3987</v>
      </c>
      <c r="E923" s="662" t="s">
        <v>616</v>
      </c>
      <c r="F923" s="663" t="s">
        <v>3992</v>
      </c>
      <c r="G923" s="662" t="s">
        <v>653</v>
      </c>
      <c r="H923" s="662" t="s">
        <v>1517</v>
      </c>
      <c r="I923" s="662" t="s">
        <v>1518</v>
      </c>
      <c r="J923" s="662" t="s">
        <v>1519</v>
      </c>
      <c r="K923" s="662" t="s">
        <v>1520</v>
      </c>
      <c r="L923" s="664">
        <v>303.93014590512291</v>
      </c>
      <c r="M923" s="664">
        <v>47</v>
      </c>
      <c r="N923" s="665">
        <v>14284.716857540776</v>
      </c>
    </row>
    <row r="924" spans="1:14" ht="14.4" customHeight="1" x14ac:dyDescent="0.3">
      <c r="A924" s="660" t="s">
        <v>588</v>
      </c>
      <c r="B924" s="661" t="s">
        <v>589</v>
      </c>
      <c r="C924" s="662" t="s">
        <v>598</v>
      </c>
      <c r="D924" s="663" t="s">
        <v>3987</v>
      </c>
      <c r="E924" s="662" t="s">
        <v>616</v>
      </c>
      <c r="F924" s="663" t="s">
        <v>3992</v>
      </c>
      <c r="G924" s="662" t="s">
        <v>653</v>
      </c>
      <c r="H924" s="662" t="s">
        <v>1521</v>
      </c>
      <c r="I924" s="662" t="s">
        <v>1522</v>
      </c>
      <c r="J924" s="662" t="s">
        <v>1523</v>
      </c>
      <c r="K924" s="662" t="s">
        <v>1524</v>
      </c>
      <c r="L924" s="664">
        <v>1035.3566322642109</v>
      </c>
      <c r="M924" s="664">
        <v>17</v>
      </c>
      <c r="N924" s="665">
        <v>17601.062748491586</v>
      </c>
    </row>
    <row r="925" spans="1:14" ht="14.4" customHeight="1" x14ac:dyDescent="0.3">
      <c r="A925" s="660" t="s">
        <v>588</v>
      </c>
      <c r="B925" s="661" t="s">
        <v>589</v>
      </c>
      <c r="C925" s="662" t="s">
        <v>598</v>
      </c>
      <c r="D925" s="663" t="s">
        <v>3987</v>
      </c>
      <c r="E925" s="662" t="s">
        <v>616</v>
      </c>
      <c r="F925" s="663" t="s">
        <v>3992</v>
      </c>
      <c r="G925" s="662" t="s">
        <v>653</v>
      </c>
      <c r="H925" s="662" t="s">
        <v>1529</v>
      </c>
      <c r="I925" s="662" t="s">
        <v>1530</v>
      </c>
      <c r="J925" s="662" t="s">
        <v>1531</v>
      </c>
      <c r="K925" s="662" t="s">
        <v>1532</v>
      </c>
      <c r="L925" s="664">
        <v>59.926063911913332</v>
      </c>
      <c r="M925" s="664">
        <v>46</v>
      </c>
      <c r="N925" s="665">
        <v>2756.5989399480131</v>
      </c>
    </row>
    <row r="926" spans="1:14" ht="14.4" customHeight="1" x14ac:dyDescent="0.3">
      <c r="A926" s="660" t="s">
        <v>588</v>
      </c>
      <c r="B926" s="661" t="s">
        <v>589</v>
      </c>
      <c r="C926" s="662" t="s">
        <v>598</v>
      </c>
      <c r="D926" s="663" t="s">
        <v>3987</v>
      </c>
      <c r="E926" s="662" t="s">
        <v>616</v>
      </c>
      <c r="F926" s="663" t="s">
        <v>3992</v>
      </c>
      <c r="G926" s="662" t="s">
        <v>653</v>
      </c>
      <c r="H926" s="662" t="s">
        <v>3141</v>
      </c>
      <c r="I926" s="662" t="s">
        <v>3142</v>
      </c>
      <c r="J926" s="662" t="s">
        <v>3143</v>
      </c>
      <c r="K926" s="662" t="s">
        <v>3144</v>
      </c>
      <c r="L926" s="664">
        <v>111.58</v>
      </c>
      <c r="M926" s="664">
        <v>36</v>
      </c>
      <c r="N926" s="665">
        <v>4016.88</v>
      </c>
    </row>
    <row r="927" spans="1:14" ht="14.4" customHeight="1" x14ac:dyDescent="0.3">
      <c r="A927" s="660" t="s">
        <v>588</v>
      </c>
      <c r="B927" s="661" t="s">
        <v>589</v>
      </c>
      <c r="C927" s="662" t="s">
        <v>598</v>
      </c>
      <c r="D927" s="663" t="s">
        <v>3987</v>
      </c>
      <c r="E927" s="662" t="s">
        <v>616</v>
      </c>
      <c r="F927" s="663" t="s">
        <v>3992</v>
      </c>
      <c r="G927" s="662" t="s">
        <v>653</v>
      </c>
      <c r="H927" s="662" t="s">
        <v>3145</v>
      </c>
      <c r="I927" s="662" t="s">
        <v>3145</v>
      </c>
      <c r="J927" s="662" t="s">
        <v>3146</v>
      </c>
      <c r="K927" s="662" t="s">
        <v>3147</v>
      </c>
      <c r="L927" s="664">
        <v>562.1</v>
      </c>
      <c r="M927" s="664">
        <v>1</v>
      </c>
      <c r="N927" s="665">
        <v>562.1</v>
      </c>
    </row>
    <row r="928" spans="1:14" ht="14.4" customHeight="1" x14ac:dyDescent="0.3">
      <c r="A928" s="660" t="s">
        <v>588</v>
      </c>
      <c r="B928" s="661" t="s">
        <v>589</v>
      </c>
      <c r="C928" s="662" t="s">
        <v>598</v>
      </c>
      <c r="D928" s="663" t="s">
        <v>3987</v>
      </c>
      <c r="E928" s="662" t="s">
        <v>616</v>
      </c>
      <c r="F928" s="663" t="s">
        <v>3992</v>
      </c>
      <c r="G928" s="662" t="s">
        <v>653</v>
      </c>
      <c r="H928" s="662" t="s">
        <v>3148</v>
      </c>
      <c r="I928" s="662" t="s">
        <v>3149</v>
      </c>
      <c r="J928" s="662" t="s">
        <v>803</v>
      </c>
      <c r="K928" s="662" t="s">
        <v>3150</v>
      </c>
      <c r="L928" s="664">
        <v>723.59410174396294</v>
      </c>
      <c r="M928" s="664">
        <v>7</v>
      </c>
      <c r="N928" s="665">
        <v>5065.1587122077408</v>
      </c>
    </row>
    <row r="929" spans="1:14" ht="14.4" customHeight="1" x14ac:dyDescent="0.3">
      <c r="A929" s="660" t="s">
        <v>588</v>
      </c>
      <c r="B929" s="661" t="s">
        <v>589</v>
      </c>
      <c r="C929" s="662" t="s">
        <v>598</v>
      </c>
      <c r="D929" s="663" t="s">
        <v>3987</v>
      </c>
      <c r="E929" s="662" t="s">
        <v>616</v>
      </c>
      <c r="F929" s="663" t="s">
        <v>3992</v>
      </c>
      <c r="G929" s="662" t="s">
        <v>653</v>
      </c>
      <c r="H929" s="662" t="s">
        <v>1546</v>
      </c>
      <c r="I929" s="662" t="s">
        <v>1547</v>
      </c>
      <c r="J929" s="662" t="s">
        <v>1548</v>
      </c>
      <c r="K929" s="662" t="s">
        <v>1549</v>
      </c>
      <c r="L929" s="664">
        <v>42.399892876016047</v>
      </c>
      <c r="M929" s="664">
        <v>7</v>
      </c>
      <c r="N929" s="665">
        <v>296.79925013211232</v>
      </c>
    </row>
    <row r="930" spans="1:14" ht="14.4" customHeight="1" x14ac:dyDescent="0.3">
      <c r="A930" s="660" t="s">
        <v>588</v>
      </c>
      <c r="B930" s="661" t="s">
        <v>589</v>
      </c>
      <c r="C930" s="662" t="s">
        <v>598</v>
      </c>
      <c r="D930" s="663" t="s">
        <v>3987</v>
      </c>
      <c r="E930" s="662" t="s">
        <v>616</v>
      </c>
      <c r="F930" s="663" t="s">
        <v>3992</v>
      </c>
      <c r="G930" s="662" t="s">
        <v>653</v>
      </c>
      <c r="H930" s="662" t="s">
        <v>3151</v>
      </c>
      <c r="I930" s="662" t="s">
        <v>3152</v>
      </c>
      <c r="J930" s="662" t="s">
        <v>3153</v>
      </c>
      <c r="K930" s="662" t="s">
        <v>3154</v>
      </c>
      <c r="L930" s="664">
        <v>54.479999999999968</v>
      </c>
      <c r="M930" s="664">
        <v>2</v>
      </c>
      <c r="N930" s="665">
        <v>108.95999999999994</v>
      </c>
    </row>
    <row r="931" spans="1:14" ht="14.4" customHeight="1" x14ac:dyDescent="0.3">
      <c r="A931" s="660" t="s">
        <v>588</v>
      </c>
      <c r="B931" s="661" t="s">
        <v>589</v>
      </c>
      <c r="C931" s="662" t="s">
        <v>598</v>
      </c>
      <c r="D931" s="663" t="s">
        <v>3987</v>
      </c>
      <c r="E931" s="662" t="s">
        <v>616</v>
      </c>
      <c r="F931" s="663" t="s">
        <v>3992</v>
      </c>
      <c r="G931" s="662" t="s">
        <v>653</v>
      </c>
      <c r="H931" s="662" t="s">
        <v>1550</v>
      </c>
      <c r="I931" s="662" t="s">
        <v>1551</v>
      </c>
      <c r="J931" s="662" t="s">
        <v>1552</v>
      </c>
      <c r="K931" s="662" t="s">
        <v>1553</v>
      </c>
      <c r="L931" s="664">
        <v>13.225539890565999</v>
      </c>
      <c r="M931" s="664">
        <v>58</v>
      </c>
      <c r="N931" s="665">
        <v>767.08131365282793</v>
      </c>
    </row>
    <row r="932" spans="1:14" ht="14.4" customHeight="1" x14ac:dyDescent="0.3">
      <c r="A932" s="660" t="s">
        <v>588</v>
      </c>
      <c r="B932" s="661" t="s">
        <v>589</v>
      </c>
      <c r="C932" s="662" t="s">
        <v>598</v>
      </c>
      <c r="D932" s="663" t="s">
        <v>3987</v>
      </c>
      <c r="E932" s="662" t="s">
        <v>616</v>
      </c>
      <c r="F932" s="663" t="s">
        <v>3992</v>
      </c>
      <c r="G932" s="662" t="s">
        <v>653</v>
      </c>
      <c r="H932" s="662" t="s">
        <v>3155</v>
      </c>
      <c r="I932" s="662" t="s">
        <v>237</v>
      </c>
      <c r="J932" s="662" t="s">
        <v>3156</v>
      </c>
      <c r="K932" s="662"/>
      <c r="L932" s="664">
        <v>78.760000000000005</v>
      </c>
      <c r="M932" s="664">
        <v>2</v>
      </c>
      <c r="N932" s="665">
        <v>157.52000000000001</v>
      </c>
    </row>
    <row r="933" spans="1:14" ht="14.4" customHeight="1" x14ac:dyDescent="0.3">
      <c r="A933" s="660" t="s">
        <v>588</v>
      </c>
      <c r="B933" s="661" t="s">
        <v>589</v>
      </c>
      <c r="C933" s="662" t="s">
        <v>598</v>
      </c>
      <c r="D933" s="663" t="s">
        <v>3987</v>
      </c>
      <c r="E933" s="662" t="s">
        <v>616</v>
      </c>
      <c r="F933" s="663" t="s">
        <v>3992</v>
      </c>
      <c r="G933" s="662" t="s">
        <v>653</v>
      </c>
      <c r="H933" s="662" t="s">
        <v>3157</v>
      </c>
      <c r="I933" s="662" t="s">
        <v>237</v>
      </c>
      <c r="J933" s="662" t="s">
        <v>3158</v>
      </c>
      <c r="K933" s="662"/>
      <c r="L933" s="664">
        <v>77.92765930539818</v>
      </c>
      <c r="M933" s="664">
        <v>14</v>
      </c>
      <c r="N933" s="665">
        <v>1090.9872302755746</v>
      </c>
    </row>
    <row r="934" spans="1:14" ht="14.4" customHeight="1" x14ac:dyDescent="0.3">
      <c r="A934" s="660" t="s">
        <v>588</v>
      </c>
      <c r="B934" s="661" t="s">
        <v>589</v>
      </c>
      <c r="C934" s="662" t="s">
        <v>598</v>
      </c>
      <c r="D934" s="663" t="s">
        <v>3987</v>
      </c>
      <c r="E934" s="662" t="s">
        <v>616</v>
      </c>
      <c r="F934" s="663" t="s">
        <v>3992</v>
      </c>
      <c r="G934" s="662" t="s">
        <v>653</v>
      </c>
      <c r="H934" s="662" t="s">
        <v>3159</v>
      </c>
      <c r="I934" s="662" t="s">
        <v>3160</v>
      </c>
      <c r="J934" s="662" t="s">
        <v>3161</v>
      </c>
      <c r="K934" s="662" t="s">
        <v>3162</v>
      </c>
      <c r="L934" s="664">
        <v>171.17153877161189</v>
      </c>
      <c r="M934" s="664">
        <v>8</v>
      </c>
      <c r="N934" s="665">
        <v>1369.3723101728951</v>
      </c>
    </row>
    <row r="935" spans="1:14" ht="14.4" customHeight="1" x14ac:dyDescent="0.3">
      <c r="A935" s="660" t="s">
        <v>588</v>
      </c>
      <c r="B935" s="661" t="s">
        <v>589</v>
      </c>
      <c r="C935" s="662" t="s">
        <v>598</v>
      </c>
      <c r="D935" s="663" t="s">
        <v>3987</v>
      </c>
      <c r="E935" s="662" t="s">
        <v>616</v>
      </c>
      <c r="F935" s="663" t="s">
        <v>3992</v>
      </c>
      <c r="G935" s="662" t="s">
        <v>653</v>
      </c>
      <c r="H935" s="662" t="s">
        <v>1556</v>
      </c>
      <c r="I935" s="662" t="s">
        <v>1557</v>
      </c>
      <c r="J935" s="662" t="s">
        <v>1558</v>
      </c>
      <c r="K935" s="662" t="s">
        <v>1559</v>
      </c>
      <c r="L935" s="664">
        <v>201.22239540633282</v>
      </c>
      <c r="M935" s="664">
        <v>4</v>
      </c>
      <c r="N935" s="665">
        <v>804.88958162533129</v>
      </c>
    </row>
    <row r="936" spans="1:14" ht="14.4" customHeight="1" x14ac:dyDescent="0.3">
      <c r="A936" s="660" t="s">
        <v>588</v>
      </c>
      <c r="B936" s="661" t="s">
        <v>589</v>
      </c>
      <c r="C936" s="662" t="s">
        <v>598</v>
      </c>
      <c r="D936" s="663" t="s">
        <v>3987</v>
      </c>
      <c r="E936" s="662" t="s">
        <v>616</v>
      </c>
      <c r="F936" s="663" t="s">
        <v>3992</v>
      </c>
      <c r="G936" s="662" t="s">
        <v>653</v>
      </c>
      <c r="H936" s="662" t="s">
        <v>3163</v>
      </c>
      <c r="I936" s="662" t="s">
        <v>237</v>
      </c>
      <c r="J936" s="662" t="s">
        <v>3164</v>
      </c>
      <c r="K936" s="662"/>
      <c r="L936" s="664">
        <v>60.879995594227729</v>
      </c>
      <c r="M936" s="664">
        <v>10</v>
      </c>
      <c r="N936" s="665">
        <v>608.79995594227728</v>
      </c>
    </row>
    <row r="937" spans="1:14" ht="14.4" customHeight="1" x14ac:dyDescent="0.3">
      <c r="A937" s="660" t="s">
        <v>588</v>
      </c>
      <c r="B937" s="661" t="s">
        <v>589</v>
      </c>
      <c r="C937" s="662" t="s">
        <v>598</v>
      </c>
      <c r="D937" s="663" t="s">
        <v>3987</v>
      </c>
      <c r="E937" s="662" t="s">
        <v>616</v>
      </c>
      <c r="F937" s="663" t="s">
        <v>3992</v>
      </c>
      <c r="G937" s="662" t="s">
        <v>653</v>
      </c>
      <c r="H937" s="662" t="s">
        <v>3165</v>
      </c>
      <c r="I937" s="662" t="s">
        <v>3166</v>
      </c>
      <c r="J937" s="662" t="s">
        <v>3167</v>
      </c>
      <c r="K937" s="662" t="s">
        <v>3168</v>
      </c>
      <c r="L937" s="664">
        <v>31.975018277838416</v>
      </c>
      <c r="M937" s="664">
        <v>2</v>
      </c>
      <c r="N937" s="665">
        <v>63.950036555676832</v>
      </c>
    </row>
    <row r="938" spans="1:14" ht="14.4" customHeight="1" x14ac:dyDescent="0.3">
      <c r="A938" s="660" t="s">
        <v>588</v>
      </c>
      <c r="B938" s="661" t="s">
        <v>589</v>
      </c>
      <c r="C938" s="662" t="s">
        <v>598</v>
      </c>
      <c r="D938" s="663" t="s">
        <v>3987</v>
      </c>
      <c r="E938" s="662" t="s">
        <v>616</v>
      </c>
      <c r="F938" s="663" t="s">
        <v>3992</v>
      </c>
      <c r="G938" s="662" t="s">
        <v>653</v>
      </c>
      <c r="H938" s="662" t="s">
        <v>3169</v>
      </c>
      <c r="I938" s="662" t="s">
        <v>3170</v>
      </c>
      <c r="J938" s="662" t="s">
        <v>3171</v>
      </c>
      <c r="K938" s="662" t="s">
        <v>3172</v>
      </c>
      <c r="L938" s="664">
        <v>59.474306254532927</v>
      </c>
      <c r="M938" s="664">
        <v>7</v>
      </c>
      <c r="N938" s="665">
        <v>416.32014378173051</v>
      </c>
    </row>
    <row r="939" spans="1:14" ht="14.4" customHeight="1" x14ac:dyDescent="0.3">
      <c r="A939" s="660" t="s">
        <v>588</v>
      </c>
      <c r="B939" s="661" t="s">
        <v>589</v>
      </c>
      <c r="C939" s="662" t="s">
        <v>598</v>
      </c>
      <c r="D939" s="663" t="s">
        <v>3987</v>
      </c>
      <c r="E939" s="662" t="s">
        <v>616</v>
      </c>
      <c r="F939" s="663" t="s">
        <v>3992</v>
      </c>
      <c r="G939" s="662" t="s">
        <v>653</v>
      </c>
      <c r="H939" s="662" t="s">
        <v>1560</v>
      </c>
      <c r="I939" s="662" t="s">
        <v>1561</v>
      </c>
      <c r="J939" s="662" t="s">
        <v>1562</v>
      </c>
      <c r="K939" s="662" t="s">
        <v>1563</v>
      </c>
      <c r="L939" s="664">
        <v>124.06999999999998</v>
      </c>
      <c r="M939" s="664">
        <v>4</v>
      </c>
      <c r="N939" s="665">
        <v>496.27999999999992</v>
      </c>
    </row>
    <row r="940" spans="1:14" ht="14.4" customHeight="1" x14ac:dyDescent="0.3">
      <c r="A940" s="660" t="s">
        <v>588</v>
      </c>
      <c r="B940" s="661" t="s">
        <v>589</v>
      </c>
      <c r="C940" s="662" t="s">
        <v>598</v>
      </c>
      <c r="D940" s="663" t="s">
        <v>3987</v>
      </c>
      <c r="E940" s="662" t="s">
        <v>616</v>
      </c>
      <c r="F940" s="663" t="s">
        <v>3992</v>
      </c>
      <c r="G940" s="662" t="s">
        <v>653</v>
      </c>
      <c r="H940" s="662" t="s">
        <v>3173</v>
      </c>
      <c r="I940" s="662" t="s">
        <v>3174</v>
      </c>
      <c r="J940" s="662" t="s">
        <v>3175</v>
      </c>
      <c r="K940" s="662" t="s">
        <v>3176</v>
      </c>
      <c r="L940" s="664">
        <v>81.48981560063406</v>
      </c>
      <c r="M940" s="664">
        <v>1</v>
      </c>
      <c r="N940" s="665">
        <v>81.48981560063406</v>
      </c>
    </row>
    <row r="941" spans="1:14" ht="14.4" customHeight="1" x14ac:dyDescent="0.3">
      <c r="A941" s="660" t="s">
        <v>588</v>
      </c>
      <c r="B941" s="661" t="s">
        <v>589</v>
      </c>
      <c r="C941" s="662" t="s">
        <v>598</v>
      </c>
      <c r="D941" s="663" t="s">
        <v>3987</v>
      </c>
      <c r="E941" s="662" t="s">
        <v>616</v>
      </c>
      <c r="F941" s="663" t="s">
        <v>3992</v>
      </c>
      <c r="G941" s="662" t="s">
        <v>653</v>
      </c>
      <c r="H941" s="662" t="s">
        <v>1567</v>
      </c>
      <c r="I941" s="662" t="s">
        <v>1568</v>
      </c>
      <c r="J941" s="662" t="s">
        <v>1569</v>
      </c>
      <c r="K941" s="662" t="s">
        <v>1570</v>
      </c>
      <c r="L941" s="664">
        <v>412.42998229948472</v>
      </c>
      <c r="M941" s="664">
        <v>3</v>
      </c>
      <c r="N941" s="665">
        <v>1237.2899468984542</v>
      </c>
    </row>
    <row r="942" spans="1:14" ht="14.4" customHeight="1" x14ac:dyDescent="0.3">
      <c r="A942" s="660" t="s">
        <v>588</v>
      </c>
      <c r="B942" s="661" t="s">
        <v>589</v>
      </c>
      <c r="C942" s="662" t="s">
        <v>598</v>
      </c>
      <c r="D942" s="663" t="s">
        <v>3987</v>
      </c>
      <c r="E942" s="662" t="s">
        <v>616</v>
      </c>
      <c r="F942" s="663" t="s">
        <v>3992</v>
      </c>
      <c r="G942" s="662" t="s">
        <v>653</v>
      </c>
      <c r="H942" s="662" t="s">
        <v>1571</v>
      </c>
      <c r="I942" s="662" t="s">
        <v>1572</v>
      </c>
      <c r="J942" s="662" t="s">
        <v>1573</v>
      </c>
      <c r="K942" s="662" t="s">
        <v>1574</v>
      </c>
      <c r="L942" s="664">
        <v>78.25</v>
      </c>
      <c r="M942" s="664">
        <v>2</v>
      </c>
      <c r="N942" s="665">
        <v>156.5</v>
      </c>
    </row>
    <row r="943" spans="1:14" ht="14.4" customHeight="1" x14ac:dyDescent="0.3">
      <c r="A943" s="660" t="s">
        <v>588</v>
      </c>
      <c r="B943" s="661" t="s">
        <v>589</v>
      </c>
      <c r="C943" s="662" t="s">
        <v>598</v>
      </c>
      <c r="D943" s="663" t="s">
        <v>3987</v>
      </c>
      <c r="E943" s="662" t="s">
        <v>616</v>
      </c>
      <c r="F943" s="663" t="s">
        <v>3992</v>
      </c>
      <c r="G943" s="662" t="s">
        <v>653</v>
      </c>
      <c r="H943" s="662" t="s">
        <v>3177</v>
      </c>
      <c r="I943" s="662" t="s">
        <v>3178</v>
      </c>
      <c r="J943" s="662" t="s">
        <v>1305</v>
      </c>
      <c r="K943" s="662" t="s">
        <v>3179</v>
      </c>
      <c r="L943" s="664">
        <v>326.32</v>
      </c>
      <c r="M943" s="664">
        <v>12</v>
      </c>
      <c r="N943" s="665">
        <v>3915.84</v>
      </c>
    </row>
    <row r="944" spans="1:14" ht="14.4" customHeight="1" x14ac:dyDescent="0.3">
      <c r="A944" s="660" t="s">
        <v>588</v>
      </c>
      <c r="B944" s="661" t="s">
        <v>589</v>
      </c>
      <c r="C944" s="662" t="s">
        <v>598</v>
      </c>
      <c r="D944" s="663" t="s">
        <v>3987</v>
      </c>
      <c r="E944" s="662" t="s">
        <v>616</v>
      </c>
      <c r="F944" s="663" t="s">
        <v>3992</v>
      </c>
      <c r="G944" s="662" t="s">
        <v>653</v>
      </c>
      <c r="H944" s="662" t="s">
        <v>3180</v>
      </c>
      <c r="I944" s="662" t="s">
        <v>3181</v>
      </c>
      <c r="J944" s="662" t="s">
        <v>3182</v>
      </c>
      <c r="K944" s="662" t="s">
        <v>2813</v>
      </c>
      <c r="L944" s="664">
        <v>119.520418073402</v>
      </c>
      <c r="M944" s="664">
        <v>2</v>
      </c>
      <c r="N944" s="665">
        <v>239.040836146804</v>
      </c>
    </row>
    <row r="945" spans="1:14" ht="14.4" customHeight="1" x14ac:dyDescent="0.3">
      <c r="A945" s="660" t="s">
        <v>588</v>
      </c>
      <c r="B945" s="661" t="s">
        <v>589</v>
      </c>
      <c r="C945" s="662" t="s">
        <v>598</v>
      </c>
      <c r="D945" s="663" t="s">
        <v>3987</v>
      </c>
      <c r="E945" s="662" t="s">
        <v>616</v>
      </c>
      <c r="F945" s="663" t="s">
        <v>3992</v>
      </c>
      <c r="G945" s="662" t="s">
        <v>653</v>
      </c>
      <c r="H945" s="662" t="s">
        <v>3183</v>
      </c>
      <c r="I945" s="662" t="s">
        <v>3184</v>
      </c>
      <c r="J945" s="662" t="s">
        <v>3185</v>
      </c>
      <c r="K945" s="662" t="s">
        <v>3186</v>
      </c>
      <c r="L945" s="664">
        <v>38.936708611300197</v>
      </c>
      <c r="M945" s="664">
        <v>1</v>
      </c>
      <c r="N945" s="665">
        <v>38.936708611300197</v>
      </c>
    </row>
    <row r="946" spans="1:14" ht="14.4" customHeight="1" x14ac:dyDescent="0.3">
      <c r="A946" s="660" t="s">
        <v>588</v>
      </c>
      <c r="B946" s="661" t="s">
        <v>589</v>
      </c>
      <c r="C946" s="662" t="s">
        <v>598</v>
      </c>
      <c r="D946" s="663" t="s">
        <v>3987</v>
      </c>
      <c r="E946" s="662" t="s">
        <v>616</v>
      </c>
      <c r="F946" s="663" t="s">
        <v>3992</v>
      </c>
      <c r="G946" s="662" t="s">
        <v>653</v>
      </c>
      <c r="H946" s="662" t="s">
        <v>3187</v>
      </c>
      <c r="I946" s="662" t="s">
        <v>3188</v>
      </c>
      <c r="J946" s="662" t="s">
        <v>3189</v>
      </c>
      <c r="K946" s="662" t="s">
        <v>3190</v>
      </c>
      <c r="L946" s="664">
        <v>102.72999999999999</v>
      </c>
      <c r="M946" s="664">
        <v>1</v>
      </c>
      <c r="N946" s="665">
        <v>102.72999999999999</v>
      </c>
    </row>
    <row r="947" spans="1:14" ht="14.4" customHeight="1" x14ac:dyDescent="0.3">
      <c r="A947" s="660" t="s">
        <v>588</v>
      </c>
      <c r="B947" s="661" t="s">
        <v>589</v>
      </c>
      <c r="C947" s="662" t="s">
        <v>598</v>
      </c>
      <c r="D947" s="663" t="s">
        <v>3987</v>
      </c>
      <c r="E947" s="662" t="s">
        <v>616</v>
      </c>
      <c r="F947" s="663" t="s">
        <v>3992</v>
      </c>
      <c r="G947" s="662" t="s">
        <v>653</v>
      </c>
      <c r="H947" s="662" t="s">
        <v>3191</v>
      </c>
      <c r="I947" s="662" t="s">
        <v>3192</v>
      </c>
      <c r="J947" s="662" t="s">
        <v>3193</v>
      </c>
      <c r="K947" s="662" t="s">
        <v>1037</v>
      </c>
      <c r="L947" s="664">
        <v>55.324847660931937</v>
      </c>
      <c r="M947" s="664">
        <v>5</v>
      </c>
      <c r="N947" s="665">
        <v>276.62423830465968</v>
      </c>
    </row>
    <row r="948" spans="1:14" ht="14.4" customHeight="1" x14ac:dyDescent="0.3">
      <c r="A948" s="660" t="s">
        <v>588</v>
      </c>
      <c r="B948" s="661" t="s">
        <v>589</v>
      </c>
      <c r="C948" s="662" t="s">
        <v>598</v>
      </c>
      <c r="D948" s="663" t="s">
        <v>3987</v>
      </c>
      <c r="E948" s="662" t="s">
        <v>616</v>
      </c>
      <c r="F948" s="663" t="s">
        <v>3992</v>
      </c>
      <c r="G948" s="662" t="s">
        <v>653</v>
      </c>
      <c r="H948" s="662" t="s">
        <v>3194</v>
      </c>
      <c r="I948" s="662" t="s">
        <v>3195</v>
      </c>
      <c r="J948" s="662" t="s">
        <v>3196</v>
      </c>
      <c r="K948" s="662" t="s">
        <v>3197</v>
      </c>
      <c r="L948" s="664">
        <v>52.69</v>
      </c>
      <c r="M948" s="664">
        <v>1</v>
      </c>
      <c r="N948" s="665">
        <v>52.69</v>
      </c>
    </row>
    <row r="949" spans="1:14" ht="14.4" customHeight="1" x14ac:dyDescent="0.3">
      <c r="A949" s="660" t="s">
        <v>588</v>
      </c>
      <c r="B949" s="661" t="s">
        <v>589</v>
      </c>
      <c r="C949" s="662" t="s">
        <v>598</v>
      </c>
      <c r="D949" s="663" t="s">
        <v>3987</v>
      </c>
      <c r="E949" s="662" t="s">
        <v>616</v>
      </c>
      <c r="F949" s="663" t="s">
        <v>3992</v>
      </c>
      <c r="G949" s="662" t="s">
        <v>653</v>
      </c>
      <c r="H949" s="662" t="s">
        <v>3198</v>
      </c>
      <c r="I949" s="662" t="s">
        <v>3199</v>
      </c>
      <c r="J949" s="662" t="s">
        <v>3200</v>
      </c>
      <c r="K949" s="662" t="s">
        <v>1377</v>
      </c>
      <c r="L949" s="664">
        <v>598.70000000000005</v>
      </c>
      <c r="M949" s="664">
        <v>2</v>
      </c>
      <c r="N949" s="665">
        <v>1197.4000000000001</v>
      </c>
    </row>
    <row r="950" spans="1:14" ht="14.4" customHeight="1" x14ac:dyDescent="0.3">
      <c r="A950" s="660" t="s">
        <v>588</v>
      </c>
      <c r="B950" s="661" t="s">
        <v>589</v>
      </c>
      <c r="C950" s="662" t="s">
        <v>598</v>
      </c>
      <c r="D950" s="663" t="s">
        <v>3987</v>
      </c>
      <c r="E950" s="662" t="s">
        <v>616</v>
      </c>
      <c r="F950" s="663" t="s">
        <v>3992</v>
      </c>
      <c r="G950" s="662" t="s">
        <v>653</v>
      </c>
      <c r="H950" s="662" t="s">
        <v>1581</v>
      </c>
      <c r="I950" s="662" t="s">
        <v>237</v>
      </c>
      <c r="J950" s="662" t="s">
        <v>1582</v>
      </c>
      <c r="K950" s="662"/>
      <c r="L950" s="664">
        <v>94.054038685234062</v>
      </c>
      <c r="M950" s="664">
        <v>89</v>
      </c>
      <c r="N950" s="665">
        <v>8370.809442985832</v>
      </c>
    </row>
    <row r="951" spans="1:14" ht="14.4" customHeight="1" x14ac:dyDescent="0.3">
      <c r="A951" s="660" t="s">
        <v>588</v>
      </c>
      <c r="B951" s="661" t="s">
        <v>589</v>
      </c>
      <c r="C951" s="662" t="s">
        <v>598</v>
      </c>
      <c r="D951" s="663" t="s">
        <v>3987</v>
      </c>
      <c r="E951" s="662" t="s">
        <v>616</v>
      </c>
      <c r="F951" s="663" t="s">
        <v>3992</v>
      </c>
      <c r="G951" s="662" t="s">
        <v>653</v>
      </c>
      <c r="H951" s="662" t="s">
        <v>3201</v>
      </c>
      <c r="I951" s="662" t="s">
        <v>237</v>
      </c>
      <c r="J951" s="662" t="s">
        <v>3202</v>
      </c>
      <c r="K951" s="662"/>
      <c r="L951" s="664">
        <v>161.55563948422076</v>
      </c>
      <c r="M951" s="664">
        <v>5</v>
      </c>
      <c r="N951" s="665">
        <v>807.77819742110387</v>
      </c>
    </row>
    <row r="952" spans="1:14" ht="14.4" customHeight="1" x14ac:dyDescent="0.3">
      <c r="A952" s="660" t="s">
        <v>588</v>
      </c>
      <c r="B952" s="661" t="s">
        <v>589</v>
      </c>
      <c r="C952" s="662" t="s">
        <v>598</v>
      </c>
      <c r="D952" s="663" t="s">
        <v>3987</v>
      </c>
      <c r="E952" s="662" t="s">
        <v>616</v>
      </c>
      <c r="F952" s="663" t="s">
        <v>3992</v>
      </c>
      <c r="G952" s="662" t="s">
        <v>653</v>
      </c>
      <c r="H952" s="662" t="s">
        <v>3203</v>
      </c>
      <c r="I952" s="662" t="s">
        <v>3203</v>
      </c>
      <c r="J952" s="662" t="s">
        <v>3204</v>
      </c>
      <c r="K952" s="662" t="s">
        <v>3205</v>
      </c>
      <c r="L952" s="664">
        <v>71.47</v>
      </c>
      <c r="M952" s="664">
        <v>2</v>
      </c>
      <c r="N952" s="665">
        <v>142.94</v>
      </c>
    </row>
    <row r="953" spans="1:14" ht="14.4" customHeight="1" x14ac:dyDescent="0.3">
      <c r="A953" s="660" t="s">
        <v>588</v>
      </c>
      <c r="B953" s="661" t="s">
        <v>589</v>
      </c>
      <c r="C953" s="662" t="s">
        <v>598</v>
      </c>
      <c r="D953" s="663" t="s">
        <v>3987</v>
      </c>
      <c r="E953" s="662" t="s">
        <v>616</v>
      </c>
      <c r="F953" s="663" t="s">
        <v>3992</v>
      </c>
      <c r="G953" s="662" t="s">
        <v>653</v>
      </c>
      <c r="H953" s="662" t="s">
        <v>3206</v>
      </c>
      <c r="I953" s="662" t="s">
        <v>3207</v>
      </c>
      <c r="J953" s="662" t="s">
        <v>3208</v>
      </c>
      <c r="K953" s="662" t="s">
        <v>3209</v>
      </c>
      <c r="L953" s="664">
        <v>113.66474935135288</v>
      </c>
      <c r="M953" s="664">
        <v>6</v>
      </c>
      <c r="N953" s="665">
        <v>681.98849610811726</v>
      </c>
    </row>
    <row r="954" spans="1:14" ht="14.4" customHeight="1" x14ac:dyDescent="0.3">
      <c r="A954" s="660" t="s">
        <v>588</v>
      </c>
      <c r="B954" s="661" t="s">
        <v>589</v>
      </c>
      <c r="C954" s="662" t="s">
        <v>598</v>
      </c>
      <c r="D954" s="663" t="s">
        <v>3987</v>
      </c>
      <c r="E954" s="662" t="s">
        <v>616</v>
      </c>
      <c r="F954" s="663" t="s">
        <v>3992</v>
      </c>
      <c r="G954" s="662" t="s">
        <v>653</v>
      </c>
      <c r="H954" s="662" t="s">
        <v>3210</v>
      </c>
      <c r="I954" s="662" t="s">
        <v>3211</v>
      </c>
      <c r="J954" s="662" t="s">
        <v>3212</v>
      </c>
      <c r="K954" s="662" t="s">
        <v>3213</v>
      </c>
      <c r="L954" s="664">
        <v>63.720000000000006</v>
      </c>
      <c r="M954" s="664">
        <v>2</v>
      </c>
      <c r="N954" s="665">
        <v>127.44000000000001</v>
      </c>
    </row>
    <row r="955" spans="1:14" ht="14.4" customHeight="1" x14ac:dyDescent="0.3">
      <c r="A955" s="660" t="s">
        <v>588</v>
      </c>
      <c r="B955" s="661" t="s">
        <v>589</v>
      </c>
      <c r="C955" s="662" t="s">
        <v>598</v>
      </c>
      <c r="D955" s="663" t="s">
        <v>3987</v>
      </c>
      <c r="E955" s="662" t="s">
        <v>616</v>
      </c>
      <c r="F955" s="663" t="s">
        <v>3992</v>
      </c>
      <c r="G955" s="662" t="s">
        <v>653</v>
      </c>
      <c r="H955" s="662" t="s">
        <v>1589</v>
      </c>
      <c r="I955" s="662" t="s">
        <v>1590</v>
      </c>
      <c r="J955" s="662" t="s">
        <v>1591</v>
      </c>
      <c r="K955" s="662" t="s">
        <v>1592</v>
      </c>
      <c r="L955" s="664">
        <v>2568.8607570697877</v>
      </c>
      <c r="M955" s="664">
        <v>52</v>
      </c>
      <c r="N955" s="665">
        <v>133580.75936762895</v>
      </c>
    </row>
    <row r="956" spans="1:14" ht="14.4" customHeight="1" x14ac:dyDescent="0.3">
      <c r="A956" s="660" t="s">
        <v>588</v>
      </c>
      <c r="B956" s="661" t="s">
        <v>589</v>
      </c>
      <c r="C956" s="662" t="s">
        <v>598</v>
      </c>
      <c r="D956" s="663" t="s">
        <v>3987</v>
      </c>
      <c r="E956" s="662" t="s">
        <v>616</v>
      </c>
      <c r="F956" s="663" t="s">
        <v>3992</v>
      </c>
      <c r="G956" s="662" t="s">
        <v>653</v>
      </c>
      <c r="H956" s="662" t="s">
        <v>1593</v>
      </c>
      <c r="I956" s="662" t="s">
        <v>1594</v>
      </c>
      <c r="J956" s="662" t="s">
        <v>1595</v>
      </c>
      <c r="K956" s="662" t="s">
        <v>1596</v>
      </c>
      <c r="L956" s="664">
        <v>374.52785120289877</v>
      </c>
      <c r="M956" s="664">
        <v>4</v>
      </c>
      <c r="N956" s="665">
        <v>1498.1114048115951</v>
      </c>
    </row>
    <row r="957" spans="1:14" ht="14.4" customHeight="1" x14ac:dyDescent="0.3">
      <c r="A957" s="660" t="s">
        <v>588</v>
      </c>
      <c r="B957" s="661" t="s">
        <v>589</v>
      </c>
      <c r="C957" s="662" t="s">
        <v>598</v>
      </c>
      <c r="D957" s="663" t="s">
        <v>3987</v>
      </c>
      <c r="E957" s="662" t="s">
        <v>616</v>
      </c>
      <c r="F957" s="663" t="s">
        <v>3992</v>
      </c>
      <c r="G957" s="662" t="s">
        <v>653</v>
      </c>
      <c r="H957" s="662" t="s">
        <v>1597</v>
      </c>
      <c r="I957" s="662" t="s">
        <v>1598</v>
      </c>
      <c r="J957" s="662" t="s">
        <v>1599</v>
      </c>
      <c r="K957" s="662" t="s">
        <v>1600</v>
      </c>
      <c r="L957" s="664">
        <v>240.60996816996342</v>
      </c>
      <c r="M957" s="664">
        <v>7</v>
      </c>
      <c r="N957" s="665">
        <v>1684.269777189744</v>
      </c>
    </row>
    <row r="958" spans="1:14" ht="14.4" customHeight="1" x14ac:dyDescent="0.3">
      <c r="A958" s="660" t="s">
        <v>588</v>
      </c>
      <c r="B958" s="661" t="s">
        <v>589</v>
      </c>
      <c r="C958" s="662" t="s">
        <v>598</v>
      </c>
      <c r="D958" s="663" t="s">
        <v>3987</v>
      </c>
      <c r="E958" s="662" t="s">
        <v>616</v>
      </c>
      <c r="F958" s="663" t="s">
        <v>3992</v>
      </c>
      <c r="G958" s="662" t="s">
        <v>653</v>
      </c>
      <c r="H958" s="662" t="s">
        <v>1609</v>
      </c>
      <c r="I958" s="662" t="s">
        <v>1610</v>
      </c>
      <c r="J958" s="662" t="s">
        <v>1611</v>
      </c>
      <c r="K958" s="662" t="s">
        <v>1612</v>
      </c>
      <c r="L958" s="664">
        <v>156.18999999999994</v>
      </c>
      <c r="M958" s="664">
        <v>1</v>
      </c>
      <c r="N958" s="665">
        <v>156.18999999999994</v>
      </c>
    </row>
    <row r="959" spans="1:14" ht="14.4" customHeight="1" x14ac:dyDescent="0.3">
      <c r="A959" s="660" t="s">
        <v>588</v>
      </c>
      <c r="B959" s="661" t="s">
        <v>589</v>
      </c>
      <c r="C959" s="662" t="s">
        <v>598</v>
      </c>
      <c r="D959" s="663" t="s">
        <v>3987</v>
      </c>
      <c r="E959" s="662" t="s">
        <v>616</v>
      </c>
      <c r="F959" s="663" t="s">
        <v>3992</v>
      </c>
      <c r="G959" s="662" t="s">
        <v>653</v>
      </c>
      <c r="H959" s="662" t="s">
        <v>3214</v>
      </c>
      <c r="I959" s="662" t="s">
        <v>3215</v>
      </c>
      <c r="J959" s="662" t="s">
        <v>3216</v>
      </c>
      <c r="K959" s="662" t="s">
        <v>3217</v>
      </c>
      <c r="L959" s="664">
        <v>252.40059635265609</v>
      </c>
      <c r="M959" s="664">
        <v>2</v>
      </c>
      <c r="N959" s="665">
        <v>504.80119270531219</v>
      </c>
    </row>
    <row r="960" spans="1:14" ht="14.4" customHeight="1" x14ac:dyDescent="0.3">
      <c r="A960" s="660" t="s">
        <v>588</v>
      </c>
      <c r="B960" s="661" t="s">
        <v>589</v>
      </c>
      <c r="C960" s="662" t="s">
        <v>598</v>
      </c>
      <c r="D960" s="663" t="s">
        <v>3987</v>
      </c>
      <c r="E960" s="662" t="s">
        <v>616</v>
      </c>
      <c r="F960" s="663" t="s">
        <v>3992</v>
      </c>
      <c r="G960" s="662" t="s">
        <v>653</v>
      </c>
      <c r="H960" s="662" t="s">
        <v>1613</v>
      </c>
      <c r="I960" s="662" t="s">
        <v>1614</v>
      </c>
      <c r="J960" s="662" t="s">
        <v>1294</v>
      </c>
      <c r="K960" s="662" t="s">
        <v>1615</v>
      </c>
      <c r="L960" s="664">
        <v>0</v>
      </c>
      <c r="M960" s="664">
        <v>0</v>
      </c>
      <c r="N960" s="665">
        <v>0</v>
      </c>
    </row>
    <row r="961" spans="1:14" ht="14.4" customHeight="1" x14ac:dyDescent="0.3">
      <c r="A961" s="660" t="s">
        <v>588</v>
      </c>
      <c r="B961" s="661" t="s">
        <v>589</v>
      </c>
      <c r="C961" s="662" t="s">
        <v>598</v>
      </c>
      <c r="D961" s="663" t="s">
        <v>3987</v>
      </c>
      <c r="E961" s="662" t="s">
        <v>616</v>
      </c>
      <c r="F961" s="663" t="s">
        <v>3992</v>
      </c>
      <c r="G961" s="662" t="s">
        <v>653</v>
      </c>
      <c r="H961" s="662" t="s">
        <v>3218</v>
      </c>
      <c r="I961" s="662" t="s">
        <v>3219</v>
      </c>
      <c r="J961" s="662" t="s">
        <v>3220</v>
      </c>
      <c r="K961" s="662" t="s">
        <v>3221</v>
      </c>
      <c r="L961" s="664">
        <v>207.38000000000005</v>
      </c>
      <c r="M961" s="664">
        <v>1</v>
      </c>
      <c r="N961" s="665">
        <v>207.38000000000005</v>
      </c>
    </row>
    <row r="962" spans="1:14" ht="14.4" customHeight="1" x14ac:dyDescent="0.3">
      <c r="A962" s="660" t="s">
        <v>588</v>
      </c>
      <c r="B962" s="661" t="s">
        <v>589</v>
      </c>
      <c r="C962" s="662" t="s">
        <v>598</v>
      </c>
      <c r="D962" s="663" t="s">
        <v>3987</v>
      </c>
      <c r="E962" s="662" t="s">
        <v>616</v>
      </c>
      <c r="F962" s="663" t="s">
        <v>3992</v>
      </c>
      <c r="G962" s="662" t="s">
        <v>653</v>
      </c>
      <c r="H962" s="662" t="s">
        <v>3222</v>
      </c>
      <c r="I962" s="662" t="s">
        <v>3223</v>
      </c>
      <c r="J962" s="662" t="s">
        <v>3224</v>
      </c>
      <c r="K962" s="662" t="s">
        <v>3225</v>
      </c>
      <c r="L962" s="664">
        <v>294.35399999999998</v>
      </c>
      <c r="M962" s="664">
        <v>1</v>
      </c>
      <c r="N962" s="665">
        <v>294.35399999999998</v>
      </c>
    </row>
    <row r="963" spans="1:14" ht="14.4" customHeight="1" x14ac:dyDescent="0.3">
      <c r="A963" s="660" t="s">
        <v>588</v>
      </c>
      <c r="B963" s="661" t="s">
        <v>589</v>
      </c>
      <c r="C963" s="662" t="s">
        <v>598</v>
      </c>
      <c r="D963" s="663" t="s">
        <v>3987</v>
      </c>
      <c r="E963" s="662" t="s">
        <v>616</v>
      </c>
      <c r="F963" s="663" t="s">
        <v>3992</v>
      </c>
      <c r="G963" s="662" t="s">
        <v>653</v>
      </c>
      <c r="H963" s="662" t="s">
        <v>3226</v>
      </c>
      <c r="I963" s="662" t="s">
        <v>3227</v>
      </c>
      <c r="J963" s="662" t="s">
        <v>3228</v>
      </c>
      <c r="K963" s="662" t="s">
        <v>1347</v>
      </c>
      <c r="L963" s="664">
        <v>108.05000000000003</v>
      </c>
      <c r="M963" s="664">
        <v>2</v>
      </c>
      <c r="N963" s="665">
        <v>216.10000000000005</v>
      </c>
    </row>
    <row r="964" spans="1:14" ht="14.4" customHeight="1" x14ac:dyDescent="0.3">
      <c r="A964" s="660" t="s">
        <v>588</v>
      </c>
      <c r="B964" s="661" t="s">
        <v>589</v>
      </c>
      <c r="C964" s="662" t="s">
        <v>598</v>
      </c>
      <c r="D964" s="663" t="s">
        <v>3987</v>
      </c>
      <c r="E964" s="662" t="s">
        <v>616</v>
      </c>
      <c r="F964" s="663" t="s">
        <v>3992</v>
      </c>
      <c r="G964" s="662" t="s">
        <v>653</v>
      </c>
      <c r="H964" s="662" t="s">
        <v>1620</v>
      </c>
      <c r="I964" s="662" t="s">
        <v>1621</v>
      </c>
      <c r="J964" s="662" t="s">
        <v>1622</v>
      </c>
      <c r="K964" s="662" t="s">
        <v>1623</v>
      </c>
      <c r="L964" s="664">
        <v>657.16121176400088</v>
      </c>
      <c r="M964" s="664">
        <v>0.78003219999999995</v>
      </c>
      <c r="N964" s="665">
        <v>512.60690576693946</v>
      </c>
    </row>
    <row r="965" spans="1:14" ht="14.4" customHeight="1" x14ac:dyDescent="0.3">
      <c r="A965" s="660" t="s">
        <v>588</v>
      </c>
      <c r="B965" s="661" t="s">
        <v>589</v>
      </c>
      <c r="C965" s="662" t="s">
        <v>598</v>
      </c>
      <c r="D965" s="663" t="s">
        <v>3987</v>
      </c>
      <c r="E965" s="662" t="s">
        <v>616</v>
      </c>
      <c r="F965" s="663" t="s">
        <v>3992</v>
      </c>
      <c r="G965" s="662" t="s">
        <v>653</v>
      </c>
      <c r="H965" s="662" t="s">
        <v>1624</v>
      </c>
      <c r="I965" s="662" t="s">
        <v>1625</v>
      </c>
      <c r="J965" s="662" t="s">
        <v>1626</v>
      </c>
      <c r="K965" s="662" t="s">
        <v>1627</v>
      </c>
      <c r="L965" s="664">
        <v>159.6228075468054</v>
      </c>
      <c r="M965" s="664">
        <v>3.6280000000000001</v>
      </c>
      <c r="N965" s="665">
        <v>579.11154577981006</v>
      </c>
    </row>
    <row r="966" spans="1:14" ht="14.4" customHeight="1" x14ac:dyDescent="0.3">
      <c r="A966" s="660" t="s">
        <v>588</v>
      </c>
      <c r="B966" s="661" t="s">
        <v>589</v>
      </c>
      <c r="C966" s="662" t="s">
        <v>598</v>
      </c>
      <c r="D966" s="663" t="s">
        <v>3987</v>
      </c>
      <c r="E966" s="662" t="s">
        <v>616</v>
      </c>
      <c r="F966" s="663" t="s">
        <v>3992</v>
      </c>
      <c r="G966" s="662" t="s">
        <v>653</v>
      </c>
      <c r="H966" s="662" t="s">
        <v>1628</v>
      </c>
      <c r="I966" s="662" t="s">
        <v>1629</v>
      </c>
      <c r="J966" s="662" t="s">
        <v>1630</v>
      </c>
      <c r="K966" s="662" t="s">
        <v>1631</v>
      </c>
      <c r="L966" s="664">
        <v>325.44210891351088</v>
      </c>
      <c r="M966" s="664">
        <v>13.964295300000002</v>
      </c>
      <c r="N966" s="665">
        <v>4544.569711923029</v>
      </c>
    </row>
    <row r="967" spans="1:14" ht="14.4" customHeight="1" x14ac:dyDescent="0.3">
      <c r="A967" s="660" t="s">
        <v>588</v>
      </c>
      <c r="B967" s="661" t="s">
        <v>589</v>
      </c>
      <c r="C967" s="662" t="s">
        <v>598</v>
      </c>
      <c r="D967" s="663" t="s">
        <v>3987</v>
      </c>
      <c r="E967" s="662" t="s">
        <v>616</v>
      </c>
      <c r="F967" s="663" t="s">
        <v>3992</v>
      </c>
      <c r="G967" s="662" t="s">
        <v>653</v>
      </c>
      <c r="H967" s="662" t="s">
        <v>1632</v>
      </c>
      <c r="I967" s="662" t="s">
        <v>1633</v>
      </c>
      <c r="J967" s="662" t="s">
        <v>1328</v>
      </c>
      <c r="K967" s="662" t="s">
        <v>936</v>
      </c>
      <c r="L967" s="664">
        <v>69.846957492739946</v>
      </c>
      <c r="M967" s="664">
        <v>43</v>
      </c>
      <c r="N967" s="665">
        <v>3003.4191721878178</v>
      </c>
    </row>
    <row r="968" spans="1:14" ht="14.4" customHeight="1" x14ac:dyDescent="0.3">
      <c r="A968" s="660" t="s">
        <v>588</v>
      </c>
      <c r="B968" s="661" t="s">
        <v>589</v>
      </c>
      <c r="C968" s="662" t="s">
        <v>598</v>
      </c>
      <c r="D968" s="663" t="s">
        <v>3987</v>
      </c>
      <c r="E968" s="662" t="s">
        <v>616</v>
      </c>
      <c r="F968" s="663" t="s">
        <v>3992</v>
      </c>
      <c r="G968" s="662" t="s">
        <v>653</v>
      </c>
      <c r="H968" s="662" t="s">
        <v>3229</v>
      </c>
      <c r="I968" s="662" t="s">
        <v>3230</v>
      </c>
      <c r="J968" s="662" t="s">
        <v>3231</v>
      </c>
      <c r="K968" s="662" t="s">
        <v>3232</v>
      </c>
      <c r="L968" s="664">
        <v>59.21</v>
      </c>
      <c r="M968" s="664">
        <v>1</v>
      </c>
      <c r="N968" s="665">
        <v>59.21</v>
      </c>
    </row>
    <row r="969" spans="1:14" ht="14.4" customHeight="1" x14ac:dyDescent="0.3">
      <c r="A969" s="660" t="s">
        <v>588</v>
      </c>
      <c r="B969" s="661" t="s">
        <v>589</v>
      </c>
      <c r="C969" s="662" t="s">
        <v>598</v>
      </c>
      <c r="D969" s="663" t="s">
        <v>3987</v>
      </c>
      <c r="E969" s="662" t="s">
        <v>616</v>
      </c>
      <c r="F969" s="663" t="s">
        <v>3992</v>
      </c>
      <c r="G969" s="662" t="s">
        <v>653</v>
      </c>
      <c r="H969" s="662" t="s">
        <v>3233</v>
      </c>
      <c r="I969" s="662" t="s">
        <v>3234</v>
      </c>
      <c r="J969" s="662" t="s">
        <v>3235</v>
      </c>
      <c r="K969" s="662" t="s">
        <v>3236</v>
      </c>
      <c r="L969" s="664">
        <v>98.469795897993947</v>
      </c>
      <c r="M969" s="664">
        <v>1</v>
      </c>
      <c r="N969" s="665">
        <v>98.469795897993947</v>
      </c>
    </row>
    <row r="970" spans="1:14" ht="14.4" customHeight="1" x14ac:dyDescent="0.3">
      <c r="A970" s="660" t="s">
        <v>588</v>
      </c>
      <c r="B970" s="661" t="s">
        <v>589</v>
      </c>
      <c r="C970" s="662" t="s">
        <v>598</v>
      </c>
      <c r="D970" s="663" t="s">
        <v>3987</v>
      </c>
      <c r="E970" s="662" t="s">
        <v>616</v>
      </c>
      <c r="F970" s="663" t="s">
        <v>3992</v>
      </c>
      <c r="G970" s="662" t="s">
        <v>653</v>
      </c>
      <c r="H970" s="662" t="s">
        <v>3237</v>
      </c>
      <c r="I970" s="662" t="s">
        <v>3238</v>
      </c>
      <c r="J970" s="662" t="s">
        <v>3239</v>
      </c>
      <c r="K970" s="662" t="s">
        <v>3240</v>
      </c>
      <c r="L970" s="664">
        <v>52.4899434713574</v>
      </c>
      <c r="M970" s="664">
        <v>4</v>
      </c>
      <c r="N970" s="665">
        <v>209.9597738854296</v>
      </c>
    </row>
    <row r="971" spans="1:14" ht="14.4" customHeight="1" x14ac:dyDescent="0.3">
      <c r="A971" s="660" t="s">
        <v>588</v>
      </c>
      <c r="B971" s="661" t="s">
        <v>589</v>
      </c>
      <c r="C971" s="662" t="s">
        <v>598</v>
      </c>
      <c r="D971" s="663" t="s">
        <v>3987</v>
      </c>
      <c r="E971" s="662" t="s">
        <v>616</v>
      </c>
      <c r="F971" s="663" t="s">
        <v>3992</v>
      </c>
      <c r="G971" s="662" t="s">
        <v>653</v>
      </c>
      <c r="H971" s="662" t="s">
        <v>1637</v>
      </c>
      <c r="I971" s="662" t="s">
        <v>1638</v>
      </c>
      <c r="J971" s="662" t="s">
        <v>1639</v>
      </c>
      <c r="K971" s="662" t="s">
        <v>1640</v>
      </c>
      <c r="L971" s="664">
        <v>357.78041113121185</v>
      </c>
      <c r="M971" s="664">
        <v>4</v>
      </c>
      <c r="N971" s="665">
        <v>1431.1216445248474</v>
      </c>
    </row>
    <row r="972" spans="1:14" ht="14.4" customHeight="1" x14ac:dyDescent="0.3">
      <c r="A972" s="660" t="s">
        <v>588</v>
      </c>
      <c r="B972" s="661" t="s">
        <v>589</v>
      </c>
      <c r="C972" s="662" t="s">
        <v>598</v>
      </c>
      <c r="D972" s="663" t="s">
        <v>3987</v>
      </c>
      <c r="E972" s="662" t="s">
        <v>616</v>
      </c>
      <c r="F972" s="663" t="s">
        <v>3992</v>
      </c>
      <c r="G972" s="662" t="s">
        <v>653</v>
      </c>
      <c r="H972" s="662" t="s">
        <v>1644</v>
      </c>
      <c r="I972" s="662" t="s">
        <v>1645</v>
      </c>
      <c r="J972" s="662" t="s">
        <v>1646</v>
      </c>
      <c r="K972" s="662" t="s">
        <v>1647</v>
      </c>
      <c r="L972" s="664">
        <v>537.15458336852191</v>
      </c>
      <c r="M972" s="664">
        <v>8.2850000000000001</v>
      </c>
      <c r="N972" s="665">
        <v>4450.3257232082042</v>
      </c>
    </row>
    <row r="973" spans="1:14" ht="14.4" customHeight="1" x14ac:dyDescent="0.3">
      <c r="A973" s="660" t="s">
        <v>588</v>
      </c>
      <c r="B973" s="661" t="s">
        <v>589</v>
      </c>
      <c r="C973" s="662" t="s">
        <v>598</v>
      </c>
      <c r="D973" s="663" t="s">
        <v>3987</v>
      </c>
      <c r="E973" s="662" t="s">
        <v>616</v>
      </c>
      <c r="F973" s="663" t="s">
        <v>3992</v>
      </c>
      <c r="G973" s="662" t="s">
        <v>653</v>
      </c>
      <c r="H973" s="662" t="s">
        <v>3241</v>
      </c>
      <c r="I973" s="662" t="s">
        <v>237</v>
      </c>
      <c r="J973" s="662" t="s">
        <v>3242</v>
      </c>
      <c r="K973" s="662"/>
      <c r="L973" s="664">
        <v>121.33999999999999</v>
      </c>
      <c r="M973" s="664">
        <v>3</v>
      </c>
      <c r="N973" s="665">
        <v>364.02</v>
      </c>
    </row>
    <row r="974" spans="1:14" ht="14.4" customHeight="1" x14ac:dyDescent="0.3">
      <c r="A974" s="660" t="s">
        <v>588</v>
      </c>
      <c r="B974" s="661" t="s">
        <v>589</v>
      </c>
      <c r="C974" s="662" t="s">
        <v>598</v>
      </c>
      <c r="D974" s="663" t="s">
        <v>3987</v>
      </c>
      <c r="E974" s="662" t="s">
        <v>616</v>
      </c>
      <c r="F974" s="663" t="s">
        <v>3992</v>
      </c>
      <c r="G974" s="662" t="s">
        <v>653</v>
      </c>
      <c r="H974" s="662" t="s">
        <v>1648</v>
      </c>
      <c r="I974" s="662" t="s">
        <v>1649</v>
      </c>
      <c r="J974" s="662" t="s">
        <v>1646</v>
      </c>
      <c r="K974" s="662" t="s">
        <v>1650</v>
      </c>
      <c r="L974" s="664">
        <v>159.26116395101971</v>
      </c>
      <c r="M974" s="664">
        <v>12.519</v>
      </c>
      <c r="N974" s="665">
        <v>1993.7905115028157</v>
      </c>
    </row>
    <row r="975" spans="1:14" ht="14.4" customHeight="1" x14ac:dyDescent="0.3">
      <c r="A975" s="660" t="s">
        <v>588</v>
      </c>
      <c r="B975" s="661" t="s">
        <v>589</v>
      </c>
      <c r="C975" s="662" t="s">
        <v>598</v>
      </c>
      <c r="D975" s="663" t="s">
        <v>3987</v>
      </c>
      <c r="E975" s="662" t="s">
        <v>616</v>
      </c>
      <c r="F975" s="663" t="s">
        <v>3992</v>
      </c>
      <c r="G975" s="662" t="s">
        <v>653</v>
      </c>
      <c r="H975" s="662" t="s">
        <v>3243</v>
      </c>
      <c r="I975" s="662" t="s">
        <v>3244</v>
      </c>
      <c r="J975" s="662" t="s">
        <v>3245</v>
      </c>
      <c r="K975" s="662" t="s">
        <v>3246</v>
      </c>
      <c r="L975" s="664">
        <v>297.56000000000012</v>
      </c>
      <c r="M975" s="664">
        <v>1</v>
      </c>
      <c r="N975" s="665">
        <v>297.56000000000012</v>
      </c>
    </row>
    <row r="976" spans="1:14" ht="14.4" customHeight="1" x14ac:dyDescent="0.3">
      <c r="A976" s="660" t="s">
        <v>588</v>
      </c>
      <c r="B976" s="661" t="s">
        <v>589</v>
      </c>
      <c r="C976" s="662" t="s">
        <v>598</v>
      </c>
      <c r="D976" s="663" t="s">
        <v>3987</v>
      </c>
      <c r="E976" s="662" t="s">
        <v>616</v>
      </c>
      <c r="F976" s="663" t="s">
        <v>3992</v>
      </c>
      <c r="G976" s="662" t="s">
        <v>653</v>
      </c>
      <c r="H976" s="662" t="s">
        <v>3247</v>
      </c>
      <c r="I976" s="662" t="s">
        <v>3248</v>
      </c>
      <c r="J976" s="662" t="s">
        <v>3249</v>
      </c>
      <c r="K976" s="662" t="s">
        <v>3250</v>
      </c>
      <c r="L976" s="664">
        <v>111.51315022636889</v>
      </c>
      <c r="M976" s="664">
        <v>3</v>
      </c>
      <c r="N976" s="665">
        <v>334.53945067910666</v>
      </c>
    </row>
    <row r="977" spans="1:14" ht="14.4" customHeight="1" x14ac:dyDescent="0.3">
      <c r="A977" s="660" t="s">
        <v>588</v>
      </c>
      <c r="B977" s="661" t="s">
        <v>589</v>
      </c>
      <c r="C977" s="662" t="s">
        <v>598</v>
      </c>
      <c r="D977" s="663" t="s">
        <v>3987</v>
      </c>
      <c r="E977" s="662" t="s">
        <v>616</v>
      </c>
      <c r="F977" s="663" t="s">
        <v>3992</v>
      </c>
      <c r="G977" s="662" t="s">
        <v>653</v>
      </c>
      <c r="H977" s="662" t="s">
        <v>1651</v>
      </c>
      <c r="I977" s="662" t="s">
        <v>237</v>
      </c>
      <c r="J977" s="662" t="s">
        <v>1652</v>
      </c>
      <c r="K977" s="662"/>
      <c r="L977" s="664">
        <v>160.91189358309143</v>
      </c>
      <c r="M977" s="664">
        <v>4</v>
      </c>
      <c r="N977" s="665">
        <v>643.64757433236571</v>
      </c>
    </row>
    <row r="978" spans="1:14" ht="14.4" customHeight="1" x14ac:dyDescent="0.3">
      <c r="A978" s="660" t="s">
        <v>588</v>
      </c>
      <c r="B978" s="661" t="s">
        <v>589</v>
      </c>
      <c r="C978" s="662" t="s">
        <v>598</v>
      </c>
      <c r="D978" s="663" t="s">
        <v>3987</v>
      </c>
      <c r="E978" s="662" t="s">
        <v>616</v>
      </c>
      <c r="F978" s="663" t="s">
        <v>3992</v>
      </c>
      <c r="G978" s="662" t="s">
        <v>653</v>
      </c>
      <c r="H978" s="662" t="s">
        <v>1653</v>
      </c>
      <c r="I978" s="662" t="s">
        <v>237</v>
      </c>
      <c r="J978" s="662" t="s">
        <v>1654</v>
      </c>
      <c r="K978" s="662" t="s">
        <v>1655</v>
      </c>
      <c r="L978" s="664">
        <v>75.019934417300107</v>
      </c>
      <c r="M978" s="664">
        <v>2</v>
      </c>
      <c r="N978" s="665">
        <v>150.03986883460021</v>
      </c>
    </row>
    <row r="979" spans="1:14" ht="14.4" customHeight="1" x14ac:dyDescent="0.3">
      <c r="A979" s="660" t="s">
        <v>588</v>
      </c>
      <c r="B979" s="661" t="s">
        <v>589</v>
      </c>
      <c r="C979" s="662" t="s">
        <v>598</v>
      </c>
      <c r="D979" s="663" t="s">
        <v>3987</v>
      </c>
      <c r="E979" s="662" t="s">
        <v>616</v>
      </c>
      <c r="F979" s="663" t="s">
        <v>3992</v>
      </c>
      <c r="G979" s="662" t="s">
        <v>653</v>
      </c>
      <c r="H979" s="662" t="s">
        <v>1656</v>
      </c>
      <c r="I979" s="662" t="s">
        <v>1657</v>
      </c>
      <c r="J979" s="662" t="s">
        <v>1658</v>
      </c>
      <c r="K979" s="662" t="s">
        <v>1659</v>
      </c>
      <c r="L979" s="664">
        <v>48.335993554408283</v>
      </c>
      <c r="M979" s="664">
        <v>26</v>
      </c>
      <c r="N979" s="665">
        <v>1256.7358324146153</v>
      </c>
    </row>
    <row r="980" spans="1:14" ht="14.4" customHeight="1" x14ac:dyDescent="0.3">
      <c r="A980" s="660" t="s">
        <v>588</v>
      </c>
      <c r="B980" s="661" t="s">
        <v>589</v>
      </c>
      <c r="C980" s="662" t="s">
        <v>598</v>
      </c>
      <c r="D980" s="663" t="s">
        <v>3987</v>
      </c>
      <c r="E980" s="662" t="s">
        <v>616</v>
      </c>
      <c r="F980" s="663" t="s">
        <v>3992</v>
      </c>
      <c r="G980" s="662" t="s">
        <v>653</v>
      </c>
      <c r="H980" s="662" t="s">
        <v>3251</v>
      </c>
      <c r="I980" s="662" t="s">
        <v>3252</v>
      </c>
      <c r="J980" s="662" t="s">
        <v>3253</v>
      </c>
      <c r="K980" s="662" t="s">
        <v>3254</v>
      </c>
      <c r="L980" s="664">
        <v>772.19500000000005</v>
      </c>
      <c r="M980" s="664">
        <v>8</v>
      </c>
      <c r="N980" s="665">
        <v>6177.56</v>
      </c>
    </row>
    <row r="981" spans="1:14" ht="14.4" customHeight="1" x14ac:dyDescent="0.3">
      <c r="A981" s="660" t="s">
        <v>588</v>
      </c>
      <c r="B981" s="661" t="s">
        <v>589</v>
      </c>
      <c r="C981" s="662" t="s">
        <v>598</v>
      </c>
      <c r="D981" s="663" t="s">
        <v>3987</v>
      </c>
      <c r="E981" s="662" t="s">
        <v>616</v>
      </c>
      <c r="F981" s="663" t="s">
        <v>3992</v>
      </c>
      <c r="G981" s="662" t="s">
        <v>653</v>
      </c>
      <c r="H981" s="662" t="s">
        <v>3255</v>
      </c>
      <c r="I981" s="662" t="s">
        <v>3256</v>
      </c>
      <c r="J981" s="662" t="s">
        <v>3257</v>
      </c>
      <c r="K981" s="662" t="s">
        <v>3258</v>
      </c>
      <c r="L981" s="664">
        <v>716.5</v>
      </c>
      <c r="M981" s="664">
        <v>1</v>
      </c>
      <c r="N981" s="665">
        <v>716.5</v>
      </c>
    </row>
    <row r="982" spans="1:14" ht="14.4" customHeight="1" x14ac:dyDescent="0.3">
      <c r="A982" s="660" t="s">
        <v>588</v>
      </c>
      <c r="B982" s="661" t="s">
        <v>589</v>
      </c>
      <c r="C982" s="662" t="s">
        <v>598</v>
      </c>
      <c r="D982" s="663" t="s">
        <v>3987</v>
      </c>
      <c r="E982" s="662" t="s">
        <v>616</v>
      </c>
      <c r="F982" s="663" t="s">
        <v>3992</v>
      </c>
      <c r="G982" s="662" t="s">
        <v>653</v>
      </c>
      <c r="H982" s="662" t="s">
        <v>1664</v>
      </c>
      <c r="I982" s="662" t="s">
        <v>1665</v>
      </c>
      <c r="J982" s="662" t="s">
        <v>1666</v>
      </c>
      <c r="K982" s="662" t="s">
        <v>1667</v>
      </c>
      <c r="L982" s="664">
        <v>2481.5499031700824</v>
      </c>
      <c r="M982" s="664">
        <v>5</v>
      </c>
      <c r="N982" s="665">
        <v>12407.749515850412</v>
      </c>
    </row>
    <row r="983" spans="1:14" ht="14.4" customHeight="1" x14ac:dyDescent="0.3">
      <c r="A983" s="660" t="s">
        <v>588</v>
      </c>
      <c r="B983" s="661" t="s">
        <v>589</v>
      </c>
      <c r="C983" s="662" t="s">
        <v>598</v>
      </c>
      <c r="D983" s="663" t="s">
        <v>3987</v>
      </c>
      <c r="E983" s="662" t="s">
        <v>616</v>
      </c>
      <c r="F983" s="663" t="s">
        <v>3992</v>
      </c>
      <c r="G983" s="662" t="s">
        <v>653</v>
      </c>
      <c r="H983" s="662" t="s">
        <v>1668</v>
      </c>
      <c r="I983" s="662" t="s">
        <v>1669</v>
      </c>
      <c r="J983" s="662" t="s">
        <v>1670</v>
      </c>
      <c r="K983" s="662" t="s">
        <v>1671</v>
      </c>
      <c r="L983" s="664">
        <v>1522.4696998940346</v>
      </c>
      <c r="M983" s="664">
        <v>8</v>
      </c>
      <c r="N983" s="665">
        <v>12179.757599152277</v>
      </c>
    </row>
    <row r="984" spans="1:14" ht="14.4" customHeight="1" x14ac:dyDescent="0.3">
      <c r="A984" s="660" t="s">
        <v>588</v>
      </c>
      <c r="B984" s="661" t="s">
        <v>589</v>
      </c>
      <c r="C984" s="662" t="s">
        <v>598</v>
      </c>
      <c r="D984" s="663" t="s">
        <v>3987</v>
      </c>
      <c r="E984" s="662" t="s">
        <v>616</v>
      </c>
      <c r="F984" s="663" t="s">
        <v>3992</v>
      </c>
      <c r="G984" s="662" t="s">
        <v>653</v>
      </c>
      <c r="H984" s="662" t="s">
        <v>1678</v>
      </c>
      <c r="I984" s="662" t="s">
        <v>1678</v>
      </c>
      <c r="J984" s="662" t="s">
        <v>1679</v>
      </c>
      <c r="K984" s="662" t="s">
        <v>1680</v>
      </c>
      <c r="L984" s="664">
        <v>1723.85</v>
      </c>
      <c r="M984" s="664">
        <v>4</v>
      </c>
      <c r="N984" s="665">
        <v>6895.4</v>
      </c>
    </row>
    <row r="985" spans="1:14" ht="14.4" customHeight="1" x14ac:dyDescent="0.3">
      <c r="A985" s="660" t="s">
        <v>588</v>
      </c>
      <c r="B985" s="661" t="s">
        <v>589</v>
      </c>
      <c r="C985" s="662" t="s">
        <v>598</v>
      </c>
      <c r="D985" s="663" t="s">
        <v>3987</v>
      </c>
      <c r="E985" s="662" t="s">
        <v>616</v>
      </c>
      <c r="F985" s="663" t="s">
        <v>3992</v>
      </c>
      <c r="G985" s="662" t="s">
        <v>653</v>
      </c>
      <c r="H985" s="662" t="s">
        <v>3259</v>
      </c>
      <c r="I985" s="662" t="s">
        <v>237</v>
      </c>
      <c r="J985" s="662" t="s">
        <v>3260</v>
      </c>
      <c r="K985" s="662"/>
      <c r="L985" s="664">
        <v>105.66000000000001</v>
      </c>
      <c r="M985" s="664">
        <v>5</v>
      </c>
      <c r="N985" s="665">
        <v>528.30000000000007</v>
      </c>
    </row>
    <row r="986" spans="1:14" ht="14.4" customHeight="1" x14ac:dyDescent="0.3">
      <c r="A986" s="660" t="s">
        <v>588</v>
      </c>
      <c r="B986" s="661" t="s">
        <v>589</v>
      </c>
      <c r="C986" s="662" t="s">
        <v>598</v>
      </c>
      <c r="D986" s="663" t="s">
        <v>3987</v>
      </c>
      <c r="E986" s="662" t="s">
        <v>616</v>
      </c>
      <c r="F986" s="663" t="s">
        <v>3992</v>
      </c>
      <c r="G986" s="662" t="s">
        <v>653</v>
      </c>
      <c r="H986" s="662" t="s">
        <v>1685</v>
      </c>
      <c r="I986" s="662" t="s">
        <v>1686</v>
      </c>
      <c r="J986" s="662" t="s">
        <v>1687</v>
      </c>
      <c r="K986" s="662"/>
      <c r="L986" s="664">
        <v>2.6221152329545854</v>
      </c>
      <c r="M986" s="664">
        <v>2</v>
      </c>
      <c r="N986" s="665">
        <v>5.2442304659091707</v>
      </c>
    </row>
    <row r="987" spans="1:14" ht="14.4" customHeight="1" x14ac:dyDescent="0.3">
      <c r="A987" s="660" t="s">
        <v>588</v>
      </c>
      <c r="B987" s="661" t="s">
        <v>589</v>
      </c>
      <c r="C987" s="662" t="s">
        <v>598</v>
      </c>
      <c r="D987" s="663" t="s">
        <v>3987</v>
      </c>
      <c r="E987" s="662" t="s">
        <v>616</v>
      </c>
      <c r="F987" s="663" t="s">
        <v>3992</v>
      </c>
      <c r="G987" s="662" t="s">
        <v>653</v>
      </c>
      <c r="H987" s="662" t="s">
        <v>1688</v>
      </c>
      <c r="I987" s="662" t="s">
        <v>1689</v>
      </c>
      <c r="J987" s="662" t="s">
        <v>1690</v>
      </c>
      <c r="K987" s="662" t="s">
        <v>1691</v>
      </c>
      <c r="L987" s="664">
        <v>102.10000000000002</v>
      </c>
      <c r="M987" s="664">
        <v>1</v>
      </c>
      <c r="N987" s="665">
        <v>102.10000000000002</v>
      </c>
    </row>
    <row r="988" spans="1:14" ht="14.4" customHeight="1" x14ac:dyDescent="0.3">
      <c r="A988" s="660" t="s">
        <v>588</v>
      </c>
      <c r="B988" s="661" t="s">
        <v>589</v>
      </c>
      <c r="C988" s="662" t="s">
        <v>598</v>
      </c>
      <c r="D988" s="663" t="s">
        <v>3987</v>
      </c>
      <c r="E988" s="662" t="s">
        <v>616</v>
      </c>
      <c r="F988" s="663" t="s">
        <v>3992</v>
      </c>
      <c r="G988" s="662" t="s">
        <v>653</v>
      </c>
      <c r="H988" s="662" t="s">
        <v>1692</v>
      </c>
      <c r="I988" s="662" t="s">
        <v>1686</v>
      </c>
      <c r="J988" s="662" t="s">
        <v>1693</v>
      </c>
      <c r="K988" s="662"/>
      <c r="L988" s="664">
        <v>3.6918000000000002</v>
      </c>
      <c r="M988" s="664">
        <v>2</v>
      </c>
      <c r="N988" s="665">
        <v>7.3836000000000004</v>
      </c>
    </row>
    <row r="989" spans="1:14" ht="14.4" customHeight="1" x14ac:dyDescent="0.3">
      <c r="A989" s="660" t="s">
        <v>588</v>
      </c>
      <c r="B989" s="661" t="s">
        <v>589</v>
      </c>
      <c r="C989" s="662" t="s">
        <v>598</v>
      </c>
      <c r="D989" s="663" t="s">
        <v>3987</v>
      </c>
      <c r="E989" s="662" t="s">
        <v>616</v>
      </c>
      <c r="F989" s="663" t="s">
        <v>3992</v>
      </c>
      <c r="G989" s="662" t="s">
        <v>653</v>
      </c>
      <c r="H989" s="662" t="s">
        <v>3261</v>
      </c>
      <c r="I989" s="662" t="s">
        <v>3262</v>
      </c>
      <c r="J989" s="662" t="s">
        <v>3113</v>
      </c>
      <c r="K989" s="662" t="s">
        <v>800</v>
      </c>
      <c r="L989" s="664">
        <v>210.45000000000002</v>
      </c>
      <c r="M989" s="664">
        <v>6</v>
      </c>
      <c r="N989" s="665">
        <v>1262.7</v>
      </c>
    </row>
    <row r="990" spans="1:14" ht="14.4" customHeight="1" x14ac:dyDescent="0.3">
      <c r="A990" s="660" t="s">
        <v>588</v>
      </c>
      <c r="B990" s="661" t="s">
        <v>589</v>
      </c>
      <c r="C990" s="662" t="s">
        <v>598</v>
      </c>
      <c r="D990" s="663" t="s">
        <v>3987</v>
      </c>
      <c r="E990" s="662" t="s">
        <v>616</v>
      </c>
      <c r="F990" s="663" t="s">
        <v>3992</v>
      </c>
      <c r="G990" s="662" t="s">
        <v>653</v>
      </c>
      <c r="H990" s="662" t="s">
        <v>1700</v>
      </c>
      <c r="I990" s="662" t="s">
        <v>1701</v>
      </c>
      <c r="J990" s="662" t="s">
        <v>1702</v>
      </c>
      <c r="K990" s="662" t="s">
        <v>1703</v>
      </c>
      <c r="L990" s="664">
        <v>72.420595478035708</v>
      </c>
      <c r="M990" s="664">
        <v>33</v>
      </c>
      <c r="N990" s="665">
        <v>2389.8796507751786</v>
      </c>
    </row>
    <row r="991" spans="1:14" ht="14.4" customHeight="1" x14ac:dyDescent="0.3">
      <c r="A991" s="660" t="s">
        <v>588</v>
      </c>
      <c r="B991" s="661" t="s">
        <v>589</v>
      </c>
      <c r="C991" s="662" t="s">
        <v>598</v>
      </c>
      <c r="D991" s="663" t="s">
        <v>3987</v>
      </c>
      <c r="E991" s="662" t="s">
        <v>616</v>
      </c>
      <c r="F991" s="663" t="s">
        <v>3992</v>
      </c>
      <c r="G991" s="662" t="s">
        <v>653</v>
      </c>
      <c r="H991" s="662" t="s">
        <v>1704</v>
      </c>
      <c r="I991" s="662" t="s">
        <v>1705</v>
      </c>
      <c r="J991" s="662" t="s">
        <v>1706</v>
      </c>
      <c r="K991" s="662" t="s">
        <v>1707</v>
      </c>
      <c r="L991" s="664">
        <v>87.506564936947612</v>
      </c>
      <c r="M991" s="664">
        <v>3</v>
      </c>
      <c r="N991" s="665">
        <v>262.51969481084285</v>
      </c>
    </row>
    <row r="992" spans="1:14" ht="14.4" customHeight="1" x14ac:dyDescent="0.3">
      <c r="A992" s="660" t="s">
        <v>588</v>
      </c>
      <c r="B992" s="661" t="s">
        <v>589</v>
      </c>
      <c r="C992" s="662" t="s">
        <v>598</v>
      </c>
      <c r="D992" s="663" t="s">
        <v>3987</v>
      </c>
      <c r="E992" s="662" t="s">
        <v>616</v>
      </c>
      <c r="F992" s="663" t="s">
        <v>3992</v>
      </c>
      <c r="G992" s="662" t="s">
        <v>653</v>
      </c>
      <c r="H992" s="662" t="s">
        <v>3263</v>
      </c>
      <c r="I992" s="662" t="s">
        <v>3264</v>
      </c>
      <c r="J992" s="662" t="s">
        <v>3265</v>
      </c>
      <c r="K992" s="662" t="s">
        <v>3266</v>
      </c>
      <c r="L992" s="664">
        <v>339.93964921622916</v>
      </c>
      <c r="M992" s="664">
        <v>1</v>
      </c>
      <c r="N992" s="665">
        <v>339.93964921622916</v>
      </c>
    </row>
    <row r="993" spans="1:14" ht="14.4" customHeight="1" x14ac:dyDescent="0.3">
      <c r="A993" s="660" t="s">
        <v>588</v>
      </c>
      <c r="B993" s="661" t="s">
        <v>589</v>
      </c>
      <c r="C993" s="662" t="s">
        <v>598</v>
      </c>
      <c r="D993" s="663" t="s">
        <v>3987</v>
      </c>
      <c r="E993" s="662" t="s">
        <v>616</v>
      </c>
      <c r="F993" s="663" t="s">
        <v>3992</v>
      </c>
      <c r="G993" s="662" t="s">
        <v>653</v>
      </c>
      <c r="H993" s="662" t="s">
        <v>1712</v>
      </c>
      <c r="I993" s="662" t="s">
        <v>237</v>
      </c>
      <c r="J993" s="662" t="s">
        <v>1713</v>
      </c>
      <c r="K993" s="662"/>
      <c r="L993" s="664">
        <v>119.05110167795027</v>
      </c>
      <c r="M993" s="664">
        <v>1</v>
      </c>
      <c r="N993" s="665">
        <v>119.05110167795027</v>
      </c>
    </row>
    <row r="994" spans="1:14" ht="14.4" customHeight="1" x14ac:dyDescent="0.3">
      <c r="A994" s="660" t="s">
        <v>588</v>
      </c>
      <c r="B994" s="661" t="s">
        <v>589</v>
      </c>
      <c r="C994" s="662" t="s">
        <v>598</v>
      </c>
      <c r="D994" s="663" t="s">
        <v>3987</v>
      </c>
      <c r="E994" s="662" t="s">
        <v>616</v>
      </c>
      <c r="F994" s="663" t="s">
        <v>3992</v>
      </c>
      <c r="G994" s="662" t="s">
        <v>653</v>
      </c>
      <c r="H994" s="662" t="s">
        <v>3267</v>
      </c>
      <c r="I994" s="662" t="s">
        <v>3268</v>
      </c>
      <c r="J994" s="662" t="s">
        <v>3269</v>
      </c>
      <c r="K994" s="662" t="s">
        <v>3270</v>
      </c>
      <c r="L994" s="664">
        <v>292.07999999999993</v>
      </c>
      <c r="M994" s="664">
        <v>1</v>
      </c>
      <c r="N994" s="665">
        <v>292.07999999999993</v>
      </c>
    </row>
    <row r="995" spans="1:14" ht="14.4" customHeight="1" x14ac:dyDescent="0.3">
      <c r="A995" s="660" t="s">
        <v>588</v>
      </c>
      <c r="B995" s="661" t="s">
        <v>589</v>
      </c>
      <c r="C995" s="662" t="s">
        <v>598</v>
      </c>
      <c r="D995" s="663" t="s">
        <v>3987</v>
      </c>
      <c r="E995" s="662" t="s">
        <v>616</v>
      </c>
      <c r="F995" s="663" t="s">
        <v>3992</v>
      </c>
      <c r="G995" s="662" t="s">
        <v>653</v>
      </c>
      <c r="H995" s="662" t="s">
        <v>3271</v>
      </c>
      <c r="I995" s="662" t="s">
        <v>3272</v>
      </c>
      <c r="J995" s="662" t="s">
        <v>3273</v>
      </c>
      <c r="K995" s="662" t="s">
        <v>3274</v>
      </c>
      <c r="L995" s="664">
        <v>3667.2500000000009</v>
      </c>
      <c r="M995" s="664">
        <v>2</v>
      </c>
      <c r="N995" s="665">
        <v>7334.5000000000018</v>
      </c>
    </row>
    <row r="996" spans="1:14" ht="14.4" customHeight="1" x14ac:dyDescent="0.3">
      <c r="A996" s="660" t="s">
        <v>588</v>
      </c>
      <c r="B996" s="661" t="s">
        <v>589</v>
      </c>
      <c r="C996" s="662" t="s">
        <v>598</v>
      </c>
      <c r="D996" s="663" t="s">
        <v>3987</v>
      </c>
      <c r="E996" s="662" t="s">
        <v>616</v>
      </c>
      <c r="F996" s="663" t="s">
        <v>3992</v>
      </c>
      <c r="G996" s="662" t="s">
        <v>653</v>
      </c>
      <c r="H996" s="662" t="s">
        <v>3275</v>
      </c>
      <c r="I996" s="662" t="s">
        <v>3275</v>
      </c>
      <c r="J996" s="662" t="s">
        <v>3276</v>
      </c>
      <c r="K996" s="662" t="s">
        <v>3277</v>
      </c>
      <c r="L996" s="664">
        <v>650.4600227142522</v>
      </c>
      <c r="M996" s="664">
        <v>2</v>
      </c>
      <c r="N996" s="665">
        <v>1300.9200454285044</v>
      </c>
    </row>
    <row r="997" spans="1:14" ht="14.4" customHeight="1" x14ac:dyDescent="0.3">
      <c r="A997" s="660" t="s">
        <v>588</v>
      </c>
      <c r="B997" s="661" t="s">
        <v>589</v>
      </c>
      <c r="C997" s="662" t="s">
        <v>598</v>
      </c>
      <c r="D997" s="663" t="s">
        <v>3987</v>
      </c>
      <c r="E997" s="662" t="s">
        <v>616</v>
      </c>
      <c r="F997" s="663" t="s">
        <v>3992</v>
      </c>
      <c r="G997" s="662" t="s">
        <v>653</v>
      </c>
      <c r="H997" s="662" t="s">
        <v>1714</v>
      </c>
      <c r="I997" s="662" t="s">
        <v>1715</v>
      </c>
      <c r="J997" s="662" t="s">
        <v>1716</v>
      </c>
      <c r="K997" s="662" t="s">
        <v>1717</v>
      </c>
      <c r="L997" s="664">
        <v>262.20000000000005</v>
      </c>
      <c r="M997" s="664">
        <v>2</v>
      </c>
      <c r="N997" s="665">
        <v>524.40000000000009</v>
      </c>
    </row>
    <row r="998" spans="1:14" ht="14.4" customHeight="1" x14ac:dyDescent="0.3">
      <c r="A998" s="660" t="s">
        <v>588</v>
      </c>
      <c r="B998" s="661" t="s">
        <v>589</v>
      </c>
      <c r="C998" s="662" t="s">
        <v>598</v>
      </c>
      <c r="D998" s="663" t="s">
        <v>3987</v>
      </c>
      <c r="E998" s="662" t="s">
        <v>616</v>
      </c>
      <c r="F998" s="663" t="s">
        <v>3992</v>
      </c>
      <c r="G998" s="662" t="s">
        <v>653</v>
      </c>
      <c r="H998" s="662" t="s">
        <v>1718</v>
      </c>
      <c r="I998" s="662" t="s">
        <v>1719</v>
      </c>
      <c r="J998" s="662" t="s">
        <v>1720</v>
      </c>
      <c r="K998" s="662" t="s">
        <v>1721</v>
      </c>
      <c r="L998" s="664">
        <v>36.500000000000007</v>
      </c>
      <c r="M998" s="664">
        <v>2</v>
      </c>
      <c r="N998" s="665">
        <v>73.000000000000014</v>
      </c>
    </row>
    <row r="999" spans="1:14" ht="14.4" customHeight="1" x14ac:dyDescent="0.3">
      <c r="A999" s="660" t="s">
        <v>588</v>
      </c>
      <c r="B999" s="661" t="s">
        <v>589</v>
      </c>
      <c r="C999" s="662" t="s">
        <v>598</v>
      </c>
      <c r="D999" s="663" t="s">
        <v>3987</v>
      </c>
      <c r="E999" s="662" t="s">
        <v>616</v>
      </c>
      <c r="F999" s="663" t="s">
        <v>3992</v>
      </c>
      <c r="G999" s="662" t="s">
        <v>653</v>
      </c>
      <c r="H999" s="662" t="s">
        <v>3278</v>
      </c>
      <c r="I999" s="662" t="s">
        <v>3279</v>
      </c>
      <c r="J999" s="662" t="s">
        <v>3280</v>
      </c>
      <c r="K999" s="662" t="s">
        <v>3281</v>
      </c>
      <c r="L999" s="664">
        <v>45.945027076788861</v>
      </c>
      <c r="M999" s="664">
        <v>2</v>
      </c>
      <c r="N999" s="665">
        <v>91.890054153577722</v>
      </c>
    </row>
    <row r="1000" spans="1:14" ht="14.4" customHeight="1" x14ac:dyDescent="0.3">
      <c r="A1000" s="660" t="s">
        <v>588</v>
      </c>
      <c r="B1000" s="661" t="s">
        <v>589</v>
      </c>
      <c r="C1000" s="662" t="s">
        <v>598</v>
      </c>
      <c r="D1000" s="663" t="s">
        <v>3987</v>
      </c>
      <c r="E1000" s="662" t="s">
        <v>616</v>
      </c>
      <c r="F1000" s="663" t="s">
        <v>3992</v>
      </c>
      <c r="G1000" s="662" t="s">
        <v>653</v>
      </c>
      <c r="H1000" s="662" t="s">
        <v>3282</v>
      </c>
      <c r="I1000" s="662" t="s">
        <v>3283</v>
      </c>
      <c r="J1000" s="662" t="s">
        <v>3284</v>
      </c>
      <c r="K1000" s="662" t="s">
        <v>3285</v>
      </c>
      <c r="L1000" s="664">
        <v>56.219590207976204</v>
      </c>
      <c r="M1000" s="664">
        <v>5</v>
      </c>
      <c r="N1000" s="665">
        <v>281.09795103988102</v>
      </c>
    </row>
    <row r="1001" spans="1:14" ht="14.4" customHeight="1" x14ac:dyDescent="0.3">
      <c r="A1001" s="660" t="s">
        <v>588</v>
      </c>
      <c r="B1001" s="661" t="s">
        <v>589</v>
      </c>
      <c r="C1001" s="662" t="s">
        <v>598</v>
      </c>
      <c r="D1001" s="663" t="s">
        <v>3987</v>
      </c>
      <c r="E1001" s="662" t="s">
        <v>616</v>
      </c>
      <c r="F1001" s="663" t="s">
        <v>3992</v>
      </c>
      <c r="G1001" s="662" t="s">
        <v>653</v>
      </c>
      <c r="H1001" s="662" t="s">
        <v>1724</v>
      </c>
      <c r="I1001" s="662" t="s">
        <v>1725</v>
      </c>
      <c r="J1001" s="662" t="s">
        <v>1726</v>
      </c>
      <c r="K1001" s="662" t="s">
        <v>1132</v>
      </c>
      <c r="L1001" s="664">
        <v>79.19734118422106</v>
      </c>
      <c r="M1001" s="664">
        <v>9</v>
      </c>
      <c r="N1001" s="665">
        <v>712.77607065798952</v>
      </c>
    </row>
    <row r="1002" spans="1:14" ht="14.4" customHeight="1" x14ac:dyDescent="0.3">
      <c r="A1002" s="660" t="s">
        <v>588</v>
      </c>
      <c r="B1002" s="661" t="s">
        <v>589</v>
      </c>
      <c r="C1002" s="662" t="s">
        <v>598</v>
      </c>
      <c r="D1002" s="663" t="s">
        <v>3987</v>
      </c>
      <c r="E1002" s="662" t="s">
        <v>616</v>
      </c>
      <c r="F1002" s="663" t="s">
        <v>3992</v>
      </c>
      <c r="G1002" s="662" t="s">
        <v>653</v>
      </c>
      <c r="H1002" s="662" t="s">
        <v>1730</v>
      </c>
      <c r="I1002" s="662" t="s">
        <v>1731</v>
      </c>
      <c r="J1002" s="662" t="s">
        <v>1272</v>
      </c>
      <c r="K1002" s="662" t="s">
        <v>1732</v>
      </c>
      <c r="L1002" s="664">
        <v>191.50000000000003</v>
      </c>
      <c r="M1002" s="664">
        <v>1</v>
      </c>
      <c r="N1002" s="665">
        <v>191.50000000000003</v>
      </c>
    </row>
    <row r="1003" spans="1:14" ht="14.4" customHeight="1" x14ac:dyDescent="0.3">
      <c r="A1003" s="660" t="s">
        <v>588</v>
      </c>
      <c r="B1003" s="661" t="s">
        <v>589</v>
      </c>
      <c r="C1003" s="662" t="s">
        <v>598</v>
      </c>
      <c r="D1003" s="663" t="s">
        <v>3987</v>
      </c>
      <c r="E1003" s="662" t="s">
        <v>616</v>
      </c>
      <c r="F1003" s="663" t="s">
        <v>3992</v>
      </c>
      <c r="G1003" s="662" t="s">
        <v>653</v>
      </c>
      <c r="H1003" s="662" t="s">
        <v>3286</v>
      </c>
      <c r="I1003" s="662" t="s">
        <v>3286</v>
      </c>
      <c r="J1003" s="662" t="s">
        <v>3287</v>
      </c>
      <c r="K1003" s="662" t="s">
        <v>3288</v>
      </c>
      <c r="L1003" s="664">
        <v>77.919775170133761</v>
      </c>
      <c r="M1003" s="664">
        <v>1</v>
      </c>
      <c r="N1003" s="665">
        <v>77.919775170133761</v>
      </c>
    </row>
    <row r="1004" spans="1:14" ht="14.4" customHeight="1" x14ac:dyDescent="0.3">
      <c r="A1004" s="660" t="s">
        <v>588</v>
      </c>
      <c r="B1004" s="661" t="s">
        <v>589</v>
      </c>
      <c r="C1004" s="662" t="s">
        <v>598</v>
      </c>
      <c r="D1004" s="663" t="s">
        <v>3987</v>
      </c>
      <c r="E1004" s="662" t="s">
        <v>616</v>
      </c>
      <c r="F1004" s="663" t="s">
        <v>3992</v>
      </c>
      <c r="G1004" s="662" t="s">
        <v>653</v>
      </c>
      <c r="H1004" s="662" t="s">
        <v>3289</v>
      </c>
      <c r="I1004" s="662" t="s">
        <v>3290</v>
      </c>
      <c r="J1004" s="662" t="s">
        <v>3291</v>
      </c>
      <c r="K1004" s="662" t="s">
        <v>3292</v>
      </c>
      <c r="L1004" s="664">
        <v>106.63999999999999</v>
      </c>
      <c r="M1004" s="664">
        <v>3</v>
      </c>
      <c r="N1004" s="665">
        <v>319.91999999999996</v>
      </c>
    </row>
    <row r="1005" spans="1:14" ht="14.4" customHeight="1" x14ac:dyDescent="0.3">
      <c r="A1005" s="660" t="s">
        <v>588</v>
      </c>
      <c r="B1005" s="661" t="s">
        <v>589</v>
      </c>
      <c r="C1005" s="662" t="s">
        <v>598</v>
      </c>
      <c r="D1005" s="663" t="s">
        <v>3987</v>
      </c>
      <c r="E1005" s="662" t="s">
        <v>616</v>
      </c>
      <c r="F1005" s="663" t="s">
        <v>3992</v>
      </c>
      <c r="G1005" s="662" t="s">
        <v>653</v>
      </c>
      <c r="H1005" s="662" t="s">
        <v>3293</v>
      </c>
      <c r="I1005" s="662" t="s">
        <v>3294</v>
      </c>
      <c r="J1005" s="662" t="s">
        <v>3208</v>
      </c>
      <c r="K1005" s="662" t="s">
        <v>3295</v>
      </c>
      <c r="L1005" s="664">
        <v>60.37</v>
      </c>
      <c r="M1005" s="664">
        <v>3</v>
      </c>
      <c r="N1005" s="665">
        <v>181.10999999999999</v>
      </c>
    </row>
    <row r="1006" spans="1:14" ht="14.4" customHeight="1" x14ac:dyDescent="0.3">
      <c r="A1006" s="660" t="s">
        <v>588</v>
      </c>
      <c r="B1006" s="661" t="s">
        <v>589</v>
      </c>
      <c r="C1006" s="662" t="s">
        <v>598</v>
      </c>
      <c r="D1006" s="663" t="s">
        <v>3987</v>
      </c>
      <c r="E1006" s="662" t="s">
        <v>616</v>
      </c>
      <c r="F1006" s="663" t="s">
        <v>3992</v>
      </c>
      <c r="G1006" s="662" t="s">
        <v>653</v>
      </c>
      <c r="H1006" s="662" t="s">
        <v>1739</v>
      </c>
      <c r="I1006" s="662" t="s">
        <v>237</v>
      </c>
      <c r="J1006" s="662" t="s">
        <v>1740</v>
      </c>
      <c r="K1006" s="662"/>
      <c r="L1006" s="664">
        <v>454.8245639535341</v>
      </c>
      <c r="M1006" s="664">
        <v>6</v>
      </c>
      <c r="N1006" s="665">
        <v>2728.9473837212045</v>
      </c>
    </row>
    <row r="1007" spans="1:14" ht="14.4" customHeight="1" x14ac:dyDescent="0.3">
      <c r="A1007" s="660" t="s">
        <v>588</v>
      </c>
      <c r="B1007" s="661" t="s">
        <v>589</v>
      </c>
      <c r="C1007" s="662" t="s">
        <v>598</v>
      </c>
      <c r="D1007" s="663" t="s">
        <v>3987</v>
      </c>
      <c r="E1007" s="662" t="s">
        <v>616</v>
      </c>
      <c r="F1007" s="663" t="s">
        <v>3992</v>
      </c>
      <c r="G1007" s="662" t="s">
        <v>653</v>
      </c>
      <c r="H1007" s="662" t="s">
        <v>3296</v>
      </c>
      <c r="I1007" s="662" t="s">
        <v>3296</v>
      </c>
      <c r="J1007" s="662" t="s">
        <v>3297</v>
      </c>
      <c r="K1007" s="662" t="s">
        <v>659</v>
      </c>
      <c r="L1007" s="664">
        <v>382.61</v>
      </c>
      <c r="M1007" s="664">
        <v>1</v>
      </c>
      <c r="N1007" s="665">
        <v>382.61</v>
      </c>
    </row>
    <row r="1008" spans="1:14" ht="14.4" customHeight="1" x14ac:dyDescent="0.3">
      <c r="A1008" s="660" t="s">
        <v>588</v>
      </c>
      <c r="B1008" s="661" t="s">
        <v>589</v>
      </c>
      <c r="C1008" s="662" t="s">
        <v>598</v>
      </c>
      <c r="D1008" s="663" t="s">
        <v>3987</v>
      </c>
      <c r="E1008" s="662" t="s">
        <v>616</v>
      </c>
      <c r="F1008" s="663" t="s">
        <v>3992</v>
      </c>
      <c r="G1008" s="662" t="s">
        <v>653</v>
      </c>
      <c r="H1008" s="662" t="s">
        <v>3298</v>
      </c>
      <c r="I1008" s="662" t="s">
        <v>3299</v>
      </c>
      <c r="J1008" s="662" t="s">
        <v>3300</v>
      </c>
      <c r="K1008" s="662" t="s">
        <v>3301</v>
      </c>
      <c r="L1008" s="664">
        <v>4418.91</v>
      </c>
      <c r="M1008" s="664">
        <v>1</v>
      </c>
      <c r="N1008" s="665">
        <v>4418.91</v>
      </c>
    </row>
    <row r="1009" spans="1:14" ht="14.4" customHeight="1" x14ac:dyDescent="0.3">
      <c r="A1009" s="660" t="s">
        <v>588</v>
      </c>
      <c r="B1009" s="661" t="s">
        <v>589</v>
      </c>
      <c r="C1009" s="662" t="s">
        <v>598</v>
      </c>
      <c r="D1009" s="663" t="s">
        <v>3987</v>
      </c>
      <c r="E1009" s="662" t="s">
        <v>616</v>
      </c>
      <c r="F1009" s="663" t="s">
        <v>3992</v>
      </c>
      <c r="G1009" s="662" t="s">
        <v>653</v>
      </c>
      <c r="H1009" s="662" t="s">
        <v>3302</v>
      </c>
      <c r="I1009" s="662" t="s">
        <v>3302</v>
      </c>
      <c r="J1009" s="662" t="s">
        <v>3303</v>
      </c>
      <c r="K1009" s="662" t="s">
        <v>3304</v>
      </c>
      <c r="L1009" s="664">
        <v>100.75999999999998</v>
      </c>
      <c r="M1009" s="664">
        <v>1</v>
      </c>
      <c r="N1009" s="665">
        <v>100.75999999999998</v>
      </c>
    </row>
    <row r="1010" spans="1:14" ht="14.4" customHeight="1" x14ac:dyDescent="0.3">
      <c r="A1010" s="660" t="s">
        <v>588</v>
      </c>
      <c r="B1010" s="661" t="s">
        <v>589</v>
      </c>
      <c r="C1010" s="662" t="s">
        <v>598</v>
      </c>
      <c r="D1010" s="663" t="s">
        <v>3987</v>
      </c>
      <c r="E1010" s="662" t="s">
        <v>616</v>
      </c>
      <c r="F1010" s="663" t="s">
        <v>3992</v>
      </c>
      <c r="G1010" s="662" t="s">
        <v>653</v>
      </c>
      <c r="H1010" s="662" t="s">
        <v>3305</v>
      </c>
      <c r="I1010" s="662" t="s">
        <v>3306</v>
      </c>
      <c r="J1010" s="662" t="s">
        <v>3307</v>
      </c>
      <c r="K1010" s="662" t="s">
        <v>1221</v>
      </c>
      <c r="L1010" s="664">
        <v>75.279990621186968</v>
      </c>
      <c r="M1010" s="664">
        <v>3</v>
      </c>
      <c r="N1010" s="665">
        <v>225.83997186356089</v>
      </c>
    </row>
    <row r="1011" spans="1:14" ht="14.4" customHeight="1" x14ac:dyDescent="0.3">
      <c r="A1011" s="660" t="s">
        <v>588</v>
      </c>
      <c r="B1011" s="661" t="s">
        <v>589</v>
      </c>
      <c r="C1011" s="662" t="s">
        <v>598</v>
      </c>
      <c r="D1011" s="663" t="s">
        <v>3987</v>
      </c>
      <c r="E1011" s="662" t="s">
        <v>616</v>
      </c>
      <c r="F1011" s="663" t="s">
        <v>3992</v>
      </c>
      <c r="G1011" s="662" t="s">
        <v>653</v>
      </c>
      <c r="H1011" s="662" t="s">
        <v>3308</v>
      </c>
      <c r="I1011" s="662" t="s">
        <v>3309</v>
      </c>
      <c r="J1011" s="662" t="s">
        <v>3310</v>
      </c>
      <c r="K1011" s="662" t="s">
        <v>3311</v>
      </c>
      <c r="L1011" s="664">
        <v>999.15</v>
      </c>
      <c r="M1011" s="664">
        <v>1</v>
      </c>
      <c r="N1011" s="665">
        <v>999.15</v>
      </c>
    </row>
    <row r="1012" spans="1:14" ht="14.4" customHeight="1" x14ac:dyDescent="0.3">
      <c r="A1012" s="660" t="s">
        <v>588</v>
      </c>
      <c r="B1012" s="661" t="s">
        <v>589</v>
      </c>
      <c r="C1012" s="662" t="s">
        <v>598</v>
      </c>
      <c r="D1012" s="663" t="s">
        <v>3987</v>
      </c>
      <c r="E1012" s="662" t="s">
        <v>616</v>
      </c>
      <c r="F1012" s="663" t="s">
        <v>3992</v>
      </c>
      <c r="G1012" s="662" t="s">
        <v>653</v>
      </c>
      <c r="H1012" s="662" t="s">
        <v>3312</v>
      </c>
      <c r="I1012" s="662" t="s">
        <v>3313</v>
      </c>
      <c r="J1012" s="662" t="s">
        <v>3314</v>
      </c>
      <c r="K1012" s="662" t="s">
        <v>3315</v>
      </c>
      <c r="L1012" s="664">
        <v>0</v>
      </c>
      <c r="M1012" s="664">
        <v>0</v>
      </c>
      <c r="N1012" s="665">
        <v>0</v>
      </c>
    </row>
    <row r="1013" spans="1:14" ht="14.4" customHeight="1" x14ac:dyDescent="0.3">
      <c r="A1013" s="660" t="s">
        <v>588</v>
      </c>
      <c r="B1013" s="661" t="s">
        <v>589</v>
      </c>
      <c r="C1013" s="662" t="s">
        <v>598</v>
      </c>
      <c r="D1013" s="663" t="s">
        <v>3987</v>
      </c>
      <c r="E1013" s="662" t="s">
        <v>616</v>
      </c>
      <c r="F1013" s="663" t="s">
        <v>3992</v>
      </c>
      <c r="G1013" s="662" t="s">
        <v>653</v>
      </c>
      <c r="H1013" s="662" t="s">
        <v>3316</v>
      </c>
      <c r="I1013" s="662" t="s">
        <v>237</v>
      </c>
      <c r="J1013" s="662" t="s">
        <v>3317</v>
      </c>
      <c r="K1013" s="662" t="s">
        <v>3318</v>
      </c>
      <c r="L1013" s="664">
        <v>192.50999999999996</v>
      </c>
      <c r="M1013" s="664">
        <v>1</v>
      </c>
      <c r="N1013" s="665">
        <v>192.50999999999996</v>
      </c>
    </row>
    <row r="1014" spans="1:14" ht="14.4" customHeight="1" x14ac:dyDescent="0.3">
      <c r="A1014" s="660" t="s">
        <v>588</v>
      </c>
      <c r="B1014" s="661" t="s">
        <v>589</v>
      </c>
      <c r="C1014" s="662" t="s">
        <v>598</v>
      </c>
      <c r="D1014" s="663" t="s">
        <v>3987</v>
      </c>
      <c r="E1014" s="662" t="s">
        <v>616</v>
      </c>
      <c r="F1014" s="663" t="s">
        <v>3992</v>
      </c>
      <c r="G1014" s="662" t="s">
        <v>653</v>
      </c>
      <c r="H1014" s="662" t="s">
        <v>3319</v>
      </c>
      <c r="I1014" s="662" t="s">
        <v>3320</v>
      </c>
      <c r="J1014" s="662" t="s">
        <v>3321</v>
      </c>
      <c r="K1014" s="662"/>
      <c r="L1014" s="664">
        <v>61.709999999999994</v>
      </c>
      <c r="M1014" s="664">
        <v>2</v>
      </c>
      <c r="N1014" s="665">
        <v>123.41999999999999</v>
      </c>
    </row>
    <row r="1015" spans="1:14" ht="14.4" customHeight="1" x14ac:dyDescent="0.3">
      <c r="A1015" s="660" t="s">
        <v>588</v>
      </c>
      <c r="B1015" s="661" t="s">
        <v>589</v>
      </c>
      <c r="C1015" s="662" t="s">
        <v>598</v>
      </c>
      <c r="D1015" s="663" t="s">
        <v>3987</v>
      </c>
      <c r="E1015" s="662" t="s">
        <v>616</v>
      </c>
      <c r="F1015" s="663" t="s">
        <v>3992</v>
      </c>
      <c r="G1015" s="662" t="s">
        <v>653</v>
      </c>
      <c r="H1015" s="662" t="s">
        <v>3322</v>
      </c>
      <c r="I1015" s="662" t="s">
        <v>3323</v>
      </c>
      <c r="J1015" s="662" t="s">
        <v>3324</v>
      </c>
      <c r="K1015" s="662" t="s">
        <v>3325</v>
      </c>
      <c r="L1015" s="664">
        <v>88.220000000000013</v>
      </c>
      <c r="M1015" s="664">
        <v>1</v>
      </c>
      <c r="N1015" s="665">
        <v>88.220000000000013</v>
      </c>
    </row>
    <row r="1016" spans="1:14" ht="14.4" customHeight="1" x14ac:dyDescent="0.3">
      <c r="A1016" s="660" t="s">
        <v>588</v>
      </c>
      <c r="B1016" s="661" t="s">
        <v>589</v>
      </c>
      <c r="C1016" s="662" t="s">
        <v>598</v>
      </c>
      <c r="D1016" s="663" t="s">
        <v>3987</v>
      </c>
      <c r="E1016" s="662" t="s">
        <v>616</v>
      </c>
      <c r="F1016" s="663" t="s">
        <v>3992</v>
      </c>
      <c r="G1016" s="662" t="s">
        <v>653</v>
      </c>
      <c r="H1016" s="662" t="s">
        <v>3326</v>
      </c>
      <c r="I1016" s="662" t="s">
        <v>3327</v>
      </c>
      <c r="J1016" s="662" t="s">
        <v>3328</v>
      </c>
      <c r="K1016" s="662" t="s">
        <v>3329</v>
      </c>
      <c r="L1016" s="664">
        <v>214.45953570897694</v>
      </c>
      <c r="M1016" s="664">
        <v>1</v>
      </c>
      <c r="N1016" s="665">
        <v>214.45953570897694</v>
      </c>
    </row>
    <row r="1017" spans="1:14" ht="14.4" customHeight="1" x14ac:dyDescent="0.3">
      <c r="A1017" s="660" t="s">
        <v>588</v>
      </c>
      <c r="B1017" s="661" t="s">
        <v>589</v>
      </c>
      <c r="C1017" s="662" t="s">
        <v>598</v>
      </c>
      <c r="D1017" s="663" t="s">
        <v>3987</v>
      </c>
      <c r="E1017" s="662" t="s">
        <v>616</v>
      </c>
      <c r="F1017" s="663" t="s">
        <v>3992</v>
      </c>
      <c r="G1017" s="662" t="s">
        <v>653</v>
      </c>
      <c r="H1017" s="662" t="s">
        <v>1797</v>
      </c>
      <c r="I1017" s="662" t="s">
        <v>1798</v>
      </c>
      <c r="J1017" s="662" t="s">
        <v>1799</v>
      </c>
      <c r="K1017" s="662" t="s">
        <v>1800</v>
      </c>
      <c r="L1017" s="664">
        <v>119.34000000000006</v>
      </c>
      <c r="M1017" s="664">
        <v>2</v>
      </c>
      <c r="N1017" s="665">
        <v>238.68000000000012</v>
      </c>
    </row>
    <row r="1018" spans="1:14" ht="14.4" customHeight="1" x14ac:dyDescent="0.3">
      <c r="A1018" s="660" t="s">
        <v>588</v>
      </c>
      <c r="B1018" s="661" t="s">
        <v>589</v>
      </c>
      <c r="C1018" s="662" t="s">
        <v>598</v>
      </c>
      <c r="D1018" s="663" t="s">
        <v>3987</v>
      </c>
      <c r="E1018" s="662" t="s">
        <v>616</v>
      </c>
      <c r="F1018" s="663" t="s">
        <v>3992</v>
      </c>
      <c r="G1018" s="662" t="s">
        <v>653</v>
      </c>
      <c r="H1018" s="662" t="s">
        <v>3330</v>
      </c>
      <c r="I1018" s="662" t="s">
        <v>3331</v>
      </c>
      <c r="J1018" s="662" t="s">
        <v>3332</v>
      </c>
      <c r="K1018" s="662" t="s">
        <v>3333</v>
      </c>
      <c r="L1018" s="664">
        <v>29.359999999999996</v>
      </c>
      <c r="M1018" s="664">
        <v>1</v>
      </c>
      <c r="N1018" s="665">
        <v>29.359999999999996</v>
      </c>
    </row>
    <row r="1019" spans="1:14" ht="14.4" customHeight="1" x14ac:dyDescent="0.3">
      <c r="A1019" s="660" t="s">
        <v>588</v>
      </c>
      <c r="B1019" s="661" t="s">
        <v>589</v>
      </c>
      <c r="C1019" s="662" t="s">
        <v>598</v>
      </c>
      <c r="D1019" s="663" t="s">
        <v>3987</v>
      </c>
      <c r="E1019" s="662" t="s">
        <v>616</v>
      </c>
      <c r="F1019" s="663" t="s">
        <v>3992</v>
      </c>
      <c r="G1019" s="662" t="s">
        <v>653</v>
      </c>
      <c r="H1019" s="662" t="s">
        <v>3334</v>
      </c>
      <c r="I1019" s="662" t="s">
        <v>3335</v>
      </c>
      <c r="J1019" s="662" t="s">
        <v>3336</v>
      </c>
      <c r="K1019" s="662" t="s">
        <v>3337</v>
      </c>
      <c r="L1019" s="664">
        <v>133.70598458809087</v>
      </c>
      <c r="M1019" s="664">
        <v>5</v>
      </c>
      <c r="N1019" s="665">
        <v>668.5299229404543</v>
      </c>
    </row>
    <row r="1020" spans="1:14" ht="14.4" customHeight="1" x14ac:dyDescent="0.3">
      <c r="A1020" s="660" t="s">
        <v>588</v>
      </c>
      <c r="B1020" s="661" t="s">
        <v>589</v>
      </c>
      <c r="C1020" s="662" t="s">
        <v>598</v>
      </c>
      <c r="D1020" s="663" t="s">
        <v>3987</v>
      </c>
      <c r="E1020" s="662" t="s">
        <v>616</v>
      </c>
      <c r="F1020" s="663" t="s">
        <v>3992</v>
      </c>
      <c r="G1020" s="662" t="s">
        <v>653</v>
      </c>
      <c r="H1020" s="662" t="s">
        <v>1817</v>
      </c>
      <c r="I1020" s="662" t="s">
        <v>237</v>
      </c>
      <c r="J1020" s="662" t="s">
        <v>1818</v>
      </c>
      <c r="K1020" s="662" t="s">
        <v>1819</v>
      </c>
      <c r="L1020" s="664">
        <v>32.07</v>
      </c>
      <c r="M1020" s="664">
        <v>3</v>
      </c>
      <c r="N1020" s="665">
        <v>96.210000000000008</v>
      </c>
    </row>
    <row r="1021" spans="1:14" ht="14.4" customHeight="1" x14ac:dyDescent="0.3">
      <c r="A1021" s="660" t="s">
        <v>588</v>
      </c>
      <c r="B1021" s="661" t="s">
        <v>589</v>
      </c>
      <c r="C1021" s="662" t="s">
        <v>598</v>
      </c>
      <c r="D1021" s="663" t="s">
        <v>3987</v>
      </c>
      <c r="E1021" s="662" t="s">
        <v>616</v>
      </c>
      <c r="F1021" s="663" t="s">
        <v>3992</v>
      </c>
      <c r="G1021" s="662" t="s">
        <v>653</v>
      </c>
      <c r="H1021" s="662" t="s">
        <v>1824</v>
      </c>
      <c r="I1021" s="662" t="s">
        <v>1825</v>
      </c>
      <c r="J1021" s="662" t="s">
        <v>1826</v>
      </c>
      <c r="K1021" s="662" t="s">
        <v>1827</v>
      </c>
      <c r="L1021" s="664">
        <v>108.2234577974816</v>
      </c>
      <c r="M1021" s="664">
        <v>69.219113300000004</v>
      </c>
      <c r="N1021" s="665">
        <v>7491.1317870016474</v>
      </c>
    </row>
    <row r="1022" spans="1:14" ht="14.4" customHeight="1" x14ac:dyDescent="0.3">
      <c r="A1022" s="660" t="s">
        <v>588</v>
      </c>
      <c r="B1022" s="661" t="s">
        <v>589</v>
      </c>
      <c r="C1022" s="662" t="s">
        <v>598</v>
      </c>
      <c r="D1022" s="663" t="s">
        <v>3987</v>
      </c>
      <c r="E1022" s="662" t="s">
        <v>616</v>
      </c>
      <c r="F1022" s="663" t="s">
        <v>3992</v>
      </c>
      <c r="G1022" s="662" t="s">
        <v>653</v>
      </c>
      <c r="H1022" s="662" t="s">
        <v>1828</v>
      </c>
      <c r="I1022" s="662" t="s">
        <v>1829</v>
      </c>
      <c r="J1022" s="662" t="s">
        <v>1826</v>
      </c>
      <c r="K1022" s="662" t="s">
        <v>1830</v>
      </c>
      <c r="L1022" s="664">
        <v>234.89224411003832</v>
      </c>
      <c r="M1022" s="664">
        <v>62.195838100000017</v>
      </c>
      <c r="N1022" s="665">
        <v>14609.319985613625</v>
      </c>
    </row>
    <row r="1023" spans="1:14" ht="14.4" customHeight="1" x14ac:dyDescent="0.3">
      <c r="A1023" s="660" t="s">
        <v>588</v>
      </c>
      <c r="B1023" s="661" t="s">
        <v>589</v>
      </c>
      <c r="C1023" s="662" t="s">
        <v>598</v>
      </c>
      <c r="D1023" s="663" t="s">
        <v>3987</v>
      </c>
      <c r="E1023" s="662" t="s">
        <v>616</v>
      </c>
      <c r="F1023" s="663" t="s">
        <v>3992</v>
      </c>
      <c r="G1023" s="662" t="s">
        <v>653</v>
      </c>
      <c r="H1023" s="662" t="s">
        <v>1831</v>
      </c>
      <c r="I1023" s="662" t="s">
        <v>1832</v>
      </c>
      <c r="J1023" s="662" t="s">
        <v>1833</v>
      </c>
      <c r="K1023" s="662" t="s">
        <v>1627</v>
      </c>
      <c r="L1023" s="664">
        <v>434.75656787694254</v>
      </c>
      <c r="M1023" s="664">
        <v>50.599523800000007</v>
      </c>
      <c r="N1023" s="665">
        <v>21998.475303495674</v>
      </c>
    </row>
    <row r="1024" spans="1:14" ht="14.4" customHeight="1" x14ac:dyDescent="0.3">
      <c r="A1024" s="660" t="s">
        <v>588</v>
      </c>
      <c r="B1024" s="661" t="s">
        <v>589</v>
      </c>
      <c r="C1024" s="662" t="s">
        <v>598</v>
      </c>
      <c r="D1024" s="663" t="s">
        <v>3987</v>
      </c>
      <c r="E1024" s="662" t="s">
        <v>616</v>
      </c>
      <c r="F1024" s="663" t="s">
        <v>3992</v>
      </c>
      <c r="G1024" s="662" t="s">
        <v>653</v>
      </c>
      <c r="H1024" s="662" t="s">
        <v>1834</v>
      </c>
      <c r="I1024" s="662" t="s">
        <v>1835</v>
      </c>
      <c r="J1024" s="662" t="s">
        <v>1836</v>
      </c>
      <c r="K1024" s="662" t="s">
        <v>1631</v>
      </c>
      <c r="L1024" s="664">
        <v>947.72325522431686</v>
      </c>
      <c r="M1024" s="664">
        <v>59.133587999999996</v>
      </c>
      <c r="N1024" s="665">
        <v>56042.276512453594</v>
      </c>
    </row>
    <row r="1025" spans="1:14" ht="14.4" customHeight="1" x14ac:dyDescent="0.3">
      <c r="A1025" s="660" t="s">
        <v>588</v>
      </c>
      <c r="B1025" s="661" t="s">
        <v>589</v>
      </c>
      <c r="C1025" s="662" t="s">
        <v>598</v>
      </c>
      <c r="D1025" s="663" t="s">
        <v>3987</v>
      </c>
      <c r="E1025" s="662" t="s">
        <v>616</v>
      </c>
      <c r="F1025" s="663" t="s">
        <v>3992</v>
      </c>
      <c r="G1025" s="662" t="s">
        <v>653</v>
      </c>
      <c r="H1025" s="662" t="s">
        <v>1837</v>
      </c>
      <c r="I1025" s="662" t="s">
        <v>1838</v>
      </c>
      <c r="J1025" s="662" t="s">
        <v>1839</v>
      </c>
      <c r="K1025" s="662" t="s">
        <v>1840</v>
      </c>
      <c r="L1025" s="664">
        <v>1782.3654788686206</v>
      </c>
      <c r="M1025" s="664">
        <v>144.79399930000002</v>
      </c>
      <c r="N1025" s="665">
        <v>258075.82589964726</v>
      </c>
    </row>
    <row r="1026" spans="1:14" ht="14.4" customHeight="1" x14ac:dyDescent="0.3">
      <c r="A1026" s="660" t="s">
        <v>588</v>
      </c>
      <c r="B1026" s="661" t="s">
        <v>589</v>
      </c>
      <c r="C1026" s="662" t="s">
        <v>598</v>
      </c>
      <c r="D1026" s="663" t="s">
        <v>3987</v>
      </c>
      <c r="E1026" s="662" t="s">
        <v>616</v>
      </c>
      <c r="F1026" s="663" t="s">
        <v>3992</v>
      </c>
      <c r="G1026" s="662" t="s">
        <v>653</v>
      </c>
      <c r="H1026" s="662" t="s">
        <v>1841</v>
      </c>
      <c r="I1026" s="662" t="s">
        <v>1841</v>
      </c>
      <c r="J1026" s="662" t="s">
        <v>1842</v>
      </c>
      <c r="K1026" s="662" t="s">
        <v>1843</v>
      </c>
      <c r="L1026" s="664">
        <v>173.06076643129654</v>
      </c>
      <c r="M1026" s="664">
        <v>263.64606540000005</v>
      </c>
      <c r="N1026" s="665">
        <v>45626.790144719744</v>
      </c>
    </row>
    <row r="1027" spans="1:14" ht="14.4" customHeight="1" x14ac:dyDescent="0.3">
      <c r="A1027" s="660" t="s">
        <v>588</v>
      </c>
      <c r="B1027" s="661" t="s">
        <v>589</v>
      </c>
      <c r="C1027" s="662" t="s">
        <v>598</v>
      </c>
      <c r="D1027" s="663" t="s">
        <v>3987</v>
      </c>
      <c r="E1027" s="662" t="s">
        <v>616</v>
      </c>
      <c r="F1027" s="663" t="s">
        <v>3992</v>
      </c>
      <c r="G1027" s="662" t="s">
        <v>653</v>
      </c>
      <c r="H1027" s="662" t="s">
        <v>1848</v>
      </c>
      <c r="I1027" s="662" t="s">
        <v>1849</v>
      </c>
      <c r="J1027" s="662" t="s">
        <v>1850</v>
      </c>
      <c r="K1027" s="662" t="s">
        <v>1851</v>
      </c>
      <c r="L1027" s="664">
        <v>129.41999999999999</v>
      </c>
      <c r="M1027" s="664">
        <v>3</v>
      </c>
      <c r="N1027" s="665">
        <v>388.26</v>
      </c>
    </row>
    <row r="1028" spans="1:14" ht="14.4" customHeight="1" x14ac:dyDescent="0.3">
      <c r="A1028" s="660" t="s">
        <v>588</v>
      </c>
      <c r="B1028" s="661" t="s">
        <v>589</v>
      </c>
      <c r="C1028" s="662" t="s">
        <v>598</v>
      </c>
      <c r="D1028" s="663" t="s">
        <v>3987</v>
      </c>
      <c r="E1028" s="662" t="s">
        <v>616</v>
      </c>
      <c r="F1028" s="663" t="s">
        <v>3992</v>
      </c>
      <c r="G1028" s="662" t="s">
        <v>653</v>
      </c>
      <c r="H1028" s="662" t="s">
        <v>1852</v>
      </c>
      <c r="I1028" s="662" t="s">
        <v>1853</v>
      </c>
      <c r="J1028" s="662" t="s">
        <v>1854</v>
      </c>
      <c r="K1028" s="662" t="s">
        <v>1843</v>
      </c>
      <c r="L1028" s="664">
        <v>116.04985475237839</v>
      </c>
      <c r="M1028" s="664">
        <v>74.263383100000055</v>
      </c>
      <c r="N1028" s="665">
        <v>8618.2548221752386</v>
      </c>
    </row>
    <row r="1029" spans="1:14" ht="14.4" customHeight="1" x14ac:dyDescent="0.3">
      <c r="A1029" s="660" t="s">
        <v>588</v>
      </c>
      <c r="B1029" s="661" t="s">
        <v>589</v>
      </c>
      <c r="C1029" s="662" t="s">
        <v>598</v>
      </c>
      <c r="D1029" s="663" t="s">
        <v>3987</v>
      </c>
      <c r="E1029" s="662" t="s">
        <v>616</v>
      </c>
      <c r="F1029" s="663" t="s">
        <v>3992</v>
      </c>
      <c r="G1029" s="662" t="s">
        <v>653</v>
      </c>
      <c r="H1029" s="662" t="s">
        <v>1855</v>
      </c>
      <c r="I1029" s="662" t="s">
        <v>1856</v>
      </c>
      <c r="J1029" s="662" t="s">
        <v>1857</v>
      </c>
      <c r="K1029" s="662" t="s">
        <v>1858</v>
      </c>
      <c r="L1029" s="664">
        <v>104.28026504113733</v>
      </c>
      <c r="M1029" s="664">
        <v>7.198041400000001</v>
      </c>
      <c r="N1029" s="665">
        <v>750.61366496907931</v>
      </c>
    </row>
    <row r="1030" spans="1:14" ht="14.4" customHeight="1" x14ac:dyDescent="0.3">
      <c r="A1030" s="660" t="s">
        <v>588</v>
      </c>
      <c r="B1030" s="661" t="s">
        <v>589</v>
      </c>
      <c r="C1030" s="662" t="s">
        <v>598</v>
      </c>
      <c r="D1030" s="663" t="s">
        <v>3987</v>
      </c>
      <c r="E1030" s="662" t="s">
        <v>616</v>
      </c>
      <c r="F1030" s="663" t="s">
        <v>3992</v>
      </c>
      <c r="G1030" s="662" t="s">
        <v>653</v>
      </c>
      <c r="H1030" s="662" t="s">
        <v>3338</v>
      </c>
      <c r="I1030" s="662" t="s">
        <v>3339</v>
      </c>
      <c r="J1030" s="662" t="s">
        <v>3340</v>
      </c>
      <c r="K1030" s="662" t="s">
        <v>3341</v>
      </c>
      <c r="L1030" s="664">
        <v>97.760000000000019</v>
      </c>
      <c r="M1030" s="664">
        <v>1</v>
      </c>
      <c r="N1030" s="665">
        <v>97.760000000000019</v>
      </c>
    </row>
    <row r="1031" spans="1:14" ht="14.4" customHeight="1" x14ac:dyDescent="0.3">
      <c r="A1031" s="660" t="s">
        <v>588</v>
      </c>
      <c r="B1031" s="661" t="s">
        <v>589</v>
      </c>
      <c r="C1031" s="662" t="s">
        <v>598</v>
      </c>
      <c r="D1031" s="663" t="s">
        <v>3987</v>
      </c>
      <c r="E1031" s="662" t="s">
        <v>616</v>
      </c>
      <c r="F1031" s="663" t="s">
        <v>3992</v>
      </c>
      <c r="G1031" s="662" t="s">
        <v>653</v>
      </c>
      <c r="H1031" s="662" t="s">
        <v>3342</v>
      </c>
      <c r="I1031" s="662" t="s">
        <v>3343</v>
      </c>
      <c r="J1031" s="662" t="s">
        <v>3344</v>
      </c>
      <c r="K1031" s="662" t="s">
        <v>3345</v>
      </c>
      <c r="L1031" s="664">
        <v>97.899697381686266</v>
      </c>
      <c r="M1031" s="664">
        <v>1</v>
      </c>
      <c r="N1031" s="665">
        <v>97.899697381686266</v>
      </c>
    </row>
    <row r="1032" spans="1:14" ht="14.4" customHeight="1" x14ac:dyDescent="0.3">
      <c r="A1032" s="660" t="s">
        <v>588</v>
      </c>
      <c r="B1032" s="661" t="s">
        <v>589</v>
      </c>
      <c r="C1032" s="662" t="s">
        <v>598</v>
      </c>
      <c r="D1032" s="663" t="s">
        <v>3987</v>
      </c>
      <c r="E1032" s="662" t="s">
        <v>616</v>
      </c>
      <c r="F1032" s="663" t="s">
        <v>3992</v>
      </c>
      <c r="G1032" s="662" t="s">
        <v>653</v>
      </c>
      <c r="H1032" s="662" t="s">
        <v>1866</v>
      </c>
      <c r="I1032" s="662" t="s">
        <v>1867</v>
      </c>
      <c r="J1032" s="662" t="s">
        <v>1868</v>
      </c>
      <c r="K1032" s="662" t="s">
        <v>1869</v>
      </c>
      <c r="L1032" s="664">
        <v>158.03</v>
      </c>
      <c r="M1032" s="664">
        <v>1</v>
      </c>
      <c r="N1032" s="665">
        <v>158.03</v>
      </c>
    </row>
    <row r="1033" spans="1:14" ht="14.4" customHeight="1" x14ac:dyDescent="0.3">
      <c r="A1033" s="660" t="s">
        <v>588</v>
      </c>
      <c r="B1033" s="661" t="s">
        <v>589</v>
      </c>
      <c r="C1033" s="662" t="s">
        <v>598</v>
      </c>
      <c r="D1033" s="663" t="s">
        <v>3987</v>
      </c>
      <c r="E1033" s="662" t="s">
        <v>616</v>
      </c>
      <c r="F1033" s="663" t="s">
        <v>3992</v>
      </c>
      <c r="G1033" s="662" t="s">
        <v>653</v>
      </c>
      <c r="H1033" s="662" t="s">
        <v>3346</v>
      </c>
      <c r="I1033" s="662" t="s">
        <v>3347</v>
      </c>
      <c r="J1033" s="662" t="s">
        <v>3348</v>
      </c>
      <c r="K1033" s="662" t="s">
        <v>3349</v>
      </c>
      <c r="L1033" s="664">
        <v>19.375</v>
      </c>
      <c r="M1033" s="664">
        <v>2</v>
      </c>
      <c r="N1033" s="665">
        <v>38.75</v>
      </c>
    </row>
    <row r="1034" spans="1:14" ht="14.4" customHeight="1" x14ac:dyDescent="0.3">
      <c r="A1034" s="660" t="s">
        <v>588</v>
      </c>
      <c r="B1034" s="661" t="s">
        <v>589</v>
      </c>
      <c r="C1034" s="662" t="s">
        <v>598</v>
      </c>
      <c r="D1034" s="663" t="s">
        <v>3987</v>
      </c>
      <c r="E1034" s="662" t="s">
        <v>616</v>
      </c>
      <c r="F1034" s="663" t="s">
        <v>3992</v>
      </c>
      <c r="G1034" s="662" t="s">
        <v>653</v>
      </c>
      <c r="H1034" s="662" t="s">
        <v>3350</v>
      </c>
      <c r="I1034" s="662" t="s">
        <v>3350</v>
      </c>
      <c r="J1034" s="662" t="s">
        <v>3351</v>
      </c>
      <c r="K1034" s="662" t="s">
        <v>3117</v>
      </c>
      <c r="L1034" s="664">
        <v>379.11</v>
      </c>
      <c r="M1034" s="664">
        <v>2</v>
      </c>
      <c r="N1034" s="665">
        <v>758.22</v>
      </c>
    </row>
    <row r="1035" spans="1:14" ht="14.4" customHeight="1" x14ac:dyDescent="0.3">
      <c r="A1035" s="660" t="s">
        <v>588</v>
      </c>
      <c r="B1035" s="661" t="s">
        <v>589</v>
      </c>
      <c r="C1035" s="662" t="s">
        <v>598</v>
      </c>
      <c r="D1035" s="663" t="s">
        <v>3987</v>
      </c>
      <c r="E1035" s="662" t="s">
        <v>616</v>
      </c>
      <c r="F1035" s="663" t="s">
        <v>3992</v>
      </c>
      <c r="G1035" s="662" t="s">
        <v>653</v>
      </c>
      <c r="H1035" s="662" t="s">
        <v>3352</v>
      </c>
      <c r="I1035" s="662" t="s">
        <v>3353</v>
      </c>
      <c r="J1035" s="662" t="s">
        <v>1871</v>
      </c>
      <c r="K1035" s="662" t="s">
        <v>3354</v>
      </c>
      <c r="L1035" s="664">
        <v>2221.39</v>
      </c>
      <c r="M1035" s="664">
        <v>0.39600000000000002</v>
      </c>
      <c r="N1035" s="665">
        <v>879.67043999999999</v>
      </c>
    </row>
    <row r="1036" spans="1:14" ht="14.4" customHeight="1" x14ac:dyDescent="0.3">
      <c r="A1036" s="660" t="s">
        <v>588</v>
      </c>
      <c r="B1036" s="661" t="s">
        <v>589</v>
      </c>
      <c r="C1036" s="662" t="s">
        <v>598</v>
      </c>
      <c r="D1036" s="663" t="s">
        <v>3987</v>
      </c>
      <c r="E1036" s="662" t="s">
        <v>616</v>
      </c>
      <c r="F1036" s="663" t="s">
        <v>3992</v>
      </c>
      <c r="G1036" s="662" t="s">
        <v>653</v>
      </c>
      <c r="H1036" s="662" t="s">
        <v>1870</v>
      </c>
      <c r="I1036" s="662" t="s">
        <v>1870</v>
      </c>
      <c r="J1036" s="662" t="s">
        <v>1871</v>
      </c>
      <c r="K1036" s="662" t="s">
        <v>1872</v>
      </c>
      <c r="L1036" s="664">
        <v>4128.3609631826075</v>
      </c>
      <c r="M1036" s="664">
        <v>0.4</v>
      </c>
      <c r="N1036" s="665">
        <v>1651.3443852730431</v>
      </c>
    </row>
    <row r="1037" spans="1:14" ht="14.4" customHeight="1" x14ac:dyDescent="0.3">
      <c r="A1037" s="660" t="s">
        <v>588</v>
      </c>
      <c r="B1037" s="661" t="s">
        <v>589</v>
      </c>
      <c r="C1037" s="662" t="s">
        <v>598</v>
      </c>
      <c r="D1037" s="663" t="s">
        <v>3987</v>
      </c>
      <c r="E1037" s="662" t="s">
        <v>616</v>
      </c>
      <c r="F1037" s="663" t="s">
        <v>3992</v>
      </c>
      <c r="G1037" s="662" t="s">
        <v>653</v>
      </c>
      <c r="H1037" s="662" t="s">
        <v>3355</v>
      </c>
      <c r="I1037" s="662" t="s">
        <v>3356</v>
      </c>
      <c r="J1037" s="662" t="s">
        <v>3357</v>
      </c>
      <c r="K1037" s="662" t="s">
        <v>3358</v>
      </c>
      <c r="L1037" s="664">
        <v>64.809986118308814</v>
      </c>
      <c r="M1037" s="664">
        <v>1</v>
      </c>
      <c r="N1037" s="665">
        <v>64.809986118308814</v>
      </c>
    </row>
    <row r="1038" spans="1:14" ht="14.4" customHeight="1" x14ac:dyDescent="0.3">
      <c r="A1038" s="660" t="s">
        <v>588</v>
      </c>
      <c r="B1038" s="661" t="s">
        <v>589</v>
      </c>
      <c r="C1038" s="662" t="s">
        <v>598</v>
      </c>
      <c r="D1038" s="663" t="s">
        <v>3987</v>
      </c>
      <c r="E1038" s="662" t="s">
        <v>616</v>
      </c>
      <c r="F1038" s="663" t="s">
        <v>3992</v>
      </c>
      <c r="G1038" s="662" t="s">
        <v>653</v>
      </c>
      <c r="H1038" s="662" t="s">
        <v>3359</v>
      </c>
      <c r="I1038" s="662" t="s">
        <v>3360</v>
      </c>
      <c r="J1038" s="662" t="s">
        <v>2251</v>
      </c>
      <c r="K1038" s="662" t="s">
        <v>3361</v>
      </c>
      <c r="L1038" s="664">
        <v>115.68935194942046</v>
      </c>
      <c r="M1038" s="664">
        <v>4</v>
      </c>
      <c r="N1038" s="665">
        <v>462.75740779768182</v>
      </c>
    </row>
    <row r="1039" spans="1:14" ht="14.4" customHeight="1" x14ac:dyDescent="0.3">
      <c r="A1039" s="660" t="s">
        <v>588</v>
      </c>
      <c r="B1039" s="661" t="s">
        <v>589</v>
      </c>
      <c r="C1039" s="662" t="s">
        <v>598</v>
      </c>
      <c r="D1039" s="663" t="s">
        <v>3987</v>
      </c>
      <c r="E1039" s="662" t="s">
        <v>616</v>
      </c>
      <c r="F1039" s="663" t="s">
        <v>3992</v>
      </c>
      <c r="G1039" s="662" t="s">
        <v>653</v>
      </c>
      <c r="H1039" s="662" t="s">
        <v>3362</v>
      </c>
      <c r="I1039" s="662" t="s">
        <v>3363</v>
      </c>
      <c r="J1039" s="662" t="s">
        <v>3364</v>
      </c>
      <c r="K1039" s="662" t="s">
        <v>706</v>
      </c>
      <c r="L1039" s="664">
        <v>27.974</v>
      </c>
      <c r="M1039" s="664">
        <v>5</v>
      </c>
      <c r="N1039" s="665">
        <v>139.87</v>
      </c>
    </row>
    <row r="1040" spans="1:14" ht="14.4" customHeight="1" x14ac:dyDescent="0.3">
      <c r="A1040" s="660" t="s">
        <v>588</v>
      </c>
      <c r="B1040" s="661" t="s">
        <v>589</v>
      </c>
      <c r="C1040" s="662" t="s">
        <v>598</v>
      </c>
      <c r="D1040" s="663" t="s">
        <v>3987</v>
      </c>
      <c r="E1040" s="662" t="s">
        <v>616</v>
      </c>
      <c r="F1040" s="663" t="s">
        <v>3992</v>
      </c>
      <c r="G1040" s="662" t="s">
        <v>653</v>
      </c>
      <c r="H1040" s="662" t="s">
        <v>3365</v>
      </c>
      <c r="I1040" s="662" t="s">
        <v>3366</v>
      </c>
      <c r="J1040" s="662" t="s">
        <v>3367</v>
      </c>
      <c r="K1040" s="662" t="s">
        <v>3368</v>
      </c>
      <c r="L1040" s="664">
        <v>151.66666666666671</v>
      </c>
      <c r="M1040" s="664">
        <v>3</v>
      </c>
      <c r="N1040" s="665">
        <v>455.00000000000011</v>
      </c>
    </row>
    <row r="1041" spans="1:14" ht="14.4" customHeight="1" x14ac:dyDescent="0.3">
      <c r="A1041" s="660" t="s">
        <v>588</v>
      </c>
      <c r="B1041" s="661" t="s">
        <v>589</v>
      </c>
      <c r="C1041" s="662" t="s">
        <v>598</v>
      </c>
      <c r="D1041" s="663" t="s">
        <v>3987</v>
      </c>
      <c r="E1041" s="662" t="s">
        <v>616</v>
      </c>
      <c r="F1041" s="663" t="s">
        <v>3992</v>
      </c>
      <c r="G1041" s="662" t="s">
        <v>653</v>
      </c>
      <c r="H1041" s="662" t="s">
        <v>3369</v>
      </c>
      <c r="I1041" s="662" t="s">
        <v>3370</v>
      </c>
      <c r="J1041" s="662" t="s">
        <v>3371</v>
      </c>
      <c r="K1041" s="662" t="s">
        <v>3172</v>
      </c>
      <c r="L1041" s="664">
        <v>119.49</v>
      </c>
      <c r="M1041" s="664">
        <v>1</v>
      </c>
      <c r="N1041" s="665">
        <v>119.49</v>
      </c>
    </row>
    <row r="1042" spans="1:14" ht="14.4" customHeight="1" x14ac:dyDescent="0.3">
      <c r="A1042" s="660" t="s">
        <v>588</v>
      </c>
      <c r="B1042" s="661" t="s">
        <v>589</v>
      </c>
      <c r="C1042" s="662" t="s">
        <v>598</v>
      </c>
      <c r="D1042" s="663" t="s">
        <v>3987</v>
      </c>
      <c r="E1042" s="662" t="s">
        <v>616</v>
      </c>
      <c r="F1042" s="663" t="s">
        <v>3992</v>
      </c>
      <c r="G1042" s="662" t="s">
        <v>653</v>
      </c>
      <c r="H1042" s="662" t="s">
        <v>1880</v>
      </c>
      <c r="I1042" s="662" t="s">
        <v>1881</v>
      </c>
      <c r="J1042" s="662" t="s">
        <v>1882</v>
      </c>
      <c r="K1042" s="662" t="s">
        <v>1883</v>
      </c>
      <c r="L1042" s="664">
        <v>141.06</v>
      </c>
      <c r="M1042" s="664">
        <v>1</v>
      </c>
      <c r="N1042" s="665">
        <v>141.06</v>
      </c>
    </row>
    <row r="1043" spans="1:14" ht="14.4" customHeight="1" x14ac:dyDescent="0.3">
      <c r="A1043" s="660" t="s">
        <v>588</v>
      </c>
      <c r="B1043" s="661" t="s">
        <v>589</v>
      </c>
      <c r="C1043" s="662" t="s">
        <v>598</v>
      </c>
      <c r="D1043" s="663" t="s">
        <v>3987</v>
      </c>
      <c r="E1043" s="662" t="s">
        <v>616</v>
      </c>
      <c r="F1043" s="663" t="s">
        <v>3992</v>
      </c>
      <c r="G1043" s="662" t="s">
        <v>653</v>
      </c>
      <c r="H1043" s="662" t="s">
        <v>1888</v>
      </c>
      <c r="I1043" s="662" t="s">
        <v>1889</v>
      </c>
      <c r="J1043" s="662" t="s">
        <v>1890</v>
      </c>
      <c r="K1043" s="662" t="s">
        <v>1891</v>
      </c>
      <c r="L1043" s="664">
        <v>93.50622814276737</v>
      </c>
      <c r="M1043" s="664">
        <v>87.652161700000008</v>
      </c>
      <c r="N1043" s="665">
        <v>8196.0230291269363</v>
      </c>
    </row>
    <row r="1044" spans="1:14" ht="14.4" customHeight="1" x14ac:dyDescent="0.3">
      <c r="A1044" s="660" t="s">
        <v>588</v>
      </c>
      <c r="B1044" s="661" t="s">
        <v>589</v>
      </c>
      <c r="C1044" s="662" t="s">
        <v>598</v>
      </c>
      <c r="D1044" s="663" t="s">
        <v>3987</v>
      </c>
      <c r="E1044" s="662" t="s">
        <v>616</v>
      </c>
      <c r="F1044" s="663" t="s">
        <v>3992</v>
      </c>
      <c r="G1044" s="662" t="s">
        <v>653</v>
      </c>
      <c r="H1044" s="662" t="s">
        <v>1892</v>
      </c>
      <c r="I1044" s="662" t="s">
        <v>1892</v>
      </c>
      <c r="J1044" s="662" t="s">
        <v>1893</v>
      </c>
      <c r="K1044" s="662" t="s">
        <v>1894</v>
      </c>
      <c r="L1044" s="664">
        <v>177.69444379731482</v>
      </c>
      <c r="M1044" s="664">
        <v>4.7219999999999995</v>
      </c>
      <c r="N1044" s="665">
        <v>839.07316361092046</v>
      </c>
    </row>
    <row r="1045" spans="1:14" ht="14.4" customHeight="1" x14ac:dyDescent="0.3">
      <c r="A1045" s="660" t="s">
        <v>588</v>
      </c>
      <c r="B1045" s="661" t="s">
        <v>589</v>
      </c>
      <c r="C1045" s="662" t="s">
        <v>598</v>
      </c>
      <c r="D1045" s="663" t="s">
        <v>3987</v>
      </c>
      <c r="E1045" s="662" t="s">
        <v>616</v>
      </c>
      <c r="F1045" s="663" t="s">
        <v>3992</v>
      </c>
      <c r="G1045" s="662" t="s">
        <v>653</v>
      </c>
      <c r="H1045" s="662" t="s">
        <v>1895</v>
      </c>
      <c r="I1045" s="662" t="s">
        <v>1895</v>
      </c>
      <c r="J1045" s="662" t="s">
        <v>1896</v>
      </c>
      <c r="K1045" s="662" t="s">
        <v>1897</v>
      </c>
      <c r="L1045" s="664">
        <v>1246.656889700683</v>
      </c>
      <c r="M1045" s="664">
        <v>3.4849999999999999</v>
      </c>
      <c r="N1045" s="665">
        <v>4344.5992606068803</v>
      </c>
    </row>
    <row r="1046" spans="1:14" ht="14.4" customHeight="1" x14ac:dyDescent="0.3">
      <c r="A1046" s="660" t="s">
        <v>588</v>
      </c>
      <c r="B1046" s="661" t="s">
        <v>589</v>
      </c>
      <c r="C1046" s="662" t="s">
        <v>598</v>
      </c>
      <c r="D1046" s="663" t="s">
        <v>3987</v>
      </c>
      <c r="E1046" s="662" t="s">
        <v>616</v>
      </c>
      <c r="F1046" s="663" t="s">
        <v>3992</v>
      </c>
      <c r="G1046" s="662" t="s">
        <v>653</v>
      </c>
      <c r="H1046" s="662" t="s">
        <v>1901</v>
      </c>
      <c r="I1046" s="662" t="s">
        <v>1901</v>
      </c>
      <c r="J1046" s="662" t="s">
        <v>1899</v>
      </c>
      <c r="K1046" s="662" t="s">
        <v>1902</v>
      </c>
      <c r="L1046" s="664">
        <v>4511.0886699494204</v>
      </c>
      <c r="M1046" s="664">
        <v>0.92700000000000005</v>
      </c>
      <c r="N1046" s="665">
        <v>4181.7791970431126</v>
      </c>
    </row>
    <row r="1047" spans="1:14" ht="14.4" customHeight="1" x14ac:dyDescent="0.3">
      <c r="A1047" s="660" t="s">
        <v>588</v>
      </c>
      <c r="B1047" s="661" t="s">
        <v>589</v>
      </c>
      <c r="C1047" s="662" t="s">
        <v>598</v>
      </c>
      <c r="D1047" s="663" t="s">
        <v>3987</v>
      </c>
      <c r="E1047" s="662" t="s">
        <v>616</v>
      </c>
      <c r="F1047" s="663" t="s">
        <v>3992</v>
      </c>
      <c r="G1047" s="662" t="s">
        <v>653</v>
      </c>
      <c r="H1047" s="662" t="s">
        <v>1903</v>
      </c>
      <c r="I1047" s="662" t="s">
        <v>1903</v>
      </c>
      <c r="J1047" s="662" t="s">
        <v>1899</v>
      </c>
      <c r="K1047" s="662" t="s">
        <v>1904</v>
      </c>
      <c r="L1047" s="664">
        <v>9004.46375260065</v>
      </c>
      <c r="M1047" s="664">
        <v>3.0725682999999999</v>
      </c>
      <c r="N1047" s="665">
        <v>27666.829884739796</v>
      </c>
    </row>
    <row r="1048" spans="1:14" ht="14.4" customHeight="1" x14ac:dyDescent="0.3">
      <c r="A1048" s="660" t="s">
        <v>588</v>
      </c>
      <c r="B1048" s="661" t="s">
        <v>589</v>
      </c>
      <c r="C1048" s="662" t="s">
        <v>598</v>
      </c>
      <c r="D1048" s="663" t="s">
        <v>3987</v>
      </c>
      <c r="E1048" s="662" t="s">
        <v>616</v>
      </c>
      <c r="F1048" s="663" t="s">
        <v>3992</v>
      </c>
      <c r="G1048" s="662" t="s">
        <v>653</v>
      </c>
      <c r="H1048" s="662" t="s">
        <v>3372</v>
      </c>
      <c r="I1048" s="662" t="s">
        <v>3373</v>
      </c>
      <c r="J1048" s="662" t="s">
        <v>3374</v>
      </c>
      <c r="K1048" s="662" t="s">
        <v>3375</v>
      </c>
      <c r="L1048" s="664">
        <v>44.219995428401297</v>
      </c>
      <c r="M1048" s="664">
        <v>1</v>
      </c>
      <c r="N1048" s="665">
        <v>44.219995428401297</v>
      </c>
    </row>
    <row r="1049" spans="1:14" ht="14.4" customHeight="1" x14ac:dyDescent="0.3">
      <c r="A1049" s="660" t="s">
        <v>588</v>
      </c>
      <c r="B1049" s="661" t="s">
        <v>589</v>
      </c>
      <c r="C1049" s="662" t="s">
        <v>598</v>
      </c>
      <c r="D1049" s="663" t="s">
        <v>3987</v>
      </c>
      <c r="E1049" s="662" t="s">
        <v>616</v>
      </c>
      <c r="F1049" s="663" t="s">
        <v>3992</v>
      </c>
      <c r="G1049" s="662" t="s">
        <v>653</v>
      </c>
      <c r="H1049" s="662" t="s">
        <v>1905</v>
      </c>
      <c r="I1049" s="662" t="s">
        <v>1906</v>
      </c>
      <c r="J1049" s="662" t="s">
        <v>1890</v>
      </c>
      <c r="K1049" s="662" t="s">
        <v>1907</v>
      </c>
      <c r="L1049" s="664">
        <v>605.84705660886914</v>
      </c>
      <c r="M1049" s="664">
        <v>36</v>
      </c>
      <c r="N1049" s="665">
        <v>21810.494037919289</v>
      </c>
    </row>
    <row r="1050" spans="1:14" ht="14.4" customHeight="1" x14ac:dyDescent="0.3">
      <c r="A1050" s="660" t="s">
        <v>588</v>
      </c>
      <c r="B1050" s="661" t="s">
        <v>589</v>
      </c>
      <c r="C1050" s="662" t="s">
        <v>598</v>
      </c>
      <c r="D1050" s="663" t="s">
        <v>3987</v>
      </c>
      <c r="E1050" s="662" t="s">
        <v>616</v>
      </c>
      <c r="F1050" s="663" t="s">
        <v>3992</v>
      </c>
      <c r="G1050" s="662" t="s">
        <v>653</v>
      </c>
      <c r="H1050" s="662" t="s">
        <v>3376</v>
      </c>
      <c r="I1050" s="662" t="s">
        <v>3377</v>
      </c>
      <c r="J1050" s="662" t="s">
        <v>3378</v>
      </c>
      <c r="K1050" s="662" t="s">
        <v>3379</v>
      </c>
      <c r="L1050" s="664">
        <v>599.49809055590799</v>
      </c>
      <c r="M1050" s="664">
        <v>1</v>
      </c>
      <c r="N1050" s="665">
        <v>599.49809055590799</v>
      </c>
    </row>
    <row r="1051" spans="1:14" ht="14.4" customHeight="1" x14ac:dyDescent="0.3">
      <c r="A1051" s="660" t="s">
        <v>588</v>
      </c>
      <c r="B1051" s="661" t="s">
        <v>589</v>
      </c>
      <c r="C1051" s="662" t="s">
        <v>598</v>
      </c>
      <c r="D1051" s="663" t="s">
        <v>3987</v>
      </c>
      <c r="E1051" s="662" t="s">
        <v>616</v>
      </c>
      <c r="F1051" s="663" t="s">
        <v>3992</v>
      </c>
      <c r="G1051" s="662" t="s">
        <v>653</v>
      </c>
      <c r="H1051" s="662" t="s">
        <v>1908</v>
      </c>
      <c r="I1051" s="662" t="s">
        <v>237</v>
      </c>
      <c r="J1051" s="662" t="s">
        <v>1909</v>
      </c>
      <c r="K1051" s="662"/>
      <c r="L1051" s="664">
        <v>91.610000000000014</v>
      </c>
      <c r="M1051" s="664">
        <v>2</v>
      </c>
      <c r="N1051" s="665">
        <v>183.22000000000003</v>
      </c>
    </row>
    <row r="1052" spans="1:14" ht="14.4" customHeight="1" x14ac:dyDescent="0.3">
      <c r="A1052" s="660" t="s">
        <v>588</v>
      </c>
      <c r="B1052" s="661" t="s">
        <v>589</v>
      </c>
      <c r="C1052" s="662" t="s">
        <v>598</v>
      </c>
      <c r="D1052" s="663" t="s">
        <v>3987</v>
      </c>
      <c r="E1052" s="662" t="s">
        <v>616</v>
      </c>
      <c r="F1052" s="663" t="s">
        <v>3992</v>
      </c>
      <c r="G1052" s="662" t="s">
        <v>653</v>
      </c>
      <c r="H1052" s="662" t="s">
        <v>1910</v>
      </c>
      <c r="I1052" s="662" t="s">
        <v>1911</v>
      </c>
      <c r="J1052" s="662" t="s">
        <v>1912</v>
      </c>
      <c r="K1052" s="662" t="s">
        <v>1913</v>
      </c>
      <c r="L1052" s="664">
        <v>455.70089619860858</v>
      </c>
      <c r="M1052" s="664">
        <v>3.6320000000000001</v>
      </c>
      <c r="N1052" s="665">
        <v>1655.1056549933464</v>
      </c>
    </row>
    <row r="1053" spans="1:14" ht="14.4" customHeight="1" x14ac:dyDescent="0.3">
      <c r="A1053" s="660" t="s">
        <v>588</v>
      </c>
      <c r="B1053" s="661" t="s">
        <v>589</v>
      </c>
      <c r="C1053" s="662" t="s">
        <v>598</v>
      </c>
      <c r="D1053" s="663" t="s">
        <v>3987</v>
      </c>
      <c r="E1053" s="662" t="s">
        <v>616</v>
      </c>
      <c r="F1053" s="663" t="s">
        <v>3992</v>
      </c>
      <c r="G1053" s="662" t="s">
        <v>653</v>
      </c>
      <c r="H1053" s="662" t="s">
        <v>1914</v>
      </c>
      <c r="I1053" s="662" t="s">
        <v>1915</v>
      </c>
      <c r="J1053" s="662" t="s">
        <v>1916</v>
      </c>
      <c r="K1053" s="662" t="s">
        <v>1917</v>
      </c>
      <c r="L1053" s="664">
        <v>520.48</v>
      </c>
      <c r="M1053" s="664">
        <v>4</v>
      </c>
      <c r="N1053" s="665">
        <v>2081.92</v>
      </c>
    </row>
    <row r="1054" spans="1:14" ht="14.4" customHeight="1" x14ac:dyDescent="0.3">
      <c r="A1054" s="660" t="s">
        <v>588</v>
      </c>
      <c r="B1054" s="661" t="s">
        <v>589</v>
      </c>
      <c r="C1054" s="662" t="s">
        <v>598</v>
      </c>
      <c r="D1054" s="663" t="s">
        <v>3987</v>
      </c>
      <c r="E1054" s="662" t="s">
        <v>616</v>
      </c>
      <c r="F1054" s="663" t="s">
        <v>3992</v>
      </c>
      <c r="G1054" s="662" t="s">
        <v>653</v>
      </c>
      <c r="H1054" s="662" t="s">
        <v>1918</v>
      </c>
      <c r="I1054" s="662" t="s">
        <v>1919</v>
      </c>
      <c r="J1054" s="662" t="s">
        <v>1920</v>
      </c>
      <c r="K1054" s="662" t="s">
        <v>1921</v>
      </c>
      <c r="L1054" s="664">
        <v>1712.4409090909094</v>
      </c>
      <c r="M1054" s="664">
        <v>11</v>
      </c>
      <c r="N1054" s="665">
        <v>18836.850000000002</v>
      </c>
    </row>
    <row r="1055" spans="1:14" ht="14.4" customHeight="1" x14ac:dyDescent="0.3">
      <c r="A1055" s="660" t="s">
        <v>588</v>
      </c>
      <c r="B1055" s="661" t="s">
        <v>589</v>
      </c>
      <c r="C1055" s="662" t="s">
        <v>598</v>
      </c>
      <c r="D1055" s="663" t="s">
        <v>3987</v>
      </c>
      <c r="E1055" s="662" t="s">
        <v>616</v>
      </c>
      <c r="F1055" s="663" t="s">
        <v>3992</v>
      </c>
      <c r="G1055" s="662" t="s">
        <v>653</v>
      </c>
      <c r="H1055" s="662" t="s">
        <v>3380</v>
      </c>
      <c r="I1055" s="662" t="s">
        <v>3380</v>
      </c>
      <c r="J1055" s="662" t="s">
        <v>3381</v>
      </c>
      <c r="K1055" s="662" t="s">
        <v>1677</v>
      </c>
      <c r="L1055" s="664">
        <v>1188.3333333333333</v>
      </c>
      <c r="M1055" s="664">
        <v>3</v>
      </c>
      <c r="N1055" s="665">
        <v>3565</v>
      </c>
    </row>
    <row r="1056" spans="1:14" ht="14.4" customHeight="1" x14ac:dyDescent="0.3">
      <c r="A1056" s="660" t="s">
        <v>588</v>
      </c>
      <c r="B1056" s="661" t="s">
        <v>589</v>
      </c>
      <c r="C1056" s="662" t="s">
        <v>598</v>
      </c>
      <c r="D1056" s="663" t="s">
        <v>3987</v>
      </c>
      <c r="E1056" s="662" t="s">
        <v>616</v>
      </c>
      <c r="F1056" s="663" t="s">
        <v>3992</v>
      </c>
      <c r="G1056" s="662" t="s">
        <v>653</v>
      </c>
      <c r="H1056" s="662" t="s">
        <v>3382</v>
      </c>
      <c r="I1056" s="662" t="s">
        <v>3382</v>
      </c>
      <c r="J1056" s="662" t="s">
        <v>3383</v>
      </c>
      <c r="K1056" s="662" t="s">
        <v>3384</v>
      </c>
      <c r="L1056" s="664">
        <v>118.51713954434456</v>
      </c>
      <c r="M1056" s="664">
        <v>11.256999999999998</v>
      </c>
      <c r="N1056" s="665">
        <v>1334.1474398506864</v>
      </c>
    </row>
    <row r="1057" spans="1:14" ht="14.4" customHeight="1" x14ac:dyDescent="0.3">
      <c r="A1057" s="660" t="s">
        <v>588</v>
      </c>
      <c r="B1057" s="661" t="s">
        <v>589</v>
      </c>
      <c r="C1057" s="662" t="s">
        <v>598</v>
      </c>
      <c r="D1057" s="663" t="s">
        <v>3987</v>
      </c>
      <c r="E1057" s="662" t="s">
        <v>616</v>
      </c>
      <c r="F1057" s="663" t="s">
        <v>3992</v>
      </c>
      <c r="G1057" s="662" t="s">
        <v>653</v>
      </c>
      <c r="H1057" s="662" t="s">
        <v>3385</v>
      </c>
      <c r="I1057" s="662" t="s">
        <v>3385</v>
      </c>
      <c r="J1057" s="662" t="s">
        <v>3383</v>
      </c>
      <c r="K1057" s="662" t="s">
        <v>3386</v>
      </c>
      <c r="L1057" s="664">
        <v>420.71933137508813</v>
      </c>
      <c r="M1057" s="664">
        <v>8.8864889999999992</v>
      </c>
      <c r="N1057" s="665">
        <v>3738.7177103520753</v>
      </c>
    </row>
    <row r="1058" spans="1:14" ht="14.4" customHeight="1" x14ac:dyDescent="0.3">
      <c r="A1058" s="660" t="s">
        <v>588</v>
      </c>
      <c r="B1058" s="661" t="s">
        <v>589</v>
      </c>
      <c r="C1058" s="662" t="s">
        <v>598</v>
      </c>
      <c r="D1058" s="663" t="s">
        <v>3987</v>
      </c>
      <c r="E1058" s="662" t="s">
        <v>616</v>
      </c>
      <c r="F1058" s="663" t="s">
        <v>3992</v>
      </c>
      <c r="G1058" s="662" t="s">
        <v>653</v>
      </c>
      <c r="H1058" s="662" t="s">
        <v>1922</v>
      </c>
      <c r="I1058" s="662" t="s">
        <v>1923</v>
      </c>
      <c r="J1058" s="662" t="s">
        <v>1890</v>
      </c>
      <c r="K1058" s="662" t="s">
        <v>1924</v>
      </c>
      <c r="L1058" s="664">
        <v>1295.3334968267434</v>
      </c>
      <c r="M1058" s="664">
        <v>12.4223657</v>
      </c>
      <c r="N1058" s="665">
        <v>16091.106401041598</v>
      </c>
    </row>
    <row r="1059" spans="1:14" ht="14.4" customHeight="1" x14ac:dyDescent="0.3">
      <c r="A1059" s="660" t="s">
        <v>588</v>
      </c>
      <c r="B1059" s="661" t="s">
        <v>589</v>
      </c>
      <c r="C1059" s="662" t="s">
        <v>598</v>
      </c>
      <c r="D1059" s="663" t="s">
        <v>3987</v>
      </c>
      <c r="E1059" s="662" t="s">
        <v>616</v>
      </c>
      <c r="F1059" s="663" t="s">
        <v>3992</v>
      </c>
      <c r="G1059" s="662" t="s">
        <v>653</v>
      </c>
      <c r="H1059" s="662" t="s">
        <v>3387</v>
      </c>
      <c r="I1059" s="662" t="s">
        <v>3388</v>
      </c>
      <c r="J1059" s="662" t="s">
        <v>3389</v>
      </c>
      <c r="K1059" s="662" t="s">
        <v>3390</v>
      </c>
      <c r="L1059" s="664">
        <v>370.64986155885902</v>
      </c>
      <c r="M1059" s="664">
        <v>1</v>
      </c>
      <c r="N1059" s="665">
        <v>370.64986155885902</v>
      </c>
    </row>
    <row r="1060" spans="1:14" ht="14.4" customHeight="1" x14ac:dyDescent="0.3">
      <c r="A1060" s="660" t="s">
        <v>588</v>
      </c>
      <c r="B1060" s="661" t="s">
        <v>589</v>
      </c>
      <c r="C1060" s="662" t="s">
        <v>598</v>
      </c>
      <c r="D1060" s="663" t="s">
        <v>3987</v>
      </c>
      <c r="E1060" s="662" t="s">
        <v>616</v>
      </c>
      <c r="F1060" s="663" t="s">
        <v>3992</v>
      </c>
      <c r="G1060" s="662" t="s">
        <v>653</v>
      </c>
      <c r="H1060" s="662" t="s">
        <v>3391</v>
      </c>
      <c r="I1060" s="662" t="s">
        <v>3392</v>
      </c>
      <c r="J1060" s="662" t="s">
        <v>3393</v>
      </c>
      <c r="K1060" s="662" t="s">
        <v>3394</v>
      </c>
      <c r="L1060" s="664">
        <v>301.66879418481102</v>
      </c>
      <c r="M1060" s="664">
        <v>1</v>
      </c>
      <c r="N1060" s="665">
        <v>301.66879418481102</v>
      </c>
    </row>
    <row r="1061" spans="1:14" ht="14.4" customHeight="1" x14ac:dyDescent="0.3">
      <c r="A1061" s="660" t="s">
        <v>588</v>
      </c>
      <c r="B1061" s="661" t="s">
        <v>589</v>
      </c>
      <c r="C1061" s="662" t="s">
        <v>598</v>
      </c>
      <c r="D1061" s="663" t="s">
        <v>3987</v>
      </c>
      <c r="E1061" s="662" t="s">
        <v>616</v>
      </c>
      <c r="F1061" s="663" t="s">
        <v>3992</v>
      </c>
      <c r="G1061" s="662" t="s">
        <v>653</v>
      </c>
      <c r="H1061" s="662" t="s">
        <v>3395</v>
      </c>
      <c r="I1061" s="662" t="s">
        <v>3396</v>
      </c>
      <c r="J1061" s="662" t="s">
        <v>3397</v>
      </c>
      <c r="K1061" s="662" t="s">
        <v>3398</v>
      </c>
      <c r="L1061" s="664">
        <v>145.97884343416786</v>
      </c>
      <c r="M1061" s="664">
        <v>1</v>
      </c>
      <c r="N1061" s="665">
        <v>145.97884343416786</v>
      </c>
    </row>
    <row r="1062" spans="1:14" ht="14.4" customHeight="1" x14ac:dyDescent="0.3">
      <c r="A1062" s="660" t="s">
        <v>588</v>
      </c>
      <c r="B1062" s="661" t="s">
        <v>589</v>
      </c>
      <c r="C1062" s="662" t="s">
        <v>598</v>
      </c>
      <c r="D1062" s="663" t="s">
        <v>3987</v>
      </c>
      <c r="E1062" s="662" t="s">
        <v>616</v>
      </c>
      <c r="F1062" s="663" t="s">
        <v>3992</v>
      </c>
      <c r="G1062" s="662" t="s">
        <v>653</v>
      </c>
      <c r="H1062" s="662" t="s">
        <v>3399</v>
      </c>
      <c r="I1062" s="662" t="s">
        <v>3400</v>
      </c>
      <c r="J1062" s="662" t="s">
        <v>3401</v>
      </c>
      <c r="K1062" s="662" t="s">
        <v>3402</v>
      </c>
      <c r="L1062" s="664">
        <v>37.060549825209549</v>
      </c>
      <c r="M1062" s="664">
        <v>20</v>
      </c>
      <c r="N1062" s="665">
        <v>741.21099650419092</v>
      </c>
    </row>
    <row r="1063" spans="1:14" ht="14.4" customHeight="1" x14ac:dyDescent="0.3">
      <c r="A1063" s="660" t="s">
        <v>588</v>
      </c>
      <c r="B1063" s="661" t="s">
        <v>589</v>
      </c>
      <c r="C1063" s="662" t="s">
        <v>598</v>
      </c>
      <c r="D1063" s="663" t="s">
        <v>3987</v>
      </c>
      <c r="E1063" s="662" t="s">
        <v>616</v>
      </c>
      <c r="F1063" s="663" t="s">
        <v>3992</v>
      </c>
      <c r="G1063" s="662" t="s">
        <v>653</v>
      </c>
      <c r="H1063" s="662" t="s">
        <v>3403</v>
      </c>
      <c r="I1063" s="662" t="s">
        <v>3404</v>
      </c>
      <c r="J1063" s="662" t="s">
        <v>3405</v>
      </c>
      <c r="K1063" s="662" t="s">
        <v>1025</v>
      </c>
      <c r="L1063" s="664">
        <v>122.11960673382799</v>
      </c>
      <c r="M1063" s="664">
        <v>3</v>
      </c>
      <c r="N1063" s="665">
        <v>366.35882020148398</v>
      </c>
    </row>
    <row r="1064" spans="1:14" ht="14.4" customHeight="1" x14ac:dyDescent="0.3">
      <c r="A1064" s="660" t="s">
        <v>588</v>
      </c>
      <c r="B1064" s="661" t="s">
        <v>589</v>
      </c>
      <c r="C1064" s="662" t="s">
        <v>598</v>
      </c>
      <c r="D1064" s="663" t="s">
        <v>3987</v>
      </c>
      <c r="E1064" s="662" t="s">
        <v>616</v>
      </c>
      <c r="F1064" s="663" t="s">
        <v>3992</v>
      </c>
      <c r="G1064" s="662" t="s">
        <v>653</v>
      </c>
      <c r="H1064" s="662" t="s">
        <v>1935</v>
      </c>
      <c r="I1064" s="662" t="s">
        <v>1936</v>
      </c>
      <c r="J1064" s="662" t="s">
        <v>1937</v>
      </c>
      <c r="K1064" s="662" t="s">
        <v>1938</v>
      </c>
      <c r="L1064" s="664">
        <v>374.71318479078764</v>
      </c>
      <c r="M1064" s="664">
        <v>3</v>
      </c>
      <c r="N1064" s="665">
        <v>1124.1395543723629</v>
      </c>
    </row>
    <row r="1065" spans="1:14" ht="14.4" customHeight="1" x14ac:dyDescent="0.3">
      <c r="A1065" s="660" t="s">
        <v>588</v>
      </c>
      <c r="B1065" s="661" t="s">
        <v>589</v>
      </c>
      <c r="C1065" s="662" t="s">
        <v>598</v>
      </c>
      <c r="D1065" s="663" t="s">
        <v>3987</v>
      </c>
      <c r="E1065" s="662" t="s">
        <v>616</v>
      </c>
      <c r="F1065" s="663" t="s">
        <v>3992</v>
      </c>
      <c r="G1065" s="662" t="s">
        <v>653</v>
      </c>
      <c r="H1065" s="662" t="s">
        <v>3406</v>
      </c>
      <c r="I1065" s="662" t="s">
        <v>3406</v>
      </c>
      <c r="J1065" s="662" t="s">
        <v>3407</v>
      </c>
      <c r="K1065" s="662" t="s">
        <v>3408</v>
      </c>
      <c r="L1065" s="664">
        <v>50.325000000000003</v>
      </c>
      <c r="M1065" s="664">
        <v>2</v>
      </c>
      <c r="N1065" s="665">
        <v>100.65</v>
      </c>
    </row>
    <row r="1066" spans="1:14" ht="14.4" customHeight="1" x14ac:dyDescent="0.3">
      <c r="A1066" s="660" t="s">
        <v>588</v>
      </c>
      <c r="B1066" s="661" t="s">
        <v>589</v>
      </c>
      <c r="C1066" s="662" t="s">
        <v>598</v>
      </c>
      <c r="D1066" s="663" t="s">
        <v>3987</v>
      </c>
      <c r="E1066" s="662" t="s">
        <v>616</v>
      </c>
      <c r="F1066" s="663" t="s">
        <v>3992</v>
      </c>
      <c r="G1066" s="662" t="s">
        <v>653</v>
      </c>
      <c r="H1066" s="662" t="s">
        <v>1939</v>
      </c>
      <c r="I1066" s="662" t="s">
        <v>1940</v>
      </c>
      <c r="J1066" s="662" t="s">
        <v>1941</v>
      </c>
      <c r="K1066" s="662" t="s">
        <v>1942</v>
      </c>
      <c r="L1066" s="664">
        <v>102.67999999999999</v>
      </c>
      <c r="M1066" s="664">
        <v>3</v>
      </c>
      <c r="N1066" s="665">
        <v>308.03999999999996</v>
      </c>
    </row>
    <row r="1067" spans="1:14" ht="14.4" customHeight="1" x14ac:dyDescent="0.3">
      <c r="A1067" s="660" t="s">
        <v>588</v>
      </c>
      <c r="B1067" s="661" t="s">
        <v>589</v>
      </c>
      <c r="C1067" s="662" t="s">
        <v>598</v>
      </c>
      <c r="D1067" s="663" t="s">
        <v>3987</v>
      </c>
      <c r="E1067" s="662" t="s">
        <v>616</v>
      </c>
      <c r="F1067" s="663" t="s">
        <v>3992</v>
      </c>
      <c r="G1067" s="662" t="s">
        <v>653</v>
      </c>
      <c r="H1067" s="662" t="s">
        <v>3409</v>
      </c>
      <c r="I1067" s="662" t="s">
        <v>3410</v>
      </c>
      <c r="J1067" s="662" t="s">
        <v>3411</v>
      </c>
      <c r="K1067" s="662" t="s">
        <v>1729</v>
      </c>
      <c r="L1067" s="664">
        <v>36.236666666666672</v>
      </c>
      <c r="M1067" s="664">
        <v>6</v>
      </c>
      <c r="N1067" s="665">
        <v>217.42000000000002</v>
      </c>
    </row>
    <row r="1068" spans="1:14" ht="14.4" customHeight="1" x14ac:dyDescent="0.3">
      <c r="A1068" s="660" t="s">
        <v>588</v>
      </c>
      <c r="B1068" s="661" t="s">
        <v>589</v>
      </c>
      <c r="C1068" s="662" t="s">
        <v>598</v>
      </c>
      <c r="D1068" s="663" t="s">
        <v>3987</v>
      </c>
      <c r="E1068" s="662" t="s">
        <v>616</v>
      </c>
      <c r="F1068" s="663" t="s">
        <v>3992</v>
      </c>
      <c r="G1068" s="662" t="s">
        <v>653</v>
      </c>
      <c r="H1068" s="662" t="s">
        <v>1946</v>
      </c>
      <c r="I1068" s="662" t="s">
        <v>1947</v>
      </c>
      <c r="J1068" s="662" t="s">
        <v>1948</v>
      </c>
      <c r="K1068" s="662" t="s">
        <v>1949</v>
      </c>
      <c r="L1068" s="664">
        <v>695.10132745409464</v>
      </c>
      <c r="M1068" s="664">
        <v>3</v>
      </c>
      <c r="N1068" s="665">
        <v>2085.3039823622839</v>
      </c>
    </row>
    <row r="1069" spans="1:14" ht="14.4" customHeight="1" x14ac:dyDescent="0.3">
      <c r="A1069" s="660" t="s">
        <v>588</v>
      </c>
      <c r="B1069" s="661" t="s">
        <v>589</v>
      </c>
      <c r="C1069" s="662" t="s">
        <v>598</v>
      </c>
      <c r="D1069" s="663" t="s">
        <v>3987</v>
      </c>
      <c r="E1069" s="662" t="s">
        <v>616</v>
      </c>
      <c r="F1069" s="663" t="s">
        <v>3992</v>
      </c>
      <c r="G1069" s="662" t="s">
        <v>653</v>
      </c>
      <c r="H1069" s="662" t="s">
        <v>1954</v>
      </c>
      <c r="I1069" s="662" t="s">
        <v>1954</v>
      </c>
      <c r="J1069" s="662" t="s">
        <v>1955</v>
      </c>
      <c r="K1069" s="662" t="s">
        <v>1956</v>
      </c>
      <c r="L1069" s="664">
        <v>748.06359480398714</v>
      </c>
      <c r="M1069" s="664">
        <v>15.020384599999996</v>
      </c>
      <c r="N1069" s="665">
        <v>11236.202899214446</v>
      </c>
    </row>
    <row r="1070" spans="1:14" ht="14.4" customHeight="1" x14ac:dyDescent="0.3">
      <c r="A1070" s="660" t="s">
        <v>588</v>
      </c>
      <c r="B1070" s="661" t="s">
        <v>589</v>
      </c>
      <c r="C1070" s="662" t="s">
        <v>598</v>
      </c>
      <c r="D1070" s="663" t="s">
        <v>3987</v>
      </c>
      <c r="E1070" s="662" t="s">
        <v>616</v>
      </c>
      <c r="F1070" s="663" t="s">
        <v>3992</v>
      </c>
      <c r="G1070" s="662" t="s">
        <v>653</v>
      </c>
      <c r="H1070" s="662" t="s">
        <v>1957</v>
      </c>
      <c r="I1070" s="662" t="s">
        <v>1958</v>
      </c>
      <c r="J1070" s="662" t="s">
        <v>1959</v>
      </c>
      <c r="K1070" s="662" t="s">
        <v>1960</v>
      </c>
      <c r="L1070" s="664">
        <v>23333.5</v>
      </c>
      <c r="M1070" s="664">
        <v>6</v>
      </c>
      <c r="N1070" s="665">
        <v>140001</v>
      </c>
    </row>
    <row r="1071" spans="1:14" ht="14.4" customHeight="1" x14ac:dyDescent="0.3">
      <c r="A1071" s="660" t="s">
        <v>588</v>
      </c>
      <c r="B1071" s="661" t="s">
        <v>589</v>
      </c>
      <c r="C1071" s="662" t="s">
        <v>598</v>
      </c>
      <c r="D1071" s="663" t="s">
        <v>3987</v>
      </c>
      <c r="E1071" s="662" t="s">
        <v>616</v>
      </c>
      <c r="F1071" s="663" t="s">
        <v>3992</v>
      </c>
      <c r="G1071" s="662" t="s">
        <v>653</v>
      </c>
      <c r="H1071" s="662" t="s">
        <v>1961</v>
      </c>
      <c r="I1071" s="662" t="s">
        <v>1962</v>
      </c>
      <c r="J1071" s="662" t="s">
        <v>1963</v>
      </c>
      <c r="K1071" s="662" t="s">
        <v>1964</v>
      </c>
      <c r="L1071" s="664">
        <v>1503.0869033688848</v>
      </c>
      <c r="M1071" s="664">
        <v>260</v>
      </c>
      <c r="N1071" s="665">
        <v>390802.59487591003</v>
      </c>
    </row>
    <row r="1072" spans="1:14" ht="14.4" customHeight="1" x14ac:dyDescent="0.3">
      <c r="A1072" s="660" t="s">
        <v>588</v>
      </c>
      <c r="B1072" s="661" t="s">
        <v>589</v>
      </c>
      <c r="C1072" s="662" t="s">
        <v>598</v>
      </c>
      <c r="D1072" s="663" t="s">
        <v>3987</v>
      </c>
      <c r="E1072" s="662" t="s">
        <v>616</v>
      </c>
      <c r="F1072" s="663" t="s">
        <v>3992</v>
      </c>
      <c r="G1072" s="662" t="s">
        <v>653</v>
      </c>
      <c r="H1072" s="662" t="s">
        <v>1977</v>
      </c>
      <c r="I1072" s="662" t="s">
        <v>1977</v>
      </c>
      <c r="J1072" s="662" t="s">
        <v>1978</v>
      </c>
      <c r="K1072" s="662" t="s">
        <v>1979</v>
      </c>
      <c r="L1072" s="664">
        <v>45.59676773387767</v>
      </c>
      <c r="M1072" s="664">
        <v>266.54229010000012</v>
      </c>
      <c r="N1072" s="665">
        <v>12153.466892945547</v>
      </c>
    </row>
    <row r="1073" spans="1:14" ht="14.4" customHeight="1" x14ac:dyDescent="0.3">
      <c r="A1073" s="660" t="s">
        <v>588</v>
      </c>
      <c r="B1073" s="661" t="s">
        <v>589</v>
      </c>
      <c r="C1073" s="662" t="s">
        <v>598</v>
      </c>
      <c r="D1073" s="663" t="s">
        <v>3987</v>
      </c>
      <c r="E1073" s="662" t="s">
        <v>616</v>
      </c>
      <c r="F1073" s="663" t="s">
        <v>3992</v>
      </c>
      <c r="G1073" s="662" t="s">
        <v>653</v>
      </c>
      <c r="H1073" s="662" t="s">
        <v>1980</v>
      </c>
      <c r="I1073" s="662" t="s">
        <v>1980</v>
      </c>
      <c r="J1073" s="662" t="s">
        <v>1978</v>
      </c>
      <c r="K1073" s="662" t="s">
        <v>1981</v>
      </c>
      <c r="L1073" s="664">
        <v>68.480244413406297</v>
      </c>
      <c r="M1073" s="664">
        <v>349.75827980000048</v>
      </c>
      <c r="N1073" s="665">
        <v>23951.532486316581</v>
      </c>
    </row>
    <row r="1074" spans="1:14" ht="14.4" customHeight="1" x14ac:dyDescent="0.3">
      <c r="A1074" s="660" t="s">
        <v>588</v>
      </c>
      <c r="B1074" s="661" t="s">
        <v>589</v>
      </c>
      <c r="C1074" s="662" t="s">
        <v>598</v>
      </c>
      <c r="D1074" s="663" t="s">
        <v>3987</v>
      </c>
      <c r="E1074" s="662" t="s">
        <v>616</v>
      </c>
      <c r="F1074" s="663" t="s">
        <v>3992</v>
      </c>
      <c r="G1074" s="662" t="s">
        <v>653</v>
      </c>
      <c r="H1074" s="662" t="s">
        <v>1982</v>
      </c>
      <c r="I1074" s="662" t="s">
        <v>1982</v>
      </c>
      <c r="J1074" s="662" t="s">
        <v>1978</v>
      </c>
      <c r="K1074" s="662" t="s">
        <v>1983</v>
      </c>
      <c r="L1074" s="664">
        <v>271.43075871525804</v>
      </c>
      <c r="M1074" s="664">
        <v>197.88632940000016</v>
      </c>
      <c r="N1074" s="665">
        <v>53712.436528419523</v>
      </c>
    </row>
    <row r="1075" spans="1:14" ht="14.4" customHeight="1" x14ac:dyDescent="0.3">
      <c r="A1075" s="660" t="s">
        <v>588</v>
      </c>
      <c r="B1075" s="661" t="s">
        <v>589</v>
      </c>
      <c r="C1075" s="662" t="s">
        <v>598</v>
      </c>
      <c r="D1075" s="663" t="s">
        <v>3987</v>
      </c>
      <c r="E1075" s="662" t="s">
        <v>616</v>
      </c>
      <c r="F1075" s="663" t="s">
        <v>3992</v>
      </c>
      <c r="G1075" s="662" t="s">
        <v>653</v>
      </c>
      <c r="H1075" s="662" t="s">
        <v>1984</v>
      </c>
      <c r="I1075" s="662" t="s">
        <v>1984</v>
      </c>
      <c r="J1075" s="662" t="s">
        <v>1842</v>
      </c>
      <c r="K1075" s="662" t="s">
        <v>1985</v>
      </c>
      <c r="L1075" s="664">
        <v>599.42903420158791</v>
      </c>
      <c r="M1075" s="664">
        <v>7.8746457000000047</v>
      </c>
      <c r="N1075" s="665">
        <v>4720.2912666306902</v>
      </c>
    </row>
    <row r="1076" spans="1:14" ht="14.4" customHeight="1" x14ac:dyDescent="0.3">
      <c r="A1076" s="660" t="s">
        <v>588</v>
      </c>
      <c r="B1076" s="661" t="s">
        <v>589</v>
      </c>
      <c r="C1076" s="662" t="s">
        <v>598</v>
      </c>
      <c r="D1076" s="663" t="s">
        <v>3987</v>
      </c>
      <c r="E1076" s="662" t="s">
        <v>616</v>
      </c>
      <c r="F1076" s="663" t="s">
        <v>3992</v>
      </c>
      <c r="G1076" s="662" t="s">
        <v>653</v>
      </c>
      <c r="H1076" s="662" t="s">
        <v>1990</v>
      </c>
      <c r="I1076" s="662" t="s">
        <v>1991</v>
      </c>
      <c r="J1076" s="662" t="s">
        <v>1992</v>
      </c>
      <c r="K1076" s="662" t="s">
        <v>1993</v>
      </c>
      <c r="L1076" s="664">
        <v>55.37</v>
      </c>
      <c r="M1076" s="664">
        <v>1</v>
      </c>
      <c r="N1076" s="665">
        <v>55.37</v>
      </c>
    </row>
    <row r="1077" spans="1:14" ht="14.4" customHeight="1" x14ac:dyDescent="0.3">
      <c r="A1077" s="660" t="s">
        <v>588</v>
      </c>
      <c r="B1077" s="661" t="s">
        <v>589</v>
      </c>
      <c r="C1077" s="662" t="s">
        <v>598</v>
      </c>
      <c r="D1077" s="663" t="s">
        <v>3987</v>
      </c>
      <c r="E1077" s="662" t="s">
        <v>616</v>
      </c>
      <c r="F1077" s="663" t="s">
        <v>3992</v>
      </c>
      <c r="G1077" s="662" t="s">
        <v>653</v>
      </c>
      <c r="H1077" s="662" t="s">
        <v>1994</v>
      </c>
      <c r="I1077" s="662" t="s">
        <v>1995</v>
      </c>
      <c r="J1077" s="662" t="s">
        <v>661</v>
      </c>
      <c r="K1077" s="662" t="s">
        <v>1996</v>
      </c>
      <c r="L1077" s="664">
        <v>30.013499839105375</v>
      </c>
      <c r="M1077" s="664">
        <v>1</v>
      </c>
      <c r="N1077" s="665">
        <v>30.013499839105375</v>
      </c>
    </row>
    <row r="1078" spans="1:14" ht="14.4" customHeight="1" x14ac:dyDescent="0.3">
      <c r="A1078" s="660" t="s">
        <v>588</v>
      </c>
      <c r="B1078" s="661" t="s">
        <v>589</v>
      </c>
      <c r="C1078" s="662" t="s">
        <v>598</v>
      </c>
      <c r="D1078" s="663" t="s">
        <v>3987</v>
      </c>
      <c r="E1078" s="662" t="s">
        <v>616</v>
      </c>
      <c r="F1078" s="663" t="s">
        <v>3992</v>
      </c>
      <c r="G1078" s="662" t="s">
        <v>653</v>
      </c>
      <c r="H1078" s="662" t="s">
        <v>3412</v>
      </c>
      <c r="I1078" s="662" t="s">
        <v>3412</v>
      </c>
      <c r="J1078" s="662" t="s">
        <v>3413</v>
      </c>
      <c r="K1078" s="662" t="s">
        <v>1677</v>
      </c>
      <c r="L1078" s="664">
        <v>1149.9999999999995</v>
      </c>
      <c r="M1078" s="664">
        <v>2</v>
      </c>
      <c r="N1078" s="665">
        <v>2299.9999999999991</v>
      </c>
    </row>
    <row r="1079" spans="1:14" ht="14.4" customHeight="1" x14ac:dyDescent="0.3">
      <c r="A1079" s="660" t="s">
        <v>588</v>
      </c>
      <c r="B1079" s="661" t="s">
        <v>589</v>
      </c>
      <c r="C1079" s="662" t="s">
        <v>598</v>
      </c>
      <c r="D1079" s="663" t="s">
        <v>3987</v>
      </c>
      <c r="E1079" s="662" t="s">
        <v>616</v>
      </c>
      <c r="F1079" s="663" t="s">
        <v>3992</v>
      </c>
      <c r="G1079" s="662" t="s">
        <v>653</v>
      </c>
      <c r="H1079" s="662" t="s">
        <v>1997</v>
      </c>
      <c r="I1079" s="662" t="s">
        <v>1998</v>
      </c>
      <c r="J1079" s="662" t="s">
        <v>1999</v>
      </c>
      <c r="K1079" s="662"/>
      <c r="L1079" s="664">
        <v>1392.5808500203166</v>
      </c>
      <c r="M1079" s="664">
        <v>3</v>
      </c>
      <c r="N1079" s="665">
        <v>4177.7425500609497</v>
      </c>
    </row>
    <row r="1080" spans="1:14" ht="14.4" customHeight="1" x14ac:dyDescent="0.3">
      <c r="A1080" s="660" t="s">
        <v>588</v>
      </c>
      <c r="B1080" s="661" t="s">
        <v>589</v>
      </c>
      <c r="C1080" s="662" t="s">
        <v>598</v>
      </c>
      <c r="D1080" s="663" t="s">
        <v>3987</v>
      </c>
      <c r="E1080" s="662" t="s">
        <v>616</v>
      </c>
      <c r="F1080" s="663" t="s">
        <v>3992</v>
      </c>
      <c r="G1080" s="662" t="s">
        <v>653</v>
      </c>
      <c r="H1080" s="662" t="s">
        <v>2000</v>
      </c>
      <c r="I1080" s="662" t="s">
        <v>237</v>
      </c>
      <c r="J1080" s="662" t="s">
        <v>2001</v>
      </c>
      <c r="K1080" s="662"/>
      <c r="L1080" s="664">
        <v>27.603333333333335</v>
      </c>
      <c r="M1080" s="664">
        <v>6</v>
      </c>
      <c r="N1080" s="665">
        <v>165.62</v>
      </c>
    </row>
    <row r="1081" spans="1:14" ht="14.4" customHeight="1" x14ac:dyDescent="0.3">
      <c r="A1081" s="660" t="s">
        <v>588</v>
      </c>
      <c r="B1081" s="661" t="s">
        <v>589</v>
      </c>
      <c r="C1081" s="662" t="s">
        <v>598</v>
      </c>
      <c r="D1081" s="663" t="s">
        <v>3987</v>
      </c>
      <c r="E1081" s="662" t="s">
        <v>616</v>
      </c>
      <c r="F1081" s="663" t="s">
        <v>3992</v>
      </c>
      <c r="G1081" s="662" t="s">
        <v>653</v>
      </c>
      <c r="H1081" s="662" t="s">
        <v>3414</v>
      </c>
      <c r="I1081" s="662" t="s">
        <v>3415</v>
      </c>
      <c r="J1081" s="662" t="s">
        <v>3336</v>
      </c>
      <c r="K1081" s="662" t="s">
        <v>3416</v>
      </c>
      <c r="L1081" s="664">
        <v>210.91155133331222</v>
      </c>
      <c r="M1081" s="664">
        <v>13</v>
      </c>
      <c r="N1081" s="665">
        <v>2741.8501673330588</v>
      </c>
    </row>
    <row r="1082" spans="1:14" ht="14.4" customHeight="1" x14ac:dyDescent="0.3">
      <c r="A1082" s="660" t="s">
        <v>588</v>
      </c>
      <c r="B1082" s="661" t="s">
        <v>589</v>
      </c>
      <c r="C1082" s="662" t="s">
        <v>598</v>
      </c>
      <c r="D1082" s="663" t="s">
        <v>3987</v>
      </c>
      <c r="E1082" s="662" t="s">
        <v>616</v>
      </c>
      <c r="F1082" s="663" t="s">
        <v>3992</v>
      </c>
      <c r="G1082" s="662" t="s">
        <v>653</v>
      </c>
      <c r="H1082" s="662" t="s">
        <v>2004</v>
      </c>
      <c r="I1082" s="662" t="s">
        <v>2005</v>
      </c>
      <c r="J1082" s="662" t="s">
        <v>2006</v>
      </c>
      <c r="K1082" s="662" t="s">
        <v>2007</v>
      </c>
      <c r="L1082" s="664">
        <v>511.82516855174765</v>
      </c>
      <c r="M1082" s="664">
        <v>37.729652700000003</v>
      </c>
      <c r="N1082" s="665">
        <v>19310.985852576403</v>
      </c>
    </row>
    <row r="1083" spans="1:14" ht="14.4" customHeight="1" x14ac:dyDescent="0.3">
      <c r="A1083" s="660" t="s">
        <v>588</v>
      </c>
      <c r="B1083" s="661" t="s">
        <v>589</v>
      </c>
      <c r="C1083" s="662" t="s">
        <v>598</v>
      </c>
      <c r="D1083" s="663" t="s">
        <v>3987</v>
      </c>
      <c r="E1083" s="662" t="s">
        <v>616</v>
      </c>
      <c r="F1083" s="663" t="s">
        <v>3992</v>
      </c>
      <c r="G1083" s="662" t="s">
        <v>653</v>
      </c>
      <c r="H1083" s="662" t="s">
        <v>2008</v>
      </c>
      <c r="I1083" s="662" t="s">
        <v>237</v>
      </c>
      <c r="J1083" s="662" t="s">
        <v>2009</v>
      </c>
      <c r="K1083" s="662"/>
      <c r="L1083" s="664">
        <v>642.32454545454539</v>
      </c>
      <c r="M1083" s="664">
        <v>11</v>
      </c>
      <c r="N1083" s="665">
        <v>7065.57</v>
      </c>
    </row>
    <row r="1084" spans="1:14" ht="14.4" customHeight="1" x14ac:dyDescent="0.3">
      <c r="A1084" s="660" t="s">
        <v>588</v>
      </c>
      <c r="B1084" s="661" t="s">
        <v>589</v>
      </c>
      <c r="C1084" s="662" t="s">
        <v>598</v>
      </c>
      <c r="D1084" s="663" t="s">
        <v>3987</v>
      </c>
      <c r="E1084" s="662" t="s">
        <v>616</v>
      </c>
      <c r="F1084" s="663" t="s">
        <v>3992</v>
      </c>
      <c r="G1084" s="662" t="s">
        <v>653</v>
      </c>
      <c r="H1084" s="662" t="s">
        <v>2010</v>
      </c>
      <c r="I1084" s="662" t="s">
        <v>237</v>
      </c>
      <c r="J1084" s="662" t="s">
        <v>2011</v>
      </c>
      <c r="K1084" s="662"/>
      <c r="L1084" s="664">
        <v>862.14527522010235</v>
      </c>
      <c r="M1084" s="664">
        <v>5</v>
      </c>
      <c r="N1084" s="665">
        <v>4310.7263761005115</v>
      </c>
    </row>
    <row r="1085" spans="1:14" ht="14.4" customHeight="1" x14ac:dyDescent="0.3">
      <c r="A1085" s="660" t="s">
        <v>588</v>
      </c>
      <c r="B1085" s="661" t="s">
        <v>589</v>
      </c>
      <c r="C1085" s="662" t="s">
        <v>598</v>
      </c>
      <c r="D1085" s="663" t="s">
        <v>3987</v>
      </c>
      <c r="E1085" s="662" t="s">
        <v>616</v>
      </c>
      <c r="F1085" s="663" t="s">
        <v>3992</v>
      </c>
      <c r="G1085" s="662" t="s">
        <v>653</v>
      </c>
      <c r="H1085" s="662" t="s">
        <v>2012</v>
      </c>
      <c r="I1085" s="662" t="s">
        <v>1686</v>
      </c>
      <c r="J1085" s="662" t="s">
        <v>2013</v>
      </c>
      <c r="K1085" s="662" t="s">
        <v>2014</v>
      </c>
      <c r="L1085" s="664">
        <v>32.634856085178747</v>
      </c>
      <c r="M1085" s="664">
        <v>171</v>
      </c>
      <c r="N1085" s="665">
        <v>5580.5603905655662</v>
      </c>
    </row>
    <row r="1086" spans="1:14" ht="14.4" customHeight="1" x14ac:dyDescent="0.3">
      <c r="A1086" s="660" t="s">
        <v>588</v>
      </c>
      <c r="B1086" s="661" t="s">
        <v>589</v>
      </c>
      <c r="C1086" s="662" t="s">
        <v>598</v>
      </c>
      <c r="D1086" s="663" t="s">
        <v>3987</v>
      </c>
      <c r="E1086" s="662" t="s">
        <v>616</v>
      </c>
      <c r="F1086" s="663" t="s">
        <v>3992</v>
      </c>
      <c r="G1086" s="662" t="s">
        <v>653</v>
      </c>
      <c r="H1086" s="662" t="s">
        <v>3417</v>
      </c>
      <c r="I1086" s="662" t="s">
        <v>3418</v>
      </c>
      <c r="J1086" s="662" t="s">
        <v>3419</v>
      </c>
      <c r="K1086" s="662" t="s">
        <v>3420</v>
      </c>
      <c r="L1086" s="664">
        <v>53.12</v>
      </c>
      <c r="M1086" s="664">
        <v>1</v>
      </c>
      <c r="N1086" s="665">
        <v>53.12</v>
      </c>
    </row>
    <row r="1087" spans="1:14" ht="14.4" customHeight="1" x14ac:dyDescent="0.3">
      <c r="A1087" s="660" t="s">
        <v>588</v>
      </c>
      <c r="B1087" s="661" t="s">
        <v>589</v>
      </c>
      <c r="C1087" s="662" t="s">
        <v>598</v>
      </c>
      <c r="D1087" s="663" t="s">
        <v>3987</v>
      </c>
      <c r="E1087" s="662" t="s">
        <v>616</v>
      </c>
      <c r="F1087" s="663" t="s">
        <v>3992</v>
      </c>
      <c r="G1087" s="662" t="s">
        <v>653</v>
      </c>
      <c r="H1087" s="662" t="s">
        <v>3421</v>
      </c>
      <c r="I1087" s="662" t="s">
        <v>3422</v>
      </c>
      <c r="J1087" s="662" t="s">
        <v>3423</v>
      </c>
      <c r="K1087" s="662" t="s">
        <v>3424</v>
      </c>
      <c r="L1087" s="664">
        <v>141.36999999999998</v>
      </c>
      <c r="M1087" s="664">
        <v>3</v>
      </c>
      <c r="N1087" s="665">
        <v>424.1099999999999</v>
      </c>
    </row>
    <row r="1088" spans="1:14" ht="14.4" customHeight="1" x14ac:dyDescent="0.3">
      <c r="A1088" s="660" t="s">
        <v>588</v>
      </c>
      <c r="B1088" s="661" t="s">
        <v>589</v>
      </c>
      <c r="C1088" s="662" t="s">
        <v>598</v>
      </c>
      <c r="D1088" s="663" t="s">
        <v>3987</v>
      </c>
      <c r="E1088" s="662" t="s">
        <v>616</v>
      </c>
      <c r="F1088" s="663" t="s">
        <v>3992</v>
      </c>
      <c r="G1088" s="662" t="s">
        <v>653</v>
      </c>
      <c r="H1088" s="662" t="s">
        <v>3425</v>
      </c>
      <c r="I1088" s="662" t="s">
        <v>3425</v>
      </c>
      <c r="J1088" s="662" t="s">
        <v>3426</v>
      </c>
      <c r="K1088" s="662" t="s">
        <v>3005</v>
      </c>
      <c r="L1088" s="664">
        <v>58.569962403613935</v>
      </c>
      <c r="M1088" s="664">
        <v>1</v>
      </c>
      <c r="N1088" s="665">
        <v>58.569962403613935</v>
      </c>
    </row>
    <row r="1089" spans="1:14" ht="14.4" customHeight="1" x14ac:dyDescent="0.3">
      <c r="A1089" s="660" t="s">
        <v>588</v>
      </c>
      <c r="B1089" s="661" t="s">
        <v>589</v>
      </c>
      <c r="C1089" s="662" t="s">
        <v>598</v>
      </c>
      <c r="D1089" s="663" t="s">
        <v>3987</v>
      </c>
      <c r="E1089" s="662" t="s">
        <v>616</v>
      </c>
      <c r="F1089" s="663" t="s">
        <v>3992</v>
      </c>
      <c r="G1089" s="662" t="s">
        <v>653</v>
      </c>
      <c r="H1089" s="662" t="s">
        <v>3427</v>
      </c>
      <c r="I1089" s="662" t="s">
        <v>3427</v>
      </c>
      <c r="J1089" s="662" t="s">
        <v>3428</v>
      </c>
      <c r="K1089" s="662" t="s">
        <v>3429</v>
      </c>
      <c r="L1089" s="664">
        <v>241.5</v>
      </c>
      <c r="M1089" s="664">
        <v>1</v>
      </c>
      <c r="N1089" s="665">
        <v>241.5</v>
      </c>
    </row>
    <row r="1090" spans="1:14" ht="14.4" customHeight="1" x14ac:dyDescent="0.3">
      <c r="A1090" s="660" t="s">
        <v>588</v>
      </c>
      <c r="B1090" s="661" t="s">
        <v>589</v>
      </c>
      <c r="C1090" s="662" t="s">
        <v>598</v>
      </c>
      <c r="D1090" s="663" t="s">
        <v>3987</v>
      </c>
      <c r="E1090" s="662" t="s">
        <v>616</v>
      </c>
      <c r="F1090" s="663" t="s">
        <v>3992</v>
      </c>
      <c r="G1090" s="662" t="s">
        <v>653</v>
      </c>
      <c r="H1090" s="662" t="s">
        <v>2020</v>
      </c>
      <c r="I1090" s="662" t="s">
        <v>2020</v>
      </c>
      <c r="J1090" s="662" t="s">
        <v>2021</v>
      </c>
      <c r="K1090" s="662" t="s">
        <v>2022</v>
      </c>
      <c r="L1090" s="664">
        <v>448.25904432669603</v>
      </c>
      <c r="M1090" s="664">
        <v>155.21308300000001</v>
      </c>
      <c r="N1090" s="665">
        <v>69575.668252580159</v>
      </c>
    </row>
    <row r="1091" spans="1:14" ht="14.4" customHeight="1" x14ac:dyDescent="0.3">
      <c r="A1091" s="660" t="s">
        <v>588</v>
      </c>
      <c r="B1091" s="661" t="s">
        <v>589</v>
      </c>
      <c r="C1091" s="662" t="s">
        <v>598</v>
      </c>
      <c r="D1091" s="663" t="s">
        <v>3987</v>
      </c>
      <c r="E1091" s="662" t="s">
        <v>616</v>
      </c>
      <c r="F1091" s="663" t="s">
        <v>3992</v>
      </c>
      <c r="G1091" s="662" t="s">
        <v>653</v>
      </c>
      <c r="H1091" s="662" t="s">
        <v>2023</v>
      </c>
      <c r="I1091" s="662" t="s">
        <v>2024</v>
      </c>
      <c r="J1091" s="662" t="s">
        <v>2025</v>
      </c>
      <c r="K1091" s="662" t="s">
        <v>2026</v>
      </c>
      <c r="L1091" s="664">
        <v>243.65397567813358</v>
      </c>
      <c r="M1091" s="664">
        <v>25</v>
      </c>
      <c r="N1091" s="665">
        <v>6091.3493919533394</v>
      </c>
    </row>
    <row r="1092" spans="1:14" ht="14.4" customHeight="1" x14ac:dyDescent="0.3">
      <c r="A1092" s="660" t="s">
        <v>588</v>
      </c>
      <c r="B1092" s="661" t="s">
        <v>589</v>
      </c>
      <c r="C1092" s="662" t="s">
        <v>598</v>
      </c>
      <c r="D1092" s="663" t="s">
        <v>3987</v>
      </c>
      <c r="E1092" s="662" t="s">
        <v>616</v>
      </c>
      <c r="F1092" s="663" t="s">
        <v>3992</v>
      </c>
      <c r="G1092" s="662" t="s">
        <v>653</v>
      </c>
      <c r="H1092" s="662" t="s">
        <v>2027</v>
      </c>
      <c r="I1092" s="662" t="s">
        <v>2028</v>
      </c>
      <c r="J1092" s="662" t="s">
        <v>2029</v>
      </c>
      <c r="K1092" s="662" t="s">
        <v>2030</v>
      </c>
      <c r="L1092" s="664">
        <v>623.27777021565339</v>
      </c>
      <c r="M1092" s="664">
        <v>12.937000000000001</v>
      </c>
      <c r="N1092" s="665">
        <v>8063.3445132799079</v>
      </c>
    </row>
    <row r="1093" spans="1:14" ht="14.4" customHeight="1" x14ac:dyDescent="0.3">
      <c r="A1093" s="660" t="s">
        <v>588</v>
      </c>
      <c r="B1093" s="661" t="s">
        <v>589</v>
      </c>
      <c r="C1093" s="662" t="s">
        <v>598</v>
      </c>
      <c r="D1093" s="663" t="s">
        <v>3987</v>
      </c>
      <c r="E1093" s="662" t="s">
        <v>616</v>
      </c>
      <c r="F1093" s="663" t="s">
        <v>3992</v>
      </c>
      <c r="G1093" s="662" t="s">
        <v>653</v>
      </c>
      <c r="H1093" s="662" t="s">
        <v>3430</v>
      </c>
      <c r="I1093" s="662" t="s">
        <v>3431</v>
      </c>
      <c r="J1093" s="662" t="s">
        <v>3432</v>
      </c>
      <c r="K1093" s="662" t="s">
        <v>3005</v>
      </c>
      <c r="L1093" s="664">
        <v>66.83</v>
      </c>
      <c r="M1093" s="664">
        <v>1</v>
      </c>
      <c r="N1093" s="665">
        <v>66.83</v>
      </c>
    </row>
    <row r="1094" spans="1:14" ht="14.4" customHeight="1" x14ac:dyDescent="0.3">
      <c r="A1094" s="660" t="s">
        <v>588</v>
      </c>
      <c r="B1094" s="661" t="s">
        <v>589</v>
      </c>
      <c r="C1094" s="662" t="s">
        <v>598</v>
      </c>
      <c r="D1094" s="663" t="s">
        <v>3987</v>
      </c>
      <c r="E1094" s="662" t="s">
        <v>616</v>
      </c>
      <c r="F1094" s="663" t="s">
        <v>3992</v>
      </c>
      <c r="G1094" s="662" t="s">
        <v>653</v>
      </c>
      <c r="H1094" s="662" t="s">
        <v>3433</v>
      </c>
      <c r="I1094" s="662" t="s">
        <v>3434</v>
      </c>
      <c r="J1094" s="662" t="s">
        <v>3435</v>
      </c>
      <c r="K1094" s="662" t="s">
        <v>3436</v>
      </c>
      <c r="L1094" s="664">
        <v>542.85000000000014</v>
      </c>
      <c r="M1094" s="664">
        <v>1</v>
      </c>
      <c r="N1094" s="665">
        <v>542.85000000000014</v>
      </c>
    </row>
    <row r="1095" spans="1:14" ht="14.4" customHeight="1" x14ac:dyDescent="0.3">
      <c r="A1095" s="660" t="s">
        <v>588</v>
      </c>
      <c r="B1095" s="661" t="s">
        <v>589</v>
      </c>
      <c r="C1095" s="662" t="s">
        <v>598</v>
      </c>
      <c r="D1095" s="663" t="s">
        <v>3987</v>
      </c>
      <c r="E1095" s="662" t="s">
        <v>616</v>
      </c>
      <c r="F1095" s="663" t="s">
        <v>3992</v>
      </c>
      <c r="G1095" s="662" t="s">
        <v>653</v>
      </c>
      <c r="H1095" s="662" t="s">
        <v>2031</v>
      </c>
      <c r="I1095" s="662" t="s">
        <v>2032</v>
      </c>
      <c r="J1095" s="662" t="s">
        <v>2033</v>
      </c>
      <c r="K1095" s="662" t="s">
        <v>1225</v>
      </c>
      <c r="L1095" s="664">
        <v>104.18776171390401</v>
      </c>
      <c r="M1095" s="664">
        <v>6</v>
      </c>
      <c r="N1095" s="665">
        <v>625.12657028342403</v>
      </c>
    </row>
    <row r="1096" spans="1:14" ht="14.4" customHeight="1" x14ac:dyDescent="0.3">
      <c r="A1096" s="660" t="s">
        <v>588</v>
      </c>
      <c r="B1096" s="661" t="s">
        <v>589</v>
      </c>
      <c r="C1096" s="662" t="s">
        <v>598</v>
      </c>
      <c r="D1096" s="663" t="s">
        <v>3987</v>
      </c>
      <c r="E1096" s="662" t="s">
        <v>616</v>
      </c>
      <c r="F1096" s="663" t="s">
        <v>3992</v>
      </c>
      <c r="G1096" s="662" t="s">
        <v>653</v>
      </c>
      <c r="H1096" s="662" t="s">
        <v>3437</v>
      </c>
      <c r="I1096" s="662" t="s">
        <v>3438</v>
      </c>
      <c r="J1096" s="662" t="s">
        <v>3439</v>
      </c>
      <c r="K1096" s="662"/>
      <c r="L1096" s="664">
        <v>114.68999999999998</v>
      </c>
      <c r="M1096" s="664">
        <v>4</v>
      </c>
      <c r="N1096" s="665">
        <v>458.75999999999993</v>
      </c>
    </row>
    <row r="1097" spans="1:14" ht="14.4" customHeight="1" x14ac:dyDescent="0.3">
      <c r="A1097" s="660" t="s">
        <v>588</v>
      </c>
      <c r="B1097" s="661" t="s">
        <v>589</v>
      </c>
      <c r="C1097" s="662" t="s">
        <v>598</v>
      </c>
      <c r="D1097" s="663" t="s">
        <v>3987</v>
      </c>
      <c r="E1097" s="662" t="s">
        <v>616</v>
      </c>
      <c r="F1097" s="663" t="s">
        <v>3992</v>
      </c>
      <c r="G1097" s="662" t="s">
        <v>653</v>
      </c>
      <c r="H1097" s="662" t="s">
        <v>2038</v>
      </c>
      <c r="I1097" s="662" t="s">
        <v>2038</v>
      </c>
      <c r="J1097" s="662" t="s">
        <v>2039</v>
      </c>
      <c r="K1097" s="662" t="s">
        <v>2040</v>
      </c>
      <c r="L1097" s="664">
        <v>69.94077808070891</v>
      </c>
      <c r="M1097" s="664">
        <v>27.513000000000002</v>
      </c>
      <c r="N1097" s="665">
        <v>1924.2806273345445</v>
      </c>
    </row>
    <row r="1098" spans="1:14" ht="14.4" customHeight="1" x14ac:dyDescent="0.3">
      <c r="A1098" s="660" t="s">
        <v>588</v>
      </c>
      <c r="B1098" s="661" t="s">
        <v>589</v>
      </c>
      <c r="C1098" s="662" t="s">
        <v>598</v>
      </c>
      <c r="D1098" s="663" t="s">
        <v>3987</v>
      </c>
      <c r="E1098" s="662" t="s">
        <v>616</v>
      </c>
      <c r="F1098" s="663" t="s">
        <v>3992</v>
      </c>
      <c r="G1098" s="662" t="s">
        <v>653</v>
      </c>
      <c r="H1098" s="662" t="s">
        <v>2041</v>
      </c>
      <c r="I1098" s="662" t="s">
        <v>2041</v>
      </c>
      <c r="J1098" s="662" t="s">
        <v>2039</v>
      </c>
      <c r="K1098" s="662" t="s">
        <v>2042</v>
      </c>
      <c r="L1098" s="664">
        <v>354.49020627240617</v>
      </c>
      <c r="M1098" s="664">
        <v>19.827999999999999</v>
      </c>
      <c r="N1098" s="665">
        <v>7028.8318099692697</v>
      </c>
    </row>
    <row r="1099" spans="1:14" ht="14.4" customHeight="1" x14ac:dyDescent="0.3">
      <c r="A1099" s="660" t="s">
        <v>588</v>
      </c>
      <c r="B1099" s="661" t="s">
        <v>589</v>
      </c>
      <c r="C1099" s="662" t="s">
        <v>598</v>
      </c>
      <c r="D1099" s="663" t="s">
        <v>3987</v>
      </c>
      <c r="E1099" s="662" t="s">
        <v>616</v>
      </c>
      <c r="F1099" s="663" t="s">
        <v>3992</v>
      </c>
      <c r="G1099" s="662" t="s">
        <v>653</v>
      </c>
      <c r="H1099" s="662" t="s">
        <v>2043</v>
      </c>
      <c r="I1099" s="662" t="s">
        <v>1686</v>
      </c>
      <c r="J1099" s="662" t="s">
        <v>2044</v>
      </c>
      <c r="K1099" s="662"/>
      <c r="L1099" s="664">
        <v>13.327836510220893</v>
      </c>
      <c r="M1099" s="664">
        <v>344</v>
      </c>
      <c r="N1099" s="665">
        <v>4584.7757595159874</v>
      </c>
    </row>
    <row r="1100" spans="1:14" ht="14.4" customHeight="1" x14ac:dyDescent="0.3">
      <c r="A1100" s="660" t="s">
        <v>588</v>
      </c>
      <c r="B1100" s="661" t="s">
        <v>589</v>
      </c>
      <c r="C1100" s="662" t="s">
        <v>598</v>
      </c>
      <c r="D1100" s="663" t="s">
        <v>3987</v>
      </c>
      <c r="E1100" s="662" t="s">
        <v>616</v>
      </c>
      <c r="F1100" s="663" t="s">
        <v>3992</v>
      </c>
      <c r="G1100" s="662" t="s">
        <v>653</v>
      </c>
      <c r="H1100" s="662" t="s">
        <v>2045</v>
      </c>
      <c r="I1100" s="662" t="s">
        <v>1686</v>
      </c>
      <c r="J1100" s="662" t="s">
        <v>2046</v>
      </c>
      <c r="K1100" s="662"/>
      <c r="L1100" s="664">
        <v>2.530283537421977</v>
      </c>
      <c r="M1100" s="664">
        <v>101</v>
      </c>
      <c r="N1100" s="665">
        <v>255.55863727961969</v>
      </c>
    </row>
    <row r="1101" spans="1:14" ht="14.4" customHeight="1" x14ac:dyDescent="0.3">
      <c r="A1101" s="660" t="s">
        <v>588</v>
      </c>
      <c r="B1101" s="661" t="s">
        <v>589</v>
      </c>
      <c r="C1101" s="662" t="s">
        <v>598</v>
      </c>
      <c r="D1101" s="663" t="s">
        <v>3987</v>
      </c>
      <c r="E1101" s="662" t="s">
        <v>616</v>
      </c>
      <c r="F1101" s="663" t="s">
        <v>3992</v>
      </c>
      <c r="G1101" s="662" t="s">
        <v>653</v>
      </c>
      <c r="H1101" s="662" t="s">
        <v>2047</v>
      </c>
      <c r="I1101" s="662" t="s">
        <v>2048</v>
      </c>
      <c r="J1101" s="662" t="s">
        <v>2049</v>
      </c>
      <c r="K1101" s="662" t="s">
        <v>1097</v>
      </c>
      <c r="L1101" s="664">
        <v>85.876392178459938</v>
      </c>
      <c r="M1101" s="664">
        <v>14</v>
      </c>
      <c r="N1101" s="665">
        <v>1202.2694904984392</v>
      </c>
    </row>
    <row r="1102" spans="1:14" ht="14.4" customHeight="1" x14ac:dyDescent="0.3">
      <c r="A1102" s="660" t="s">
        <v>588</v>
      </c>
      <c r="B1102" s="661" t="s">
        <v>589</v>
      </c>
      <c r="C1102" s="662" t="s">
        <v>598</v>
      </c>
      <c r="D1102" s="663" t="s">
        <v>3987</v>
      </c>
      <c r="E1102" s="662" t="s">
        <v>616</v>
      </c>
      <c r="F1102" s="663" t="s">
        <v>3992</v>
      </c>
      <c r="G1102" s="662" t="s">
        <v>653</v>
      </c>
      <c r="H1102" s="662" t="s">
        <v>3440</v>
      </c>
      <c r="I1102" s="662" t="s">
        <v>237</v>
      </c>
      <c r="J1102" s="662" t="s">
        <v>3441</v>
      </c>
      <c r="K1102" s="662" t="s">
        <v>3442</v>
      </c>
      <c r="L1102" s="664">
        <v>108.95028577598379</v>
      </c>
      <c r="M1102" s="664">
        <v>2</v>
      </c>
      <c r="N1102" s="665">
        <v>217.90057155196757</v>
      </c>
    </row>
    <row r="1103" spans="1:14" ht="14.4" customHeight="1" x14ac:dyDescent="0.3">
      <c r="A1103" s="660" t="s">
        <v>588</v>
      </c>
      <c r="B1103" s="661" t="s">
        <v>589</v>
      </c>
      <c r="C1103" s="662" t="s">
        <v>598</v>
      </c>
      <c r="D1103" s="663" t="s">
        <v>3987</v>
      </c>
      <c r="E1103" s="662" t="s">
        <v>616</v>
      </c>
      <c r="F1103" s="663" t="s">
        <v>3992</v>
      </c>
      <c r="G1103" s="662" t="s">
        <v>653</v>
      </c>
      <c r="H1103" s="662" t="s">
        <v>3443</v>
      </c>
      <c r="I1103" s="662" t="s">
        <v>237</v>
      </c>
      <c r="J1103" s="662" t="s">
        <v>3444</v>
      </c>
      <c r="K1103" s="662"/>
      <c r="L1103" s="664">
        <v>165.67</v>
      </c>
      <c r="M1103" s="664">
        <v>3</v>
      </c>
      <c r="N1103" s="665">
        <v>497.01</v>
      </c>
    </row>
    <row r="1104" spans="1:14" ht="14.4" customHeight="1" x14ac:dyDescent="0.3">
      <c r="A1104" s="660" t="s">
        <v>588</v>
      </c>
      <c r="B1104" s="661" t="s">
        <v>589</v>
      </c>
      <c r="C1104" s="662" t="s">
        <v>598</v>
      </c>
      <c r="D1104" s="663" t="s">
        <v>3987</v>
      </c>
      <c r="E1104" s="662" t="s">
        <v>616</v>
      </c>
      <c r="F1104" s="663" t="s">
        <v>3992</v>
      </c>
      <c r="G1104" s="662" t="s">
        <v>653</v>
      </c>
      <c r="H1104" s="662" t="s">
        <v>3445</v>
      </c>
      <c r="I1104" s="662" t="s">
        <v>3446</v>
      </c>
      <c r="J1104" s="662" t="s">
        <v>3447</v>
      </c>
      <c r="K1104" s="662" t="s">
        <v>3448</v>
      </c>
      <c r="L1104" s="664">
        <v>529.16999999999996</v>
      </c>
      <c r="M1104" s="664">
        <v>1</v>
      </c>
      <c r="N1104" s="665">
        <v>529.16999999999996</v>
      </c>
    </row>
    <row r="1105" spans="1:14" ht="14.4" customHeight="1" x14ac:dyDescent="0.3">
      <c r="A1105" s="660" t="s">
        <v>588</v>
      </c>
      <c r="B1105" s="661" t="s">
        <v>589</v>
      </c>
      <c r="C1105" s="662" t="s">
        <v>598</v>
      </c>
      <c r="D1105" s="663" t="s">
        <v>3987</v>
      </c>
      <c r="E1105" s="662" t="s">
        <v>616</v>
      </c>
      <c r="F1105" s="663" t="s">
        <v>3992</v>
      </c>
      <c r="G1105" s="662" t="s">
        <v>653</v>
      </c>
      <c r="H1105" s="662" t="s">
        <v>3449</v>
      </c>
      <c r="I1105" s="662" t="s">
        <v>3450</v>
      </c>
      <c r="J1105" s="662" t="s">
        <v>3451</v>
      </c>
      <c r="K1105" s="662" t="s">
        <v>1520</v>
      </c>
      <c r="L1105" s="664">
        <v>55.249999999999972</v>
      </c>
      <c r="M1105" s="664">
        <v>1</v>
      </c>
      <c r="N1105" s="665">
        <v>55.249999999999972</v>
      </c>
    </row>
    <row r="1106" spans="1:14" ht="14.4" customHeight="1" x14ac:dyDescent="0.3">
      <c r="A1106" s="660" t="s">
        <v>588</v>
      </c>
      <c r="B1106" s="661" t="s">
        <v>589</v>
      </c>
      <c r="C1106" s="662" t="s">
        <v>598</v>
      </c>
      <c r="D1106" s="663" t="s">
        <v>3987</v>
      </c>
      <c r="E1106" s="662" t="s">
        <v>616</v>
      </c>
      <c r="F1106" s="663" t="s">
        <v>3992</v>
      </c>
      <c r="G1106" s="662" t="s">
        <v>653</v>
      </c>
      <c r="H1106" s="662" t="s">
        <v>3452</v>
      </c>
      <c r="I1106" s="662" t="s">
        <v>3453</v>
      </c>
      <c r="J1106" s="662" t="s">
        <v>3454</v>
      </c>
      <c r="K1106" s="662" t="s">
        <v>3455</v>
      </c>
      <c r="L1106" s="664">
        <v>100.59</v>
      </c>
      <c r="M1106" s="664">
        <v>1</v>
      </c>
      <c r="N1106" s="665">
        <v>100.59</v>
      </c>
    </row>
    <row r="1107" spans="1:14" ht="14.4" customHeight="1" x14ac:dyDescent="0.3">
      <c r="A1107" s="660" t="s">
        <v>588</v>
      </c>
      <c r="B1107" s="661" t="s">
        <v>589</v>
      </c>
      <c r="C1107" s="662" t="s">
        <v>598</v>
      </c>
      <c r="D1107" s="663" t="s">
        <v>3987</v>
      </c>
      <c r="E1107" s="662" t="s">
        <v>616</v>
      </c>
      <c r="F1107" s="663" t="s">
        <v>3992</v>
      </c>
      <c r="G1107" s="662" t="s">
        <v>653</v>
      </c>
      <c r="H1107" s="662" t="s">
        <v>2073</v>
      </c>
      <c r="I1107" s="662" t="s">
        <v>2073</v>
      </c>
      <c r="J1107" s="662" t="s">
        <v>2074</v>
      </c>
      <c r="K1107" s="662" t="s">
        <v>2075</v>
      </c>
      <c r="L1107" s="664">
        <v>26.133336099594121</v>
      </c>
      <c r="M1107" s="664">
        <v>6</v>
      </c>
      <c r="N1107" s="665">
        <v>156.80001659756473</v>
      </c>
    </row>
    <row r="1108" spans="1:14" ht="14.4" customHeight="1" x14ac:dyDescent="0.3">
      <c r="A1108" s="660" t="s">
        <v>588</v>
      </c>
      <c r="B1108" s="661" t="s">
        <v>589</v>
      </c>
      <c r="C1108" s="662" t="s">
        <v>598</v>
      </c>
      <c r="D1108" s="663" t="s">
        <v>3987</v>
      </c>
      <c r="E1108" s="662" t="s">
        <v>616</v>
      </c>
      <c r="F1108" s="663" t="s">
        <v>3992</v>
      </c>
      <c r="G1108" s="662" t="s">
        <v>653</v>
      </c>
      <c r="H1108" s="662" t="s">
        <v>2083</v>
      </c>
      <c r="I1108" s="662" t="s">
        <v>2083</v>
      </c>
      <c r="J1108" s="662" t="s">
        <v>2084</v>
      </c>
      <c r="K1108" s="662" t="s">
        <v>1457</v>
      </c>
      <c r="L1108" s="664">
        <v>58.068040033161388</v>
      </c>
      <c r="M1108" s="664">
        <v>5</v>
      </c>
      <c r="N1108" s="665">
        <v>290.34020016580695</v>
      </c>
    </row>
    <row r="1109" spans="1:14" ht="14.4" customHeight="1" x14ac:dyDescent="0.3">
      <c r="A1109" s="660" t="s">
        <v>588</v>
      </c>
      <c r="B1109" s="661" t="s">
        <v>589</v>
      </c>
      <c r="C1109" s="662" t="s">
        <v>598</v>
      </c>
      <c r="D1109" s="663" t="s">
        <v>3987</v>
      </c>
      <c r="E1109" s="662" t="s">
        <v>616</v>
      </c>
      <c r="F1109" s="663" t="s">
        <v>3992</v>
      </c>
      <c r="G1109" s="662" t="s">
        <v>653</v>
      </c>
      <c r="H1109" s="662" t="s">
        <v>3456</v>
      </c>
      <c r="I1109" s="662" t="s">
        <v>3457</v>
      </c>
      <c r="J1109" s="662" t="s">
        <v>3458</v>
      </c>
      <c r="K1109" s="662" t="s">
        <v>3459</v>
      </c>
      <c r="L1109" s="664">
        <v>729.64</v>
      </c>
      <c r="M1109" s="664">
        <v>1</v>
      </c>
      <c r="N1109" s="665">
        <v>729.64</v>
      </c>
    </row>
    <row r="1110" spans="1:14" ht="14.4" customHeight="1" x14ac:dyDescent="0.3">
      <c r="A1110" s="660" t="s">
        <v>588</v>
      </c>
      <c r="B1110" s="661" t="s">
        <v>589</v>
      </c>
      <c r="C1110" s="662" t="s">
        <v>598</v>
      </c>
      <c r="D1110" s="663" t="s">
        <v>3987</v>
      </c>
      <c r="E1110" s="662" t="s">
        <v>616</v>
      </c>
      <c r="F1110" s="663" t="s">
        <v>3992</v>
      </c>
      <c r="G1110" s="662" t="s">
        <v>653</v>
      </c>
      <c r="H1110" s="662" t="s">
        <v>3460</v>
      </c>
      <c r="I1110" s="662" t="s">
        <v>3461</v>
      </c>
      <c r="J1110" s="662" t="s">
        <v>3458</v>
      </c>
      <c r="K1110" s="662" t="s">
        <v>3462</v>
      </c>
      <c r="L1110" s="664">
        <v>230.01499999999999</v>
      </c>
      <c r="M1110" s="664">
        <v>2</v>
      </c>
      <c r="N1110" s="665">
        <v>460.03</v>
      </c>
    </row>
    <row r="1111" spans="1:14" ht="14.4" customHeight="1" x14ac:dyDescent="0.3">
      <c r="A1111" s="660" t="s">
        <v>588</v>
      </c>
      <c r="B1111" s="661" t="s">
        <v>589</v>
      </c>
      <c r="C1111" s="662" t="s">
        <v>598</v>
      </c>
      <c r="D1111" s="663" t="s">
        <v>3987</v>
      </c>
      <c r="E1111" s="662" t="s">
        <v>616</v>
      </c>
      <c r="F1111" s="663" t="s">
        <v>3992</v>
      </c>
      <c r="G1111" s="662" t="s">
        <v>653</v>
      </c>
      <c r="H1111" s="662" t="s">
        <v>2103</v>
      </c>
      <c r="I1111" s="662" t="s">
        <v>2103</v>
      </c>
      <c r="J1111" s="662" t="s">
        <v>2104</v>
      </c>
      <c r="K1111" s="662" t="s">
        <v>2105</v>
      </c>
      <c r="L1111" s="664">
        <v>318.41922000000005</v>
      </c>
      <c r="M1111" s="664">
        <v>20</v>
      </c>
      <c r="N1111" s="665">
        <v>6368.3844000000008</v>
      </c>
    </row>
    <row r="1112" spans="1:14" ht="14.4" customHeight="1" x14ac:dyDescent="0.3">
      <c r="A1112" s="660" t="s">
        <v>588</v>
      </c>
      <c r="B1112" s="661" t="s">
        <v>589</v>
      </c>
      <c r="C1112" s="662" t="s">
        <v>598</v>
      </c>
      <c r="D1112" s="663" t="s">
        <v>3987</v>
      </c>
      <c r="E1112" s="662" t="s">
        <v>616</v>
      </c>
      <c r="F1112" s="663" t="s">
        <v>3992</v>
      </c>
      <c r="G1112" s="662" t="s">
        <v>653</v>
      </c>
      <c r="H1112" s="662" t="s">
        <v>3463</v>
      </c>
      <c r="I1112" s="662" t="s">
        <v>3464</v>
      </c>
      <c r="J1112" s="662" t="s">
        <v>1284</v>
      </c>
      <c r="K1112" s="662" t="s">
        <v>3465</v>
      </c>
      <c r="L1112" s="664">
        <v>195.66118070338786</v>
      </c>
      <c r="M1112" s="664">
        <v>2</v>
      </c>
      <c r="N1112" s="665">
        <v>391.32236140677571</v>
      </c>
    </row>
    <row r="1113" spans="1:14" ht="14.4" customHeight="1" x14ac:dyDescent="0.3">
      <c r="A1113" s="660" t="s">
        <v>588</v>
      </c>
      <c r="B1113" s="661" t="s">
        <v>589</v>
      </c>
      <c r="C1113" s="662" t="s">
        <v>598</v>
      </c>
      <c r="D1113" s="663" t="s">
        <v>3987</v>
      </c>
      <c r="E1113" s="662" t="s">
        <v>616</v>
      </c>
      <c r="F1113" s="663" t="s">
        <v>3992</v>
      </c>
      <c r="G1113" s="662" t="s">
        <v>653</v>
      </c>
      <c r="H1113" s="662" t="s">
        <v>3466</v>
      </c>
      <c r="I1113" s="662" t="s">
        <v>3467</v>
      </c>
      <c r="J1113" s="662" t="s">
        <v>3468</v>
      </c>
      <c r="K1113" s="662" t="s">
        <v>3436</v>
      </c>
      <c r="L1113" s="664">
        <v>575.8900000000001</v>
      </c>
      <c r="M1113" s="664">
        <v>2</v>
      </c>
      <c r="N1113" s="665">
        <v>1151.7800000000002</v>
      </c>
    </row>
    <row r="1114" spans="1:14" ht="14.4" customHeight="1" x14ac:dyDescent="0.3">
      <c r="A1114" s="660" t="s">
        <v>588</v>
      </c>
      <c r="B1114" s="661" t="s">
        <v>589</v>
      </c>
      <c r="C1114" s="662" t="s">
        <v>598</v>
      </c>
      <c r="D1114" s="663" t="s">
        <v>3987</v>
      </c>
      <c r="E1114" s="662" t="s">
        <v>616</v>
      </c>
      <c r="F1114" s="663" t="s">
        <v>3992</v>
      </c>
      <c r="G1114" s="662" t="s">
        <v>653</v>
      </c>
      <c r="H1114" s="662" t="s">
        <v>2119</v>
      </c>
      <c r="I1114" s="662" t="s">
        <v>2120</v>
      </c>
      <c r="J1114" s="662" t="s">
        <v>2121</v>
      </c>
      <c r="K1114" s="662" t="s">
        <v>2122</v>
      </c>
      <c r="L1114" s="664">
        <v>252.64</v>
      </c>
      <c r="M1114" s="664">
        <v>4</v>
      </c>
      <c r="N1114" s="665">
        <v>1010.56</v>
      </c>
    </row>
    <row r="1115" spans="1:14" ht="14.4" customHeight="1" x14ac:dyDescent="0.3">
      <c r="A1115" s="660" t="s">
        <v>588</v>
      </c>
      <c r="B1115" s="661" t="s">
        <v>589</v>
      </c>
      <c r="C1115" s="662" t="s">
        <v>598</v>
      </c>
      <c r="D1115" s="663" t="s">
        <v>3987</v>
      </c>
      <c r="E1115" s="662" t="s">
        <v>616</v>
      </c>
      <c r="F1115" s="663" t="s">
        <v>3992</v>
      </c>
      <c r="G1115" s="662" t="s">
        <v>653</v>
      </c>
      <c r="H1115" s="662" t="s">
        <v>2123</v>
      </c>
      <c r="I1115" s="662" t="s">
        <v>237</v>
      </c>
      <c r="J1115" s="662" t="s">
        <v>2124</v>
      </c>
      <c r="K1115" s="662"/>
      <c r="L1115" s="664">
        <v>265.74</v>
      </c>
      <c r="M1115" s="664">
        <v>2</v>
      </c>
      <c r="N1115" s="665">
        <v>531.48</v>
      </c>
    </row>
    <row r="1116" spans="1:14" ht="14.4" customHeight="1" x14ac:dyDescent="0.3">
      <c r="A1116" s="660" t="s">
        <v>588</v>
      </c>
      <c r="B1116" s="661" t="s">
        <v>589</v>
      </c>
      <c r="C1116" s="662" t="s">
        <v>598</v>
      </c>
      <c r="D1116" s="663" t="s">
        <v>3987</v>
      </c>
      <c r="E1116" s="662" t="s">
        <v>616</v>
      </c>
      <c r="F1116" s="663" t="s">
        <v>3992</v>
      </c>
      <c r="G1116" s="662" t="s">
        <v>653</v>
      </c>
      <c r="H1116" s="662" t="s">
        <v>2125</v>
      </c>
      <c r="I1116" s="662" t="s">
        <v>2125</v>
      </c>
      <c r="J1116" s="662" t="s">
        <v>935</v>
      </c>
      <c r="K1116" s="662" t="s">
        <v>1329</v>
      </c>
      <c r="L1116" s="664">
        <v>93.723986573991894</v>
      </c>
      <c r="M1116" s="664">
        <v>36</v>
      </c>
      <c r="N1116" s="665">
        <v>3374.063516663708</v>
      </c>
    </row>
    <row r="1117" spans="1:14" ht="14.4" customHeight="1" x14ac:dyDescent="0.3">
      <c r="A1117" s="660" t="s">
        <v>588</v>
      </c>
      <c r="B1117" s="661" t="s">
        <v>589</v>
      </c>
      <c r="C1117" s="662" t="s">
        <v>598</v>
      </c>
      <c r="D1117" s="663" t="s">
        <v>3987</v>
      </c>
      <c r="E1117" s="662" t="s">
        <v>616</v>
      </c>
      <c r="F1117" s="663" t="s">
        <v>3992</v>
      </c>
      <c r="G1117" s="662" t="s">
        <v>653</v>
      </c>
      <c r="H1117" s="662" t="s">
        <v>2126</v>
      </c>
      <c r="I1117" s="662" t="s">
        <v>2126</v>
      </c>
      <c r="J1117" s="662" t="s">
        <v>2127</v>
      </c>
      <c r="K1117" s="662" t="s">
        <v>2128</v>
      </c>
      <c r="L1117" s="664">
        <v>120.75013497012935</v>
      </c>
      <c r="M1117" s="664">
        <v>56.526053799999993</v>
      </c>
      <c r="N1117" s="665">
        <v>6825.5286256787922</v>
      </c>
    </row>
    <row r="1118" spans="1:14" ht="14.4" customHeight="1" x14ac:dyDescent="0.3">
      <c r="A1118" s="660" t="s">
        <v>588</v>
      </c>
      <c r="B1118" s="661" t="s">
        <v>589</v>
      </c>
      <c r="C1118" s="662" t="s">
        <v>598</v>
      </c>
      <c r="D1118" s="663" t="s">
        <v>3987</v>
      </c>
      <c r="E1118" s="662" t="s">
        <v>616</v>
      </c>
      <c r="F1118" s="663" t="s">
        <v>3992</v>
      </c>
      <c r="G1118" s="662" t="s">
        <v>653</v>
      </c>
      <c r="H1118" s="662" t="s">
        <v>2129</v>
      </c>
      <c r="I1118" s="662" t="s">
        <v>2129</v>
      </c>
      <c r="J1118" s="662" t="s">
        <v>2127</v>
      </c>
      <c r="K1118" s="662" t="s">
        <v>2130</v>
      </c>
      <c r="L1118" s="664">
        <v>665.8499659231345</v>
      </c>
      <c r="M1118" s="664">
        <v>20.506800399999999</v>
      </c>
      <c r="N1118" s="665">
        <v>13654.45234753252</v>
      </c>
    </row>
    <row r="1119" spans="1:14" ht="14.4" customHeight="1" x14ac:dyDescent="0.3">
      <c r="A1119" s="660" t="s">
        <v>588</v>
      </c>
      <c r="B1119" s="661" t="s">
        <v>589</v>
      </c>
      <c r="C1119" s="662" t="s">
        <v>598</v>
      </c>
      <c r="D1119" s="663" t="s">
        <v>3987</v>
      </c>
      <c r="E1119" s="662" t="s">
        <v>616</v>
      </c>
      <c r="F1119" s="663" t="s">
        <v>3992</v>
      </c>
      <c r="G1119" s="662" t="s">
        <v>653</v>
      </c>
      <c r="H1119" s="662" t="s">
        <v>2131</v>
      </c>
      <c r="I1119" s="662" t="s">
        <v>2131</v>
      </c>
      <c r="J1119" s="662" t="s">
        <v>2132</v>
      </c>
      <c r="K1119" s="662" t="s">
        <v>2133</v>
      </c>
      <c r="L1119" s="664">
        <v>120.74998372214844</v>
      </c>
      <c r="M1119" s="664">
        <v>26.325000000000003</v>
      </c>
      <c r="N1119" s="665">
        <v>3178.7433214855582</v>
      </c>
    </row>
    <row r="1120" spans="1:14" ht="14.4" customHeight="1" x14ac:dyDescent="0.3">
      <c r="A1120" s="660" t="s">
        <v>588</v>
      </c>
      <c r="B1120" s="661" t="s">
        <v>589</v>
      </c>
      <c r="C1120" s="662" t="s">
        <v>598</v>
      </c>
      <c r="D1120" s="663" t="s">
        <v>3987</v>
      </c>
      <c r="E1120" s="662" t="s">
        <v>616</v>
      </c>
      <c r="F1120" s="663" t="s">
        <v>3992</v>
      </c>
      <c r="G1120" s="662" t="s">
        <v>653</v>
      </c>
      <c r="H1120" s="662" t="s">
        <v>2134</v>
      </c>
      <c r="I1120" s="662" t="s">
        <v>2134</v>
      </c>
      <c r="J1120" s="662" t="s">
        <v>2132</v>
      </c>
      <c r="K1120" s="662" t="s">
        <v>2135</v>
      </c>
      <c r="L1120" s="664">
        <v>298.99989825660759</v>
      </c>
      <c r="M1120" s="664">
        <v>21.7762417</v>
      </c>
      <c r="N1120" s="665">
        <v>6511.0940527112953</v>
      </c>
    </row>
    <row r="1121" spans="1:14" ht="14.4" customHeight="1" x14ac:dyDescent="0.3">
      <c r="A1121" s="660" t="s">
        <v>588</v>
      </c>
      <c r="B1121" s="661" t="s">
        <v>589</v>
      </c>
      <c r="C1121" s="662" t="s">
        <v>598</v>
      </c>
      <c r="D1121" s="663" t="s">
        <v>3987</v>
      </c>
      <c r="E1121" s="662" t="s">
        <v>616</v>
      </c>
      <c r="F1121" s="663" t="s">
        <v>3992</v>
      </c>
      <c r="G1121" s="662" t="s">
        <v>653</v>
      </c>
      <c r="H1121" s="662" t="s">
        <v>2136</v>
      </c>
      <c r="I1121" s="662" t="s">
        <v>2136</v>
      </c>
      <c r="J1121" s="662" t="s">
        <v>2132</v>
      </c>
      <c r="K1121" s="662" t="s">
        <v>2137</v>
      </c>
      <c r="L1121" s="664">
        <v>643.99995206892413</v>
      </c>
      <c r="M1121" s="664">
        <v>33.79361380000001</v>
      </c>
      <c r="N1121" s="665">
        <v>21763.085667435738</v>
      </c>
    </row>
    <row r="1122" spans="1:14" ht="14.4" customHeight="1" x14ac:dyDescent="0.3">
      <c r="A1122" s="660" t="s">
        <v>588</v>
      </c>
      <c r="B1122" s="661" t="s">
        <v>589</v>
      </c>
      <c r="C1122" s="662" t="s">
        <v>598</v>
      </c>
      <c r="D1122" s="663" t="s">
        <v>3987</v>
      </c>
      <c r="E1122" s="662" t="s">
        <v>616</v>
      </c>
      <c r="F1122" s="663" t="s">
        <v>3992</v>
      </c>
      <c r="G1122" s="662" t="s">
        <v>653</v>
      </c>
      <c r="H1122" s="662" t="s">
        <v>3469</v>
      </c>
      <c r="I1122" s="662" t="s">
        <v>3470</v>
      </c>
      <c r="J1122" s="662" t="s">
        <v>3471</v>
      </c>
      <c r="K1122" s="662" t="s">
        <v>3472</v>
      </c>
      <c r="L1122" s="664">
        <v>143.05000000000007</v>
      </c>
      <c r="M1122" s="664">
        <v>1</v>
      </c>
      <c r="N1122" s="665">
        <v>143.05000000000007</v>
      </c>
    </row>
    <row r="1123" spans="1:14" ht="14.4" customHeight="1" x14ac:dyDescent="0.3">
      <c r="A1123" s="660" t="s">
        <v>588</v>
      </c>
      <c r="B1123" s="661" t="s">
        <v>589</v>
      </c>
      <c r="C1123" s="662" t="s">
        <v>598</v>
      </c>
      <c r="D1123" s="663" t="s">
        <v>3987</v>
      </c>
      <c r="E1123" s="662" t="s">
        <v>616</v>
      </c>
      <c r="F1123" s="663" t="s">
        <v>3992</v>
      </c>
      <c r="G1123" s="662" t="s">
        <v>653</v>
      </c>
      <c r="H1123" s="662" t="s">
        <v>2138</v>
      </c>
      <c r="I1123" s="662" t="s">
        <v>2138</v>
      </c>
      <c r="J1123" s="662" t="s">
        <v>2139</v>
      </c>
      <c r="K1123" s="662" t="s">
        <v>2140</v>
      </c>
      <c r="L1123" s="664">
        <v>124.19999168253869</v>
      </c>
      <c r="M1123" s="664">
        <v>90.533384200000015</v>
      </c>
      <c r="N1123" s="665">
        <v>11244.245564632081</v>
      </c>
    </row>
    <row r="1124" spans="1:14" ht="14.4" customHeight="1" x14ac:dyDescent="0.3">
      <c r="A1124" s="660" t="s">
        <v>588</v>
      </c>
      <c r="B1124" s="661" t="s">
        <v>589</v>
      </c>
      <c r="C1124" s="662" t="s">
        <v>598</v>
      </c>
      <c r="D1124" s="663" t="s">
        <v>3987</v>
      </c>
      <c r="E1124" s="662" t="s">
        <v>616</v>
      </c>
      <c r="F1124" s="663" t="s">
        <v>3992</v>
      </c>
      <c r="G1124" s="662" t="s">
        <v>653</v>
      </c>
      <c r="H1124" s="662" t="s">
        <v>2141</v>
      </c>
      <c r="I1124" s="662" t="s">
        <v>2141</v>
      </c>
      <c r="J1124" s="662" t="s">
        <v>2139</v>
      </c>
      <c r="K1124" s="662" t="s">
        <v>2142</v>
      </c>
      <c r="L1124" s="664">
        <v>217.20966327740365</v>
      </c>
      <c r="M1124" s="664">
        <v>262.27616689999991</v>
      </c>
      <c r="N1124" s="665">
        <v>56968.9178980371</v>
      </c>
    </row>
    <row r="1125" spans="1:14" ht="14.4" customHeight="1" x14ac:dyDescent="0.3">
      <c r="A1125" s="660" t="s">
        <v>588</v>
      </c>
      <c r="B1125" s="661" t="s">
        <v>589</v>
      </c>
      <c r="C1125" s="662" t="s">
        <v>598</v>
      </c>
      <c r="D1125" s="663" t="s">
        <v>3987</v>
      </c>
      <c r="E1125" s="662" t="s">
        <v>616</v>
      </c>
      <c r="F1125" s="663" t="s">
        <v>3992</v>
      </c>
      <c r="G1125" s="662" t="s">
        <v>653</v>
      </c>
      <c r="H1125" s="662" t="s">
        <v>2143</v>
      </c>
      <c r="I1125" s="662" t="s">
        <v>237</v>
      </c>
      <c r="J1125" s="662" t="s">
        <v>2144</v>
      </c>
      <c r="K1125" s="662"/>
      <c r="L1125" s="664">
        <v>125.09967775322566</v>
      </c>
      <c r="M1125" s="664">
        <v>6</v>
      </c>
      <c r="N1125" s="665">
        <v>750.59806651935401</v>
      </c>
    </row>
    <row r="1126" spans="1:14" ht="14.4" customHeight="1" x14ac:dyDescent="0.3">
      <c r="A1126" s="660" t="s">
        <v>588</v>
      </c>
      <c r="B1126" s="661" t="s">
        <v>589</v>
      </c>
      <c r="C1126" s="662" t="s">
        <v>598</v>
      </c>
      <c r="D1126" s="663" t="s">
        <v>3987</v>
      </c>
      <c r="E1126" s="662" t="s">
        <v>616</v>
      </c>
      <c r="F1126" s="663" t="s">
        <v>3992</v>
      </c>
      <c r="G1126" s="662" t="s">
        <v>653</v>
      </c>
      <c r="H1126" s="662" t="s">
        <v>2148</v>
      </c>
      <c r="I1126" s="662" t="s">
        <v>2148</v>
      </c>
      <c r="J1126" s="662" t="s">
        <v>2127</v>
      </c>
      <c r="K1126" s="662" t="s">
        <v>2149</v>
      </c>
      <c r="L1126" s="664">
        <v>286.35008277883458</v>
      </c>
      <c r="M1126" s="664">
        <v>58.633441800000007</v>
      </c>
      <c r="N1126" s="665">
        <v>16789.690913037983</v>
      </c>
    </row>
    <row r="1127" spans="1:14" ht="14.4" customHeight="1" x14ac:dyDescent="0.3">
      <c r="A1127" s="660" t="s">
        <v>588</v>
      </c>
      <c r="B1127" s="661" t="s">
        <v>589</v>
      </c>
      <c r="C1127" s="662" t="s">
        <v>598</v>
      </c>
      <c r="D1127" s="663" t="s">
        <v>3987</v>
      </c>
      <c r="E1127" s="662" t="s">
        <v>616</v>
      </c>
      <c r="F1127" s="663" t="s">
        <v>3992</v>
      </c>
      <c r="G1127" s="662" t="s">
        <v>653</v>
      </c>
      <c r="H1127" s="662" t="s">
        <v>3473</v>
      </c>
      <c r="I1127" s="662" t="s">
        <v>237</v>
      </c>
      <c r="J1127" s="662" t="s">
        <v>3474</v>
      </c>
      <c r="K1127" s="662"/>
      <c r="L1127" s="664">
        <v>67.081343305279461</v>
      </c>
      <c r="M1127" s="664">
        <v>9</v>
      </c>
      <c r="N1127" s="665">
        <v>603.73208974751515</v>
      </c>
    </row>
    <row r="1128" spans="1:14" ht="14.4" customHeight="1" x14ac:dyDescent="0.3">
      <c r="A1128" s="660" t="s">
        <v>588</v>
      </c>
      <c r="B1128" s="661" t="s">
        <v>589</v>
      </c>
      <c r="C1128" s="662" t="s">
        <v>598</v>
      </c>
      <c r="D1128" s="663" t="s">
        <v>3987</v>
      </c>
      <c r="E1128" s="662" t="s">
        <v>616</v>
      </c>
      <c r="F1128" s="663" t="s">
        <v>3992</v>
      </c>
      <c r="G1128" s="662" t="s">
        <v>653</v>
      </c>
      <c r="H1128" s="662" t="s">
        <v>2153</v>
      </c>
      <c r="I1128" s="662" t="s">
        <v>2153</v>
      </c>
      <c r="J1128" s="662" t="s">
        <v>701</v>
      </c>
      <c r="K1128" s="662" t="s">
        <v>2154</v>
      </c>
      <c r="L1128" s="664">
        <v>59.873941675285266</v>
      </c>
      <c r="M1128" s="664">
        <v>21</v>
      </c>
      <c r="N1128" s="665">
        <v>1257.3527751809906</v>
      </c>
    </row>
    <row r="1129" spans="1:14" ht="14.4" customHeight="1" x14ac:dyDescent="0.3">
      <c r="A1129" s="660" t="s">
        <v>588</v>
      </c>
      <c r="B1129" s="661" t="s">
        <v>589</v>
      </c>
      <c r="C1129" s="662" t="s">
        <v>598</v>
      </c>
      <c r="D1129" s="663" t="s">
        <v>3987</v>
      </c>
      <c r="E1129" s="662" t="s">
        <v>616</v>
      </c>
      <c r="F1129" s="663" t="s">
        <v>3992</v>
      </c>
      <c r="G1129" s="662" t="s">
        <v>653</v>
      </c>
      <c r="H1129" s="662" t="s">
        <v>3475</v>
      </c>
      <c r="I1129" s="662" t="s">
        <v>237</v>
      </c>
      <c r="J1129" s="662" t="s">
        <v>3476</v>
      </c>
      <c r="K1129" s="662"/>
      <c r="L1129" s="664">
        <v>147.499</v>
      </c>
      <c r="M1129" s="664">
        <v>2</v>
      </c>
      <c r="N1129" s="665">
        <v>294.99799999999999</v>
      </c>
    </row>
    <row r="1130" spans="1:14" ht="14.4" customHeight="1" x14ac:dyDescent="0.3">
      <c r="A1130" s="660" t="s">
        <v>588</v>
      </c>
      <c r="B1130" s="661" t="s">
        <v>589</v>
      </c>
      <c r="C1130" s="662" t="s">
        <v>598</v>
      </c>
      <c r="D1130" s="663" t="s">
        <v>3987</v>
      </c>
      <c r="E1130" s="662" t="s">
        <v>616</v>
      </c>
      <c r="F1130" s="663" t="s">
        <v>3992</v>
      </c>
      <c r="G1130" s="662" t="s">
        <v>653</v>
      </c>
      <c r="H1130" s="662" t="s">
        <v>2157</v>
      </c>
      <c r="I1130" s="662" t="s">
        <v>2157</v>
      </c>
      <c r="J1130" s="662" t="s">
        <v>2127</v>
      </c>
      <c r="K1130" s="662" t="s">
        <v>2158</v>
      </c>
      <c r="L1130" s="664">
        <v>710.33856646734989</v>
      </c>
      <c r="M1130" s="664">
        <v>10.211128000000002</v>
      </c>
      <c r="N1130" s="665">
        <v>7253.3580255346196</v>
      </c>
    </row>
    <row r="1131" spans="1:14" ht="14.4" customHeight="1" x14ac:dyDescent="0.3">
      <c r="A1131" s="660" t="s">
        <v>588</v>
      </c>
      <c r="B1131" s="661" t="s">
        <v>589</v>
      </c>
      <c r="C1131" s="662" t="s">
        <v>598</v>
      </c>
      <c r="D1131" s="663" t="s">
        <v>3987</v>
      </c>
      <c r="E1131" s="662" t="s">
        <v>616</v>
      </c>
      <c r="F1131" s="663" t="s">
        <v>3992</v>
      </c>
      <c r="G1131" s="662" t="s">
        <v>653</v>
      </c>
      <c r="H1131" s="662" t="s">
        <v>3477</v>
      </c>
      <c r="I1131" s="662" t="s">
        <v>3477</v>
      </c>
      <c r="J1131" s="662" t="s">
        <v>3478</v>
      </c>
      <c r="K1131" s="662" t="s">
        <v>3479</v>
      </c>
      <c r="L1131" s="664">
        <v>363.22</v>
      </c>
      <c r="M1131" s="664">
        <v>3</v>
      </c>
      <c r="N1131" s="665">
        <v>1089.6600000000001</v>
      </c>
    </row>
    <row r="1132" spans="1:14" ht="14.4" customHeight="1" x14ac:dyDescent="0.3">
      <c r="A1132" s="660" t="s">
        <v>588</v>
      </c>
      <c r="B1132" s="661" t="s">
        <v>589</v>
      </c>
      <c r="C1132" s="662" t="s">
        <v>598</v>
      </c>
      <c r="D1132" s="663" t="s">
        <v>3987</v>
      </c>
      <c r="E1132" s="662" t="s">
        <v>616</v>
      </c>
      <c r="F1132" s="663" t="s">
        <v>3992</v>
      </c>
      <c r="G1132" s="662" t="s">
        <v>653</v>
      </c>
      <c r="H1132" s="662" t="s">
        <v>3480</v>
      </c>
      <c r="I1132" s="662" t="s">
        <v>2169</v>
      </c>
      <c r="J1132" s="662" t="s">
        <v>3196</v>
      </c>
      <c r="K1132" s="662" t="s">
        <v>3481</v>
      </c>
      <c r="L1132" s="664">
        <v>66.320000000000007</v>
      </c>
      <c r="M1132" s="664">
        <v>2</v>
      </c>
      <c r="N1132" s="665">
        <v>132.64000000000001</v>
      </c>
    </row>
    <row r="1133" spans="1:14" ht="14.4" customHeight="1" x14ac:dyDescent="0.3">
      <c r="A1133" s="660" t="s">
        <v>588</v>
      </c>
      <c r="B1133" s="661" t="s">
        <v>589</v>
      </c>
      <c r="C1133" s="662" t="s">
        <v>598</v>
      </c>
      <c r="D1133" s="663" t="s">
        <v>3987</v>
      </c>
      <c r="E1133" s="662" t="s">
        <v>616</v>
      </c>
      <c r="F1133" s="663" t="s">
        <v>3992</v>
      </c>
      <c r="G1133" s="662" t="s">
        <v>653</v>
      </c>
      <c r="H1133" s="662" t="s">
        <v>2159</v>
      </c>
      <c r="I1133" s="662" t="s">
        <v>237</v>
      </c>
      <c r="J1133" s="662" t="s">
        <v>2160</v>
      </c>
      <c r="K1133" s="662"/>
      <c r="L1133" s="664">
        <v>46.649999999999991</v>
      </c>
      <c r="M1133" s="664">
        <v>5</v>
      </c>
      <c r="N1133" s="665">
        <v>233.24999999999994</v>
      </c>
    </row>
    <row r="1134" spans="1:14" ht="14.4" customHeight="1" x14ac:dyDescent="0.3">
      <c r="A1134" s="660" t="s">
        <v>588</v>
      </c>
      <c r="B1134" s="661" t="s">
        <v>589</v>
      </c>
      <c r="C1134" s="662" t="s">
        <v>598</v>
      </c>
      <c r="D1134" s="663" t="s">
        <v>3987</v>
      </c>
      <c r="E1134" s="662" t="s">
        <v>616</v>
      </c>
      <c r="F1134" s="663" t="s">
        <v>3992</v>
      </c>
      <c r="G1134" s="662" t="s">
        <v>653</v>
      </c>
      <c r="H1134" s="662" t="s">
        <v>2161</v>
      </c>
      <c r="I1134" s="662" t="s">
        <v>237</v>
      </c>
      <c r="J1134" s="662" t="s">
        <v>2162</v>
      </c>
      <c r="K1134" s="662"/>
      <c r="L1134" s="664">
        <v>35.78020100332288</v>
      </c>
      <c r="M1134" s="664">
        <v>46</v>
      </c>
      <c r="N1134" s="665">
        <v>1645.8892461528526</v>
      </c>
    </row>
    <row r="1135" spans="1:14" ht="14.4" customHeight="1" x14ac:dyDescent="0.3">
      <c r="A1135" s="660" t="s">
        <v>588</v>
      </c>
      <c r="B1135" s="661" t="s">
        <v>589</v>
      </c>
      <c r="C1135" s="662" t="s">
        <v>598</v>
      </c>
      <c r="D1135" s="663" t="s">
        <v>3987</v>
      </c>
      <c r="E1135" s="662" t="s">
        <v>616</v>
      </c>
      <c r="F1135" s="663" t="s">
        <v>3992</v>
      </c>
      <c r="G1135" s="662" t="s">
        <v>653</v>
      </c>
      <c r="H1135" s="662" t="s">
        <v>3482</v>
      </c>
      <c r="I1135" s="662" t="s">
        <v>3482</v>
      </c>
      <c r="J1135" s="662" t="s">
        <v>811</v>
      </c>
      <c r="K1135" s="662" t="s">
        <v>2884</v>
      </c>
      <c r="L1135" s="664">
        <v>556.42971701411511</v>
      </c>
      <c r="M1135" s="664">
        <v>3</v>
      </c>
      <c r="N1135" s="665">
        <v>1669.2891510423453</v>
      </c>
    </row>
    <row r="1136" spans="1:14" ht="14.4" customHeight="1" x14ac:dyDescent="0.3">
      <c r="A1136" s="660" t="s">
        <v>588</v>
      </c>
      <c r="B1136" s="661" t="s">
        <v>589</v>
      </c>
      <c r="C1136" s="662" t="s">
        <v>598</v>
      </c>
      <c r="D1136" s="663" t="s">
        <v>3987</v>
      </c>
      <c r="E1136" s="662" t="s">
        <v>616</v>
      </c>
      <c r="F1136" s="663" t="s">
        <v>3992</v>
      </c>
      <c r="G1136" s="662" t="s">
        <v>653</v>
      </c>
      <c r="H1136" s="662" t="s">
        <v>3483</v>
      </c>
      <c r="I1136" s="662" t="s">
        <v>3483</v>
      </c>
      <c r="J1136" s="662" t="s">
        <v>3216</v>
      </c>
      <c r="K1136" s="662" t="s">
        <v>3484</v>
      </c>
      <c r="L1136" s="664">
        <v>140.82</v>
      </c>
      <c r="M1136" s="664">
        <v>1</v>
      </c>
      <c r="N1136" s="665">
        <v>140.82</v>
      </c>
    </row>
    <row r="1137" spans="1:14" ht="14.4" customHeight="1" x14ac:dyDescent="0.3">
      <c r="A1137" s="660" t="s">
        <v>588</v>
      </c>
      <c r="B1137" s="661" t="s">
        <v>589</v>
      </c>
      <c r="C1137" s="662" t="s">
        <v>598</v>
      </c>
      <c r="D1137" s="663" t="s">
        <v>3987</v>
      </c>
      <c r="E1137" s="662" t="s">
        <v>616</v>
      </c>
      <c r="F1137" s="663" t="s">
        <v>3992</v>
      </c>
      <c r="G1137" s="662" t="s">
        <v>653</v>
      </c>
      <c r="H1137" s="662" t="s">
        <v>2180</v>
      </c>
      <c r="I1137" s="662" t="s">
        <v>2180</v>
      </c>
      <c r="J1137" s="662" t="s">
        <v>2181</v>
      </c>
      <c r="K1137" s="662" t="s">
        <v>1097</v>
      </c>
      <c r="L1137" s="664">
        <v>43.517659771325711</v>
      </c>
      <c r="M1137" s="664">
        <v>26</v>
      </c>
      <c r="N1137" s="665">
        <v>1131.4591540544684</v>
      </c>
    </row>
    <row r="1138" spans="1:14" ht="14.4" customHeight="1" x14ac:dyDescent="0.3">
      <c r="A1138" s="660" t="s">
        <v>588</v>
      </c>
      <c r="B1138" s="661" t="s">
        <v>589</v>
      </c>
      <c r="C1138" s="662" t="s">
        <v>598</v>
      </c>
      <c r="D1138" s="663" t="s">
        <v>3987</v>
      </c>
      <c r="E1138" s="662" t="s">
        <v>616</v>
      </c>
      <c r="F1138" s="663" t="s">
        <v>3992</v>
      </c>
      <c r="G1138" s="662" t="s">
        <v>653</v>
      </c>
      <c r="H1138" s="662" t="s">
        <v>3485</v>
      </c>
      <c r="I1138" s="662" t="s">
        <v>3485</v>
      </c>
      <c r="J1138" s="662" t="s">
        <v>3486</v>
      </c>
      <c r="K1138" s="662" t="s">
        <v>3487</v>
      </c>
      <c r="L1138" s="664">
        <v>269.9993096719561</v>
      </c>
      <c r="M1138" s="664">
        <v>2</v>
      </c>
      <c r="N1138" s="665">
        <v>539.9986193439122</v>
      </c>
    </row>
    <row r="1139" spans="1:14" ht="14.4" customHeight="1" x14ac:dyDescent="0.3">
      <c r="A1139" s="660" t="s">
        <v>588</v>
      </c>
      <c r="B1139" s="661" t="s">
        <v>589</v>
      </c>
      <c r="C1139" s="662" t="s">
        <v>598</v>
      </c>
      <c r="D1139" s="663" t="s">
        <v>3987</v>
      </c>
      <c r="E1139" s="662" t="s">
        <v>616</v>
      </c>
      <c r="F1139" s="663" t="s">
        <v>3992</v>
      </c>
      <c r="G1139" s="662" t="s">
        <v>653</v>
      </c>
      <c r="H1139" s="662" t="s">
        <v>3488</v>
      </c>
      <c r="I1139" s="662" t="s">
        <v>3489</v>
      </c>
      <c r="J1139" s="662" t="s">
        <v>3490</v>
      </c>
      <c r="K1139" s="662" t="s">
        <v>3491</v>
      </c>
      <c r="L1139" s="664">
        <v>117.73</v>
      </c>
      <c r="M1139" s="664">
        <v>16</v>
      </c>
      <c r="N1139" s="665">
        <v>1883.68</v>
      </c>
    </row>
    <row r="1140" spans="1:14" ht="14.4" customHeight="1" x14ac:dyDescent="0.3">
      <c r="A1140" s="660" t="s">
        <v>588</v>
      </c>
      <c r="B1140" s="661" t="s">
        <v>589</v>
      </c>
      <c r="C1140" s="662" t="s">
        <v>598</v>
      </c>
      <c r="D1140" s="663" t="s">
        <v>3987</v>
      </c>
      <c r="E1140" s="662" t="s">
        <v>616</v>
      </c>
      <c r="F1140" s="663" t="s">
        <v>3992</v>
      </c>
      <c r="G1140" s="662" t="s">
        <v>653</v>
      </c>
      <c r="H1140" s="662" t="s">
        <v>3492</v>
      </c>
      <c r="I1140" s="662" t="s">
        <v>237</v>
      </c>
      <c r="J1140" s="662" t="s">
        <v>3493</v>
      </c>
      <c r="K1140" s="662"/>
      <c r="L1140" s="664">
        <v>38.609829290099391</v>
      </c>
      <c r="M1140" s="664">
        <v>2</v>
      </c>
      <c r="N1140" s="665">
        <v>77.219658580198782</v>
      </c>
    </row>
    <row r="1141" spans="1:14" ht="14.4" customHeight="1" x14ac:dyDescent="0.3">
      <c r="A1141" s="660" t="s">
        <v>588</v>
      </c>
      <c r="B1141" s="661" t="s">
        <v>589</v>
      </c>
      <c r="C1141" s="662" t="s">
        <v>598</v>
      </c>
      <c r="D1141" s="663" t="s">
        <v>3987</v>
      </c>
      <c r="E1141" s="662" t="s">
        <v>616</v>
      </c>
      <c r="F1141" s="663" t="s">
        <v>3992</v>
      </c>
      <c r="G1141" s="662" t="s">
        <v>653</v>
      </c>
      <c r="H1141" s="662" t="s">
        <v>2182</v>
      </c>
      <c r="I1141" s="662" t="s">
        <v>2182</v>
      </c>
      <c r="J1141" s="662" t="s">
        <v>2181</v>
      </c>
      <c r="K1141" s="662" t="s">
        <v>2183</v>
      </c>
      <c r="L1141" s="664">
        <v>115</v>
      </c>
      <c r="M1141" s="664">
        <v>1</v>
      </c>
      <c r="N1141" s="665">
        <v>115</v>
      </c>
    </row>
    <row r="1142" spans="1:14" ht="14.4" customHeight="1" x14ac:dyDescent="0.3">
      <c r="A1142" s="660" t="s">
        <v>588</v>
      </c>
      <c r="B1142" s="661" t="s">
        <v>589</v>
      </c>
      <c r="C1142" s="662" t="s">
        <v>598</v>
      </c>
      <c r="D1142" s="663" t="s">
        <v>3987</v>
      </c>
      <c r="E1142" s="662" t="s">
        <v>616</v>
      </c>
      <c r="F1142" s="663" t="s">
        <v>3992</v>
      </c>
      <c r="G1142" s="662" t="s">
        <v>653</v>
      </c>
      <c r="H1142" s="662" t="s">
        <v>2184</v>
      </c>
      <c r="I1142" s="662" t="s">
        <v>2184</v>
      </c>
      <c r="J1142" s="662" t="s">
        <v>2185</v>
      </c>
      <c r="K1142" s="662" t="s">
        <v>2186</v>
      </c>
      <c r="L1142" s="664">
        <v>591.59347038591943</v>
      </c>
      <c r="M1142" s="664">
        <v>3.5280000000000005</v>
      </c>
      <c r="N1142" s="665">
        <v>2087.1417635215239</v>
      </c>
    </row>
    <row r="1143" spans="1:14" ht="14.4" customHeight="1" x14ac:dyDescent="0.3">
      <c r="A1143" s="660" t="s">
        <v>588</v>
      </c>
      <c r="B1143" s="661" t="s">
        <v>589</v>
      </c>
      <c r="C1143" s="662" t="s">
        <v>598</v>
      </c>
      <c r="D1143" s="663" t="s">
        <v>3987</v>
      </c>
      <c r="E1143" s="662" t="s">
        <v>616</v>
      </c>
      <c r="F1143" s="663" t="s">
        <v>3992</v>
      </c>
      <c r="G1143" s="662" t="s">
        <v>653</v>
      </c>
      <c r="H1143" s="662" t="s">
        <v>2187</v>
      </c>
      <c r="I1143" s="662" t="s">
        <v>2187</v>
      </c>
      <c r="J1143" s="662" t="s">
        <v>1253</v>
      </c>
      <c r="K1143" s="662" t="s">
        <v>2188</v>
      </c>
      <c r="L1143" s="664">
        <v>66.720000000000013</v>
      </c>
      <c r="M1143" s="664">
        <v>6</v>
      </c>
      <c r="N1143" s="665">
        <v>400.32000000000005</v>
      </c>
    </row>
    <row r="1144" spans="1:14" ht="14.4" customHeight="1" x14ac:dyDescent="0.3">
      <c r="A1144" s="660" t="s">
        <v>588</v>
      </c>
      <c r="B1144" s="661" t="s">
        <v>589</v>
      </c>
      <c r="C1144" s="662" t="s">
        <v>598</v>
      </c>
      <c r="D1144" s="663" t="s">
        <v>3987</v>
      </c>
      <c r="E1144" s="662" t="s">
        <v>616</v>
      </c>
      <c r="F1144" s="663" t="s">
        <v>3992</v>
      </c>
      <c r="G1144" s="662" t="s">
        <v>653</v>
      </c>
      <c r="H1144" s="662" t="s">
        <v>2189</v>
      </c>
      <c r="I1144" s="662" t="s">
        <v>237</v>
      </c>
      <c r="J1144" s="662" t="s">
        <v>2190</v>
      </c>
      <c r="K1144" s="662"/>
      <c r="L1144" s="664">
        <v>113.47048975640725</v>
      </c>
      <c r="M1144" s="664">
        <v>4</v>
      </c>
      <c r="N1144" s="665">
        <v>453.88195902562899</v>
      </c>
    </row>
    <row r="1145" spans="1:14" ht="14.4" customHeight="1" x14ac:dyDescent="0.3">
      <c r="A1145" s="660" t="s">
        <v>588</v>
      </c>
      <c r="B1145" s="661" t="s">
        <v>589</v>
      </c>
      <c r="C1145" s="662" t="s">
        <v>598</v>
      </c>
      <c r="D1145" s="663" t="s">
        <v>3987</v>
      </c>
      <c r="E1145" s="662" t="s">
        <v>616</v>
      </c>
      <c r="F1145" s="663" t="s">
        <v>3992</v>
      </c>
      <c r="G1145" s="662" t="s">
        <v>653</v>
      </c>
      <c r="H1145" s="662" t="s">
        <v>3494</v>
      </c>
      <c r="I1145" s="662" t="s">
        <v>3494</v>
      </c>
      <c r="J1145" s="662" t="s">
        <v>3495</v>
      </c>
      <c r="K1145" s="662" t="s">
        <v>3496</v>
      </c>
      <c r="L1145" s="664">
        <v>66.080342062561968</v>
      </c>
      <c r="M1145" s="664">
        <v>1</v>
      </c>
      <c r="N1145" s="665">
        <v>66.080342062561968</v>
      </c>
    </row>
    <row r="1146" spans="1:14" ht="14.4" customHeight="1" x14ac:dyDescent="0.3">
      <c r="A1146" s="660" t="s">
        <v>588</v>
      </c>
      <c r="B1146" s="661" t="s">
        <v>589</v>
      </c>
      <c r="C1146" s="662" t="s">
        <v>598</v>
      </c>
      <c r="D1146" s="663" t="s">
        <v>3987</v>
      </c>
      <c r="E1146" s="662" t="s">
        <v>616</v>
      </c>
      <c r="F1146" s="663" t="s">
        <v>3992</v>
      </c>
      <c r="G1146" s="662" t="s">
        <v>653</v>
      </c>
      <c r="H1146" s="662" t="s">
        <v>2191</v>
      </c>
      <c r="I1146" s="662" t="s">
        <v>2191</v>
      </c>
      <c r="J1146" s="662" t="s">
        <v>2192</v>
      </c>
      <c r="K1146" s="662" t="s">
        <v>2193</v>
      </c>
      <c r="L1146" s="664">
        <v>29.589668215068905</v>
      </c>
      <c r="M1146" s="664">
        <v>10.267153199999999</v>
      </c>
      <c r="N1146" s="665">
        <v>303.80165670128298</v>
      </c>
    </row>
    <row r="1147" spans="1:14" ht="14.4" customHeight="1" x14ac:dyDescent="0.3">
      <c r="A1147" s="660" t="s">
        <v>588</v>
      </c>
      <c r="B1147" s="661" t="s">
        <v>589</v>
      </c>
      <c r="C1147" s="662" t="s">
        <v>598</v>
      </c>
      <c r="D1147" s="663" t="s">
        <v>3987</v>
      </c>
      <c r="E1147" s="662" t="s">
        <v>616</v>
      </c>
      <c r="F1147" s="663" t="s">
        <v>3992</v>
      </c>
      <c r="G1147" s="662" t="s">
        <v>653</v>
      </c>
      <c r="H1147" s="662" t="s">
        <v>2194</v>
      </c>
      <c r="I1147" s="662" t="s">
        <v>2194</v>
      </c>
      <c r="J1147" s="662" t="s">
        <v>2192</v>
      </c>
      <c r="K1147" s="662" t="s">
        <v>2195</v>
      </c>
      <c r="L1147" s="664">
        <v>31.949076177078531</v>
      </c>
      <c r="M1147" s="664">
        <v>67.260381199999998</v>
      </c>
      <c r="N1147" s="665">
        <v>2148.9070426581407</v>
      </c>
    </row>
    <row r="1148" spans="1:14" ht="14.4" customHeight="1" x14ac:dyDescent="0.3">
      <c r="A1148" s="660" t="s">
        <v>588</v>
      </c>
      <c r="B1148" s="661" t="s">
        <v>589</v>
      </c>
      <c r="C1148" s="662" t="s">
        <v>598</v>
      </c>
      <c r="D1148" s="663" t="s">
        <v>3987</v>
      </c>
      <c r="E1148" s="662" t="s">
        <v>616</v>
      </c>
      <c r="F1148" s="663" t="s">
        <v>3992</v>
      </c>
      <c r="G1148" s="662" t="s">
        <v>653</v>
      </c>
      <c r="H1148" s="662" t="s">
        <v>2203</v>
      </c>
      <c r="I1148" s="662" t="s">
        <v>2204</v>
      </c>
      <c r="J1148" s="662" t="s">
        <v>2192</v>
      </c>
      <c r="K1148" s="662" t="s">
        <v>2205</v>
      </c>
      <c r="L1148" s="664">
        <v>177.50038323594731</v>
      </c>
      <c r="M1148" s="664">
        <v>145.61665859999985</v>
      </c>
      <c r="N1148" s="665">
        <v>25847.012707038077</v>
      </c>
    </row>
    <row r="1149" spans="1:14" ht="14.4" customHeight="1" x14ac:dyDescent="0.3">
      <c r="A1149" s="660" t="s">
        <v>588</v>
      </c>
      <c r="B1149" s="661" t="s">
        <v>589</v>
      </c>
      <c r="C1149" s="662" t="s">
        <v>598</v>
      </c>
      <c r="D1149" s="663" t="s">
        <v>3987</v>
      </c>
      <c r="E1149" s="662" t="s">
        <v>616</v>
      </c>
      <c r="F1149" s="663" t="s">
        <v>3992</v>
      </c>
      <c r="G1149" s="662" t="s">
        <v>653</v>
      </c>
      <c r="H1149" s="662" t="s">
        <v>2206</v>
      </c>
      <c r="I1149" s="662" t="s">
        <v>2207</v>
      </c>
      <c r="J1149" s="662" t="s">
        <v>2192</v>
      </c>
      <c r="K1149" s="662" t="s">
        <v>2208</v>
      </c>
      <c r="L1149" s="664">
        <v>48.519119061092617</v>
      </c>
      <c r="M1149" s="664">
        <v>87.321659699999955</v>
      </c>
      <c r="N1149" s="665">
        <v>4236.7700035965108</v>
      </c>
    </row>
    <row r="1150" spans="1:14" ht="14.4" customHeight="1" x14ac:dyDescent="0.3">
      <c r="A1150" s="660" t="s">
        <v>588</v>
      </c>
      <c r="B1150" s="661" t="s">
        <v>589</v>
      </c>
      <c r="C1150" s="662" t="s">
        <v>598</v>
      </c>
      <c r="D1150" s="663" t="s">
        <v>3987</v>
      </c>
      <c r="E1150" s="662" t="s">
        <v>616</v>
      </c>
      <c r="F1150" s="663" t="s">
        <v>3992</v>
      </c>
      <c r="G1150" s="662" t="s">
        <v>653</v>
      </c>
      <c r="H1150" s="662" t="s">
        <v>3497</v>
      </c>
      <c r="I1150" s="662" t="s">
        <v>3497</v>
      </c>
      <c r="J1150" s="662" t="s">
        <v>3498</v>
      </c>
      <c r="K1150" s="662" t="s">
        <v>3499</v>
      </c>
      <c r="L1150" s="664">
        <v>139.55000000000001</v>
      </c>
      <c r="M1150" s="664">
        <v>1</v>
      </c>
      <c r="N1150" s="665">
        <v>139.55000000000001</v>
      </c>
    </row>
    <row r="1151" spans="1:14" ht="14.4" customHeight="1" x14ac:dyDescent="0.3">
      <c r="A1151" s="660" t="s">
        <v>588</v>
      </c>
      <c r="B1151" s="661" t="s">
        <v>589</v>
      </c>
      <c r="C1151" s="662" t="s">
        <v>598</v>
      </c>
      <c r="D1151" s="663" t="s">
        <v>3987</v>
      </c>
      <c r="E1151" s="662" t="s">
        <v>616</v>
      </c>
      <c r="F1151" s="663" t="s">
        <v>3992</v>
      </c>
      <c r="G1151" s="662" t="s">
        <v>653</v>
      </c>
      <c r="H1151" s="662" t="s">
        <v>3500</v>
      </c>
      <c r="I1151" s="662" t="s">
        <v>3501</v>
      </c>
      <c r="J1151" s="662" t="s">
        <v>3502</v>
      </c>
      <c r="K1151" s="662" t="s">
        <v>1894</v>
      </c>
      <c r="L1151" s="664">
        <v>97.429576875398425</v>
      </c>
      <c r="M1151" s="664">
        <v>5.3832781000000001</v>
      </c>
      <c r="N1151" s="665">
        <v>524.49050748559876</v>
      </c>
    </row>
    <row r="1152" spans="1:14" ht="14.4" customHeight="1" x14ac:dyDescent="0.3">
      <c r="A1152" s="660" t="s">
        <v>588</v>
      </c>
      <c r="B1152" s="661" t="s">
        <v>589</v>
      </c>
      <c r="C1152" s="662" t="s">
        <v>598</v>
      </c>
      <c r="D1152" s="663" t="s">
        <v>3987</v>
      </c>
      <c r="E1152" s="662" t="s">
        <v>616</v>
      </c>
      <c r="F1152" s="663" t="s">
        <v>3992</v>
      </c>
      <c r="G1152" s="662" t="s">
        <v>653</v>
      </c>
      <c r="H1152" s="662" t="s">
        <v>2212</v>
      </c>
      <c r="I1152" s="662" t="s">
        <v>2213</v>
      </c>
      <c r="J1152" s="662" t="s">
        <v>2214</v>
      </c>
      <c r="K1152" s="662" t="s">
        <v>2215</v>
      </c>
      <c r="L1152" s="664">
        <v>34.830000000000005</v>
      </c>
      <c r="M1152" s="664">
        <v>10</v>
      </c>
      <c r="N1152" s="665">
        <v>348.30000000000007</v>
      </c>
    </row>
    <row r="1153" spans="1:14" ht="14.4" customHeight="1" x14ac:dyDescent="0.3">
      <c r="A1153" s="660" t="s">
        <v>588</v>
      </c>
      <c r="B1153" s="661" t="s">
        <v>589</v>
      </c>
      <c r="C1153" s="662" t="s">
        <v>598</v>
      </c>
      <c r="D1153" s="663" t="s">
        <v>3987</v>
      </c>
      <c r="E1153" s="662" t="s">
        <v>616</v>
      </c>
      <c r="F1153" s="663" t="s">
        <v>3992</v>
      </c>
      <c r="G1153" s="662" t="s">
        <v>653</v>
      </c>
      <c r="H1153" s="662" t="s">
        <v>2216</v>
      </c>
      <c r="I1153" s="662" t="s">
        <v>2217</v>
      </c>
      <c r="J1153" s="662" t="s">
        <v>2218</v>
      </c>
      <c r="K1153" s="662" t="s">
        <v>2219</v>
      </c>
      <c r="L1153" s="664">
        <v>8.9700000000000024</v>
      </c>
      <c r="M1153" s="664">
        <v>320</v>
      </c>
      <c r="N1153" s="665">
        <v>2870.4000000000005</v>
      </c>
    </row>
    <row r="1154" spans="1:14" ht="14.4" customHeight="1" x14ac:dyDescent="0.3">
      <c r="A1154" s="660" t="s">
        <v>588</v>
      </c>
      <c r="B1154" s="661" t="s">
        <v>589</v>
      </c>
      <c r="C1154" s="662" t="s">
        <v>598</v>
      </c>
      <c r="D1154" s="663" t="s">
        <v>3987</v>
      </c>
      <c r="E1154" s="662" t="s">
        <v>616</v>
      </c>
      <c r="F1154" s="663" t="s">
        <v>3992</v>
      </c>
      <c r="G1154" s="662" t="s">
        <v>653</v>
      </c>
      <c r="H1154" s="662" t="s">
        <v>3503</v>
      </c>
      <c r="I1154" s="662" t="s">
        <v>3503</v>
      </c>
      <c r="J1154" s="662" t="s">
        <v>815</v>
      </c>
      <c r="K1154" s="662" t="s">
        <v>2179</v>
      </c>
      <c r="L1154" s="664">
        <v>363.76999999999992</v>
      </c>
      <c r="M1154" s="664">
        <v>1</v>
      </c>
      <c r="N1154" s="665">
        <v>363.76999999999992</v>
      </c>
    </row>
    <row r="1155" spans="1:14" ht="14.4" customHeight="1" x14ac:dyDescent="0.3">
      <c r="A1155" s="660" t="s">
        <v>588</v>
      </c>
      <c r="B1155" s="661" t="s">
        <v>589</v>
      </c>
      <c r="C1155" s="662" t="s">
        <v>598</v>
      </c>
      <c r="D1155" s="663" t="s">
        <v>3987</v>
      </c>
      <c r="E1155" s="662" t="s">
        <v>616</v>
      </c>
      <c r="F1155" s="663" t="s">
        <v>3992</v>
      </c>
      <c r="G1155" s="662" t="s">
        <v>653</v>
      </c>
      <c r="H1155" s="662" t="s">
        <v>2220</v>
      </c>
      <c r="I1155" s="662" t="s">
        <v>2221</v>
      </c>
      <c r="J1155" s="662" t="s">
        <v>1854</v>
      </c>
      <c r="K1155" s="662" t="s">
        <v>1985</v>
      </c>
      <c r="L1155" s="664">
        <v>258.1627611491831</v>
      </c>
      <c r="M1155" s="664">
        <v>2.5987881000000002</v>
      </c>
      <c r="N1155" s="665">
        <v>670.91031153763936</v>
      </c>
    </row>
    <row r="1156" spans="1:14" ht="14.4" customHeight="1" x14ac:dyDescent="0.3">
      <c r="A1156" s="660" t="s">
        <v>588</v>
      </c>
      <c r="B1156" s="661" t="s">
        <v>589</v>
      </c>
      <c r="C1156" s="662" t="s">
        <v>598</v>
      </c>
      <c r="D1156" s="663" t="s">
        <v>3987</v>
      </c>
      <c r="E1156" s="662" t="s">
        <v>616</v>
      </c>
      <c r="F1156" s="663" t="s">
        <v>3992</v>
      </c>
      <c r="G1156" s="662" t="s">
        <v>653</v>
      </c>
      <c r="H1156" s="662" t="s">
        <v>3504</v>
      </c>
      <c r="I1156" s="662" t="s">
        <v>3504</v>
      </c>
      <c r="J1156" s="662" t="s">
        <v>3505</v>
      </c>
      <c r="K1156" s="662" t="s">
        <v>3506</v>
      </c>
      <c r="L1156" s="664">
        <v>646.87840879667044</v>
      </c>
      <c r="M1156" s="664">
        <v>5.9346962999999997</v>
      </c>
      <c r="N1156" s="665">
        <v>3839.0268992354872</v>
      </c>
    </row>
    <row r="1157" spans="1:14" ht="14.4" customHeight="1" x14ac:dyDescent="0.3">
      <c r="A1157" s="660" t="s">
        <v>588</v>
      </c>
      <c r="B1157" s="661" t="s">
        <v>589</v>
      </c>
      <c r="C1157" s="662" t="s">
        <v>598</v>
      </c>
      <c r="D1157" s="663" t="s">
        <v>3987</v>
      </c>
      <c r="E1157" s="662" t="s">
        <v>616</v>
      </c>
      <c r="F1157" s="663" t="s">
        <v>3992</v>
      </c>
      <c r="G1157" s="662" t="s">
        <v>653</v>
      </c>
      <c r="H1157" s="662" t="s">
        <v>3507</v>
      </c>
      <c r="I1157" s="662" t="s">
        <v>3507</v>
      </c>
      <c r="J1157" s="662" t="s">
        <v>3505</v>
      </c>
      <c r="K1157" s="662" t="s">
        <v>3508</v>
      </c>
      <c r="L1157" s="664">
        <v>256.68925603098069</v>
      </c>
      <c r="M1157" s="664">
        <v>3</v>
      </c>
      <c r="N1157" s="665">
        <v>770.06776809294206</v>
      </c>
    </row>
    <row r="1158" spans="1:14" ht="14.4" customHeight="1" x14ac:dyDescent="0.3">
      <c r="A1158" s="660" t="s">
        <v>588</v>
      </c>
      <c r="B1158" s="661" t="s">
        <v>589</v>
      </c>
      <c r="C1158" s="662" t="s">
        <v>598</v>
      </c>
      <c r="D1158" s="663" t="s">
        <v>3987</v>
      </c>
      <c r="E1158" s="662" t="s">
        <v>616</v>
      </c>
      <c r="F1158" s="663" t="s">
        <v>3992</v>
      </c>
      <c r="G1158" s="662" t="s">
        <v>653</v>
      </c>
      <c r="H1158" s="662" t="s">
        <v>2222</v>
      </c>
      <c r="I1158" s="662" t="s">
        <v>2222</v>
      </c>
      <c r="J1158" s="662" t="s">
        <v>2223</v>
      </c>
      <c r="K1158" s="662" t="s">
        <v>2224</v>
      </c>
      <c r="L1158" s="664">
        <v>199.01887381441159</v>
      </c>
      <c r="M1158" s="664">
        <v>70.089502699999997</v>
      </c>
      <c r="N1158" s="665">
        <v>13949.133893566161</v>
      </c>
    </row>
    <row r="1159" spans="1:14" ht="14.4" customHeight="1" x14ac:dyDescent="0.3">
      <c r="A1159" s="660" t="s">
        <v>588</v>
      </c>
      <c r="B1159" s="661" t="s">
        <v>589</v>
      </c>
      <c r="C1159" s="662" t="s">
        <v>598</v>
      </c>
      <c r="D1159" s="663" t="s">
        <v>3987</v>
      </c>
      <c r="E1159" s="662" t="s">
        <v>616</v>
      </c>
      <c r="F1159" s="663" t="s">
        <v>3992</v>
      </c>
      <c r="G1159" s="662" t="s">
        <v>653</v>
      </c>
      <c r="H1159" s="662" t="s">
        <v>2225</v>
      </c>
      <c r="I1159" s="662" t="s">
        <v>2225</v>
      </c>
      <c r="J1159" s="662" t="s">
        <v>2223</v>
      </c>
      <c r="K1159" s="662" t="s">
        <v>2140</v>
      </c>
      <c r="L1159" s="664">
        <v>105.36271780618874</v>
      </c>
      <c r="M1159" s="664">
        <v>23.520563800000001</v>
      </c>
      <c r="N1159" s="665">
        <v>2478.1905263018584</v>
      </c>
    </row>
    <row r="1160" spans="1:14" ht="14.4" customHeight="1" x14ac:dyDescent="0.3">
      <c r="A1160" s="660" t="s">
        <v>588</v>
      </c>
      <c r="B1160" s="661" t="s">
        <v>589</v>
      </c>
      <c r="C1160" s="662" t="s">
        <v>598</v>
      </c>
      <c r="D1160" s="663" t="s">
        <v>3987</v>
      </c>
      <c r="E1160" s="662" t="s">
        <v>616</v>
      </c>
      <c r="F1160" s="663" t="s">
        <v>3992</v>
      </c>
      <c r="G1160" s="662" t="s">
        <v>653</v>
      </c>
      <c r="H1160" s="662" t="s">
        <v>3509</v>
      </c>
      <c r="I1160" s="662" t="s">
        <v>3510</v>
      </c>
      <c r="J1160" s="662" t="s">
        <v>3511</v>
      </c>
      <c r="K1160" s="662" t="s">
        <v>3512</v>
      </c>
      <c r="L1160" s="664">
        <v>156.72999999999999</v>
      </c>
      <c r="M1160" s="664">
        <v>1</v>
      </c>
      <c r="N1160" s="665">
        <v>156.72999999999999</v>
      </c>
    </row>
    <row r="1161" spans="1:14" ht="14.4" customHeight="1" x14ac:dyDescent="0.3">
      <c r="A1161" s="660" t="s">
        <v>588</v>
      </c>
      <c r="B1161" s="661" t="s">
        <v>589</v>
      </c>
      <c r="C1161" s="662" t="s">
        <v>598</v>
      </c>
      <c r="D1161" s="663" t="s">
        <v>3987</v>
      </c>
      <c r="E1161" s="662" t="s">
        <v>616</v>
      </c>
      <c r="F1161" s="663" t="s">
        <v>3992</v>
      </c>
      <c r="G1161" s="662" t="s">
        <v>653</v>
      </c>
      <c r="H1161" s="662" t="s">
        <v>2234</v>
      </c>
      <c r="I1161" s="662" t="s">
        <v>2235</v>
      </c>
      <c r="J1161" s="662" t="s">
        <v>2236</v>
      </c>
      <c r="K1161" s="662" t="s">
        <v>2237</v>
      </c>
      <c r="L1161" s="664">
        <v>321.99997319945265</v>
      </c>
      <c r="M1161" s="664">
        <v>1.8109999999999999</v>
      </c>
      <c r="N1161" s="665">
        <v>583.14195146420877</v>
      </c>
    </row>
    <row r="1162" spans="1:14" ht="14.4" customHeight="1" x14ac:dyDescent="0.3">
      <c r="A1162" s="660" t="s">
        <v>588</v>
      </c>
      <c r="B1162" s="661" t="s">
        <v>589</v>
      </c>
      <c r="C1162" s="662" t="s">
        <v>598</v>
      </c>
      <c r="D1162" s="663" t="s">
        <v>3987</v>
      </c>
      <c r="E1162" s="662" t="s">
        <v>616</v>
      </c>
      <c r="F1162" s="663" t="s">
        <v>3992</v>
      </c>
      <c r="G1162" s="662" t="s">
        <v>2238</v>
      </c>
      <c r="H1162" s="662" t="s">
        <v>2239</v>
      </c>
      <c r="I1162" s="662" t="s">
        <v>2239</v>
      </c>
      <c r="J1162" s="662" t="s">
        <v>2240</v>
      </c>
      <c r="K1162" s="662" t="s">
        <v>2241</v>
      </c>
      <c r="L1162" s="664">
        <v>12.94108471035708</v>
      </c>
      <c r="M1162" s="664">
        <v>28</v>
      </c>
      <c r="N1162" s="665">
        <v>362.35037188999826</v>
      </c>
    </row>
    <row r="1163" spans="1:14" ht="14.4" customHeight="1" x14ac:dyDescent="0.3">
      <c r="A1163" s="660" t="s">
        <v>588</v>
      </c>
      <c r="B1163" s="661" t="s">
        <v>589</v>
      </c>
      <c r="C1163" s="662" t="s">
        <v>598</v>
      </c>
      <c r="D1163" s="663" t="s">
        <v>3987</v>
      </c>
      <c r="E1163" s="662" t="s">
        <v>616</v>
      </c>
      <c r="F1163" s="663" t="s">
        <v>3992</v>
      </c>
      <c r="G1163" s="662" t="s">
        <v>2238</v>
      </c>
      <c r="H1163" s="662" t="s">
        <v>2242</v>
      </c>
      <c r="I1163" s="662" t="s">
        <v>2242</v>
      </c>
      <c r="J1163" s="662" t="s">
        <v>2243</v>
      </c>
      <c r="K1163" s="662" t="s">
        <v>2244</v>
      </c>
      <c r="L1163" s="664">
        <v>21.415839298305226</v>
      </c>
      <c r="M1163" s="664">
        <v>12</v>
      </c>
      <c r="N1163" s="665">
        <v>256.9900715796627</v>
      </c>
    </row>
    <row r="1164" spans="1:14" ht="14.4" customHeight="1" x14ac:dyDescent="0.3">
      <c r="A1164" s="660" t="s">
        <v>588</v>
      </c>
      <c r="B1164" s="661" t="s">
        <v>589</v>
      </c>
      <c r="C1164" s="662" t="s">
        <v>598</v>
      </c>
      <c r="D1164" s="663" t="s">
        <v>3987</v>
      </c>
      <c r="E1164" s="662" t="s">
        <v>616</v>
      </c>
      <c r="F1164" s="663" t="s">
        <v>3992</v>
      </c>
      <c r="G1164" s="662" t="s">
        <v>2238</v>
      </c>
      <c r="H1164" s="662" t="s">
        <v>2245</v>
      </c>
      <c r="I1164" s="662" t="s">
        <v>2246</v>
      </c>
      <c r="J1164" s="662" t="s">
        <v>2247</v>
      </c>
      <c r="K1164" s="662" t="s">
        <v>2248</v>
      </c>
      <c r="L1164" s="664">
        <v>106.51999999999998</v>
      </c>
      <c r="M1164" s="664">
        <v>3</v>
      </c>
      <c r="N1164" s="665">
        <v>319.55999999999995</v>
      </c>
    </row>
    <row r="1165" spans="1:14" ht="14.4" customHeight="1" x14ac:dyDescent="0.3">
      <c r="A1165" s="660" t="s">
        <v>588</v>
      </c>
      <c r="B1165" s="661" t="s">
        <v>589</v>
      </c>
      <c r="C1165" s="662" t="s">
        <v>598</v>
      </c>
      <c r="D1165" s="663" t="s">
        <v>3987</v>
      </c>
      <c r="E1165" s="662" t="s">
        <v>616</v>
      </c>
      <c r="F1165" s="663" t="s">
        <v>3992</v>
      </c>
      <c r="G1165" s="662" t="s">
        <v>2238</v>
      </c>
      <c r="H1165" s="662" t="s">
        <v>3513</v>
      </c>
      <c r="I1165" s="662" t="s">
        <v>3514</v>
      </c>
      <c r="J1165" s="662" t="s">
        <v>2369</v>
      </c>
      <c r="K1165" s="662" t="s">
        <v>3515</v>
      </c>
      <c r="L1165" s="664">
        <v>207.725172884801</v>
      </c>
      <c r="M1165" s="664">
        <v>2</v>
      </c>
      <c r="N1165" s="665">
        <v>415.450345769602</v>
      </c>
    </row>
    <row r="1166" spans="1:14" ht="14.4" customHeight="1" x14ac:dyDescent="0.3">
      <c r="A1166" s="660" t="s">
        <v>588</v>
      </c>
      <c r="B1166" s="661" t="s">
        <v>589</v>
      </c>
      <c r="C1166" s="662" t="s">
        <v>598</v>
      </c>
      <c r="D1166" s="663" t="s">
        <v>3987</v>
      </c>
      <c r="E1166" s="662" t="s">
        <v>616</v>
      </c>
      <c r="F1166" s="663" t="s">
        <v>3992</v>
      </c>
      <c r="G1166" s="662" t="s">
        <v>2238</v>
      </c>
      <c r="H1166" s="662" t="s">
        <v>2249</v>
      </c>
      <c r="I1166" s="662" t="s">
        <v>2250</v>
      </c>
      <c r="J1166" s="662" t="s">
        <v>2251</v>
      </c>
      <c r="K1166" s="662" t="s">
        <v>2252</v>
      </c>
      <c r="L1166" s="664">
        <v>115.58300479638721</v>
      </c>
      <c r="M1166" s="664">
        <v>47</v>
      </c>
      <c r="N1166" s="665">
        <v>5432.4012254301988</v>
      </c>
    </row>
    <row r="1167" spans="1:14" ht="14.4" customHeight="1" x14ac:dyDescent="0.3">
      <c r="A1167" s="660" t="s">
        <v>588</v>
      </c>
      <c r="B1167" s="661" t="s">
        <v>589</v>
      </c>
      <c r="C1167" s="662" t="s">
        <v>598</v>
      </c>
      <c r="D1167" s="663" t="s">
        <v>3987</v>
      </c>
      <c r="E1167" s="662" t="s">
        <v>616</v>
      </c>
      <c r="F1167" s="663" t="s">
        <v>3992</v>
      </c>
      <c r="G1167" s="662" t="s">
        <v>2238</v>
      </c>
      <c r="H1167" s="662" t="s">
        <v>3516</v>
      </c>
      <c r="I1167" s="662" t="s">
        <v>3517</v>
      </c>
      <c r="J1167" s="662" t="s">
        <v>3518</v>
      </c>
      <c r="K1167" s="662" t="s">
        <v>3519</v>
      </c>
      <c r="L1167" s="664">
        <v>47.33</v>
      </c>
      <c r="M1167" s="664">
        <v>2</v>
      </c>
      <c r="N1167" s="665">
        <v>94.66</v>
      </c>
    </row>
    <row r="1168" spans="1:14" ht="14.4" customHeight="1" x14ac:dyDescent="0.3">
      <c r="A1168" s="660" t="s">
        <v>588</v>
      </c>
      <c r="B1168" s="661" t="s">
        <v>589</v>
      </c>
      <c r="C1168" s="662" t="s">
        <v>598</v>
      </c>
      <c r="D1168" s="663" t="s">
        <v>3987</v>
      </c>
      <c r="E1168" s="662" t="s">
        <v>616</v>
      </c>
      <c r="F1168" s="663" t="s">
        <v>3992</v>
      </c>
      <c r="G1168" s="662" t="s">
        <v>2238</v>
      </c>
      <c r="H1168" s="662" t="s">
        <v>2253</v>
      </c>
      <c r="I1168" s="662" t="s">
        <v>2254</v>
      </c>
      <c r="J1168" s="662" t="s">
        <v>2255</v>
      </c>
      <c r="K1168" s="662" t="s">
        <v>2256</v>
      </c>
      <c r="L1168" s="664">
        <v>123.28999826153606</v>
      </c>
      <c r="M1168" s="664">
        <v>8</v>
      </c>
      <c r="N1168" s="665">
        <v>986.31998609228845</v>
      </c>
    </row>
    <row r="1169" spans="1:14" ht="14.4" customHeight="1" x14ac:dyDescent="0.3">
      <c r="A1169" s="660" t="s">
        <v>588</v>
      </c>
      <c r="B1169" s="661" t="s">
        <v>589</v>
      </c>
      <c r="C1169" s="662" t="s">
        <v>598</v>
      </c>
      <c r="D1169" s="663" t="s">
        <v>3987</v>
      </c>
      <c r="E1169" s="662" t="s">
        <v>616</v>
      </c>
      <c r="F1169" s="663" t="s">
        <v>3992</v>
      </c>
      <c r="G1169" s="662" t="s">
        <v>2238</v>
      </c>
      <c r="H1169" s="662" t="s">
        <v>2257</v>
      </c>
      <c r="I1169" s="662" t="s">
        <v>2258</v>
      </c>
      <c r="J1169" s="662" t="s">
        <v>2259</v>
      </c>
      <c r="K1169" s="662" t="s">
        <v>2260</v>
      </c>
      <c r="L1169" s="664">
        <v>57.706415848781255</v>
      </c>
      <c r="M1169" s="664">
        <v>22</v>
      </c>
      <c r="N1169" s="665">
        <v>1269.5411486731875</v>
      </c>
    </row>
    <row r="1170" spans="1:14" ht="14.4" customHeight="1" x14ac:dyDescent="0.3">
      <c r="A1170" s="660" t="s">
        <v>588</v>
      </c>
      <c r="B1170" s="661" t="s">
        <v>589</v>
      </c>
      <c r="C1170" s="662" t="s">
        <v>598</v>
      </c>
      <c r="D1170" s="663" t="s">
        <v>3987</v>
      </c>
      <c r="E1170" s="662" t="s">
        <v>616</v>
      </c>
      <c r="F1170" s="663" t="s">
        <v>3992</v>
      </c>
      <c r="G1170" s="662" t="s">
        <v>2238</v>
      </c>
      <c r="H1170" s="662" t="s">
        <v>2261</v>
      </c>
      <c r="I1170" s="662" t="s">
        <v>2262</v>
      </c>
      <c r="J1170" s="662" t="s">
        <v>2263</v>
      </c>
      <c r="K1170" s="662" t="s">
        <v>1394</v>
      </c>
      <c r="L1170" s="664">
        <v>49.61877176074109</v>
      </c>
      <c r="M1170" s="664">
        <v>16</v>
      </c>
      <c r="N1170" s="665">
        <v>793.90034817185744</v>
      </c>
    </row>
    <row r="1171" spans="1:14" ht="14.4" customHeight="1" x14ac:dyDescent="0.3">
      <c r="A1171" s="660" t="s">
        <v>588</v>
      </c>
      <c r="B1171" s="661" t="s">
        <v>589</v>
      </c>
      <c r="C1171" s="662" t="s">
        <v>598</v>
      </c>
      <c r="D1171" s="663" t="s">
        <v>3987</v>
      </c>
      <c r="E1171" s="662" t="s">
        <v>616</v>
      </c>
      <c r="F1171" s="663" t="s">
        <v>3992</v>
      </c>
      <c r="G1171" s="662" t="s">
        <v>2238</v>
      </c>
      <c r="H1171" s="662" t="s">
        <v>3520</v>
      </c>
      <c r="I1171" s="662" t="s">
        <v>3521</v>
      </c>
      <c r="J1171" s="662" t="s">
        <v>3522</v>
      </c>
      <c r="K1171" s="662" t="s">
        <v>3523</v>
      </c>
      <c r="L1171" s="664">
        <v>110.41980085584152</v>
      </c>
      <c r="M1171" s="664">
        <v>2</v>
      </c>
      <c r="N1171" s="665">
        <v>220.83960171168303</v>
      </c>
    </row>
    <row r="1172" spans="1:14" ht="14.4" customHeight="1" x14ac:dyDescent="0.3">
      <c r="A1172" s="660" t="s">
        <v>588</v>
      </c>
      <c r="B1172" s="661" t="s">
        <v>589</v>
      </c>
      <c r="C1172" s="662" t="s">
        <v>598</v>
      </c>
      <c r="D1172" s="663" t="s">
        <v>3987</v>
      </c>
      <c r="E1172" s="662" t="s">
        <v>616</v>
      </c>
      <c r="F1172" s="663" t="s">
        <v>3992</v>
      </c>
      <c r="G1172" s="662" t="s">
        <v>2238</v>
      </c>
      <c r="H1172" s="662" t="s">
        <v>2267</v>
      </c>
      <c r="I1172" s="662" t="s">
        <v>2268</v>
      </c>
      <c r="J1172" s="662" t="s">
        <v>2269</v>
      </c>
      <c r="K1172" s="662" t="s">
        <v>2270</v>
      </c>
      <c r="L1172" s="664">
        <v>102.16984434785303</v>
      </c>
      <c r="M1172" s="664">
        <v>2</v>
      </c>
      <c r="N1172" s="665">
        <v>204.33968869570606</v>
      </c>
    </row>
    <row r="1173" spans="1:14" ht="14.4" customHeight="1" x14ac:dyDescent="0.3">
      <c r="A1173" s="660" t="s">
        <v>588</v>
      </c>
      <c r="B1173" s="661" t="s">
        <v>589</v>
      </c>
      <c r="C1173" s="662" t="s">
        <v>598</v>
      </c>
      <c r="D1173" s="663" t="s">
        <v>3987</v>
      </c>
      <c r="E1173" s="662" t="s">
        <v>616</v>
      </c>
      <c r="F1173" s="663" t="s">
        <v>3992</v>
      </c>
      <c r="G1173" s="662" t="s">
        <v>2238</v>
      </c>
      <c r="H1173" s="662" t="s">
        <v>3524</v>
      </c>
      <c r="I1173" s="662" t="s">
        <v>3525</v>
      </c>
      <c r="J1173" s="662" t="s">
        <v>2504</v>
      </c>
      <c r="K1173" s="662" t="s">
        <v>3526</v>
      </c>
      <c r="L1173" s="664">
        <v>244.19566845763248</v>
      </c>
      <c r="M1173" s="664">
        <v>10</v>
      </c>
      <c r="N1173" s="665">
        <v>2441.9566845763247</v>
      </c>
    </row>
    <row r="1174" spans="1:14" ht="14.4" customHeight="1" x14ac:dyDescent="0.3">
      <c r="A1174" s="660" t="s">
        <v>588</v>
      </c>
      <c r="B1174" s="661" t="s">
        <v>589</v>
      </c>
      <c r="C1174" s="662" t="s">
        <v>598</v>
      </c>
      <c r="D1174" s="663" t="s">
        <v>3987</v>
      </c>
      <c r="E1174" s="662" t="s">
        <v>616</v>
      </c>
      <c r="F1174" s="663" t="s">
        <v>3992</v>
      </c>
      <c r="G1174" s="662" t="s">
        <v>2238</v>
      </c>
      <c r="H1174" s="662" t="s">
        <v>2275</v>
      </c>
      <c r="I1174" s="662" t="s">
        <v>2276</v>
      </c>
      <c r="J1174" s="662" t="s">
        <v>2277</v>
      </c>
      <c r="K1174" s="662" t="s">
        <v>2278</v>
      </c>
      <c r="L1174" s="664">
        <v>144.53001341561</v>
      </c>
      <c r="M1174" s="664">
        <v>13</v>
      </c>
      <c r="N1174" s="665">
        <v>1878.8901744029299</v>
      </c>
    </row>
    <row r="1175" spans="1:14" ht="14.4" customHeight="1" x14ac:dyDescent="0.3">
      <c r="A1175" s="660" t="s">
        <v>588</v>
      </c>
      <c r="B1175" s="661" t="s">
        <v>589</v>
      </c>
      <c r="C1175" s="662" t="s">
        <v>598</v>
      </c>
      <c r="D1175" s="663" t="s">
        <v>3987</v>
      </c>
      <c r="E1175" s="662" t="s">
        <v>616</v>
      </c>
      <c r="F1175" s="663" t="s">
        <v>3992</v>
      </c>
      <c r="G1175" s="662" t="s">
        <v>2238</v>
      </c>
      <c r="H1175" s="662" t="s">
        <v>2279</v>
      </c>
      <c r="I1175" s="662" t="s">
        <v>2280</v>
      </c>
      <c r="J1175" s="662" t="s">
        <v>2281</v>
      </c>
      <c r="K1175" s="662" t="s">
        <v>2282</v>
      </c>
      <c r="L1175" s="664">
        <v>379.36980392156863</v>
      </c>
      <c r="M1175" s="664">
        <v>17</v>
      </c>
      <c r="N1175" s="665">
        <v>6449.2866666666669</v>
      </c>
    </row>
    <row r="1176" spans="1:14" ht="14.4" customHeight="1" x14ac:dyDescent="0.3">
      <c r="A1176" s="660" t="s">
        <v>588</v>
      </c>
      <c r="B1176" s="661" t="s">
        <v>589</v>
      </c>
      <c r="C1176" s="662" t="s">
        <v>598</v>
      </c>
      <c r="D1176" s="663" t="s">
        <v>3987</v>
      </c>
      <c r="E1176" s="662" t="s">
        <v>616</v>
      </c>
      <c r="F1176" s="663" t="s">
        <v>3992</v>
      </c>
      <c r="G1176" s="662" t="s">
        <v>2238</v>
      </c>
      <c r="H1176" s="662" t="s">
        <v>2283</v>
      </c>
      <c r="I1176" s="662" t="s">
        <v>2284</v>
      </c>
      <c r="J1176" s="662" t="s">
        <v>2285</v>
      </c>
      <c r="K1176" s="662" t="s">
        <v>2286</v>
      </c>
      <c r="L1176" s="664">
        <v>492.19995398119045</v>
      </c>
      <c r="M1176" s="664">
        <v>22</v>
      </c>
      <c r="N1176" s="665">
        <v>10828.39898758619</v>
      </c>
    </row>
    <row r="1177" spans="1:14" ht="14.4" customHeight="1" x14ac:dyDescent="0.3">
      <c r="A1177" s="660" t="s">
        <v>588</v>
      </c>
      <c r="B1177" s="661" t="s">
        <v>589</v>
      </c>
      <c r="C1177" s="662" t="s">
        <v>598</v>
      </c>
      <c r="D1177" s="663" t="s">
        <v>3987</v>
      </c>
      <c r="E1177" s="662" t="s">
        <v>616</v>
      </c>
      <c r="F1177" s="663" t="s">
        <v>3992</v>
      </c>
      <c r="G1177" s="662" t="s">
        <v>2238</v>
      </c>
      <c r="H1177" s="662" t="s">
        <v>2287</v>
      </c>
      <c r="I1177" s="662" t="s">
        <v>2288</v>
      </c>
      <c r="J1177" s="662" t="s">
        <v>2285</v>
      </c>
      <c r="K1177" s="662" t="s">
        <v>2289</v>
      </c>
      <c r="L1177" s="664">
        <v>942.99848161644252</v>
      </c>
      <c r="M1177" s="664">
        <v>3</v>
      </c>
      <c r="N1177" s="665">
        <v>2828.9954448493277</v>
      </c>
    </row>
    <row r="1178" spans="1:14" ht="14.4" customHeight="1" x14ac:dyDescent="0.3">
      <c r="A1178" s="660" t="s">
        <v>588</v>
      </c>
      <c r="B1178" s="661" t="s">
        <v>589</v>
      </c>
      <c r="C1178" s="662" t="s">
        <v>598</v>
      </c>
      <c r="D1178" s="663" t="s">
        <v>3987</v>
      </c>
      <c r="E1178" s="662" t="s">
        <v>616</v>
      </c>
      <c r="F1178" s="663" t="s">
        <v>3992</v>
      </c>
      <c r="G1178" s="662" t="s">
        <v>2238</v>
      </c>
      <c r="H1178" s="662" t="s">
        <v>3527</v>
      </c>
      <c r="I1178" s="662" t="s">
        <v>3528</v>
      </c>
      <c r="J1178" s="662" t="s">
        <v>2285</v>
      </c>
      <c r="K1178" s="662" t="s">
        <v>3529</v>
      </c>
      <c r="L1178" s="664">
        <v>1057.46</v>
      </c>
      <c r="M1178" s="664">
        <v>2</v>
      </c>
      <c r="N1178" s="665">
        <v>2114.92</v>
      </c>
    </row>
    <row r="1179" spans="1:14" ht="14.4" customHeight="1" x14ac:dyDescent="0.3">
      <c r="A1179" s="660" t="s">
        <v>588</v>
      </c>
      <c r="B1179" s="661" t="s">
        <v>589</v>
      </c>
      <c r="C1179" s="662" t="s">
        <v>598</v>
      </c>
      <c r="D1179" s="663" t="s">
        <v>3987</v>
      </c>
      <c r="E1179" s="662" t="s">
        <v>616</v>
      </c>
      <c r="F1179" s="663" t="s">
        <v>3992</v>
      </c>
      <c r="G1179" s="662" t="s">
        <v>2238</v>
      </c>
      <c r="H1179" s="662" t="s">
        <v>2290</v>
      </c>
      <c r="I1179" s="662" t="s">
        <v>2291</v>
      </c>
      <c r="J1179" s="662" t="s">
        <v>2292</v>
      </c>
      <c r="K1179" s="662" t="s">
        <v>2293</v>
      </c>
      <c r="L1179" s="664">
        <v>40.304267828081535</v>
      </c>
      <c r="M1179" s="664">
        <v>14</v>
      </c>
      <c r="N1179" s="665">
        <v>564.25974959314146</v>
      </c>
    </row>
    <row r="1180" spans="1:14" ht="14.4" customHeight="1" x14ac:dyDescent="0.3">
      <c r="A1180" s="660" t="s">
        <v>588</v>
      </c>
      <c r="B1180" s="661" t="s">
        <v>589</v>
      </c>
      <c r="C1180" s="662" t="s">
        <v>598</v>
      </c>
      <c r="D1180" s="663" t="s">
        <v>3987</v>
      </c>
      <c r="E1180" s="662" t="s">
        <v>616</v>
      </c>
      <c r="F1180" s="663" t="s">
        <v>3992</v>
      </c>
      <c r="G1180" s="662" t="s">
        <v>2238</v>
      </c>
      <c r="H1180" s="662" t="s">
        <v>2294</v>
      </c>
      <c r="I1180" s="662" t="s">
        <v>2295</v>
      </c>
      <c r="J1180" s="662" t="s">
        <v>2296</v>
      </c>
      <c r="K1180" s="662" t="s">
        <v>2297</v>
      </c>
      <c r="L1180" s="664">
        <v>61.340019911809989</v>
      </c>
      <c r="M1180" s="664">
        <v>11</v>
      </c>
      <c r="N1180" s="665">
        <v>674.74021902990989</v>
      </c>
    </row>
    <row r="1181" spans="1:14" ht="14.4" customHeight="1" x14ac:dyDescent="0.3">
      <c r="A1181" s="660" t="s">
        <v>588</v>
      </c>
      <c r="B1181" s="661" t="s">
        <v>589</v>
      </c>
      <c r="C1181" s="662" t="s">
        <v>598</v>
      </c>
      <c r="D1181" s="663" t="s">
        <v>3987</v>
      </c>
      <c r="E1181" s="662" t="s">
        <v>616</v>
      </c>
      <c r="F1181" s="663" t="s">
        <v>3992</v>
      </c>
      <c r="G1181" s="662" t="s">
        <v>2238</v>
      </c>
      <c r="H1181" s="662" t="s">
        <v>2298</v>
      </c>
      <c r="I1181" s="662" t="s">
        <v>2299</v>
      </c>
      <c r="J1181" s="662" t="s">
        <v>2300</v>
      </c>
      <c r="K1181" s="662" t="s">
        <v>2301</v>
      </c>
      <c r="L1181" s="664">
        <v>58.77</v>
      </c>
      <c r="M1181" s="664">
        <v>6</v>
      </c>
      <c r="N1181" s="665">
        <v>352.62</v>
      </c>
    </row>
    <row r="1182" spans="1:14" ht="14.4" customHeight="1" x14ac:dyDescent="0.3">
      <c r="A1182" s="660" t="s">
        <v>588</v>
      </c>
      <c r="B1182" s="661" t="s">
        <v>589</v>
      </c>
      <c r="C1182" s="662" t="s">
        <v>598</v>
      </c>
      <c r="D1182" s="663" t="s">
        <v>3987</v>
      </c>
      <c r="E1182" s="662" t="s">
        <v>616</v>
      </c>
      <c r="F1182" s="663" t="s">
        <v>3992</v>
      </c>
      <c r="G1182" s="662" t="s">
        <v>2238</v>
      </c>
      <c r="H1182" s="662" t="s">
        <v>3530</v>
      </c>
      <c r="I1182" s="662" t="s">
        <v>3531</v>
      </c>
      <c r="J1182" s="662" t="s">
        <v>3532</v>
      </c>
      <c r="K1182" s="662" t="s">
        <v>2636</v>
      </c>
      <c r="L1182" s="664">
        <v>54.45999999999998</v>
      </c>
      <c r="M1182" s="664">
        <v>5</v>
      </c>
      <c r="N1182" s="665">
        <v>272.2999999999999</v>
      </c>
    </row>
    <row r="1183" spans="1:14" ht="14.4" customHeight="1" x14ac:dyDescent="0.3">
      <c r="A1183" s="660" t="s">
        <v>588</v>
      </c>
      <c r="B1183" s="661" t="s">
        <v>589</v>
      </c>
      <c r="C1183" s="662" t="s">
        <v>598</v>
      </c>
      <c r="D1183" s="663" t="s">
        <v>3987</v>
      </c>
      <c r="E1183" s="662" t="s">
        <v>616</v>
      </c>
      <c r="F1183" s="663" t="s">
        <v>3992</v>
      </c>
      <c r="G1183" s="662" t="s">
        <v>2238</v>
      </c>
      <c r="H1183" s="662" t="s">
        <v>2302</v>
      </c>
      <c r="I1183" s="662" t="s">
        <v>2303</v>
      </c>
      <c r="J1183" s="662" t="s">
        <v>2304</v>
      </c>
      <c r="K1183" s="662" t="s">
        <v>2305</v>
      </c>
      <c r="L1183" s="664">
        <v>48.940127518200342</v>
      </c>
      <c r="M1183" s="664">
        <v>3</v>
      </c>
      <c r="N1183" s="665">
        <v>146.82038255460103</v>
      </c>
    </row>
    <row r="1184" spans="1:14" ht="14.4" customHeight="1" x14ac:dyDescent="0.3">
      <c r="A1184" s="660" t="s">
        <v>588</v>
      </c>
      <c r="B1184" s="661" t="s">
        <v>589</v>
      </c>
      <c r="C1184" s="662" t="s">
        <v>598</v>
      </c>
      <c r="D1184" s="663" t="s">
        <v>3987</v>
      </c>
      <c r="E1184" s="662" t="s">
        <v>616</v>
      </c>
      <c r="F1184" s="663" t="s">
        <v>3992</v>
      </c>
      <c r="G1184" s="662" t="s">
        <v>2238</v>
      </c>
      <c r="H1184" s="662" t="s">
        <v>3533</v>
      </c>
      <c r="I1184" s="662" t="s">
        <v>3534</v>
      </c>
      <c r="J1184" s="662" t="s">
        <v>3535</v>
      </c>
      <c r="K1184" s="662" t="s">
        <v>3536</v>
      </c>
      <c r="L1184" s="664">
        <v>218.52160133899301</v>
      </c>
      <c r="M1184" s="664">
        <v>1</v>
      </c>
      <c r="N1184" s="665">
        <v>218.52160133899301</v>
      </c>
    </row>
    <row r="1185" spans="1:14" ht="14.4" customHeight="1" x14ac:dyDescent="0.3">
      <c r="A1185" s="660" t="s">
        <v>588</v>
      </c>
      <c r="B1185" s="661" t="s">
        <v>589</v>
      </c>
      <c r="C1185" s="662" t="s">
        <v>598</v>
      </c>
      <c r="D1185" s="663" t="s">
        <v>3987</v>
      </c>
      <c r="E1185" s="662" t="s">
        <v>616</v>
      </c>
      <c r="F1185" s="663" t="s">
        <v>3992</v>
      </c>
      <c r="G1185" s="662" t="s">
        <v>2238</v>
      </c>
      <c r="H1185" s="662" t="s">
        <v>2310</v>
      </c>
      <c r="I1185" s="662" t="s">
        <v>2311</v>
      </c>
      <c r="J1185" s="662" t="s">
        <v>2312</v>
      </c>
      <c r="K1185" s="662" t="s">
        <v>2313</v>
      </c>
      <c r="L1185" s="664">
        <v>117.67325640003644</v>
      </c>
      <c r="M1185" s="664">
        <v>18</v>
      </c>
      <c r="N1185" s="665">
        <v>2118.1186152006558</v>
      </c>
    </row>
    <row r="1186" spans="1:14" ht="14.4" customHeight="1" x14ac:dyDescent="0.3">
      <c r="A1186" s="660" t="s">
        <v>588</v>
      </c>
      <c r="B1186" s="661" t="s">
        <v>589</v>
      </c>
      <c r="C1186" s="662" t="s">
        <v>598</v>
      </c>
      <c r="D1186" s="663" t="s">
        <v>3987</v>
      </c>
      <c r="E1186" s="662" t="s">
        <v>616</v>
      </c>
      <c r="F1186" s="663" t="s">
        <v>3992</v>
      </c>
      <c r="G1186" s="662" t="s">
        <v>2238</v>
      </c>
      <c r="H1186" s="662" t="s">
        <v>3537</v>
      </c>
      <c r="I1186" s="662" t="s">
        <v>3538</v>
      </c>
      <c r="J1186" s="662" t="s">
        <v>3539</v>
      </c>
      <c r="K1186" s="662" t="s">
        <v>1367</v>
      </c>
      <c r="L1186" s="664">
        <v>61.995226891268459</v>
      </c>
      <c r="M1186" s="664">
        <v>2</v>
      </c>
      <c r="N1186" s="665">
        <v>123.99045378253692</v>
      </c>
    </row>
    <row r="1187" spans="1:14" ht="14.4" customHeight="1" x14ac:dyDescent="0.3">
      <c r="A1187" s="660" t="s">
        <v>588</v>
      </c>
      <c r="B1187" s="661" t="s">
        <v>589</v>
      </c>
      <c r="C1187" s="662" t="s">
        <v>598</v>
      </c>
      <c r="D1187" s="663" t="s">
        <v>3987</v>
      </c>
      <c r="E1187" s="662" t="s">
        <v>616</v>
      </c>
      <c r="F1187" s="663" t="s">
        <v>3992</v>
      </c>
      <c r="G1187" s="662" t="s">
        <v>2238</v>
      </c>
      <c r="H1187" s="662" t="s">
        <v>2314</v>
      </c>
      <c r="I1187" s="662" t="s">
        <v>2315</v>
      </c>
      <c r="J1187" s="662" t="s">
        <v>2316</v>
      </c>
      <c r="K1187" s="662" t="s">
        <v>1161</v>
      </c>
      <c r="L1187" s="664">
        <v>45.583151769689714</v>
      </c>
      <c r="M1187" s="664">
        <v>19</v>
      </c>
      <c r="N1187" s="665">
        <v>866.07988362410458</v>
      </c>
    </row>
    <row r="1188" spans="1:14" ht="14.4" customHeight="1" x14ac:dyDescent="0.3">
      <c r="A1188" s="660" t="s">
        <v>588</v>
      </c>
      <c r="B1188" s="661" t="s">
        <v>589</v>
      </c>
      <c r="C1188" s="662" t="s">
        <v>598</v>
      </c>
      <c r="D1188" s="663" t="s">
        <v>3987</v>
      </c>
      <c r="E1188" s="662" t="s">
        <v>616</v>
      </c>
      <c r="F1188" s="663" t="s">
        <v>3992</v>
      </c>
      <c r="G1188" s="662" t="s">
        <v>2238</v>
      </c>
      <c r="H1188" s="662" t="s">
        <v>2317</v>
      </c>
      <c r="I1188" s="662" t="s">
        <v>2318</v>
      </c>
      <c r="J1188" s="662" t="s">
        <v>2319</v>
      </c>
      <c r="K1188" s="662" t="s">
        <v>996</v>
      </c>
      <c r="L1188" s="664">
        <v>55.106666666666662</v>
      </c>
      <c r="M1188" s="664">
        <v>3</v>
      </c>
      <c r="N1188" s="665">
        <v>165.32</v>
      </c>
    </row>
    <row r="1189" spans="1:14" ht="14.4" customHeight="1" x14ac:dyDescent="0.3">
      <c r="A1189" s="660" t="s">
        <v>588</v>
      </c>
      <c r="B1189" s="661" t="s">
        <v>589</v>
      </c>
      <c r="C1189" s="662" t="s">
        <v>598</v>
      </c>
      <c r="D1189" s="663" t="s">
        <v>3987</v>
      </c>
      <c r="E1189" s="662" t="s">
        <v>616</v>
      </c>
      <c r="F1189" s="663" t="s">
        <v>3992</v>
      </c>
      <c r="G1189" s="662" t="s">
        <v>2238</v>
      </c>
      <c r="H1189" s="662" t="s">
        <v>2320</v>
      </c>
      <c r="I1189" s="662" t="s">
        <v>2321</v>
      </c>
      <c r="J1189" s="662" t="s">
        <v>2322</v>
      </c>
      <c r="K1189" s="662" t="s">
        <v>2323</v>
      </c>
      <c r="L1189" s="664">
        <v>73.510103662860658</v>
      </c>
      <c r="M1189" s="664">
        <v>10</v>
      </c>
      <c r="N1189" s="665">
        <v>735.10103662860661</v>
      </c>
    </row>
    <row r="1190" spans="1:14" ht="14.4" customHeight="1" x14ac:dyDescent="0.3">
      <c r="A1190" s="660" t="s">
        <v>588</v>
      </c>
      <c r="B1190" s="661" t="s">
        <v>589</v>
      </c>
      <c r="C1190" s="662" t="s">
        <v>598</v>
      </c>
      <c r="D1190" s="663" t="s">
        <v>3987</v>
      </c>
      <c r="E1190" s="662" t="s">
        <v>616</v>
      </c>
      <c r="F1190" s="663" t="s">
        <v>3992</v>
      </c>
      <c r="G1190" s="662" t="s">
        <v>2238</v>
      </c>
      <c r="H1190" s="662" t="s">
        <v>3540</v>
      </c>
      <c r="I1190" s="662" t="s">
        <v>3541</v>
      </c>
      <c r="J1190" s="662" t="s">
        <v>2326</v>
      </c>
      <c r="K1190" s="662" t="s">
        <v>1927</v>
      </c>
      <c r="L1190" s="664">
        <v>79.830002421161169</v>
      </c>
      <c r="M1190" s="664">
        <v>19</v>
      </c>
      <c r="N1190" s="665">
        <v>1516.7700460020621</v>
      </c>
    </row>
    <row r="1191" spans="1:14" ht="14.4" customHeight="1" x14ac:dyDescent="0.3">
      <c r="A1191" s="660" t="s">
        <v>588</v>
      </c>
      <c r="B1191" s="661" t="s">
        <v>589</v>
      </c>
      <c r="C1191" s="662" t="s">
        <v>598</v>
      </c>
      <c r="D1191" s="663" t="s">
        <v>3987</v>
      </c>
      <c r="E1191" s="662" t="s">
        <v>616</v>
      </c>
      <c r="F1191" s="663" t="s">
        <v>3992</v>
      </c>
      <c r="G1191" s="662" t="s">
        <v>2238</v>
      </c>
      <c r="H1191" s="662" t="s">
        <v>2328</v>
      </c>
      <c r="I1191" s="662" t="s">
        <v>2329</v>
      </c>
      <c r="J1191" s="662" t="s">
        <v>2330</v>
      </c>
      <c r="K1191" s="662" t="s">
        <v>2331</v>
      </c>
      <c r="L1191" s="664">
        <v>3808.7227491613098</v>
      </c>
      <c r="M1191" s="664">
        <v>22</v>
      </c>
      <c r="N1191" s="665">
        <v>83791.900481548815</v>
      </c>
    </row>
    <row r="1192" spans="1:14" ht="14.4" customHeight="1" x14ac:dyDescent="0.3">
      <c r="A1192" s="660" t="s">
        <v>588</v>
      </c>
      <c r="B1192" s="661" t="s">
        <v>589</v>
      </c>
      <c r="C1192" s="662" t="s">
        <v>598</v>
      </c>
      <c r="D1192" s="663" t="s">
        <v>3987</v>
      </c>
      <c r="E1192" s="662" t="s">
        <v>616</v>
      </c>
      <c r="F1192" s="663" t="s">
        <v>3992</v>
      </c>
      <c r="G1192" s="662" t="s">
        <v>2238</v>
      </c>
      <c r="H1192" s="662" t="s">
        <v>2335</v>
      </c>
      <c r="I1192" s="662" t="s">
        <v>2336</v>
      </c>
      <c r="J1192" s="662" t="s">
        <v>2337</v>
      </c>
      <c r="K1192" s="662" t="s">
        <v>2338</v>
      </c>
      <c r="L1192" s="664">
        <v>61.618062773007367</v>
      </c>
      <c r="M1192" s="664">
        <v>10</v>
      </c>
      <c r="N1192" s="665">
        <v>616.18062773007364</v>
      </c>
    </row>
    <row r="1193" spans="1:14" ht="14.4" customHeight="1" x14ac:dyDescent="0.3">
      <c r="A1193" s="660" t="s">
        <v>588</v>
      </c>
      <c r="B1193" s="661" t="s">
        <v>589</v>
      </c>
      <c r="C1193" s="662" t="s">
        <v>598</v>
      </c>
      <c r="D1193" s="663" t="s">
        <v>3987</v>
      </c>
      <c r="E1193" s="662" t="s">
        <v>616</v>
      </c>
      <c r="F1193" s="663" t="s">
        <v>3992</v>
      </c>
      <c r="G1193" s="662" t="s">
        <v>2238</v>
      </c>
      <c r="H1193" s="662" t="s">
        <v>2339</v>
      </c>
      <c r="I1193" s="662" t="s">
        <v>2340</v>
      </c>
      <c r="J1193" s="662" t="s">
        <v>2341</v>
      </c>
      <c r="K1193" s="662" t="s">
        <v>2342</v>
      </c>
      <c r="L1193" s="664">
        <v>87.834361311488237</v>
      </c>
      <c r="M1193" s="664">
        <v>11</v>
      </c>
      <c r="N1193" s="665">
        <v>966.17797442637061</v>
      </c>
    </row>
    <row r="1194" spans="1:14" ht="14.4" customHeight="1" x14ac:dyDescent="0.3">
      <c r="A1194" s="660" t="s">
        <v>588</v>
      </c>
      <c r="B1194" s="661" t="s">
        <v>589</v>
      </c>
      <c r="C1194" s="662" t="s">
        <v>598</v>
      </c>
      <c r="D1194" s="663" t="s">
        <v>3987</v>
      </c>
      <c r="E1194" s="662" t="s">
        <v>616</v>
      </c>
      <c r="F1194" s="663" t="s">
        <v>3992</v>
      </c>
      <c r="G1194" s="662" t="s">
        <v>2238</v>
      </c>
      <c r="H1194" s="662" t="s">
        <v>2343</v>
      </c>
      <c r="I1194" s="662" t="s">
        <v>2344</v>
      </c>
      <c r="J1194" s="662" t="s">
        <v>2345</v>
      </c>
      <c r="K1194" s="662" t="s">
        <v>2346</v>
      </c>
      <c r="L1194" s="664">
        <v>43.451244579693629</v>
      </c>
      <c r="M1194" s="664">
        <v>25</v>
      </c>
      <c r="N1194" s="665">
        <v>1086.2811144923407</v>
      </c>
    </row>
    <row r="1195" spans="1:14" ht="14.4" customHeight="1" x14ac:dyDescent="0.3">
      <c r="A1195" s="660" t="s">
        <v>588</v>
      </c>
      <c r="B1195" s="661" t="s">
        <v>589</v>
      </c>
      <c r="C1195" s="662" t="s">
        <v>598</v>
      </c>
      <c r="D1195" s="663" t="s">
        <v>3987</v>
      </c>
      <c r="E1195" s="662" t="s">
        <v>616</v>
      </c>
      <c r="F1195" s="663" t="s">
        <v>3992</v>
      </c>
      <c r="G1195" s="662" t="s">
        <v>2238</v>
      </c>
      <c r="H1195" s="662" t="s">
        <v>3542</v>
      </c>
      <c r="I1195" s="662" t="s">
        <v>3543</v>
      </c>
      <c r="J1195" s="662" t="s">
        <v>3544</v>
      </c>
      <c r="K1195" s="662" t="s">
        <v>3545</v>
      </c>
      <c r="L1195" s="664">
        <v>171.96000000000004</v>
      </c>
      <c r="M1195" s="664">
        <v>2</v>
      </c>
      <c r="N1195" s="665">
        <v>343.92000000000007</v>
      </c>
    </row>
    <row r="1196" spans="1:14" ht="14.4" customHeight="1" x14ac:dyDescent="0.3">
      <c r="A1196" s="660" t="s">
        <v>588</v>
      </c>
      <c r="B1196" s="661" t="s">
        <v>589</v>
      </c>
      <c r="C1196" s="662" t="s">
        <v>598</v>
      </c>
      <c r="D1196" s="663" t="s">
        <v>3987</v>
      </c>
      <c r="E1196" s="662" t="s">
        <v>616</v>
      </c>
      <c r="F1196" s="663" t="s">
        <v>3992</v>
      </c>
      <c r="G1196" s="662" t="s">
        <v>2238</v>
      </c>
      <c r="H1196" s="662" t="s">
        <v>3546</v>
      </c>
      <c r="I1196" s="662" t="s">
        <v>3547</v>
      </c>
      <c r="J1196" s="662" t="s">
        <v>3548</v>
      </c>
      <c r="K1196" s="662" t="s">
        <v>3549</v>
      </c>
      <c r="L1196" s="664">
        <v>85.548000000000002</v>
      </c>
      <c r="M1196" s="664">
        <v>5</v>
      </c>
      <c r="N1196" s="665">
        <v>427.74</v>
      </c>
    </row>
    <row r="1197" spans="1:14" ht="14.4" customHeight="1" x14ac:dyDescent="0.3">
      <c r="A1197" s="660" t="s">
        <v>588</v>
      </c>
      <c r="B1197" s="661" t="s">
        <v>589</v>
      </c>
      <c r="C1197" s="662" t="s">
        <v>598</v>
      </c>
      <c r="D1197" s="663" t="s">
        <v>3987</v>
      </c>
      <c r="E1197" s="662" t="s">
        <v>616</v>
      </c>
      <c r="F1197" s="663" t="s">
        <v>3992</v>
      </c>
      <c r="G1197" s="662" t="s">
        <v>2238</v>
      </c>
      <c r="H1197" s="662" t="s">
        <v>2351</v>
      </c>
      <c r="I1197" s="662" t="s">
        <v>2352</v>
      </c>
      <c r="J1197" s="662" t="s">
        <v>2349</v>
      </c>
      <c r="K1197" s="662" t="s">
        <v>2353</v>
      </c>
      <c r="L1197" s="664">
        <v>96.049167899182265</v>
      </c>
      <c r="M1197" s="664">
        <v>14</v>
      </c>
      <c r="N1197" s="665">
        <v>1344.6883505885517</v>
      </c>
    </row>
    <row r="1198" spans="1:14" ht="14.4" customHeight="1" x14ac:dyDescent="0.3">
      <c r="A1198" s="660" t="s">
        <v>588</v>
      </c>
      <c r="B1198" s="661" t="s">
        <v>589</v>
      </c>
      <c r="C1198" s="662" t="s">
        <v>598</v>
      </c>
      <c r="D1198" s="663" t="s">
        <v>3987</v>
      </c>
      <c r="E1198" s="662" t="s">
        <v>616</v>
      </c>
      <c r="F1198" s="663" t="s">
        <v>3992</v>
      </c>
      <c r="G1198" s="662" t="s">
        <v>2238</v>
      </c>
      <c r="H1198" s="662" t="s">
        <v>2357</v>
      </c>
      <c r="I1198" s="662" t="s">
        <v>2358</v>
      </c>
      <c r="J1198" s="662" t="s">
        <v>2359</v>
      </c>
      <c r="K1198" s="662" t="s">
        <v>2360</v>
      </c>
      <c r="L1198" s="664">
        <v>1448.6226656676608</v>
      </c>
      <c r="M1198" s="664">
        <v>7</v>
      </c>
      <c r="N1198" s="665">
        <v>10140.358659673626</v>
      </c>
    </row>
    <row r="1199" spans="1:14" ht="14.4" customHeight="1" x14ac:dyDescent="0.3">
      <c r="A1199" s="660" t="s">
        <v>588</v>
      </c>
      <c r="B1199" s="661" t="s">
        <v>589</v>
      </c>
      <c r="C1199" s="662" t="s">
        <v>598</v>
      </c>
      <c r="D1199" s="663" t="s">
        <v>3987</v>
      </c>
      <c r="E1199" s="662" t="s">
        <v>616</v>
      </c>
      <c r="F1199" s="663" t="s">
        <v>3992</v>
      </c>
      <c r="G1199" s="662" t="s">
        <v>2238</v>
      </c>
      <c r="H1199" s="662" t="s">
        <v>2361</v>
      </c>
      <c r="I1199" s="662" t="s">
        <v>2362</v>
      </c>
      <c r="J1199" s="662" t="s">
        <v>2359</v>
      </c>
      <c r="K1199" s="662" t="s">
        <v>2363</v>
      </c>
      <c r="L1199" s="664">
        <v>1963.9982334517524</v>
      </c>
      <c r="M1199" s="664">
        <v>8</v>
      </c>
      <c r="N1199" s="665">
        <v>15711.985867614019</v>
      </c>
    </row>
    <row r="1200" spans="1:14" ht="14.4" customHeight="1" x14ac:dyDescent="0.3">
      <c r="A1200" s="660" t="s">
        <v>588</v>
      </c>
      <c r="B1200" s="661" t="s">
        <v>589</v>
      </c>
      <c r="C1200" s="662" t="s">
        <v>598</v>
      </c>
      <c r="D1200" s="663" t="s">
        <v>3987</v>
      </c>
      <c r="E1200" s="662" t="s">
        <v>616</v>
      </c>
      <c r="F1200" s="663" t="s">
        <v>3992</v>
      </c>
      <c r="G1200" s="662" t="s">
        <v>2238</v>
      </c>
      <c r="H1200" s="662" t="s">
        <v>2364</v>
      </c>
      <c r="I1200" s="662" t="s">
        <v>2365</v>
      </c>
      <c r="J1200" s="662" t="s">
        <v>2359</v>
      </c>
      <c r="K1200" s="662" t="s">
        <v>2366</v>
      </c>
      <c r="L1200" s="664">
        <v>2475.9499999999985</v>
      </c>
      <c r="M1200" s="664">
        <v>2</v>
      </c>
      <c r="N1200" s="665">
        <v>4951.8999999999969</v>
      </c>
    </row>
    <row r="1201" spans="1:14" ht="14.4" customHeight="1" x14ac:dyDescent="0.3">
      <c r="A1201" s="660" t="s">
        <v>588</v>
      </c>
      <c r="B1201" s="661" t="s">
        <v>589</v>
      </c>
      <c r="C1201" s="662" t="s">
        <v>598</v>
      </c>
      <c r="D1201" s="663" t="s">
        <v>3987</v>
      </c>
      <c r="E1201" s="662" t="s">
        <v>616</v>
      </c>
      <c r="F1201" s="663" t="s">
        <v>3992</v>
      </c>
      <c r="G1201" s="662" t="s">
        <v>2238</v>
      </c>
      <c r="H1201" s="662" t="s">
        <v>3550</v>
      </c>
      <c r="I1201" s="662" t="s">
        <v>3551</v>
      </c>
      <c r="J1201" s="662" t="s">
        <v>3552</v>
      </c>
      <c r="K1201" s="662" t="s">
        <v>1394</v>
      </c>
      <c r="L1201" s="664">
        <v>113.16308272792732</v>
      </c>
      <c r="M1201" s="664">
        <v>3</v>
      </c>
      <c r="N1201" s="665">
        <v>339.48924818378197</v>
      </c>
    </row>
    <row r="1202" spans="1:14" ht="14.4" customHeight="1" x14ac:dyDescent="0.3">
      <c r="A1202" s="660" t="s">
        <v>588</v>
      </c>
      <c r="B1202" s="661" t="s">
        <v>589</v>
      </c>
      <c r="C1202" s="662" t="s">
        <v>598</v>
      </c>
      <c r="D1202" s="663" t="s">
        <v>3987</v>
      </c>
      <c r="E1202" s="662" t="s">
        <v>616</v>
      </c>
      <c r="F1202" s="663" t="s">
        <v>3992</v>
      </c>
      <c r="G1202" s="662" t="s">
        <v>2238</v>
      </c>
      <c r="H1202" s="662" t="s">
        <v>2371</v>
      </c>
      <c r="I1202" s="662" t="s">
        <v>2372</v>
      </c>
      <c r="J1202" s="662" t="s">
        <v>2369</v>
      </c>
      <c r="K1202" s="662" t="s">
        <v>2373</v>
      </c>
      <c r="L1202" s="664">
        <v>103.43676662896421</v>
      </c>
      <c r="M1202" s="664">
        <v>24</v>
      </c>
      <c r="N1202" s="665">
        <v>2482.4823990951409</v>
      </c>
    </row>
    <row r="1203" spans="1:14" ht="14.4" customHeight="1" x14ac:dyDescent="0.3">
      <c r="A1203" s="660" t="s">
        <v>588</v>
      </c>
      <c r="B1203" s="661" t="s">
        <v>589</v>
      </c>
      <c r="C1203" s="662" t="s">
        <v>598</v>
      </c>
      <c r="D1203" s="663" t="s">
        <v>3987</v>
      </c>
      <c r="E1203" s="662" t="s">
        <v>616</v>
      </c>
      <c r="F1203" s="663" t="s">
        <v>3992</v>
      </c>
      <c r="G1203" s="662" t="s">
        <v>2238</v>
      </c>
      <c r="H1203" s="662" t="s">
        <v>3553</v>
      </c>
      <c r="I1203" s="662" t="s">
        <v>3553</v>
      </c>
      <c r="J1203" s="662" t="s">
        <v>3554</v>
      </c>
      <c r="K1203" s="662" t="s">
        <v>3555</v>
      </c>
      <c r="L1203" s="664">
        <v>65.269990620335108</v>
      </c>
      <c r="M1203" s="664">
        <v>15</v>
      </c>
      <c r="N1203" s="665">
        <v>979.04985930502653</v>
      </c>
    </row>
    <row r="1204" spans="1:14" ht="14.4" customHeight="1" x14ac:dyDescent="0.3">
      <c r="A1204" s="660" t="s">
        <v>588</v>
      </c>
      <c r="B1204" s="661" t="s">
        <v>589</v>
      </c>
      <c r="C1204" s="662" t="s">
        <v>598</v>
      </c>
      <c r="D1204" s="663" t="s">
        <v>3987</v>
      </c>
      <c r="E1204" s="662" t="s">
        <v>616</v>
      </c>
      <c r="F1204" s="663" t="s">
        <v>3992</v>
      </c>
      <c r="G1204" s="662" t="s">
        <v>2238</v>
      </c>
      <c r="H1204" s="662" t="s">
        <v>3556</v>
      </c>
      <c r="I1204" s="662" t="s">
        <v>3557</v>
      </c>
      <c r="J1204" s="662" t="s">
        <v>3558</v>
      </c>
      <c r="K1204" s="662" t="s">
        <v>1120</v>
      </c>
      <c r="L1204" s="664">
        <v>98.39</v>
      </c>
      <c r="M1204" s="664">
        <v>3</v>
      </c>
      <c r="N1204" s="665">
        <v>295.17</v>
      </c>
    </row>
    <row r="1205" spans="1:14" ht="14.4" customHeight="1" x14ac:dyDescent="0.3">
      <c r="A1205" s="660" t="s">
        <v>588</v>
      </c>
      <c r="B1205" s="661" t="s">
        <v>589</v>
      </c>
      <c r="C1205" s="662" t="s">
        <v>598</v>
      </c>
      <c r="D1205" s="663" t="s">
        <v>3987</v>
      </c>
      <c r="E1205" s="662" t="s">
        <v>616</v>
      </c>
      <c r="F1205" s="663" t="s">
        <v>3992</v>
      </c>
      <c r="G1205" s="662" t="s">
        <v>2238</v>
      </c>
      <c r="H1205" s="662" t="s">
        <v>2374</v>
      </c>
      <c r="I1205" s="662" t="s">
        <v>2375</v>
      </c>
      <c r="J1205" s="662" t="s">
        <v>2376</v>
      </c>
      <c r="K1205" s="662" t="s">
        <v>2377</v>
      </c>
      <c r="L1205" s="664">
        <v>337.47583670270006</v>
      </c>
      <c r="M1205" s="664">
        <v>10</v>
      </c>
      <c r="N1205" s="665">
        <v>3374.7583670270005</v>
      </c>
    </row>
    <row r="1206" spans="1:14" ht="14.4" customHeight="1" x14ac:dyDescent="0.3">
      <c r="A1206" s="660" t="s">
        <v>588</v>
      </c>
      <c r="B1206" s="661" t="s">
        <v>589</v>
      </c>
      <c r="C1206" s="662" t="s">
        <v>598</v>
      </c>
      <c r="D1206" s="663" t="s">
        <v>3987</v>
      </c>
      <c r="E1206" s="662" t="s">
        <v>616</v>
      </c>
      <c r="F1206" s="663" t="s">
        <v>3992</v>
      </c>
      <c r="G1206" s="662" t="s">
        <v>2238</v>
      </c>
      <c r="H1206" s="662" t="s">
        <v>2380</v>
      </c>
      <c r="I1206" s="662" t="s">
        <v>2381</v>
      </c>
      <c r="J1206" s="662" t="s">
        <v>2382</v>
      </c>
      <c r="K1206" s="662" t="s">
        <v>766</v>
      </c>
      <c r="L1206" s="664">
        <v>46.54238570635183</v>
      </c>
      <c r="M1206" s="664">
        <v>46</v>
      </c>
      <c r="N1206" s="665">
        <v>2140.9497424921842</v>
      </c>
    </row>
    <row r="1207" spans="1:14" ht="14.4" customHeight="1" x14ac:dyDescent="0.3">
      <c r="A1207" s="660" t="s">
        <v>588</v>
      </c>
      <c r="B1207" s="661" t="s">
        <v>589</v>
      </c>
      <c r="C1207" s="662" t="s">
        <v>598</v>
      </c>
      <c r="D1207" s="663" t="s">
        <v>3987</v>
      </c>
      <c r="E1207" s="662" t="s">
        <v>616</v>
      </c>
      <c r="F1207" s="663" t="s">
        <v>3992</v>
      </c>
      <c r="G1207" s="662" t="s">
        <v>2238</v>
      </c>
      <c r="H1207" s="662" t="s">
        <v>2383</v>
      </c>
      <c r="I1207" s="662" t="s">
        <v>2384</v>
      </c>
      <c r="J1207" s="662" t="s">
        <v>2385</v>
      </c>
      <c r="K1207" s="662" t="s">
        <v>2386</v>
      </c>
      <c r="L1207" s="664">
        <v>47.231969695597513</v>
      </c>
      <c r="M1207" s="664">
        <v>11</v>
      </c>
      <c r="N1207" s="665">
        <v>519.55166665157265</v>
      </c>
    </row>
    <row r="1208" spans="1:14" ht="14.4" customHeight="1" x14ac:dyDescent="0.3">
      <c r="A1208" s="660" t="s">
        <v>588</v>
      </c>
      <c r="B1208" s="661" t="s">
        <v>589</v>
      </c>
      <c r="C1208" s="662" t="s">
        <v>598</v>
      </c>
      <c r="D1208" s="663" t="s">
        <v>3987</v>
      </c>
      <c r="E1208" s="662" t="s">
        <v>616</v>
      </c>
      <c r="F1208" s="663" t="s">
        <v>3992</v>
      </c>
      <c r="G1208" s="662" t="s">
        <v>2238</v>
      </c>
      <c r="H1208" s="662" t="s">
        <v>3559</v>
      </c>
      <c r="I1208" s="662" t="s">
        <v>3560</v>
      </c>
      <c r="J1208" s="662" t="s">
        <v>3561</v>
      </c>
      <c r="K1208" s="662" t="s">
        <v>2373</v>
      </c>
      <c r="L1208" s="664">
        <v>48.960000000000015</v>
      </c>
      <c r="M1208" s="664">
        <v>2</v>
      </c>
      <c r="N1208" s="665">
        <v>97.92000000000003</v>
      </c>
    </row>
    <row r="1209" spans="1:14" ht="14.4" customHeight="1" x14ac:dyDescent="0.3">
      <c r="A1209" s="660" t="s">
        <v>588</v>
      </c>
      <c r="B1209" s="661" t="s">
        <v>589</v>
      </c>
      <c r="C1209" s="662" t="s">
        <v>598</v>
      </c>
      <c r="D1209" s="663" t="s">
        <v>3987</v>
      </c>
      <c r="E1209" s="662" t="s">
        <v>616</v>
      </c>
      <c r="F1209" s="663" t="s">
        <v>3992</v>
      </c>
      <c r="G1209" s="662" t="s">
        <v>2238</v>
      </c>
      <c r="H1209" s="662" t="s">
        <v>2387</v>
      </c>
      <c r="I1209" s="662" t="s">
        <v>2388</v>
      </c>
      <c r="J1209" s="662" t="s">
        <v>2389</v>
      </c>
      <c r="K1209" s="662" t="s">
        <v>2390</v>
      </c>
      <c r="L1209" s="664">
        <v>98.014723200385561</v>
      </c>
      <c r="M1209" s="664">
        <v>13</v>
      </c>
      <c r="N1209" s="665">
        <v>1274.1914016050123</v>
      </c>
    </row>
    <row r="1210" spans="1:14" ht="14.4" customHeight="1" x14ac:dyDescent="0.3">
      <c r="A1210" s="660" t="s">
        <v>588</v>
      </c>
      <c r="B1210" s="661" t="s">
        <v>589</v>
      </c>
      <c r="C1210" s="662" t="s">
        <v>598</v>
      </c>
      <c r="D1210" s="663" t="s">
        <v>3987</v>
      </c>
      <c r="E1210" s="662" t="s">
        <v>616</v>
      </c>
      <c r="F1210" s="663" t="s">
        <v>3992</v>
      </c>
      <c r="G1210" s="662" t="s">
        <v>2238</v>
      </c>
      <c r="H1210" s="662" t="s">
        <v>2395</v>
      </c>
      <c r="I1210" s="662" t="s">
        <v>2396</v>
      </c>
      <c r="J1210" s="662" t="s">
        <v>2385</v>
      </c>
      <c r="K1210" s="662" t="s">
        <v>2397</v>
      </c>
      <c r="L1210" s="664">
        <v>71.391388509172657</v>
      </c>
      <c r="M1210" s="664">
        <v>37</v>
      </c>
      <c r="N1210" s="665">
        <v>2641.4813748393881</v>
      </c>
    </row>
    <row r="1211" spans="1:14" ht="14.4" customHeight="1" x14ac:dyDescent="0.3">
      <c r="A1211" s="660" t="s">
        <v>588</v>
      </c>
      <c r="B1211" s="661" t="s">
        <v>589</v>
      </c>
      <c r="C1211" s="662" t="s">
        <v>598</v>
      </c>
      <c r="D1211" s="663" t="s">
        <v>3987</v>
      </c>
      <c r="E1211" s="662" t="s">
        <v>616</v>
      </c>
      <c r="F1211" s="663" t="s">
        <v>3992</v>
      </c>
      <c r="G1211" s="662" t="s">
        <v>2238</v>
      </c>
      <c r="H1211" s="662" t="s">
        <v>3562</v>
      </c>
      <c r="I1211" s="662" t="s">
        <v>3563</v>
      </c>
      <c r="J1211" s="662" t="s">
        <v>3564</v>
      </c>
      <c r="K1211" s="662" t="s">
        <v>3565</v>
      </c>
      <c r="L1211" s="664">
        <v>144.78999999999991</v>
      </c>
      <c r="M1211" s="664">
        <v>1</v>
      </c>
      <c r="N1211" s="665">
        <v>144.78999999999991</v>
      </c>
    </row>
    <row r="1212" spans="1:14" ht="14.4" customHeight="1" x14ac:dyDescent="0.3">
      <c r="A1212" s="660" t="s">
        <v>588</v>
      </c>
      <c r="B1212" s="661" t="s">
        <v>589</v>
      </c>
      <c r="C1212" s="662" t="s">
        <v>598</v>
      </c>
      <c r="D1212" s="663" t="s">
        <v>3987</v>
      </c>
      <c r="E1212" s="662" t="s">
        <v>616</v>
      </c>
      <c r="F1212" s="663" t="s">
        <v>3992</v>
      </c>
      <c r="G1212" s="662" t="s">
        <v>2238</v>
      </c>
      <c r="H1212" s="662" t="s">
        <v>3566</v>
      </c>
      <c r="I1212" s="662" t="s">
        <v>3567</v>
      </c>
      <c r="J1212" s="662" t="s">
        <v>2382</v>
      </c>
      <c r="K1212" s="662" t="s">
        <v>1029</v>
      </c>
      <c r="L1212" s="664">
        <v>105.79400000000001</v>
      </c>
      <c r="M1212" s="664">
        <v>5</v>
      </c>
      <c r="N1212" s="665">
        <v>528.97</v>
      </c>
    </row>
    <row r="1213" spans="1:14" ht="14.4" customHeight="1" x14ac:dyDescent="0.3">
      <c r="A1213" s="660" t="s">
        <v>588</v>
      </c>
      <c r="B1213" s="661" t="s">
        <v>589</v>
      </c>
      <c r="C1213" s="662" t="s">
        <v>598</v>
      </c>
      <c r="D1213" s="663" t="s">
        <v>3987</v>
      </c>
      <c r="E1213" s="662" t="s">
        <v>616</v>
      </c>
      <c r="F1213" s="663" t="s">
        <v>3992</v>
      </c>
      <c r="G1213" s="662" t="s">
        <v>2238</v>
      </c>
      <c r="H1213" s="662" t="s">
        <v>2398</v>
      </c>
      <c r="I1213" s="662" t="s">
        <v>2399</v>
      </c>
      <c r="J1213" s="662" t="s">
        <v>2400</v>
      </c>
      <c r="K1213" s="662" t="s">
        <v>2088</v>
      </c>
      <c r="L1213" s="664">
        <v>62.086737464853414</v>
      </c>
      <c r="M1213" s="664">
        <v>21</v>
      </c>
      <c r="N1213" s="665">
        <v>1303.8214867619217</v>
      </c>
    </row>
    <row r="1214" spans="1:14" ht="14.4" customHeight="1" x14ac:dyDescent="0.3">
      <c r="A1214" s="660" t="s">
        <v>588</v>
      </c>
      <c r="B1214" s="661" t="s">
        <v>589</v>
      </c>
      <c r="C1214" s="662" t="s">
        <v>598</v>
      </c>
      <c r="D1214" s="663" t="s">
        <v>3987</v>
      </c>
      <c r="E1214" s="662" t="s">
        <v>616</v>
      </c>
      <c r="F1214" s="663" t="s">
        <v>3992</v>
      </c>
      <c r="G1214" s="662" t="s">
        <v>2238</v>
      </c>
      <c r="H1214" s="662" t="s">
        <v>2401</v>
      </c>
      <c r="I1214" s="662" t="s">
        <v>2402</v>
      </c>
      <c r="J1214" s="662" t="s">
        <v>2403</v>
      </c>
      <c r="K1214" s="662" t="s">
        <v>1161</v>
      </c>
      <c r="L1214" s="664">
        <v>89.215999123997179</v>
      </c>
      <c r="M1214" s="664">
        <v>5</v>
      </c>
      <c r="N1214" s="665">
        <v>446.07999561998588</v>
      </c>
    </row>
    <row r="1215" spans="1:14" ht="14.4" customHeight="1" x14ac:dyDescent="0.3">
      <c r="A1215" s="660" t="s">
        <v>588</v>
      </c>
      <c r="B1215" s="661" t="s">
        <v>589</v>
      </c>
      <c r="C1215" s="662" t="s">
        <v>598</v>
      </c>
      <c r="D1215" s="663" t="s">
        <v>3987</v>
      </c>
      <c r="E1215" s="662" t="s">
        <v>616</v>
      </c>
      <c r="F1215" s="663" t="s">
        <v>3992</v>
      </c>
      <c r="G1215" s="662" t="s">
        <v>2238</v>
      </c>
      <c r="H1215" s="662" t="s">
        <v>3568</v>
      </c>
      <c r="I1215" s="662" t="s">
        <v>3569</v>
      </c>
      <c r="J1215" s="662" t="s">
        <v>3570</v>
      </c>
      <c r="K1215" s="662" t="s">
        <v>620</v>
      </c>
      <c r="L1215" s="664">
        <v>151.54003263937884</v>
      </c>
      <c r="M1215" s="664">
        <v>3</v>
      </c>
      <c r="N1215" s="665">
        <v>454.62009791813648</v>
      </c>
    </row>
    <row r="1216" spans="1:14" ht="14.4" customHeight="1" x14ac:dyDescent="0.3">
      <c r="A1216" s="660" t="s">
        <v>588</v>
      </c>
      <c r="B1216" s="661" t="s">
        <v>589</v>
      </c>
      <c r="C1216" s="662" t="s">
        <v>598</v>
      </c>
      <c r="D1216" s="663" t="s">
        <v>3987</v>
      </c>
      <c r="E1216" s="662" t="s">
        <v>616</v>
      </c>
      <c r="F1216" s="663" t="s">
        <v>3992</v>
      </c>
      <c r="G1216" s="662" t="s">
        <v>2238</v>
      </c>
      <c r="H1216" s="662" t="s">
        <v>2407</v>
      </c>
      <c r="I1216" s="662" t="s">
        <v>2408</v>
      </c>
      <c r="J1216" s="662" t="s">
        <v>2409</v>
      </c>
      <c r="K1216" s="662" t="s">
        <v>2410</v>
      </c>
      <c r="L1216" s="664">
        <v>30.627906211142825</v>
      </c>
      <c r="M1216" s="664">
        <v>19</v>
      </c>
      <c r="N1216" s="665">
        <v>581.93021801171369</v>
      </c>
    </row>
    <row r="1217" spans="1:14" ht="14.4" customHeight="1" x14ac:dyDescent="0.3">
      <c r="A1217" s="660" t="s">
        <v>588</v>
      </c>
      <c r="B1217" s="661" t="s">
        <v>589</v>
      </c>
      <c r="C1217" s="662" t="s">
        <v>598</v>
      </c>
      <c r="D1217" s="663" t="s">
        <v>3987</v>
      </c>
      <c r="E1217" s="662" t="s">
        <v>616</v>
      </c>
      <c r="F1217" s="663" t="s">
        <v>3992</v>
      </c>
      <c r="G1217" s="662" t="s">
        <v>2238</v>
      </c>
      <c r="H1217" s="662" t="s">
        <v>2411</v>
      </c>
      <c r="I1217" s="662" t="s">
        <v>2412</v>
      </c>
      <c r="J1217" s="662" t="s">
        <v>2413</v>
      </c>
      <c r="K1217" s="662" t="s">
        <v>2414</v>
      </c>
      <c r="L1217" s="664">
        <v>23.970007378807058</v>
      </c>
      <c r="M1217" s="664">
        <v>6</v>
      </c>
      <c r="N1217" s="665">
        <v>143.82004427284235</v>
      </c>
    </row>
    <row r="1218" spans="1:14" ht="14.4" customHeight="1" x14ac:dyDescent="0.3">
      <c r="A1218" s="660" t="s">
        <v>588</v>
      </c>
      <c r="B1218" s="661" t="s">
        <v>589</v>
      </c>
      <c r="C1218" s="662" t="s">
        <v>598</v>
      </c>
      <c r="D1218" s="663" t="s">
        <v>3987</v>
      </c>
      <c r="E1218" s="662" t="s">
        <v>616</v>
      </c>
      <c r="F1218" s="663" t="s">
        <v>3992</v>
      </c>
      <c r="G1218" s="662" t="s">
        <v>2238</v>
      </c>
      <c r="H1218" s="662" t="s">
        <v>2415</v>
      </c>
      <c r="I1218" s="662" t="s">
        <v>2416</v>
      </c>
      <c r="J1218" s="662" t="s">
        <v>2417</v>
      </c>
      <c r="K1218" s="662" t="s">
        <v>2418</v>
      </c>
      <c r="L1218" s="664">
        <v>26.110141591672615</v>
      </c>
      <c r="M1218" s="664">
        <v>1</v>
      </c>
      <c r="N1218" s="665">
        <v>26.110141591672615</v>
      </c>
    </row>
    <row r="1219" spans="1:14" ht="14.4" customHeight="1" x14ac:dyDescent="0.3">
      <c r="A1219" s="660" t="s">
        <v>588</v>
      </c>
      <c r="B1219" s="661" t="s">
        <v>589</v>
      </c>
      <c r="C1219" s="662" t="s">
        <v>598</v>
      </c>
      <c r="D1219" s="663" t="s">
        <v>3987</v>
      </c>
      <c r="E1219" s="662" t="s">
        <v>616</v>
      </c>
      <c r="F1219" s="663" t="s">
        <v>3992</v>
      </c>
      <c r="G1219" s="662" t="s">
        <v>2238</v>
      </c>
      <c r="H1219" s="662" t="s">
        <v>2419</v>
      </c>
      <c r="I1219" s="662" t="s">
        <v>2420</v>
      </c>
      <c r="J1219" s="662" t="s">
        <v>2421</v>
      </c>
      <c r="K1219" s="662" t="s">
        <v>2422</v>
      </c>
      <c r="L1219" s="664">
        <v>61.276717117265498</v>
      </c>
      <c r="M1219" s="664">
        <v>6</v>
      </c>
      <c r="N1219" s="665">
        <v>367.660302703593</v>
      </c>
    </row>
    <row r="1220" spans="1:14" ht="14.4" customHeight="1" x14ac:dyDescent="0.3">
      <c r="A1220" s="660" t="s">
        <v>588</v>
      </c>
      <c r="B1220" s="661" t="s">
        <v>589</v>
      </c>
      <c r="C1220" s="662" t="s">
        <v>598</v>
      </c>
      <c r="D1220" s="663" t="s">
        <v>3987</v>
      </c>
      <c r="E1220" s="662" t="s">
        <v>616</v>
      </c>
      <c r="F1220" s="663" t="s">
        <v>3992</v>
      </c>
      <c r="G1220" s="662" t="s">
        <v>2238</v>
      </c>
      <c r="H1220" s="662" t="s">
        <v>3571</v>
      </c>
      <c r="I1220" s="662" t="s">
        <v>3572</v>
      </c>
      <c r="J1220" s="662" t="s">
        <v>3573</v>
      </c>
      <c r="K1220" s="662" t="s">
        <v>620</v>
      </c>
      <c r="L1220" s="664">
        <v>63.886115320292902</v>
      </c>
      <c r="M1220" s="664">
        <v>8</v>
      </c>
      <c r="N1220" s="665">
        <v>511.08892256234321</v>
      </c>
    </row>
    <row r="1221" spans="1:14" ht="14.4" customHeight="1" x14ac:dyDescent="0.3">
      <c r="A1221" s="660" t="s">
        <v>588</v>
      </c>
      <c r="B1221" s="661" t="s">
        <v>589</v>
      </c>
      <c r="C1221" s="662" t="s">
        <v>598</v>
      </c>
      <c r="D1221" s="663" t="s">
        <v>3987</v>
      </c>
      <c r="E1221" s="662" t="s">
        <v>616</v>
      </c>
      <c r="F1221" s="663" t="s">
        <v>3992</v>
      </c>
      <c r="G1221" s="662" t="s">
        <v>2238</v>
      </c>
      <c r="H1221" s="662" t="s">
        <v>2423</v>
      </c>
      <c r="I1221" s="662" t="s">
        <v>2424</v>
      </c>
      <c r="J1221" s="662" t="s">
        <v>2251</v>
      </c>
      <c r="K1221" s="662" t="s">
        <v>2425</v>
      </c>
      <c r="L1221" s="664">
        <v>61.410270982926839</v>
      </c>
      <c r="M1221" s="664">
        <v>2</v>
      </c>
      <c r="N1221" s="665">
        <v>122.82054196585368</v>
      </c>
    </row>
    <row r="1222" spans="1:14" ht="14.4" customHeight="1" x14ac:dyDescent="0.3">
      <c r="A1222" s="660" t="s">
        <v>588</v>
      </c>
      <c r="B1222" s="661" t="s">
        <v>589</v>
      </c>
      <c r="C1222" s="662" t="s">
        <v>598</v>
      </c>
      <c r="D1222" s="663" t="s">
        <v>3987</v>
      </c>
      <c r="E1222" s="662" t="s">
        <v>616</v>
      </c>
      <c r="F1222" s="663" t="s">
        <v>3992</v>
      </c>
      <c r="G1222" s="662" t="s">
        <v>2238</v>
      </c>
      <c r="H1222" s="662" t="s">
        <v>3574</v>
      </c>
      <c r="I1222" s="662" t="s">
        <v>3575</v>
      </c>
      <c r="J1222" s="662" t="s">
        <v>3576</v>
      </c>
      <c r="K1222" s="662" t="s">
        <v>3577</v>
      </c>
      <c r="L1222" s="664">
        <v>82.793999308453635</v>
      </c>
      <c r="M1222" s="664">
        <v>10</v>
      </c>
      <c r="N1222" s="665">
        <v>827.93999308453635</v>
      </c>
    </row>
    <row r="1223" spans="1:14" ht="14.4" customHeight="1" x14ac:dyDescent="0.3">
      <c r="A1223" s="660" t="s">
        <v>588</v>
      </c>
      <c r="B1223" s="661" t="s">
        <v>589</v>
      </c>
      <c r="C1223" s="662" t="s">
        <v>598</v>
      </c>
      <c r="D1223" s="663" t="s">
        <v>3987</v>
      </c>
      <c r="E1223" s="662" t="s">
        <v>616</v>
      </c>
      <c r="F1223" s="663" t="s">
        <v>3992</v>
      </c>
      <c r="G1223" s="662" t="s">
        <v>2238</v>
      </c>
      <c r="H1223" s="662" t="s">
        <v>2426</v>
      </c>
      <c r="I1223" s="662" t="s">
        <v>2427</v>
      </c>
      <c r="J1223" s="662" t="s">
        <v>2428</v>
      </c>
      <c r="K1223" s="662" t="s">
        <v>2429</v>
      </c>
      <c r="L1223" s="664">
        <v>101.68285714285717</v>
      </c>
      <c r="M1223" s="664">
        <v>7</v>
      </c>
      <c r="N1223" s="665">
        <v>711.7800000000002</v>
      </c>
    </row>
    <row r="1224" spans="1:14" ht="14.4" customHeight="1" x14ac:dyDescent="0.3">
      <c r="A1224" s="660" t="s">
        <v>588</v>
      </c>
      <c r="B1224" s="661" t="s">
        <v>589</v>
      </c>
      <c r="C1224" s="662" t="s">
        <v>598</v>
      </c>
      <c r="D1224" s="663" t="s">
        <v>3987</v>
      </c>
      <c r="E1224" s="662" t="s">
        <v>616</v>
      </c>
      <c r="F1224" s="663" t="s">
        <v>3992</v>
      </c>
      <c r="G1224" s="662" t="s">
        <v>2238</v>
      </c>
      <c r="H1224" s="662" t="s">
        <v>2433</v>
      </c>
      <c r="I1224" s="662" t="s">
        <v>2434</v>
      </c>
      <c r="J1224" s="662" t="s">
        <v>2435</v>
      </c>
      <c r="K1224" s="662" t="s">
        <v>2436</v>
      </c>
      <c r="L1224" s="664">
        <v>249.84836783101898</v>
      </c>
      <c r="M1224" s="664">
        <v>11</v>
      </c>
      <c r="N1224" s="665">
        <v>2748.3320461412086</v>
      </c>
    </row>
    <row r="1225" spans="1:14" ht="14.4" customHeight="1" x14ac:dyDescent="0.3">
      <c r="A1225" s="660" t="s">
        <v>588</v>
      </c>
      <c r="B1225" s="661" t="s">
        <v>589</v>
      </c>
      <c r="C1225" s="662" t="s">
        <v>598</v>
      </c>
      <c r="D1225" s="663" t="s">
        <v>3987</v>
      </c>
      <c r="E1225" s="662" t="s">
        <v>616</v>
      </c>
      <c r="F1225" s="663" t="s">
        <v>3992</v>
      </c>
      <c r="G1225" s="662" t="s">
        <v>2238</v>
      </c>
      <c r="H1225" s="662" t="s">
        <v>2441</v>
      </c>
      <c r="I1225" s="662" t="s">
        <v>2442</v>
      </c>
      <c r="J1225" s="662" t="s">
        <v>2308</v>
      </c>
      <c r="K1225" s="662" t="s">
        <v>2443</v>
      </c>
      <c r="L1225" s="664">
        <v>74.402204500676689</v>
      </c>
      <c r="M1225" s="664">
        <v>122</v>
      </c>
      <c r="N1225" s="665">
        <v>9077.0689490825553</v>
      </c>
    </row>
    <row r="1226" spans="1:14" ht="14.4" customHeight="1" x14ac:dyDescent="0.3">
      <c r="A1226" s="660" t="s">
        <v>588</v>
      </c>
      <c r="B1226" s="661" t="s">
        <v>589</v>
      </c>
      <c r="C1226" s="662" t="s">
        <v>598</v>
      </c>
      <c r="D1226" s="663" t="s">
        <v>3987</v>
      </c>
      <c r="E1226" s="662" t="s">
        <v>616</v>
      </c>
      <c r="F1226" s="663" t="s">
        <v>3992</v>
      </c>
      <c r="G1226" s="662" t="s">
        <v>2238</v>
      </c>
      <c r="H1226" s="662" t="s">
        <v>3578</v>
      </c>
      <c r="I1226" s="662" t="s">
        <v>3579</v>
      </c>
      <c r="J1226" s="662" t="s">
        <v>2255</v>
      </c>
      <c r="K1226" s="662" t="s">
        <v>3580</v>
      </c>
      <c r="L1226" s="664">
        <v>376.43</v>
      </c>
      <c r="M1226" s="664">
        <v>2</v>
      </c>
      <c r="N1226" s="665">
        <v>752.86</v>
      </c>
    </row>
    <row r="1227" spans="1:14" ht="14.4" customHeight="1" x14ac:dyDescent="0.3">
      <c r="A1227" s="660" t="s">
        <v>588</v>
      </c>
      <c r="B1227" s="661" t="s">
        <v>589</v>
      </c>
      <c r="C1227" s="662" t="s">
        <v>598</v>
      </c>
      <c r="D1227" s="663" t="s">
        <v>3987</v>
      </c>
      <c r="E1227" s="662" t="s">
        <v>616</v>
      </c>
      <c r="F1227" s="663" t="s">
        <v>3992</v>
      </c>
      <c r="G1227" s="662" t="s">
        <v>2238</v>
      </c>
      <c r="H1227" s="662" t="s">
        <v>2444</v>
      </c>
      <c r="I1227" s="662" t="s">
        <v>2445</v>
      </c>
      <c r="J1227" s="662" t="s">
        <v>2446</v>
      </c>
      <c r="K1227" s="662" t="s">
        <v>2447</v>
      </c>
      <c r="L1227" s="664">
        <v>70.921926256493947</v>
      </c>
      <c r="M1227" s="664">
        <v>350</v>
      </c>
      <c r="N1227" s="665">
        <v>24822.674189772883</v>
      </c>
    </row>
    <row r="1228" spans="1:14" ht="14.4" customHeight="1" x14ac:dyDescent="0.3">
      <c r="A1228" s="660" t="s">
        <v>588</v>
      </c>
      <c r="B1228" s="661" t="s">
        <v>589</v>
      </c>
      <c r="C1228" s="662" t="s">
        <v>598</v>
      </c>
      <c r="D1228" s="663" t="s">
        <v>3987</v>
      </c>
      <c r="E1228" s="662" t="s">
        <v>616</v>
      </c>
      <c r="F1228" s="663" t="s">
        <v>3992</v>
      </c>
      <c r="G1228" s="662" t="s">
        <v>2238</v>
      </c>
      <c r="H1228" s="662" t="s">
        <v>3581</v>
      </c>
      <c r="I1228" s="662" t="s">
        <v>3582</v>
      </c>
      <c r="J1228" s="662" t="s">
        <v>3583</v>
      </c>
      <c r="K1228" s="662" t="s">
        <v>3584</v>
      </c>
      <c r="L1228" s="664">
        <v>28.089999999999996</v>
      </c>
      <c r="M1228" s="664">
        <v>2</v>
      </c>
      <c r="N1228" s="665">
        <v>56.179999999999993</v>
      </c>
    </row>
    <row r="1229" spans="1:14" ht="14.4" customHeight="1" x14ac:dyDescent="0.3">
      <c r="A1229" s="660" t="s">
        <v>588</v>
      </c>
      <c r="B1229" s="661" t="s">
        <v>589</v>
      </c>
      <c r="C1229" s="662" t="s">
        <v>598</v>
      </c>
      <c r="D1229" s="663" t="s">
        <v>3987</v>
      </c>
      <c r="E1229" s="662" t="s">
        <v>616</v>
      </c>
      <c r="F1229" s="663" t="s">
        <v>3992</v>
      </c>
      <c r="G1229" s="662" t="s">
        <v>2238</v>
      </c>
      <c r="H1229" s="662" t="s">
        <v>2455</v>
      </c>
      <c r="I1229" s="662" t="s">
        <v>2456</v>
      </c>
      <c r="J1229" s="662" t="s">
        <v>2457</v>
      </c>
      <c r="K1229" s="662" t="s">
        <v>2458</v>
      </c>
      <c r="L1229" s="664">
        <v>89.532000000000011</v>
      </c>
      <c r="M1229" s="664">
        <v>5</v>
      </c>
      <c r="N1229" s="665">
        <v>447.66000000000008</v>
      </c>
    </row>
    <row r="1230" spans="1:14" ht="14.4" customHeight="1" x14ac:dyDescent="0.3">
      <c r="A1230" s="660" t="s">
        <v>588</v>
      </c>
      <c r="B1230" s="661" t="s">
        <v>589</v>
      </c>
      <c r="C1230" s="662" t="s">
        <v>598</v>
      </c>
      <c r="D1230" s="663" t="s">
        <v>3987</v>
      </c>
      <c r="E1230" s="662" t="s">
        <v>616</v>
      </c>
      <c r="F1230" s="663" t="s">
        <v>3992</v>
      </c>
      <c r="G1230" s="662" t="s">
        <v>2238</v>
      </c>
      <c r="H1230" s="662" t="s">
        <v>3585</v>
      </c>
      <c r="I1230" s="662" t="s">
        <v>3586</v>
      </c>
      <c r="J1230" s="662" t="s">
        <v>3587</v>
      </c>
      <c r="K1230" s="662" t="s">
        <v>1753</v>
      </c>
      <c r="L1230" s="664">
        <v>151.636146238279</v>
      </c>
      <c r="M1230" s="664">
        <v>1</v>
      </c>
      <c r="N1230" s="665">
        <v>151.636146238279</v>
      </c>
    </row>
    <row r="1231" spans="1:14" ht="14.4" customHeight="1" x14ac:dyDescent="0.3">
      <c r="A1231" s="660" t="s">
        <v>588</v>
      </c>
      <c r="B1231" s="661" t="s">
        <v>589</v>
      </c>
      <c r="C1231" s="662" t="s">
        <v>598</v>
      </c>
      <c r="D1231" s="663" t="s">
        <v>3987</v>
      </c>
      <c r="E1231" s="662" t="s">
        <v>616</v>
      </c>
      <c r="F1231" s="663" t="s">
        <v>3992</v>
      </c>
      <c r="G1231" s="662" t="s">
        <v>2238</v>
      </c>
      <c r="H1231" s="662" t="s">
        <v>3588</v>
      </c>
      <c r="I1231" s="662" t="s">
        <v>3589</v>
      </c>
      <c r="J1231" s="662" t="s">
        <v>3564</v>
      </c>
      <c r="K1231" s="662" t="s">
        <v>3590</v>
      </c>
      <c r="L1231" s="664">
        <v>117.17833333333336</v>
      </c>
      <c r="M1231" s="664">
        <v>6</v>
      </c>
      <c r="N1231" s="665">
        <v>703.07000000000016</v>
      </c>
    </row>
    <row r="1232" spans="1:14" ht="14.4" customHeight="1" x14ac:dyDescent="0.3">
      <c r="A1232" s="660" t="s">
        <v>588</v>
      </c>
      <c r="B1232" s="661" t="s">
        <v>589</v>
      </c>
      <c r="C1232" s="662" t="s">
        <v>598</v>
      </c>
      <c r="D1232" s="663" t="s">
        <v>3987</v>
      </c>
      <c r="E1232" s="662" t="s">
        <v>616</v>
      </c>
      <c r="F1232" s="663" t="s">
        <v>3992</v>
      </c>
      <c r="G1232" s="662" t="s">
        <v>2238</v>
      </c>
      <c r="H1232" s="662" t="s">
        <v>3591</v>
      </c>
      <c r="I1232" s="662" t="s">
        <v>1418</v>
      </c>
      <c r="J1232" s="662" t="s">
        <v>3592</v>
      </c>
      <c r="K1232" s="662" t="s">
        <v>3593</v>
      </c>
      <c r="L1232" s="664">
        <v>103.35000000000002</v>
      </c>
      <c r="M1232" s="664">
        <v>1</v>
      </c>
      <c r="N1232" s="665">
        <v>103.35000000000002</v>
      </c>
    </row>
    <row r="1233" spans="1:14" ht="14.4" customHeight="1" x14ac:dyDescent="0.3">
      <c r="A1233" s="660" t="s">
        <v>588</v>
      </c>
      <c r="B1233" s="661" t="s">
        <v>589</v>
      </c>
      <c r="C1233" s="662" t="s">
        <v>598</v>
      </c>
      <c r="D1233" s="663" t="s">
        <v>3987</v>
      </c>
      <c r="E1233" s="662" t="s">
        <v>616</v>
      </c>
      <c r="F1233" s="663" t="s">
        <v>3992</v>
      </c>
      <c r="G1233" s="662" t="s">
        <v>2238</v>
      </c>
      <c r="H1233" s="662" t="s">
        <v>2463</v>
      </c>
      <c r="I1233" s="662" t="s">
        <v>2464</v>
      </c>
      <c r="J1233" s="662" t="s">
        <v>2465</v>
      </c>
      <c r="K1233" s="662" t="s">
        <v>996</v>
      </c>
      <c r="L1233" s="664">
        <v>97.9</v>
      </c>
      <c r="M1233" s="664">
        <v>2</v>
      </c>
      <c r="N1233" s="665">
        <v>195.8</v>
      </c>
    </row>
    <row r="1234" spans="1:14" ht="14.4" customHeight="1" x14ac:dyDescent="0.3">
      <c r="A1234" s="660" t="s">
        <v>588</v>
      </c>
      <c r="B1234" s="661" t="s">
        <v>589</v>
      </c>
      <c r="C1234" s="662" t="s">
        <v>598</v>
      </c>
      <c r="D1234" s="663" t="s">
        <v>3987</v>
      </c>
      <c r="E1234" s="662" t="s">
        <v>616</v>
      </c>
      <c r="F1234" s="663" t="s">
        <v>3992</v>
      </c>
      <c r="G1234" s="662" t="s">
        <v>2238</v>
      </c>
      <c r="H1234" s="662" t="s">
        <v>2466</v>
      </c>
      <c r="I1234" s="662" t="s">
        <v>2467</v>
      </c>
      <c r="J1234" s="662" t="s">
        <v>2468</v>
      </c>
      <c r="K1234" s="662" t="s">
        <v>996</v>
      </c>
      <c r="L1234" s="664">
        <v>73.397925513916334</v>
      </c>
      <c r="M1234" s="664">
        <v>5</v>
      </c>
      <c r="N1234" s="665">
        <v>366.98962756958167</v>
      </c>
    </row>
    <row r="1235" spans="1:14" ht="14.4" customHeight="1" x14ac:dyDescent="0.3">
      <c r="A1235" s="660" t="s">
        <v>588</v>
      </c>
      <c r="B1235" s="661" t="s">
        <v>589</v>
      </c>
      <c r="C1235" s="662" t="s">
        <v>598</v>
      </c>
      <c r="D1235" s="663" t="s">
        <v>3987</v>
      </c>
      <c r="E1235" s="662" t="s">
        <v>616</v>
      </c>
      <c r="F1235" s="663" t="s">
        <v>3992</v>
      </c>
      <c r="G1235" s="662" t="s">
        <v>2238</v>
      </c>
      <c r="H1235" s="662" t="s">
        <v>2469</v>
      </c>
      <c r="I1235" s="662" t="s">
        <v>2470</v>
      </c>
      <c r="J1235" s="662" t="s">
        <v>2471</v>
      </c>
      <c r="K1235" s="662" t="s">
        <v>2472</v>
      </c>
      <c r="L1235" s="664">
        <v>41.51993880795068</v>
      </c>
      <c r="M1235" s="664">
        <v>3</v>
      </c>
      <c r="N1235" s="665">
        <v>124.55981642385204</v>
      </c>
    </row>
    <row r="1236" spans="1:14" ht="14.4" customHeight="1" x14ac:dyDescent="0.3">
      <c r="A1236" s="660" t="s">
        <v>588</v>
      </c>
      <c r="B1236" s="661" t="s">
        <v>589</v>
      </c>
      <c r="C1236" s="662" t="s">
        <v>598</v>
      </c>
      <c r="D1236" s="663" t="s">
        <v>3987</v>
      </c>
      <c r="E1236" s="662" t="s">
        <v>616</v>
      </c>
      <c r="F1236" s="663" t="s">
        <v>3992</v>
      </c>
      <c r="G1236" s="662" t="s">
        <v>2238</v>
      </c>
      <c r="H1236" s="662" t="s">
        <v>2476</v>
      </c>
      <c r="I1236" s="662" t="s">
        <v>2476</v>
      </c>
      <c r="J1236" s="662" t="s">
        <v>2477</v>
      </c>
      <c r="K1236" s="662" t="s">
        <v>2478</v>
      </c>
      <c r="L1236" s="664">
        <v>51.44</v>
      </c>
      <c r="M1236" s="664">
        <v>1</v>
      </c>
      <c r="N1236" s="665">
        <v>51.44</v>
      </c>
    </row>
    <row r="1237" spans="1:14" ht="14.4" customHeight="1" x14ac:dyDescent="0.3">
      <c r="A1237" s="660" t="s">
        <v>588</v>
      </c>
      <c r="B1237" s="661" t="s">
        <v>589</v>
      </c>
      <c r="C1237" s="662" t="s">
        <v>598</v>
      </c>
      <c r="D1237" s="663" t="s">
        <v>3987</v>
      </c>
      <c r="E1237" s="662" t="s">
        <v>616</v>
      </c>
      <c r="F1237" s="663" t="s">
        <v>3992</v>
      </c>
      <c r="G1237" s="662" t="s">
        <v>2238</v>
      </c>
      <c r="H1237" s="662" t="s">
        <v>3594</v>
      </c>
      <c r="I1237" s="662" t="s">
        <v>3595</v>
      </c>
      <c r="J1237" s="662" t="s">
        <v>2435</v>
      </c>
      <c r="K1237" s="662" t="s">
        <v>3596</v>
      </c>
      <c r="L1237" s="664">
        <v>958.03874135291528</v>
      </c>
      <c r="M1237" s="664">
        <v>14</v>
      </c>
      <c r="N1237" s="665">
        <v>13412.542378940814</v>
      </c>
    </row>
    <row r="1238" spans="1:14" ht="14.4" customHeight="1" x14ac:dyDescent="0.3">
      <c r="A1238" s="660" t="s">
        <v>588</v>
      </c>
      <c r="B1238" s="661" t="s">
        <v>589</v>
      </c>
      <c r="C1238" s="662" t="s">
        <v>598</v>
      </c>
      <c r="D1238" s="663" t="s">
        <v>3987</v>
      </c>
      <c r="E1238" s="662" t="s">
        <v>616</v>
      </c>
      <c r="F1238" s="663" t="s">
        <v>3992</v>
      </c>
      <c r="G1238" s="662" t="s">
        <v>2238</v>
      </c>
      <c r="H1238" s="662" t="s">
        <v>2483</v>
      </c>
      <c r="I1238" s="662" t="s">
        <v>2484</v>
      </c>
      <c r="J1238" s="662" t="s">
        <v>2285</v>
      </c>
      <c r="K1238" s="662" t="s">
        <v>2485</v>
      </c>
      <c r="L1238" s="664">
        <v>356.49999999999994</v>
      </c>
      <c r="M1238" s="664">
        <v>3</v>
      </c>
      <c r="N1238" s="665">
        <v>1069.4999999999998</v>
      </c>
    </row>
    <row r="1239" spans="1:14" ht="14.4" customHeight="1" x14ac:dyDescent="0.3">
      <c r="A1239" s="660" t="s">
        <v>588</v>
      </c>
      <c r="B1239" s="661" t="s">
        <v>589</v>
      </c>
      <c r="C1239" s="662" t="s">
        <v>598</v>
      </c>
      <c r="D1239" s="663" t="s">
        <v>3987</v>
      </c>
      <c r="E1239" s="662" t="s">
        <v>616</v>
      </c>
      <c r="F1239" s="663" t="s">
        <v>3992</v>
      </c>
      <c r="G1239" s="662" t="s">
        <v>2238</v>
      </c>
      <c r="H1239" s="662" t="s">
        <v>2486</v>
      </c>
      <c r="I1239" s="662" t="s">
        <v>2487</v>
      </c>
      <c r="J1239" s="662" t="s">
        <v>2285</v>
      </c>
      <c r="K1239" s="662" t="s">
        <v>2488</v>
      </c>
      <c r="L1239" s="664">
        <v>414.00000000000006</v>
      </c>
      <c r="M1239" s="664">
        <v>2</v>
      </c>
      <c r="N1239" s="665">
        <v>828.00000000000011</v>
      </c>
    </row>
    <row r="1240" spans="1:14" ht="14.4" customHeight="1" x14ac:dyDescent="0.3">
      <c r="A1240" s="660" t="s">
        <v>588</v>
      </c>
      <c r="B1240" s="661" t="s">
        <v>589</v>
      </c>
      <c r="C1240" s="662" t="s">
        <v>598</v>
      </c>
      <c r="D1240" s="663" t="s">
        <v>3987</v>
      </c>
      <c r="E1240" s="662" t="s">
        <v>616</v>
      </c>
      <c r="F1240" s="663" t="s">
        <v>3992</v>
      </c>
      <c r="G1240" s="662" t="s">
        <v>2238</v>
      </c>
      <c r="H1240" s="662" t="s">
        <v>2489</v>
      </c>
      <c r="I1240" s="662" t="s">
        <v>2490</v>
      </c>
      <c r="J1240" s="662" t="s">
        <v>2491</v>
      </c>
      <c r="K1240" s="662" t="s">
        <v>1785</v>
      </c>
      <c r="L1240" s="664">
        <v>97.760506421984516</v>
      </c>
      <c r="M1240" s="664">
        <v>1</v>
      </c>
      <c r="N1240" s="665">
        <v>97.760506421984516</v>
      </c>
    </row>
    <row r="1241" spans="1:14" ht="14.4" customHeight="1" x14ac:dyDescent="0.3">
      <c r="A1241" s="660" t="s">
        <v>588</v>
      </c>
      <c r="B1241" s="661" t="s">
        <v>589</v>
      </c>
      <c r="C1241" s="662" t="s">
        <v>598</v>
      </c>
      <c r="D1241" s="663" t="s">
        <v>3987</v>
      </c>
      <c r="E1241" s="662" t="s">
        <v>616</v>
      </c>
      <c r="F1241" s="663" t="s">
        <v>3992</v>
      </c>
      <c r="G1241" s="662" t="s">
        <v>2238</v>
      </c>
      <c r="H1241" s="662" t="s">
        <v>3597</v>
      </c>
      <c r="I1241" s="662" t="s">
        <v>3598</v>
      </c>
      <c r="J1241" s="662" t="s">
        <v>3599</v>
      </c>
      <c r="K1241" s="662" t="s">
        <v>3600</v>
      </c>
      <c r="L1241" s="664">
        <v>171.81999999999996</v>
      </c>
      <c r="M1241" s="664">
        <v>2</v>
      </c>
      <c r="N1241" s="665">
        <v>343.63999999999993</v>
      </c>
    </row>
    <row r="1242" spans="1:14" ht="14.4" customHeight="1" x14ac:dyDescent="0.3">
      <c r="A1242" s="660" t="s">
        <v>588</v>
      </c>
      <c r="B1242" s="661" t="s">
        <v>589</v>
      </c>
      <c r="C1242" s="662" t="s">
        <v>598</v>
      </c>
      <c r="D1242" s="663" t="s">
        <v>3987</v>
      </c>
      <c r="E1242" s="662" t="s">
        <v>616</v>
      </c>
      <c r="F1242" s="663" t="s">
        <v>3992</v>
      </c>
      <c r="G1242" s="662" t="s">
        <v>2238</v>
      </c>
      <c r="H1242" s="662" t="s">
        <v>3601</v>
      </c>
      <c r="I1242" s="662" t="s">
        <v>3602</v>
      </c>
      <c r="J1242" s="662" t="s">
        <v>3603</v>
      </c>
      <c r="K1242" s="662" t="s">
        <v>3604</v>
      </c>
      <c r="L1242" s="664">
        <v>128.92999999999989</v>
      </c>
      <c r="M1242" s="664">
        <v>1</v>
      </c>
      <c r="N1242" s="665">
        <v>128.92999999999989</v>
      </c>
    </row>
    <row r="1243" spans="1:14" ht="14.4" customHeight="1" x14ac:dyDescent="0.3">
      <c r="A1243" s="660" t="s">
        <v>588</v>
      </c>
      <c r="B1243" s="661" t="s">
        <v>589</v>
      </c>
      <c r="C1243" s="662" t="s">
        <v>598</v>
      </c>
      <c r="D1243" s="663" t="s">
        <v>3987</v>
      </c>
      <c r="E1243" s="662" t="s">
        <v>616</v>
      </c>
      <c r="F1243" s="663" t="s">
        <v>3992</v>
      </c>
      <c r="G1243" s="662" t="s">
        <v>2238</v>
      </c>
      <c r="H1243" s="662" t="s">
        <v>2495</v>
      </c>
      <c r="I1243" s="662" t="s">
        <v>2496</v>
      </c>
      <c r="J1243" s="662" t="s">
        <v>2497</v>
      </c>
      <c r="K1243" s="662" t="s">
        <v>2498</v>
      </c>
      <c r="L1243" s="664">
        <v>380.85351553615675</v>
      </c>
      <c r="M1243" s="664">
        <v>122</v>
      </c>
      <c r="N1243" s="665">
        <v>46464.128895411122</v>
      </c>
    </row>
    <row r="1244" spans="1:14" ht="14.4" customHeight="1" x14ac:dyDescent="0.3">
      <c r="A1244" s="660" t="s">
        <v>588</v>
      </c>
      <c r="B1244" s="661" t="s">
        <v>589</v>
      </c>
      <c r="C1244" s="662" t="s">
        <v>598</v>
      </c>
      <c r="D1244" s="663" t="s">
        <v>3987</v>
      </c>
      <c r="E1244" s="662" t="s">
        <v>616</v>
      </c>
      <c r="F1244" s="663" t="s">
        <v>3992</v>
      </c>
      <c r="G1244" s="662" t="s">
        <v>2238</v>
      </c>
      <c r="H1244" s="662" t="s">
        <v>2499</v>
      </c>
      <c r="I1244" s="662" t="s">
        <v>2500</v>
      </c>
      <c r="J1244" s="662" t="s">
        <v>2382</v>
      </c>
      <c r="K1244" s="662" t="s">
        <v>2501</v>
      </c>
      <c r="L1244" s="664">
        <v>62.038136889359308</v>
      </c>
      <c r="M1244" s="664">
        <v>43</v>
      </c>
      <c r="N1244" s="665">
        <v>2667.6398862424503</v>
      </c>
    </row>
    <row r="1245" spans="1:14" ht="14.4" customHeight="1" x14ac:dyDescent="0.3">
      <c r="A1245" s="660" t="s">
        <v>588</v>
      </c>
      <c r="B1245" s="661" t="s">
        <v>589</v>
      </c>
      <c r="C1245" s="662" t="s">
        <v>598</v>
      </c>
      <c r="D1245" s="663" t="s">
        <v>3987</v>
      </c>
      <c r="E1245" s="662" t="s">
        <v>616</v>
      </c>
      <c r="F1245" s="663" t="s">
        <v>3992</v>
      </c>
      <c r="G1245" s="662" t="s">
        <v>2238</v>
      </c>
      <c r="H1245" s="662" t="s">
        <v>3605</v>
      </c>
      <c r="I1245" s="662" t="s">
        <v>3606</v>
      </c>
      <c r="J1245" s="662" t="s">
        <v>3607</v>
      </c>
      <c r="K1245" s="662" t="s">
        <v>3608</v>
      </c>
      <c r="L1245" s="664">
        <v>182.54999999999998</v>
      </c>
      <c r="M1245" s="664">
        <v>1</v>
      </c>
      <c r="N1245" s="665">
        <v>182.54999999999998</v>
      </c>
    </row>
    <row r="1246" spans="1:14" ht="14.4" customHeight="1" x14ac:dyDescent="0.3">
      <c r="A1246" s="660" t="s">
        <v>588</v>
      </c>
      <c r="B1246" s="661" t="s">
        <v>589</v>
      </c>
      <c r="C1246" s="662" t="s">
        <v>598</v>
      </c>
      <c r="D1246" s="663" t="s">
        <v>3987</v>
      </c>
      <c r="E1246" s="662" t="s">
        <v>616</v>
      </c>
      <c r="F1246" s="663" t="s">
        <v>3992</v>
      </c>
      <c r="G1246" s="662" t="s">
        <v>2238</v>
      </c>
      <c r="H1246" s="662" t="s">
        <v>3609</v>
      </c>
      <c r="I1246" s="662" t="s">
        <v>3610</v>
      </c>
      <c r="J1246" s="662" t="s">
        <v>2322</v>
      </c>
      <c r="K1246" s="662" t="s">
        <v>3611</v>
      </c>
      <c r="L1246" s="664">
        <v>250.82000000000005</v>
      </c>
      <c r="M1246" s="664">
        <v>2</v>
      </c>
      <c r="N1246" s="665">
        <v>501.6400000000001</v>
      </c>
    </row>
    <row r="1247" spans="1:14" ht="14.4" customHeight="1" x14ac:dyDescent="0.3">
      <c r="A1247" s="660" t="s">
        <v>588</v>
      </c>
      <c r="B1247" s="661" t="s">
        <v>589</v>
      </c>
      <c r="C1247" s="662" t="s">
        <v>598</v>
      </c>
      <c r="D1247" s="663" t="s">
        <v>3987</v>
      </c>
      <c r="E1247" s="662" t="s">
        <v>616</v>
      </c>
      <c r="F1247" s="663" t="s">
        <v>3992</v>
      </c>
      <c r="G1247" s="662" t="s">
        <v>2238</v>
      </c>
      <c r="H1247" s="662" t="s">
        <v>2502</v>
      </c>
      <c r="I1247" s="662" t="s">
        <v>2503</v>
      </c>
      <c r="J1247" s="662" t="s">
        <v>2504</v>
      </c>
      <c r="K1247" s="662" t="s">
        <v>2505</v>
      </c>
      <c r="L1247" s="664">
        <v>162.14666666666662</v>
      </c>
      <c r="M1247" s="664">
        <v>9</v>
      </c>
      <c r="N1247" s="665">
        <v>1459.3199999999995</v>
      </c>
    </row>
    <row r="1248" spans="1:14" ht="14.4" customHeight="1" x14ac:dyDescent="0.3">
      <c r="A1248" s="660" t="s">
        <v>588</v>
      </c>
      <c r="B1248" s="661" t="s">
        <v>589</v>
      </c>
      <c r="C1248" s="662" t="s">
        <v>598</v>
      </c>
      <c r="D1248" s="663" t="s">
        <v>3987</v>
      </c>
      <c r="E1248" s="662" t="s">
        <v>616</v>
      </c>
      <c r="F1248" s="663" t="s">
        <v>3992</v>
      </c>
      <c r="G1248" s="662" t="s">
        <v>2238</v>
      </c>
      <c r="H1248" s="662" t="s">
        <v>2506</v>
      </c>
      <c r="I1248" s="662" t="s">
        <v>2507</v>
      </c>
      <c r="J1248" s="662" t="s">
        <v>2508</v>
      </c>
      <c r="K1248" s="662" t="s">
        <v>1604</v>
      </c>
      <c r="L1248" s="664">
        <v>29.559979660529354</v>
      </c>
      <c r="M1248" s="664">
        <v>30</v>
      </c>
      <c r="N1248" s="665">
        <v>886.79938981588066</v>
      </c>
    </row>
    <row r="1249" spans="1:14" ht="14.4" customHeight="1" x14ac:dyDescent="0.3">
      <c r="A1249" s="660" t="s">
        <v>588</v>
      </c>
      <c r="B1249" s="661" t="s">
        <v>589</v>
      </c>
      <c r="C1249" s="662" t="s">
        <v>598</v>
      </c>
      <c r="D1249" s="663" t="s">
        <v>3987</v>
      </c>
      <c r="E1249" s="662" t="s">
        <v>616</v>
      </c>
      <c r="F1249" s="663" t="s">
        <v>3992</v>
      </c>
      <c r="G1249" s="662" t="s">
        <v>2238</v>
      </c>
      <c r="H1249" s="662" t="s">
        <v>2509</v>
      </c>
      <c r="I1249" s="662" t="s">
        <v>2510</v>
      </c>
      <c r="J1249" s="662" t="s">
        <v>2511</v>
      </c>
      <c r="K1249" s="662" t="s">
        <v>2512</v>
      </c>
      <c r="L1249" s="664">
        <v>96.550036822645765</v>
      </c>
      <c r="M1249" s="664">
        <v>3</v>
      </c>
      <c r="N1249" s="665">
        <v>289.65011046793728</v>
      </c>
    </row>
    <row r="1250" spans="1:14" ht="14.4" customHeight="1" x14ac:dyDescent="0.3">
      <c r="A1250" s="660" t="s">
        <v>588</v>
      </c>
      <c r="B1250" s="661" t="s">
        <v>589</v>
      </c>
      <c r="C1250" s="662" t="s">
        <v>598</v>
      </c>
      <c r="D1250" s="663" t="s">
        <v>3987</v>
      </c>
      <c r="E1250" s="662" t="s">
        <v>616</v>
      </c>
      <c r="F1250" s="663" t="s">
        <v>3992</v>
      </c>
      <c r="G1250" s="662" t="s">
        <v>2238</v>
      </c>
      <c r="H1250" s="662" t="s">
        <v>3612</v>
      </c>
      <c r="I1250" s="662" t="s">
        <v>3613</v>
      </c>
      <c r="J1250" s="662" t="s">
        <v>3614</v>
      </c>
      <c r="K1250" s="662" t="s">
        <v>3615</v>
      </c>
      <c r="L1250" s="664">
        <v>84.180060703847474</v>
      </c>
      <c r="M1250" s="664">
        <v>7</v>
      </c>
      <c r="N1250" s="665">
        <v>589.26042492693227</v>
      </c>
    </row>
    <row r="1251" spans="1:14" ht="14.4" customHeight="1" x14ac:dyDescent="0.3">
      <c r="A1251" s="660" t="s">
        <v>588</v>
      </c>
      <c r="B1251" s="661" t="s">
        <v>589</v>
      </c>
      <c r="C1251" s="662" t="s">
        <v>598</v>
      </c>
      <c r="D1251" s="663" t="s">
        <v>3987</v>
      </c>
      <c r="E1251" s="662" t="s">
        <v>616</v>
      </c>
      <c r="F1251" s="663" t="s">
        <v>3992</v>
      </c>
      <c r="G1251" s="662" t="s">
        <v>2238</v>
      </c>
      <c r="H1251" s="662" t="s">
        <v>2517</v>
      </c>
      <c r="I1251" s="662" t="s">
        <v>2518</v>
      </c>
      <c r="J1251" s="662" t="s">
        <v>2519</v>
      </c>
      <c r="K1251" s="662" t="s">
        <v>2520</v>
      </c>
      <c r="L1251" s="664">
        <v>317.69999999999987</v>
      </c>
      <c r="M1251" s="664">
        <v>1</v>
      </c>
      <c r="N1251" s="665">
        <v>317.69999999999987</v>
      </c>
    </row>
    <row r="1252" spans="1:14" ht="14.4" customHeight="1" x14ac:dyDescent="0.3">
      <c r="A1252" s="660" t="s">
        <v>588</v>
      </c>
      <c r="B1252" s="661" t="s">
        <v>589</v>
      </c>
      <c r="C1252" s="662" t="s">
        <v>598</v>
      </c>
      <c r="D1252" s="663" t="s">
        <v>3987</v>
      </c>
      <c r="E1252" s="662" t="s">
        <v>616</v>
      </c>
      <c r="F1252" s="663" t="s">
        <v>3992</v>
      </c>
      <c r="G1252" s="662" t="s">
        <v>2238</v>
      </c>
      <c r="H1252" s="662" t="s">
        <v>2521</v>
      </c>
      <c r="I1252" s="662" t="s">
        <v>2521</v>
      </c>
      <c r="J1252" s="662" t="s">
        <v>2522</v>
      </c>
      <c r="K1252" s="662" t="s">
        <v>2523</v>
      </c>
      <c r="L1252" s="664">
        <v>95.401289341537392</v>
      </c>
      <c r="M1252" s="664">
        <v>42.315999999999995</v>
      </c>
      <c r="N1252" s="665">
        <v>4037.0009597764956</v>
      </c>
    </row>
    <row r="1253" spans="1:14" ht="14.4" customHeight="1" x14ac:dyDescent="0.3">
      <c r="A1253" s="660" t="s">
        <v>588</v>
      </c>
      <c r="B1253" s="661" t="s">
        <v>589</v>
      </c>
      <c r="C1253" s="662" t="s">
        <v>598</v>
      </c>
      <c r="D1253" s="663" t="s">
        <v>3987</v>
      </c>
      <c r="E1253" s="662" t="s">
        <v>616</v>
      </c>
      <c r="F1253" s="663" t="s">
        <v>3992</v>
      </c>
      <c r="G1253" s="662" t="s">
        <v>2238</v>
      </c>
      <c r="H1253" s="662" t="s">
        <v>2524</v>
      </c>
      <c r="I1253" s="662" t="s">
        <v>2525</v>
      </c>
      <c r="J1253" s="662" t="s">
        <v>2522</v>
      </c>
      <c r="K1253" s="662" t="s">
        <v>2526</v>
      </c>
      <c r="L1253" s="664">
        <v>233.59145584889745</v>
      </c>
      <c r="M1253" s="664">
        <v>262.77270989999988</v>
      </c>
      <c r="N1253" s="665">
        <v>61381.459862900963</v>
      </c>
    </row>
    <row r="1254" spans="1:14" ht="14.4" customHeight="1" x14ac:dyDescent="0.3">
      <c r="A1254" s="660" t="s">
        <v>588</v>
      </c>
      <c r="B1254" s="661" t="s">
        <v>589</v>
      </c>
      <c r="C1254" s="662" t="s">
        <v>598</v>
      </c>
      <c r="D1254" s="663" t="s">
        <v>3987</v>
      </c>
      <c r="E1254" s="662" t="s">
        <v>616</v>
      </c>
      <c r="F1254" s="663" t="s">
        <v>3992</v>
      </c>
      <c r="G1254" s="662" t="s">
        <v>2238</v>
      </c>
      <c r="H1254" s="662" t="s">
        <v>2531</v>
      </c>
      <c r="I1254" s="662" t="s">
        <v>2531</v>
      </c>
      <c r="J1254" s="662" t="s">
        <v>2532</v>
      </c>
      <c r="K1254" s="662" t="s">
        <v>2533</v>
      </c>
      <c r="L1254" s="664">
        <v>622.78066295830195</v>
      </c>
      <c r="M1254" s="664">
        <v>77.433185199999969</v>
      </c>
      <c r="N1254" s="665">
        <v>48223.890413828951</v>
      </c>
    </row>
    <row r="1255" spans="1:14" ht="14.4" customHeight="1" x14ac:dyDescent="0.3">
      <c r="A1255" s="660" t="s">
        <v>588</v>
      </c>
      <c r="B1255" s="661" t="s">
        <v>589</v>
      </c>
      <c r="C1255" s="662" t="s">
        <v>598</v>
      </c>
      <c r="D1255" s="663" t="s">
        <v>3987</v>
      </c>
      <c r="E1255" s="662" t="s">
        <v>616</v>
      </c>
      <c r="F1255" s="663" t="s">
        <v>3992</v>
      </c>
      <c r="G1255" s="662" t="s">
        <v>2238</v>
      </c>
      <c r="H1255" s="662" t="s">
        <v>3616</v>
      </c>
      <c r="I1255" s="662" t="s">
        <v>3617</v>
      </c>
      <c r="J1255" s="662" t="s">
        <v>3618</v>
      </c>
      <c r="K1255" s="662" t="s">
        <v>3619</v>
      </c>
      <c r="L1255" s="664">
        <v>57.21</v>
      </c>
      <c r="M1255" s="664">
        <v>1</v>
      </c>
      <c r="N1255" s="665">
        <v>57.21</v>
      </c>
    </row>
    <row r="1256" spans="1:14" ht="14.4" customHeight="1" x14ac:dyDescent="0.3">
      <c r="A1256" s="660" t="s">
        <v>588</v>
      </c>
      <c r="B1256" s="661" t="s">
        <v>589</v>
      </c>
      <c r="C1256" s="662" t="s">
        <v>598</v>
      </c>
      <c r="D1256" s="663" t="s">
        <v>3987</v>
      </c>
      <c r="E1256" s="662" t="s">
        <v>616</v>
      </c>
      <c r="F1256" s="663" t="s">
        <v>3992</v>
      </c>
      <c r="G1256" s="662" t="s">
        <v>2238</v>
      </c>
      <c r="H1256" s="662" t="s">
        <v>3620</v>
      </c>
      <c r="I1256" s="662" t="s">
        <v>3621</v>
      </c>
      <c r="J1256" s="662" t="s">
        <v>3622</v>
      </c>
      <c r="K1256" s="662" t="s">
        <v>1228</v>
      </c>
      <c r="L1256" s="664">
        <v>42.501720868028507</v>
      </c>
      <c r="M1256" s="664">
        <v>6</v>
      </c>
      <c r="N1256" s="665">
        <v>255.01032520817103</v>
      </c>
    </row>
    <row r="1257" spans="1:14" ht="14.4" customHeight="1" x14ac:dyDescent="0.3">
      <c r="A1257" s="660" t="s">
        <v>588</v>
      </c>
      <c r="B1257" s="661" t="s">
        <v>589</v>
      </c>
      <c r="C1257" s="662" t="s">
        <v>598</v>
      </c>
      <c r="D1257" s="663" t="s">
        <v>3987</v>
      </c>
      <c r="E1257" s="662" t="s">
        <v>616</v>
      </c>
      <c r="F1257" s="663" t="s">
        <v>3992</v>
      </c>
      <c r="G1257" s="662" t="s">
        <v>2238</v>
      </c>
      <c r="H1257" s="662" t="s">
        <v>3623</v>
      </c>
      <c r="I1257" s="662" t="s">
        <v>3624</v>
      </c>
      <c r="J1257" s="662" t="s">
        <v>3625</v>
      </c>
      <c r="K1257" s="662" t="s">
        <v>996</v>
      </c>
      <c r="L1257" s="664">
        <v>39.469949542133527</v>
      </c>
      <c r="M1257" s="664">
        <v>4</v>
      </c>
      <c r="N1257" s="665">
        <v>157.87979816853411</v>
      </c>
    </row>
    <row r="1258" spans="1:14" ht="14.4" customHeight="1" x14ac:dyDescent="0.3">
      <c r="A1258" s="660" t="s">
        <v>588</v>
      </c>
      <c r="B1258" s="661" t="s">
        <v>589</v>
      </c>
      <c r="C1258" s="662" t="s">
        <v>598</v>
      </c>
      <c r="D1258" s="663" t="s">
        <v>3987</v>
      </c>
      <c r="E1258" s="662" t="s">
        <v>616</v>
      </c>
      <c r="F1258" s="663" t="s">
        <v>3992</v>
      </c>
      <c r="G1258" s="662" t="s">
        <v>2238</v>
      </c>
      <c r="H1258" s="662" t="s">
        <v>2544</v>
      </c>
      <c r="I1258" s="662" t="s">
        <v>2545</v>
      </c>
      <c r="J1258" s="662" t="s">
        <v>2546</v>
      </c>
      <c r="K1258" s="662" t="s">
        <v>2547</v>
      </c>
      <c r="L1258" s="664">
        <v>127.52166666666669</v>
      </c>
      <c r="M1258" s="664">
        <v>6</v>
      </c>
      <c r="N1258" s="665">
        <v>765.13000000000011</v>
      </c>
    </row>
    <row r="1259" spans="1:14" ht="14.4" customHeight="1" x14ac:dyDescent="0.3">
      <c r="A1259" s="660" t="s">
        <v>588</v>
      </c>
      <c r="B1259" s="661" t="s">
        <v>589</v>
      </c>
      <c r="C1259" s="662" t="s">
        <v>598</v>
      </c>
      <c r="D1259" s="663" t="s">
        <v>3987</v>
      </c>
      <c r="E1259" s="662" t="s">
        <v>616</v>
      </c>
      <c r="F1259" s="663" t="s">
        <v>3992</v>
      </c>
      <c r="G1259" s="662" t="s">
        <v>2238</v>
      </c>
      <c r="H1259" s="662" t="s">
        <v>3626</v>
      </c>
      <c r="I1259" s="662" t="s">
        <v>3627</v>
      </c>
      <c r="J1259" s="662" t="s">
        <v>2263</v>
      </c>
      <c r="K1259" s="662" t="s">
        <v>1377</v>
      </c>
      <c r="L1259" s="664">
        <v>135.18000000000004</v>
      </c>
      <c r="M1259" s="664">
        <v>1</v>
      </c>
      <c r="N1259" s="665">
        <v>135.18000000000004</v>
      </c>
    </row>
    <row r="1260" spans="1:14" ht="14.4" customHeight="1" x14ac:dyDescent="0.3">
      <c r="A1260" s="660" t="s">
        <v>588</v>
      </c>
      <c r="B1260" s="661" t="s">
        <v>589</v>
      </c>
      <c r="C1260" s="662" t="s">
        <v>598</v>
      </c>
      <c r="D1260" s="663" t="s">
        <v>3987</v>
      </c>
      <c r="E1260" s="662" t="s">
        <v>616</v>
      </c>
      <c r="F1260" s="663" t="s">
        <v>3992</v>
      </c>
      <c r="G1260" s="662" t="s">
        <v>2238</v>
      </c>
      <c r="H1260" s="662" t="s">
        <v>3628</v>
      </c>
      <c r="I1260" s="662" t="s">
        <v>3629</v>
      </c>
      <c r="J1260" s="662" t="s">
        <v>3630</v>
      </c>
      <c r="K1260" s="662" t="s">
        <v>3631</v>
      </c>
      <c r="L1260" s="664">
        <v>89.340000000000018</v>
      </c>
      <c r="M1260" s="664">
        <v>2</v>
      </c>
      <c r="N1260" s="665">
        <v>178.68000000000004</v>
      </c>
    </row>
    <row r="1261" spans="1:14" ht="14.4" customHeight="1" x14ac:dyDescent="0.3">
      <c r="A1261" s="660" t="s">
        <v>588</v>
      </c>
      <c r="B1261" s="661" t="s">
        <v>589</v>
      </c>
      <c r="C1261" s="662" t="s">
        <v>598</v>
      </c>
      <c r="D1261" s="663" t="s">
        <v>3987</v>
      </c>
      <c r="E1261" s="662" t="s">
        <v>616</v>
      </c>
      <c r="F1261" s="663" t="s">
        <v>3992</v>
      </c>
      <c r="G1261" s="662" t="s">
        <v>2238</v>
      </c>
      <c r="H1261" s="662" t="s">
        <v>2552</v>
      </c>
      <c r="I1261" s="662" t="s">
        <v>2553</v>
      </c>
      <c r="J1261" s="662" t="s">
        <v>2554</v>
      </c>
      <c r="K1261" s="662" t="s">
        <v>2555</v>
      </c>
      <c r="L1261" s="664">
        <v>391.52047092122893</v>
      </c>
      <c r="M1261" s="664">
        <v>61.085297699999998</v>
      </c>
      <c r="N1261" s="665">
        <v>23916.144521867463</v>
      </c>
    </row>
    <row r="1262" spans="1:14" ht="14.4" customHeight="1" x14ac:dyDescent="0.3">
      <c r="A1262" s="660" t="s">
        <v>588</v>
      </c>
      <c r="B1262" s="661" t="s">
        <v>589</v>
      </c>
      <c r="C1262" s="662" t="s">
        <v>598</v>
      </c>
      <c r="D1262" s="663" t="s">
        <v>3987</v>
      </c>
      <c r="E1262" s="662" t="s">
        <v>616</v>
      </c>
      <c r="F1262" s="663" t="s">
        <v>3992</v>
      </c>
      <c r="G1262" s="662" t="s">
        <v>2238</v>
      </c>
      <c r="H1262" s="662" t="s">
        <v>2563</v>
      </c>
      <c r="I1262" s="662" t="s">
        <v>2563</v>
      </c>
      <c r="J1262" s="662" t="s">
        <v>2564</v>
      </c>
      <c r="K1262" s="662" t="s">
        <v>2565</v>
      </c>
      <c r="L1262" s="664">
        <v>688.86473617272713</v>
      </c>
      <c r="M1262" s="664">
        <v>44.72412030000006</v>
      </c>
      <c r="N1262" s="665">
        <v>30808.869331016849</v>
      </c>
    </row>
    <row r="1263" spans="1:14" ht="14.4" customHeight="1" x14ac:dyDescent="0.3">
      <c r="A1263" s="660" t="s">
        <v>588</v>
      </c>
      <c r="B1263" s="661" t="s">
        <v>589</v>
      </c>
      <c r="C1263" s="662" t="s">
        <v>598</v>
      </c>
      <c r="D1263" s="663" t="s">
        <v>3987</v>
      </c>
      <c r="E1263" s="662" t="s">
        <v>616</v>
      </c>
      <c r="F1263" s="663" t="s">
        <v>3992</v>
      </c>
      <c r="G1263" s="662" t="s">
        <v>2238</v>
      </c>
      <c r="H1263" s="662" t="s">
        <v>2566</v>
      </c>
      <c r="I1263" s="662" t="s">
        <v>2566</v>
      </c>
      <c r="J1263" s="662" t="s">
        <v>2567</v>
      </c>
      <c r="K1263" s="662" t="s">
        <v>2568</v>
      </c>
      <c r="L1263" s="664">
        <v>263.32833515744255</v>
      </c>
      <c r="M1263" s="664">
        <v>238.96576300000001</v>
      </c>
      <c r="N1263" s="665">
        <v>62926.456530417985</v>
      </c>
    </row>
    <row r="1264" spans="1:14" ht="14.4" customHeight="1" x14ac:dyDescent="0.3">
      <c r="A1264" s="660" t="s">
        <v>588</v>
      </c>
      <c r="B1264" s="661" t="s">
        <v>589</v>
      </c>
      <c r="C1264" s="662" t="s">
        <v>598</v>
      </c>
      <c r="D1264" s="663" t="s">
        <v>3987</v>
      </c>
      <c r="E1264" s="662" t="s">
        <v>616</v>
      </c>
      <c r="F1264" s="663" t="s">
        <v>3992</v>
      </c>
      <c r="G1264" s="662" t="s">
        <v>2238</v>
      </c>
      <c r="H1264" s="662" t="s">
        <v>3632</v>
      </c>
      <c r="I1264" s="662" t="s">
        <v>3632</v>
      </c>
      <c r="J1264" s="662" t="s">
        <v>3633</v>
      </c>
      <c r="K1264" s="662" t="s">
        <v>3634</v>
      </c>
      <c r="L1264" s="664">
        <v>55.100000000000016</v>
      </c>
      <c r="M1264" s="664">
        <v>2</v>
      </c>
      <c r="N1264" s="665">
        <v>110.20000000000003</v>
      </c>
    </row>
    <row r="1265" spans="1:14" ht="14.4" customHeight="1" x14ac:dyDescent="0.3">
      <c r="A1265" s="660" t="s">
        <v>588</v>
      </c>
      <c r="B1265" s="661" t="s">
        <v>589</v>
      </c>
      <c r="C1265" s="662" t="s">
        <v>598</v>
      </c>
      <c r="D1265" s="663" t="s">
        <v>3987</v>
      </c>
      <c r="E1265" s="662" t="s">
        <v>616</v>
      </c>
      <c r="F1265" s="663" t="s">
        <v>3992</v>
      </c>
      <c r="G1265" s="662" t="s">
        <v>2238</v>
      </c>
      <c r="H1265" s="662" t="s">
        <v>3635</v>
      </c>
      <c r="I1265" s="662" t="s">
        <v>3635</v>
      </c>
      <c r="J1265" s="662" t="s">
        <v>2572</v>
      </c>
      <c r="K1265" s="662" t="s">
        <v>3636</v>
      </c>
      <c r="L1265" s="664">
        <v>476.45</v>
      </c>
      <c r="M1265" s="664">
        <v>2</v>
      </c>
      <c r="N1265" s="665">
        <v>952.9</v>
      </c>
    </row>
    <row r="1266" spans="1:14" ht="14.4" customHeight="1" x14ac:dyDescent="0.3">
      <c r="A1266" s="660" t="s">
        <v>588</v>
      </c>
      <c r="B1266" s="661" t="s">
        <v>589</v>
      </c>
      <c r="C1266" s="662" t="s">
        <v>598</v>
      </c>
      <c r="D1266" s="663" t="s">
        <v>3987</v>
      </c>
      <c r="E1266" s="662" t="s">
        <v>616</v>
      </c>
      <c r="F1266" s="663" t="s">
        <v>3992</v>
      </c>
      <c r="G1266" s="662" t="s">
        <v>2238</v>
      </c>
      <c r="H1266" s="662" t="s">
        <v>2569</v>
      </c>
      <c r="I1266" s="662" t="s">
        <v>2569</v>
      </c>
      <c r="J1266" s="662" t="s">
        <v>2570</v>
      </c>
      <c r="K1266" s="662" t="s">
        <v>1025</v>
      </c>
      <c r="L1266" s="664">
        <v>164.20998302346851</v>
      </c>
      <c r="M1266" s="664">
        <v>2</v>
      </c>
      <c r="N1266" s="665">
        <v>328.41996604693702</v>
      </c>
    </row>
    <row r="1267" spans="1:14" ht="14.4" customHeight="1" x14ac:dyDescent="0.3">
      <c r="A1267" s="660" t="s">
        <v>588</v>
      </c>
      <c r="B1267" s="661" t="s">
        <v>589</v>
      </c>
      <c r="C1267" s="662" t="s">
        <v>598</v>
      </c>
      <c r="D1267" s="663" t="s">
        <v>3987</v>
      </c>
      <c r="E1267" s="662" t="s">
        <v>616</v>
      </c>
      <c r="F1267" s="663" t="s">
        <v>3992</v>
      </c>
      <c r="G1267" s="662" t="s">
        <v>2238</v>
      </c>
      <c r="H1267" s="662" t="s">
        <v>3637</v>
      </c>
      <c r="I1267" s="662" t="s">
        <v>3638</v>
      </c>
      <c r="J1267" s="662" t="s">
        <v>2457</v>
      </c>
      <c r="K1267" s="662" t="s">
        <v>3639</v>
      </c>
      <c r="L1267" s="664">
        <v>160.34</v>
      </c>
      <c r="M1267" s="664">
        <v>1</v>
      </c>
      <c r="N1267" s="665">
        <v>160.34</v>
      </c>
    </row>
    <row r="1268" spans="1:14" ht="14.4" customHeight="1" x14ac:dyDescent="0.3">
      <c r="A1268" s="660" t="s">
        <v>588</v>
      </c>
      <c r="B1268" s="661" t="s">
        <v>589</v>
      </c>
      <c r="C1268" s="662" t="s">
        <v>598</v>
      </c>
      <c r="D1268" s="663" t="s">
        <v>3987</v>
      </c>
      <c r="E1268" s="662" t="s">
        <v>616</v>
      </c>
      <c r="F1268" s="663" t="s">
        <v>3992</v>
      </c>
      <c r="G1268" s="662" t="s">
        <v>2238</v>
      </c>
      <c r="H1268" s="662" t="s">
        <v>3640</v>
      </c>
      <c r="I1268" s="662" t="s">
        <v>3640</v>
      </c>
      <c r="J1268" s="662" t="s">
        <v>3641</v>
      </c>
      <c r="K1268" s="662" t="s">
        <v>3642</v>
      </c>
      <c r="L1268" s="664">
        <v>147.15</v>
      </c>
      <c r="M1268" s="664">
        <v>1</v>
      </c>
      <c r="N1268" s="665">
        <v>147.15</v>
      </c>
    </row>
    <row r="1269" spans="1:14" ht="14.4" customHeight="1" x14ac:dyDescent="0.3">
      <c r="A1269" s="660" t="s">
        <v>588</v>
      </c>
      <c r="B1269" s="661" t="s">
        <v>589</v>
      </c>
      <c r="C1269" s="662" t="s">
        <v>598</v>
      </c>
      <c r="D1269" s="663" t="s">
        <v>3987</v>
      </c>
      <c r="E1269" s="662" t="s">
        <v>616</v>
      </c>
      <c r="F1269" s="663" t="s">
        <v>3992</v>
      </c>
      <c r="G1269" s="662" t="s">
        <v>2238</v>
      </c>
      <c r="H1269" s="662" t="s">
        <v>3643</v>
      </c>
      <c r="I1269" s="662" t="s">
        <v>3644</v>
      </c>
      <c r="J1269" s="662" t="s">
        <v>3645</v>
      </c>
      <c r="K1269" s="662" t="s">
        <v>3646</v>
      </c>
      <c r="L1269" s="664">
        <v>165.29</v>
      </c>
      <c r="M1269" s="664">
        <v>1</v>
      </c>
      <c r="N1269" s="665">
        <v>165.29</v>
      </c>
    </row>
    <row r="1270" spans="1:14" ht="14.4" customHeight="1" x14ac:dyDescent="0.3">
      <c r="A1270" s="660" t="s">
        <v>588</v>
      </c>
      <c r="B1270" s="661" t="s">
        <v>589</v>
      </c>
      <c r="C1270" s="662" t="s">
        <v>598</v>
      </c>
      <c r="D1270" s="663" t="s">
        <v>3987</v>
      </c>
      <c r="E1270" s="662" t="s">
        <v>616</v>
      </c>
      <c r="F1270" s="663" t="s">
        <v>3992</v>
      </c>
      <c r="G1270" s="662" t="s">
        <v>2238</v>
      </c>
      <c r="H1270" s="662" t="s">
        <v>2581</v>
      </c>
      <c r="I1270" s="662" t="s">
        <v>2582</v>
      </c>
      <c r="J1270" s="662" t="s">
        <v>2583</v>
      </c>
      <c r="K1270" s="662" t="s">
        <v>2523</v>
      </c>
      <c r="L1270" s="664">
        <v>558.55390545868443</v>
      </c>
      <c r="M1270" s="664">
        <v>26.664999999999999</v>
      </c>
      <c r="N1270" s="665">
        <v>14893.83988905582</v>
      </c>
    </row>
    <row r="1271" spans="1:14" ht="14.4" customHeight="1" x14ac:dyDescent="0.3">
      <c r="A1271" s="660" t="s">
        <v>588</v>
      </c>
      <c r="B1271" s="661" t="s">
        <v>589</v>
      </c>
      <c r="C1271" s="662" t="s">
        <v>598</v>
      </c>
      <c r="D1271" s="663" t="s">
        <v>3987</v>
      </c>
      <c r="E1271" s="662" t="s">
        <v>616</v>
      </c>
      <c r="F1271" s="663" t="s">
        <v>3992</v>
      </c>
      <c r="G1271" s="662" t="s">
        <v>2238</v>
      </c>
      <c r="H1271" s="662" t="s">
        <v>2584</v>
      </c>
      <c r="I1271" s="662" t="s">
        <v>2585</v>
      </c>
      <c r="J1271" s="662" t="s">
        <v>2586</v>
      </c>
      <c r="K1271" s="662" t="s">
        <v>2587</v>
      </c>
      <c r="L1271" s="664">
        <v>1348.8334782878514</v>
      </c>
      <c r="M1271" s="664">
        <v>94.446000000000012</v>
      </c>
      <c r="N1271" s="665">
        <v>127391.92669037444</v>
      </c>
    </row>
    <row r="1272" spans="1:14" ht="14.4" customHeight="1" x14ac:dyDescent="0.3">
      <c r="A1272" s="660" t="s">
        <v>588</v>
      </c>
      <c r="B1272" s="661" t="s">
        <v>589</v>
      </c>
      <c r="C1272" s="662" t="s">
        <v>598</v>
      </c>
      <c r="D1272" s="663" t="s">
        <v>3987</v>
      </c>
      <c r="E1272" s="662" t="s">
        <v>616</v>
      </c>
      <c r="F1272" s="663" t="s">
        <v>3992</v>
      </c>
      <c r="G1272" s="662" t="s">
        <v>2238</v>
      </c>
      <c r="H1272" s="662" t="s">
        <v>3647</v>
      </c>
      <c r="I1272" s="662" t="s">
        <v>3648</v>
      </c>
      <c r="J1272" s="662" t="s">
        <v>3649</v>
      </c>
      <c r="K1272" s="662" t="s">
        <v>3650</v>
      </c>
      <c r="L1272" s="664">
        <v>322.85999999999996</v>
      </c>
      <c r="M1272" s="664">
        <v>3</v>
      </c>
      <c r="N1272" s="665">
        <v>968.57999999999993</v>
      </c>
    </row>
    <row r="1273" spans="1:14" ht="14.4" customHeight="1" x14ac:dyDescent="0.3">
      <c r="A1273" s="660" t="s">
        <v>588</v>
      </c>
      <c r="B1273" s="661" t="s">
        <v>589</v>
      </c>
      <c r="C1273" s="662" t="s">
        <v>598</v>
      </c>
      <c r="D1273" s="663" t="s">
        <v>3987</v>
      </c>
      <c r="E1273" s="662" t="s">
        <v>616</v>
      </c>
      <c r="F1273" s="663" t="s">
        <v>3992</v>
      </c>
      <c r="G1273" s="662" t="s">
        <v>2238</v>
      </c>
      <c r="H1273" s="662" t="s">
        <v>3651</v>
      </c>
      <c r="I1273" s="662" t="s">
        <v>3652</v>
      </c>
      <c r="J1273" s="662" t="s">
        <v>3653</v>
      </c>
      <c r="K1273" s="662" t="s">
        <v>1887</v>
      </c>
      <c r="L1273" s="664">
        <v>252.03</v>
      </c>
      <c r="M1273" s="664">
        <v>1</v>
      </c>
      <c r="N1273" s="665">
        <v>252.03</v>
      </c>
    </row>
    <row r="1274" spans="1:14" ht="14.4" customHeight="1" x14ac:dyDescent="0.3">
      <c r="A1274" s="660" t="s">
        <v>588</v>
      </c>
      <c r="B1274" s="661" t="s">
        <v>589</v>
      </c>
      <c r="C1274" s="662" t="s">
        <v>598</v>
      </c>
      <c r="D1274" s="663" t="s">
        <v>3987</v>
      </c>
      <c r="E1274" s="662" t="s">
        <v>616</v>
      </c>
      <c r="F1274" s="663" t="s">
        <v>3992</v>
      </c>
      <c r="G1274" s="662" t="s">
        <v>2238</v>
      </c>
      <c r="H1274" s="662" t="s">
        <v>2604</v>
      </c>
      <c r="I1274" s="662" t="s">
        <v>2604</v>
      </c>
      <c r="J1274" s="662" t="s">
        <v>2273</v>
      </c>
      <c r="K1274" s="662" t="s">
        <v>2605</v>
      </c>
      <c r="L1274" s="664">
        <v>100.72048606716154</v>
      </c>
      <c r="M1274" s="664">
        <v>21</v>
      </c>
      <c r="N1274" s="665">
        <v>2115.1302074103924</v>
      </c>
    </row>
    <row r="1275" spans="1:14" ht="14.4" customHeight="1" x14ac:dyDescent="0.3">
      <c r="A1275" s="660" t="s">
        <v>588</v>
      </c>
      <c r="B1275" s="661" t="s">
        <v>589</v>
      </c>
      <c r="C1275" s="662" t="s">
        <v>598</v>
      </c>
      <c r="D1275" s="663" t="s">
        <v>3987</v>
      </c>
      <c r="E1275" s="662" t="s">
        <v>616</v>
      </c>
      <c r="F1275" s="663" t="s">
        <v>3992</v>
      </c>
      <c r="G1275" s="662" t="s">
        <v>2238</v>
      </c>
      <c r="H1275" s="662" t="s">
        <v>3654</v>
      </c>
      <c r="I1275" s="662" t="s">
        <v>3655</v>
      </c>
      <c r="J1275" s="662" t="s">
        <v>3656</v>
      </c>
      <c r="K1275" s="662" t="s">
        <v>3657</v>
      </c>
      <c r="L1275" s="664">
        <v>197.81</v>
      </c>
      <c r="M1275" s="664">
        <v>1</v>
      </c>
      <c r="N1275" s="665">
        <v>197.81</v>
      </c>
    </row>
    <row r="1276" spans="1:14" ht="14.4" customHeight="1" x14ac:dyDescent="0.3">
      <c r="A1276" s="660" t="s">
        <v>588</v>
      </c>
      <c r="B1276" s="661" t="s">
        <v>589</v>
      </c>
      <c r="C1276" s="662" t="s">
        <v>598</v>
      </c>
      <c r="D1276" s="663" t="s">
        <v>3987</v>
      </c>
      <c r="E1276" s="662" t="s">
        <v>616</v>
      </c>
      <c r="F1276" s="663" t="s">
        <v>3992</v>
      </c>
      <c r="G1276" s="662" t="s">
        <v>2238</v>
      </c>
      <c r="H1276" s="662" t="s">
        <v>3658</v>
      </c>
      <c r="I1276" s="662" t="s">
        <v>3659</v>
      </c>
      <c r="J1276" s="662" t="s">
        <v>3660</v>
      </c>
      <c r="K1276" s="662" t="s">
        <v>3661</v>
      </c>
      <c r="L1276" s="664">
        <v>162.14000000000001</v>
      </c>
      <c r="M1276" s="664">
        <v>1</v>
      </c>
      <c r="N1276" s="665">
        <v>162.14000000000001</v>
      </c>
    </row>
    <row r="1277" spans="1:14" ht="14.4" customHeight="1" x14ac:dyDescent="0.3">
      <c r="A1277" s="660" t="s">
        <v>588</v>
      </c>
      <c r="B1277" s="661" t="s">
        <v>589</v>
      </c>
      <c r="C1277" s="662" t="s">
        <v>598</v>
      </c>
      <c r="D1277" s="663" t="s">
        <v>3987</v>
      </c>
      <c r="E1277" s="662" t="s">
        <v>2610</v>
      </c>
      <c r="F1277" s="663" t="s">
        <v>3993</v>
      </c>
      <c r="G1277" s="662"/>
      <c r="H1277" s="662" t="s">
        <v>2611</v>
      </c>
      <c r="I1277" s="662" t="s">
        <v>2611</v>
      </c>
      <c r="J1277" s="662" t="s">
        <v>2612</v>
      </c>
      <c r="K1277" s="662" t="s">
        <v>2613</v>
      </c>
      <c r="L1277" s="664">
        <v>191.22</v>
      </c>
      <c r="M1277" s="664">
        <v>1.25</v>
      </c>
      <c r="N1277" s="665">
        <v>239.02500000000001</v>
      </c>
    </row>
    <row r="1278" spans="1:14" ht="14.4" customHeight="1" x14ac:dyDescent="0.3">
      <c r="A1278" s="660" t="s">
        <v>588</v>
      </c>
      <c r="B1278" s="661" t="s">
        <v>589</v>
      </c>
      <c r="C1278" s="662" t="s">
        <v>598</v>
      </c>
      <c r="D1278" s="663" t="s">
        <v>3987</v>
      </c>
      <c r="E1278" s="662" t="s">
        <v>2610</v>
      </c>
      <c r="F1278" s="663" t="s">
        <v>3993</v>
      </c>
      <c r="G1278" s="662"/>
      <c r="H1278" s="662" t="s">
        <v>3662</v>
      </c>
      <c r="I1278" s="662" t="s">
        <v>3662</v>
      </c>
      <c r="J1278" s="662" t="s">
        <v>3663</v>
      </c>
      <c r="K1278" s="662" t="s">
        <v>2613</v>
      </c>
      <c r="L1278" s="664">
        <v>162.289516885284</v>
      </c>
      <c r="M1278" s="664">
        <v>1</v>
      </c>
      <c r="N1278" s="665">
        <v>162.289516885284</v>
      </c>
    </row>
    <row r="1279" spans="1:14" ht="14.4" customHeight="1" x14ac:dyDescent="0.3">
      <c r="A1279" s="660" t="s">
        <v>588</v>
      </c>
      <c r="B1279" s="661" t="s">
        <v>589</v>
      </c>
      <c r="C1279" s="662" t="s">
        <v>598</v>
      </c>
      <c r="D1279" s="663" t="s">
        <v>3987</v>
      </c>
      <c r="E1279" s="662" t="s">
        <v>2610</v>
      </c>
      <c r="F1279" s="663" t="s">
        <v>3993</v>
      </c>
      <c r="G1279" s="662"/>
      <c r="H1279" s="662" t="s">
        <v>3664</v>
      </c>
      <c r="I1279" s="662" t="s">
        <v>3664</v>
      </c>
      <c r="J1279" s="662" t="s">
        <v>3665</v>
      </c>
      <c r="K1279" s="662" t="s">
        <v>2613</v>
      </c>
      <c r="L1279" s="664">
        <v>162.28999999999996</v>
      </c>
      <c r="M1279" s="664">
        <v>1</v>
      </c>
      <c r="N1279" s="665">
        <v>162.28999999999996</v>
      </c>
    </row>
    <row r="1280" spans="1:14" ht="14.4" customHeight="1" x14ac:dyDescent="0.3">
      <c r="A1280" s="660" t="s">
        <v>588</v>
      </c>
      <c r="B1280" s="661" t="s">
        <v>589</v>
      </c>
      <c r="C1280" s="662" t="s">
        <v>598</v>
      </c>
      <c r="D1280" s="663" t="s">
        <v>3987</v>
      </c>
      <c r="E1280" s="662" t="s">
        <v>2610</v>
      </c>
      <c r="F1280" s="663" t="s">
        <v>3993</v>
      </c>
      <c r="G1280" s="662" t="s">
        <v>653</v>
      </c>
      <c r="H1280" s="662" t="s">
        <v>3666</v>
      </c>
      <c r="I1280" s="662" t="s">
        <v>3667</v>
      </c>
      <c r="J1280" s="662" t="s">
        <v>3668</v>
      </c>
      <c r="K1280" s="662" t="s">
        <v>3669</v>
      </c>
      <c r="L1280" s="664">
        <v>2175.7998573409391</v>
      </c>
      <c r="M1280" s="664">
        <v>2</v>
      </c>
      <c r="N1280" s="665">
        <v>4351.5997146818781</v>
      </c>
    </row>
    <row r="1281" spans="1:14" ht="14.4" customHeight="1" x14ac:dyDescent="0.3">
      <c r="A1281" s="660" t="s">
        <v>588</v>
      </c>
      <c r="B1281" s="661" t="s">
        <v>589</v>
      </c>
      <c r="C1281" s="662" t="s">
        <v>598</v>
      </c>
      <c r="D1281" s="663" t="s">
        <v>3987</v>
      </c>
      <c r="E1281" s="662" t="s">
        <v>2610</v>
      </c>
      <c r="F1281" s="663" t="s">
        <v>3993</v>
      </c>
      <c r="G1281" s="662" t="s">
        <v>653</v>
      </c>
      <c r="H1281" s="662" t="s">
        <v>2618</v>
      </c>
      <c r="I1281" s="662" t="s">
        <v>2619</v>
      </c>
      <c r="J1281" s="662" t="s">
        <v>2620</v>
      </c>
      <c r="K1281" s="662" t="s">
        <v>2621</v>
      </c>
      <c r="L1281" s="664">
        <v>1917.5705263157897</v>
      </c>
      <c r="M1281" s="664">
        <v>19</v>
      </c>
      <c r="N1281" s="665">
        <v>36433.840000000004</v>
      </c>
    </row>
    <row r="1282" spans="1:14" ht="14.4" customHeight="1" x14ac:dyDescent="0.3">
      <c r="A1282" s="660" t="s">
        <v>588</v>
      </c>
      <c r="B1282" s="661" t="s">
        <v>589</v>
      </c>
      <c r="C1282" s="662" t="s">
        <v>598</v>
      </c>
      <c r="D1282" s="663" t="s">
        <v>3987</v>
      </c>
      <c r="E1282" s="662" t="s">
        <v>2610</v>
      </c>
      <c r="F1282" s="663" t="s">
        <v>3993</v>
      </c>
      <c r="G1282" s="662" t="s">
        <v>653</v>
      </c>
      <c r="H1282" s="662" t="s">
        <v>2622</v>
      </c>
      <c r="I1282" s="662" t="s">
        <v>2623</v>
      </c>
      <c r="J1282" s="662" t="s">
        <v>2624</v>
      </c>
      <c r="K1282" s="662" t="s">
        <v>2621</v>
      </c>
      <c r="L1282" s="664">
        <v>2223.34</v>
      </c>
      <c r="M1282" s="664">
        <v>1</v>
      </c>
      <c r="N1282" s="665">
        <v>2223.34</v>
      </c>
    </row>
    <row r="1283" spans="1:14" ht="14.4" customHeight="1" x14ac:dyDescent="0.3">
      <c r="A1283" s="660" t="s">
        <v>588</v>
      </c>
      <c r="B1283" s="661" t="s">
        <v>589</v>
      </c>
      <c r="C1283" s="662" t="s">
        <v>598</v>
      </c>
      <c r="D1283" s="663" t="s">
        <v>3987</v>
      </c>
      <c r="E1283" s="662" t="s">
        <v>2610</v>
      </c>
      <c r="F1283" s="663" t="s">
        <v>3993</v>
      </c>
      <c r="G1283" s="662" t="s">
        <v>653</v>
      </c>
      <c r="H1283" s="662" t="s">
        <v>2625</v>
      </c>
      <c r="I1283" s="662" t="s">
        <v>2626</v>
      </c>
      <c r="J1283" s="662" t="s">
        <v>2627</v>
      </c>
      <c r="K1283" s="662" t="s">
        <v>2628</v>
      </c>
      <c r="L1283" s="664">
        <v>1389.89</v>
      </c>
      <c r="M1283" s="664">
        <v>4</v>
      </c>
      <c r="N1283" s="665">
        <v>5559.56</v>
      </c>
    </row>
    <row r="1284" spans="1:14" ht="14.4" customHeight="1" x14ac:dyDescent="0.3">
      <c r="A1284" s="660" t="s">
        <v>588</v>
      </c>
      <c r="B1284" s="661" t="s">
        <v>589</v>
      </c>
      <c r="C1284" s="662" t="s">
        <v>598</v>
      </c>
      <c r="D1284" s="663" t="s">
        <v>3987</v>
      </c>
      <c r="E1284" s="662" t="s">
        <v>2610</v>
      </c>
      <c r="F1284" s="663" t="s">
        <v>3993</v>
      </c>
      <c r="G1284" s="662" t="s">
        <v>653</v>
      </c>
      <c r="H1284" s="662" t="s">
        <v>3670</v>
      </c>
      <c r="I1284" s="662" t="s">
        <v>3671</v>
      </c>
      <c r="J1284" s="662" t="s">
        <v>3672</v>
      </c>
      <c r="K1284" s="662" t="s">
        <v>2617</v>
      </c>
      <c r="L1284" s="664">
        <v>1938.3937966478732</v>
      </c>
      <c r="M1284" s="664">
        <v>2</v>
      </c>
      <c r="N1284" s="665">
        <v>3876.7875932957463</v>
      </c>
    </row>
    <row r="1285" spans="1:14" ht="14.4" customHeight="1" x14ac:dyDescent="0.3">
      <c r="A1285" s="660" t="s">
        <v>588</v>
      </c>
      <c r="B1285" s="661" t="s">
        <v>589</v>
      </c>
      <c r="C1285" s="662" t="s">
        <v>598</v>
      </c>
      <c r="D1285" s="663" t="s">
        <v>3987</v>
      </c>
      <c r="E1285" s="662" t="s">
        <v>2610</v>
      </c>
      <c r="F1285" s="663" t="s">
        <v>3993</v>
      </c>
      <c r="G1285" s="662" t="s">
        <v>653</v>
      </c>
      <c r="H1285" s="662" t="s">
        <v>3673</v>
      </c>
      <c r="I1285" s="662" t="s">
        <v>3674</v>
      </c>
      <c r="J1285" s="662" t="s">
        <v>2620</v>
      </c>
      <c r="K1285" s="662" t="s">
        <v>3675</v>
      </c>
      <c r="L1285" s="664">
        <v>1280.1799999999998</v>
      </c>
      <c r="M1285" s="664">
        <v>1</v>
      </c>
      <c r="N1285" s="665">
        <v>1280.1799999999998</v>
      </c>
    </row>
    <row r="1286" spans="1:14" ht="14.4" customHeight="1" x14ac:dyDescent="0.3">
      <c r="A1286" s="660" t="s">
        <v>588</v>
      </c>
      <c r="B1286" s="661" t="s">
        <v>589</v>
      </c>
      <c r="C1286" s="662" t="s">
        <v>598</v>
      </c>
      <c r="D1286" s="663" t="s">
        <v>3987</v>
      </c>
      <c r="E1286" s="662" t="s">
        <v>2610</v>
      </c>
      <c r="F1286" s="663" t="s">
        <v>3993</v>
      </c>
      <c r="G1286" s="662" t="s">
        <v>2238</v>
      </c>
      <c r="H1286" s="662" t="s">
        <v>3676</v>
      </c>
      <c r="I1286" s="662" t="s">
        <v>3677</v>
      </c>
      <c r="J1286" s="662" t="s">
        <v>3678</v>
      </c>
      <c r="K1286" s="662" t="s">
        <v>2636</v>
      </c>
      <c r="L1286" s="664">
        <v>42.979927369671849</v>
      </c>
      <c r="M1286" s="664">
        <v>5</v>
      </c>
      <c r="N1286" s="665">
        <v>214.89963684835925</v>
      </c>
    </row>
    <row r="1287" spans="1:14" ht="14.4" customHeight="1" x14ac:dyDescent="0.3">
      <c r="A1287" s="660" t="s">
        <v>588</v>
      </c>
      <c r="B1287" s="661" t="s">
        <v>589</v>
      </c>
      <c r="C1287" s="662" t="s">
        <v>598</v>
      </c>
      <c r="D1287" s="663" t="s">
        <v>3987</v>
      </c>
      <c r="E1287" s="662" t="s">
        <v>2610</v>
      </c>
      <c r="F1287" s="663" t="s">
        <v>3993</v>
      </c>
      <c r="G1287" s="662" t="s">
        <v>2238</v>
      </c>
      <c r="H1287" s="662" t="s">
        <v>3679</v>
      </c>
      <c r="I1287" s="662" t="s">
        <v>3680</v>
      </c>
      <c r="J1287" s="662" t="s">
        <v>3681</v>
      </c>
      <c r="K1287" s="662" t="s">
        <v>3682</v>
      </c>
      <c r="L1287" s="664">
        <v>202.85990270863067</v>
      </c>
      <c r="M1287" s="664">
        <v>98</v>
      </c>
      <c r="N1287" s="665">
        <v>19880.270465445807</v>
      </c>
    </row>
    <row r="1288" spans="1:14" ht="14.4" customHeight="1" x14ac:dyDescent="0.3">
      <c r="A1288" s="660" t="s">
        <v>588</v>
      </c>
      <c r="B1288" s="661" t="s">
        <v>589</v>
      </c>
      <c r="C1288" s="662" t="s">
        <v>598</v>
      </c>
      <c r="D1288" s="663" t="s">
        <v>3987</v>
      </c>
      <c r="E1288" s="662" t="s">
        <v>2610</v>
      </c>
      <c r="F1288" s="663" t="s">
        <v>3993</v>
      </c>
      <c r="G1288" s="662" t="s">
        <v>2238</v>
      </c>
      <c r="H1288" s="662" t="s">
        <v>2633</v>
      </c>
      <c r="I1288" s="662" t="s">
        <v>2634</v>
      </c>
      <c r="J1288" s="662" t="s">
        <v>2635</v>
      </c>
      <c r="K1288" s="662" t="s">
        <v>2636</v>
      </c>
      <c r="L1288" s="664">
        <v>49.913264068619185</v>
      </c>
      <c r="M1288" s="664">
        <v>63</v>
      </c>
      <c r="N1288" s="665">
        <v>3144.5356363230085</v>
      </c>
    </row>
    <row r="1289" spans="1:14" ht="14.4" customHeight="1" x14ac:dyDescent="0.3">
      <c r="A1289" s="660" t="s">
        <v>588</v>
      </c>
      <c r="B1289" s="661" t="s">
        <v>589</v>
      </c>
      <c r="C1289" s="662" t="s">
        <v>598</v>
      </c>
      <c r="D1289" s="663" t="s">
        <v>3987</v>
      </c>
      <c r="E1289" s="662" t="s">
        <v>2610</v>
      </c>
      <c r="F1289" s="663" t="s">
        <v>3993</v>
      </c>
      <c r="G1289" s="662" t="s">
        <v>2238</v>
      </c>
      <c r="H1289" s="662" t="s">
        <v>2637</v>
      </c>
      <c r="I1289" s="662" t="s">
        <v>2638</v>
      </c>
      <c r="J1289" s="662" t="s">
        <v>2639</v>
      </c>
      <c r="K1289" s="662" t="s">
        <v>2636</v>
      </c>
      <c r="L1289" s="664">
        <v>50.094580529702391</v>
      </c>
      <c r="M1289" s="664">
        <v>58</v>
      </c>
      <c r="N1289" s="665">
        <v>2905.4856707227386</v>
      </c>
    </row>
    <row r="1290" spans="1:14" ht="14.4" customHeight="1" x14ac:dyDescent="0.3">
      <c r="A1290" s="660" t="s">
        <v>588</v>
      </c>
      <c r="B1290" s="661" t="s">
        <v>589</v>
      </c>
      <c r="C1290" s="662" t="s">
        <v>598</v>
      </c>
      <c r="D1290" s="663" t="s">
        <v>3987</v>
      </c>
      <c r="E1290" s="662" t="s">
        <v>2610</v>
      </c>
      <c r="F1290" s="663" t="s">
        <v>3993</v>
      </c>
      <c r="G1290" s="662" t="s">
        <v>2238</v>
      </c>
      <c r="H1290" s="662" t="s">
        <v>3683</v>
      </c>
      <c r="I1290" s="662" t="s">
        <v>3684</v>
      </c>
      <c r="J1290" s="662" t="s">
        <v>3685</v>
      </c>
      <c r="K1290" s="662" t="s">
        <v>2636</v>
      </c>
      <c r="L1290" s="664">
        <v>52.074997671301126</v>
      </c>
      <c r="M1290" s="664">
        <v>40</v>
      </c>
      <c r="N1290" s="665">
        <v>2082.9999068520451</v>
      </c>
    </row>
    <row r="1291" spans="1:14" ht="14.4" customHeight="1" x14ac:dyDescent="0.3">
      <c r="A1291" s="660" t="s">
        <v>588</v>
      </c>
      <c r="B1291" s="661" t="s">
        <v>589</v>
      </c>
      <c r="C1291" s="662" t="s">
        <v>598</v>
      </c>
      <c r="D1291" s="663" t="s">
        <v>3987</v>
      </c>
      <c r="E1291" s="662" t="s">
        <v>2610</v>
      </c>
      <c r="F1291" s="663" t="s">
        <v>3993</v>
      </c>
      <c r="G1291" s="662" t="s">
        <v>2238</v>
      </c>
      <c r="H1291" s="662" t="s">
        <v>2640</v>
      </c>
      <c r="I1291" s="662" t="s">
        <v>2641</v>
      </c>
      <c r="J1291" s="662" t="s">
        <v>2642</v>
      </c>
      <c r="K1291" s="662" t="s">
        <v>2636</v>
      </c>
      <c r="L1291" s="664">
        <v>52.279431279314537</v>
      </c>
      <c r="M1291" s="664">
        <v>35</v>
      </c>
      <c r="N1291" s="665">
        <v>1829.7800947760088</v>
      </c>
    </row>
    <row r="1292" spans="1:14" ht="14.4" customHeight="1" x14ac:dyDescent="0.3">
      <c r="A1292" s="660" t="s">
        <v>588</v>
      </c>
      <c r="B1292" s="661" t="s">
        <v>589</v>
      </c>
      <c r="C1292" s="662" t="s">
        <v>598</v>
      </c>
      <c r="D1292" s="663" t="s">
        <v>3987</v>
      </c>
      <c r="E1292" s="662" t="s">
        <v>2610</v>
      </c>
      <c r="F1292" s="663" t="s">
        <v>3993</v>
      </c>
      <c r="G1292" s="662" t="s">
        <v>2238</v>
      </c>
      <c r="H1292" s="662" t="s">
        <v>2643</v>
      </c>
      <c r="I1292" s="662" t="s">
        <v>2644</v>
      </c>
      <c r="J1292" s="662" t="s">
        <v>2645</v>
      </c>
      <c r="K1292" s="662" t="s">
        <v>2636</v>
      </c>
      <c r="L1292" s="664">
        <v>49.913098242223526</v>
      </c>
      <c r="M1292" s="664">
        <v>15</v>
      </c>
      <c r="N1292" s="665">
        <v>748.69647363335287</v>
      </c>
    </row>
    <row r="1293" spans="1:14" ht="14.4" customHeight="1" x14ac:dyDescent="0.3">
      <c r="A1293" s="660" t="s">
        <v>588</v>
      </c>
      <c r="B1293" s="661" t="s">
        <v>589</v>
      </c>
      <c r="C1293" s="662" t="s">
        <v>598</v>
      </c>
      <c r="D1293" s="663" t="s">
        <v>3987</v>
      </c>
      <c r="E1293" s="662" t="s">
        <v>2610</v>
      </c>
      <c r="F1293" s="663" t="s">
        <v>3993</v>
      </c>
      <c r="G1293" s="662" t="s">
        <v>2238</v>
      </c>
      <c r="H1293" s="662" t="s">
        <v>3686</v>
      </c>
      <c r="I1293" s="662" t="s">
        <v>3686</v>
      </c>
      <c r="J1293" s="662" t="s">
        <v>3687</v>
      </c>
      <c r="K1293" s="662" t="s">
        <v>2652</v>
      </c>
      <c r="L1293" s="664">
        <v>252.96999999999997</v>
      </c>
      <c r="M1293" s="664">
        <v>10</v>
      </c>
      <c r="N1293" s="665">
        <v>2529.6999999999998</v>
      </c>
    </row>
    <row r="1294" spans="1:14" ht="14.4" customHeight="1" x14ac:dyDescent="0.3">
      <c r="A1294" s="660" t="s">
        <v>588</v>
      </c>
      <c r="B1294" s="661" t="s">
        <v>589</v>
      </c>
      <c r="C1294" s="662" t="s">
        <v>598</v>
      </c>
      <c r="D1294" s="663" t="s">
        <v>3987</v>
      </c>
      <c r="E1294" s="662" t="s">
        <v>2610</v>
      </c>
      <c r="F1294" s="663" t="s">
        <v>3993</v>
      </c>
      <c r="G1294" s="662" t="s">
        <v>2238</v>
      </c>
      <c r="H1294" s="662" t="s">
        <v>2646</v>
      </c>
      <c r="I1294" s="662" t="s">
        <v>2647</v>
      </c>
      <c r="J1294" s="662" t="s">
        <v>2648</v>
      </c>
      <c r="K1294" s="662" t="s">
        <v>2649</v>
      </c>
      <c r="L1294" s="664">
        <v>198.26</v>
      </c>
      <c r="M1294" s="664">
        <v>7</v>
      </c>
      <c r="N1294" s="665">
        <v>1387.82</v>
      </c>
    </row>
    <row r="1295" spans="1:14" ht="14.4" customHeight="1" x14ac:dyDescent="0.3">
      <c r="A1295" s="660" t="s">
        <v>588</v>
      </c>
      <c r="B1295" s="661" t="s">
        <v>589</v>
      </c>
      <c r="C1295" s="662" t="s">
        <v>598</v>
      </c>
      <c r="D1295" s="663" t="s">
        <v>3987</v>
      </c>
      <c r="E1295" s="662" t="s">
        <v>2610</v>
      </c>
      <c r="F1295" s="663" t="s">
        <v>3993</v>
      </c>
      <c r="G1295" s="662" t="s">
        <v>2238</v>
      </c>
      <c r="H1295" s="662" t="s">
        <v>2650</v>
      </c>
      <c r="I1295" s="662" t="s">
        <v>2650</v>
      </c>
      <c r="J1295" s="662" t="s">
        <v>2651</v>
      </c>
      <c r="K1295" s="662" t="s">
        <v>2652</v>
      </c>
      <c r="L1295" s="664">
        <v>183.3698374833144</v>
      </c>
      <c r="M1295" s="664">
        <v>112</v>
      </c>
      <c r="N1295" s="665">
        <v>20537.421798131214</v>
      </c>
    </row>
    <row r="1296" spans="1:14" ht="14.4" customHeight="1" x14ac:dyDescent="0.3">
      <c r="A1296" s="660" t="s">
        <v>588</v>
      </c>
      <c r="B1296" s="661" t="s">
        <v>589</v>
      </c>
      <c r="C1296" s="662" t="s">
        <v>598</v>
      </c>
      <c r="D1296" s="663" t="s">
        <v>3987</v>
      </c>
      <c r="E1296" s="662" t="s">
        <v>2610</v>
      </c>
      <c r="F1296" s="663" t="s">
        <v>3993</v>
      </c>
      <c r="G1296" s="662" t="s">
        <v>2238</v>
      </c>
      <c r="H1296" s="662" t="s">
        <v>3688</v>
      </c>
      <c r="I1296" s="662" t="s">
        <v>3688</v>
      </c>
      <c r="J1296" s="662" t="s">
        <v>3689</v>
      </c>
      <c r="K1296" s="662" t="s">
        <v>3690</v>
      </c>
      <c r="L1296" s="664">
        <v>132.15990255187086</v>
      </c>
      <c r="M1296" s="664">
        <v>18</v>
      </c>
      <c r="N1296" s="665">
        <v>2378.8782459336753</v>
      </c>
    </row>
    <row r="1297" spans="1:14" ht="14.4" customHeight="1" x14ac:dyDescent="0.3">
      <c r="A1297" s="660" t="s">
        <v>588</v>
      </c>
      <c r="B1297" s="661" t="s">
        <v>589</v>
      </c>
      <c r="C1297" s="662" t="s">
        <v>598</v>
      </c>
      <c r="D1297" s="663" t="s">
        <v>3987</v>
      </c>
      <c r="E1297" s="662" t="s">
        <v>2610</v>
      </c>
      <c r="F1297" s="663" t="s">
        <v>3993</v>
      </c>
      <c r="G1297" s="662" t="s">
        <v>2238</v>
      </c>
      <c r="H1297" s="662" t="s">
        <v>3691</v>
      </c>
      <c r="I1297" s="662" t="s">
        <v>3691</v>
      </c>
      <c r="J1297" s="662" t="s">
        <v>3692</v>
      </c>
      <c r="K1297" s="662" t="s">
        <v>3690</v>
      </c>
      <c r="L1297" s="664">
        <v>124.20500614029891</v>
      </c>
      <c r="M1297" s="664">
        <v>12</v>
      </c>
      <c r="N1297" s="665">
        <v>1490.4600736835869</v>
      </c>
    </row>
    <row r="1298" spans="1:14" ht="14.4" customHeight="1" x14ac:dyDescent="0.3">
      <c r="A1298" s="660" t="s">
        <v>588</v>
      </c>
      <c r="B1298" s="661" t="s">
        <v>589</v>
      </c>
      <c r="C1298" s="662" t="s">
        <v>598</v>
      </c>
      <c r="D1298" s="663" t="s">
        <v>3987</v>
      </c>
      <c r="E1298" s="662" t="s">
        <v>2610</v>
      </c>
      <c r="F1298" s="663" t="s">
        <v>3993</v>
      </c>
      <c r="G1298" s="662" t="s">
        <v>2238</v>
      </c>
      <c r="H1298" s="662" t="s">
        <v>3693</v>
      </c>
      <c r="I1298" s="662" t="s">
        <v>3694</v>
      </c>
      <c r="J1298" s="662" t="s">
        <v>3695</v>
      </c>
      <c r="K1298" s="662" t="s">
        <v>2636</v>
      </c>
      <c r="L1298" s="664">
        <v>40.57</v>
      </c>
      <c r="M1298" s="664">
        <v>4</v>
      </c>
      <c r="N1298" s="665">
        <v>162.28</v>
      </c>
    </row>
    <row r="1299" spans="1:14" ht="14.4" customHeight="1" x14ac:dyDescent="0.3">
      <c r="A1299" s="660" t="s">
        <v>588</v>
      </c>
      <c r="B1299" s="661" t="s">
        <v>589</v>
      </c>
      <c r="C1299" s="662" t="s">
        <v>598</v>
      </c>
      <c r="D1299" s="663" t="s">
        <v>3987</v>
      </c>
      <c r="E1299" s="662" t="s">
        <v>2610</v>
      </c>
      <c r="F1299" s="663" t="s">
        <v>3993</v>
      </c>
      <c r="G1299" s="662" t="s">
        <v>2238</v>
      </c>
      <c r="H1299" s="662" t="s">
        <v>3696</v>
      </c>
      <c r="I1299" s="662" t="s">
        <v>3697</v>
      </c>
      <c r="J1299" s="662" t="s">
        <v>3698</v>
      </c>
      <c r="K1299" s="662" t="s">
        <v>3699</v>
      </c>
      <c r="L1299" s="664">
        <v>148.07</v>
      </c>
      <c r="M1299" s="664">
        <v>1</v>
      </c>
      <c r="N1299" s="665">
        <v>148.07</v>
      </c>
    </row>
    <row r="1300" spans="1:14" ht="14.4" customHeight="1" x14ac:dyDescent="0.3">
      <c r="A1300" s="660" t="s">
        <v>588</v>
      </c>
      <c r="B1300" s="661" t="s">
        <v>589</v>
      </c>
      <c r="C1300" s="662" t="s">
        <v>598</v>
      </c>
      <c r="D1300" s="663" t="s">
        <v>3987</v>
      </c>
      <c r="E1300" s="662" t="s">
        <v>2610</v>
      </c>
      <c r="F1300" s="663" t="s">
        <v>3993</v>
      </c>
      <c r="G1300" s="662" t="s">
        <v>2238</v>
      </c>
      <c r="H1300" s="662" t="s">
        <v>3700</v>
      </c>
      <c r="I1300" s="662" t="s">
        <v>3701</v>
      </c>
      <c r="J1300" s="662" t="s">
        <v>3702</v>
      </c>
      <c r="K1300" s="662" t="s">
        <v>3690</v>
      </c>
      <c r="L1300" s="664">
        <v>136.49893144758749</v>
      </c>
      <c r="M1300" s="664">
        <v>11</v>
      </c>
      <c r="N1300" s="665">
        <v>1501.4882459234625</v>
      </c>
    </row>
    <row r="1301" spans="1:14" ht="14.4" customHeight="1" x14ac:dyDescent="0.3">
      <c r="A1301" s="660" t="s">
        <v>588</v>
      </c>
      <c r="B1301" s="661" t="s">
        <v>589</v>
      </c>
      <c r="C1301" s="662" t="s">
        <v>598</v>
      </c>
      <c r="D1301" s="663" t="s">
        <v>3987</v>
      </c>
      <c r="E1301" s="662" t="s">
        <v>2653</v>
      </c>
      <c r="F1301" s="663" t="s">
        <v>3994</v>
      </c>
      <c r="G1301" s="662" t="s">
        <v>653</v>
      </c>
      <c r="H1301" s="662" t="s">
        <v>2654</v>
      </c>
      <c r="I1301" s="662" t="s">
        <v>2654</v>
      </c>
      <c r="J1301" s="662" t="s">
        <v>2655</v>
      </c>
      <c r="K1301" s="662" t="s">
        <v>2656</v>
      </c>
      <c r="L1301" s="664">
        <v>72.840049829923359</v>
      </c>
      <c r="M1301" s="664">
        <v>4.8</v>
      </c>
      <c r="N1301" s="665">
        <v>349.63223918363212</v>
      </c>
    </row>
    <row r="1302" spans="1:14" ht="14.4" customHeight="1" x14ac:dyDescent="0.3">
      <c r="A1302" s="660" t="s">
        <v>588</v>
      </c>
      <c r="B1302" s="661" t="s">
        <v>589</v>
      </c>
      <c r="C1302" s="662" t="s">
        <v>598</v>
      </c>
      <c r="D1302" s="663" t="s">
        <v>3987</v>
      </c>
      <c r="E1302" s="662" t="s">
        <v>2653</v>
      </c>
      <c r="F1302" s="663" t="s">
        <v>3994</v>
      </c>
      <c r="G1302" s="662" t="s">
        <v>653</v>
      </c>
      <c r="H1302" s="662" t="s">
        <v>2657</v>
      </c>
      <c r="I1302" s="662" t="s">
        <v>2658</v>
      </c>
      <c r="J1302" s="662" t="s">
        <v>2659</v>
      </c>
      <c r="K1302" s="662" t="s">
        <v>2660</v>
      </c>
      <c r="L1302" s="664">
        <v>40.050626853846524</v>
      </c>
      <c r="M1302" s="664">
        <v>17</v>
      </c>
      <c r="N1302" s="665">
        <v>680.86065651539093</v>
      </c>
    </row>
    <row r="1303" spans="1:14" ht="14.4" customHeight="1" x14ac:dyDescent="0.3">
      <c r="A1303" s="660" t="s">
        <v>588</v>
      </c>
      <c r="B1303" s="661" t="s">
        <v>589</v>
      </c>
      <c r="C1303" s="662" t="s">
        <v>598</v>
      </c>
      <c r="D1303" s="663" t="s">
        <v>3987</v>
      </c>
      <c r="E1303" s="662" t="s">
        <v>2653</v>
      </c>
      <c r="F1303" s="663" t="s">
        <v>3994</v>
      </c>
      <c r="G1303" s="662" t="s">
        <v>653</v>
      </c>
      <c r="H1303" s="662" t="s">
        <v>2664</v>
      </c>
      <c r="I1303" s="662" t="s">
        <v>2665</v>
      </c>
      <c r="J1303" s="662" t="s">
        <v>2666</v>
      </c>
      <c r="K1303" s="662" t="s">
        <v>2667</v>
      </c>
      <c r="L1303" s="664">
        <v>26.849932720293292</v>
      </c>
      <c r="M1303" s="664">
        <v>1</v>
      </c>
      <c r="N1303" s="665">
        <v>26.849932720293292</v>
      </c>
    </row>
    <row r="1304" spans="1:14" ht="14.4" customHeight="1" x14ac:dyDescent="0.3">
      <c r="A1304" s="660" t="s">
        <v>588</v>
      </c>
      <c r="B1304" s="661" t="s">
        <v>589</v>
      </c>
      <c r="C1304" s="662" t="s">
        <v>598</v>
      </c>
      <c r="D1304" s="663" t="s">
        <v>3987</v>
      </c>
      <c r="E1304" s="662" t="s">
        <v>2653</v>
      </c>
      <c r="F1304" s="663" t="s">
        <v>3994</v>
      </c>
      <c r="G1304" s="662" t="s">
        <v>653</v>
      </c>
      <c r="H1304" s="662" t="s">
        <v>3703</v>
      </c>
      <c r="I1304" s="662" t="s">
        <v>3704</v>
      </c>
      <c r="J1304" s="662" t="s">
        <v>3705</v>
      </c>
      <c r="K1304" s="662" t="s">
        <v>3706</v>
      </c>
      <c r="L1304" s="664">
        <v>34.090000000000003</v>
      </c>
      <c r="M1304" s="664">
        <v>2</v>
      </c>
      <c r="N1304" s="665">
        <v>68.180000000000007</v>
      </c>
    </row>
    <row r="1305" spans="1:14" ht="14.4" customHeight="1" x14ac:dyDescent="0.3">
      <c r="A1305" s="660" t="s">
        <v>588</v>
      </c>
      <c r="B1305" s="661" t="s">
        <v>589</v>
      </c>
      <c r="C1305" s="662" t="s">
        <v>598</v>
      </c>
      <c r="D1305" s="663" t="s">
        <v>3987</v>
      </c>
      <c r="E1305" s="662" t="s">
        <v>2653</v>
      </c>
      <c r="F1305" s="663" t="s">
        <v>3994</v>
      </c>
      <c r="G1305" s="662" t="s">
        <v>653</v>
      </c>
      <c r="H1305" s="662" t="s">
        <v>2668</v>
      </c>
      <c r="I1305" s="662" t="s">
        <v>2669</v>
      </c>
      <c r="J1305" s="662" t="s">
        <v>2670</v>
      </c>
      <c r="K1305" s="662" t="s">
        <v>2671</v>
      </c>
      <c r="L1305" s="664">
        <v>135.01325442192055</v>
      </c>
      <c r="M1305" s="664">
        <v>24</v>
      </c>
      <c r="N1305" s="665">
        <v>3240.318106126093</v>
      </c>
    </row>
    <row r="1306" spans="1:14" ht="14.4" customHeight="1" x14ac:dyDescent="0.3">
      <c r="A1306" s="660" t="s">
        <v>588</v>
      </c>
      <c r="B1306" s="661" t="s">
        <v>589</v>
      </c>
      <c r="C1306" s="662" t="s">
        <v>598</v>
      </c>
      <c r="D1306" s="663" t="s">
        <v>3987</v>
      </c>
      <c r="E1306" s="662" t="s">
        <v>2653</v>
      </c>
      <c r="F1306" s="663" t="s">
        <v>3994</v>
      </c>
      <c r="G1306" s="662" t="s">
        <v>653</v>
      </c>
      <c r="H1306" s="662" t="s">
        <v>2672</v>
      </c>
      <c r="I1306" s="662" t="s">
        <v>2673</v>
      </c>
      <c r="J1306" s="662" t="s">
        <v>2674</v>
      </c>
      <c r="K1306" s="662" t="s">
        <v>2675</v>
      </c>
      <c r="L1306" s="664">
        <v>33.409999999999997</v>
      </c>
      <c r="M1306" s="664">
        <v>5</v>
      </c>
      <c r="N1306" s="665">
        <v>167.04999999999998</v>
      </c>
    </row>
    <row r="1307" spans="1:14" ht="14.4" customHeight="1" x14ac:dyDescent="0.3">
      <c r="A1307" s="660" t="s">
        <v>588</v>
      </c>
      <c r="B1307" s="661" t="s">
        <v>589</v>
      </c>
      <c r="C1307" s="662" t="s">
        <v>598</v>
      </c>
      <c r="D1307" s="663" t="s">
        <v>3987</v>
      </c>
      <c r="E1307" s="662" t="s">
        <v>2653</v>
      </c>
      <c r="F1307" s="663" t="s">
        <v>3994</v>
      </c>
      <c r="G1307" s="662" t="s">
        <v>653</v>
      </c>
      <c r="H1307" s="662" t="s">
        <v>2676</v>
      </c>
      <c r="I1307" s="662" t="s">
        <v>2677</v>
      </c>
      <c r="J1307" s="662" t="s">
        <v>2678</v>
      </c>
      <c r="K1307" s="662" t="s">
        <v>2679</v>
      </c>
      <c r="L1307" s="664">
        <v>428.73166666666685</v>
      </c>
      <c r="M1307" s="664">
        <v>4.2</v>
      </c>
      <c r="N1307" s="665">
        <v>1800.6730000000009</v>
      </c>
    </row>
    <row r="1308" spans="1:14" ht="14.4" customHeight="1" x14ac:dyDescent="0.3">
      <c r="A1308" s="660" t="s">
        <v>588</v>
      </c>
      <c r="B1308" s="661" t="s">
        <v>589</v>
      </c>
      <c r="C1308" s="662" t="s">
        <v>598</v>
      </c>
      <c r="D1308" s="663" t="s">
        <v>3987</v>
      </c>
      <c r="E1308" s="662" t="s">
        <v>2653</v>
      </c>
      <c r="F1308" s="663" t="s">
        <v>3994</v>
      </c>
      <c r="G1308" s="662" t="s">
        <v>653</v>
      </c>
      <c r="H1308" s="662" t="s">
        <v>2684</v>
      </c>
      <c r="I1308" s="662" t="s">
        <v>2685</v>
      </c>
      <c r="J1308" s="662" t="s">
        <v>2686</v>
      </c>
      <c r="K1308" s="662" t="s">
        <v>2687</v>
      </c>
      <c r="L1308" s="664">
        <v>1108.2639618161529</v>
      </c>
      <c r="M1308" s="664">
        <v>7.3446666666666678</v>
      </c>
      <c r="N1308" s="665">
        <v>8139.8293782190385</v>
      </c>
    </row>
    <row r="1309" spans="1:14" ht="14.4" customHeight="1" x14ac:dyDescent="0.3">
      <c r="A1309" s="660" t="s">
        <v>588</v>
      </c>
      <c r="B1309" s="661" t="s">
        <v>589</v>
      </c>
      <c r="C1309" s="662" t="s">
        <v>598</v>
      </c>
      <c r="D1309" s="663" t="s">
        <v>3987</v>
      </c>
      <c r="E1309" s="662" t="s">
        <v>2653</v>
      </c>
      <c r="F1309" s="663" t="s">
        <v>3994</v>
      </c>
      <c r="G1309" s="662" t="s">
        <v>653</v>
      </c>
      <c r="H1309" s="662" t="s">
        <v>2688</v>
      </c>
      <c r="I1309" s="662" t="s">
        <v>2688</v>
      </c>
      <c r="J1309" s="662" t="s">
        <v>2689</v>
      </c>
      <c r="K1309" s="662" t="s">
        <v>2690</v>
      </c>
      <c r="L1309" s="664">
        <v>610.95000000000005</v>
      </c>
      <c r="M1309" s="664">
        <v>4.0999999999999996</v>
      </c>
      <c r="N1309" s="665">
        <v>2504.895</v>
      </c>
    </row>
    <row r="1310" spans="1:14" ht="14.4" customHeight="1" x14ac:dyDescent="0.3">
      <c r="A1310" s="660" t="s">
        <v>588</v>
      </c>
      <c r="B1310" s="661" t="s">
        <v>589</v>
      </c>
      <c r="C1310" s="662" t="s">
        <v>598</v>
      </c>
      <c r="D1310" s="663" t="s">
        <v>3987</v>
      </c>
      <c r="E1310" s="662" t="s">
        <v>2653</v>
      </c>
      <c r="F1310" s="663" t="s">
        <v>3994</v>
      </c>
      <c r="G1310" s="662" t="s">
        <v>653</v>
      </c>
      <c r="H1310" s="662" t="s">
        <v>2691</v>
      </c>
      <c r="I1310" s="662" t="s">
        <v>2692</v>
      </c>
      <c r="J1310" s="662" t="s">
        <v>2693</v>
      </c>
      <c r="K1310" s="662" t="s">
        <v>2694</v>
      </c>
      <c r="L1310" s="664">
        <v>87.817150654865657</v>
      </c>
      <c r="M1310" s="664">
        <v>117.39999999999999</v>
      </c>
      <c r="N1310" s="665">
        <v>10309.733486881227</v>
      </c>
    </row>
    <row r="1311" spans="1:14" ht="14.4" customHeight="1" x14ac:dyDescent="0.3">
      <c r="A1311" s="660" t="s">
        <v>588</v>
      </c>
      <c r="B1311" s="661" t="s">
        <v>589</v>
      </c>
      <c r="C1311" s="662" t="s">
        <v>598</v>
      </c>
      <c r="D1311" s="663" t="s">
        <v>3987</v>
      </c>
      <c r="E1311" s="662" t="s">
        <v>2653</v>
      </c>
      <c r="F1311" s="663" t="s">
        <v>3994</v>
      </c>
      <c r="G1311" s="662" t="s">
        <v>653</v>
      </c>
      <c r="H1311" s="662" t="s">
        <v>3707</v>
      </c>
      <c r="I1311" s="662" t="s">
        <v>3708</v>
      </c>
      <c r="J1311" s="662" t="s">
        <v>2729</v>
      </c>
      <c r="K1311" s="662" t="s">
        <v>3709</v>
      </c>
      <c r="L1311" s="664">
        <v>117.15000000000002</v>
      </c>
      <c r="M1311" s="664">
        <v>6</v>
      </c>
      <c r="N1311" s="665">
        <v>702.90000000000009</v>
      </c>
    </row>
    <row r="1312" spans="1:14" ht="14.4" customHeight="1" x14ac:dyDescent="0.3">
      <c r="A1312" s="660" t="s">
        <v>588</v>
      </c>
      <c r="B1312" s="661" t="s">
        <v>589</v>
      </c>
      <c r="C1312" s="662" t="s">
        <v>598</v>
      </c>
      <c r="D1312" s="663" t="s">
        <v>3987</v>
      </c>
      <c r="E1312" s="662" t="s">
        <v>2653</v>
      </c>
      <c r="F1312" s="663" t="s">
        <v>3994</v>
      </c>
      <c r="G1312" s="662" t="s">
        <v>653</v>
      </c>
      <c r="H1312" s="662" t="s">
        <v>2699</v>
      </c>
      <c r="I1312" s="662" t="s">
        <v>2700</v>
      </c>
      <c r="J1312" s="662" t="s">
        <v>2701</v>
      </c>
      <c r="K1312" s="662" t="s">
        <v>2702</v>
      </c>
      <c r="L1312" s="664">
        <v>86.569999999999965</v>
      </c>
      <c r="M1312" s="664">
        <v>1</v>
      </c>
      <c r="N1312" s="665">
        <v>86.569999999999965</v>
      </c>
    </row>
    <row r="1313" spans="1:14" ht="14.4" customHeight="1" x14ac:dyDescent="0.3">
      <c r="A1313" s="660" t="s">
        <v>588</v>
      </c>
      <c r="B1313" s="661" t="s">
        <v>589</v>
      </c>
      <c r="C1313" s="662" t="s">
        <v>598</v>
      </c>
      <c r="D1313" s="663" t="s">
        <v>3987</v>
      </c>
      <c r="E1313" s="662" t="s">
        <v>2653</v>
      </c>
      <c r="F1313" s="663" t="s">
        <v>3994</v>
      </c>
      <c r="G1313" s="662" t="s">
        <v>653</v>
      </c>
      <c r="H1313" s="662" t="s">
        <v>2711</v>
      </c>
      <c r="I1313" s="662" t="s">
        <v>2712</v>
      </c>
      <c r="J1313" s="662" t="s">
        <v>2713</v>
      </c>
      <c r="K1313" s="662" t="s">
        <v>2714</v>
      </c>
      <c r="L1313" s="664">
        <v>605.26800000000003</v>
      </c>
      <c r="M1313" s="664">
        <v>0.5</v>
      </c>
      <c r="N1313" s="665">
        <v>302.63400000000001</v>
      </c>
    </row>
    <row r="1314" spans="1:14" ht="14.4" customHeight="1" x14ac:dyDescent="0.3">
      <c r="A1314" s="660" t="s">
        <v>588</v>
      </c>
      <c r="B1314" s="661" t="s">
        <v>589</v>
      </c>
      <c r="C1314" s="662" t="s">
        <v>598</v>
      </c>
      <c r="D1314" s="663" t="s">
        <v>3987</v>
      </c>
      <c r="E1314" s="662" t="s">
        <v>2653</v>
      </c>
      <c r="F1314" s="663" t="s">
        <v>3994</v>
      </c>
      <c r="G1314" s="662" t="s">
        <v>653</v>
      </c>
      <c r="H1314" s="662" t="s">
        <v>2715</v>
      </c>
      <c r="I1314" s="662" t="s">
        <v>2716</v>
      </c>
      <c r="J1314" s="662" t="s">
        <v>2717</v>
      </c>
      <c r="K1314" s="662" t="s">
        <v>2718</v>
      </c>
      <c r="L1314" s="664">
        <v>517.50080128628088</v>
      </c>
      <c r="M1314" s="664">
        <v>3</v>
      </c>
      <c r="N1314" s="665">
        <v>1552.5024038588426</v>
      </c>
    </row>
    <row r="1315" spans="1:14" ht="14.4" customHeight="1" x14ac:dyDescent="0.3">
      <c r="A1315" s="660" t="s">
        <v>588</v>
      </c>
      <c r="B1315" s="661" t="s">
        <v>589</v>
      </c>
      <c r="C1315" s="662" t="s">
        <v>598</v>
      </c>
      <c r="D1315" s="663" t="s">
        <v>3987</v>
      </c>
      <c r="E1315" s="662" t="s">
        <v>2653</v>
      </c>
      <c r="F1315" s="663" t="s">
        <v>3994</v>
      </c>
      <c r="G1315" s="662" t="s">
        <v>653</v>
      </c>
      <c r="H1315" s="662" t="s">
        <v>2719</v>
      </c>
      <c r="I1315" s="662" t="s">
        <v>2720</v>
      </c>
      <c r="J1315" s="662" t="s">
        <v>2721</v>
      </c>
      <c r="K1315" s="662" t="s">
        <v>2722</v>
      </c>
      <c r="L1315" s="664">
        <v>114.59666666666665</v>
      </c>
      <c r="M1315" s="664">
        <v>3</v>
      </c>
      <c r="N1315" s="665">
        <v>343.78999999999996</v>
      </c>
    </row>
    <row r="1316" spans="1:14" ht="14.4" customHeight="1" x14ac:dyDescent="0.3">
      <c r="A1316" s="660" t="s">
        <v>588</v>
      </c>
      <c r="B1316" s="661" t="s">
        <v>589</v>
      </c>
      <c r="C1316" s="662" t="s">
        <v>598</v>
      </c>
      <c r="D1316" s="663" t="s">
        <v>3987</v>
      </c>
      <c r="E1316" s="662" t="s">
        <v>2653</v>
      </c>
      <c r="F1316" s="663" t="s">
        <v>3994</v>
      </c>
      <c r="G1316" s="662" t="s">
        <v>653</v>
      </c>
      <c r="H1316" s="662" t="s">
        <v>3710</v>
      </c>
      <c r="I1316" s="662" t="s">
        <v>3711</v>
      </c>
      <c r="J1316" s="662" t="s">
        <v>3712</v>
      </c>
      <c r="K1316" s="662" t="s">
        <v>3713</v>
      </c>
      <c r="L1316" s="664">
        <v>87.401682548372165</v>
      </c>
      <c r="M1316" s="664">
        <v>6</v>
      </c>
      <c r="N1316" s="665">
        <v>524.41009529023302</v>
      </c>
    </row>
    <row r="1317" spans="1:14" ht="14.4" customHeight="1" x14ac:dyDescent="0.3">
      <c r="A1317" s="660" t="s">
        <v>588</v>
      </c>
      <c r="B1317" s="661" t="s">
        <v>589</v>
      </c>
      <c r="C1317" s="662" t="s">
        <v>598</v>
      </c>
      <c r="D1317" s="663" t="s">
        <v>3987</v>
      </c>
      <c r="E1317" s="662" t="s">
        <v>2653</v>
      </c>
      <c r="F1317" s="663" t="s">
        <v>3994</v>
      </c>
      <c r="G1317" s="662" t="s">
        <v>653</v>
      </c>
      <c r="H1317" s="662" t="s">
        <v>3714</v>
      </c>
      <c r="I1317" s="662" t="s">
        <v>3715</v>
      </c>
      <c r="J1317" s="662" t="s">
        <v>3716</v>
      </c>
      <c r="K1317" s="662"/>
      <c r="L1317" s="664">
        <v>730.61999999999978</v>
      </c>
      <c r="M1317" s="664">
        <v>3</v>
      </c>
      <c r="N1317" s="665">
        <v>2191.8599999999992</v>
      </c>
    </row>
    <row r="1318" spans="1:14" ht="14.4" customHeight="1" x14ac:dyDescent="0.3">
      <c r="A1318" s="660" t="s">
        <v>588</v>
      </c>
      <c r="B1318" s="661" t="s">
        <v>589</v>
      </c>
      <c r="C1318" s="662" t="s">
        <v>598</v>
      </c>
      <c r="D1318" s="663" t="s">
        <v>3987</v>
      </c>
      <c r="E1318" s="662" t="s">
        <v>2653</v>
      </c>
      <c r="F1318" s="663" t="s">
        <v>3994</v>
      </c>
      <c r="G1318" s="662" t="s">
        <v>653</v>
      </c>
      <c r="H1318" s="662" t="s">
        <v>3717</v>
      </c>
      <c r="I1318" s="662" t="s">
        <v>3718</v>
      </c>
      <c r="J1318" s="662" t="s">
        <v>3719</v>
      </c>
      <c r="K1318" s="662" t="s">
        <v>3720</v>
      </c>
      <c r="L1318" s="664">
        <v>93.579688942604307</v>
      </c>
      <c r="M1318" s="664">
        <v>1</v>
      </c>
      <c r="N1318" s="665">
        <v>93.579688942604307</v>
      </c>
    </row>
    <row r="1319" spans="1:14" ht="14.4" customHeight="1" x14ac:dyDescent="0.3">
      <c r="A1319" s="660" t="s">
        <v>588</v>
      </c>
      <c r="B1319" s="661" t="s">
        <v>589</v>
      </c>
      <c r="C1319" s="662" t="s">
        <v>598</v>
      </c>
      <c r="D1319" s="663" t="s">
        <v>3987</v>
      </c>
      <c r="E1319" s="662" t="s">
        <v>2653</v>
      </c>
      <c r="F1319" s="663" t="s">
        <v>3994</v>
      </c>
      <c r="G1319" s="662" t="s">
        <v>653</v>
      </c>
      <c r="H1319" s="662" t="s">
        <v>3721</v>
      </c>
      <c r="I1319" s="662" t="s">
        <v>3722</v>
      </c>
      <c r="J1319" s="662" t="s">
        <v>3723</v>
      </c>
      <c r="K1319" s="662" t="s">
        <v>3724</v>
      </c>
      <c r="L1319" s="664">
        <v>57.34</v>
      </c>
      <c r="M1319" s="664">
        <v>1</v>
      </c>
      <c r="N1319" s="665">
        <v>57.34</v>
      </c>
    </row>
    <row r="1320" spans="1:14" ht="14.4" customHeight="1" x14ac:dyDescent="0.3">
      <c r="A1320" s="660" t="s">
        <v>588</v>
      </c>
      <c r="B1320" s="661" t="s">
        <v>589</v>
      </c>
      <c r="C1320" s="662" t="s">
        <v>598</v>
      </c>
      <c r="D1320" s="663" t="s">
        <v>3987</v>
      </c>
      <c r="E1320" s="662" t="s">
        <v>2653</v>
      </c>
      <c r="F1320" s="663" t="s">
        <v>3994</v>
      </c>
      <c r="G1320" s="662" t="s">
        <v>653</v>
      </c>
      <c r="H1320" s="662" t="s">
        <v>3725</v>
      </c>
      <c r="I1320" s="662" t="s">
        <v>3726</v>
      </c>
      <c r="J1320" s="662" t="s">
        <v>3727</v>
      </c>
      <c r="K1320" s="662" t="s">
        <v>3728</v>
      </c>
      <c r="L1320" s="664">
        <v>397.21000000000004</v>
      </c>
      <c r="M1320" s="664">
        <v>4</v>
      </c>
      <c r="N1320" s="665">
        <v>1588.8400000000001</v>
      </c>
    </row>
    <row r="1321" spans="1:14" ht="14.4" customHeight="1" x14ac:dyDescent="0.3">
      <c r="A1321" s="660" t="s">
        <v>588</v>
      </c>
      <c r="B1321" s="661" t="s">
        <v>589</v>
      </c>
      <c r="C1321" s="662" t="s">
        <v>598</v>
      </c>
      <c r="D1321" s="663" t="s">
        <v>3987</v>
      </c>
      <c r="E1321" s="662" t="s">
        <v>2653</v>
      </c>
      <c r="F1321" s="663" t="s">
        <v>3994</v>
      </c>
      <c r="G1321" s="662" t="s">
        <v>653</v>
      </c>
      <c r="H1321" s="662" t="s">
        <v>3729</v>
      </c>
      <c r="I1321" s="662" t="s">
        <v>3730</v>
      </c>
      <c r="J1321" s="662" t="s">
        <v>3731</v>
      </c>
      <c r="K1321" s="662" t="s">
        <v>712</v>
      </c>
      <c r="L1321" s="664">
        <v>61.080160212914997</v>
      </c>
      <c r="M1321" s="664">
        <v>3</v>
      </c>
      <c r="N1321" s="665">
        <v>183.240480638745</v>
      </c>
    </row>
    <row r="1322" spans="1:14" ht="14.4" customHeight="1" x14ac:dyDescent="0.3">
      <c r="A1322" s="660" t="s">
        <v>588</v>
      </c>
      <c r="B1322" s="661" t="s">
        <v>589</v>
      </c>
      <c r="C1322" s="662" t="s">
        <v>598</v>
      </c>
      <c r="D1322" s="663" t="s">
        <v>3987</v>
      </c>
      <c r="E1322" s="662" t="s">
        <v>2653</v>
      </c>
      <c r="F1322" s="663" t="s">
        <v>3994</v>
      </c>
      <c r="G1322" s="662" t="s">
        <v>653</v>
      </c>
      <c r="H1322" s="662" t="s">
        <v>3732</v>
      </c>
      <c r="I1322" s="662" t="s">
        <v>3732</v>
      </c>
      <c r="J1322" s="662" t="s">
        <v>3733</v>
      </c>
      <c r="K1322" s="662" t="s">
        <v>3734</v>
      </c>
      <c r="L1322" s="664">
        <v>1907.61</v>
      </c>
      <c r="M1322" s="664">
        <v>1</v>
      </c>
      <c r="N1322" s="665">
        <v>1907.61</v>
      </c>
    </row>
    <row r="1323" spans="1:14" ht="14.4" customHeight="1" x14ac:dyDescent="0.3">
      <c r="A1323" s="660" t="s">
        <v>588</v>
      </c>
      <c r="B1323" s="661" t="s">
        <v>589</v>
      </c>
      <c r="C1323" s="662" t="s">
        <v>598</v>
      </c>
      <c r="D1323" s="663" t="s">
        <v>3987</v>
      </c>
      <c r="E1323" s="662" t="s">
        <v>2653</v>
      </c>
      <c r="F1323" s="663" t="s">
        <v>3994</v>
      </c>
      <c r="G1323" s="662" t="s">
        <v>653</v>
      </c>
      <c r="H1323" s="662" t="s">
        <v>3735</v>
      </c>
      <c r="I1323" s="662" t="s">
        <v>3736</v>
      </c>
      <c r="J1323" s="662" t="s">
        <v>2752</v>
      </c>
      <c r="K1323" s="662" t="s">
        <v>3737</v>
      </c>
      <c r="L1323" s="664">
        <v>48.56</v>
      </c>
      <c r="M1323" s="664">
        <v>1</v>
      </c>
      <c r="N1323" s="665">
        <v>48.56</v>
      </c>
    </row>
    <row r="1324" spans="1:14" ht="14.4" customHeight="1" x14ac:dyDescent="0.3">
      <c r="A1324" s="660" t="s">
        <v>588</v>
      </c>
      <c r="B1324" s="661" t="s">
        <v>589</v>
      </c>
      <c r="C1324" s="662" t="s">
        <v>598</v>
      </c>
      <c r="D1324" s="663" t="s">
        <v>3987</v>
      </c>
      <c r="E1324" s="662" t="s">
        <v>2653</v>
      </c>
      <c r="F1324" s="663" t="s">
        <v>3994</v>
      </c>
      <c r="G1324" s="662" t="s">
        <v>653</v>
      </c>
      <c r="H1324" s="662" t="s">
        <v>3738</v>
      </c>
      <c r="I1324" s="662" t="s">
        <v>3739</v>
      </c>
      <c r="J1324" s="662" t="s">
        <v>3740</v>
      </c>
      <c r="K1324" s="662" t="s">
        <v>3741</v>
      </c>
      <c r="L1324" s="664">
        <v>44.503692708883193</v>
      </c>
      <c r="M1324" s="664">
        <v>3</v>
      </c>
      <c r="N1324" s="665">
        <v>133.51107812664958</v>
      </c>
    </row>
    <row r="1325" spans="1:14" ht="14.4" customHeight="1" x14ac:dyDescent="0.3">
      <c r="A1325" s="660" t="s">
        <v>588</v>
      </c>
      <c r="B1325" s="661" t="s">
        <v>589</v>
      </c>
      <c r="C1325" s="662" t="s">
        <v>598</v>
      </c>
      <c r="D1325" s="663" t="s">
        <v>3987</v>
      </c>
      <c r="E1325" s="662" t="s">
        <v>2653</v>
      </c>
      <c r="F1325" s="663" t="s">
        <v>3994</v>
      </c>
      <c r="G1325" s="662" t="s">
        <v>653</v>
      </c>
      <c r="H1325" s="662" t="s">
        <v>3742</v>
      </c>
      <c r="I1325" s="662" t="s">
        <v>3743</v>
      </c>
      <c r="J1325" s="662" t="s">
        <v>3744</v>
      </c>
      <c r="K1325" s="662" t="s">
        <v>3745</v>
      </c>
      <c r="L1325" s="664">
        <v>842.07311211552326</v>
      </c>
      <c r="M1325" s="664">
        <v>2</v>
      </c>
      <c r="N1325" s="665">
        <v>1684.1462242310465</v>
      </c>
    </row>
    <row r="1326" spans="1:14" ht="14.4" customHeight="1" x14ac:dyDescent="0.3">
      <c r="A1326" s="660" t="s">
        <v>588</v>
      </c>
      <c r="B1326" s="661" t="s">
        <v>589</v>
      </c>
      <c r="C1326" s="662" t="s">
        <v>598</v>
      </c>
      <c r="D1326" s="663" t="s">
        <v>3987</v>
      </c>
      <c r="E1326" s="662" t="s">
        <v>2653</v>
      </c>
      <c r="F1326" s="663" t="s">
        <v>3994</v>
      </c>
      <c r="G1326" s="662" t="s">
        <v>653</v>
      </c>
      <c r="H1326" s="662" t="s">
        <v>2754</v>
      </c>
      <c r="I1326" s="662" t="s">
        <v>2754</v>
      </c>
      <c r="J1326" s="662" t="s">
        <v>2755</v>
      </c>
      <c r="K1326" s="662" t="s">
        <v>2756</v>
      </c>
      <c r="L1326" s="664">
        <v>920.00000000000023</v>
      </c>
      <c r="M1326" s="664">
        <v>4</v>
      </c>
      <c r="N1326" s="665">
        <v>3680.0000000000009</v>
      </c>
    </row>
    <row r="1327" spans="1:14" ht="14.4" customHeight="1" x14ac:dyDescent="0.3">
      <c r="A1327" s="660" t="s">
        <v>588</v>
      </c>
      <c r="B1327" s="661" t="s">
        <v>589</v>
      </c>
      <c r="C1327" s="662" t="s">
        <v>598</v>
      </c>
      <c r="D1327" s="663" t="s">
        <v>3987</v>
      </c>
      <c r="E1327" s="662" t="s">
        <v>2653</v>
      </c>
      <c r="F1327" s="663" t="s">
        <v>3994</v>
      </c>
      <c r="G1327" s="662" t="s">
        <v>653</v>
      </c>
      <c r="H1327" s="662" t="s">
        <v>2757</v>
      </c>
      <c r="I1327" s="662" t="s">
        <v>2757</v>
      </c>
      <c r="J1327" s="662" t="s">
        <v>2758</v>
      </c>
      <c r="K1327" s="662" t="s">
        <v>2759</v>
      </c>
      <c r="L1327" s="664">
        <v>168.68599999999998</v>
      </c>
      <c r="M1327" s="664">
        <v>10</v>
      </c>
      <c r="N1327" s="665">
        <v>1686.8599999999997</v>
      </c>
    </row>
    <row r="1328" spans="1:14" ht="14.4" customHeight="1" x14ac:dyDescent="0.3">
      <c r="A1328" s="660" t="s">
        <v>588</v>
      </c>
      <c r="B1328" s="661" t="s">
        <v>589</v>
      </c>
      <c r="C1328" s="662" t="s">
        <v>598</v>
      </c>
      <c r="D1328" s="663" t="s">
        <v>3987</v>
      </c>
      <c r="E1328" s="662" t="s">
        <v>2653</v>
      </c>
      <c r="F1328" s="663" t="s">
        <v>3994</v>
      </c>
      <c r="G1328" s="662" t="s">
        <v>2238</v>
      </c>
      <c r="H1328" s="662" t="s">
        <v>2766</v>
      </c>
      <c r="I1328" s="662" t="s">
        <v>2767</v>
      </c>
      <c r="J1328" s="662" t="s">
        <v>2768</v>
      </c>
      <c r="K1328" s="662" t="s">
        <v>2765</v>
      </c>
      <c r="L1328" s="664">
        <v>57.369994790301995</v>
      </c>
      <c r="M1328" s="664">
        <v>5</v>
      </c>
      <c r="N1328" s="665">
        <v>286.84997395150998</v>
      </c>
    </row>
    <row r="1329" spans="1:14" ht="14.4" customHeight="1" x14ac:dyDescent="0.3">
      <c r="A1329" s="660" t="s">
        <v>588</v>
      </c>
      <c r="B1329" s="661" t="s">
        <v>589</v>
      </c>
      <c r="C1329" s="662" t="s">
        <v>598</v>
      </c>
      <c r="D1329" s="663" t="s">
        <v>3987</v>
      </c>
      <c r="E1329" s="662" t="s">
        <v>2653</v>
      </c>
      <c r="F1329" s="663" t="s">
        <v>3994</v>
      </c>
      <c r="G1329" s="662" t="s">
        <v>2238</v>
      </c>
      <c r="H1329" s="662" t="s">
        <v>2769</v>
      </c>
      <c r="I1329" s="662" t="s">
        <v>2770</v>
      </c>
      <c r="J1329" s="662" t="s">
        <v>2771</v>
      </c>
      <c r="K1329" s="662" t="s">
        <v>2772</v>
      </c>
      <c r="L1329" s="664">
        <v>153.46114265117205</v>
      </c>
      <c r="M1329" s="664">
        <v>9</v>
      </c>
      <c r="N1329" s="665">
        <v>1381.1502838605486</v>
      </c>
    </row>
    <row r="1330" spans="1:14" ht="14.4" customHeight="1" x14ac:dyDescent="0.3">
      <c r="A1330" s="660" t="s">
        <v>588</v>
      </c>
      <c r="B1330" s="661" t="s">
        <v>589</v>
      </c>
      <c r="C1330" s="662" t="s">
        <v>598</v>
      </c>
      <c r="D1330" s="663" t="s">
        <v>3987</v>
      </c>
      <c r="E1330" s="662" t="s">
        <v>2653</v>
      </c>
      <c r="F1330" s="663" t="s">
        <v>3994</v>
      </c>
      <c r="G1330" s="662" t="s">
        <v>2238</v>
      </c>
      <c r="H1330" s="662" t="s">
        <v>2785</v>
      </c>
      <c r="I1330" s="662" t="s">
        <v>2786</v>
      </c>
      <c r="J1330" s="662" t="s">
        <v>2787</v>
      </c>
      <c r="K1330" s="662" t="s">
        <v>2788</v>
      </c>
      <c r="L1330" s="664">
        <v>154.05089400608122</v>
      </c>
      <c r="M1330" s="664">
        <v>28</v>
      </c>
      <c r="N1330" s="665">
        <v>4313.4250321702739</v>
      </c>
    </row>
    <row r="1331" spans="1:14" ht="14.4" customHeight="1" x14ac:dyDescent="0.3">
      <c r="A1331" s="660" t="s">
        <v>588</v>
      </c>
      <c r="B1331" s="661" t="s">
        <v>589</v>
      </c>
      <c r="C1331" s="662" t="s">
        <v>598</v>
      </c>
      <c r="D1331" s="663" t="s">
        <v>3987</v>
      </c>
      <c r="E1331" s="662" t="s">
        <v>2653</v>
      </c>
      <c r="F1331" s="663" t="s">
        <v>3994</v>
      </c>
      <c r="G1331" s="662" t="s">
        <v>2238</v>
      </c>
      <c r="H1331" s="662" t="s">
        <v>2793</v>
      </c>
      <c r="I1331" s="662" t="s">
        <v>2794</v>
      </c>
      <c r="J1331" s="662" t="s">
        <v>2795</v>
      </c>
      <c r="K1331" s="662" t="s">
        <v>2796</v>
      </c>
      <c r="L1331" s="664">
        <v>59.92</v>
      </c>
      <c r="M1331" s="664">
        <v>2</v>
      </c>
      <c r="N1331" s="665">
        <v>119.84</v>
      </c>
    </row>
    <row r="1332" spans="1:14" ht="14.4" customHeight="1" x14ac:dyDescent="0.3">
      <c r="A1332" s="660" t="s">
        <v>588</v>
      </c>
      <c r="B1332" s="661" t="s">
        <v>589</v>
      </c>
      <c r="C1332" s="662" t="s">
        <v>598</v>
      </c>
      <c r="D1332" s="663" t="s">
        <v>3987</v>
      </c>
      <c r="E1332" s="662" t="s">
        <v>2653</v>
      </c>
      <c r="F1332" s="663" t="s">
        <v>3994</v>
      </c>
      <c r="G1332" s="662" t="s">
        <v>2238</v>
      </c>
      <c r="H1332" s="662" t="s">
        <v>2797</v>
      </c>
      <c r="I1332" s="662" t="s">
        <v>2798</v>
      </c>
      <c r="J1332" s="662" t="s">
        <v>2799</v>
      </c>
      <c r="K1332" s="662" t="s">
        <v>2800</v>
      </c>
      <c r="L1332" s="664">
        <v>12592.492033747723</v>
      </c>
      <c r="M1332" s="664">
        <v>2</v>
      </c>
      <c r="N1332" s="665">
        <v>25184.984067495447</v>
      </c>
    </row>
    <row r="1333" spans="1:14" ht="14.4" customHeight="1" x14ac:dyDescent="0.3">
      <c r="A1333" s="660" t="s">
        <v>588</v>
      </c>
      <c r="B1333" s="661" t="s">
        <v>589</v>
      </c>
      <c r="C1333" s="662" t="s">
        <v>598</v>
      </c>
      <c r="D1333" s="663" t="s">
        <v>3987</v>
      </c>
      <c r="E1333" s="662" t="s">
        <v>2801</v>
      </c>
      <c r="F1333" s="663" t="s">
        <v>3995</v>
      </c>
      <c r="G1333" s="662" t="s">
        <v>653</v>
      </c>
      <c r="H1333" s="662" t="s">
        <v>2810</v>
      </c>
      <c r="I1333" s="662" t="s">
        <v>2811</v>
      </c>
      <c r="J1333" s="662" t="s">
        <v>2812</v>
      </c>
      <c r="K1333" s="662" t="s">
        <v>2813</v>
      </c>
      <c r="L1333" s="664">
        <v>76.77</v>
      </c>
      <c r="M1333" s="664">
        <v>2</v>
      </c>
      <c r="N1333" s="665">
        <v>153.54</v>
      </c>
    </row>
    <row r="1334" spans="1:14" ht="14.4" customHeight="1" x14ac:dyDescent="0.3">
      <c r="A1334" s="660" t="s">
        <v>588</v>
      </c>
      <c r="B1334" s="661" t="s">
        <v>589</v>
      </c>
      <c r="C1334" s="662" t="s">
        <v>598</v>
      </c>
      <c r="D1334" s="663" t="s">
        <v>3987</v>
      </c>
      <c r="E1334" s="662" t="s">
        <v>2801</v>
      </c>
      <c r="F1334" s="663" t="s">
        <v>3995</v>
      </c>
      <c r="G1334" s="662" t="s">
        <v>653</v>
      </c>
      <c r="H1334" s="662" t="s">
        <v>2817</v>
      </c>
      <c r="I1334" s="662" t="s">
        <v>2818</v>
      </c>
      <c r="J1334" s="662" t="s">
        <v>2819</v>
      </c>
      <c r="K1334" s="662" t="s">
        <v>2820</v>
      </c>
      <c r="L1334" s="664">
        <v>93.095000000000027</v>
      </c>
      <c r="M1334" s="664">
        <v>2</v>
      </c>
      <c r="N1334" s="665">
        <v>186.19000000000005</v>
      </c>
    </row>
    <row r="1335" spans="1:14" ht="14.4" customHeight="1" x14ac:dyDescent="0.3">
      <c r="A1335" s="660" t="s">
        <v>588</v>
      </c>
      <c r="B1335" s="661" t="s">
        <v>589</v>
      </c>
      <c r="C1335" s="662" t="s">
        <v>598</v>
      </c>
      <c r="D1335" s="663" t="s">
        <v>3987</v>
      </c>
      <c r="E1335" s="662" t="s">
        <v>2801</v>
      </c>
      <c r="F1335" s="663" t="s">
        <v>3995</v>
      </c>
      <c r="G1335" s="662" t="s">
        <v>653</v>
      </c>
      <c r="H1335" s="662" t="s">
        <v>2829</v>
      </c>
      <c r="I1335" s="662" t="s">
        <v>2830</v>
      </c>
      <c r="J1335" s="662" t="s">
        <v>2831</v>
      </c>
      <c r="K1335" s="662" t="s">
        <v>2828</v>
      </c>
      <c r="L1335" s="664">
        <v>148.22000000000003</v>
      </c>
      <c r="M1335" s="664">
        <v>2</v>
      </c>
      <c r="N1335" s="665">
        <v>296.44000000000005</v>
      </c>
    </row>
    <row r="1336" spans="1:14" ht="14.4" customHeight="1" x14ac:dyDescent="0.3">
      <c r="A1336" s="660" t="s">
        <v>588</v>
      </c>
      <c r="B1336" s="661" t="s">
        <v>589</v>
      </c>
      <c r="C1336" s="662" t="s">
        <v>598</v>
      </c>
      <c r="D1336" s="663" t="s">
        <v>3987</v>
      </c>
      <c r="E1336" s="662" t="s">
        <v>2801</v>
      </c>
      <c r="F1336" s="663" t="s">
        <v>3995</v>
      </c>
      <c r="G1336" s="662" t="s">
        <v>2238</v>
      </c>
      <c r="H1336" s="662" t="s">
        <v>2839</v>
      </c>
      <c r="I1336" s="662" t="s">
        <v>2840</v>
      </c>
      <c r="J1336" s="662" t="s">
        <v>2841</v>
      </c>
      <c r="K1336" s="662" t="s">
        <v>2842</v>
      </c>
      <c r="L1336" s="664">
        <v>1833.1264667352807</v>
      </c>
      <c r="M1336" s="664">
        <v>6</v>
      </c>
      <c r="N1336" s="665">
        <v>10998.758800411684</v>
      </c>
    </row>
    <row r="1337" spans="1:14" ht="14.4" customHeight="1" x14ac:dyDescent="0.3">
      <c r="A1337" s="660" t="s">
        <v>588</v>
      </c>
      <c r="B1337" s="661" t="s">
        <v>589</v>
      </c>
      <c r="C1337" s="662" t="s">
        <v>598</v>
      </c>
      <c r="D1337" s="663" t="s">
        <v>3987</v>
      </c>
      <c r="E1337" s="662" t="s">
        <v>3746</v>
      </c>
      <c r="F1337" s="663" t="s">
        <v>3997</v>
      </c>
      <c r="G1337" s="662"/>
      <c r="H1337" s="662"/>
      <c r="I1337" s="662" t="s">
        <v>3747</v>
      </c>
      <c r="J1337" s="662" t="s">
        <v>3748</v>
      </c>
      <c r="K1337" s="662"/>
      <c r="L1337" s="664">
        <v>1407.54</v>
      </c>
      <c r="M1337" s="664">
        <v>23</v>
      </c>
      <c r="N1337" s="665">
        <v>32373.42</v>
      </c>
    </row>
    <row r="1338" spans="1:14" ht="14.4" customHeight="1" x14ac:dyDescent="0.3">
      <c r="A1338" s="660" t="s">
        <v>588</v>
      </c>
      <c r="B1338" s="661" t="s">
        <v>589</v>
      </c>
      <c r="C1338" s="662" t="s">
        <v>598</v>
      </c>
      <c r="D1338" s="663" t="s">
        <v>3987</v>
      </c>
      <c r="E1338" s="662" t="s">
        <v>3749</v>
      </c>
      <c r="F1338" s="663" t="s">
        <v>3998</v>
      </c>
      <c r="G1338" s="662" t="s">
        <v>653</v>
      </c>
      <c r="H1338" s="662" t="s">
        <v>3750</v>
      </c>
      <c r="I1338" s="662" t="s">
        <v>3750</v>
      </c>
      <c r="J1338" s="662" t="s">
        <v>3751</v>
      </c>
      <c r="K1338" s="662" t="s">
        <v>3752</v>
      </c>
      <c r="L1338" s="664">
        <v>95162.05</v>
      </c>
      <c r="M1338" s="664">
        <v>1</v>
      </c>
      <c r="N1338" s="665">
        <v>95162.05</v>
      </c>
    </row>
    <row r="1339" spans="1:14" ht="14.4" customHeight="1" x14ac:dyDescent="0.3">
      <c r="A1339" s="660" t="s">
        <v>588</v>
      </c>
      <c r="B1339" s="661" t="s">
        <v>589</v>
      </c>
      <c r="C1339" s="662" t="s">
        <v>604</v>
      </c>
      <c r="D1339" s="663" t="s">
        <v>3988</v>
      </c>
      <c r="E1339" s="662" t="s">
        <v>616</v>
      </c>
      <c r="F1339" s="663" t="s">
        <v>3992</v>
      </c>
      <c r="G1339" s="662"/>
      <c r="H1339" s="662" t="s">
        <v>631</v>
      </c>
      <c r="I1339" s="662" t="s">
        <v>631</v>
      </c>
      <c r="J1339" s="662" t="s">
        <v>632</v>
      </c>
      <c r="K1339" s="662" t="s">
        <v>633</v>
      </c>
      <c r="L1339" s="664">
        <v>174.22117666719802</v>
      </c>
      <c r="M1339" s="664">
        <v>42</v>
      </c>
      <c r="N1339" s="665">
        <v>7317.2894200223172</v>
      </c>
    </row>
    <row r="1340" spans="1:14" ht="14.4" customHeight="1" x14ac:dyDescent="0.3">
      <c r="A1340" s="660" t="s">
        <v>588</v>
      </c>
      <c r="B1340" s="661" t="s">
        <v>589</v>
      </c>
      <c r="C1340" s="662" t="s">
        <v>604</v>
      </c>
      <c r="D1340" s="663" t="s">
        <v>3988</v>
      </c>
      <c r="E1340" s="662" t="s">
        <v>616</v>
      </c>
      <c r="F1340" s="663" t="s">
        <v>3992</v>
      </c>
      <c r="G1340" s="662"/>
      <c r="H1340" s="662" t="s">
        <v>2871</v>
      </c>
      <c r="I1340" s="662" t="s">
        <v>2871</v>
      </c>
      <c r="J1340" s="662" t="s">
        <v>632</v>
      </c>
      <c r="K1340" s="662" t="s">
        <v>2872</v>
      </c>
      <c r="L1340" s="664">
        <v>58.077058720259679</v>
      </c>
      <c r="M1340" s="664">
        <v>96.000000000000028</v>
      </c>
      <c r="N1340" s="665">
        <v>5575.3976371449307</v>
      </c>
    </row>
    <row r="1341" spans="1:14" ht="14.4" customHeight="1" x14ac:dyDescent="0.3">
      <c r="A1341" s="660" t="s">
        <v>588</v>
      </c>
      <c r="B1341" s="661" t="s">
        <v>589</v>
      </c>
      <c r="C1341" s="662" t="s">
        <v>604</v>
      </c>
      <c r="D1341" s="663" t="s">
        <v>3988</v>
      </c>
      <c r="E1341" s="662" t="s">
        <v>616</v>
      </c>
      <c r="F1341" s="663" t="s">
        <v>3992</v>
      </c>
      <c r="G1341" s="662"/>
      <c r="H1341" s="662" t="s">
        <v>634</v>
      </c>
      <c r="I1341" s="662" t="s">
        <v>634</v>
      </c>
      <c r="J1341" s="662" t="s">
        <v>635</v>
      </c>
      <c r="K1341" s="662" t="s">
        <v>636</v>
      </c>
      <c r="L1341" s="664">
        <v>443.75791949775646</v>
      </c>
      <c r="M1341" s="664">
        <v>10</v>
      </c>
      <c r="N1341" s="665">
        <v>4437.5791949775648</v>
      </c>
    </row>
    <row r="1342" spans="1:14" ht="14.4" customHeight="1" x14ac:dyDescent="0.3">
      <c r="A1342" s="660" t="s">
        <v>588</v>
      </c>
      <c r="B1342" s="661" t="s">
        <v>589</v>
      </c>
      <c r="C1342" s="662" t="s">
        <v>604</v>
      </c>
      <c r="D1342" s="663" t="s">
        <v>3988</v>
      </c>
      <c r="E1342" s="662" t="s">
        <v>616</v>
      </c>
      <c r="F1342" s="663" t="s">
        <v>3992</v>
      </c>
      <c r="G1342" s="662"/>
      <c r="H1342" s="662" t="s">
        <v>637</v>
      </c>
      <c r="I1342" s="662" t="s">
        <v>637</v>
      </c>
      <c r="J1342" s="662" t="s">
        <v>635</v>
      </c>
      <c r="K1342" s="662" t="s">
        <v>638</v>
      </c>
      <c r="L1342" s="664">
        <v>236.67</v>
      </c>
      <c r="M1342" s="664">
        <v>0.88900000000000001</v>
      </c>
      <c r="N1342" s="665">
        <v>210.39963</v>
      </c>
    </row>
    <row r="1343" spans="1:14" ht="14.4" customHeight="1" x14ac:dyDescent="0.3">
      <c r="A1343" s="660" t="s">
        <v>588</v>
      </c>
      <c r="B1343" s="661" t="s">
        <v>589</v>
      </c>
      <c r="C1343" s="662" t="s">
        <v>604</v>
      </c>
      <c r="D1343" s="663" t="s">
        <v>3988</v>
      </c>
      <c r="E1343" s="662" t="s">
        <v>616</v>
      </c>
      <c r="F1343" s="663" t="s">
        <v>3992</v>
      </c>
      <c r="G1343" s="662"/>
      <c r="H1343" s="662" t="s">
        <v>639</v>
      </c>
      <c r="I1343" s="662" t="s">
        <v>639</v>
      </c>
      <c r="J1343" s="662" t="s">
        <v>635</v>
      </c>
      <c r="K1343" s="662" t="s">
        <v>640</v>
      </c>
      <c r="L1343" s="664">
        <v>147.92345357269949</v>
      </c>
      <c r="M1343" s="664">
        <v>10.51</v>
      </c>
      <c r="N1343" s="665">
        <v>1554.6754970490715</v>
      </c>
    </row>
    <row r="1344" spans="1:14" ht="14.4" customHeight="1" x14ac:dyDescent="0.3">
      <c r="A1344" s="660" t="s">
        <v>588</v>
      </c>
      <c r="B1344" s="661" t="s">
        <v>589</v>
      </c>
      <c r="C1344" s="662" t="s">
        <v>604</v>
      </c>
      <c r="D1344" s="663" t="s">
        <v>3988</v>
      </c>
      <c r="E1344" s="662" t="s">
        <v>616</v>
      </c>
      <c r="F1344" s="663" t="s">
        <v>3992</v>
      </c>
      <c r="G1344" s="662"/>
      <c r="H1344" s="662" t="s">
        <v>641</v>
      </c>
      <c r="I1344" s="662" t="s">
        <v>641</v>
      </c>
      <c r="J1344" s="662" t="s">
        <v>642</v>
      </c>
      <c r="K1344" s="662" t="s">
        <v>643</v>
      </c>
      <c r="L1344" s="664">
        <v>31059.460620825765</v>
      </c>
      <c r="M1344" s="664">
        <v>54</v>
      </c>
      <c r="N1344" s="665">
        <v>1677210.8735245913</v>
      </c>
    </row>
    <row r="1345" spans="1:14" ht="14.4" customHeight="1" x14ac:dyDescent="0.3">
      <c r="A1345" s="660" t="s">
        <v>588</v>
      </c>
      <c r="B1345" s="661" t="s">
        <v>589</v>
      </c>
      <c r="C1345" s="662" t="s">
        <v>604</v>
      </c>
      <c r="D1345" s="663" t="s">
        <v>3988</v>
      </c>
      <c r="E1345" s="662" t="s">
        <v>616</v>
      </c>
      <c r="F1345" s="663" t="s">
        <v>3992</v>
      </c>
      <c r="G1345" s="662"/>
      <c r="H1345" s="662" t="s">
        <v>644</v>
      </c>
      <c r="I1345" s="662" t="s">
        <v>644</v>
      </c>
      <c r="J1345" s="662" t="s">
        <v>645</v>
      </c>
      <c r="K1345" s="662" t="s">
        <v>646</v>
      </c>
      <c r="L1345" s="664">
        <v>169.91112890147878</v>
      </c>
      <c r="M1345" s="664">
        <v>2.7919999999999998</v>
      </c>
      <c r="N1345" s="665">
        <v>474.39187189292875</v>
      </c>
    </row>
    <row r="1346" spans="1:14" ht="14.4" customHeight="1" x14ac:dyDescent="0.3">
      <c r="A1346" s="660" t="s">
        <v>588</v>
      </c>
      <c r="B1346" s="661" t="s">
        <v>589</v>
      </c>
      <c r="C1346" s="662" t="s">
        <v>604</v>
      </c>
      <c r="D1346" s="663" t="s">
        <v>3988</v>
      </c>
      <c r="E1346" s="662" t="s">
        <v>616</v>
      </c>
      <c r="F1346" s="663" t="s">
        <v>3992</v>
      </c>
      <c r="G1346" s="662"/>
      <c r="H1346" s="662" t="s">
        <v>647</v>
      </c>
      <c r="I1346" s="662" t="s">
        <v>648</v>
      </c>
      <c r="J1346" s="662" t="s">
        <v>645</v>
      </c>
      <c r="K1346" s="662" t="s">
        <v>649</v>
      </c>
      <c r="L1346" s="664">
        <v>118.08062949280423</v>
      </c>
      <c r="M1346" s="664">
        <v>4.6909999999999998</v>
      </c>
      <c r="N1346" s="665">
        <v>553.91623295074464</v>
      </c>
    </row>
    <row r="1347" spans="1:14" ht="14.4" customHeight="1" x14ac:dyDescent="0.3">
      <c r="A1347" s="660" t="s">
        <v>588</v>
      </c>
      <c r="B1347" s="661" t="s">
        <v>589</v>
      </c>
      <c r="C1347" s="662" t="s">
        <v>604</v>
      </c>
      <c r="D1347" s="663" t="s">
        <v>3988</v>
      </c>
      <c r="E1347" s="662" t="s">
        <v>616</v>
      </c>
      <c r="F1347" s="663" t="s">
        <v>3992</v>
      </c>
      <c r="G1347" s="662"/>
      <c r="H1347" s="662" t="s">
        <v>650</v>
      </c>
      <c r="I1347" s="662" t="s">
        <v>651</v>
      </c>
      <c r="J1347" s="662" t="s">
        <v>645</v>
      </c>
      <c r="K1347" s="662" t="s">
        <v>652</v>
      </c>
      <c r="L1347" s="664">
        <v>377.26066843664427</v>
      </c>
      <c r="M1347" s="664">
        <v>0.77400000000000002</v>
      </c>
      <c r="N1347" s="665">
        <v>291.99975736996265</v>
      </c>
    </row>
    <row r="1348" spans="1:14" ht="14.4" customHeight="1" x14ac:dyDescent="0.3">
      <c r="A1348" s="660" t="s">
        <v>588</v>
      </c>
      <c r="B1348" s="661" t="s">
        <v>589</v>
      </c>
      <c r="C1348" s="662" t="s">
        <v>604</v>
      </c>
      <c r="D1348" s="663" t="s">
        <v>3988</v>
      </c>
      <c r="E1348" s="662" t="s">
        <v>616</v>
      </c>
      <c r="F1348" s="663" t="s">
        <v>3992</v>
      </c>
      <c r="G1348" s="662" t="s">
        <v>653</v>
      </c>
      <c r="H1348" s="662" t="s">
        <v>654</v>
      </c>
      <c r="I1348" s="662" t="s">
        <v>654</v>
      </c>
      <c r="J1348" s="662" t="s">
        <v>655</v>
      </c>
      <c r="K1348" s="662" t="s">
        <v>656</v>
      </c>
      <c r="L1348" s="664">
        <v>179.39990231106012</v>
      </c>
      <c r="M1348" s="664">
        <v>282</v>
      </c>
      <c r="N1348" s="665">
        <v>50590.772451718956</v>
      </c>
    </row>
    <row r="1349" spans="1:14" ht="14.4" customHeight="1" x14ac:dyDescent="0.3">
      <c r="A1349" s="660" t="s">
        <v>588</v>
      </c>
      <c r="B1349" s="661" t="s">
        <v>589</v>
      </c>
      <c r="C1349" s="662" t="s">
        <v>604</v>
      </c>
      <c r="D1349" s="663" t="s">
        <v>3988</v>
      </c>
      <c r="E1349" s="662" t="s">
        <v>616</v>
      </c>
      <c r="F1349" s="663" t="s">
        <v>3992</v>
      </c>
      <c r="G1349" s="662" t="s">
        <v>653</v>
      </c>
      <c r="H1349" s="662" t="s">
        <v>660</v>
      </c>
      <c r="I1349" s="662" t="s">
        <v>660</v>
      </c>
      <c r="J1349" s="662" t="s">
        <v>661</v>
      </c>
      <c r="K1349" s="662" t="s">
        <v>659</v>
      </c>
      <c r="L1349" s="664">
        <v>149.49990434624641</v>
      </c>
      <c r="M1349" s="664">
        <v>48</v>
      </c>
      <c r="N1349" s="665">
        <v>7175.9954086198277</v>
      </c>
    </row>
    <row r="1350" spans="1:14" ht="14.4" customHeight="1" x14ac:dyDescent="0.3">
      <c r="A1350" s="660" t="s">
        <v>588</v>
      </c>
      <c r="B1350" s="661" t="s">
        <v>589</v>
      </c>
      <c r="C1350" s="662" t="s">
        <v>604</v>
      </c>
      <c r="D1350" s="663" t="s">
        <v>3988</v>
      </c>
      <c r="E1350" s="662" t="s">
        <v>616</v>
      </c>
      <c r="F1350" s="663" t="s">
        <v>3992</v>
      </c>
      <c r="G1350" s="662" t="s">
        <v>653</v>
      </c>
      <c r="H1350" s="662" t="s">
        <v>664</v>
      </c>
      <c r="I1350" s="662" t="s">
        <v>664</v>
      </c>
      <c r="J1350" s="662" t="s">
        <v>655</v>
      </c>
      <c r="K1350" s="662" t="s">
        <v>665</v>
      </c>
      <c r="L1350" s="664">
        <v>97.179978814610649</v>
      </c>
      <c r="M1350" s="664">
        <v>155</v>
      </c>
      <c r="N1350" s="665">
        <v>15062.896716264651</v>
      </c>
    </row>
    <row r="1351" spans="1:14" ht="14.4" customHeight="1" x14ac:dyDescent="0.3">
      <c r="A1351" s="660" t="s">
        <v>588</v>
      </c>
      <c r="B1351" s="661" t="s">
        <v>589</v>
      </c>
      <c r="C1351" s="662" t="s">
        <v>604</v>
      </c>
      <c r="D1351" s="663" t="s">
        <v>3988</v>
      </c>
      <c r="E1351" s="662" t="s">
        <v>616</v>
      </c>
      <c r="F1351" s="663" t="s">
        <v>3992</v>
      </c>
      <c r="G1351" s="662" t="s">
        <v>653</v>
      </c>
      <c r="H1351" s="662" t="s">
        <v>666</v>
      </c>
      <c r="I1351" s="662" t="s">
        <v>666</v>
      </c>
      <c r="J1351" s="662" t="s">
        <v>655</v>
      </c>
      <c r="K1351" s="662" t="s">
        <v>667</v>
      </c>
      <c r="L1351" s="664">
        <v>97.750727285464436</v>
      </c>
      <c r="M1351" s="664">
        <v>72</v>
      </c>
      <c r="N1351" s="665">
        <v>7038.0523645534395</v>
      </c>
    </row>
    <row r="1352" spans="1:14" ht="14.4" customHeight="1" x14ac:dyDescent="0.3">
      <c r="A1352" s="660" t="s">
        <v>588</v>
      </c>
      <c r="B1352" s="661" t="s">
        <v>589</v>
      </c>
      <c r="C1352" s="662" t="s">
        <v>604</v>
      </c>
      <c r="D1352" s="663" t="s">
        <v>3988</v>
      </c>
      <c r="E1352" s="662" t="s">
        <v>616</v>
      </c>
      <c r="F1352" s="663" t="s">
        <v>3992</v>
      </c>
      <c r="G1352" s="662" t="s">
        <v>653</v>
      </c>
      <c r="H1352" s="662" t="s">
        <v>676</v>
      </c>
      <c r="I1352" s="662" t="s">
        <v>677</v>
      </c>
      <c r="J1352" s="662" t="s">
        <v>678</v>
      </c>
      <c r="K1352" s="662" t="s">
        <v>679</v>
      </c>
      <c r="L1352" s="664">
        <v>86.174954227954146</v>
      </c>
      <c r="M1352" s="664">
        <v>4</v>
      </c>
      <c r="N1352" s="665">
        <v>344.69981691181658</v>
      </c>
    </row>
    <row r="1353" spans="1:14" ht="14.4" customHeight="1" x14ac:dyDescent="0.3">
      <c r="A1353" s="660" t="s">
        <v>588</v>
      </c>
      <c r="B1353" s="661" t="s">
        <v>589</v>
      </c>
      <c r="C1353" s="662" t="s">
        <v>604</v>
      </c>
      <c r="D1353" s="663" t="s">
        <v>3988</v>
      </c>
      <c r="E1353" s="662" t="s">
        <v>616</v>
      </c>
      <c r="F1353" s="663" t="s">
        <v>3992</v>
      </c>
      <c r="G1353" s="662" t="s">
        <v>653</v>
      </c>
      <c r="H1353" s="662" t="s">
        <v>680</v>
      </c>
      <c r="I1353" s="662" t="s">
        <v>681</v>
      </c>
      <c r="J1353" s="662" t="s">
        <v>682</v>
      </c>
      <c r="K1353" s="662" t="s">
        <v>683</v>
      </c>
      <c r="L1353" s="664">
        <v>99.778081843570504</v>
      </c>
      <c r="M1353" s="664">
        <v>180</v>
      </c>
      <c r="N1353" s="665">
        <v>17960.054731842691</v>
      </c>
    </row>
    <row r="1354" spans="1:14" ht="14.4" customHeight="1" x14ac:dyDescent="0.3">
      <c r="A1354" s="660" t="s">
        <v>588</v>
      </c>
      <c r="B1354" s="661" t="s">
        <v>589</v>
      </c>
      <c r="C1354" s="662" t="s">
        <v>604</v>
      </c>
      <c r="D1354" s="663" t="s">
        <v>3988</v>
      </c>
      <c r="E1354" s="662" t="s">
        <v>616</v>
      </c>
      <c r="F1354" s="663" t="s">
        <v>3992</v>
      </c>
      <c r="G1354" s="662" t="s">
        <v>653</v>
      </c>
      <c r="H1354" s="662" t="s">
        <v>684</v>
      </c>
      <c r="I1354" s="662" t="s">
        <v>685</v>
      </c>
      <c r="J1354" s="662" t="s">
        <v>682</v>
      </c>
      <c r="K1354" s="662" t="s">
        <v>686</v>
      </c>
      <c r="L1354" s="664">
        <v>104.42120883723469</v>
      </c>
      <c r="M1354" s="664">
        <v>125</v>
      </c>
      <c r="N1354" s="665">
        <v>13052.651104654336</v>
      </c>
    </row>
    <row r="1355" spans="1:14" ht="14.4" customHeight="1" x14ac:dyDescent="0.3">
      <c r="A1355" s="660" t="s">
        <v>588</v>
      </c>
      <c r="B1355" s="661" t="s">
        <v>589</v>
      </c>
      <c r="C1355" s="662" t="s">
        <v>604</v>
      </c>
      <c r="D1355" s="663" t="s">
        <v>3988</v>
      </c>
      <c r="E1355" s="662" t="s">
        <v>616</v>
      </c>
      <c r="F1355" s="663" t="s">
        <v>3992</v>
      </c>
      <c r="G1355" s="662" t="s">
        <v>653</v>
      </c>
      <c r="H1355" s="662" t="s">
        <v>687</v>
      </c>
      <c r="I1355" s="662" t="s">
        <v>688</v>
      </c>
      <c r="J1355" s="662" t="s">
        <v>689</v>
      </c>
      <c r="K1355" s="662" t="s">
        <v>690</v>
      </c>
      <c r="L1355" s="664">
        <v>170.27399999999997</v>
      </c>
      <c r="M1355" s="664">
        <v>15</v>
      </c>
      <c r="N1355" s="665">
        <v>2554.1099999999997</v>
      </c>
    </row>
    <row r="1356" spans="1:14" ht="14.4" customHeight="1" x14ac:dyDescent="0.3">
      <c r="A1356" s="660" t="s">
        <v>588</v>
      </c>
      <c r="B1356" s="661" t="s">
        <v>589</v>
      </c>
      <c r="C1356" s="662" t="s">
        <v>604</v>
      </c>
      <c r="D1356" s="663" t="s">
        <v>3988</v>
      </c>
      <c r="E1356" s="662" t="s">
        <v>616</v>
      </c>
      <c r="F1356" s="663" t="s">
        <v>3992</v>
      </c>
      <c r="G1356" s="662" t="s">
        <v>653</v>
      </c>
      <c r="H1356" s="662" t="s">
        <v>747</v>
      </c>
      <c r="I1356" s="662" t="s">
        <v>748</v>
      </c>
      <c r="J1356" s="662" t="s">
        <v>749</v>
      </c>
      <c r="K1356" s="662" t="s">
        <v>750</v>
      </c>
      <c r="L1356" s="664">
        <v>121.21</v>
      </c>
      <c r="M1356" s="664">
        <v>5</v>
      </c>
      <c r="N1356" s="665">
        <v>606.04999999999995</v>
      </c>
    </row>
    <row r="1357" spans="1:14" ht="14.4" customHeight="1" x14ac:dyDescent="0.3">
      <c r="A1357" s="660" t="s">
        <v>588</v>
      </c>
      <c r="B1357" s="661" t="s">
        <v>589</v>
      </c>
      <c r="C1357" s="662" t="s">
        <v>604</v>
      </c>
      <c r="D1357" s="663" t="s">
        <v>3988</v>
      </c>
      <c r="E1357" s="662" t="s">
        <v>616</v>
      </c>
      <c r="F1357" s="663" t="s">
        <v>3992</v>
      </c>
      <c r="G1357" s="662" t="s">
        <v>653</v>
      </c>
      <c r="H1357" s="662" t="s">
        <v>781</v>
      </c>
      <c r="I1357" s="662" t="s">
        <v>782</v>
      </c>
      <c r="J1357" s="662" t="s">
        <v>783</v>
      </c>
      <c r="K1357" s="662" t="s">
        <v>784</v>
      </c>
      <c r="L1357" s="664">
        <v>60.35</v>
      </c>
      <c r="M1357" s="664">
        <v>6</v>
      </c>
      <c r="N1357" s="665">
        <v>362.1</v>
      </c>
    </row>
    <row r="1358" spans="1:14" ht="14.4" customHeight="1" x14ac:dyDescent="0.3">
      <c r="A1358" s="660" t="s">
        <v>588</v>
      </c>
      <c r="B1358" s="661" t="s">
        <v>589</v>
      </c>
      <c r="C1358" s="662" t="s">
        <v>604</v>
      </c>
      <c r="D1358" s="663" t="s">
        <v>3988</v>
      </c>
      <c r="E1358" s="662" t="s">
        <v>616</v>
      </c>
      <c r="F1358" s="663" t="s">
        <v>3992</v>
      </c>
      <c r="G1358" s="662" t="s">
        <v>653</v>
      </c>
      <c r="H1358" s="662" t="s">
        <v>797</v>
      </c>
      <c r="I1358" s="662" t="s">
        <v>798</v>
      </c>
      <c r="J1358" s="662" t="s">
        <v>799</v>
      </c>
      <c r="K1358" s="662" t="s">
        <v>800</v>
      </c>
      <c r="L1358" s="664">
        <v>260</v>
      </c>
      <c r="M1358" s="664">
        <v>7</v>
      </c>
      <c r="N1358" s="665">
        <v>1820</v>
      </c>
    </row>
    <row r="1359" spans="1:14" ht="14.4" customHeight="1" x14ac:dyDescent="0.3">
      <c r="A1359" s="660" t="s">
        <v>588</v>
      </c>
      <c r="B1359" s="661" t="s">
        <v>589</v>
      </c>
      <c r="C1359" s="662" t="s">
        <v>604</v>
      </c>
      <c r="D1359" s="663" t="s">
        <v>3988</v>
      </c>
      <c r="E1359" s="662" t="s">
        <v>616</v>
      </c>
      <c r="F1359" s="663" t="s">
        <v>3992</v>
      </c>
      <c r="G1359" s="662" t="s">
        <v>653</v>
      </c>
      <c r="H1359" s="662" t="s">
        <v>849</v>
      </c>
      <c r="I1359" s="662" t="s">
        <v>849</v>
      </c>
      <c r="J1359" s="662" t="s">
        <v>850</v>
      </c>
      <c r="K1359" s="662" t="s">
        <v>851</v>
      </c>
      <c r="L1359" s="664">
        <v>38.204991571006218</v>
      </c>
      <c r="M1359" s="664">
        <v>560</v>
      </c>
      <c r="N1359" s="665">
        <v>21394.795279763483</v>
      </c>
    </row>
    <row r="1360" spans="1:14" ht="14.4" customHeight="1" x14ac:dyDescent="0.3">
      <c r="A1360" s="660" t="s">
        <v>588</v>
      </c>
      <c r="B1360" s="661" t="s">
        <v>589</v>
      </c>
      <c r="C1360" s="662" t="s">
        <v>604</v>
      </c>
      <c r="D1360" s="663" t="s">
        <v>3988</v>
      </c>
      <c r="E1360" s="662" t="s">
        <v>616</v>
      </c>
      <c r="F1360" s="663" t="s">
        <v>3992</v>
      </c>
      <c r="G1360" s="662" t="s">
        <v>653</v>
      </c>
      <c r="H1360" s="662" t="s">
        <v>937</v>
      </c>
      <c r="I1360" s="662" t="s">
        <v>938</v>
      </c>
      <c r="J1360" s="662" t="s">
        <v>939</v>
      </c>
      <c r="K1360" s="662" t="s">
        <v>940</v>
      </c>
      <c r="L1360" s="664">
        <v>9.4204214755425433</v>
      </c>
      <c r="M1360" s="664">
        <v>431</v>
      </c>
      <c r="N1360" s="665">
        <v>4060.2016559588365</v>
      </c>
    </row>
    <row r="1361" spans="1:14" ht="14.4" customHeight="1" x14ac:dyDescent="0.3">
      <c r="A1361" s="660" t="s">
        <v>588</v>
      </c>
      <c r="B1361" s="661" t="s">
        <v>589</v>
      </c>
      <c r="C1361" s="662" t="s">
        <v>604</v>
      </c>
      <c r="D1361" s="663" t="s">
        <v>3988</v>
      </c>
      <c r="E1361" s="662" t="s">
        <v>616</v>
      </c>
      <c r="F1361" s="663" t="s">
        <v>3992</v>
      </c>
      <c r="G1361" s="662" t="s">
        <v>653</v>
      </c>
      <c r="H1361" s="662" t="s">
        <v>948</v>
      </c>
      <c r="I1361" s="662" t="s">
        <v>949</v>
      </c>
      <c r="J1361" s="662" t="s">
        <v>950</v>
      </c>
      <c r="K1361" s="662"/>
      <c r="L1361" s="664">
        <v>103.498188263096</v>
      </c>
      <c r="M1361" s="664">
        <v>1</v>
      </c>
      <c r="N1361" s="665">
        <v>103.498188263096</v>
      </c>
    </row>
    <row r="1362" spans="1:14" ht="14.4" customHeight="1" x14ac:dyDescent="0.3">
      <c r="A1362" s="660" t="s">
        <v>588</v>
      </c>
      <c r="B1362" s="661" t="s">
        <v>589</v>
      </c>
      <c r="C1362" s="662" t="s">
        <v>604</v>
      </c>
      <c r="D1362" s="663" t="s">
        <v>3988</v>
      </c>
      <c r="E1362" s="662" t="s">
        <v>616</v>
      </c>
      <c r="F1362" s="663" t="s">
        <v>3992</v>
      </c>
      <c r="G1362" s="662" t="s">
        <v>653</v>
      </c>
      <c r="H1362" s="662" t="s">
        <v>1011</v>
      </c>
      <c r="I1362" s="662" t="s">
        <v>1012</v>
      </c>
      <c r="J1362" s="662" t="s">
        <v>1013</v>
      </c>
      <c r="K1362" s="662" t="s">
        <v>1014</v>
      </c>
      <c r="L1362" s="664">
        <v>167.79391258630071</v>
      </c>
      <c r="M1362" s="664">
        <v>460</v>
      </c>
      <c r="N1362" s="665">
        <v>77185.199789698323</v>
      </c>
    </row>
    <row r="1363" spans="1:14" ht="14.4" customHeight="1" x14ac:dyDescent="0.3">
      <c r="A1363" s="660" t="s">
        <v>588</v>
      </c>
      <c r="B1363" s="661" t="s">
        <v>589</v>
      </c>
      <c r="C1363" s="662" t="s">
        <v>604</v>
      </c>
      <c r="D1363" s="663" t="s">
        <v>3988</v>
      </c>
      <c r="E1363" s="662" t="s">
        <v>616</v>
      </c>
      <c r="F1363" s="663" t="s">
        <v>3992</v>
      </c>
      <c r="G1363" s="662" t="s">
        <v>653</v>
      </c>
      <c r="H1363" s="662" t="s">
        <v>1019</v>
      </c>
      <c r="I1363" s="662" t="s">
        <v>1020</v>
      </c>
      <c r="J1363" s="662" t="s">
        <v>1021</v>
      </c>
      <c r="K1363" s="662" t="s">
        <v>1022</v>
      </c>
      <c r="L1363" s="664">
        <v>67.347068550262151</v>
      </c>
      <c r="M1363" s="664">
        <v>627</v>
      </c>
      <c r="N1363" s="665">
        <v>42226.611981014365</v>
      </c>
    </row>
    <row r="1364" spans="1:14" ht="14.4" customHeight="1" x14ac:dyDescent="0.3">
      <c r="A1364" s="660" t="s">
        <v>588</v>
      </c>
      <c r="B1364" s="661" t="s">
        <v>589</v>
      </c>
      <c r="C1364" s="662" t="s">
        <v>604</v>
      </c>
      <c r="D1364" s="663" t="s">
        <v>3988</v>
      </c>
      <c r="E1364" s="662" t="s">
        <v>616</v>
      </c>
      <c r="F1364" s="663" t="s">
        <v>3992</v>
      </c>
      <c r="G1364" s="662" t="s">
        <v>653</v>
      </c>
      <c r="H1364" s="662" t="s">
        <v>1034</v>
      </c>
      <c r="I1364" s="662" t="s">
        <v>1035</v>
      </c>
      <c r="J1364" s="662" t="s">
        <v>1036</v>
      </c>
      <c r="K1364" s="662" t="s">
        <v>1037</v>
      </c>
      <c r="L1364" s="664">
        <v>41.788000000000004</v>
      </c>
      <c r="M1364" s="664">
        <v>100</v>
      </c>
      <c r="N1364" s="665">
        <v>4178.8</v>
      </c>
    </row>
    <row r="1365" spans="1:14" ht="14.4" customHeight="1" x14ac:dyDescent="0.3">
      <c r="A1365" s="660" t="s">
        <v>588</v>
      </c>
      <c r="B1365" s="661" t="s">
        <v>589</v>
      </c>
      <c r="C1365" s="662" t="s">
        <v>604</v>
      </c>
      <c r="D1365" s="663" t="s">
        <v>3988</v>
      </c>
      <c r="E1365" s="662" t="s">
        <v>616</v>
      </c>
      <c r="F1365" s="663" t="s">
        <v>3992</v>
      </c>
      <c r="G1365" s="662" t="s">
        <v>653</v>
      </c>
      <c r="H1365" s="662" t="s">
        <v>1057</v>
      </c>
      <c r="I1365" s="662" t="s">
        <v>1058</v>
      </c>
      <c r="J1365" s="662" t="s">
        <v>1059</v>
      </c>
      <c r="K1365" s="662" t="s">
        <v>1060</v>
      </c>
      <c r="L1365" s="664">
        <v>46.077966040245862</v>
      </c>
      <c r="M1365" s="664">
        <v>59</v>
      </c>
      <c r="N1365" s="665">
        <v>2718.5999963745057</v>
      </c>
    </row>
    <row r="1366" spans="1:14" ht="14.4" customHeight="1" x14ac:dyDescent="0.3">
      <c r="A1366" s="660" t="s">
        <v>588</v>
      </c>
      <c r="B1366" s="661" t="s">
        <v>589</v>
      </c>
      <c r="C1366" s="662" t="s">
        <v>604</v>
      </c>
      <c r="D1366" s="663" t="s">
        <v>3988</v>
      </c>
      <c r="E1366" s="662" t="s">
        <v>616</v>
      </c>
      <c r="F1366" s="663" t="s">
        <v>3992</v>
      </c>
      <c r="G1366" s="662" t="s">
        <v>653</v>
      </c>
      <c r="H1366" s="662" t="s">
        <v>1065</v>
      </c>
      <c r="I1366" s="662" t="s">
        <v>1066</v>
      </c>
      <c r="J1366" s="662" t="s">
        <v>1067</v>
      </c>
      <c r="K1366" s="662" t="s">
        <v>1068</v>
      </c>
      <c r="L1366" s="664">
        <v>48.400177304346691</v>
      </c>
      <c r="M1366" s="664">
        <v>9</v>
      </c>
      <c r="N1366" s="665">
        <v>435.60159573912023</v>
      </c>
    </row>
    <row r="1367" spans="1:14" ht="14.4" customHeight="1" x14ac:dyDescent="0.3">
      <c r="A1367" s="660" t="s">
        <v>588</v>
      </c>
      <c r="B1367" s="661" t="s">
        <v>589</v>
      </c>
      <c r="C1367" s="662" t="s">
        <v>604</v>
      </c>
      <c r="D1367" s="663" t="s">
        <v>3988</v>
      </c>
      <c r="E1367" s="662" t="s">
        <v>616</v>
      </c>
      <c r="F1367" s="663" t="s">
        <v>3992</v>
      </c>
      <c r="G1367" s="662" t="s">
        <v>653</v>
      </c>
      <c r="H1367" s="662" t="s">
        <v>1076</v>
      </c>
      <c r="I1367" s="662" t="s">
        <v>1077</v>
      </c>
      <c r="J1367" s="662" t="s">
        <v>1074</v>
      </c>
      <c r="K1367" s="662" t="s">
        <v>1078</v>
      </c>
      <c r="L1367" s="664">
        <v>292.471513968485</v>
      </c>
      <c r="M1367" s="664">
        <v>2</v>
      </c>
      <c r="N1367" s="665">
        <v>584.94302793697</v>
      </c>
    </row>
    <row r="1368" spans="1:14" ht="14.4" customHeight="1" x14ac:dyDescent="0.3">
      <c r="A1368" s="660" t="s">
        <v>588</v>
      </c>
      <c r="B1368" s="661" t="s">
        <v>589</v>
      </c>
      <c r="C1368" s="662" t="s">
        <v>604</v>
      </c>
      <c r="D1368" s="663" t="s">
        <v>3988</v>
      </c>
      <c r="E1368" s="662" t="s">
        <v>616</v>
      </c>
      <c r="F1368" s="663" t="s">
        <v>3992</v>
      </c>
      <c r="G1368" s="662" t="s">
        <v>653</v>
      </c>
      <c r="H1368" s="662" t="s">
        <v>1083</v>
      </c>
      <c r="I1368" s="662" t="s">
        <v>1084</v>
      </c>
      <c r="J1368" s="662" t="s">
        <v>1085</v>
      </c>
      <c r="K1368" s="662" t="s">
        <v>1086</v>
      </c>
      <c r="L1368" s="664">
        <v>393.02212578254733</v>
      </c>
      <c r="M1368" s="664">
        <v>175</v>
      </c>
      <c r="N1368" s="665">
        <v>68778.872011945787</v>
      </c>
    </row>
    <row r="1369" spans="1:14" ht="14.4" customHeight="1" x14ac:dyDescent="0.3">
      <c r="A1369" s="660" t="s">
        <v>588</v>
      </c>
      <c r="B1369" s="661" t="s">
        <v>589</v>
      </c>
      <c r="C1369" s="662" t="s">
        <v>604</v>
      </c>
      <c r="D1369" s="663" t="s">
        <v>3988</v>
      </c>
      <c r="E1369" s="662" t="s">
        <v>616</v>
      </c>
      <c r="F1369" s="663" t="s">
        <v>3992</v>
      </c>
      <c r="G1369" s="662" t="s">
        <v>653</v>
      </c>
      <c r="H1369" s="662" t="s">
        <v>1121</v>
      </c>
      <c r="I1369" s="662" t="s">
        <v>1122</v>
      </c>
      <c r="J1369" s="662" t="s">
        <v>1123</v>
      </c>
      <c r="K1369" s="662" t="s">
        <v>1124</v>
      </c>
      <c r="L1369" s="664">
        <v>9.7473538989975363</v>
      </c>
      <c r="M1369" s="664">
        <v>2476</v>
      </c>
      <c r="N1369" s="665">
        <v>24134.448253917901</v>
      </c>
    </row>
    <row r="1370" spans="1:14" ht="14.4" customHeight="1" x14ac:dyDescent="0.3">
      <c r="A1370" s="660" t="s">
        <v>588</v>
      </c>
      <c r="B1370" s="661" t="s">
        <v>589</v>
      </c>
      <c r="C1370" s="662" t="s">
        <v>604</v>
      </c>
      <c r="D1370" s="663" t="s">
        <v>3988</v>
      </c>
      <c r="E1370" s="662" t="s">
        <v>616</v>
      </c>
      <c r="F1370" s="663" t="s">
        <v>3992</v>
      </c>
      <c r="G1370" s="662" t="s">
        <v>653</v>
      </c>
      <c r="H1370" s="662" t="s">
        <v>1165</v>
      </c>
      <c r="I1370" s="662" t="s">
        <v>1166</v>
      </c>
      <c r="J1370" s="662" t="s">
        <v>1167</v>
      </c>
      <c r="K1370" s="662" t="s">
        <v>1168</v>
      </c>
      <c r="L1370" s="664">
        <v>118.89090013805701</v>
      </c>
      <c r="M1370" s="664">
        <v>5</v>
      </c>
      <c r="N1370" s="665">
        <v>594.45450069028504</v>
      </c>
    </row>
    <row r="1371" spans="1:14" ht="14.4" customHeight="1" x14ac:dyDescent="0.3">
      <c r="A1371" s="660" t="s">
        <v>588</v>
      </c>
      <c r="B1371" s="661" t="s">
        <v>589</v>
      </c>
      <c r="C1371" s="662" t="s">
        <v>604</v>
      </c>
      <c r="D1371" s="663" t="s">
        <v>3988</v>
      </c>
      <c r="E1371" s="662" t="s">
        <v>616</v>
      </c>
      <c r="F1371" s="663" t="s">
        <v>3992</v>
      </c>
      <c r="G1371" s="662" t="s">
        <v>653</v>
      </c>
      <c r="H1371" s="662" t="s">
        <v>1185</v>
      </c>
      <c r="I1371" s="662" t="s">
        <v>1186</v>
      </c>
      <c r="J1371" s="662" t="s">
        <v>1187</v>
      </c>
      <c r="K1371" s="662" t="s">
        <v>1188</v>
      </c>
      <c r="L1371" s="664">
        <v>42.42</v>
      </c>
      <c r="M1371" s="664">
        <v>2</v>
      </c>
      <c r="N1371" s="665">
        <v>84.84</v>
      </c>
    </row>
    <row r="1372" spans="1:14" ht="14.4" customHeight="1" x14ac:dyDescent="0.3">
      <c r="A1372" s="660" t="s">
        <v>588</v>
      </c>
      <c r="B1372" s="661" t="s">
        <v>589</v>
      </c>
      <c r="C1372" s="662" t="s">
        <v>604</v>
      </c>
      <c r="D1372" s="663" t="s">
        <v>3988</v>
      </c>
      <c r="E1372" s="662" t="s">
        <v>616</v>
      </c>
      <c r="F1372" s="663" t="s">
        <v>3992</v>
      </c>
      <c r="G1372" s="662" t="s">
        <v>653</v>
      </c>
      <c r="H1372" s="662" t="s">
        <v>2996</v>
      </c>
      <c r="I1372" s="662" t="s">
        <v>2997</v>
      </c>
      <c r="J1372" s="662" t="s">
        <v>1199</v>
      </c>
      <c r="K1372" s="662" t="s">
        <v>2998</v>
      </c>
      <c r="L1372" s="664">
        <v>74.232500000000002</v>
      </c>
      <c r="M1372" s="664">
        <v>2</v>
      </c>
      <c r="N1372" s="665">
        <v>148.465</v>
      </c>
    </row>
    <row r="1373" spans="1:14" ht="14.4" customHeight="1" x14ac:dyDescent="0.3">
      <c r="A1373" s="660" t="s">
        <v>588</v>
      </c>
      <c r="B1373" s="661" t="s">
        <v>589</v>
      </c>
      <c r="C1373" s="662" t="s">
        <v>604</v>
      </c>
      <c r="D1373" s="663" t="s">
        <v>3988</v>
      </c>
      <c r="E1373" s="662" t="s">
        <v>616</v>
      </c>
      <c r="F1373" s="663" t="s">
        <v>3992</v>
      </c>
      <c r="G1373" s="662" t="s">
        <v>653</v>
      </c>
      <c r="H1373" s="662" t="s">
        <v>1242</v>
      </c>
      <c r="I1373" s="662" t="s">
        <v>1242</v>
      </c>
      <c r="J1373" s="662" t="s">
        <v>655</v>
      </c>
      <c r="K1373" s="662" t="s">
        <v>1243</v>
      </c>
      <c r="L1373" s="664">
        <v>201.24982556989858</v>
      </c>
      <c r="M1373" s="664">
        <v>28</v>
      </c>
      <c r="N1373" s="665">
        <v>5634.9951159571601</v>
      </c>
    </row>
    <row r="1374" spans="1:14" ht="14.4" customHeight="1" x14ac:dyDescent="0.3">
      <c r="A1374" s="660" t="s">
        <v>588</v>
      </c>
      <c r="B1374" s="661" t="s">
        <v>589</v>
      </c>
      <c r="C1374" s="662" t="s">
        <v>604</v>
      </c>
      <c r="D1374" s="663" t="s">
        <v>3988</v>
      </c>
      <c r="E1374" s="662" t="s">
        <v>616</v>
      </c>
      <c r="F1374" s="663" t="s">
        <v>3992</v>
      </c>
      <c r="G1374" s="662" t="s">
        <v>653</v>
      </c>
      <c r="H1374" s="662" t="s">
        <v>1296</v>
      </c>
      <c r="I1374" s="662" t="s">
        <v>1297</v>
      </c>
      <c r="J1374" s="662" t="s">
        <v>783</v>
      </c>
      <c r="K1374" s="662" t="s">
        <v>1298</v>
      </c>
      <c r="L1374" s="664">
        <v>60.350033667655723</v>
      </c>
      <c r="M1374" s="664">
        <v>25</v>
      </c>
      <c r="N1374" s="665">
        <v>1508.7508416913931</v>
      </c>
    </row>
    <row r="1375" spans="1:14" ht="14.4" customHeight="1" x14ac:dyDescent="0.3">
      <c r="A1375" s="660" t="s">
        <v>588</v>
      </c>
      <c r="B1375" s="661" t="s">
        <v>589</v>
      </c>
      <c r="C1375" s="662" t="s">
        <v>604</v>
      </c>
      <c r="D1375" s="663" t="s">
        <v>3988</v>
      </c>
      <c r="E1375" s="662" t="s">
        <v>616</v>
      </c>
      <c r="F1375" s="663" t="s">
        <v>3992</v>
      </c>
      <c r="G1375" s="662" t="s">
        <v>653</v>
      </c>
      <c r="H1375" s="662" t="s">
        <v>1303</v>
      </c>
      <c r="I1375" s="662" t="s">
        <v>1304</v>
      </c>
      <c r="J1375" s="662" t="s">
        <v>1305</v>
      </c>
      <c r="K1375" s="662" t="s">
        <v>1306</v>
      </c>
      <c r="L1375" s="664">
        <v>197.47</v>
      </c>
      <c r="M1375" s="664">
        <v>2</v>
      </c>
      <c r="N1375" s="665">
        <v>394.94</v>
      </c>
    </row>
    <row r="1376" spans="1:14" ht="14.4" customHeight="1" x14ac:dyDescent="0.3">
      <c r="A1376" s="660" t="s">
        <v>588</v>
      </c>
      <c r="B1376" s="661" t="s">
        <v>589</v>
      </c>
      <c r="C1376" s="662" t="s">
        <v>604</v>
      </c>
      <c r="D1376" s="663" t="s">
        <v>3988</v>
      </c>
      <c r="E1376" s="662" t="s">
        <v>616</v>
      </c>
      <c r="F1376" s="663" t="s">
        <v>3992</v>
      </c>
      <c r="G1376" s="662" t="s">
        <v>653</v>
      </c>
      <c r="H1376" s="662" t="s">
        <v>1352</v>
      </c>
      <c r="I1376" s="662" t="s">
        <v>1353</v>
      </c>
      <c r="J1376" s="662" t="s">
        <v>1354</v>
      </c>
      <c r="K1376" s="662" t="s">
        <v>1355</v>
      </c>
      <c r="L1376" s="664">
        <v>53.110254084564083</v>
      </c>
      <c r="M1376" s="664">
        <v>2</v>
      </c>
      <c r="N1376" s="665">
        <v>106.22050816912817</v>
      </c>
    </row>
    <row r="1377" spans="1:14" ht="14.4" customHeight="1" x14ac:dyDescent="0.3">
      <c r="A1377" s="660" t="s">
        <v>588</v>
      </c>
      <c r="B1377" s="661" t="s">
        <v>589</v>
      </c>
      <c r="C1377" s="662" t="s">
        <v>604</v>
      </c>
      <c r="D1377" s="663" t="s">
        <v>3988</v>
      </c>
      <c r="E1377" s="662" t="s">
        <v>616</v>
      </c>
      <c r="F1377" s="663" t="s">
        <v>3992</v>
      </c>
      <c r="G1377" s="662" t="s">
        <v>653</v>
      </c>
      <c r="H1377" s="662" t="s">
        <v>1356</v>
      </c>
      <c r="I1377" s="662" t="s">
        <v>1357</v>
      </c>
      <c r="J1377" s="662" t="s">
        <v>1358</v>
      </c>
      <c r="K1377" s="662" t="s">
        <v>1359</v>
      </c>
      <c r="L1377" s="664">
        <v>14.951348066903517</v>
      </c>
      <c r="M1377" s="664">
        <v>946</v>
      </c>
      <c r="N1377" s="665">
        <v>14143.975271290727</v>
      </c>
    </row>
    <row r="1378" spans="1:14" ht="14.4" customHeight="1" x14ac:dyDescent="0.3">
      <c r="A1378" s="660" t="s">
        <v>588</v>
      </c>
      <c r="B1378" s="661" t="s">
        <v>589</v>
      </c>
      <c r="C1378" s="662" t="s">
        <v>604</v>
      </c>
      <c r="D1378" s="663" t="s">
        <v>3988</v>
      </c>
      <c r="E1378" s="662" t="s">
        <v>616</v>
      </c>
      <c r="F1378" s="663" t="s">
        <v>3992</v>
      </c>
      <c r="G1378" s="662" t="s">
        <v>653</v>
      </c>
      <c r="H1378" s="662" t="s">
        <v>1360</v>
      </c>
      <c r="I1378" s="662" t="s">
        <v>1361</v>
      </c>
      <c r="J1378" s="662" t="s">
        <v>1362</v>
      </c>
      <c r="K1378" s="662" t="s">
        <v>1363</v>
      </c>
      <c r="L1378" s="664">
        <v>9.774439455206938</v>
      </c>
      <c r="M1378" s="664">
        <v>3899</v>
      </c>
      <c r="N1378" s="665">
        <v>38110.539435851853</v>
      </c>
    </row>
    <row r="1379" spans="1:14" ht="14.4" customHeight="1" x14ac:dyDescent="0.3">
      <c r="A1379" s="660" t="s">
        <v>588</v>
      </c>
      <c r="B1379" s="661" t="s">
        <v>589</v>
      </c>
      <c r="C1379" s="662" t="s">
        <v>604</v>
      </c>
      <c r="D1379" s="663" t="s">
        <v>3988</v>
      </c>
      <c r="E1379" s="662" t="s">
        <v>616</v>
      </c>
      <c r="F1379" s="663" t="s">
        <v>3992</v>
      </c>
      <c r="G1379" s="662" t="s">
        <v>653</v>
      </c>
      <c r="H1379" s="662" t="s">
        <v>1418</v>
      </c>
      <c r="I1379" s="662" t="s">
        <v>1419</v>
      </c>
      <c r="J1379" s="662" t="s">
        <v>689</v>
      </c>
      <c r="K1379" s="662" t="s">
        <v>1420</v>
      </c>
      <c r="L1379" s="664">
        <v>50.602737929646551</v>
      </c>
      <c r="M1379" s="664">
        <v>15</v>
      </c>
      <c r="N1379" s="665">
        <v>759.04106894469828</v>
      </c>
    </row>
    <row r="1380" spans="1:14" ht="14.4" customHeight="1" x14ac:dyDescent="0.3">
      <c r="A1380" s="660" t="s">
        <v>588</v>
      </c>
      <c r="B1380" s="661" t="s">
        <v>589</v>
      </c>
      <c r="C1380" s="662" t="s">
        <v>604</v>
      </c>
      <c r="D1380" s="663" t="s">
        <v>3988</v>
      </c>
      <c r="E1380" s="662" t="s">
        <v>616</v>
      </c>
      <c r="F1380" s="663" t="s">
        <v>3992</v>
      </c>
      <c r="G1380" s="662" t="s">
        <v>653</v>
      </c>
      <c r="H1380" s="662" t="s">
        <v>1421</v>
      </c>
      <c r="I1380" s="662" t="s">
        <v>1422</v>
      </c>
      <c r="J1380" s="662" t="s">
        <v>745</v>
      </c>
      <c r="K1380" s="662" t="s">
        <v>1423</v>
      </c>
      <c r="L1380" s="664">
        <v>147.95680901762702</v>
      </c>
      <c r="M1380" s="664">
        <v>205</v>
      </c>
      <c r="N1380" s="665">
        <v>30331.145848613538</v>
      </c>
    </row>
    <row r="1381" spans="1:14" ht="14.4" customHeight="1" x14ac:dyDescent="0.3">
      <c r="A1381" s="660" t="s">
        <v>588</v>
      </c>
      <c r="B1381" s="661" t="s">
        <v>589</v>
      </c>
      <c r="C1381" s="662" t="s">
        <v>604</v>
      </c>
      <c r="D1381" s="663" t="s">
        <v>3988</v>
      </c>
      <c r="E1381" s="662" t="s">
        <v>616</v>
      </c>
      <c r="F1381" s="663" t="s">
        <v>3992</v>
      </c>
      <c r="G1381" s="662" t="s">
        <v>653</v>
      </c>
      <c r="H1381" s="662" t="s">
        <v>3753</v>
      </c>
      <c r="I1381" s="662" t="s">
        <v>3754</v>
      </c>
      <c r="J1381" s="662" t="s">
        <v>3755</v>
      </c>
      <c r="K1381" s="662" t="s">
        <v>2219</v>
      </c>
      <c r="L1381" s="664">
        <v>12.946004369082566</v>
      </c>
      <c r="M1381" s="664">
        <v>504</v>
      </c>
      <c r="N1381" s="665">
        <v>6524.7862020176135</v>
      </c>
    </row>
    <row r="1382" spans="1:14" ht="14.4" customHeight="1" x14ac:dyDescent="0.3">
      <c r="A1382" s="660" t="s">
        <v>588</v>
      </c>
      <c r="B1382" s="661" t="s">
        <v>589</v>
      </c>
      <c r="C1382" s="662" t="s">
        <v>604</v>
      </c>
      <c r="D1382" s="663" t="s">
        <v>3988</v>
      </c>
      <c r="E1382" s="662" t="s">
        <v>616</v>
      </c>
      <c r="F1382" s="663" t="s">
        <v>3992</v>
      </c>
      <c r="G1382" s="662" t="s">
        <v>653</v>
      </c>
      <c r="H1382" s="662" t="s">
        <v>1437</v>
      </c>
      <c r="I1382" s="662" t="s">
        <v>1438</v>
      </c>
      <c r="J1382" s="662" t="s">
        <v>1439</v>
      </c>
      <c r="K1382" s="662" t="s">
        <v>1440</v>
      </c>
      <c r="L1382" s="664">
        <v>19.404737473407611</v>
      </c>
      <c r="M1382" s="664">
        <v>479</v>
      </c>
      <c r="N1382" s="665">
        <v>9294.8692497622451</v>
      </c>
    </row>
    <row r="1383" spans="1:14" ht="14.4" customHeight="1" x14ac:dyDescent="0.3">
      <c r="A1383" s="660" t="s">
        <v>588</v>
      </c>
      <c r="B1383" s="661" t="s">
        <v>589</v>
      </c>
      <c r="C1383" s="662" t="s">
        <v>604</v>
      </c>
      <c r="D1383" s="663" t="s">
        <v>3988</v>
      </c>
      <c r="E1383" s="662" t="s">
        <v>616</v>
      </c>
      <c r="F1383" s="663" t="s">
        <v>3992</v>
      </c>
      <c r="G1383" s="662" t="s">
        <v>653</v>
      </c>
      <c r="H1383" s="662" t="s">
        <v>1447</v>
      </c>
      <c r="I1383" s="662" t="s">
        <v>1448</v>
      </c>
      <c r="J1383" s="662" t="s">
        <v>1449</v>
      </c>
      <c r="K1383" s="662" t="s">
        <v>1250</v>
      </c>
      <c r="L1383" s="664">
        <v>52.428310248709607</v>
      </c>
      <c r="M1383" s="664">
        <v>11</v>
      </c>
      <c r="N1383" s="665">
        <v>576.71141273580565</v>
      </c>
    </row>
    <row r="1384" spans="1:14" ht="14.4" customHeight="1" x14ac:dyDescent="0.3">
      <c r="A1384" s="660" t="s">
        <v>588</v>
      </c>
      <c r="B1384" s="661" t="s">
        <v>589</v>
      </c>
      <c r="C1384" s="662" t="s">
        <v>604</v>
      </c>
      <c r="D1384" s="663" t="s">
        <v>3988</v>
      </c>
      <c r="E1384" s="662" t="s">
        <v>616</v>
      </c>
      <c r="F1384" s="663" t="s">
        <v>3992</v>
      </c>
      <c r="G1384" s="662" t="s">
        <v>653</v>
      </c>
      <c r="H1384" s="662" t="s">
        <v>1460</v>
      </c>
      <c r="I1384" s="662" t="s">
        <v>237</v>
      </c>
      <c r="J1384" s="662" t="s">
        <v>1461</v>
      </c>
      <c r="K1384" s="662"/>
      <c r="L1384" s="664">
        <v>46.660000000000011</v>
      </c>
      <c r="M1384" s="664">
        <v>1</v>
      </c>
      <c r="N1384" s="665">
        <v>46.660000000000011</v>
      </c>
    </row>
    <row r="1385" spans="1:14" ht="14.4" customHeight="1" x14ac:dyDescent="0.3">
      <c r="A1385" s="660" t="s">
        <v>588</v>
      </c>
      <c r="B1385" s="661" t="s">
        <v>589</v>
      </c>
      <c r="C1385" s="662" t="s">
        <v>604</v>
      </c>
      <c r="D1385" s="663" t="s">
        <v>3988</v>
      </c>
      <c r="E1385" s="662" t="s">
        <v>616</v>
      </c>
      <c r="F1385" s="663" t="s">
        <v>3992</v>
      </c>
      <c r="G1385" s="662" t="s">
        <v>653</v>
      </c>
      <c r="H1385" s="662" t="s">
        <v>1462</v>
      </c>
      <c r="I1385" s="662" t="s">
        <v>1463</v>
      </c>
      <c r="J1385" s="662" t="s">
        <v>1464</v>
      </c>
      <c r="K1385" s="662" t="s">
        <v>1465</v>
      </c>
      <c r="L1385" s="664">
        <v>194.82034782692398</v>
      </c>
      <c r="M1385" s="664">
        <v>2</v>
      </c>
      <c r="N1385" s="665">
        <v>389.64069565384796</v>
      </c>
    </row>
    <row r="1386" spans="1:14" ht="14.4" customHeight="1" x14ac:dyDescent="0.3">
      <c r="A1386" s="660" t="s">
        <v>588</v>
      </c>
      <c r="B1386" s="661" t="s">
        <v>589</v>
      </c>
      <c r="C1386" s="662" t="s">
        <v>604</v>
      </c>
      <c r="D1386" s="663" t="s">
        <v>3988</v>
      </c>
      <c r="E1386" s="662" t="s">
        <v>616</v>
      </c>
      <c r="F1386" s="663" t="s">
        <v>3992</v>
      </c>
      <c r="G1386" s="662" t="s">
        <v>653</v>
      </c>
      <c r="H1386" s="662" t="s">
        <v>3111</v>
      </c>
      <c r="I1386" s="662" t="s">
        <v>3112</v>
      </c>
      <c r="J1386" s="662" t="s">
        <v>3113</v>
      </c>
      <c r="K1386" s="662" t="s">
        <v>3114</v>
      </c>
      <c r="L1386" s="664">
        <v>555.42000000000007</v>
      </c>
      <c r="M1386" s="664">
        <v>2</v>
      </c>
      <c r="N1386" s="665">
        <v>1110.8400000000001</v>
      </c>
    </row>
    <row r="1387" spans="1:14" ht="14.4" customHeight="1" x14ac:dyDescent="0.3">
      <c r="A1387" s="660" t="s">
        <v>588</v>
      </c>
      <c r="B1387" s="661" t="s">
        <v>589</v>
      </c>
      <c r="C1387" s="662" t="s">
        <v>604</v>
      </c>
      <c r="D1387" s="663" t="s">
        <v>3988</v>
      </c>
      <c r="E1387" s="662" t="s">
        <v>616</v>
      </c>
      <c r="F1387" s="663" t="s">
        <v>3992</v>
      </c>
      <c r="G1387" s="662" t="s">
        <v>653</v>
      </c>
      <c r="H1387" s="662" t="s">
        <v>3115</v>
      </c>
      <c r="I1387" s="662" t="s">
        <v>3116</v>
      </c>
      <c r="J1387" s="662" t="s">
        <v>3113</v>
      </c>
      <c r="K1387" s="662" t="s">
        <v>3117</v>
      </c>
      <c r="L1387" s="664">
        <v>246.33000000000004</v>
      </c>
      <c r="M1387" s="664">
        <v>3</v>
      </c>
      <c r="N1387" s="665">
        <v>738.99000000000012</v>
      </c>
    </row>
    <row r="1388" spans="1:14" ht="14.4" customHeight="1" x14ac:dyDescent="0.3">
      <c r="A1388" s="660" t="s">
        <v>588</v>
      </c>
      <c r="B1388" s="661" t="s">
        <v>589</v>
      </c>
      <c r="C1388" s="662" t="s">
        <v>604</v>
      </c>
      <c r="D1388" s="663" t="s">
        <v>3988</v>
      </c>
      <c r="E1388" s="662" t="s">
        <v>616</v>
      </c>
      <c r="F1388" s="663" t="s">
        <v>3992</v>
      </c>
      <c r="G1388" s="662" t="s">
        <v>653</v>
      </c>
      <c r="H1388" s="662" t="s">
        <v>1529</v>
      </c>
      <c r="I1388" s="662" t="s">
        <v>1530</v>
      </c>
      <c r="J1388" s="662" t="s">
        <v>1531</v>
      </c>
      <c r="K1388" s="662" t="s">
        <v>1532</v>
      </c>
      <c r="L1388" s="664">
        <v>60.158536585365852</v>
      </c>
      <c r="M1388" s="664">
        <v>41</v>
      </c>
      <c r="N1388" s="665">
        <v>2466.5</v>
      </c>
    </row>
    <row r="1389" spans="1:14" ht="14.4" customHeight="1" x14ac:dyDescent="0.3">
      <c r="A1389" s="660" t="s">
        <v>588</v>
      </c>
      <c r="B1389" s="661" t="s">
        <v>589</v>
      </c>
      <c r="C1389" s="662" t="s">
        <v>604</v>
      </c>
      <c r="D1389" s="663" t="s">
        <v>3988</v>
      </c>
      <c r="E1389" s="662" t="s">
        <v>616</v>
      </c>
      <c r="F1389" s="663" t="s">
        <v>3992</v>
      </c>
      <c r="G1389" s="662" t="s">
        <v>653</v>
      </c>
      <c r="H1389" s="662" t="s">
        <v>3141</v>
      </c>
      <c r="I1389" s="662" t="s">
        <v>3142</v>
      </c>
      <c r="J1389" s="662" t="s">
        <v>3143</v>
      </c>
      <c r="K1389" s="662" t="s">
        <v>3144</v>
      </c>
      <c r="L1389" s="664">
        <v>111.58</v>
      </c>
      <c r="M1389" s="664">
        <v>12</v>
      </c>
      <c r="N1389" s="665">
        <v>1338.96</v>
      </c>
    </row>
    <row r="1390" spans="1:14" ht="14.4" customHeight="1" x14ac:dyDescent="0.3">
      <c r="A1390" s="660" t="s">
        <v>588</v>
      </c>
      <c r="B1390" s="661" t="s">
        <v>589</v>
      </c>
      <c r="C1390" s="662" t="s">
        <v>604</v>
      </c>
      <c r="D1390" s="663" t="s">
        <v>3988</v>
      </c>
      <c r="E1390" s="662" t="s">
        <v>616</v>
      </c>
      <c r="F1390" s="663" t="s">
        <v>3992</v>
      </c>
      <c r="G1390" s="662" t="s">
        <v>653</v>
      </c>
      <c r="H1390" s="662" t="s">
        <v>1550</v>
      </c>
      <c r="I1390" s="662" t="s">
        <v>1551</v>
      </c>
      <c r="J1390" s="662" t="s">
        <v>1552</v>
      </c>
      <c r="K1390" s="662" t="s">
        <v>1553</v>
      </c>
      <c r="L1390" s="664">
        <v>13.225264419890767</v>
      </c>
      <c r="M1390" s="664">
        <v>896</v>
      </c>
      <c r="N1390" s="665">
        <v>11849.836920222127</v>
      </c>
    </row>
    <row r="1391" spans="1:14" ht="14.4" customHeight="1" x14ac:dyDescent="0.3">
      <c r="A1391" s="660" t="s">
        <v>588</v>
      </c>
      <c r="B1391" s="661" t="s">
        <v>589</v>
      </c>
      <c r="C1391" s="662" t="s">
        <v>604</v>
      </c>
      <c r="D1391" s="663" t="s">
        <v>3988</v>
      </c>
      <c r="E1391" s="662" t="s">
        <v>616</v>
      </c>
      <c r="F1391" s="663" t="s">
        <v>3992</v>
      </c>
      <c r="G1391" s="662" t="s">
        <v>653</v>
      </c>
      <c r="H1391" s="662" t="s">
        <v>3183</v>
      </c>
      <c r="I1391" s="662" t="s">
        <v>3184</v>
      </c>
      <c r="J1391" s="662" t="s">
        <v>3185</v>
      </c>
      <c r="K1391" s="662" t="s">
        <v>3186</v>
      </c>
      <c r="L1391" s="664">
        <v>38.94</v>
      </c>
      <c r="M1391" s="664">
        <v>1</v>
      </c>
      <c r="N1391" s="665">
        <v>38.94</v>
      </c>
    </row>
    <row r="1392" spans="1:14" ht="14.4" customHeight="1" x14ac:dyDescent="0.3">
      <c r="A1392" s="660" t="s">
        <v>588</v>
      </c>
      <c r="B1392" s="661" t="s">
        <v>589</v>
      </c>
      <c r="C1392" s="662" t="s">
        <v>604</v>
      </c>
      <c r="D1392" s="663" t="s">
        <v>3988</v>
      </c>
      <c r="E1392" s="662" t="s">
        <v>616</v>
      </c>
      <c r="F1392" s="663" t="s">
        <v>3992</v>
      </c>
      <c r="G1392" s="662" t="s">
        <v>653</v>
      </c>
      <c r="H1392" s="662" t="s">
        <v>1620</v>
      </c>
      <c r="I1392" s="662" t="s">
        <v>1621</v>
      </c>
      <c r="J1392" s="662" t="s">
        <v>1622</v>
      </c>
      <c r="K1392" s="662" t="s">
        <v>1623</v>
      </c>
      <c r="L1392" s="664">
        <v>649.89156305504628</v>
      </c>
      <c r="M1392" s="664">
        <v>23.139534799999989</v>
      </c>
      <c r="N1392" s="665">
        <v>15038.18843953863</v>
      </c>
    </row>
    <row r="1393" spans="1:14" ht="14.4" customHeight="1" x14ac:dyDescent="0.3">
      <c r="A1393" s="660" t="s">
        <v>588</v>
      </c>
      <c r="B1393" s="661" t="s">
        <v>589</v>
      </c>
      <c r="C1393" s="662" t="s">
        <v>604</v>
      </c>
      <c r="D1393" s="663" t="s">
        <v>3988</v>
      </c>
      <c r="E1393" s="662" t="s">
        <v>616</v>
      </c>
      <c r="F1393" s="663" t="s">
        <v>3992</v>
      </c>
      <c r="G1393" s="662" t="s">
        <v>653</v>
      </c>
      <c r="H1393" s="662" t="s">
        <v>1624</v>
      </c>
      <c r="I1393" s="662" t="s">
        <v>1625</v>
      </c>
      <c r="J1393" s="662" t="s">
        <v>1626</v>
      </c>
      <c r="K1393" s="662" t="s">
        <v>1627</v>
      </c>
      <c r="L1393" s="664">
        <v>159.71329969130642</v>
      </c>
      <c r="M1393" s="664">
        <v>70.460049899999987</v>
      </c>
      <c r="N1393" s="665">
        <v>11253.407065943104</v>
      </c>
    </row>
    <row r="1394" spans="1:14" ht="14.4" customHeight="1" x14ac:dyDescent="0.3">
      <c r="A1394" s="660" t="s">
        <v>588</v>
      </c>
      <c r="B1394" s="661" t="s">
        <v>589</v>
      </c>
      <c r="C1394" s="662" t="s">
        <v>604</v>
      </c>
      <c r="D1394" s="663" t="s">
        <v>3988</v>
      </c>
      <c r="E1394" s="662" t="s">
        <v>616</v>
      </c>
      <c r="F1394" s="663" t="s">
        <v>3992</v>
      </c>
      <c r="G1394" s="662" t="s">
        <v>653</v>
      </c>
      <c r="H1394" s="662" t="s">
        <v>1628</v>
      </c>
      <c r="I1394" s="662" t="s">
        <v>1629</v>
      </c>
      <c r="J1394" s="662" t="s">
        <v>1630</v>
      </c>
      <c r="K1394" s="662" t="s">
        <v>1631</v>
      </c>
      <c r="L1394" s="664">
        <v>325.09299918713498</v>
      </c>
      <c r="M1394" s="664">
        <v>136.80626559999999</v>
      </c>
      <c r="N1394" s="665">
        <v>44474.759191495767</v>
      </c>
    </row>
    <row r="1395" spans="1:14" ht="14.4" customHeight="1" x14ac:dyDescent="0.3">
      <c r="A1395" s="660" t="s">
        <v>588</v>
      </c>
      <c r="B1395" s="661" t="s">
        <v>589</v>
      </c>
      <c r="C1395" s="662" t="s">
        <v>604</v>
      </c>
      <c r="D1395" s="663" t="s">
        <v>3988</v>
      </c>
      <c r="E1395" s="662" t="s">
        <v>616</v>
      </c>
      <c r="F1395" s="663" t="s">
        <v>3992</v>
      </c>
      <c r="G1395" s="662" t="s">
        <v>653</v>
      </c>
      <c r="H1395" s="662" t="s">
        <v>1644</v>
      </c>
      <c r="I1395" s="662" t="s">
        <v>1645</v>
      </c>
      <c r="J1395" s="662" t="s">
        <v>1646</v>
      </c>
      <c r="K1395" s="662" t="s">
        <v>1647</v>
      </c>
      <c r="L1395" s="664">
        <v>551.2945815296406</v>
      </c>
      <c r="M1395" s="664">
        <v>200.0120101</v>
      </c>
      <c r="N1395" s="665">
        <v>110265.53740898175</v>
      </c>
    </row>
    <row r="1396" spans="1:14" ht="14.4" customHeight="1" x14ac:dyDescent="0.3">
      <c r="A1396" s="660" t="s">
        <v>588</v>
      </c>
      <c r="B1396" s="661" t="s">
        <v>589</v>
      </c>
      <c r="C1396" s="662" t="s">
        <v>604</v>
      </c>
      <c r="D1396" s="663" t="s">
        <v>3988</v>
      </c>
      <c r="E1396" s="662" t="s">
        <v>616</v>
      </c>
      <c r="F1396" s="663" t="s">
        <v>3992</v>
      </c>
      <c r="G1396" s="662" t="s">
        <v>653</v>
      </c>
      <c r="H1396" s="662" t="s">
        <v>1648</v>
      </c>
      <c r="I1396" s="662" t="s">
        <v>1649</v>
      </c>
      <c r="J1396" s="662" t="s">
        <v>1646</v>
      </c>
      <c r="K1396" s="662" t="s">
        <v>1650</v>
      </c>
      <c r="L1396" s="664">
        <v>108.7415517471115</v>
      </c>
      <c r="M1396" s="664">
        <v>188.66010919999999</v>
      </c>
      <c r="N1396" s="665">
        <v>20515.193027187506</v>
      </c>
    </row>
    <row r="1397" spans="1:14" ht="14.4" customHeight="1" x14ac:dyDescent="0.3">
      <c r="A1397" s="660" t="s">
        <v>588</v>
      </c>
      <c r="B1397" s="661" t="s">
        <v>589</v>
      </c>
      <c r="C1397" s="662" t="s">
        <v>604</v>
      </c>
      <c r="D1397" s="663" t="s">
        <v>3988</v>
      </c>
      <c r="E1397" s="662" t="s">
        <v>616</v>
      </c>
      <c r="F1397" s="663" t="s">
        <v>3992</v>
      </c>
      <c r="G1397" s="662" t="s">
        <v>653</v>
      </c>
      <c r="H1397" s="662" t="s">
        <v>1664</v>
      </c>
      <c r="I1397" s="662" t="s">
        <v>1665</v>
      </c>
      <c r="J1397" s="662" t="s">
        <v>1666</v>
      </c>
      <c r="K1397" s="662" t="s">
        <v>1667</v>
      </c>
      <c r="L1397" s="664">
        <v>4395.3746890872753</v>
      </c>
      <c r="M1397" s="664">
        <v>250</v>
      </c>
      <c r="N1397" s="665">
        <v>1098843.6722718189</v>
      </c>
    </row>
    <row r="1398" spans="1:14" ht="14.4" customHeight="1" x14ac:dyDescent="0.3">
      <c r="A1398" s="660" t="s">
        <v>588</v>
      </c>
      <c r="B1398" s="661" t="s">
        <v>589</v>
      </c>
      <c r="C1398" s="662" t="s">
        <v>604</v>
      </c>
      <c r="D1398" s="663" t="s">
        <v>3988</v>
      </c>
      <c r="E1398" s="662" t="s">
        <v>616</v>
      </c>
      <c r="F1398" s="663" t="s">
        <v>3992</v>
      </c>
      <c r="G1398" s="662" t="s">
        <v>653</v>
      </c>
      <c r="H1398" s="662" t="s">
        <v>1675</v>
      </c>
      <c r="I1398" s="662" t="s">
        <v>1675</v>
      </c>
      <c r="J1398" s="662" t="s">
        <v>1676</v>
      </c>
      <c r="K1398" s="662" t="s">
        <v>1677</v>
      </c>
      <c r="L1398" s="664">
        <v>1378.8500000000001</v>
      </c>
      <c r="M1398" s="664">
        <v>1</v>
      </c>
      <c r="N1398" s="665">
        <v>1378.8500000000001</v>
      </c>
    </row>
    <row r="1399" spans="1:14" ht="14.4" customHeight="1" x14ac:dyDescent="0.3">
      <c r="A1399" s="660" t="s">
        <v>588</v>
      </c>
      <c r="B1399" s="661" t="s">
        <v>589</v>
      </c>
      <c r="C1399" s="662" t="s">
        <v>604</v>
      </c>
      <c r="D1399" s="663" t="s">
        <v>3988</v>
      </c>
      <c r="E1399" s="662" t="s">
        <v>616</v>
      </c>
      <c r="F1399" s="663" t="s">
        <v>3992</v>
      </c>
      <c r="G1399" s="662" t="s">
        <v>653</v>
      </c>
      <c r="H1399" s="662" t="s">
        <v>1678</v>
      </c>
      <c r="I1399" s="662" t="s">
        <v>1678</v>
      </c>
      <c r="J1399" s="662" t="s">
        <v>1679</v>
      </c>
      <c r="K1399" s="662" t="s">
        <v>1680</v>
      </c>
      <c r="L1399" s="664">
        <v>2105.1457142857143</v>
      </c>
      <c r="M1399" s="664">
        <v>42</v>
      </c>
      <c r="N1399" s="665">
        <v>88416.12000000001</v>
      </c>
    </row>
    <row r="1400" spans="1:14" ht="14.4" customHeight="1" x14ac:dyDescent="0.3">
      <c r="A1400" s="660" t="s">
        <v>588</v>
      </c>
      <c r="B1400" s="661" t="s">
        <v>589</v>
      </c>
      <c r="C1400" s="662" t="s">
        <v>604</v>
      </c>
      <c r="D1400" s="663" t="s">
        <v>3988</v>
      </c>
      <c r="E1400" s="662" t="s">
        <v>616</v>
      </c>
      <c r="F1400" s="663" t="s">
        <v>3992</v>
      </c>
      <c r="G1400" s="662" t="s">
        <v>653</v>
      </c>
      <c r="H1400" s="662" t="s">
        <v>1685</v>
      </c>
      <c r="I1400" s="662" t="s">
        <v>1686</v>
      </c>
      <c r="J1400" s="662" t="s">
        <v>1687</v>
      </c>
      <c r="K1400" s="662"/>
      <c r="L1400" s="664">
        <v>2.6220845181217087</v>
      </c>
      <c r="M1400" s="664">
        <v>9</v>
      </c>
      <c r="N1400" s="665">
        <v>23.59876066309538</v>
      </c>
    </row>
    <row r="1401" spans="1:14" ht="14.4" customHeight="1" x14ac:dyDescent="0.3">
      <c r="A1401" s="660" t="s">
        <v>588</v>
      </c>
      <c r="B1401" s="661" t="s">
        <v>589</v>
      </c>
      <c r="C1401" s="662" t="s">
        <v>604</v>
      </c>
      <c r="D1401" s="663" t="s">
        <v>3988</v>
      </c>
      <c r="E1401" s="662" t="s">
        <v>616</v>
      </c>
      <c r="F1401" s="663" t="s">
        <v>3992</v>
      </c>
      <c r="G1401" s="662" t="s">
        <v>653</v>
      </c>
      <c r="H1401" s="662" t="s">
        <v>3756</v>
      </c>
      <c r="I1401" s="662" t="s">
        <v>3757</v>
      </c>
      <c r="J1401" s="662" t="s">
        <v>3758</v>
      </c>
      <c r="K1401" s="662" t="s">
        <v>3759</v>
      </c>
      <c r="L1401" s="664">
        <v>28687.703570129495</v>
      </c>
      <c r="M1401" s="664">
        <v>65</v>
      </c>
      <c r="N1401" s="665">
        <v>1864700.7320584173</v>
      </c>
    </row>
    <row r="1402" spans="1:14" ht="14.4" customHeight="1" x14ac:dyDescent="0.3">
      <c r="A1402" s="660" t="s">
        <v>588</v>
      </c>
      <c r="B1402" s="661" t="s">
        <v>589</v>
      </c>
      <c r="C1402" s="662" t="s">
        <v>604</v>
      </c>
      <c r="D1402" s="663" t="s">
        <v>3988</v>
      </c>
      <c r="E1402" s="662" t="s">
        <v>616</v>
      </c>
      <c r="F1402" s="663" t="s">
        <v>3992</v>
      </c>
      <c r="G1402" s="662" t="s">
        <v>653</v>
      </c>
      <c r="H1402" s="662" t="s">
        <v>3760</v>
      </c>
      <c r="I1402" s="662" t="s">
        <v>3761</v>
      </c>
      <c r="J1402" s="662" t="s">
        <v>3762</v>
      </c>
      <c r="K1402" s="662" t="s">
        <v>3763</v>
      </c>
      <c r="L1402" s="664">
        <v>18106.442529788106</v>
      </c>
      <c r="M1402" s="664">
        <v>21</v>
      </c>
      <c r="N1402" s="665">
        <v>380235.2931255502</v>
      </c>
    </row>
    <row r="1403" spans="1:14" ht="14.4" customHeight="1" x14ac:dyDescent="0.3">
      <c r="A1403" s="660" t="s">
        <v>588</v>
      </c>
      <c r="B1403" s="661" t="s">
        <v>589</v>
      </c>
      <c r="C1403" s="662" t="s">
        <v>604</v>
      </c>
      <c r="D1403" s="663" t="s">
        <v>3988</v>
      </c>
      <c r="E1403" s="662" t="s">
        <v>616</v>
      </c>
      <c r="F1403" s="663" t="s">
        <v>3992</v>
      </c>
      <c r="G1403" s="662" t="s">
        <v>653</v>
      </c>
      <c r="H1403" s="662" t="s">
        <v>3764</v>
      </c>
      <c r="I1403" s="662" t="s">
        <v>3765</v>
      </c>
      <c r="J1403" s="662" t="s">
        <v>1822</v>
      </c>
      <c r="K1403" s="662" t="s">
        <v>3766</v>
      </c>
      <c r="L1403" s="664">
        <v>378.57934448388687</v>
      </c>
      <c r="M1403" s="664">
        <v>13.952</v>
      </c>
      <c r="N1403" s="665">
        <v>5281.9390142391894</v>
      </c>
    </row>
    <row r="1404" spans="1:14" ht="14.4" customHeight="1" x14ac:dyDescent="0.3">
      <c r="A1404" s="660" t="s">
        <v>588</v>
      </c>
      <c r="B1404" s="661" t="s">
        <v>589</v>
      </c>
      <c r="C1404" s="662" t="s">
        <v>604</v>
      </c>
      <c r="D1404" s="663" t="s">
        <v>3988</v>
      </c>
      <c r="E1404" s="662" t="s">
        <v>616</v>
      </c>
      <c r="F1404" s="663" t="s">
        <v>3992</v>
      </c>
      <c r="G1404" s="662" t="s">
        <v>653</v>
      </c>
      <c r="H1404" s="662" t="s">
        <v>1824</v>
      </c>
      <c r="I1404" s="662" t="s">
        <v>1825</v>
      </c>
      <c r="J1404" s="662" t="s">
        <v>1826</v>
      </c>
      <c r="K1404" s="662" t="s">
        <v>1827</v>
      </c>
      <c r="L1404" s="664">
        <v>108.24530480918807</v>
      </c>
      <c r="M1404" s="664">
        <v>261.62470050000007</v>
      </c>
      <c r="N1404" s="665">
        <v>28319.645451235046</v>
      </c>
    </row>
    <row r="1405" spans="1:14" ht="14.4" customHeight="1" x14ac:dyDescent="0.3">
      <c r="A1405" s="660" t="s">
        <v>588</v>
      </c>
      <c r="B1405" s="661" t="s">
        <v>589</v>
      </c>
      <c r="C1405" s="662" t="s">
        <v>604</v>
      </c>
      <c r="D1405" s="663" t="s">
        <v>3988</v>
      </c>
      <c r="E1405" s="662" t="s">
        <v>616</v>
      </c>
      <c r="F1405" s="663" t="s">
        <v>3992</v>
      </c>
      <c r="G1405" s="662" t="s">
        <v>653</v>
      </c>
      <c r="H1405" s="662" t="s">
        <v>1828</v>
      </c>
      <c r="I1405" s="662" t="s">
        <v>1829</v>
      </c>
      <c r="J1405" s="662" t="s">
        <v>1826</v>
      </c>
      <c r="K1405" s="662" t="s">
        <v>1830</v>
      </c>
      <c r="L1405" s="664">
        <v>235.23942150393196</v>
      </c>
      <c r="M1405" s="664">
        <v>261.91116500000004</v>
      </c>
      <c r="N1405" s="665">
        <v>61611.830940020882</v>
      </c>
    </row>
    <row r="1406" spans="1:14" ht="14.4" customHeight="1" x14ac:dyDescent="0.3">
      <c r="A1406" s="660" t="s">
        <v>588</v>
      </c>
      <c r="B1406" s="661" t="s">
        <v>589</v>
      </c>
      <c r="C1406" s="662" t="s">
        <v>604</v>
      </c>
      <c r="D1406" s="663" t="s">
        <v>3988</v>
      </c>
      <c r="E1406" s="662" t="s">
        <v>616</v>
      </c>
      <c r="F1406" s="663" t="s">
        <v>3992</v>
      </c>
      <c r="G1406" s="662" t="s">
        <v>653</v>
      </c>
      <c r="H1406" s="662" t="s">
        <v>3767</v>
      </c>
      <c r="I1406" s="662" t="s">
        <v>3767</v>
      </c>
      <c r="J1406" s="662" t="s">
        <v>3768</v>
      </c>
      <c r="K1406" s="662" t="s">
        <v>3769</v>
      </c>
      <c r="L1406" s="664">
        <v>366.85011245971481</v>
      </c>
      <c r="M1406" s="664">
        <v>7.2649600000000009E-2</v>
      </c>
      <c r="N1406" s="665">
        <v>26.6515139301533</v>
      </c>
    </row>
    <row r="1407" spans="1:14" ht="14.4" customHeight="1" x14ac:dyDescent="0.3">
      <c r="A1407" s="660" t="s">
        <v>588</v>
      </c>
      <c r="B1407" s="661" t="s">
        <v>589</v>
      </c>
      <c r="C1407" s="662" t="s">
        <v>604</v>
      </c>
      <c r="D1407" s="663" t="s">
        <v>3988</v>
      </c>
      <c r="E1407" s="662" t="s">
        <v>616</v>
      </c>
      <c r="F1407" s="663" t="s">
        <v>3992</v>
      </c>
      <c r="G1407" s="662" t="s">
        <v>653</v>
      </c>
      <c r="H1407" s="662" t="s">
        <v>1841</v>
      </c>
      <c r="I1407" s="662" t="s">
        <v>1841</v>
      </c>
      <c r="J1407" s="662" t="s">
        <v>1842</v>
      </c>
      <c r="K1407" s="662" t="s">
        <v>1843</v>
      </c>
      <c r="L1407" s="664">
        <v>173.06086360134839</v>
      </c>
      <c r="M1407" s="664">
        <v>400.12084669999979</v>
      </c>
      <c r="N1407" s="665">
        <v>69245.259274804688</v>
      </c>
    </row>
    <row r="1408" spans="1:14" ht="14.4" customHeight="1" x14ac:dyDescent="0.3">
      <c r="A1408" s="660" t="s">
        <v>588</v>
      </c>
      <c r="B1408" s="661" t="s">
        <v>589</v>
      </c>
      <c r="C1408" s="662" t="s">
        <v>604</v>
      </c>
      <c r="D1408" s="663" t="s">
        <v>3988</v>
      </c>
      <c r="E1408" s="662" t="s">
        <v>616</v>
      </c>
      <c r="F1408" s="663" t="s">
        <v>3992</v>
      </c>
      <c r="G1408" s="662" t="s">
        <v>653</v>
      </c>
      <c r="H1408" s="662" t="s">
        <v>1852</v>
      </c>
      <c r="I1408" s="662" t="s">
        <v>1853</v>
      </c>
      <c r="J1408" s="662" t="s">
        <v>1854</v>
      </c>
      <c r="K1408" s="662" t="s">
        <v>1843</v>
      </c>
      <c r="L1408" s="664">
        <v>116.04986394549802</v>
      </c>
      <c r="M1408" s="664">
        <v>79.205999999999989</v>
      </c>
      <c r="N1408" s="665">
        <v>9191.8455236671143</v>
      </c>
    </row>
    <row r="1409" spans="1:14" ht="14.4" customHeight="1" x14ac:dyDescent="0.3">
      <c r="A1409" s="660" t="s">
        <v>588</v>
      </c>
      <c r="B1409" s="661" t="s">
        <v>589</v>
      </c>
      <c r="C1409" s="662" t="s">
        <v>604</v>
      </c>
      <c r="D1409" s="663" t="s">
        <v>3988</v>
      </c>
      <c r="E1409" s="662" t="s">
        <v>616</v>
      </c>
      <c r="F1409" s="663" t="s">
        <v>3992</v>
      </c>
      <c r="G1409" s="662" t="s">
        <v>653</v>
      </c>
      <c r="H1409" s="662" t="s">
        <v>1855</v>
      </c>
      <c r="I1409" s="662" t="s">
        <v>1856</v>
      </c>
      <c r="J1409" s="662" t="s">
        <v>1857</v>
      </c>
      <c r="K1409" s="662" t="s">
        <v>1858</v>
      </c>
      <c r="L1409" s="664">
        <v>109.67219829554364</v>
      </c>
      <c r="M1409" s="664">
        <v>37.908901300000011</v>
      </c>
      <c r="N1409" s="665">
        <v>4157.552540539793</v>
      </c>
    </row>
    <row r="1410" spans="1:14" ht="14.4" customHeight="1" x14ac:dyDescent="0.3">
      <c r="A1410" s="660" t="s">
        <v>588</v>
      </c>
      <c r="B1410" s="661" t="s">
        <v>589</v>
      </c>
      <c r="C1410" s="662" t="s">
        <v>604</v>
      </c>
      <c r="D1410" s="663" t="s">
        <v>3988</v>
      </c>
      <c r="E1410" s="662" t="s">
        <v>616</v>
      </c>
      <c r="F1410" s="663" t="s">
        <v>3992</v>
      </c>
      <c r="G1410" s="662" t="s">
        <v>653</v>
      </c>
      <c r="H1410" s="662" t="s">
        <v>3770</v>
      </c>
      <c r="I1410" s="662" t="s">
        <v>3771</v>
      </c>
      <c r="J1410" s="662" t="s">
        <v>3772</v>
      </c>
      <c r="K1410" s="662" t="s">
        <v>716</v>
      </c>
      <c r="L1410" s="664">
        <v>5092.451169748414</v>
      </c>
      <c r="M1410" s="664">
        <v>5.8682999999999996</v>
      </c>
      <c r="N1410" s="665">
        <v>29884.031199434616</v>
      </c>
    </row>
    <row r="1411" spans="1:14" ht="14.4" customHeight="1" x14ac:dyDescent="0.3">
      <c r="A1411" s="660" t="s">
        <v>588</v>
      </c>
      <c r="B1411" s="661" t="s">
        <v>589</v>
      </c>
      <c r="C1411" s="662" t="s">
        <v>604</v>
      </c>
      <c r="D1411" s="663" t="s">
        <v>3988</v>
      </c>
      <c r="E1411" s="662" t="s">
        <v>616</v>
      </c>
      <c r="F1411" s="663" t="s">
        <v>3992</v>
      </c>
      <c r="G1411" s="662" t="s">
        <v>653</v>
      </c>
      <c r="H1411" s="662" t="s">
        <v>3773</v>
      </c>
      <c r="I1411" s="662" t="s">
        <v>3773</v>
      </c>
      <c r="J1411" s="662" t="s">
        <v>3774</v>
      </c>
      <c r="K1411" s="662" t="s">
        <v>3775</v>
      </c>
      <c r="L1411" s="664">
        <v>8099.2198672839422</v>
      </c>
      <c r="M1411" s="664">
        <v>81</v>
      </c>
      <c r="N1411" s="665">
        <v>656036.80924999935</v>
      </c>
    </row>
    <row r="1412" spans="1:14" ht="14.4" customHeight="1" x14ac:dyDescent="0.3">
      <c r="A1412" s="660" t="s">
        <v>588</v>
      </c>
      <c r="B1412" s="661" t="s">
        <v>589</v>
      </c>
      <c r="C1412" s="662" t="s">
        <v>604</v>
      </c>
      <c r="D1412" s="663" t="s">
        <v>3988</v>
      </c>
      <c r="E1412" s="662" t="s">
        <v>616</v>
      </c>
      <c r="F1412" s="663" t="s">
        <v>3992</v>
      </c>
      <c r="G1412" s="662" t="s">
        <v>653</v>
      </c>
      <c r="H1412" s="662" t="s">
        <v>3776</v>
      </c>
      <c r="I1412" s="662" t="s">
        <v>3777</v>
      </c>
      <c r="J1412" s="662" t="s">
        <v>3778</v>
      </c>
      <c r="K1412" s="662" t="s">
        <v>3779</v>
      </c>
      <c r="L1412" s="664">
        <v>3421.7898174186225</v>
      </c>
      <c r="M1412" s="664">
        <v>7</v>
      </c>
      <c r="N1412" s="665">
        <v>23952.528721930357</v>
      </c>
    </row>
    <row r="1413" spans="1:14" ht="14.4" customHeight="1" x14ac:dyDescent="0.3">
      <c r="A1413" s="660" t="s">
        <v>588</v>
      </c>
      <c r="B1413" s="661" t="s">
        <v>589</v>
      </c>
      <c r="C1413" s="662" t="s">
        <v>604</v>
      </c>
      <c r="D1413" s="663" t="s">
        <v>3988</v>
      </c>
      <c r="E1413" s="662" t="s">
        <v>616</v>
      </c>
      <c r="F1413" s="663" t="s">
        <v>3992</v>
      </c>
      <c r="G1413" s="662" t="s">
        <v>653</v>
      </c>
      <c r="H1413" s="662" t="s">
        <v>1888</v>
      </c>
      <c r="I1413" s="662" t="s">
        <v>1889</v>
      </c>
      <c r="J1413" s="662" t="s">
        <v>1890</v>
      </c>
      <c r="K1413" s="662" t="s">
        <v>1891</v>
      </c>
      <c r="L1413" s="664">
        <v>96.92224064147878</v>
      </c>
      <c r="M1413" s="664">
        <v>309.23072719999999</v>
      </c>
      <c r="N1413" s="665">
        <v>29971.334955417879</v>
      </c>
    </row>
    <row r="1414" spans="1:14" ht="14.4" customHeight="1" x14ac:dyDescent="0.3">
      <c r="A1414" s="660" t="s">
        <v>588</v>
      </c>
      <c r="B1414" s="661" t="s">
        <v>589</v>
      </c>
      <c r="C1414" s="662" t="s">
        <v>604</v>
      </c>
      <c r="D1414" s="663" t="s">
        <v>3988</v>
      </c>
      <c r="E1414" s="662" t="s">
        <v>616</v>
      </c>
      <c r="F1414" s="663" t="s">
        <v>3992</v>
      </c>
      <c r="G1414" s="662" t="s">
        <v>653</v>
      </c>
      <c r="H1414" s="662" t="s">
        <v>1892</v>
      </c>
      <c r="I1414" s="662" t="s">
        <v>1892</v>
      </c>
      <c r="J1414" s="662" t="s">
        <v>1893</v>
      </c>
      <c r="K1414" s="662" t="s">
        <v>1894</v>
      </c>
      <c r="L1414" s="664">
        <v>177.40983833849899</v>
      </c>
      <c r="M1414" s="664">
        <v>48.777000000000001</v>
      </c>
      <c r="N1414" s="665">
        <v>8653.5196846369654</v>
      </c>
    </row>
    <row r="1415" spans="1:14" ht="14.4" customHeight="1" x14ac:dyDescent="0.3">
      <c r="A1415" s="660" t="s">
        <v>588</v>
      </c>
      <c r="B1415" s="661" t="s">
        <v>589</v>
      </c>
      <c r="C1415" s="662" t="s">
        <v>604</v>
      </c>
      <c r="D1415" s="663" t="s">
        <v>3988</v>
      </c>
      <c r="E1415" s="662" t="s">
        <v>616</v>
      </c>
      <c r="F1415" s="663" t="s">
        <v>3992</v>
      </c>
      <c r="G1415" s="662" t="s">
        <v>653</v>
      </c>
      <c r="H1415" s="662" t="s">
        <v>1895</v>
      </c>
      <c r="I1415" s="662" t="s">
        <v>1895</v>
      </c>
      <c r="J1415" s="662" t="s">
        <v>1896</v>
      </c>
      <c r="K1415" s="662" t="s">
        <v>1897</v>
      </c>
      <c r="L1415" s="664">
        <v>1261.9291439439073</v>
      </c>
      <c r="M1415" s="664">
        <v>22.274138000000001</v>
      </c>
      <c r="N1415" s="665">
        <v>28108.383898428456</v>
      </c>
    </row>
    <row r="1416" spans="1:14" ht="14.4" customHeight="1" x14ac:dyDescent="0.3">
      <c r="A1416" s="660" t="s">
        <v>588</v>
      </c>
      <c r="B1416" s="661" t="s">
        <v>589</v>
      </c>
      <c r="C1416" s="662" t="s">
        <v>604</v>
      </c>
      <c r="D1416" s="663" t="s">
        <v>3988</v>
      </c>
      <c r="E1416" s="662" t="s">
        <v>616</v>
      </c>
      <c r="F1416" s="663" t="s">
        <v>3992</v>
      </c>
      <c r="G1416" s="662" t="s">
        <v>653</v>
      </c>
      <c r="H1416" s="662" t="s">
        <v>3780</v>
      </c>
      <c r="I1416" s="662" t="s">
        <v>3780</v>
      </c>
      <c r="J1416" s="662" t="s">
        <v>3781</v>
      </c>
      <c r="K1416" s="662" t="s">
        <v>3782</v>
      </c>
      <c r="L1416" s="664">
        <v>2107.1515686473231</v>
      </c>
      <c r="M1416" s="664">
        <v>13</v>
      </c>
      <c r="N1416" s="665">
        <v>27392.970392415198</v>
      </c>
    </row>
    <row r="1417" spans="1:14" ht="14.4" customHeight="1" x14ac:dyDescent="0.3">
      <c r="A1417" s="660" t="s">
        <v>588</v>
      </c>
      <c r="B1417" s="661" t="s">
        <v>589</v>
      </c>
      <c r="C1417" s="662" t="s">
        <v>604</v>
      </c>
      <c r="D1417" s="663" t="s">
        <v>3988</v>
      </c>
      <c r="E1417" s="662" t="s">
        <v>616</v>
      </c>
      <c r="F1417" s="663" t="s">
        <v>3992</v>
      </c>
      <c r="G1417" s="662" t="s">
        <v>653</v>
      </c>
      <c r="H1417" s="662" t="s">
        <v>3783</v>
      </c>
      <c r="I1417" s="662" t="s">
        <v>3783</v>
      </c>
      <c r="J1417" s="662" t="s">
        <v>3784</v>
      </c>
      <c r="K1417" s="662" t="s">
        <v>3785</v>
      </c>
      <c r="L1417" s="664">
        <v>1219.8627916263488</v>
      </c>
      <c r="M1417" s="664">
        <v>14.164999999999999</v>
      </c>
      <c r="N1417" s="665">
        <v>17279.356443387231</v>
      </c>
    </row>
    <row r="1418" spans="1:14" ht="14.4" customHeight="1" x14ac:dyDescent="0.3">
      <c r="A1418" s="660" t="s">
        <v>588</v>
      </c>
      <c r="B1418" s="661" t="s">
        <v>589</v>
      </c>
      <c r="C1418" s="662" t="s">
        <v>604</v>
      </c>
      <c r="D1418" s="663" t="s">
        <v>3988</v>
      </c>
      <c r="E1418" s="662" t="s">
        <v>616</v>
      </c>
      <c r="F1418" s="663" t="s">
        <v>3992</v>
      </c>
      <c r="G1418" s="662" t="s">
        <v>653</v>
      </c>
      <c r="H1418" s="662" t="s">
        <v>1898</v>
      </c>
      <c r="I1418" s="662" t="s">
        <v>1898</v>
      </c>
      <c r="J1418" s="662" t="s">
        <v>1899</v>
      </c>
      <c r="K1418" s="662" t="s">
        <v>1900</v>
      </c>
      <c r="L1418" s="664">
        <v>598.80073821754536</v>
      </c>
      <c r="M1418" s="664">
        <v>30.542999999999996</v>
      </c>
      <c r="N1418" s="665">
        <v>18289.170947378487</v>
      </c>
    </row>
    <row r="1419" spans="1:14" ht="14.4" customHeight="1" x14ac:dyDescent="0.3">
      <c r="A1419" s="660" t="s">
        <v>588</v>
      </c>
      <c r="B1419" s="661" t="s">
        <v>589</v>
      </c>
      <c r="C1419" s="662" t="s">
        <v>604</v>
      </c>
      <c r="D1419" s="663" t="s">
        <v>3988</v>
      </c>
      <c r="E1419" s="662" t="s">
        <v>616</v>
      </c>
      <c r="F1419" s="663" t="s">
        <v>3992</v>
      </c>
      <c r="G1419" s="662" t="s">
        <v>653</v>
      </c>
      <c r="H1419" s="662" t="s">
        <v>1901</v>
      </c>
      <c r="I1419" s="662" t="s">
        <v>1901</v>
      </c>
      <c r="J1419" s="662" t="s">
        <v>1899</v>
      </c>
      <c r="K1419" s="662" t="s">
        <v>1902</v>
      </c>
      <c r="L1419" s="664">
        <v>4511.0934069002942</v>
      </c>
      <c r="M1419" s="664">
        <v>38.943999999999996</v>
      </c>
      <c r="N1419" s="665">
        <v>175680.02163832504</v>
      </c>
    </row>
    <row r="1420" spans="1:14" ht="14.4" customHeight="1" x14ac:dyDescent="0.3">
      <c r="A1420" s="660" t="s">
        <v>588</v>
      </c>
      <c r="B1420" s="661" t="s">
        <v>589</v>
      </c>
      <c r="C1420" s="662" t="s">
        <v>604</v>
      </c>
      <c r="D1420" s="663" t="s">
        <v>3988</v>
      </c>
      <c r="E1420" s="662" t="s">
        <v>616</v>
      </c>
      <c r="F1420" s="663" t="s">
        <v>3992</v>
      </c>
      <c r="G1420" s="662" t="s">
        <v>653</v>
      </c>
      <c r="H1420" s="662" t="s">
        <v>1903</v>
      </c>
      <c r="I1420" s="662" t="s">
        <v>1903</v>
      </c>
      <c r="J1420" s="662" t="s">
        <v>1899</v>
      </c>
      <c r="K1420" s="662" t="s">
        <v>1904</v>
      </c>
      <c r="L1420" s="664">
        <v>3987.2485549946023</v>
      </c>
      <c r="M1420" s="664">
        <v>62.616192900000009</v>
      </c>
      <c r="N1420" s="665">
        <v>249666.32465978831</v>
      </c>
    </row>
    <row r="1421" spans="1:14" ht="14.4" customHeight="1" x14ac:dyDescent="0.3">
      <c r="A1421" s="660" t="s">
        <v>588</v>
      </c>
      <c r="B1421" s="661" t="s">
        <v>589</v>
      </c>
      <c r="C1421" s="662" t="s">
        <v>604</v>
      </c>
      <c r="D1421" s="663" t="s">
        <v>3988</v>
      </c>
      <c r="E1421" s="662" t="s">
        <v>616</v>
      </c>
      <c r="F1421" s="663" t="s">
        <v>3992</v>
      </c>
      <c r="G1421" s="662" t="s">
        <v>653</v>
      </c>
      <c r="H1421" s="662" t="s">
        <v>3786</v>
      </c>
      <c r="I1421" s="662" t="s">
        <v>3787</v>
      </c>
      <c r="J1421" s="662" t="s">
        <v>3772</v>
      </c>
      <c r="K1421" s="662" t="s">
        <v>3788</v>
      </c>
      <c r="L1421" s="664">
        <v>29493.456766661278</v>
      </c>
      <c r="M1421" s="664">
        <v>2.1675999999999997</v>
      </c>
      <c r="N1421" s="665">
        <v>63930.016887414982</v>
      </c>
    </row>
    <row r="1422" spans="1:14" ht="14.4" customHeight="1" x14ac:dyDescent="0.3">
      <c r="A1422" s="660" t="s">
        <v>588</v>
      </c>
      <c r="B1422" s="661" t="s">
        <v>589</v>
      </c>
      <c r="C1422" s="662" t="s">
        <v>604</v>
      </c>
      <c r="D1422" s="663" t="s">
        <v>3988</v>
      </c>
      <c r="E1422" s="662" t="s">
        <v>616</v>
      </c>
      <c r="F1422" s="663" t="s">
        <v>3992</v>
      </c>
      <c r="G1422" s="662" t="s">
        <v>653</v>
      </c>
      <c r="H1422" s="662" t="s">
        <v>1905</v>
      </c>
      <c r="I1422" s="662" t="s">
        <v>1906</v>
      </c>
      <c r="J1422" s="662" t="s">
        <v>1890</v>
      </c>
      <c r="K1422" s="662" t="s">
        <v>1907</v>
      </c>
      <c r="L1422" s="664">
        <v>757.99169951747808</v>
      </c>
      <c r="M1422" s="664">
        <v>146.56441940000002</v>
      </c>
      <c r="N1422" s="665">
        <v>111094.61334979846</v>
      </c>
    </row>
    <row r="1423" spans="1:14" ht="14.4" customHeight="1" x14ac:dyDescent="0.3">
      <c r="A1423" s="660" t="s">
        <v>588</v>
      </c>
      <c r="B1423" s="661" t="s">
        <v>589</v>
      </c>
      <c r="C1423" s="662" t="s">
        <v>604</v>
      </c>
      <c r="D1423" s="663" t="s">
        <v>3988</v>
      </c>
      <c r="E1423" s="662" t="s">
        <v>616</v>
      </c>
      <c r="F1423" s="663" t="s">
        <v>3992</v>
      </c>
      <c r="G1423" s="662" t="s">
        <v>653</v>
      </c>
      <c r="H1423" s="662" t="s">
        <v>1910</v>
      </c>
      <c r="I1423" s="662" t="s">
        <v>1911</v>
      </c>
      <c r="J1423" s="662" t="s">
        <v>1912</v>
      </c>
      <c r="K1423" s="662" t="s">
        <v>1913</v>
      </c>
      <c r="L1423" s="664">
        <v>404.67032103698926</v>
      </c>
      <c r="M1423" s="664">
        <v>75.739589199999998</v>
      </c>
      <c r="N1423" s="665">
        <v>30649.563876773682</v>
      </c>
    </row>
    <row r="1424" spans="1:14" ht="14.4" customHeight="1" x14ac:dyDescent="0.3">
      <c r="A1424" s="660" t="s">
        <v>588</v>
      </c>
      <c r="B1424" s="661" t="s">
        <v>589</v>
      </c>
      <c r="C1424" s="662" t="s">
        <v>604</v>
      </c>
      <c r="D1424" s="663" t="s">
        <v>3988</v>
      </c>
      <c r="E1424" s="662" t="s">
        <v>616</v>
      </c>
      <c r="F1424" s="663" t="s">
        <v>3992</v>
      </c>
      <c r="G1424" s="662" t="s">
        <v>653</v>
      </c>
      <c r="H1424" s="662" t="s">
        <v>3789</v>
      </c>
      <c r="I1424" s="662" t="s">
        <v>3789</v>
      </c>
      <c r="J1424" s="662" t="s">
        <v>1021</v>
      </c>
      <c r="K1424" s="662" t="s">
        <v>3790</v>
      </c>
      <c r="L1424" s="664">
        <v>569.83000000000004</v>
      </c>
      <c r="M1424" s="664">
        <v>1.4</v>
      </c>
      <c r="N1424" s="665">
        <v>797.76199999999994</v>
      </c>
    </row>
    <row r="1425" spans="1:14" ht="14.4" customHeight="1" x14ac:dyDescent="0.3">
      <c r="A1425" s="660" t="s">
        <v>588</v>
      </c>
      <c r="B1425" s="661" t="s">
        <v>589</v>
      </c>
      <c r="C1425" s="662" t="s">
        <v>604</v>
      </c>
      <c r="D1425" s="663" t="s">
        <v>3988</v>
      </c>
      <c r="E1425" s="662" t="s">
        <v>616</v>
      </c>
      <c r="F1425" s="663" t="s">
        <v>3992</v>
      </c>
      <c r="G1425" s="662" t="s">
        <v>653</v>
      </c>
      <c r="H1425" s="662" t="s">
        <v>3380</v>
      </c>
      <c r="I1425" s="662" t="s">
        <v>3380</v>
      </c>
      <c r="J1425" s="662" t="s">
        <v>3381</v>
      </c>
      <c r="K1425" s="662" t="s">
        <v>1677</v>
      </c>
      <c r="L1425" s="664">
        <v>1150</v>
      </c>
      <c r="M1425" s="664">
        <v>4</v>
      </c>
      <c r="N1425" s="665">
        <v>4600</v>
      </c>
    </row>
    <row r="1426" spans="1:14" ht="14.4" customHeight="1" x14ac:dyDescent="0.3">
      <c r="A1426" s="660" t="s">
        <v>588</v>
      </c>
      <c r="B1426" s="661" t="s">
        <v>589</v>
      </c>
      <c r="C1426" s="662" t="s">
        <v>604</v>
      </c>
      <c r="D1426" s="663" t="s">
        <v>3988</v>
      </c>
      <c r="E1426" s="662" t="s">
        <v>616</v>
      </c>
      <c r="F1426" s="663" t="s">
        <v>3992</v>
      </c>
      <c r="G1426" s="662" t="s">
        <v>653</v>
      </c>
      <c r="H1426" s="662" t="s">
        <v>3791</v>
      </c>
      <c r="I1426" s="662" t="s">
        <v>3792</v>
      </c>
      <c r="J1426" s="662" t="s">
        <v>3793</v>
      </c>
      <c r="K1426" s="662" t="s">
        <v>3794</v>
      </c>
      <c r="L1426" s="664">
        <v>82.590000000000032</v>
      </c>
      <c r="M1426" s="664">
        <v>1</v>
      </c>
      <c r="N1426" s="665">
        <v>82.590000000000032</v>
      </c>
    </row>
    <row r="1427" spans="1:14" ht="14.4" customHeight="1" x14ac:dyDescent="0.3">
      <c r="A1427" s="660" t="s">
        <v>588</v>
      </c>
      <c r="B1427" s="661" t="s">
        <v>589</v>
      </c>
      <c r="C1427" s="662" t="s">
        <v>604</v>
      </c>
      <c r="D1427" s="663" t="s">
        <v>3988</v>
      </c>
      <c r="E1427" s="662" t="s">
        <v>616</v>
      </c>
      <c r="F1427" s="663" t="s">
        <v>3992</v>
      </c>
      <c r="G1427" s="662" t="s">
        <v>653</v>
      </c>
      <c r="H1427" s="662" t="s">
        <v>3382</v>
      </c>
      <c r="I1427" s="662" t="s">
        <v>3382</v>
      </c>
      <c r="J1427" s="662" t="s">
        <v>3383</v>
      </c>
      <c r="K1427" s="662" t="s">
        <v>3384</v>
      </c>
      <c r="L1427" s="664">
        <v>123.2754408757782</v>
      </c>
      <c r="M1427" s="664">
        <v>139.74299999999999</v>
      </c>
      <c r="N1427" s="665">
        <v>17226.879934303874</v>
      </c>
    </row>
    <row r="1428" spans="1:14" ht="14.4" customHeight="1" x14ac:dyDescent="0.3">
      <c r="A1428" s="660" t="s">
        <v>588</v>
      </c>
      <c r="B1428" s="661" t="s">
        <v>589</v>
      </c>
      <c r="C1428" s="662" t="s">
        <v>604</v>
      </c>
      <c r="D1428" s="663" t="s">
        <v>3988</v>
      </c>
      <c r="E1428" s="662" t="s">
        <v>616</v>
      </c>
      <c r="F1428" s="663" t="s">
        <v>3992</v>
      </c>
      <c r="G1428" s="662" t="s">
        <v>653</v>
      </c>
      <c r="H1428" s="662" t="s">
        <v>3385</v>
      </c>
      <c r="I1428" s="662" t="s">
        <v>3385</v>
      </c>
      <c r="J1428" s="662" t="s">
        <v>3383</v>
      </c>
      <c r="K1428" s="662" t="s">
        <v>3386</v>
      </c>
      <c r="L1428" s="664">
        <v>566.74942360594548</v>
      </c>
      <c r="M1428" s="664">
        <v>146.11351099999999</v>
      </c>
      <c r="N1428" s="665">
        <v>82809.748140290962</v>
      </c>
    </row>
    <row r="1429" spans="1:14" ht="14.4" customHeight="1" x14ac:dyDescent="0.3">
      <c r="A1429" s="660" t="s">
        <v>588</v>
      </c>
      <c r="B1429" s="661" t="s">
        <v>589</v>
      </c>
      <c r="C1429" s="662" t="s">
        <v>604</v>
      </c>
      <c r="D1429" s="663" t="s">
        <v>3988</v>
      </c>
      <c r="E1429" s="662" t="s">
        <v>616</v>
      </c>
      <c r="F1429" s="663" t="s">
        <v>3992</v>
      </c>
      <c r="G1429" s="662" t="s">
        <v>653</v>
      </c>
      <c r="H1429" s="662" t="s">
        <v>1922</v>
      </c>
      <c r="I1429" s="662" t="s">
        <v>1923</v>
      </c>
      <c r="J1429" s="662" t="s">
        <v>1890</v>
      </c>
      <c r="K1429" s="662" t="s">
        <v>1924</v>
      </c>
      <c r="L1429" s="664">
        <v>1245.8950339043092</v>
      </c>
      <c r="M1429" s="664">
        <v>113.54475340000003</v>
      </c>
      <c r="N1429" s="665">
        <v>141464.84438694947</v>
      </c>
    </row>
    <row r="1430" spans="1:14" ht="14.4" customHeight="1" x14ac:dyDescent="0.3">
      <c r="A1430" s="660" t="s">
        <v>588</v>
      </c>
      <c r="B1430" s="661" t="s">
        <v>589</v>
      </c>
      <c r="C1430" s="662" t="s">
        <v>604</v>
      </c>
      <c r="D1430" s="663" t="s">
        <v>3988</v>
      </c>
      <c r="E1430" s="662" t="s">
        <v>616</v>
      </c>
      <c r="F1430" s="663" t="s">
        <v>3992</v>
      </c>
      <c r="G1430" s="662" t="s">
        <v>653</v>
      </c>
      <c r="H1430" s="662" t="s">
        <v>1954</v>
      </c>
      <c r="I1430" s="662" t="s">
        <v>1954</v>
      </c>
      <c r="J1430" s="662" t="s">
        <v>1955</v>
      </c>
      <c r="K1430" s="662" t="s">
        <v>1956</v>
      </c>
      <c r="L1430" s="664">
        <v>748.06359480398703</v>
      </c>
      <c r="M1430" s="664">
        <v>20.3827356</v>
      </c>
      <c r="N1430" s="665">
        <v>15247.582464875202</v>
      </c>
    </row>
    <row r="1431" spans="1:14" ht="14.4" customHeight="1" x14ac:dyDescent="0.3">
      <c r="A1431" s="660" t="s">
        <v>588</v>
      </c>
      <c r="B1431" s="661" t="s">
        <v>589</v>
      </c>
      <c r="C1431" s="662" t="s">
        <v>604</v>
      </c>
      <c r="D1431" s="663" t="s">
        <v>3988</v>
      </c>
      <c r="E1431" s="662" t="s">
        <v>616</v>
      </c>
      <c r="F1431" s="663" t="s">
        <v>3992</v>
      </c>
      <c r="G1431" s="662" t="s">
        <v>653</v>
      </c>
      <c r="H1431" s="662" t="s">
        <v>1957</v>
      </c>
      <c r="I1431" s="662" t="s">
        <v>1958</v>
      </c>
      <c r="J1431" s="662" t="s">
        <v>1959</v>
      </c>
      <c r="K1431" s="662" t="s">
        <v>1960</v>
      </c>
      <c r="L1431" s="664">
        <v>23333.5</v>
      </c>
      <c r="M1431" s="664">
        <v>70</v>
      </c>
      <c r="N1431" s="665">
        <v>1633345</v>
      </c>
    </row>
    <row r="1432" spans="1:14" ht="14.4" customHeight="1" x14ac:dyDescent="0.3">
      <c r="A1432" s="660" t="s">
        <v>588</v>
      </c>
      <c r="B1432" s="661" t="s">
        <v>589</v>
      </c>
      <c r="C1432" s="662" t="s">
        <v>604</v>
      </c>
      <c r="D1432" s="663" t="s">
        <v>3988</v>
      </c>
      <c r="E1432" s="662" t="s">
        <v>616</v>
      </c>
      <c r="F1432" s="663" t="s">
        <v>3992</v>
      </c>
      <c r="G1432" s="662" t="s">
        <v>653</v>
      </c>
      <c r="H1432" s="662" t="s">
        <v>1977</v>
      </c>
      <c r="I1432" s="662" t="s">
        <v>1977</v>
      </c>
      <c r="J1432" s="662" t="s">
        <v>1978</v>
      </c>
      <c r="K1432" s="662" t="s">
        <v>1979</v>
      </c>
      <c r="L1432" s="664">
        <v>45.631413471728003</v>
      </c>
      <c r="M1432" s="664">
        <v>168.60810379999998</v>
      </c>
      <c r="N1432" s="665">
        <v>7693.8260991818324</v>
      </c>
    </row>
    <row r="1433" spans="1:14" ht="14.4" customHeight="1" x14ac:dyDescent="0.3">
      <c r="A1433" s="660" t="s">
        <v>588</v>
      </c>
      <c r="B1433" s="661" t="s">
        <v>589</v>
      </c>
      <c r="C1433" s="662" t="s">
        <v>604</v>
      </c>
      <c r="D1433" s="663" t="s">
        <v>3988</v>
      </c>
      <c r="E1433" s="662" t="s">
        <v>616</v>
      </c>
      <c r="F1433" s="663" t="s">
        <v>3992</v>
      </c>
      <c r="G1433" s="662" t="s">
        <v>653</v>
      </c>
      <c r="H1433" s="662" t="s">
        <v>1980</v>
      </c>
      <c r="I1433" s="662" t="s">
        <v>1980</v>
      </c>
      <c r="J1433" s="662" t="s">
        <v>1978</v>
      </c>
      <c r="K1433" s="662" t="s">
        <v>1981</v>
      </c>
      <c r="L1433" s="664">
        <v>67.666051410979037</v>
      </c>
      <c r="M1433" s="664">
        <v>190.94091009999997</v>
      </c>
      <c r="N1433" s="665">
        <v>12920.217439285723</v>
      </c>
    </row>
    <row r="1434" spans="1:14" ht="14.4" customHeight="1" x14ac:dyDescent="0.3">
      <c r="A1434" s="660" t="s">
        <v>588</v>
      </c>
      <c r="B1434" s="661" t="s">
        <v>589</v>
      </c>
      <c r="C1434" s="662" t="s">
        <v>604</v>
      </c>
      <c r="D1434" s="663" t="s">
        <v>3988</v>
      </c>
      <c r="E1434" s="662" t="s">
        <v>616</v>
      </c>
      <c r="F1434" s="663" t="s">
        <v>3992</v>
      </c>
      <c r="G1434" s="662" t="s">
        <v>653</v>
      </c>
      <c r="H1434" s="662" t="s">
        <v>1982</v>
      </c>
      <c r="I1434" s="662" t="s">
        <v>1982</v>
      </c>
      <c r="J1434" s="662" t="s">
        <v>1978</v>
      </c>
      <c r="K1434" s="662" t="s">
        <v>1983</v>
      </c>
      <c r="L1434" s="664">
        <v>277.9095327637072</v>
      </c>
      <c r="M1434" s="664">
        <v>514.88800579999975</v>
      </c>
      <c r="N1434" s="665">
        <v>143092.2851175149</v>
      </c>
    </row>
    <row r="1435" spans="1:14" ht="14.4" customHeight="1" x14ac:dyDescent="0.3">
      <c r="A1435" s="660" t="s">
        <v>588</v>
      </c>
      <c r="B1435" s="661" t="s">
        <v>589</v>
      </c>
      <c r="C1435" s="662" t="s">
        <v>604</v>
      </c>
      <c r="D1435" s="663" t="s">
        <v>3988</v>
      </c>
      <c r="E1435" s="662" t="s">
        <v>616</v>
      </c>
      <c r="F1435" s="663" t="s">
        <v>3992</v>
      </c>
      <c r="G1435" s="662" t="s">
        <v>653</v>
      </c>
      <c r="H1435" s="662" t="s">
        <v>1984</v>
      </c>
      <c r="I1435" s="662" t="s">
        <v>1984</v>
      </c>
      <c r="J1435" s="662" t="s">
        <v>1842</v>
      </c>
      <c r="K1435" s="662" t="s">
        <v>1985</v>
      </c>
      <c r="L1435" s="664">
        <v>606.52009582349638</v>
      </c>
      <c r="M1435" s="664">
        <v>54.543030099999996</v>
      </c>
      <c r="N1435" s="665">
        <v>33081.443842755842</v>
      </c>
    </row>
    <row r="1436" spans="1:14" ht="14.4" customHeight="1" x14ac:dyDescent="0.3">
      <c r="A1436" s="660" t="s">
        <v>588</v>
      </c>
      <c r="B1436" s="661" t="s">
        <v>589</v>
      </c>
      <c r="C1436" s="662" t="s">
        <v>604</v>
      </c>
      <c r="D1436" s="663" t="s">
        <v>3988</v>
      </c>
      <c r="E1436" s="662" t="s">
        <v>616</v>
      </c>
      <c r="F1436" s="663" t="s">
        <v>3992</v>
      </c>
      <c r="G1436" s="662" t="s">
        <v>653</v>
      </c>
      <c r="H1436" s="662" t="s">
        <v>3795</v>
      </c>
      <c r="I1436" s="662" t="s">
        <v>3796</v>
      </c>
      <c r="J1436" s="662" t="s">
        <v>3797</v>
      </c>
      <c r="K1436" s="662" t="s">
        <v>3798</v>
      </c>
      <c r="L1436" s="664">
        <v>2013.8996845252948</v>
      </c>
      <c r="M1436" s="664">
        <v>556</v>
      </c>
      <c r="N1436" s="665">
        <v>1119728.2245960638</v>
      </c>
    </row>
    <row r="1437" spans="1:14" ht="14.4" customHeight="1" x14ac:dyDescent="0.3">
      <c r="A1437" s="660" t="s">
        <v>588</v>
      </c>
      <c r="B1437" s="661" t="s">
        <v>589</v>
      </c>
      <c r="C1437" s="662" t="s">
        <v>604</v>
      </c>
      <c r="D1437" s="663" t="s">
        <v>3988</v>
      </c>
      <c r="E1437" s="662" t="s">
        <v>616</v>
      </c>
      <c r="F1437" s="663" t="s">
        <v>3992</v>
      </c>
      <c r="G1437" s="662" t="s">
        <v>653</v>
      </c>
      <c r="H1437" s="662" t="s">
        <v>1994</v>
      </c>
      <c r="I1437" s="662" t="s">
        <v>1995</v>
      </c>
      <c r="J1437" s="662" t="s">
        <v>661</v>
      </c>
      <c r="K1437" s="662" t="s">
        <v>1996</v>
      </c>
      <c r="L1437" s="664">
        <v>30.265418135966893</v>
      </c>
      <c r="M1437" s="664">
        <v>7</v>
      </c>
      <c r="N1437" s="665">
        <v>211.85792695176826</v>
      </c>
    </row>
    <row r="1438" spans="1:14" ht="14.4" customHeight="1" x14ac:dyDescent="0.3">
      <c r="A1438" s="660" t="s">
        <v>588</v>
      </c>
      <c r="B1438" s="661" t="s">
        <v>589</v>
      </c>
      <c r="C1438" s="662" t="s">
        <v>604</v>
      </c>
      <c r="D1438" s="663" t="s">
        <v>3988</v>
      </c>
      <c r="E1438" s="662" t="s">
        <v>616</v>
      </c>
      <c r="F1438" s="663" t="s">
        <v>3992</v>
      </c>
      <c r="G1438" s="662" t="s">
        <v>653</v>
      </c>
      <c r="H1438" s="662" t="s">
        <v>3412</v>
      </c>
      <c r="I1438" s="662" t="s">
        <v>3412</v>
      </c>
      <c r="J1438" s="662" t="s">
        <v>3413</v>
      </c>
      <c r="K1438" s="662" t="s">
        <v>1677</v>
      </c>
      <c r="L1438" s="664">
        <v>1149.9998955431452</v>
      </c>
      <c r="M1438" s="664">
        <v>30</v>
      </c>
      <c r="N1438" s="665">
        <v>34499.996866294357</v>
      </c>
    </row>
    <row r="1439" spans="1:14" ht="14.4" customHeight="1" x14ac:dyDescent="0.3">
      <c r="A1439" s="660" t="s">
        <v>588</v>
      </c>
      <c r="B1439" s="661" t="s">
        <v>589</v>
      </c>
      <c r="C1439" s="662" t="s">
        <v>604</v>
      </c>
      <c r="D1439" s="663" t="s">
        <v>3988</v>
      </c>
      <c r="E1439" s="662" t="s">
        <v>616</v>
      </c>
      <c r="F1439" s="663" t="s">
        <v>3992</v>
      </c>
      <c r="G1439" s="662" t="s">
        <v>653</v>
      </c>
      <c r="H1439" s="662" t="s">
        <v>2004</v>
      </c>
      <c r="I1439" s="662" t="s">
        <v>2005</v>
      </c>
      <c r="J1439" s="662" t="s">
        <v>2006</v>
      </c>
      <c r="K1439" s="662" t="s">
        <v>2007</v>
      </c>
      <c r="L1439" s="664">
        <v>686.95274519508075</v>
      </c>
      <c r="M1439" s="664">
        <v>85.003026800000001</v>
      </c>
      <c r="N1439" s="665">
        <v>58393.062610151021</v>
      </c>
    </row>
    <row r="1440" spans="1:14" ht="14.4" customHeight="1" x14ac:dyDescent="0.3">
      <c r="A1440" s="660" t="s">
        <v>588</v>
      </c>
      <c r="B1440" s="661" t="s">
        <v>589</v>
      </c>
      <c r="C1440" s="662" t="s">
        <v>604</v>
      </c>
      <c r="D1440" s="663" t="s">
        <v>3988</v>
      </c>
      <c r="E1440" s="662" t="s">
        <v>616</v>
      </c>
      <c r="F1440" s="663" t="s">
        <v>3992</v>
      </c>
      <c r="G1440" s="662" t="s">
        <v>653</v>
      </c>
      <c r="H1440" s="662" t="s">
        <v>2012</v>
      </c>
      <c r="I1440" s="662" t="s">
        <v>1686</v>
      </c>
      <c r="J1440" s="662" t="s">
        <v>2013</v>
      </c>
      <c r="K1440" s="662" t="s">
        <v>2014</v>
      </c>
      <c r="L1440" s="664">
        <v>32.634506797332094</v>
      </c>
      <c r="M1440" s="664">
        <v>105</v>
      </c>
      <c r="N1440" s="665">
        <v>3426.6232137198699</v>
      </c>
    </row>
    <row r="1441" spans="1:14" ht="14.4" customHeight="1" x14ac:dyDescent="0.3">
      <c r="A1441" s="660" t="s">
        <v>588</v>
      </c>
      <c r="B1441" s="661" t="s">
        <v>589</v>
      </c>
      <c r="C1441" s="662" t="s">
        <v>604</v>
      </c>
      <c r="D1441" s="663" t="s">
        <v>3988</v>
      </c>
      <c r="E1441" s="662" t="s">
        <v>616</v>
      </c>
      <c r="F1441" s="663" t="s">
        <v>3992</v>
      </c>
      <c r="G1441" s="662" t="s">
        <v>653</v>
      </c>
      <c r="H1441" s="662" t="s">
        <v>2015</v>
      </c>
      <c r="I1441" s="662" t="s">
        <v>1686</v>
      </c>
      <c r="J1441" s="662" t="s">
        <v>2016</v>
      </c>
      <c r="K1441" s="662" t="s">
        <v>2017</v>
      </c>
      <c r="L1441" s="664">
        <v>19.648284761559353</v>
      </c>
      <c r="M1441" s="664">
        <v>28</v>
      </c>
      <c r="N1441" s="665">
        <v>550.15197332366188</v>
      </c>
    </row>
    <row r="1442" spans="1:14" ht="14.4" customHeight="1" x14ac:dyDescent="0.3">
      <c r="A1442" s="660" t="s">
        <v>588</v>
      </c>
      <c r="B1442" s="661" t="s">
        <v>589</v>
      </c>
      <c r="C1442" s="662" t="s">
        <v>604</v>
      </c>
      <c r="D1442" s="663" t="s">
        <v>3988</v>
      </c>
      <c r="E1442" s="662" t="s">
        <v>616</v>
      </c>
      <c r="F1442" s="663" t="s">
        <v>3992</v>
      </c>
      <c r="G1442" s="662" t="s">
        <v>653</v>
      </c>
      <c r="H1442" s="662" t="s">
        <v>3799</v>
      </c>
      <c r="I1442" s="662" t="s">
        <v>3800</v>
      </c>
      <c r="J1442" s="662" t="s">
        <v>3801</v>
      </c>
      <c r="K1442" s="662" t="s">
        <v>3802</v>
      </c>
      <c r="L1442" s="664">
        <v>10154.358615826235</v>
      </c>
      <c r="M1442" s="664">
        <v>314</v>
      </c>
      <c r="N1442" s="665">
        <v>3188468.605369438</v>
      </c>
    </row>
    <row r="1443" spans="1:14" ht="14.4" customHeight="1" x14ac:dyDescent="0.3">
      <c r="A1443" s="660" t="s">
        <v>588</v>
      </c>
      <c r="B1443" s="661" t="s">
        <v>589</v>
      </c>
      <c r="C1443" s="662" t="s">
        <v>604</v>
      </c>
      <c r="D1443" s="663" t="s">
        <v>3988</v>
      </c>
      <c r="E1443" s="662" t="s">
        <v>616</v>
      </c>
      <c r="F1443" s="663" t="s">
        <v>3992</v>
      </c>
      <c r="G1443" s="662" t="s">
        <v>653</v>
      </c>
      <c r="H1443" s="662" t="s">
        <v>2020</v>
      </c>
      <c r="I1443" s="662" t="s">
        <v>2020</v>
      </c>
      <c r="J1443" s="662" t="s">
        <v>2021</v>
      </c>
      <c r="K1443" s="662" t="s">
        <v>2022</v>
      </c>
      <c r="L1443" s="664">
        <v>448.26082206718712</v>
      </c>
      <c r="M1443" s="664">
        <v>197.35227080000001</v>
      </c>
      <c r="N1443" s="665">
        <v>88465.291145634139</v>
      </c>
    </row>
    <row r="1444" spans="1:14" ht="14.4" customHeight="1" x14ac:dyDescent="0.3">
      <c r="A1444" s="660" t="s">
        <v>588</v>
      </c>
      <c r="B1444" s="661" t="s">
        <v>589</v>
      </c>
      <c r="C1444" s="662" t="s">
        <v>604</v>
      </c>
      <c r="D1444" s="663" t="s">
        <v>3988</v>
      </c>
      <c r="E1444" s="662" t="s">
        <v>616</v>
      </c>
      <c r="F1444" s="663" t="s">
        <v>3992</v>
      </c>
      <c r="G1444" s="662" t="s">
        <v>653</v>
      </c>
      <c r="H1444" s="662" t="s">
        <v>2027</v>
      </c>
      <c r="I1444" s="662" t="s">
        <v>2028</v>
      </c>
      <c r="J1444" s="662" t="s">
        <v>2029</v>
      </c>
      <c r="K1444" s="662" t="s">
        <v>2030</v>
      </c>
      <c r="L1444" s="664">
        <v>654.62914945572845</v>
      </c>
      <c r="M1444" s="664">
        <v>16.753696999999999</v>
      </c>
      <c r="N1444" s="665">
        <v>10967.458417348989</v>
      </c>
    </row>
    <row r="1445" spans="1:14" ht="14.4" customHeight="1" x14ac:dyDescent="0.3">
      <c r="A1445" s="660" t="s">
        <v>588</v>
      </c>
      <c r="B1445" s="661" t="s">
        <v>589</v>
      </c>
      <c r="C1445" s="662" t="s">
        <v>604</v>
      </c>
      <c r="D1445" s="663" t="s">
        <v>3988</v>
      </c>
      <c r="E1445" s="662" t="s">
        <v>616</v>
      </c>
      <c r="F1445" s="663" t="s">
        <v>3992</v>
      </c>
      <c r="G1445" s="662" t="s">
        <v>653</v>
      </c>
      <c r="H1445" s="662" t="s">
        <v>2034</v>
      </c>
      <c r="I1445" s="662" t="s">
        <v>2035</v>
      </c>
      <c r="J1445" s="662" t="s">
        <v>2036</v>
      </c>
      <c r="K1445" s="662" t="s">
        <v>2037</v>
      </c>
      <c r="L1445" s="664">
        <v>7067.759966422399</v>
      </c>
      <c r="M1445" s="664">
        <v>25</v>
      </c>
      <c r="N1445" s="665">
        <v>176693.99916055996</v>
      </c>
    </row>
    <row r="1446" spans="1:14" ht="14.4" customHeight="1" x14ac:dyDescent="0.3">
      <c r="A1446" s="660" t="s">
        <v>588</v>
      </c>
      <c r="B1446" s="661" t="s">
        <v>589</v>
      </c>
      <c r="C1446" s="662" t="s">
        <v>604</v>
      </c>
      <c r="D1446" s="663" t="s">
        <v>3988</v>
      </c>
      <c r="E1446" s="662" t="s">
        <v>616</v>
      </c>
      <c r="F1446" s="663" t="s">
        <v>3992</v>
      </c>
      <c r="G1446" s="662" t="s">
        <v>653</v>
      </c>
      <c r="H1446" s="662" t="s">
        <v>2038</v>
      </c>
      <c r="I1446" s="662" t="s">
        <v>2038</v>
      </c>
      <c r="J1446" s="662" t="s">
        <v>2039</v>
      </c>
      <c r="K1446" s="662" t="s">
        <v>2040</v>
      </c>
      <c r="L1446" s="664">
        <v>69.941429663124268</v>
      </c>
      <c r="M1446" s="664">
        <v>96.023298399999987</v>
      </c>
      <c r="N1446" s="665">
        <v>6716.0067710647927</v>
      </c>
    </row>
    <row r="1447" spans="1:14" ht="14.4" customHeight="1" x14ac:dyDescent="0.3">
      <c r="A1447" s="660" t="s">
        <v>588</v>
      </c>
      <c r="B1447" s="661" t="s">
        <v>589</v>
      </c>
      <c r="C1447" s="662" t="s">
        <v>604</v>
      </c>
      <c r="D1447" s="663" t="s">
        <v>3988</v>
      </c>
      <c r="E1447" s="662" t="s">
        <v>616</v>
      </c>
      <c r="F1447" s="663" t="s">
        <v>3992</v>
      </c>
      <c r="G1447" s="662" t="s">
        <v>653</v>
      </c>
      <c r="H1447" s="662" t="s">
        <v>2041</v>
      </c>
      <c r="I1447" s="662" t="s">
        <v>2041</v>
      </c>
      <c r="J1447" s="662" t="s">
        <v>2039</v>
      </c>
      <c r="K1447" s="662" t="s">
        <v>2042</v>
      </c>
      <c r="L1447" s="664">
        <v>354.48885686844494</v>
      </c>
      <c r="M1447" s="664">
        <v>114.03599999999996</v>
      </c>
      <c r="N1447" s="665">
        <v>40424.491281849972</v>
      </c>
    </row>
    <row r="1448" spans="1:14" ht="14.4" customHeight="1" x14ac:dyDescent="0.3">
      <c r="A1448" s="660" t="s">
        <v>588</v>
      </c>
      <c r="B1448" s="661" t="s">
        <v>589</v>
      </c>
      <c r="C1448" s="662" t="s">
        <v>604</v>
      </c>
      <c r="D1448" s="663" t="s">
        <v>3988</v>
      </c>
      <c r="E1448" s="662" t="s">
        <v>616</v>
      </c>
      <c r="F1448" s="663" t="s">
        <v>3992</v>
      </c>
      <c r="G1448" s="662" t="s">
        <v>653</v>
      </c>
      <c r="H1448" s="662" t="s">
        <v>3803</v>
      </c>
      <c r="I1448" s="662" t="s">
        <v>3804</v>
      </c>
      <c r="J1448" s="662" t="s">
        <v>3805</v>
      </c>
      <c r="K1448" s="662" t="s">
        <v>3806</v>
      </c>
      <c r="L1448" s="664">
        <v>4030.8664285714294</v>
      </c>
      <c r="M1448" s="664">
        <v>7</v>
      </c>
      <c r="N1448" s="665">
        <v>28216.065000000006</v>
      </c>
    </row>
    <row r="1449" spans="1:14" ht="14.4" customHeight="1" x14ac:dyDescent="0.3">
      <c r="A1449" s="660" t="s">
        <v>588</v>
      </c>
      <c r="B1449" s="661" t="s">
        <v>589</v>
      </c>
      <c r="C1449" s="662" t="s">
        <v>604</v>
      </c>
      <c r="D1449" s="663" t="s">
        <v>3988</v>
      </c>
      <c r="E1449" s="662" t="s">
        <v>616</v>
      </c>
      <c r="F1449" s="663" t="s">
        <v>3992</v>
      </c>
      <c r="G1449" s="662" t="s">
        <v>653</v>
      </c>
      <c r="H1449" s="662" t="s">
        <v>2043</v>
      </c>
      <c r="I1449" s="662" t="s">
        <v>1686</v>
      </c>
      <c r="J1449" s="662" t="s">
        <v>2044</v>
      </c>
      <c r="K1449" s="662"/>
      <c r="L1449" s="664">
        <v>13.364008107540807</v>
      </c>
      <c r="M1449" s="664">
        <v>1044</v>
      </c>
      <c r="N1449" s="665">
        <v>13952.024464272603</v>
      </c>
    </row>
    <row r="1450" spans="1:14" ht="14.4" customHeight="1" x14ac:dyDescent="0.3">
      <c r="A1450" s="660" t="s">
        <v>588</v>
      </c>
      <c r="B1450" s="661" t="s">
        <v>589</v>
      </c>
      <c r="C1450" s="662" t="s">
        <v>604</v>
      </c>
      <c r="D1450" s="663" t="s">
        <v>3988</v>
      </c>
      <c r="E1450" s="662" t="s">
        <v>616</v>
      </c>
      <c r="F1450" s="663" t="s">
        <v>3992</v>
      </c>
      <c r="G1450" s="662" t="s">
        <v>653</v>
      </c>
      <c r="H1450" s="662" t="s">
        <v>2045</v>
      </c>
      <c r="I1450" s="662" t="s">
        <v>1686</v>
      </c>
      <c r="J1450" s="662" t="s">
        <v>2046</v>
      </c>
      <c r="K1450" s="662"/>
      <c r="L1450" s="664">
        <v>2.5300993793139543</v>
      </c>
      <c r="M1450" s="664">
        <v>181</v>
      </c>
      <c r="N1450" s="665">
        <v>457.94798765582573</v>
      </c>
    </row>
    <row r="1451" spans="1:14" ht="14.4" customHeight="1" x14ac:dyDescent="0.3">
      <c r="A1451" s="660" t="s">
        <v>588</v>
      </c>
      <c r="B1451" s="661" t="s">
        <v>589</v>
      </c>
      <c r="C1451" s="662" t="s">
        <v>604</v>
      </c>
      <c r="D1451" s="663" t="s">
        <v>3988</v>
      </c>
      <c r="E1451" s="662" t="s">
        <v>616</v>
      </c>
      <c r="F1451" s="663" t="s">
        <v>3992</v>
      </c>
      <c r="G1451" s="662" t="s">
        <v>653</v>
      </c>
      <c r="H1451" s="662" t="s">
        <v>3807</v>
      </c>
      <c r="I1451" s="662" t="s">
        <v>3808</v>
      </c>
      <c r="J1451" s="662" t="s">
        <v>3809</v>
      </c>
      <c r="K1451" s="662" t="s">
        <v>3810</v>
      </c>
      <c r="L1451" s="664">
        <v>1.1499999851513647</v>
      </c>
      <c r="M1451" s="664">
        <v>9</v>
      </c>
      <c r="N1451" s="665">
        <v>10.349999866362282</v>
      </c>
    </row>
    <row r="1452" spans="1:14" ht="14.4" customHeight="1" x14ac:dyDescent="0.3">
      <c r="A1452" s="660" t="s">
        <v>588</v>
      </c>
      <c r="B1452" s="661" t="s">
        <v>589</v>
      </c>
      <c r="C1452" s="662" t="s">
        <v>604</v>
      </c>
      <c r="D1452" s="663" t="s">
        <v>3988</v>
      </c>
      <c r="E1452" s="662" t="s">
        <v>616</v>
      </c>
      <c r="F1452" s="663" t="s">
        <v>3992</v>
      </c>
      <c r="G1452" s="662" t="s">
        <v>653</v>
      </c>
      <c r="H1452" s="662" t="s">
        <v>2103</v>
      </c>
      <c r="I1452" s="662" t="s">
        <v>2103</v>
      </c>
      <c r="J1452" s="662" t="s">
        <v>2104</v>
      </c>
      <c r="K1452" s="662" t="s">
        <v>2105</v>
      </c>
      <c r="L1452" s="664">
        <v>331.40924999999999</v>
      </c>
      <c r="M1452" s="664">
        <v>12</v>
      </c>
      <c r="N1452" s="665">
        <v>3976.9110000000001</v>
      </c>
    </row>
    <row r="1453" spans="1:14" ht="14.4" customHeight="1" x14ac:dyDescent="0.3">
      <c r="A1453" s="660" t="s">
        <v>588</v>
      </c>
      <c r="B1453" s="661" t="s">
        <v>589</v>
      </c>
      <c r="C1453" s="662" t="s">
        <v>604</v>
      </c>
      <c r="D1453" s="663" t="s">
        <v>3988</v>
      </c>
      <c r="E1453" s="662" t="s">
        <v>616</v>
      </c>
      <c r="F1453" s="663" t="s">
        <v>3992</v>
      </c>
      <c r="G1453" s="662" t="s">
        <v>653</v>
      </c>
      <c r="H1453" s="662" t="s">
        <v>3811</v>
      </c>
      <c r="I1453" s="662" t="s">
        <v>3812</v>
      </c>
      <c r="J1453" s="662" t="s">
        <v>3813</v>
      </c>
      <c r="K1453" s="662" t="s">
        <v>3814</v>
      </c>
      <c r="L1453" s="664">
        <v>3421.7899999999995</v>
      </c>
      <c r="M1453" s="664">
        <v>1</v>
      </c>
      <c r="N1453" s="665">
        <v>3421.7899999999995</v>
      </c>
    </row>
    <row r="1454" spans="1:14" ht="14.4" customHeight="1" x14ac:dyDescent="0.3">
      <c r="A1454" s="660" t="s">
        <v>588</v>
      </c>
      <c r="B1454" s="661" t="s">
        <v>589</v>
      </c>
      <c r="C1454" s="662" t="s">
        <v>604</v>
      </c>
      <c r="D1454" s="663" t="s">
        <v>3988</v>
      </c>
      <c r="E1454" s="662" t="s">
        <v>616</v>
      </c>
      <c r="F1454" s="663" t="s">
        <v>3992</v>
      </c>
      <c r="G1454" s="662" t="s">
        <v>653</v>
      </c>
      <c r="H1454" s="662" t="s">
        <v>3815</v>
      </c>
      <c r="I1454" s="662" t="s">
        <v>1686</v>
      </c>
      <c r="J1454" s="662" t="s">
        <v>3816</v>
      </c>
      <c r="K1454" s="662" t="s">
        <v>3817</v>
      </c>
      <c r="L1454" s="664">
        <v>485.96694444444398</v>
      </c>
      <c r="M1454" s="664">
        <v>32</v>
      </c>
      <c r="N1454" s="665">
        <v>15550.942222222207</v>
      </c>
    </row>
    <row r="1455" spans="1:14" ht="14.4" customHeight="1" x14ac:dyDescent="0.3">
      <c r="A1455" s="660" t="s">
        <v>588</v>
      </c>
      <c r="B1455" s="661" t="s">
        <v>589</v>
      </c>
      <c r="C1455" s="662" t="s">
        <v>604</v>
      </c>
      <c r="D1455" s="663" t="s">
        <v>3988</v>
      </c>
      <c r="E1455" s="662" t="s">
        <v>616</v>
      </c>
      <c r="F1455" s="663" t="s">
        <v>3992</v>
      </c>
      <c r="G1455" s="662" t="s">
        <v>653</v>
      </c>
      <c r="H1455" s="662" t="s">
        <v>2126</v>
      </c>
      <c r="I1455" s="662" t="s">
        <v>2126</v>
      </c>
      <c r="J1455" s="662" t="s">
        <v>2127</v>
      </c>
      <c r="K1455" s="662" t="s">
        <v>2128</v>
      </c>
      <c r="L1455" s="664">
        <v>120.75014535849708</v>
      </c>
      <c r="M1455" s="664">
        <v>445.82930409999966</v>
      </c>
      <c r="N1455" s="665">
        <v>53833.953275152555</v>
      </c>
    </row>
    <row r="1456" spans="1:14" ht="14.4" customHeight="1" x14ac:dyDescent="0.3">
      <c r="A1456" s="660" t="s">
        <v>588</v>
      </c>
      <c r="B1456" s="661" t="s">
        <v>589</v>
      </c>
      <c r="C1456" s="662" t="s">
        <v>604</v>
      </c>
      <c r="D1456" s="663" t="s">
        <v>3988</v>
      </c>
      <c r="E1456" s="662" t="s">
        <v>616</v>
      </c>
      <c r="F1456" s="663" t="s">
        <v>3992</v>
      </c>
      <c r="G1456" s="662" t="s">
        <v>653</v>
      </c>
      <c r="H1456" s="662" t="s">
        <v>2129</v>
      </c>
      <c r="I1456" s="662" t="s">
        <v>2129</v>
      </c>
      <c r="J1456" s="662" t="s">
        <v>2127</v>
      </c>
      <c r="K1456" s="662" t="s">
        <v>2130</v>
      </c>
      <c r="L1456" s="664">
        <v>665.84995128140235</v>
      </c>
      <c r="M1456" s="664">
        <v>147.68092910000007</v>
      </c>
      <c r="N1456" s="665">
        <v>98333.339446427286</v>
      </c>
    </row>
    <row r="1457" spans="1:14" ht="14.4" customHeight="1" x14ac:dyDescent="0.3">
      <c r="A1457" s="660" t="s">
        <v>588</v>
      </c>
      <c r="B1457" s="661" t="s">
        <v>589</v>
      </c>
      <c r="C1457" s="662" t="s">
        <v>604</v>
      </c>
      <c r="D1457" s="663" t="s">
        <v>3988</v>
      </c>
      <c r="E1457" s="662" t="s">
        <v>616</v>
      </c>
      <c r="F1457" s="663" t="s">
        <v>3992</v>
      </c>
      <c r="G1457" s="662" t="s">
        <v>653</v>
      </c>
      <c r="H1457" s="662" t="s">
        <v>2131</v>
      </c>
      <c r="I1457" s="662" t="s">
        <v>2131</v>
      </c>
      <c r="J1457" s="662" t="s">
        <v>2132</v>
      </c>
      <c r="K1457" s="662" t="s">
        <v>2133</v>
      </c>
      <c r="L1457" s="664">
        <v>120.74999086521359</v>
      </c>
      <c r="M1457" s="664">
        <v>413.22537470000015</v>
      </c>
      <c r="N1457" s="665">
        <v>49896.960220299479</v>
      </c>
    </row>
    <row r="1458" spans="1:14" ht="14.4" customHeight="1" x14ac:dyDescent="0.3">
      <c r="A1458" s="660" t="s">
        <v>588</v>
      </c>
      <c r="B1458" s="661" t="s">
        <v>589</v>
      </c>
      <c r="C1458" s="662" t="s">
        <v>604</v>
      </c>
      <c r="D1458" s="663" t="s">
        <v>3988</v>
      </c>
      <c r="E1458" s="662" t="s">
        <v>616</v>
      </c>
      <c r="F1458" s="663" t="s">
        <v>3992</v>
      </c>
      <c r="G1458" s="662" t="s">
        <v>653</v>
      </c>
      <c r="H1458" s="662" t="s">
        <v>2134</v>
      </c>
      <c r="I1458" s="662" t="s">
        <v>2134</v>
      </c>
      <c r="J1458" s="662" t="s">
        <v>2132</v>
      </c>
      <c r="K1458" s="662" t="s">
        <v>2135</v>
      </c>
      <c r="L1458" s="664">
        <v>298.99992482194517</v>
      </c>
      <c r="M1458" s="664">
        <v>378.02048159999981</v>
      </c>
      <c r="N1458" s="665">
        <v>113028.09557955545</v>
      </c>
    </row>
    <row r="1459" spans="1:14" ht="14.4" customHeight="1" x14ac:dyDescent="0.3">
      <c r="A1459" s="660" t="s">
        <v>588</v>
      </c>
      <c r="B1459" s="661" t="s">
        <v>589</v>
      </c>
      <c r="C1459" s="662" t="s">
        <v>604</v>
      </c>
      <c r="D1459" s="663" t="s">
        <v>3988</v>
      </c>
      <c r="E1459" s="662" t="s">
        <v>616</v>
      </c>
      <c r="F1459" s="663" t="s">
        <v>3992</v>
      </c>
      <c r="G1459" s="662" t="s">
        <v>653</v>
      </c>
      <c r="H1459" s="662" t="s">
        <v>2136</v>
      </c>
      <c r="I1459" s="662" t="s">
        <v>2136</v>
      </c>
      <c r="J1459" s="662" t="s">
        <v>2132</v>
      </c>
      <c r="K1459" s="662" t="s">
        <v>2137</v>
      </c>
      <c r="L1459" s="664">
        <v>643.99998912833144</v>
      </c>
      <c r="M1459" s="664">
        <v>504.3201509999999</v>
      </c>
      <c r="N1459" s="665">
        <v>324782.17176119838</v>
      </c>
    </row>
    <row r="1460" spans="1:14" ht="14.4" customHeight="1" x14ac:dyDescent="0.3">
      <c r="A1460" s="660" t="s">
        <v>588</v>
      </c>
      <c r="B1460" s="661" t="s">
        <v>589</v>
      </c>
      <c r="C1460" s="662" t="s">
        <v>604</v>
      </c>
      <c r="D1460" s="663" t="s">
        <v>3988</v>
      </c>
      <c r="E1460" s="662" t="s">
        <v>616</v>
      </c>
      <c r="F1460" s="663" t="s">
        <v>3992</v>
      </c>
      <c r="G1460" s="662" t="s">
        <v>653</v>
      </c>
      <c r="H1460" s="662" t="s">
        <v>2138</v>
      </c>
      <c r="I1460" s="662" t="s">
        <v>2138</v>
      </c>
      <c r="J1460" s="662" t="s">
        <v>2139</v>
      </c>
      <c r="K1460" s="662" t="s">
        <v>2140</v>
      </c>
      <c r="L1460" s="664">
        <v>124.19997832293004</v>
      </c>
      <c r="M1460" s="664">
        <v>198.69325339999997</v>
      </c>
      <c r="N1460" s="665">
        <v>24677.697765192443</v>
      </c>
    </row>
    <row r="1461" spans="1:14" ht="14.4" customHeight="1" x14ac:dyDescent="0.3">
      <c r="A1461" s="660" t="s">
        <v>588</v>
      </c>
      <c r="B1461" s="661" t="s">
        <v>589</v>
      </c>
      <c r="C1461" s="662" t="s">
        <v>604</v>
      </c>
      <c r="D1461" s="663" t="s">
        <v>3988</v>
      </c>
      <c r="E1461" s="662" t="s">
        <v>616</v>
      </c>
      <c r="F1461" s="663" t="s">
        <v>3992</v>
      </c>
      <c r="G1461" s="662" t="s">
        <v>653</v>
      </c>
      <c r="H1461" s="662" t="s">
        <v>2141</v>
      </c>
      <c r="I1461" s="662" t="s">
        <v>2141</v>
      </c>
      <c r="J1461" s="662" t="s">
        <v>2139</v>
      </c>
      <c r="K1461" s="662" t="s">
        <v>2142</v>
      </c>
      <c r="L1461" s="664">
        <v>217.2369021572955</v>
      </c>
      <c r="M1461" s="664">
        <v>592.83483339999998</v>
      </c>
      <c r="N1461" s="665">
        <v>128785.60269875238</v>
      </c>
    </row>
    <row r="1462" spans="1:14" ht="14.4" customHeight="1" x14ac:dyDescent="0.3">
      <c r="A1462" s="660" t="s">
        <v>588</v>
      </c>
      <c r="B1462" s="661" t="s">
        <v>589</v>
      </c>
      <c r="C1462" s="662" t="s">
        <v>604</v>
      </c>
      <c r="D1462" s="663" t="s">
        <v>3988</v>
      </c>
      <c r="E1462" s="662" t="s">
        <v>616</v>
      </c>
      <c r="F1462" s="663" t="s">
        <v>3992</v>
      </c>
      <c r="G1462" s="662" t="s">
        <v>653</v>
      </c>
      <c r="H1462" s="662" t="s">
        <v>2145</v>
      </c>
      <c r="I1462" s="662" t="s">
        <v>2145</v>
      </c>
      <c r="J1462" s="662" t="s">
        <v>2146</v>
      </c>
      <c r="K1462" s="662" t="s">
        <v>2147</v>
      </c>
      <c r="L1462" s="664">
        <v>10856.181666666667</v>
      </c>
      <c r="M1462" s="664">
        <v>3</v>
      </c>
      <c r="N1462" s="665">
        <v>32568.545000000002</v>
      </c>
    </row>
    <row r="1463" spans="1:14" ht="14.4" customHeight="1" x14ac:dyDescent="0.3">
      <c r="A1463" s="660" t="s">
        <v>588</v>
      </c>
      <c r="B1463" s="661" t="s">
        <v>589</v>
      </c>
      <c r="C1463" s="662" t="s">
        <v>604</v>
      </c>
      <c r="D1463" s="663" t="s">
        <v>3988</v>
      </c>
      <c r="E1463" s="662" t="s">
        <v>616</v>
      </c>
      <c r="F1463" s="663" t="s">
        <v>3992</v>
      </c>
      <c r="G1463" s="662" t="s">
        <v>653</v>
      </c>
      <c r="H1463" s="662" t="s">
        <v>2148</v>
      </c>
      <c r="I1463" s="662" t="s">
        <v>2148</v>
      </c>
      <c r="J1463" s="662" t="s">
        <v>2127</v>
      </c>
      <c r="K1463" s="662" t="s">
        <v>2149</v>
      </c>
      <c r="L1463" s="664">
        <v>286.35003432509143</v>
      </c>
      <c r="M1463" s="664">
        <v>587.03321030000006</v>
      </c>
      <c r="N1463" s="665">
        <v>168096.97991937364</v>
      </c>
    </row>
    <row r="1464" spans="1:14" ht="14.4" customHeight="1" x14ac:dyDescent="0.3">
      <c r="A1464" s="660" t="s">
        <v>588</v>
      </c>
      <c r="B1464" s="661" t="s">
        <v>589</v>
      </c>
      <c r="C1464" s="662" t="s">
        <v>604</v>
      </c>
      <c r="D1464" s="663" t="s">
        <v>3988</v>
      </c>
      <c r="E1464" s="662" t="s">
        <v>616</v>
      </c>
      <c r="F1464" s="663" t="s">
        <v>3992</v>
      </c>
      <c r="G1464" s="662" t="s">
        <v>653</v>
      </c>
      <c r="H1464" s="662" t="s">
        <v>2157</v>
      </c>
      <c r="I1464" s="662" t="s">
        <v>2157</v>
      </c>
      <c r="J1464" s="662" t="s">
        <v>2127</v>
      </c>
      <c r="K1464" s="662" t="s">
        <v>2158</v>
      </c>
      <c r="L1464" s="664">
        <v>731.98280534024491</v>
      </c>
      <c r="M1464" s="664">
        <v>68.133748299999993</v>
      </c>
      <c r="N1464" s="665">
        <v>49872.732218980134</v>
      </c>
    </row>
    <row r="1465" spans="1:14" ht="14.4" customHeight="1" x14ac:dyDescent="0.3">
      <c r="A1465" s="660" t="s">
        <v>588</v>
      </c>
      <c r="B1465" s="661" t="s">
        <v>589</v>
      </c>
      <c r="C1465" s="662" t="s">
        <v>604</v>
      </c>
      <c r="D1465" s="663" t="s">
        <v>3988</v>
      </c>
      <c r="E1465" s="662" t="s">
        <v>616</v>
      </c>
      <c r="F1465" s="663" t="s">
        <v>3992</v>
      </c>
      <c r="G1465" s="662" t="s">
        <v>653</v>
      </c>
      <c r="H1465" s="662" t="s">
        <v>3818</v>
      </c>
      <c r="I1465" s="662" t="s">
        <v>3818</v>
      </c>
      <c r="J1465" s="662" t="s">
        <v>3819</v>
      </c>
      <c r="K1465" s="662" t="s">
        <v>2215</v>
      </c>
      <c r="L1465" s="664">
        <v>59.169999999999995</v>
      </c>
      <c r="M1465" s="664">
        <v>167</v>
      </c>
      <c r="N1465" s="665">
        <v>9881.39</v>
      </c>
    </row>
    <row r="1466" spans="1:14" ht="14.4" customHeight="1" x14ac:dyDescent="0.3">
      <c r="A1466" s="660" t="s">
        <v>588</v>
      </c>
      <c r="B1466" s="661" t="s">
        <v>589</v>
      </c>
      <c r="C1466" s="662" t="s">
        <v>604</v>
      </c>
      <c r="D1466" s="663" t="s">
        <v>3988</v>
      </c>
      <c r="E1466" s="662" t="s">
        <v>616</v>
      </c>
      <c r="F1466" s="663" t="s">
        <v>3992</v>
      </c>
      <c r="G1466" s="662" t="s">
        <v>653</v>
      </c>
      <c r="H1466" s="662" t="s">
        <v>2184</v>
      </c>
      <c r="I1466" s="662" t="s">
        <v>2184</v>
      </c>
      <c r="J1466" s="662" t="s">
        <v>2185</v>
      </c>
      <c r="K1466" s="662" t="s">
        <v>2186</v>
      </c>
      <c r="L1466" s="664">
        <v>591.59499528005165</v>
      </c>
      <c r="M1466" s="664">
        <v>50.798104700000003</v>
      </c>
      <c r="N1466" s="665">
        <v>30051.904510232071</v>
      </c>
    </row>
    <row r="1467" spans="1:14" ht="14.4" customHeight="1" x14ac:dyDescent="0.3">
      <c r="A1467" s="660" t="s">
        <v>588</v>
      </c>
      <c r="B1467" s="661" t="s">
        <v>589</v>
      </c>
      <c r="C1467" s="662" t="s">
        <v>604</v>
      </c>
      <c r="D1467" s="663" t="s">
        <v>3988</v>
      </c>
      <c r="E1467" s="662" t="s">
        <v>616</v>
      </c>
      <c r="F1467" s="663" t="s">
        <v>3992</v>
      </c>
      <c r="G1467" s="662" t="s">
        <v>653</v>
      </c>
      <c r="H1467" s="662" t="s">
        <v>2191</v>
      </c>
      <c r="I1467" s="662" t="s">
        <v>2191</v>
      </c>
      <c r="J1467" s="662" t="s">
        <v>2192</v>
      </c>
      <c r="K1467" s="662" t="s">
        <v>2193</v>
      </c>
      <c r="L1467" s="664">
        <v>29.5897469171762</v>
      </c>
      <c r="M1467" s="664">
        <v>13.7052915</v>
      </c>
      <c r="N1467" s="665">
        <v>405.53610691112618</v>
      </c>
    </row>
    <row r="1468" spans="1:14" ht="14.4" customHeight="1" x14ac:dyDescent="0.3">
      <c r="A1468" s="660" t="s">
        <v>588</v>
      </c>
      <c r="B1468" s="661" t="s">
        <v>589</v>
      </c>
      <c r="C1468" s="662" t="s">
        <v>604</v>
      </c>
      <c r="D1468" s="663" t="s">
        <v>3988</v>
      </c>
      <c r="E1468" s="662" t="s">
        <v>616</v>
      </c>
      <c r="F1468" s="663" t="s">
        <v>3992</v>
      </c>
      <c r="G1468" s="662" t="s">
        <v>653</v>
      </c>
      <c r="H1468" s="662" t="s">
        <v>2194</v>
      </c>
      <c r="I1468" s="662" t="s">
        <v>2194</v>
      </c>
      <c r="J1468" s="662" t="s">
        <v>2192</v>
      </c>
      <c r="K1468" s="662" t="s">
        <v>2195</v>
      </c>
      <c r="L1468" s="664">
        <v>31.948606079856948</v>
      </c>
      <c r="M1468" s="664">
        <v>66.249222700000004</v>
      </c>
      <c r="N1468" s="665">
        <v>2116.5703191390171</v>
      </c>
    </row>
    <row r="1469" spans="1:14" ht="14.4" customHeight="1" x14ac:dyDescent="0.3">
      <c r="A1469" s="660" t="s">
        <v>588</v>
      </c>
      <c r="B1469" s="661" t="s">
        <v>589</v>
      </c>
      <c r="C1469" s="662" t="s">
        <v>604</v>
      </c>
      <c r="D1469" s="663" t="s">
        <v>3988</v>
      </c>
      <c r="E1469" s="662" t="s">
        <v>616</v>
      </c>
      <c r="F1469" s="663" t="s">
        <v>3992</v>
      </c>
      <c r="G1469" s="662" t="s">
        <v>653</v>
      </c>
      <c r="H1469" s="662" t="s">
        <v>2203</v>
      </c>
      <c r="I1469" s="662" t="s">
        <v>2204</v>
      </c>
      <c r="J1469" s="662" t="s">
        <v>2192</v>
      </c>
      <c r="K1469" s="662" t="s">
        <v>2205</v>
      </c>
      <c r="L1469" s="664">
        <v>177.50036182110762</v>
      </c>
      <c r="M1469" s="664">
        <v>239.42465689999992</v>
      </c>
      <c r="N1469" s="665">
        <v>42497.963228644534</v>
      </c>
    </row>
    <row r="1470" spans="1:14" ht="14.4" customHeight="1" x14ac:dyDescent="0.3">
      <c r="A1470" s="660" t="s">
        <v>588</v>
      </c>
      <c r="B1470" s="661" t="s">
        <v>589</v>
      </c>
      <c r="C1470" s="662" t="s">
        <v>604</v>
      </c>
      <c r="D1470" s="663" t="s">
        <v>3988</v>
      </c>
      <c r="E1470" s="662" t="s">
        <v>616</v>
      </c>
      <c r="F1470" s="663" t="s">
        <v>3992</v>
      </c>
      <c r="G1470" s="662" t="s">
        <v>653</v>
      </c>
      <c r="H1470" s="662" t="s">
        <v>2206</v>
      </c>
      <c r="I1470" s="662" t="s">
        <v>2207</v>
      </c>
      <c r="J1470" s="662" t="s">
        <v>2192</v>
      </c>
      <c r="K1470" s="662" t="s">
        <v>2208</v>
      </c>
      <c r="L1470" s="664">
        <v>48.519092007281799</v>
      </c>
      <c r="M1470" s="664">
        <v>49.613024799999977</v>
      </c>
      <c r="N1470" s="665">
        <v>2407.1789150307527</v>
      </c>
    </row>
    <row r="1471" spans="1:14" ht="14.4" customHeight="1" x14ac:dyDescent="0.3">
      <c r="A1471" s="660" t="s">
        <v>588</v>
      </c>
      <c r="B1471" s="661" t="s">
        <v>589</v>
      </c>
      <c r="C1471" s="662" t="s">
        <v>604</v>
      </c>
      <c r="D1471" s="663" t="s">
        <v>3988</v>
      </c>
      <c r="E1471" s="662" t="s">
        <v>616</v>
      </c>
      <c r="F1471" s="663" t="s">
        <v>3992</v>
      </c>
      <c r="G1471" s="662" t="s">
        <v>653</v>
      </c>
      <c r="H1471" s="662" t="s">
        <v>3820</v>
      </c>
      <c r="I1471" s="662" t="s">
        <v>3821</v>
      </c>
      <c r="J1471" s="662" t="s">
        <v>3822</v>
      </c>
      <c r="K1471" s="662" t="s">
        <v>3823</v>
      </c>
      <c r="L1471" s="664">
        <v>33514.67</v>
      </c>
      <c r="M1471" s="664">
        <v>1.5999999999999999</v>
      </c>
      <c r="N1471" s="665">
        <v>53623.471999999994</v>
      </c>
    </row>
    <row r="1472" spans="1:14" ht="14.4" customHeight="1" x14ac:dyDescent="0.3">
      <c r="A1472" s="660" t="s">
        <v>588</v>
      </c>
      <c r="B1472" s="661" t="s">
        <v>589</v>
      </c>
      <c r="C1472" s="662" t="s">
        <v>604</v>
      </c>
      <c r="D1472" s="663" t="s">
        <v>3988</v>
      </c>
      <c r="E1472" s="662" t="s">
        <v>616</v>
      </c>
      <c r="F1472" s="663" t="s">
        <v>3992</v>
      </c>
      <c r="G1472" s="662" t="s">
        <v>653</v>
      </c>
      <c r="H1472" s="662" t="s">
        <v>3500</v>
      </c>
      <c r="I1472" s="662" t="s">
        <v>3501</v>
      </c>
      <c r="J1472" s="662" t="s">
        <v>3502</v>
      </c>
      <c r="K1472" s="662" t="s">
        <v>1894</v>
      </c>
      <c r="L1472" s="664">
        <v>97.428733424415171</v>
      </c>
      <c r="M1472" s="664">
        <v>75.100951599999988</v>
      </c>
      <c r="N1472" s="665">
        <v>7316.990593356305</v>
      </c>
    </row>
    <row r="1473" spans="1:14" ht="14.4" customHeight="1" x14ac:dyDescent="0.3">
      <c r="A1473" s="660" t="s">
        <v>588</v>
      </c>
      <c r="B1473" s="661" t="s">
        <v>589</v>
      </c>
      <c r="C1473" s="662" t="s">
        <v>604</v>
      </c>
      <c r="D1473" s="663" t="s">
        <v>3988</v>
      </c>
      <c r="E1473" s="662" t="s">
        <v>616</v>
      </c>
      <c r="F1473" s="663" t="s">
        <v>3992</v>
      </c>
      <c r="G1473" s="662" t="s">
        <v>653</v>
      </c>
      <c r="H1473" s="662" t="s">
        <v>2212</v>
      </c>
      <c r="I1473" s="662" t="s">
        <v>2213</v>
      </c>
      <c r="J1473" s="662" t="s">
        <v>2214</v>
      </c>
      <c r="K1473" s="662" t="s">
        <v>2215</v>
      </c>
      <c r="L1473" s="664">
        <v>34.830004314055074</v>
      </c>
      <c r="M1473" s="664">
        <v>130</v>
      </c>
      <c r="N1473" s="665">
        <v>4527.90056082716</v>
      </c>
    </row>
    <row r="1474" spans="1:14" ht="14.4" customHeight="1" x14ac:dyDescent="0.3">
      <c r="A1474" s="660" t="s">
        <v>588</v>
      </c>
      <c r="B1474" s="661" t="s">
        <v>589</v>
      </c>
      <c r="C1474" s="662" t="s">
        <v>604</v>
      </c>
      <c r="D1474" s="663" t="s">
        <v>3988</v>
      </c>
      <c r="E1474" s="662" t="s">
        <v>616</v>
      </c>
      <c r="F1474" s="663" t="s">
        <v>3992</v>
      </c>
      <c r="G1474" s="662" t="s">
        <v>653</v>
      </c>
      <c r="H1474" s="662" t="s">
        <v>3824</v>
      </c>
      <c r="I1474" s="662" t="s">
        <v>3824</v>
      </c>
      <c r="J1474" s="662" t="s">
        <v>3825</v>
      </c>
      <c r="K1474" s="662" t="s">
        <v>3826</v>
      </c>
      <c r="L1474" s="664">
        <v>122910.10333333333</v>
      </c>
      <c r="M1474" s="664">
        <v>6</v>
      </c>
      <c r="N1474" s="665">
        <v>737460.62</v>
      </c>
    </row>
    <row r="1475" spans="1:14" ht="14.4" customHeight="1" x14ac:dyDescent="0.3">
      <c r="A1475" s="660" t="s">
        <v>588</v>
      </c>
      <c r="B1475" s="661" t="s">
        <v>589</v>
      </c>
      <c r="C1475" s="662" t="s">
        <v>604</v>
      </c>
      <c r="D1475" s="663" t="s">
        <v>3988</v>
      </c>
      <c r="E1475" s="662" t="s">
        <v>616</v>
      </c>
      <c r="F1475" s="663" t="s">
        <v>3992</v>
      </c>
      <c r="G1475" s="662" t="s">
        <v>653</v>
      </c>
      <c r="H1475" s="662" t="s">
        <v>2216</v>
      </c>
      <c r="I1475" s="662" t="s">
        <v>2217</v>
      </c>
      <c r="J1475" s="662" t="s">
        <v>2218</v>
      </c>
      <c r="K1475" s="662" t="s">
        <v>2219</v>
      </c>
      <c r="L1475" s="664">
        <v>8.9700000000000006</v>
      </c>
      <c r="M1475" s="664">
        <v>640</v>
      </c>
      <c r="N1475" s="665">
        <v>5740.8</v>
      </c>
    </row>
    <row r="1476" spans="1:14" ht="14.4" customHeight="1" x14ac:dyDescent="0.3">
      <c r="A1476" s="660" t="s">
        <v>588</v>
      </c>
      <c r="B1476" s="661" t="s">
        <v>589</v>
      </c>
      <c r="C1476" s="662" t="s">
        <v>604</v>
      </c>
      <c r="D1476" s="663" t="s">
        <v>3988</v>
      </c>
      <c r="E1476" s="662" t="s">
        <v>616</v>
      </c>
      <c r="F1476" s="663" t="s">
        <v>3992</v>
      </c>
      <c r="G1476" s="662" t="s">
        <v>653</v>
      </c>
      <c r="H1476" s="662" t="s">
        <v>2220</v>
      </c>
      <c r="I1476" s="662" t="s">
        <v>2221</v>
      </c>
      <c r="J1476" s="662" t="s">
        <v>1854</v>
      </c>
      <c r="K1476" s="662" t="s">
        <v>1985</v>
      </c>
      <c r="L1476" s="664">
        <v>258.16149289895611</v>
      </c>
      <c r="M1476" s="664">
        <v>15.151653699999999</v>
      </c>
      <c r="N1476" s="665">
        <v>3911.5735390799919</v>
      </c>
    </row>
    <row r="1477" spans="1:14" ht="14.4" customHeight="1" x14ac:dyDescent="0.3">
      <c r="A1477" s="660" t="s">
        <v>588</v>
      </c>
      <c r="B1477" s="661" t="s">
        <v>589</v>
      </c>
      <c r="C1477" s="662" t="s">
        <v>604</v>
      </c>
      <c r="D1477" s="663" t="s">
        <v>3988</v>
      </c>
      <c r="E1477" s="662" t="s">
        <v>616</v>
      </c>
      <c r="F1477" s="663" t="s">
        <v>3992</v>
      </c>
      <c r="G1477" s="662" t="s">
        <v>653</v>
      </c>
      <c r="H1477" s="662" t="s">
        <v>3504</v>
      </c>
      <c r="I1477" s="662" t="s">
        <v>3504</v>
      </c>
      <c r="J1477" s="662" t="s">
        <v>3505</v>
      </c>
      <c r="K1477" s="662" t="s">
        <v>3506</v>
      </c>
      <c r="L1477" s="664">
        <v>646.87824470959015</v>
      </c>
      <c r="M1477" s="664">
        <v>132.71536909999998</v>
      </c>
      <c r="N1477" s="665">
        <v>85850.685009393361</v>
      </c>
    </row>
    <row r="1478" spans="1:14" ht="14.4" customHeight="1" x14ac:dyDescent="0.3">
      <c r="A1478" s="660" t="s">
        <v>588</v>
      </c>
      <c r="B1478" s="661" t="s">
        <v>589</v>
      </c>
      <c r="C1478" s="662" t="s">
        <v>604</v>
      </c>
      <c r="D1478" s="663" t="s">
        <v>3988</v>
      </c>
      <c r="E1478" s="662" t="s">
        <v>616</v>
      </c>
      <c r="F1478" s="663" t="s">
        <v>3992</v>
      </c>
      <c r="G1478" s="662" t="s">
        <v>653</v>
      </c>
      <c r="H1478" s="662" t="s">
        <v>3507</v>
      </c>
      <c r="I1478" s="662" t="s">
        <v>3507</v>
      </c>
      <c r="J1478" s="662" t="s">
        <v>3505</v>
      </c>
      <c r="K1478" s="662" t="s">
        <v>3508</v>
      </c>
      <c r="L1478" s="664">
        <v>256.68920621101671</v>
      </c>
      <c r="M1478" s="664">
        <v>60.233717100000007</v>
      </c>
      <c r="N1478" s="665">
        <v>15461.345029537946</v>
      </c>
    </row>
    <row r="1479" spans="1:14" ht="14.4" customHeight="1" x14ac:dyDescent="0.3">
      <c r="A1479" s="660" t="s">
        <v>588</v>
      </c>
      <c r="B1479" s="661" t="s">
        <v>589</v>
      </c>
      <c r="C1479" s="662" t="s">
        <v>604</v>
      </c>
      <c r="D1479" s="663" t="s">
        <v>3988</v>
      </c>
      <c r="E1479" s="662" t="s">
        <v>616</v>
      </c>
      <c r="F1479" s="663" t="s">
        <v>3992</v>
      </c>
      <c r="G1479" s="662" t="s">
        <v>653</v>
      </c>
      <c r="H1479" s="662" t="s">
        <v>2222</v>
      </c>
      <c r="I1479" s="662" t="s">
        <v>2222</v>
      </c>
      <c r="J1479" s="662" t="s">
        <v>2223</v>
      </c>
      <c r="K1479" s="662" t="s">
        <v>2224</v>
      </c>
      <c r="L1479" s="664">
        <v>199.01831369040468</v>
      </c>
      <c r="M1479" s="664">
        <v>109.04032230000001</v>
      </c>
      <c r="N1479" s="665">
        <v>21701.021068404232</v>
      </c>
    </row>
    <row r="1480" spans="1:14" ht="14.4" customHeight="1" x14ac:dyDescent="0.3">
      <c r="A1480" s="660" t="s">
        <v>588</v>
      </c>
      <c r="B1480" s="661" t="s">
        <v>589</v>
      </c>
      <c r="C1480" s="662" t="s">
        <v>604</v>
      </c>
      <c r="D1480" s="663" t="s">
        <v>3988</v>
      </c>
      <c r="E1480" s="662" t="s">
        <v>616</v>
      </c>
      <c r="F1480" s="663" t="s">
        <v>3992</v>
      </c>
      <c r="G1480" s="662" t="s">
        <v>653</v>
      </c>
      <c r="H1480" s="662" t="s">
        <v>2225</v>
      </c>
      <c r="I1480" s="662" t="s">
        <v>2225</v>
      </c>
      <c r="J1480" s="662" t="s">
        <v>2223</v>
      </c>
      <c r="K1480" s="662" t="s">
        <v>2140</v>
      </c>
      <c r="L1480" s="664">
        <v>105.36209487990743</v>
      </c>
      <c r="M1480" s="664">
        <v>40.107187400000001</v>
      </c>
      <c r="N1480" s="665">
        <v>4225.7772842050281</v>
      </c>
    </row>
    <row r="1481" spans="1:14" ht="14.4" customHeight="1" x14ac:dyDescent="0.3">
      <c r="A1481" s="660" t="s">
        <v>588</v>
      </c>
      <c r="B1481" s="661" t="s">
        <v>589</v>
      </c>
      <c r="C1481" s="662" t="s">
        <v>604</v>
      </c>
      <c r="D1481" s="663" t="s">
        <v>3988</v>
      </c>
      <c r="E1481" s="662" t="s">
        <v>616</v>
      </c>
      <c r="F1481" s="663" t="s">
        <v>3992</v>
      </c>
      <c r="G1481" s="662" t="s">
        <v>653</v>
      </c>
      <c r="H1481" s="662" t="s">
        <v>2234</v>
      </c>
      <c r="I1481" s="662" t="s">
        <v>2235</v>
      </c>
      <c r="J1481" s="662" t="s">
        <v>2236</v>
      </c>
      <c r="K1481" s="662" t="s">
        <v>2237</v>
      </c>
      <c r="L1481" s="664">
        <v>321.9998882003959</v>
      </c>
      <c r="M1481" s="664">
        <v>21.149906900000001</v>
      </c>
      <c r="N1481" s="665">
        <v>6810.2676572487817</v>
      </c>
    </row>
    <row r="1482" spans="1:14" ht="14.4" customHeight="1" x14ac:dyDescent="0.3">
      <c r="A1482" s="660" t="s">
        <v>588</v>
      </c>
      <c r="B1482" s="661" t="s">
        <v>589</v>
      </c>
      <c r="C1482" s="662" t="s">
        <v>604</v>
      </c>
      <c r="D1482" s="663" t="s">
        <v>3988</v>
      </c>
      <c r="E1482" s="662" t="s">
        <v>616</v>
      </c>
      <c r="F1482" s="663" t="s">
        <v>3992</v>
      </c>
      <c r="G1482" s="662" t="s">
        <v>2238</v>
      </c>
      <c r="H1482" s="662" t="s">
        <v>3827</v>
      </c>
      <c r="I1482" s="662" t="s">
        <v>3828</v>
      </c>
      <c r="J1482" s="662" t="s">
        <v>3829</v>
      </c>
      <c r="K1482" s="662" t="s">
        <v>3830</v>
      </c>
      <c r="L1482" s="664">
        <v>36.3300415670654</v>
      </c>
      <c r="M1482" s="664">
        <v>10</v>
      </c>
      <c r="N1482" s="665">
        <v>363.30041567065399</v>
      </c>
    </row>
    <row r="1483" spans="1:14" ht="14.4" customHeight="1" x14ac:dyDescent="0.3">
      <c r="A1483" s="660" t="s">
        <v>588</v>
      </c>
      <c r="B1483" s="661" t="s">
        <v>589</v>
      </c>
      <c r="C1483" s="662" t="s">
        <v>604</v>
      </c>
      <c r="D1483" s="663" t="s">
        <v>3988</v>
      </c>
      <c r="E1483" s="662" t="s">
        <v>616</v>
      </c>
      <c r="F1483" s="663" t="s">
        <v>3992</v>
      </c>
      <c r="G1483" s="662" t="s">
        <v>2238</v>
      </c>
      <c r="H1483" s="662" t="s">
        <v>2395</v>
      </c>
      <c r="I1483" s="662" t="s">
        <v>2396</v>
      </c>
      <c r="J1483" s="662" t="s">
        <v>2385</v>
      </c>
      <c r="K1483" s="662" t="s">
        <v>2397</v>
      </c>
      <c r="L1483" s="664">
        <v>71.405477521893033</v>
      </c>
      <c r="M1483" s="664">
        <v>55</v>
      </c>
      <c r="N1483" s="665">
        <v>3927.3012637041165</v>
      </c>
    </row>
    <row r="1484" spans="1:14" ht="14.4" customHeight="1" x14ac:dyDescent="0.3">
      <c r="A1484" s="660" t="s">
        <v>588</v>
      </c>
      <c r="B1484" s="661" t="s">
        <v>589</v>
      </c>
      <c r="C1484" s="662" t="s">
        <v>604</v>
      </c>
      <c r="D1484" s="663" t="s">
        <v>3988</v>
      </c>
      <c r="E1484" s="662" t="s">
        <v>616</v>
      </c>
      <c r="F1484" s="663" t="s">
        <v>3992</v>
      </c>
      <c r="G1484" s="662" t="s">
        <v>2238</v>
      </c>
      <c r="H1484" s="662" t="s">
        <v>2444</v>
      </c>
      <c r="I1484" s="662" t="s">
        <v>2445</v>
      </c>
      <c r="J1484" s="662" t="s">
        <v>2446</v>
      </c>
      <c r="K1484" s="662" t="s">
        <v>2447</v>
      </c>
      <c r="L1484" s="664">
        <v>70.968316878301536</v>
      </c>
      <c r="M1484" s="664">
        <v>24</v>
      </c>
      <c r="N1484" s="665">
        <v>1703.2396050792368</v>
      </c>
    </row>
    <row r="1485" spans="1:14" ht="14.4" customHeight="1" x14ac:dyDescent="0.3">
      <c r="A1485" s="660" t="s">
        <v>588</v>
      </c>
      <c r="B1485" s="661" t="s">
        <v>589</v>
      </c>
      <c r="C1485" s="662" t="s">
        <v>604</v>
      </c>
      <c r="D1485" s="663" t="s">
        <v>3988</v>
      </c>
      <c r="E1485" s="662" t="s">
        <v>616</v>
      </c>
      <c r="F1485" s="663" t="s">
        <v>3992</v>
      </c>
      <c r="G1485" s="662" t="s">
        <v>2238</v>
      </c>
      <c r="H1485" s="662" t="s">
        <v>3831</v>
      </c>
      <c r="I1485" s="662" t="s">
        <v>3832</v>
      </c>
      <c r="J1485" s="662" t="s">
        <v>3829</v>
      </c>
      <c r="K1485" s="662" t="s">
        <v>3833</v>
      </c>
      <c r="L1485" s="664">
        <v>67.010068787692802</v>
      </c>
      <c r="M1485" s="664">
        <v>10</v>
      </c>
      <c r="N1485" s="665">
        <v>670.10068787692796</v>
      </c>
    </row>
    <row r="1486" spans="1:14" ht="14.4" customHeight="1" x14ac:dyDescent="0.3">
      <c r="A1486" s="660" t="s">
        <v>588</v>
      </c>
      <c r="B1486" s="661" t="s">
        <v>589</v>
      </c>
      <c r="C1486" s="662" t="s">
        <v>604</v>
      </c>
      <c r="D1486" s="663" t="s">
        <v>3988</v>
      </c>
      <c r="E1486" s="662" t="s">
        <v>616</v>
      </c>
      <c r="F1486" s="663" t="s">
        <v>3992</v>
      </c>
      <c r="G1486" s="662" t="s">
        <v>2238</v>
      </c>
      <c r="H1486" s="662" t="s">
        <v>2521</v>
      </c>
      <c r="I1486" s="662" t="s">
        <v>2521</v>
      </c>
      <c r="J1486" s="662" t="s">
        <v>2522</v>
      </c>
      <c r="K1486" s="662" t="s">
        <v>2523</v>
      </c>
      <c r="L1486" s="664">
        <v>93.752224477505393</v>
      </c>
      <c r="M1486" s="664">
        <v>9.0179999999999989</v>
      </c>
      <c r="N1486" s="665">
        <v>845.45756033814359</v>
      </c>
    </row>
    <row r="1487" spans="1:14" ht="14.4" customHeight="1" x14ac:dyDescent="0.3">
      <c r="A1487" s="660" t="s">
        <v>588</v>
      </c>
      <c r="B1487" s="661" t="s">
        <v>589</v>
      </c>
      <c r="C1487" s="662" t="s">
        <v>604</v>
      </c>
      <c r="D1487" s="663" t="s">
        <v>3988</v>
      </c>
      <c r="E1487" s="662" t="s">
        <v>616</v>
      </c>
      <c r="F1487" s="663" t="s">
        <v>3992</v>
      </c>
      <c r="G1487" s="662" t="s">
        <v>2238</v>
      </c>
      <c r="H1487" s="662" t="s">
        <v>2524</v>
      </c>
      <c r="I1487" s="662" t="s">
        <v>2525</v>
      </c>
      <c r="J1487" s="662" t="s">
        <v>2522</v>
      </c>
      <c r="K1487" s="662" t="s">
        <v>2526</v>
      </c>
      <c r="L1487" s="664">
        <v>229.08015796364177</v>
      </c>
      <c r="M1487" s="664">
        <v>80.47362849999999</v>
      </c>
      <c r="N1487" s="665">
        <v>18434.911528687422</v>
      </c>
    </row>
    <row r="1488" spans="1:14" ht="14.4" customHeight="1" x14ac:dyDescent="0.3">
      <c r="A1488" s="660" t="s">
        <v>588</v>
      </c>
      <c r="B1488" s="661" t="s">
        <v>589</v>
      </c>
      <c r="C1488" s="662" t="s">
        <v>604</v>
      </c>
      <c r="D1488" s="663" t="s">
        <v>3988</v>
      </c>
      <c r="E1488" s="662" t="s">
        <v>616</v>
      </c>
      <c r="F1488" s="663" t="s">
        <v>3992</v>
      </c>
      <c r="G1488" s="662" t="s">
        <v>2238</v>
      </c>
      <c r="H1488" s="662" t="s">
        <v>2531</v>
      </c>
      <c r="I1488" s="662" t="s">
        <v>2531</v>
      </c>
      <c r="J1488" s="662" t="s">
        <v>2532</v>
      </c>
      <c r="K1488" s="662" t="s">
        <v>2533</v>
      </c>
      <c r="L1488" s="664">
        <v>621.72663191812683</v>
      </c>
      <c r="M1488" s="664">
        <v>73.002911899999972</v>
      </c>
      <c r="N1488" s="665">
        <v>45387.854535802726</v>
      </c>
    </row>
    <row r="1489" spans="1:14" ht="14.4" customHeight="1" x14ac:dyDescent="0.3">
      <c r="A1489" s="660" t="s">
        <v>588</v>
      </c>
      <c r="B1489" s="661" t="s">
        <v>589</v>
      </c>
      <c r="C1489" s="662" t="s">
        <v>604</v>
      </c>
      <c r="D1489" s="663" t="s">
        <v>3988</v>
      </c>
      <c r="E1489" s="662" t="s">
        <v>616</v>
      </c>
      <c r="F1489" s="663" t="s">
        <v>3992</v>
      </c>
      <c r="G1489" s="662" t="s">
        <v>2238</v>
      </c>
      <c r="H1489" s="662" t="s">
        <v>2552</v>
      </c>
      <c r="I1489" s="662" t="s">
        <v>2553</v>
      </c>
      <c r="J1489" s="662" t="s">
        <v>2554</v>
      </c>
      <c r="K1489" s="662" t="s">
        <v>2555</v>
      </c>
      <c r="L1489" s="664">
        <v>501.01837047641646</v>
      </c>
      <c r="M1489" s="664">
        <v>160.82000000000005</v>
      </c>
      <c r="N1489" s="665">
        <v>80573.77434001732</v>
      </c>
    </row>
    <row r="1490" spans="1:14" ht="14.4" customHeight="1" x14ac:dyDescent="0.3">
      <c r="A1490" s="660" t="s">
        <v>588</v>
      </c>
      <c r="B1490" s="661" t="s">
        <v>589</v>
      </c>
      <c r="C1490" s="662" t="s">
        <v>604</v>
      </c>
      <c r="D1490" s="663" t="s">
        <v>3988</v>
      </c>
      <c r="E1490" s="662" t="s">
        <v>616</v>
      </c>
      <c r="F1490" s="663" t="s">
        <v>3992</v>
      </c>
      <c r="G1490" s="662" t="s">
        <v>2238</v>
      </c>
      <c r="H1490" s="662" t="s">
        <v>2563</v>
      </c>
      <c r="I1490" s="662" t="s">
        <v>2563</v>
      </c>
      <c r="J1490" s="662" t="s">
        <v>2564</v>
      </c>
      <c r="K1490" s="662" t="s">
        <v>2565</v>
      </c>
      <c r="L1490" s="664">
        <v>688.56796163588149</v>
      </c>
      <c r="M1490" s="664">
        <v>60.63646050000024</v>
      </c>
      <c r="N1490" s="665">
        <v>41752.324007299809</v>
      </c>
    </row>
    <row r="1491" spans="1:14" ht="14.4" customHeight="1" x14ac:dyDescent="0.3">
      <c r="A1491" s="660" t="s">
        <v>588</v>
      </c>
      <c r="B1491" s="661" t="s">
        <v>589</v>
      </c>
      <c r="C1491" s="662" t="s">
        <v>604</v>
      </c>
      <c r="D1491" s="663" t="s">
        <v>3988</v>
      </c>
      <c r="E1491" s="662" t="s">
        <v>616</v>
      </c>
      <c r="F1491" s="663" t="s">
        <v>3992</v>
      </c>
      <c r="G1491" s="662" t="s">
        <v>2238</v>
      </c>
      <c r="H1491" s="662" t="s">
        <v>2566</v>
      </c>
      <c r="I1491" s="662" t="s">
        <v>2566</v>
      </c>
      <c r="J1491" s="662" t="s">
        <v>2567</v>
      </c>
      <c r="K1491" s="662" t="s">
        <v>2568</v>
      </c>
      <c r="L1491" s="664">
        <v>263.9680874387567</v>
      </c>
      <c r="M1491" s="664">
        <v>199.68463050000003</v>
      </c>
      <c r="N1491" s="665">
        <v>52710.370003999829</v>
      </c>
    </row>
    <row r="1492" spans="1:14" ht="14.4" customHeight="1" x14ac:dyDescent="0.3">
      <c r="A1492" s="660" t="s">
        <v>588</v>
      </c>
      <c r="B1492" s="661" t="s">
        <v>589</v>
      </c>
      <c r="C1492" s="662" t="s">
        <v>604</v>
      </c>
      <c r="D1492" s="663" t="s">
        <v>3988</v>
      </c>
      <c r="E1492" s="662" t="s">
        <v>616</v>
      </c>
      <c r="F1492" s="663" t="s">
        <v>3992</v>
      </c>
      <c r="G1492" s="662" t="s">
        <v>2238</v>
      </c>
      <c r="H1492" s="662" t="s">
        <v>2578</v>
      </c>
      <c r="I1492" s="662" t="s">
        <v>2578</v>
      </c>
      <c r="J1492" s="662" t="s">
        <v>2579</v>
      </c>
      <c r="K1492" s="662" t="s">
        <v>2580</v>
      </c>
      <c r="L1492" s="664">
        <v>2707.1305793599831</v>
      </c>
      <c r="M1492" s="664">
        <v>50.235766900000002</v>
      </c>
      <c r="N1492" s="665">
        <v>135994.78075259007</v>
      </c>
    </row>
    <row r="1493" spans="1:14" ht="14.4" customHeight="1" x14ac:dyDescent="0.3">
      <c r="A1493" s="660" t="s">
        <v>588</v>
      </c>
      <c r="B1493" s="661" t="s">
        <v>589</v>
      </c>
      <c r="C1493" s="662" t="s">
        <v>604</v>
      </c>
      <c r="D1493" s="663" t="s">
        <v>3988</v>
      </c>
      <c r="E1493" s="662" t="s">
        <v>616</v>
      </c>
      <c r="F1493" s="663" t="s">
        <v>3992</v>
      </c>
      <c r="G1493" s="662" t="s">
        <v>2238</v>
      </c>
      <c r="H1493" s="662" t="s">
        <v>2581</v>
      </c>
      <c r="I1493" s="662" t="s">
        <v>2582</v>
      </c>
      <c r="J1493" s="662" t="s">
        <v>2583</v>
      </c>
      <c r="K1493" s="662" t="s">
        <v>2523</v>
      </c>
      <c r="L1493" s="664">
        <v>947.68071226409484</v>
      </c>
      <c r="M1493" s="664">
        <v>147.22400000000002</v>
      </c>
      <c r="N1493" s="665">
        <v>139521.34518236911</v>
      </c>
    </row>
    <row r="1494" spans="1:14" ht="14.4" customHeight="1" x14ac:dyDescent="0.3">
      <c r="A1494" s="660" t="s">
        <v>588</v>
      </c>
      <c r="B1494" s="661" t="s">
        <v>589</v>
      </c>
      <c r="C1494" s="662" t="s">
        <v>604</v>
      </c>
      <c r="D1494" s="663" t="s">
        <v>3988</v>
      </c>
      <c r="E1494" s="662" t="s">
        <v>616</v>
      </c>
      <c r="F1494" s="663" t="s">
        <v>3992</v>
      </c>
      <c r="G1494" s="662" t="s">
        <v>2238</v>
      </c>
      <c r="H1494" s="662" t="s">
        <v>2584</v>
      </c>
      <c r="I1494" s="662" t="s">
        <v>2585</v>
      </c>
      <c r="J1494" s="662" t="s">
        <v>2586</v>
      </c>
      <c r="K1494" s="662" t="s">
        <v>2587</v>
      </c>
      <c r="L1494" s="664">
        <v>1304.7140467560766</v>
      </c>
      <c r="M1494" s="664">
        <v>254.89599999999993</v>
      </c>
      <c r="N1494" s="665">
        <v>332566.39166193682</v>
      </c>
    </row>
    <row r="1495" spans="1:14" ht="14.4" customHeight="1" x14ac:dyDescent="0.3">
      <c r="A1495" s="660" t="s">
        <v>588</v>
      </c>
      <c r="B1495" s="661" t="s">
        <v>589</v>
      </c>
      <c r="C1495" s="662" t="s">
        <v>604</v>
      </c>
      <c r="D1495" s="663" t="s">
        <v>3988</v>
      </c>
      <c r="E1495" s="662" t="s">
        <v>616</v>
      </c>
      <c r="F1495" s="663" t="s">
        <v>3992</v>
      </c>
      <c r="G1495" s="662" t="s">
        <v>2238</v>
      </c>
      <c r="H1495" s="662" t="s">
        <v>2592</v>
      </c>
      <c r="I1495" s="662" t="s">
        <v>2592</v>
      </c>
      <c r="J1495" s="662" t="s">
        <v>2593</v>
      </c>
      <c r="K1495" s="662" t="s">
        <v>2594</v>
      </c>
      <c r="L1495" s="664">
        <v>270.8465996506153</v>
      </c>
      <c r="M1495" s="664">
        <v>5</v>
      </c>
      <c r="N1495" s="665">
        <v>1354.2329982530764</v>
      </c>
    </row>
    <row r="1496" spans="1:14" ht="14.4" customHeight="1" x14ac:dyDescent="0.3">
      <c r="A1496" s="660" t="s">
        <v>588</v>
      </c>
      <c r="B1496" s="661" t="s">
        <v>589</v>
      </c>
      <c r="C1496" s="662" t="s">
        <v>604</v>
      </c>
      <c r="D1496" s="663" t="s">
        <v>3988</v>
      </c>
      <c r="E1496" s="662" t="s">
        <v>616</v>
      </c>
      <c r="F1496" s="663" t="s">
        <v>3992</v>
      </c>
      <c r="G1496" s="662" t="s">
        <v>2238</v>
      </c>
      <c r="H1496" s="662" t="s">
        <v>2595</v>
      </c>
      <c r="I1496" s="662" t="s">
        <v>2595</v>
      </c>
      <c r="J1496" s="662" t="s">
        <v>2593</v>
      </c>
      <c r="K1496" s="662" t="s">
        <v>2596</v>
      </c>
      <c r="L1496" s="664">
        <v>1339.6460873222406</v>
      </c>
      <c r="M1496" s="664">
        <v>1</v>
      </c>
      <c r="N1496" s="665">
        <v>1339.6460873222406</v>
      </c>
    </row>
    <row r="1497" spans="1:14" ht="14.4" customHeight="1" x14ac:dyDescent="0.3">
      <c r="A1497" s="660" t="s">
        <v>588</v>
      </c>
      <c r="B1497" s="661" t="s">
        <v>589</v>
      </c>
      <c r="C1497" s="662" t="s">
        <v>604</v>
      </c>
      <c r="D1497" s="663" t="s">
        <v>3988</v>
      </c>
      <c r="E1497" s="662" t="s">
        <v>616</v>
      </c>
      <c r="F1497" s="663" t="s">
        <v>3992</v>
      </c>
      <c r="G1497" s="662" t="s">
        <v>2238</v>
      </c>
      <c r="H1497" s="662" t="s">
        <v>3834</v>
      </c>
      <c r="I1497" s="662" t="s">
        <v>3835</v>
      </c>
      <c r="J1497" s="662" t="s">
        <v>642</v>
      </c>
      <c r="K1497" s="662" t="s">
        <v>643</v>
      </c>
      <c r="L1497" s="664">
        <v>31100.402945742499</v>
      </c>
      <c r="M1497" s="664">
        <v>66</v>
      </c>
      <c r="N1497" s="665">
        <v>2052626.5944190049</v>
      </c>
    </row>
    <row r="1498" spans="1:14" ht="14.4" customHeight="1" x14ac:dyDescent="0.3">
      <c r="A1498" s="660" t="s">
        <v>588</v>
      </c>
      <c r="B1498" s="661" t="s">
        <v>589</v>
      </c>
      <c r="C1498" s="662" t="s">
        <v>604</v>
      </c>
      <c r="D1498" s="663" t="s">
        <v>3988</v>
      </c>
      <c r="E1498" s="662" t="s">
        <v>616</v>
      </c>
      <c r="F1498" s="663" t="s">
        <v>3992</v>
      </c>
      <c r="G1498" s="662" t="s">
        <v>2238</v>
      </c>
      <c r="H1498" s="662" t="s">
        <v>3836</v>
      </c>
      <c r="I1498" s="662" t="s">
        <v>3837</v>
      </c>
      <c r="J1498" s="662" t="s">
        <v>3838</v>
      </c>
      <c r="K1498" s="662" t="s">
        <v>3839</v>
      </c>
      <c r="L1498" s="664">
        <v>23234.302892759399</v>
      </c>
      <c r="M1498" s="664">
        <v>8</v>
      </c>
      <c r="N1498" s="665">
        <v>185874.42314207519</v>
      </c>
    </row>
    <row r="1499" spans="1:14" ht="14.4" customHeight="1" x14ac:dyDescent="0.3">
      <c r="A1499" s="660" t="s">
        <v>588</v>
      </c>
      <c r="B1499" s="661" t="s">
        <v>589</v>
      </c>
      <c r="C1499" s="662" t="s">
        <v>604</v>
      </c>
      <c r="D1499" s="663" t="s">
        <v>3988</v>
      </c>
      <c r="E1499" s="662" t="s">
        <v>3840</v>
      </c>
      <c r="F1499" s="663" t="s">
        <v>3999</v>
      </c>
      <c r="G1499" s="662" t="s">
        <v>653</v>
      </c>
      <c r="H1499" s="662" t="s">
        <v>3841</v>
      </c>
      <c r="I1499" s="662" t="s">
        <v>3842</v>
      </c>
      <c r="J1499" s="662" t="s">
        <v>3843</v>
      </c>
      <c r="K1499" s="662" t="s">
        <v>3844</v>
      </c>
      <c r="L1499" s="664">
        <v>31480</v>
      </c>
      <c r="M1499" s="664">
        <v>1.877E-3</v>
      </c>
      <c r="N1499" s="665">
        <v>59.087960000000002</v>
      </c>
    </row>
    <row r="1500" spans="1:14" ht="14.4" customHeight="1" x14ac:dyDescent="0.3">
      <c r="A1500" s="660" t="s">
        <v>588</v>
      </c>
      <c r="B1500" s="661" t="s">
        <v>589</v>
      </c>
      <c r="C1500" s="662" t="s">
        <v>604</v>
      </c>
      <c r="D1500" s="663" t="s">
        <v>3988</v>
      </c>
      <c r="E1500" s="662" t="s">
        <v>3840</v>
      </c>
      <c r="F1500" s="663" t="s">
        <v>3999</v>
      </c>
      <c r="G1500" s="662" t="s">
        <v>653</v>
      </c>
      <c r="H1500" s="662" t="s">
        <v>3845</v>
      </c>
      <c r="I1500" s="662" t="s">
        <v>3846</v>
      </c>
      <c r="J1500" s="662" t="s">
        <v>3847</v>
      </c>
      <c r="K1500" s="662" t="s">
        <v>3848</v>
      </c>
      <c r="L1500" s="664">
        <v>26974.386604320061</v>
      </c>
      <c r="M1500" s="664">
        <v>9.8966999999999992</v>
      </c>
      <c r="N1500" s="665">
        <v>266957.41190697433</v>
      </c>
    </row>
    <row r="1501" spans="1:14" ht="14.4" customHeight="1" x14ac:dyDescent="0.3">
      <c r="A1501" s="660" t="s">
        <v>588</v>
      </c>
      <c r="B1501" s="661" t="s">
        <v>589</v>
      </c>
      <c r="C1501" s="662" t="s">
        <v>604</v>
      </c>
      <c r="D1501" s="663" t="s">
        <v>3988</v>
      </c>
      <c r="E1501" s="662" t="s">
        <v>3840</v>
      </c>
      <c r="F1501" s="663" t="s">
        <v>3999</v>
      </c>
      <c r="G1501" s="662" t="s">
        <v>653</v>
      </c>
      <c r="H1501" s="662" t="s">
        <v>3849</v>
      </c>
      <c r="I1501" s="662" t="s">
        <v>3849</v>
      </c>
      <c r="J1501" s="662" t="s">
        <v>3850</v>
      </c>
      <c r="K1501" s="662" t="s">
        <v>3851</v>
      </c>
      <c r="L1501" s="664">
        <v>9490.3808366445955</v>
      </c>
      <c r="M1501" s="664">
        <v>72.48</v>
      </c>
      <c r="N1501" s="665">
        <v>687862.80304000026</v>
      </c>
    </row>
    <row r="1502" spans="1:14" ht="14.4" customHeight="1" x14ac:dyDescent="0.3">
      <c r="A1502" s="660" t="s">
        <v>588</v>
      </c>
      <c r="B1502" s="661" t="s">
        <v>589</v>
      </c>
      <c r="C1502" s="662" t="s">
        <v>604</v>
      </c>
      <c r="D1502" s="663" t="s">
        <v>3988</v>
      </c>
      <c r="E1502" s="662" t="s">
        <v>3840</v>
      </c>
      <c r="F1502" s="663" t="s">
        <v>3999</v>
      </c>
      <c r="G1502" s="662" t="s">
        <v>653</v>
      </c>
      <c r="H1502" s="662" t="s">
        <v>3852</v>
      </c>
      <c r="I1502" s="662" t="s">
        <v>3852</v>
      </c>
      <c r="J1502" s="662" t="s">
        <v>3853</v>
      </c>
      <c r="K1502" s="662" t="s">
        <v>3854</v>
      </c>
      <c r="L1502" s="664">
        <v>82504.070000000007</v>
      </c>
      <c r="M1502" s="664">
        <v>2</v>
      </c>
      <c r="N1502" s="665">
        <v>165008.14000000001</v>
      </c>
    </row>
    <row r="1503" spans="1:14" ht="14.4" customHeight="1" x14ac:dyDescent="0.3">
      <c r="A1503" s="660" t="s">
        <v>588</v>
      </c>
      <c r="B1503" s="661" t="s">
        <v>589</v>
      </c>
      <c r="C1503" s="662" t="s">
        <v>604</v>
      </c>
      <c r="D1503" s="663" t="s">
        <v>3988</v>
      </c>
      <c r="E1503" s="662" t="s">
        <v>3840</v>
      </c>
      <c r="F1503" s="663" t="s">
        <v>3999</v>
      </c>
      <c r="G1503" s="662" t="s">
        <v>653</v>
      </c>
      <c r="H1503" s="662" t="s">
        <v>3855</v>
      </c>
      <c r="I1503" s="662" t="s">
        <v>3855</v>
      </c>
      <c r="J1503" s="662" t="s">
        <v>3856</v>
      </c>
      <c r="K1503" s="662" t="s">
        <v>3857</v>
      </c>
      <c r="L1503" s="664">
        <v>44096.358999999982</v>
      </c>
      <c r="M1503" s="664">
        <v>16</v>
      </c>
      <c r="N1503" s="665">
        <v>705541.74399999972</v>
      </c>
    </row>
    <row r="1504" spans="1:14" ht="14.4" customHeight="1" x14ac:dyDescent="0.3">
      <c r="A1504" s="660" t="s">
        <v>588</v>
      </c>
      <c r="B1504" s="661" t="s">
        <v>589</v>
      </c>
      <c r="C1504" s="662" t="s">
        <v>604</v>
      </c>
      <c r="D1504" s="663" t="s">
        <v>3988</v>
      </c>
      <c r="E1504" s="662" t="s">
        <v>3840</v>
      </c>
      <c r="F1504" s="663" t="s">
        <v>3999</v>
      </c>
      <c r="G1504" s="662" t="s">
        <v>653</v>
      </c>
      <c r="H1504" s="662" t="s">
        <v>3858</v>
      </c>
      <c r="I1504" s="662" t="s">
        <v>3858</v>
      </c>
      <c r="J1504" s="662" t="s">
        <v>3859</v>
      </c>
      <c r="K1504" s="662" t="s">
        <v>3860</v>
      </c>
      <c r="L1504" s="664">
        <v>8247.3166666666675</v>
      </c>
      <c r="M1504" s="664">
        <v>3</v>
      </c>
      <c r="N1504" s="665">
        <v>24741.950000000004</v>
      </c>
    </row>
    <row r="1505" spans="1:14" ht="14.4" customHeight="1" x14ac:dyDescent="0.3">
      <c r="A1505" s="660" t="s">
        <v>588</v>
      </c>
      <c r="B1505" s="661" t="s">
        <v>589</v>
      </c>
      <c r="C1505" s="662" t="s">
        <v>604</v>
      </c>
      <c r="D1505" s="663" t="s">
        <v>3988</v>
      </c>
      <c r="E1505" s="662" t="s">
        <v>3749</v>
      </c>
      <c r="F1505" s="663" t="s">
        <v>3998</v>
      </c>
      <c r="G1505" s="662" t="s">
        <v>653</v>
      </c>
      <c r="H1505" s="662" t="s">
        <v>3861</v>
      </c>
      <c r="I1505" s="662" t="s">
        <v>3862</v>
      </c>
      <c r="J1505" s="662" t="s">
        <v>3863</v>
      </c>
      <c r="K1505" s="662"/>
      <c r="L1505" s="664">
        <v>124493.25</v>
      </c>
      <c r="M1505" s="664">
        <v>40</v>
      </c>
      <c r="N1505" s="665">
        <v>4979730</v>
      </c>
    </row>
    <row r="1506" spans="1:14" ht="14.4" customHeight="1" x14ac:dyDescent="0.3">
      <c r="A1506" s="660" t="s">
        <v>588</v>
      </c>
      <c r="B1506" s="661" t="s">
        <v>589</v>
      </c>
      <c r="C1506" s="662" t="s">
        <v>604</v>
      </c>
      <c r="D1506" s="663" t="s">
        <v>3988</v>
      </c>
      <c r="E1506" s="662" t="s">
        <v>3749</v>
      </c>
      <c r="F1506" s="663" t="s">
        <v>3998</v>
      </c>
      <c r="G1506" s="662" t="s">
        <v>653</v>
      </c>
      <c r="H1506" s="662" t="s">
        <v>3750</v>
      </c>
      <c r="I1506" s="662" t="s">
        <v>3750</v>
      </c>
      <c r="J1506" s="662" t="s">
        <v>3751</v>
      </c>
      <c r="K1506" s="662" t="s">
        <v>3752</v>
      </c>
      <c r="L1506" s="664">
        <v>95162.050000000032</v>
      </c>
      <c r="M1506" s="664">
        <v>17</v>
      </c>
      <c r="N1506" s="665">
        <v>1617754.8500000006</v>
      </c>
    </row>
    <row r="1507" spans="1:14" ht="14.4" customHeight="1" x14ac:dyDescent="0.3">
      <c r="A1507" s="660" t="s">
        <v>588</v>
      </c>
      <c r="B1507" s="661" t="s">
        <v>589</v>
      </c>
      <c r="C1507" s="662" t="s">
        <v>604</v>
      </c>
      <c r="D1507" s="663" t="s">
        <v>3988</v>
      </c>
      <c r="E1507" s="662" t="s">
        <v>3749</v>
      </c>
      <c r="F1507" s="663" t="s">
        <v>3998</v>
      </c>
      <c r="G1507" s="662" t="s">
        <v>653</v>
      </c>
      <c r="H1507" s="662" t="s">
        <v>3864</v>
      </c>
      <c r="I1507" s="662" t="s">
        <v>3865</v>
      </c>
      <c r="J1507" s="662" t="s">
        <v>3866</v>
      </c>
      <c r="K1507" s="662" t="s">
        <v>3867</v>
      </c>
      <c r="L1507" s="664">
        <v>76144.950000000012</v>
      </c>
      <c r="M1507" s="664">
        <v>3</v>
      </c>
      <c r="N1507" s="665">
        <v>228434.85000000003</v>
      </c>
    </row>
    <row r="1508" spans="1:14" ht="14.4" customHeight="1" x14ac:dyDescent="0.3">
      <c r="A1508" s="660" t="s">
        <v>588</v>
      </c>
      <c r="B1508" s="661" t="s">
        <v>589</v>
      </c>
      <c r="C1508" s="662" t="s">
        <v>607</v>
      </c>
      <c r="D1508" s="663" t="s">
        <v>3989</v>
      </c>
      <c r="E1508" s="662" t="s">
        <v>616</v>
      </c>
      <c r="F1508" s="663" t="s">
        <v>3992</v>
      </c>
      <c r="G1508" s="662" t="s">
        <v>653</v>
      </c>
      <c r="H1508" s="662" t="s">
        <v>654</v>
      </c>
      <c r="I1508" s="662" t="s">
        <v>654</v>
      </c>
      <c r="J1508" s="662" t="s">
        <v>655</v>
      </c>
      <c r="K1508" s="662" t="s">
        <v>656</v>
      </c>
      <c r="L1508" s="664">
        <v>179.4</v>
      </c>
      <c r="M1508" s="664">
        <v>6</v>
      </c>
      <c r="N1508" s="665">
        <v>1076.4000000000001</v>
      </c>
    </row>
    <row r="1509" spans="1:14" ht="14.4" customHeight="1" x14ac:dyDescent="0.3">
      <c r="A1509" s="660" t="s">
        <v>588</v>
      </c>
      <c r="B1509" s="661" t="s">
        <v>589</v>
      </c>
      <c r="C1509" s="662" t="s">
        <v>607</v>
      </c>
      <c r="D1509" s="663" t="s">
        <v>3989</v>
      </c>
      <c r="E1509" s="662" t="s">
        <v>616</v>
      </c>
      <c r="F1509" s="663" t="s">
        <v>3992</v>
      </c>
      <c r="G1509" s="662" t="s">
        <v>653</v>
      </c>
      <c r="H1509" s="662" t="s">
        <v>664</v>
      </c>
      <c r="I1509" s="662" t="s">
        <v>664</v>
      </c>
      <c r="J1509" s="662" t="s">
        <v>655</v>
      </c>
      <c r="K1509" s="662" t="s">
        <v>665</v>
      </c>
      <c r="L1509" s="664">
        <v>97.179999999999978</v>
      </c>
      <c r="M1509" s="664">
        <v>5</v>
      </c>
      <c r="N1509" s="665">
        <v>485.89999999999986</v>
      </c>
    </row>
    <row r="1510" spans="1:14" ht="14.4" customHeight="1" x14ac:dyDescent="0.3">
      <c r="A1510" s="660" t="s">
        <v>588</v>
      </c>
      <c r="B1510" s="661" t="s">
        <v>589</v>
      </c>
      <c r="C1510" s="662" t="s">
        <v>607</v>
      </c>
      <c r="D1510" s="663" t="s">
        <v>3989</v>
      </c>
      <c r="E1510" s="662" t="s">
        <v>616</v>
      </c>
      <c r="F1510" s="663" t="s">
        <v>3992</v>
      </c>
      <c r="G1510" s="662" t="s">
        <v>653</v>
      </c>
      <c r="H1510" s="662" t="s">
        <v>676</v>
      </c>
      <c r="I1510" s="662" t="s">
        <v>677</v>
      </c>
      <c r="J1510" s="662" t="s">
        <v>678</v>
      </c>
      <c r="K1510" s="662" t="s">
        <v>679</v>
      </c>
      <c r="L1510" s="664">
        <v>87.78</v>
      </c>
      <c r="M1510" s="664">
        <v>2</v>
      </c>
      <c r="N1510" s="665">
        <v>175.56</v>
      </c>
    </row>
    <row r="1511" spans="1:14" ht="14.4" customHeight="1" x14ac:dyDescent="0.3">
      <c r="A1511" s="660" t="s">
        <v>588</v>
      </c>
      <c r="B1511" s="661" t="s">
        <v>589</v>
      </c>
      <c r="C1511" s="662" t="s">
        <v>607</v>
      </c>
      <c r="D1511" s="663" t="s">
        <v>3989</v>
      </c>
      <c r="E1511" s="662" t="s">
        <v>616</v>
      </c>
      <c r="F1511" s="663" t="s">
        <v>3992</v>
      </c>
      <c r="G1511" s="662" t="s">
        <v>653</v>
      </c>
      <c r="H1511" s="662" t="s">
        <v>680</v>
      </c>
      <c r="I1511" s="662" t="s">
        <v>681</v>
      </c>
      <c r="J1511" s="662" t="s">
        <v>682</v>
      </c>
      <c r="K1511" s="662" t="s">
        <v>683</v>
      </c>
      <c r="L1511" s="664">
        <v>103.18000000000002</v>
      </c>
      <c r="M1511" s="664">
        <v>5</v>
      </c>
      <c r="N1511" s="665">
        <v>515.90000000000009</v>
      </c>
    </row>
    <row r="1512" spans="1:14" ht="14.4" customHeight="1" x14ac:dyDescent="0.3">
      <c r="A1512" s="660" t="s">
        <v>588</v>
      </c>
      <c r="B1512" s="661" t="s">
        <v>589</v>
      </c>
      <c r="C1512" s="662" t="s">
        <v>607</v>
      </c>
      <c r="D1512" s="663" t="s">
        <v>3989</v>
      </c>
      <c r="E1512" s="662" t="s">
        <v>616</v>
      </c>
      <c r="F1512" s="663" t="s">
        <v>3992</v>
      </c>
      <c r="G1512" s="662" t="s">
        <v>653</v>
      </c>
      <c r="H1512" s="662" t="s">
        <v>684</v>
      </c>
      <c r="I1512" s="662" t="s">
        <v>685</v>
      </c>
      <c r="J1512" s="662" t="s">
        <v>682</v>
      </c>
      <c r="K1512" s="662" t="s">
        <v>686</v>
      </c>
      <c r="L1512" s="664">
        <v>105.87249999999999</v>
      </c>
      <c r="M1512" s="664">
        <v>20</v>
      </c>
      <c r="N1512" s="665">
        <v>2117.4499999999998</v>
      </c>
    </row>
    <row r="1513" spans="1:14" ht="14.4" customHeight="1" x14ac:dyDescent="0.3">
      <c r="A1513" s="660" t="s">
        <v>588</v>
      </c>
      <c r="B1513" s="661" t="s">
        <v>589</v>
      </c>
      <c r="C1513" s="662" t="s">
        <v>607</v>
      </c>
      <c r="D1513" s="663" t="s">
        <v>3989</v>
      </c>
      <c r="E1513" s="662" t="s">
        <v>616</v>
      </c>
      <c r="F1513" s="663" t="s">
        <v>3992</v>
      </c>
      <c r="G1513" s="662" t="s">
        <v>653</v>
      </c>
      <c r="H1513" s="662" t="s">
        <v>691</v>
      </c>
      <c r="I1513" s="662" t="s">
        <v>692</v>
      </c>
      <c r="J1513" s="662" t="s">
        <v>693</v>
      </c>
      <c r="K1513" s="662" t="s">
        <v>694</v>
      </c>
      <c r="L1513" s="664">
        <v>67.470899786734137</v>
      </c>
      <c r="M1513" s="664">
        <v>3</v>
      </c>
      <c r="N1513" s="665">
        <v>202.4126993602024</v>
      </c>
    </row>
    <row r="1514" spans="1:14" ht="14.4" customHeight="1" x14ac:dyDescent="0.3">
      <c r="A1514" s="660" t="s">
        <v>588</v>
      </c>
      <c r="B1514" s="661" t="s">
        <v>589</v>
      </c>
      <c r="C1514" s="662" t="s">
        <v>607</v>
      </c>
      <c r="D1514" s="663" t="s">
        <v>3989</v>
      </c>
      <c r="E1514" s="662" t="s">
        <v>616</v>
      </c>
      <c r="F1514" s="663" t="s">
        <v>3992</v>
      </c>
      <c r="G1514" s="662" t="s">
        <v>653</v>
      </c>
      <c r="H1514" s="662" t="s">
        <v>729</v>
      </c>
      <c r="I1514" s="662" t="s">
        <v>730</v>
      </c>
      <c r="J1514" s="662" t="s">
        <v>731</v>
      </c>
      <c r="K1514" s="662" t="s">
        <v>732</v>
      </c>
      <c r="L1514" s="664">
        <v>29.229999999999993</v>
      </c>
      <c r="M1514" s="664">
        <v>8</v>
      </c>
      <c r="N1514" s="665">
        <v>233.83999999999995</v>
      </c>
    </row>
    <row r="1515" spans="1:14" ht="14.4" customHeight="1" x14ac:dyDescent="0.3">
      <c r="A1515" s="660" t="s">
        <v>588</v>
      </c>
      <c r="B1515" s="661" t="s">
        <v>589</v>
      </c>
      <c r="C1515" s="662" t="s">
        <v>607</v>
      </c>
      <c r="D1515" s="663" t="s">
        <v>3989</v>
      </c>
      <c r="E1515" s="662" t="s">
        <v>616</v>
      </c>
      <c r="F1515" s="663" t="s">
        <v>3992</v>
      </c>
      <c r="G1515" s="662" t="s">
        <v>653</v>
      </c>
      <c r="H1515" s="662" t="s">
        <v>781</v>
      </c>
      <c r="I1515" s="662" t="s">
        <v>782</v>
      </c>
      <c r="J1515" s="662" t="s">
        <v>783</v>
      </c>
      <c r="K1515" s="662" t="s">
        <v>784</v>
      </c>
      <c r="L1515" s="664">
        <v>60.35</v>
      </c>
      <c r="M1515" s="664">
        <v>2</v>
      </c>
      <c r="N1515" s="665">
        <v>120.7</v>
      </c>
    </row>
    <row r="1516" spans="1:14" ht="14.4" customHeight="1" x14ac:dyDescent="0.3">
      <c r="A1516" s="660" t="s">
        <v>588</v>
      </c>
      <c r="B1516" s="661" t="s">
        <v>589</v>
      </c>
      <c r="C1516" s="662" t="s">
        <v>607</v>
      </c>
      <c r="D1516" s="663" t="s">
        <v>3989</v>
      </c>
      <c r="E1516" s="662" t="s">
        <v>616</v>
      </c>
      <c r="F1516" s="663" t="s">
        <v>3992</v>
      </c>
      <c r="G1516" s="662" t="s">
        <v>653</v>
      </c>
      <c r="H1516" s="662" t="s">
        <v>797</v>
      </c>
      <c r="I1516" s="662" t="s">
        <v>798</v>
      </c>
      <c r="J1516" s="662" t="s">
        <v>799</v>
      </c>
      <c r="K1516" s="662" t="s">
        <v>800</v>
      </c>
      <c r="L1516" s="664">
        <v>260</v>
      </c>
      <c r="M1516" s="664">
        <v>2</v>
      </c>
      <c r="N1516" s="665">
        <v>520</v>
      </c>
    </row>
    <row r="1517" spans="1:14" ht="14.4" customHeight="1" x14ac:dyDescent="0.3">
      <c r="A1517" s="660" t="s">
        <v>588</v>
      </c>
      <c r="B1517" s="661" t="s">
        <v>589</v>
      </c>
      <c r="C1517" s="662" t="s">
        <v>607</v>
      </c>
      <c r="D1517" s="663" t="s">
        <v>3989</v>
      </c>
      <c r="E1517" s="662" t="s">
        <v>616</v>
      </c>
      <c r="F1517" s="663" t="s">
        <v>3992</v>
      </c>
      <c r="G1517" s="662" t="s">
        <v>653</v>
      </c>
      <c r="H1517" s="662" t="s">
        <v>801</v>
      </c>
      <c r="I1517" s="662" t="s">
        <v>802</v>
      </c>
      <c r="J1517" s="662" t="s">
        <v>803</v>
      </c>
      <c r="K1517" s="662" t="s">
        <v>804</v>
      </c>
      <c r="L1517" s="664">
        <v>151.43047128984392</v>
      </c>
      <c r="M1517" s="664">
        <v>2</v>
      </c>
      <c r="N1517" s="665">
        <v>302.86094257968784</v>
      </c>
    </row>
    <row r="1518" spans="1:14" ht="14.4" customHeight="1" x14ac:dyDescent="0.3">
      <c r="A1518" s="660" t="s">
        <v>588</v>
      </c>
      <c r="B1518" s="661" t="s">
        <v>589</v>
      </c>
      <c r="C1518" s="662" t="s">
        <v>607</v>
      </c>
      <c r="D1518" s="663" t="s">
        <v>3989</v>
      </c>
      <c r="E1518" s="662" t="s">
        <v>616</v>
      </c>
      <c r="F1518" s="663" t="s">
        <v>3992</v>
      </c>
      <c r="G1518" s="662" t="s">
        <v>653</v>
      </c>
      <c r="H1518" s="662" t="s">
        <v>809</v>
      </c>
      <c r="I1518" s="662" t="s">
        <v>810</v>
      </c>
      <c r="J1518" s="662" t="s">
        <v>811</v>
      </c>
      <c r="K1518" s="662" t="s">
        <v>812</v>
      </c>
      <c r="L1518" s="664">
        <v>290.65000000000009</v>
      </c>
      <c r="M1518" s="664">
        <v>1</v>
      </c>
      <c r="N1518" s="665">
        <v>290.65000000000009</v>
      </c>
    </row>
    <row r="1519" spans="1:14" ht="14.4" customHeight="1" x14ac:dyDescent="0.3">
      <c r="A1519" s="660" t="s">
        <v>588</v>
      </c>
      <c r="B1519" s="661" t="s">
        <v>589</v>
      </c>
      <c r="C1519" s="662" t="s">
        <v>607</v>
      </c>
      <c r="D1519" s="663" t="s">
        <v>3989</v>
      </c>
      <c r="E1519" s="662" t="s">
        <v>616</v>
      </c>
      <c r="F1519" s="663" t="s">
        <v>3992</v>
      </c>
      <c r="G1519" s="662" t="s">
        <v>653</v>
      </c>
      <c r="H1519" s="662" t="s">
        <v>849</v>
      </c>
      <c r="I1519" s="662" t="s">
        <v>849</v>
      </c>
      <c r="J1519" s="662" t="s">
        <v>850</v>
      </c>
      <c r="K1519" s="662" t="s">
        <v>851</v>
      </c>
      <c r="L1519" s="664">
        <v>38.220000000000006</v>
      </c>
      <c r="M1519" s="664">
        <v>40</v>
      </c>
      <c r="N1519" s="665">
        <v>1528.8000000000002</v>
      </c>
    </row>
    <row r="1520" spans="1:14" ht="14.4" customHeight="1" x14ac:dyDescent="0.3">
      <c r="A1520" s="660" t="s">
        <v>588</v>
      </c>
      <c r="B1520" s="661" t="s">
        <v>589</v>
      </c>
      <c r="C1520" s="662" t="s">
        <v>607</v>
      </c>
      <c r="D1520" s="663" t="s">
        <v>3989</v>
      </c>
      <c r="E1520" s="662" t="s">
        <v>616</v>
      </c>
      <c r="F1520" s="663" t="s">
        <v>3992</v>
      </c>
      <c r="G1520" s="662" t="s">
        <v>653</v>
      </c>
      <c r="H1520" s="662" t="s">
        <v>945</v>
      </c>
      <c r="I1520" s="662" t="s">
        <v>946</v>
      </c>
      <c r="J1520" s="662" t="s">
        <v>783</v>
      </c>
      <c r="K1520" s="662" t="s">
        <v>947</v>
      </c>
      <c r="L1520" s="664">
        <v>22.770000000000003</v>
      </c>
      <c r="M1520" s="664">
        <v>5</v>
      </c>
      <c r="N1520" s="665">
        <v>113.85000000000002</v>
      </c>
    </row>
    <row r="1521" spans="1:14" ht="14.4" customHeight="1" x14ac:dyDescent="0.3">
      <c r="A1521" s="660" t="s">
        <v>588</v>
      </c>
      <c r="B1521" s="661" t="s">
        <v>589</v>
      </c>
      <c r="C1521" s="662" t="s">
        <v>607</v>
      </c>
      <c r="D1521" s="663" t="s">
        <v>3989</v>
      </c>
      <c r="E1521" s="662" t="s">
        <v>616</v>
      </c>
      <c r="F1521" s="663" t="s">
        <v>3992</v>
      </c>
      <c r="G1521" s="662" t="s">
        <v>653</v>
      </c>
      <c r="H1521" s="662" t="s">
        <v>3868</v>
      </c>
      <c r="I1521" s="662" t="s">
        <v>3869</v>
      </c>
      <c r="J1521" s="662" t="s">
        <v>3870</v>
      </c>
      <c r="K1521" s="662" t="s">
        <v>3871</v>
      </c>
      <c r="L1521" s="664">
        <v>87.649708653764407</v>
      </c>
      <c r="M1521" s="664">
        <v>1</v>
      </c>
      <c r="N1521" s="665">
        <v>87.649708653764407</v>
      </c>
    </row>
    <row r="1522" spans="1:14" ht="14.4" customHeight="1" x14ac:dyDescent="0.3">
      <c r="A1522" s="660" t="s">
        <v>588</v>
      </c>
      <c r="B1522" s="661" t="s">
        <v>589</v>
      </c>
      <c r="C1522" s="662" t="s">
        <v>607</v>
      </c>
      <c r="D1522" s="663" t="s">
        <v>3989</v>
      </c>
      <c r="E1522" s="662" t="s">
        <v>616</v>
      </c>
      <c r="F1522" s="663" t="s">
        <v>3992</v>
      </c>
      <c r="G1522" s="662" t="s">
        <v>653</v>
      </c>
      <c r="H1522" s="662" t="s">
        <v>1011</v>
      </c>
      <c r="I1522" s="662" t="s">
        <v>1012</v>
      </c>
      <c r="J1522" s="662" t="s">
        <v>1013</v>
      </c>
      <c r="K1522" s="662" t="s">
        <v>1014</v>
      </c>
      <c r="L1522" s="664">
        <v>167.904</v>
      </c>
      <c r="M1522" s="664">
        <v>15</v>
      </c>
      <c r="N1522" s="665">
        <v>2518.56</v>
      </c>
    </row>
    <row r="1523" spans="1:14" ht="14.4" customHeight="1" x14ac:dyDescent="0.3">
      <c r="A1523" s="660" t="s">
        <v>588</v>
      </c>
      <c r="B1523" s="661" t="s">
        <v>589</v>
      </c>
      <c r="C1523" s="662" t="s">
        <v>607</v>
      </c>
      <c r="D1523" s="663" t="s">
        <v>3989</v>
      </c>
      <c r="E1523" s="662" t="s">
        <v>616</v>
      </c>
      <c r="F1523" s="663" t="s">
        <v>3992</v>
      </c>
      <c r="G1523" s="662" t="s">
        <v>653</v>
      </c>
      <c r="H1523" s="662" t="s">
        <v>1019</v>
      </c>
      <c r="I1523" s="662" t="s">
        <v>1020</v>
      </c>
      <c r="J1523" s="662" t="s">
        <v>1021</v>
      </c>
      <c r="K1523" s="662" t="s">
        <v>1022</v>
      </c>
      <c r="L1523" s="664">
        <v>67.778999999999996</v>
      </c>
      <c r="M1523" s="664">
        <v>20</v>
      </c>
      <c r="N1523" s="665">
        <v>1355.58</v>
      </c>
    </row>
    <row r="1524" spans="1:14" ht="14.4" customHeight="1" x14ac:dyDescent="0.3">
      <c r="A1524" s="660" t="s">
        <v>588</v>
      </c>
      <c r="B1524" s="661" t="s">
        <v>589</v>
      </c>
      <c r="C1524" s="662" t="s">
        <v>607</v>
      </c>
      <c r="D1524" s="663" t="s">
        <v>3989</v>
      </c>
      <c r="E1524" s="662" t="s">
        <v>616</v>
      </c>
      <c r="F1524" s="663" t="s">
        <v>3992</v>
      </c>
      <c r="G1524" s="662" t="s">
        <v>653</v>
      </c>
      <c r="H1524" s="662" t="s">
        <v>1034</v>
      </c>
      <c r="I1524" s="662" t="s">
        <v>1035</v>
      </c>
      <c r="J1524" s="662" t="s">
        <v>1036</v>
      </c>
      <c r="K1524" s="662" t="s">
        <v>1037</v>
      </c>
      <c r="L1524" s="664">
        <v>42.0036029097447</v>
      </c>
      <c r="M1524" s="664">
        <v>20</v>
      </c>
      <c r="N1524" s="665">
        <v>840.072058194894</v>
      </c>
    </row>
    <row r="1525" spans="1:14" ht="14.4" customHeight="1" x14ac:dyDescent="0.3">
      <c r="A1525" s="660" t="s">
        <v>588</v>
      </c>
      <c r="B1525" s="661" t="s">
        <v>589</v>
      </c>
      <c r="C1525" s="662" t="s">
        <v>607</v>
      </c>
      <c r="D1525" s="663" t="s">
        <v>3989</v>
      </c>
      <c r="E1525" s="662" t="s">
        <v>616</v>
      </c>
      <c r="F1525" s="663" t="s">
        <v>3992</v>
      </c>
      <c r="G1525" s="662" t="s">
        <v>653</v>
      </c>
      <c r="H1525" s="662" t="s">
        <v>1042</v>
      </c>
      <c r="I1525" s="662" t="s">
        <v>1043</v>
      </c>
      <c r="J1525" s="662" t="s">
        <v>1044</v>
      </c>
      <c r="K1525" s="662" t="s">
        <v>1045</v>
      </c>
      <c r="L1525" s="664">
        <v>123.52015778026767</v>
      </c>
      <c r="M1525" s="664">
        <v>3</v>
      </c>
      <c r="N1525" s="665">
        <v>370.56047334080301</v>
      </c>
    </row>
    <row r="1526" spans="1:14" ht="14.4" customHeight="1" x14ac:dyDescent="0.3">
      <c r="A1526" s="660" t="s">
        <v>588</v>
      </c>
      <c r="B1526" s="661" t="s">
        <v>589</v>
      </c>
      <c r="C1526" s="662" t="s">
        <v>607</v>
      </c>
      <c r="D1526" s="663" t="s">
        <v>3989</v>
      </c>
      <c r="E1526" s="662" t="s">
        <v>616</v>
      </c>
      <c r="F1526" s="663" t="s">
        <v>3992</v>
      </c>
      <c r="G1526" s="662" t="s">
        <v>653</v>
      </c>
      <c r="H1526" s="662" t="s">
        <v>3872</v>
      </c>
      <c r="I1526" s="662" t="s">
        <v>3873</v>
      </c>
      <c r="J1526" s="662" t="s">
        <v>3874</v>
      </c>
      <c r="K1526" s="662" t="s">
        <v>3875</v>
      </c>
      <c r="L1526" s="664">
        <v>40.309872179765897</v>
      </c>
      <c r="M1526" s="664">
        <v>1</v>
      </c>
      <c r="N1526" s="665">
        <v>40.309872179765897</v>
      </c>
    </row>
    <row r="1527" spans="1:14" ht="14.4" customHeight="1" x14ac:dyDescent="0.3">
      <c r="A1527" s="660" t="s">
        <v>588</v>
      </c>
      <c r="B1527" s="661" t="s">
        <v>589</v>
      </c>
      <c r="C1527" s="662" t="s">
        <v>607</v>
      </c>
      <c r="D1527" s="663" t="s">
        <v>3989</v>
      </c>
      <c r="E1527" s="662" t="s">
        <v>616</v>
      </c>
      <c r="F1527" s="663" t="s">
        <v>3992</v>
      </c>
      <c r="G1527" s="662" t="s">
        <v>653</v>
      </c>
      <c r="H1527" s="662" t="s">
        <v>1072</v>
      </c>
      <c r="I1527" s="662" t="s">
        <v>1073</v>
      </c>
      <c r="J1527" s="662" t="s">
        <v>1074</v>
      </c>
      <c r="K1527" s="662" t="s">
        <v>1075</v>
      </c>
      <c r="L1527" s="664">
        <v>41.928571428571438</v>
      </c>
      <c r="M1527" s="664">
        <v>7</v>
      </c>
      <c r="N1527" s="665">
        <v>293.50000000000006</v>
      </c>
    </row>
    <row r="1528" spans="1:14" ht="14.4" customHeight="1" x14ac:dyDescent="0.3">
      <c r="A1528" s="660" t="s">
        <v>588</v>
      </c>
      <c r="B1528" s="661" t="s">
        <v>589</v>
      </c>
      <c r="C1528" s="662" t="s">
        <v>607</v>
      </c>
      <c r="D1528" s="663" t="s">
        <v>3989</v>
      </c>
      <c r="E1528" s="662" t="s">
        <v>616</v>
      </c>
      <c r="F1528" s="663" t="s">
        <v>3992</v>
      </c>
      <c r="G1528" s="662" t="s">
        <v>653</v>
      </c>
      <c r="H1528" s="662" t="s">
        <v>1076</v>
      </c>
      <c r="I1528" s="662" t="s">
        <v>1077</v>
      </c>
      <c r="J1528" s="662" t="s">
        <v>1074</v>
      </c>
      <c r="K1528" s="662" t="s">
        <v>1078</v>
      </c>
      <c r="L1528" s="664">
        <v>292.47000000000014</v>
      </c>
      <c r="M1528" s="664">
        <v>1</v>
      </c>
      <c r="N1528" s="665">
        <v>292.47000000000014</v>
      </c>
    </row>
    <row r="1529" spans="1:14" ht="14.4" customHeight="1" x14ac:dyDescent="0.3">
      <c r="A1529" s="660" t="s">
        <v>588</v>
      </c>
      <c r="B1529" s="661" t="s">
        <v>589</v>
      </c>
      <c r="C1529" s="662" t="s">
        <v>607</v>
      </c>
      <c r="D1529" s="663" t="s">
        <v>3989</v>
      </c>
      <c r="E1529" s="662" t="s">
        <v>616</v>
      </c>
      <c r="F1529" s="663" t="s">
        <v>3992</v>
      </c>
      <c r="G1529" s="662" t="s">
        <v>653</v>
      </c>
      <c r="H1529" s="662" t="s">
        <v>1083</v>
      </c>
      <c r="I1529" s="662" t="s">
        <v>1084</v>
      </c>
      <c r="J1529" s="662" t="s">
        <v>1085</v>
      </c>
      <c r="K1529" s="662" t="s">
        <v>1086</v>
      </c>
      <c r="L1529" s="664">
        <v>392.89049684928506</v>
      </c>
      <c r="M1529" s="664">
        <v>5</v>
      </c>
      <c r="N1529" s="665">
        <v>1964.4524842464252</v>
      </c>
    </row>
    <row r="1530" spans="1:14" ht="14.4" customHeight="1" x14ac:dyDescent="0.3">
      <c r="A1530" s="660" t="s">
        <v>588</v>
      </c>
      <c r="B1530" s="661" t="s">
        <v>589</v>
      </c>
      <c r="C1530" s="662" t="s">
        <v>607</v>
      </c>
      <c r="D1530" s="663" t="s">
        <v>3989</v>
      </c>
      <c r="E1530" s="662" t="s">
        <v>616</v>
      </c>
      <c r="F1530" s="663" t="s">
        <v>3992</v>
      </c>
      <c r="G1530" s="662" t="s">
        <v>653</v>
      </c>
      <c r="H1530" s="662" t="s">
        <v>1091</v>
      </c>
      <c r="I1530" s="662" t="s">
        <v>1092</v>
      </c>
      <c r="J1530" s="662" t="s">
        <v>1093</v>
      </c>
      <c r="K1530" s="662" t="s">
        <v>1094</v>
      </c>
      <c r="L1530" s="664">
        <v>49.700000000000017</v>
      </c>
      <c r="M1530" s="664">
        <v>3</v>
      </c>
      <c r="N1530" s="665">
        <v>149.10000000000005</v>
      </c>
    </row>
    <row r="1531" spans="1:14" ht="14.4" customHeight="1" x14ac:dyDescent="0.3">
      <c r="A1531" s="660" t="s">
        <v>588</v>
      </c>
      <c r="B1531" s="661" t="s">
        <v>589</v>
      </c>
      <c r="C1531" s="662" t="s">
        <v>607</v>
      </c>
      <c r="D1531" s="663" t="s">
        <v>3989</v>
      </c>
      <c r="E1531" s="662" t="s">
        <v>616</v>
      </c>
      <c r="F1531" s="663" t="s">
        <v>3992</v>
      </c>
      <c r="G1531" s="662" t="s">
        <v>653</v>
      </c>
      <c r="H1531" s="662" t="s">
        <v>1125</v>
      </c>
      <c r="I1531" s="662" t="s">
        <v>1126</v>
      </c>
      <c r="J1531" s="662" t="s">
        <v>1127</v>
      </c>
      <c r="K1531" s="662" t="s">
        <v>1128</v>
      </c>
      <c r="L1531" s="664">
        <v>57.120000000000005</v>
      </c>
      <c r="M1531" s="664">
        <v>2</v>
      </c>
      <c r="N1531" s="665">
        <v>114.24000000000001</v>
      </c>
    </row>
    <row r="1532" spans="1:14" ht="14.4" customHeight="1" x14ac:dyDescent="0.3">
      <c r="A1532" s="660" t="s">
        <v>588</v>
      </c>
      <c r="B1532" s="661" t="s">
        <v>589</v>
      </c>
      <c r="C1532" s="662" t="s">
        <v>607</v>
      </c>
      <c r="D1532" s="663" t="s">
        <v>3989</v>
      </c>
      <c r="E1532" s="662" t="s">
        <v>616</v>
      </c>
      <c r="F1532" s="663" t="s">
        <v>3992</v>
      </c>
      <c r="G1532" s="662" t="s">
        <v>653</v>
      </c>
      <c r="H1532" s="662" t="s">
        <v>1137</v>
      </c>
      <c r="I1532" s="662" t="s">
        <v>237</v>
      </c>
      <c r="J1532" s="662" t="s">
        <v>1138</v>
      </c>
      <c r="K1532" s="662"/>
      <c r="L1532" s="664">
        <v>97.320291465827324</v>
      </c>
      <c r="M1532" s="664">
        <v>1</v>
      </c>
      <c r="N1532" s="665">
        <v>97.320291465827324</v>
      </c>
    </row>
    <row r="1533" spans="1:14" ht="14.4" customHeight="1" x14ac:dyDescent="0.3">
      <c r="A1533" s="660" t="s">
        <v>588</v>
      </c>
      <c r="B1533" s="661" t="s">
        <v>589</v>
      </c>
      <c r="C1533" s="662" t="s">
        <v>607</v>
      </c>
      <c r="D1533" s="663" t="s">
        <v>3989</v>
      </c>
      <c r="E1533" s="662" t="s">
        <v>616</v>
      </c>
      <c r="F1533" s="663" t="s">
        <v>3992</v>
      </c>
      <c r="G1533" s="662" t="s">
        <v>653</v>
      </c>
      <c r="H1533" s="662" t="s">
        <v>1147</v>
      </c>
      <c r="I1533" s="662" t="s">
        <v>237</v>
      </c>
      <c r="J1533" s="662" t="s">
        <v>1148</v>
      </c>
      <c r="K1533" s="662"/>
      <c r="L1533" s="664">
        <v>100.68127261313823</v>
      </c>
      <c r="M1533" s="664">
        <v>5</v>
      </c>
      <c r="N1533" s="665">
        <v>503.40636306569115</v>
      </c>
    </row>
    <row r="1534" spans="1:14" ht="14.4" customHeight="1" x14ac:dyDescent="0.3">
      <c r="A1534" s="660" t="s">
        <v>588</v>
      </c>
      <c r="B1534" s="661" t="s">
        <v>589</v>
      </c>
      <c r="C1534" s="662" t="s">
        <v>607</v>
      </c>
      <c r="D1534" s="663" t="s">
        <v>3989</v>
      </c>
      <c r="E1534" s="662" t="s">
        <v>616</v>
      </c>
      <c r="F1534" s="663" t="s">
        <v>3992</v>
      </c>
      <c r="G1534" s="662" t="s">
        <v>653</v>
      </c>
      <c r="H1534" s="662" t="s">
        <v>1165</v>
      </c>
      <c r="I1534" s="662" t="s">
        <v>1166</v>
      </c>
      <c r="J1534" s="662" t="s">
        <v>1167</v>
      </c>
      <c r="K1534" s="662" t="s">
        <v>1168</v>
      </c>
      <c r="L1534" s="664">
        <v>110.92999999999999</v>
      </c>
      <c r="M1534" s="664">
        <v>8</v>
      </c>
      <c r="N1534" s="665">
        <v>887.43999999999994</v>
      </c>
    </row>
    <row r="1535" spans="1:14" ht="14.4" customHeight="1" x14ac:dyDescent="0.3">
      <c r="A1535" s="660" t="s">
        <v>588</v>
      </c>
      <c r="B1535" s="661" t="s">
        <v>589</v>
      </c>
      <c r="C1535" s="662" t="s">
        <v>607</v>
      </c>
      <c r="D1535" s="663" t="s">
        <v>3989</v>
      </c>
      <c r="E1535" s="662" t="s">
        <v>616</v>
      </c>
      <c r="F1535" s="663" t="s">
        <v>3992</v>
      </c>
      <c r="G1535" s="662" t="s">
        <v>653</v>
      </c>
      <c r="H1535" s="662" t="s">
        <v>2996</v>
      </c>
      <c r="I1535" s="662" t="s">
        <v>2997</v>
      </c>
      <c r="J1535" s="662" t="s">
        <v>1199</v>
      </c>
      <c r="K1535" s="662" t="s">
        <v>2998</v>
      </c>
      <c r="L1535" s="664">
        <v>69.223333333333343</v>
      </c>
      <c r="M1535" s="664">
        <v>3</v>
      </c>
      <c r="N1535" s="665">
        <v>207.67000000000002</v>
      </c>
    </row>
    <row r="1536" spans="1:14" ht="14.4" customHeight="1" x14ac:dyDescent="0.3">
      <c r="A1536" s="660" t="s">
        <v>588</v>
      </c>
      <c r="B1536" s="661" t="s">
        <v>589</v>
      </c>
      <c r="C1536" s="662" t="s">
        <v>607</v>
      </c>
      <c r="D1536" s="663" t="s">
        <v>3989</v>
      </c>
      <c r="E1536" s="662" t="s">
        <v>616</v>
      </c>
      <c r="F1536" s="663" t="s">
        <v>3992</v>
      </c>
      <c r="G1536" s="662" t="s">
        <v>653</v>
      </c>
      <c r="H1536" s="662" t="s">
        <v>1197</v>
      </c>
      <c r="I1536" s="662" t="s">
        <v>1198</v>
      </c>
      <c r="J1536" s="662" t="s">
        <v>1199</v>
      </c>
      <c r="K1536" s="662" t="s">
        <v>1200</v>
      </c>
      <c r="L1536" s="664">
        <v>31.64</v>
      </c>
      <c r="M1536" s="664">
        <v>3</v>
      </c>
      <c r="N1536" s="665">
        <v>94.92</v>
      </c>
    </row>
    <row r="1537" spans="1:14" ht="14.4" customHeight="1" x14ac:dyDescent="0.3">
      <c r="A1537" s="660" t="s">
        <v>588</v>
      </c>
      <c r="B1537" s="661" t="s">
        <v>589</v>
      </c>
      <c r="C1537" s="662" t="s">
        <v>607</v>
      </c>
      <c r="D1537" s="663" t="s">
        <v>3989</v>
      </c>
      <c r="E1537" s="662" t="s">
        <v>616</v>
      </c>
      <c r="F1537" s="663" t="s">
        <v>3992</v>
      </c>
      <c r="G1537" s="662" t="s">
        <v>653</v>
      </c>
      <c r="H1537" s="662" t="s">
        <v>1214</v>
      </c>
      <c r="I1537" s="662" t="s">
        <v>1215</v>
      </c>
      <c r="J1537" s="662" t="s">
        <v>1216</v>
      </c>
      <c r="K1537" s="662" t="s">
        <v>1217</v>
      </c>
      <c r="L1537" s="664">
        <v>19.079999999999998</v>
      </c>
      <c r="M1537" s="664">
        <v>5</v>
      </c>
      <c r="N1537" s="665">
        <v>95.399999999999991</v>
      </c>
    </row>
    <row r="1538" spans="1:14" ht="14.4" customHeight="1" x14ac:dyDescent="0.3">
      <c r="A1538" s="660" t="s">
        <v>588</v>
      </c>
      <c r="B1538" s="661" t="s">
        <v>589</v>
      </c>
      <c r="C1538" s="662" t="s">
        <v>607</v>
      </c>
      <c r="D1538" s="663" t="s">
        <v>3989</v>
      </c>
      <c r="E1538" s="662" t="s">
        <v>616</v>
      </c>
      <c r="F1538" s="663" t="s">
        <v>3992</v>
      </c>
      <c r="G1538" s="662" t="s">
        <v>653</v>
      </c>
      <c r="H1538" s="662" t="s">
        <v>1236</v>
      </c>
      <c r="I1538" s="662" t="s">
        <v>237</v>
      </c>
      <c r="J1538" s="662" t="s">
        <v>1237</v>
      </c>
      <c r="K1538" s="662"/>
      <c r="L1538" s="664">
        <v>191.13049999999998</v>
      </c>
      <c r="M1538" s="664">
        <v>6</v>
      </c>
      <c r="N1538" s="665">
        <v>1146.7829999999999</v>
      </c>
    </row>
    <row r="1539" spans="1:14" ht="14.4" customHeight="1" x14ac:dyDescent="0.3">
      <c r="A1539" s="660" t="s">
        <v>588</v>
      </c>
      <c r="B1539" s="661" t="s">
        <v>589</v>
      </c>
      <c r="C1539" s="662" t="s">
        <v>607</v>
      </c>
      <c r="D1539" s="663" t="s">
        <v>3989</v>
      </c>
      <c r="E1539" s="662" t="s">
        <v>616</v>
      </c>
      <c r="F1539" s="663" t="s">
        <v>3992</v>
      </c>
      <c r="G1539" s="662" t="s">
        <v>653</v>
      </c>
      <c r="H1539" s="662" t="s">
        <v>1242</v>
      </c>
      <c r="I1539" s="662" t="s">
        <v>1242</v>
      </c>
      <c r="J1539" s="662" t="s">
        <v>655</v>
      </c>
      <c r="K1539" s="662" t="s">
        <v>1243</v>
      </c>
      <c r="L1539" s="664">
        <v>201.25</v>
      </c>
      <c r="M1539" s="664">
        <v>3</v>
      </c>
      <c r="N1539" s="665">
        <v>603.75</v>
      </c>
    </row>
    <row r="1540" spans="1:14" ht="14.4" customHeight="1" x14ac:dyDescent="0.3">
      <c r="A1540" s="660" t="s">
        <v>588</v>
      </c>
      <c r="B1540" s="661" t="s">
        <v>589</v>
      </c>
      <c r="C1540" s="662" t="s">
        <v>607</v>
      </c>
      <c r="D1540" s="663" t="s">
        <v>3989</v>
      </c>
      <c r="E1540" s="662" t="s">
        <v>616</v>
      </c>
      <c r="F1540" s="663" t="s">
        <v>3992</v>
      </c>
      <c r="G1540" s="662" t="s">
        <v>653</v>
      </c>
      <c r="H1540" s="662" t="s">
        <v>1352</v>
      </c>
      <c r="I1540" s="662" t="s">
        <v>1353</v>
      </c>
      <c r="J1540" s="662" t="s">
        <v>1354</v>
      </c>
      <c r="K1540" s="662" t="s">
        <v>1355</v>
      </c>
      <c r="L1540" s="664">
        <v>54.649999775134603</v>
      </c>
      <c r="M1540" s="664">
        <v>1</v>
      </c>
      <c r="N1540" s="665">
        <v>54.649999775134603</v>
      </c>
    </row>
    <row r="1541" spans="1:14" ht="14.4" customHeight="1" x14ac:dyDescent="0.3">
      <c r="A1541" s="660" t="s">
        <v>588</v>
      </c>
      <c r="B1541" s="661" t="s">
        <v>589</v>
      </c>
      <c r="C1541" s="662" t="s">
        <v>607</v>
      </c>
      <c r="D1541" s="663" t="s">
        <v>3989</v>
      </c>
      <c r="E1541" s="662" t="s">
        <v>616</v>
      </c>
      <c r="F1541" s="663" t="s">
        <v>3992</v>
      </c>
      <c r="G1541" s="662" t="s">
        <v>653</v>
      </c>
      <c r="H1541" s="662" t="s">
        <v>1401</v>
      </c>
      <c r="I1541" s="662" t="s">
        <v>1402</v>
      </c>
      <c r="J1541" s="662" t="s">
        <v>1286</v>
      </c>
      <c r="K1541" s="662" t="s">
        <v>1403</v>
      </c>
      <c r="L1541" s="664">
        <v>62.820000000000029</v>
      </c>
      <c r="M1541" s="664">
        <v>5</v>
      </c>
      <c r="N1541" s="665">
        <v>314.10000000000014</v>
      </c>
    </row>
    <row r="1542" spans="1:14" ht="14.4" customHeight="1" x14ac:dyDescent="0.3">
      <c r="A1542" s="660" t="s">
        <v>588</v>
      </c>
      <c r="B1542" s="661" t="s">
        <v>589</v>
      </c>
      <c r="C1542" s="662" t="s">
        <v>607</v>
      </c>
      <c r="D1542" s="663" t="s">
        <v>3989</v>
      </c>
      <c r="E1542" s="662" t="s">
        <v>616</v>
      </c>
      <c r="F1542" s="663" t="s">
        <v>3992</v>
      </c>
      <c r="G1542" s="662" t="s">
        <v>653</v>
      </c>
      <c r="H1542" s="662" t="s">
        <v>3876</v>
      </c>
      <c r="I1542" s="662" t="s">
        <v>237</v>
      </c>
      <c r="J1542" s="662" t="s">
        <v>3877</v>
      </c>
      <c r="K1542" s="662"/>
      <c r="L1542" s="664">
        <v>563.65338688854536</v>
      </c>
      <c r="M1542" s="664">
        <v>24</v>
      </c>
      <c r="N1542" s="665">
        <v>13527.681285325089</v>
      </c>
    </row>
    <row r="1543" spans="1:14" ht="14.4" customHeight="1" x14ac:dyDescent="0.3">
      <c r="A1543" s="660" t="s">
        <v>588</v>
      </c>
      <c r="B1543" s="661" t="s">
        <v>589</v>
      </c>
      <c r="C1543" s="662" t="s">
        <v>607</v>
      </c>
      <c r="D1543" s="663" t="s">
        <v>3989</v>
      </c>
      <c r="E1543" s="662" t="s">
        <v>616</v>
      </c>
      <c r="F1543" s="663" t="s">
        <v>3992</v>
      </c>
      <c r="G1543" s="662" t="s">
        <v>653</v>
      </c>
      <c r="H1543" s="662" t="s">
        <v>3183</v>
      </c>
      <c r="I1543" s="662" t="s">
        <v>3184</v>
      </c>
      <c r="J1543" s="662" t="s">
        <v>3185</v>
      </c>
      <c r="K1543" s="662" t="s">
        <v>3186</v>
      </c>
      <c r="L1543" s="664">
        <v>38.936708611300197</v>
      </c>
      <c r="M1543" s="664">
        <v>1</v>
      </c>
      <c r="N1543" s="665">
        <v>38.936708611300197</v>
      </c>
    </row>
    <row r="1544" spans="1:14" ht="14.4" customHeight="1" x14ac:dyDescent="0.3">
      <c r="A1544" s="660" t="s">
        <v>588</v>
      </c>
      <c r="B1544" s="661" t="s">
        <v>589</v>
      </c>
      <c r="C1544" s="662" t="s">
        <v>607</v>
      </c>
      <c r="D1544" s="663" t="s">
        <v>3989</v>
      </c>
      <c r="E1544" s="662" t="s">
        <v>616</v>
      </c>
      <c r="F1544" s="663" t="s">
        <v>3992</v>
      </c>
      <c r="G1544" s="662" t="s">
        <v>653</v>
      </c>
      <c r="H1544" s="662" t="s">
        <v>1634</v>
      </c>
      <c r="I1544" s="662" t="s">
        <v>1635</v>
      </c>
      <c r="J1544" s="662" t="s">
        <v>1067</v>
      </c>
      <c r="K1544" s="662" t="s">
        <v>1636</v>
      </c>
      <c r="L1544" s="664">
        <v>439.06088378846317</v>
      </c>
      <c r="M1544" s="664">
        <v>1</v>
      </c>
      <c r="N1544" s="665">
        <v>439.06088378846317</v>
      </c>
    </row>
    <row r="1545" spans="1:14" ht="14.4" customHeight="1" x14ac:dyDescent="0.3">
      <c r="A1545" s="660" t="s">
        <v>588</v>
      </c>
      <c r="B1545" s="661" t="s">
        <v>589</v>
      </c>
      <c r="C1545" s="662" t="s">
        <v>607</v>
      </c>
      <c r="D1545" s="663" t="s">
        <v>3989</v>
      </c>
      <c r="E1545" s="662" t="s">
        <v>616</v>
      </c>
      <c r="F1545" s="663" t="s">
        <v>3992</v>
      </c>
      <c r="G1545" s="662" t="s">
        <v>653</v>
      </c>
      <c r="H1545" s="662" t="s">
        <v>3878</v>
      </c>
      <c r="I1545" s="662" t="s">
        <v>3879</v>
      </c>
      <c r="J1545" s="662" t="s">
        <v>3880</v>
      </c>
      <c r="K1545" s="662" t="s">
        <v>3881</v>
      </c>
      <c r="L1545" s="664">
        <v>7473.8354166666677</v>
      </c>
      <c r="M1545" s="664">
        <v>48</v>
      </c>
      <c r="N1545" s="665">
        <v>358744.10000000003</v>
      </c>
    </row>
    <row r="1546" spans="1:14" ht="14.4" customHeight="1" x14ac:dyDescent="0.3">
      <c r="A1546" s="660" t="s">
        <v>588</v>
      </c>
      <c r="B1546" s="661" t="s">
        <v>589</v>
      </c>
      <c r="C1546" s="662" t="s">
        <v>607</v>
      </c>
      <c r="D1546" s="663" t="s">
        <v>3989</v>
      </c>
      <c r="E1546" s="662" t="s">
        <v>616</v>
      </c>
      <c r="F1546" s="663" t="s">
        <v>3992</v>
      </c>
      <c r="G1546" s="662" t="s">
        <v>653</v>
      </c>
      <c r="H1546" s="662" t="s">
        <v>3882</v>
      </c>
      <c r="I1546" s="662" t="s">
        <v>3882</v>
      </c>
      <c r="J1546" s="662" t="s">
        <v>3883</v>
      </c>
      <c r="K1546" s="662" t="s">
        <v>3884</v>
      </c>
      <c r="L1546" s="664">
        <v>6826.4106060606118</v>
      </c>
      <c r="M1546" s="664">
        <v>33</v>
      </c>
      <c r="N1546" s="665">
        <v>225271.55000000019</v>
      </c>
    </row>
    <row r="1547" spans="1:14" ht="14.4" customHeight="1" x14ac:dyDescent="0.3">
      <c r="A1547" s="660" t="s">
        <v>588</v>
      </c>
      <c r="B1547" s="661" t="s">
        <v>589</v>
      </c>
      <c r="C1547" s="662" t="s">
        <v>607</v>
      </c>
      <c r="D1547" s="663" t="s">
        <v>3989</v>
      </c>
      <c r="E1547" s="662" t="s">
        <v>616</v>
      </c>
      <c r="F1547" s="663" t="s">
        <v>3992</v>
      </c>
      <c r="G1547" s="662" t="s">
        <v>653</v>
      </c>
      <c r="H1547" s="662" t="s">
        <v>3795</v>
      </c>
      <c r="I1547" s="662" t="s">
        <v>3796</v>
      </c>
      <c r="J1547" s="662" t="s">
        <v>3797</v>
      </c>
      <c r="K1547" s="662" t="s">
        <v>3798</v>
      </c>
      <c r="L1547" s="664">
        <v>2014.0359036353573</v>
      </c>
      <c r="M1547" s="664">
        <v>15</v>
      </c>
      <c r="N1547" s="665">
        <v>30210.538554530358</v>
      </c>
    </row>
    <row r="1548" spans="1:14" ht="14.4" customHeight="1" x14ac:dyDescent="0.3">
      <c r="A1548" s="660" t="s">
        <v>588</v>
      </c>
      <c r="B1548" s="661" t="s">
        <v>589</v>
      </c>
      <c r="C1548" s="662" t="s">
        <v>607</v>
      </c>
      <c r="D1548" s="663" t="s">
        <v>3989</v>
      </c>
      <c r="E1548" s="662" t="s">
        <v>616</v>
      </c>
      <c r="F1548" s="663" t="s">
        <v>3992</v>
      </c>
      <c r="G1548" s="662" t="s">
        <v>653</v>
      </c>
      <c r="H1548" s="662" t="s">
        <v>1997</v>
      </c>
      <c r="I1548" s="662" t="s">
        <v>1998</v>
      </c>
      <c r="J1548" s="662" t="s">
        <v>1999</v>
      </c>
      <c r="K1548" s="662"/>
      <c r="L1548" s="664">
        <v>1392.5818176580221</v>
      </c>
      <c r="M1548" s="664">
        <v>1</v>
      </c>
      <c r="N1548" s="665">
        <v>1392.5818176580221</v>
      </c>
    </row>
    <row r="1549" spans="1:14" ht="14.4" customHeight="1" x14ac:dyDescent="0.3">
      <c r="A1549" s="660" t="s">
        <v>588</v>
      </c>
      <c r="B1549" s="661" t="s">
        <v>589</v>
      </c>
      <c r="C1549" s="662" t="s">
        <v>607</v>
      </c>
      <c r="D1549" s="663" t="s">
        <v>3989</v>
      </c>
      <c r="E1549" s="662" t="s">
        <v>616</v>
      </c>
      <c r="F1549" s="663" t="s">
        <v>3992</v>
      </c>
      <c r="G1549" s="662" t="s">
        <v>653</v>
      </c>
      <c r="H1549" s="662" t="s">
        <v>2034</v>
      </c>
      <c r="I1549" s="662" t="s">
        <v>2035</v>
      </c>
      <c r="J1549" s="662" t="s">
        <v>2036</v>
      </c>
      <c r="K1549" s="662" t="s">
        <v>2037</v>
      </c>
      <c r="L1549" s="664">
        <v>7067.7677860197973</v>
      </c>
      <c r="M1549" s="664">
        <v>54</v>
      </c>
      <c r="N1549" s="665">
        <v>381659.46044506907</v>
      </c>
    </row>
    <row r="1550" spans="1:14" ht="14.4" customHeight="1" x14ac:dyDescent="0.3">
      <c r="A1550" s="660" t="s">
        <v>588</v>
      </c>
      <c r="B1550" s="661" t="s">
        <v>589</v>
      </c>
      <c r="C1550" s="662" t="s">
        <v>607</v>
      </c>
      <c r="D1550" s="663" t="s">
        <v>3989</v>
      </c>
      <c r="E1550" s="662" t="s">
        <v>616</v>
      </c>
      <c r="F1550" s="663" t="s">
        <v>3992</v>
      </c>
      <c r="G1550" s="662" t="s">
        <v>653</v>
      </c>
      <c r="H1550" s="662" t="s">
        <v>2103</v>
      </c>
      <c r="I1550" s="662" t="s">
        <v>2103</v>
      </c>
      <c r="J1550" s="662" t="s">
        <v>2104</v>
      </c>
      <c r="K1550" s="662" t="s">
        <v>2105</v>
      </c>
      <c r="L1550" s="664">
        <v>396.35900000000009</v>
      </c>
      <c r="M1550" s="664">
        <v>3</v>
      </c>
      <c r="N1550" s="665">
        <v>1189.0770000000002</v>
      </c>
    </row>
    <row r="1551" spans="1:14" ht="14.4" customHeight="1" x14ac:dyDescent="0.3">
      <c r="A1551" s="660" t="s">
        <v>588</v>
      </c>
      <c r="B1551" s="661" t="s">
        <v>589</v>
      </c>
      <c r="C1551" s="662" t="s">
        <v>607</v>
      </c>
      <c r="D1551" s="663" t="s">
        <v>3989</v>
      </c>
      <c r="E1551" s="662" t="s">
        <v>616</v>
      </c>
      <c r="F1551" s="663" t="s">
        <v>3992</v>
      </c>
      <c r="G1551" s="662" t="s">
        <v>2238</v>
      </c>
      <c r="H1551" s="662" t="s">
        <v>2279</v>
      </c>
      <c r="I1551" s="662" t="s">
        <v>2280</v>
      </c>
      <c r="J1551" s="662" t="s">
        <v>2281</v>
      </c>
      <c r="K1551" s="662" t="s">
        <v>2282</v>
      </c>
      <c r="L1551" s="664">
        <v>379.5</v>
      </c>
      <c r="M1551" s="664">
        <v>1</v>
      </c>
      <c r="N1551" s="665">
        <v>379.5</v>
      </c>
    </row>
    <row r="1552" spans="1:14" ht="14.4" customHeight="1" x14ac:dyDescent="0.3">
      <c r="A1552" s="660" t="s">
        <v>588</v>
      </c>
      <c r="B1552" s="661" t="s">
        <v>589</v>
      </c>
      <c r="C1552" s="662" t="s">
        <v>607</v>
      </c>
      <c r="D1552" s="663" t="s">
        <v>3989</v>
      </c>
      <c r="E1552" s="662" t="s">
        <v>616</v>
      </c>
      <c r="F1552" s="663" t="s">
        <v>3992</v>
      </c>
      <c r="G1552" s="662" t="s">
        <v>2238</v>
      </c>
      <c r="H1552" s="662" t="s">
        <v>2306</v>
      </c>
      <c r="I1552" s="662" t="s">
        <v>2307</v>
      </c>
      <c r="J1552" s="662" t="s">
        <v>2308</v>
      </c>
      <c r="K1552" s="662" t="s">
        <v>2309</v>
      </c>
      <c r="L1552" s="664">
        <v>112.96000000000002</v>
      </c>
      <c r="M1552" s="664">
        <v>1</v>
      </c>
      <c r="N1552" s="665">
        <v>112.96000000000002</v>
      </c>
    </row>
    <row r="1553" spans="1:14" ht="14.4" customHeight="1" x14ac:dyDescent="0.3">
      <c r="A1553" s="660" t="s">
        <v>588</v>
      </c>
      <c r="B1553" s="661" t="s">
        <v>589</v>
      </c>
      <c r="C1553" s="662" t="s">
        <v>607</v>
      </c>
      <c r="D1553" s="663" t="s">
        <v>3989</v>
      </c>
      <c r="E1553" s="662" t="s">
        <v>616</v>
      </c>
      <c r="F1553" s="663" t="s">
        <v>3992</v>
      </c>
      <c r="G1553" s="662" t="s">
        <v>2238</v>
      </c>
      <c r="H1553" s="662" t="s">
        <v>2310</v>
      </c>
      <c r="I1553" s="662" t="s">
        <v>2311</v>
      </c>
      <c r="J1553" s="662" t="s">
        <v>2312</v>
      </c>
      <c r="K1553" s="662" t="s">
        <v>2313</v>
      </c>
      <c r="L1553" s="664">
        <v>117.75009291552304</v>
      </c>
      <c r="M1553" s="664">
        <v>2</v>
      </c>
      <c r="N1553" s="665">
        <v>235.50018583104608</v>
      </c>
    </row>
    <row r="1554" spans="1:14" ht="14.4" customHeight="1" x14ac:dyDescent="0.3">
      <c r="A1554" s="660" t="s">
        <v>588</v>
      </c>
      <c r="B1554" s="661" t="s">
        <v>589</v>
      </c>
      <c r="C1554" s="662" t="s">
        <v>607</v>
      </c>
      <c r="D1554" s="663" t="s">
        <v>3989</v>
      </c>
      <c r="E1554" s="662" t="s">
        <v>616</v>
      </c>
      <c r="F1554" s="663" t="s">
        <v>3992</v>
      </c>
      <c r="G1554" s="662" t="s">
        <v>2238</v>
      </c>
      <c r="H1554" s="662" t="s">
        <v>2335</v>
      </c>
      <c r="I1554" s="662" t="s">
        <v>2336</v>
      </c>
      <c r="J1554" s="662" t="s">
        <v>2337</v>
      </c>
      <c r="K1554" s="662" t="s">
        <v>2338</v>
      </c>
      <c r="L1554" s="664">
        <v>76.489092511791853</v>
      </c>
      <c r="M1554" s="664">
        <v>1</v>
      </c>
      <c r="N1554" s="665">
        <v>76.489092511791853</v>
      </c>
    </row>
    <row r="1555" spans="1:14" ht="14.4" customHeight="1" x14ac:dyDescent="0.3">
      <c r="A1555" s="660" t="s">
        <v>588</v>
      </c>
      <c r="B1555" s="661" t="s">
        <v>589</v>
      </c>
      <c r="C1555" s="662" t="s">
        <v>607</v>
      </c>
      <c r="D1555" s="663" t="s">
        <v>3989</v>
      </c>
      <c r="E1555" s="662" t="s">
        <v>616</v>
      </c>
      <c r="F1555" s="663" t="s">
        <v>3992</v>
      </c>
      <c r="G1555" s="662" t="s">
        <v>2238</v>
      </c>
      <c r="H1555" s="662" t="s">
        <v>2380</v>
      </c>
      <c r="I1555" s="662" t="s">
        <v>2381</v>
      </c>
      <c r="J1555" s="662" t="s">
        <v>2382</v>
      </c>
      <c r="K1555" s="662" t="s">
        <v>766</v>
      </c>
      <c r="L1555" s="664">
        <v>47.330165557347037</v>
      </c>
      <c r="M1555" s="664">
        <v>3</v>
      </c>
      <c r="N1555" s="665">
        <v>141.9904966720411</v>
      </c>
    </row>
    <row r="1556" spans="1:14" ht="14.4" customHeight="1" x14ac:dyDescent="0.3">
      <c r="A1556" s="660" t="s">
        <v>588</v>
      </c>
      <c r="B1556" s="661" t="s">
        <v>589</v>
      </c>
      <c r="C1556" s="662" t="s">
        <v>607</v>
      </c>
      <c r="D1556" s="663" t="s">
        <v>3989</v>
      </c>
      <c r="E1556" s="662" t="s">
        <v>616</v>
      </c>
      <c r="F1556" s="663" t="s">
        <v>3992</v>
      </c>
      <c r="G1556" s="662" t="s">
        <v>2238</v>
      </c>
      <c r="H1556" s="662" t="s">
        <v>2395</v>
      </c>
      <c r="I1556" s="662" t="s">
        <v>2396</v>
      </c>
      <c r="J1556" s="662" t="s">
        <v>2385</v>
      </c>
      <c r="K1556" s="662" t="s">
        <v>2397</v>
      </c>
      <c r="L1556" s="664">
        <v>71.379999999999967</v>
      </c>
      <c r="M1556" s="664">
        <v>5</v>
      </c>
      <c r="N1556" s="665">
        <v>356.89999999999986</v>
      </c>
    </row>
    <row r="1557" spans="1:14" ht="14.4" customHeight="1" x14ac:dyDescent="0.3">
      <c r="A1557" s="660" t="s">
        <v>588</v>
      </c>
      <c r="B1557" s="661" t="s">
        <v>589</v>
      </c>
      <c r="C1557" s="662" t="s">
        <v>607</v>
      </c>
      <c r="D1557" s="663" t="s">
        <v>3989</v>
      </c>
      <c r="E1557" s="662" t="s">
        <v>616</v>
      </c>
      <c r="F1557" s="663" t="s">
        <v>3992</v>
      </c>
      <c r="G1557" s="662" t="s">
        <v>2238</v>
      </c>
      <c r="H1557" s="662" t="s">
        <v>2441</v>
      </c>
      <c r="I1557" s="662" t="s">
        <v>2442</v>
      </c>
      <c r="J1557" s="662" t="s">
        <v>2308</v>
      </c>
      <c r="K1557" s="662" t="s">
        <v>2443</v>
      </c>
      <c r="L1557" s="664">
        <v>73.850000000000009</v>
      </c>
      <c r="M1557" s="664">
        <v>1</v>
      </c>
      <c r="N1557" s="665">
        <v>73.850000000000009</v>
      </c>
    </row>
    <row r="1558" spans="1:14" ht="14.4" customHeight="1" x14ac:dyDescent="0.3">
      <c r="A1558" s="660" t="s">
        <v>588</v>
      </c>
      <c r="B1558" s="661" t="s">
        <v>589</v>
      </c>
      <c r="C1558" s="662" t="s">
        <v>607</v>
      </c>
      <c r="D1558" s="663" t="s">
        <v>3989</v>
      </c>
      <c r="E1558" s="662" t="s">
        <v>616</v>
      </c>
      <c r="F1558" s="663" t="s">
        <v>3992</v>
      </c>
      <c r="G1558" s="662" t="s">
        <v>2238</v>
      </c>
      <c r="H1558" s="662" t="s">
        <v>2495</v>
      </c>
      <c r="I1558" s="662" t="s">
        <v>2496</v>
      </c>
      <c r="J1558" s="662" t="s">
        <v>2497</v>
      </c>
      <c r="K1558" s="662" t="s">
        <v>2498</v>
      </c>
      <c r="L1558" s="664">
        <v>380.9814440047129</v>
      </c>
      <c r="M1558" s="664">
        <v>8</v>
      </c>
      <c r="N1558" s="665">
        <v>3047.8515520377032</v>
      </c>
    </row>
    <row r="1559" spans="1:14" ht="14.4" customHeight="1" x14ac:dyDescent="0.3">
      <c r="A1559" s="660" t="s">
        <v>588</v>
      </c>
      <c r="B1559" s="661" t="s">
        <v>589</v>
      </c>
      <c r="C1559" s="662" t="s">
        <v>607</v>
      </c>
      <c r="D1559" s="663" t="s">
        <v>3989</v>
      </c>
      <c r="E1559" s="662" t="s">
        <v>616</v>
      </c>
      <c r="F1559" s="663" t="s">
        <v>3992</v>
      </c>
      <c r="G1559" s="662" t="s">
        <v>2238</v>
      </c>
      <c r="H1559" s="662" t="s">
        <v>2604</v>
      </c>
      <c r="I1559" s="662" t="s">
        <v>2604</v>
      </c>
      <c r="J1559" s="662" t="s">
        <v>2273</v>
      </c>
      <c r="K1559" s="662" t="s">
        <v>2605</v>
      </c>
      <c r="L1559" s="664">
        <v>104.17000000000004</v>
      </c>
      <c r="M1559" s="664">
        <v>1</v>
      </c>
      <c r="N1559" s="665">
        <v>104.17000000000004</v>
      </c>
    </row>
    <row r="1560" spans="1:14" ht="14.4" customHeight="1" x14ac:dyDescent="0.3">
      <c r="A1560" s="660" t="s">
        <v>588</v>
      </c>
      <c r="B1560" s="661" t="s">
        <v>589</v>
      </c>
      <c r="C1560" s="662" t="s">
        <v>610</v>
      </c>
      <c r="D1560" s="663" t="s">
        <v>3990</v>
      </c>
      <c r="E1560" s="662" t="s">
        <v>616</v>
      </c>
      <c r="F1560" s="663" t="s">
        <v>3992</v>
      </c>
      <c r="G1560" s="662" t="s">
        <v>653</v>
      </c>
      <c r="H1560" s="662" t="s">
        <v>740</v>
      </c>
      <c r="I1560" s="662" t="s">
        <v>741</v>
      </c>
      <c r="J1560" s="662" t="s">
        <v>739</v>
      </c>
      <c r="K1560" s="662" t="s">
        <v>742</v>
      </c>
      <c r="L1560" s="664">
        <v>81.129999999999981</v>
      </c>
      <c r="M1560" s="664">
        <v>1</v>
      </c>
      <c r="N1560" s="665">
        <v>81.129999999999981</v>
      </c>
    </row>
    <row r="1561" spans="1:14" ht="14.4" customHeight="1" x14ac:dyDescent="0.3">
      <c r="A1561" s="660" t="s">
        <v>588</v>
      </c>
      <c r="B1561" s="661" t="s">
        <v>589</v>
      </c>
      <c r="C1561" s="662" t="s">
        <v>610</v>
      </c>
      <c r="D1561" s="663" t="s">
        <v>3990</v>
      </c>
      <c r="E1561" s="662" t="s">
        <v>616</v>
      </c>
      <c r="F1561" s="663" t="s">
        <v>3992</v>
      </c>
      <c r="G1561" s="662" t="s">
        <v>653</v>
      </c>
      <c r="H1561" s="662" t="s">
        <v>3885</v>
      </c>
      <c r="I1561" s="662" t="s">
        <v>237</v>
      </c>
      <c r="J1561" s="662" t="s">
        <v>3886</v>
      </c>
      <c r="K1561" s="662"/>
      <c r="L1561" s="664">
        <v>97.320304989087134</v>
      </c>
      <c r="M1561" s="664">
        <v>1</v>
      </c>
      <c r="N1561" s="665">
        <v>97.320304989087134</v>
      </c>
    </row>
    <row r="1562" spans="1:14" ht="14.4" customHeight="1" x14ac:dyDescent="0.3">
      <c r="A1562" s="660" t="s">
        <v>588</v>
      </c>
      <c r="B1562" s="661" t="s">
        <v>589</v>
      </c>
      <c r="C1562" s="662" t="s">
        <v>610</v>
      </c>
      <c r="D1562" s="663" t="s">
        <v>3990</v>
      </c>
      <c r="E1562" s="662" t="s">
        <v>616</v>
      </c>
      <c r="F1562" s="663" t="s">
        <v>3992</v>
      </c>
      <c r="G1562" s="662" t="s">
        <v>653</v>
      </c>
      <c r="H1562" s="662" t="s">
        <v>1232</v>
      </c>
      <c r="I1562" s="662" t="s">
        <v>1233</v>
      </c>
      <c r="J1562" s="662" t="s">
        <v>1234</v>
      </c>
      <c r="K1562" s="662" t="s">
        <v>1235</v>
      </c>
      <c r="L1562" s="664">
        <v>218.178</v>
      </c>
      <c r="M1562" s="664">
        <v>2</v>
      </c>
      <c r="N1562" s="665">
        <v>436.35599999999999</v>
      </c>
    </row>
    <row r="1563" spans="1:14" ht="14.4" customHeight="1" x14ac:dyDescent="0.3">
      <c r="A1563" s="660" t="s">
        <v>588</v>
      </c>
      <c r="B1563" s="661" t="s">
        <v>589</v>
      </c>
      <c r="C1563" s="662" t="s">
        <v>610</v>
      </c>
      <c r="D1563" s="663" t="s">
        <v>3990</v>
      </c>
      <c r="E1563" s="662" t="s">
        <v>616</v>
      </c>
      <c r="F1563" s="663" t="s">
        <v>3992</v>
      </c>
      <c r="G1563" s="662" t="s">
        <v>653</v>
      </c>
      <c r="H1563" s="662" t="s">
        <v>3887</v>
      </c>
      <c r="I1563" s="662" t="s">
        <v>3888</v>
      </c>
      <c r="J1563" s="662" t="s">
        <v>3889</v>
      </c>
      <c r="K1563" s="662"/>
      <c r="L1563" s="664">
        <v>527.85</v>
      </c>
      <c r="M1563" s="664">
        <v>2</v>
      </c>
      <c r="N1563" s="665">
        <v>1055.7</v>
      </c>
    </row>
    <row r="1564" spans="1:14" ht="14.4" customHeight="1" x14ac:dyDescent="0.3">
      <c r="A1564" s="660" t="s">
        <v>588</v>
      </c>
      <c r="B1564" s="661" t="s">
        <v>589</v>
      </c>
      <c r="C1564" s="662" t="s">
        <v>610</v>
      </c>
      <c r="D1564" s="663" t="s">
        <v>3990</v>
      </c>
      <c r="E1564" s="662" t="s">
        <v>616</v>
      </c>
      <c r="F1564" s="663" t="s">
        <v>3992</v>
      </c>
      <c r="G1564" s="662" t="s">
        <v>653</v>
      </c>
      <c r="H1564" s="662" t="s">
        <v>1236</v>
      </c>
      <c r="I1564" s="662" t="s">
        <v>237</v>
      </c>
      <c r="J1564" s="662" t="s">
        <v>1237</v>
      </c>
      <c r="K1564" s="662"/>
      <c r="L1564" s="664">
        <v>191.1304328810217</v>
      </c>
      <c r="M1564" s="664">
        <v>10</v>
      </c>
      <c r="N1564" s="665">
        <v>1911.3043288102169</v>
      </c>
    </row>
    <row r="1565" spans="1:14" ht="14.4" customHeight="1" x14ac:dyDescent="0.3">
      <c r="A1565" s="660" t="s">
        <v>588</v>
      </c>
      <c r="B1565" s="661" t="s">
        <v>589</v>
      </c>
      <c r="C1565" s="662" t="s">
        <v>610</v>
      </c>
      <c r="D1565" s="663" t="s">
        <v>3990</v>
      </c>
      <c r="E1565" s="662" t="s">
        <v>616</v>
      </c>
      <c r="F1565" s="663" t="s">
        <v>3992</v>
      </c>
      <c r="G1565" s="662" t="s">
        <v>653</v>
      </c>
      <c r="H1565" s="662" t="s">
        <v>1447</v>
      </c>
      <c r="I1565" s="662" t="s">
        <v>1448</v>
      </c>
      <c r="J1565" s="662" t="s">
        <v>1449</v>
      </c>
      <c r="K1565" s="662" t="s">
        <v>1250</v>
      </c>
      <c r="L1565" s="664">
        <v>52.409999999999968</v>
      </c>
      <c r="M1565" s="664">
        <v>1</v>
      </c>
      <c r="N1565" s="665">
        <v>52.409999999999968</v>
      </c>
    </row>
    <row r="1566" spans="1:14" ht="14.4" customHeight="1" x14ac:dyDescent="0.3">
      <c r="A1566" s="660" t="s">
        <v>588</v>
      </c>
      <c r="B1566" s="661" t="s">
        <v>589</v>
      </c>
      <c r="C1566" s="662" t="s">
        <v>610</v>
      </c>
      <c r="D1566" s="663" t="s">
        <v>3990</v>
      </c>
      <c r="E1566" s="662" t="s">
        <v>616</v>
      </c>
      <c r="F1566" s="663" t="s">
        <v>3992</v>
      </c>
      <c r="G1566" s="662" t="s">
        <v>653</v>
      </c>
      <c r="H1566" s="662" t="s">
        <v>3890</v>
      </c>
      <c r="I1566" s="662" t="s">
        <v>3891</v>
      </c>
      <c r="J1566" s="662" t="s">
        <v>3892</v>
      </c>
      <c r="K1566" s="662" t="s">
        <v>3893</v>
      </c>
      <c r="L1566" s="664">
        <v>298.99924023699504</v>
      </c>
      <c r="M1566" s="664">
        <v>2</v>
      </c>
      <c r="N1566" s="665">
        <v>597.99848047399007</v>
      </c>
    </row>
    <row r="1567" spans="1:14" ht="14.4" customHeight="1" x14ac:dyDescent="0.3">
      <c r="A1567" s="660" t="s">
        <v>588</v>
      </c>
      <c r="B1567" s="661" t="s">
        <v>589</v>
      </c>
      <c r="C1567" s="662" t="s">
        <v>610</v>
      </c>
      <c r="D1567" s="663" t="s">
        <v>3990</v>
      </c>
      <c r="E1567" s="662" t="s">
        <v>616</v>
      </c>
      <c r="F1567" s="663" t="s">
        <v>3992</v>
      </c>
      <c r="G1567" s="662" t="s">
        <v>653</v>
      </c>
      <c r="H1567" s="662" t="s">
        <v>3111</v>
      </c>
      <c r="I1567" s="662" t="s">
        <v>3112</v>
      </c>
      <c r="J1567" s="662" t="s">
        <v>3113</v>
      </c>
      <c r="K1567" s="662" t="s">
        <v>3114</v>
      </c>
      <c r="L1567" s="664">
        <v>555.41999999999996</v>
      </c>
      <c r="M1567" s="664">
        <v>2</v>
      </c>
      <c r="N1567" s="665">
        <v>1110.8399999999999</v>
      </c>
    </row>
    <row r="1568" spans="1:14" ht="14.4" customHeight="1" x14ac:dyDescent="0.3">
      <c r="A1568" s="660" t="s">
        <v>588</v>
      </c>
      <c r="B1568" s="661" t="s">
        <v>589</v>
      </c>
      <c r="C1568" s="662" t="s">
        <v>610</v>
      </c>
      <c r="D1568" s="663" t="s">
        <v>3990</v>
      </c>
      <c r="E1568" s="662" t="s">
        <v>616</v>
      </c>
      <c r="F1568" s="663" t="s">
        <v>3992</v>
      </c>
      <c r="G1568" s="662" t="s">
        <v>653</v>
      </c>
      <c r="H1568" s="662" t="s">
        <v>1529</v>
      </c>
      <c r="I1568" s="662" t="s">
        <v>1530</v>
      </c>
      <c r="J1568" s="662" t="s">
        <v>1531</v>
      </c>
      <c r="K1568" s="662" t="s">
        <v>1532</v>
      </c>
      <c r="L1568" s="664">
        <v>61.269999999999996</v>
      </c>
      <c r="M1568" s="664">
        <v>1</v>
      </c>
      <c r="N1568" s="665">
        <v>61.269999999999996</v>
      </c>
    </row>
    <row r="1569" spans="1:14" ht="14.4" customHeight="1" x14ac:dyDescent="0.3">
      <c r="A1569" s="660" t="s">
        <v>588</v>
      </c>
      <c r="B1569" s="661" t="s">
        <v>589</v>
      </c>
      <c r="C1569" s="662" t="s">
        <v>610</v>
      </c>
      <c r="D1569" s="663" t="s">
        <v>3990</v>
      </c>
      <c r="E1569" s="662" t="s">
        <v>616</v>
      </c>
      <c r="F1569" s="663" t="s">
        <v>3992</v>
      </c>
      <c r="G1569" s="662" t="s">
        <v>653</v>
      </c>
      <c r="H1569" s="662" t="s">
        <v>3163</v>
      </c>
      <c r="I1569" s="662" t="s">
        <v>237</v>
      </c>
      <c r="J1569" s="662" t="s">
        <v>3164</v>
      </c>
      <c r="K1569" s="662"/>
      <c r="L1569" s="664">
        <v>59.69596356867973</v>
      </c>
      <c r="M1569" s="664">
        <v>15</v>
      </c>
      <c r="N1569" s="665">
        <v>895.43945353019592</v>
      </c>
    </row>
    <row r="1570" spans="1:14" ht="14.4" customHeight="1" x14ac:dyDescent="0.3">
      <c r="A1570" s="660" t="s">
        <v>588</v>
      </c>
      <c r="B1570" s="661" t="s">
        <v>589</v>
      </c>
      <c r="C1570" s="662" t="s">
        <v>610</v>
      </c>
      <c r="D1570" s="663" t="s">
        <v>3990</v>
      </c>
      <c r="E1570" s="662" t="s">
        <v>616</v>
      </c>
      <c r="F1570" s="663" t="s">
        <v>3992</v>
      </c>
      <c r="G1570" s="662" t="s">
        <v>653</v>
      </c>
      <c r="H1570" s="662" t="s">
        <v>3894</v>
      </c>
      <c r="I1570" s="662" t="s">
        <v>237</v>
      </c>
      <c r="J1570" s="662" t="s">
        <v>3895</v>
      </c>
      <c r="K1570" s="662" t="s">
        <v>3896</v>
      </c>
      <c r="L1570" s="664">
        <v>34.765000000000001</v>
      </c>
      <c r="M1570" s="664">
        <v>2</v>
      </c>
      <c r="N1570" s="665">
        <v>69.53</v>
      </c>
    </row>
    <row r="1571" spans="1:14" ht="14.4" customHeight="1" x14ac:dyDescent="0.3">
      <c r="A1571" s="660" t="s">
        <v>588</v>
      </c>
      <c r="B1571" s="661" t="s">
        <v>589</v>
      </c>
      <c r="C1571" s="662" t="s">
        <v>610</v>
      </c>
      <c r="D1571" s="663" t="s">
        <v>3990</v>
      </c>
      <c r="E1571" s="662" t="s">
        <v>616</v>
      </c>
      <c r="F1571" s="663" t="s">
        <v>3992</v>
      </c>
      <c r="G1571" s="662" t="s">
        <v>653</v>
      </c>
      <c r="H1571" s="662" t="s">
        <v>3897</v>
      </c>
      <c r="I1571" s="662" t="s">
        <v>237</v>
      </c>
      <c r="J1571" s="662" t="s">
        <v>3898</v>
      </c>
      <c r="K1571" s="662" t="s">
        <v>3899</v>
      </c>
      <c r="L1571" s="664">
        <v>61.531746031746025</v>
      </c>
      <c r="M1571" s="664">
        <v>7</v>
      </c>
      <c r="N1571" s="665">
        <v>430.72222222222217</v>
      </c>
    </row>
    <row r="1572" spans="1:14" ht="14.4" customHeight="1" x14ac:dyDescent="0.3">
      <c r="A1572" s="660" t="s">
        <v>588</v>
      </c>
      <c r="B1572" s="661" t="s">
        <v>589</v>
      </c>
      <c r="C1572" s="662" t="s">
        <v>610</v>
      </c>
      <c r="D1572" s="663" t="s">
        <v>3990</v>
      </c>
      <c r="E1572" s="662" t="s">
        <v>616</v>
      </c>
      <c r="F1572" s="663" t="s">
        <v>3992</v>
      </c>
      <c r="G1572" s="662" t="s">
        <v>653</v>
      </c>
      <c r="H1572" s="662" t="s">
        <v>3900</v>
      </c>
      <c r="I1572" s="662" t="s">
        <v>237</v>
      </c>
      <c r="J1572" s="662" t="s">
        <v>3901</v>
      </c>
      <c r="K1572" s="662"/>
      <c r="L1572" s="664">
        <v>197.65940433539618</v>
      </c>
      <c r="M1572" s="664">
        <v>1</v>
      </c>
      <c r="N1572" s="665">
        <v>197.65940433539618</v>
      </c>
    </row>
    <row r="1573" spans="1:14" ht="14.4" customHeight="1" x14ac:dyDescent="0.3">
      <c r="A1573" s="660" t="s">
        <v>588</v>
      </c>
      <c r="B1573" s="661" t="s">
        <v>589</v>
      </c>
      <c r="C1573" s="662" t="s">
        <v>610</v>
      </c>
      <c r="D1573" s="663" t="s">
        <v>3990</v>
      </c>
      <c r="E1573" s="662" t="s">
        <v>3902</v>
      </c>
      <c r="F1573" s="663" t="s">
        <v>4000</v>
      </c>
      <c r="G1573" s="662" t="s">
        <v>653</v>
      </c>
      <c r="H1573" s="662" t="s">
        <v>3903</v>
      </c>
      <c r="I1573" s="662" t="s">
        <v>3904</v>
      </c>
      <c r="J1573" s="662" t="s">
        <v>3905</v>
      </c>
      <c r="K1573" s="662" t="s">
        <v>3906</v>
      </c>
      <c r="L1573" s="664">
        <v>297.79992632433584</v>
      </c>
      <c r="M1573" s="664">
        <v>2</v>
      </c>
      <c r="N1573" s="665">
        <v>595.59985264867169</v>
      </c>
    </row>
    <row r="1574" spans="1:14" ht="14.4" customHeight="1" x14ac:dyDescent="0.3">
      <c r="A1574" s="660" t="s">
        <v>588</v>
      </c>
      <c r="B1574" s="661" t="s">
        <v>589</v>
      </c>
      <c r="C1574" s="662" t="s">
        <v>613</v>
      </c>
      <c r="D1574" s="663" t="s">
        <v>3991</v>
      </c>
      <c r="E1574" s="662" t="s">
        <v>616</v>
      </c>
      <c r="F1574" s="663" t="s">
        <v>3992</v>
      </c>
      <c r="G1574" s="662" t="s">
        <v>653</v>
      </c>
      <c r="H1574" s="662" t="s">
        <v>3907</v>
      </c>
      <c r="I1574" s="662" t="s">
        <v>3908</v>
      </c>
      <c r="J1574" s="662" t="s">
        <v>1577</v>
      </c>
      <c r="K1574" s="662" t="s">
        <v>3909</v>
      </c>
      <c r="L1574" s="664">
        <v>0</v>
      </c>
      <c r="M1574" s="664">
        <v>0</v>
      </c>
      <c r="N1574" s="665">
        <v>0</v>
      </c>
    </row>
    <row r="1575" spans="1:14" ht="14.4" customHeight="1" x14ac:dyDescent="0.3">
      <c r="A1575" s="660" t="s">
        <v>588</v>
      </c>
      <c r="B1575" s="661" t="s">
        <v>589</v>
      </c>
      <c r="C1575" s="662" t="s">
        <v>613</v>
      </c>
      <c r="D1575" s="663" t="s">
        <v>3991</v>
      </c>
      <c r="E1575" s="662" t="s">
        <v>616</v>
      </c>
      <c r="F1575" s="663" t="s">
        <v>3992</v>
      </c>
      <c r="G1575" s="662" t="s">
        <v>653</v>
      </c>
      <c r="H1575" s="662" t="s">
        <v>3807</v>
      </c>
      <c r="I1575" s="662" t="s">
        <v>3808</v>
      </c>
      <c r="J1575" s="662" t="s">
        <v>3809</v>
      </c>
      <c r="K1575" s="662" t="s">
        <v>3810</v>
      </c>
      <c r="L1575" s="664">
        <v>22948.379999988858</v>
      </c>
      <c r="M1575" s="664">
        <v>3</v>
      </c>
      <c r="N1575" s="665">
        <v>68845.139999966574</v>
      </c>
    </row>
    <row r="1576" spans="1:14" ht="14.4" customHeight="1" x14ac:dyDescent="0.3">
      <c r="A1576" s="660" t="s">
        <v>588</v>
      </c>
      <c r="B1576" s="661" t="s">
        <v>589</v>
      </c>
      <c r="C1576" s="662" t="s">
        <v>613</v>
      </c>
      <c r="D1576" s="663" t="s">
        <v>3991</v>
      </c>
      <c r="E1576" s="662" t="s">
        <v>3840</v>
      </c>
      <c r="F1576" s="663" t="s">
        <v>3999</v>
      </c>
      <c r="G1576" s="662" t="s">
        <v>653</v>
      </c>
      <c r="H1576" s="662" t="s">
        <v>3910</v>
      </c>
      <c r="I1576" s="662" t="s">
        <v>3911</v>
      </c>
      <c r="J1576" s="662" t="s">
        <v>3843</v>
      </c>
      <c r="K1576" s="662" t="s">
        <v>3912</v>
      </c>
      <c r="L1576" s="664">
        <v>8067.3126004597598</v>
      </c>
      <c r="M1576" s="664">
        <v>446.93650880000013</v>
      </c>
      <c r="N1576" s="665">
        <v>3605576.5290477355</v>
      </c>
    </row>
    <row r="1577" spans="1:14" ht="14.4" customHeight="1" x14ac:dyDescent="0.3">
      <c r="A1577" s="660" t="s">
        <v>588</v>
      </c>
      <c r="B1577" s="661" t="s">
        <v>589</v>
      </c>
      <c r="C1577" s="662" t="s">
        <v>613</v>
      </c>
      <c r="D1577" s="663" t="s">
        <v>3991</v>
      </c>
      <c r="E1577" s="662" t="s">
        <v>3840</v>
      </c>
      <c r="F1577" s="663" t="s">
        <v>3999</v>
      </c>
      <c r="G1577" s="662" t="s">
        <v>653</v>
      </c>
      <c r="H1577" s="662" t="s">
        <v>3841</v>
      </c>
      <c r="I1577" s="662" t="s">
        <v>3842</v>
      </c>
      <c r="J1577" s="662" t="s">
        <v>3843</v>
      </c>
      <c r="K1577" s="662" t="s">
        <v>3844</v>
      </c>
      <c r="L1577" s="664">
        <v>31440.228774271542</v>
      </c>
      <c r="M1577" s="664">
        <v>263.87841109999999</v>
      </c>
      <c r="N1577" s="665">
        <v>8296397.6135752751</v>
      </c>
    </row>
    <row r="1578" spans="1:14" ht="14.4" customHeight="1" x14ac:dyDescent="0.3">
      <c r="A1578" s="660" t="s">
        <v>588</v>
      </c>
      <c r="B1578" s="661" t="s">
        <v>589</v>
      </c>
      <c r="C1578" s="662" t="s">
        <v>613</v>
      </c>
      <c r="D1578" s="663" t="s">
        <v>3991</v>
      </c>
      <c r="E1578" s="662" t="s">
        <v>3840</v>
      </c>
      <c r="F1578" s="663" t="s">
        <v>3999</v>
      </c>
      <c r="G1578" s="662" t="s">
        <v>653</v>
      </c>
      <c r="H1578" s="662" t="s">
        <v>3845</v>
      </c>
      <c r="I1578" s="662" t="s">
        <v>3846</v>
      </c>
      <c r="J1578" s="662" t="s">
        <v>3847</v>
      </c>
      <c r="K1578" s="662" t="s">
        <v>3848</v>
      </c>
      <c r="L1578" s="664">
        <v>26974.373698354961</v>
      </c>
      <c r="M1578" s="664">
        <v>3.7017766000000005</v>
      </c>
      <c r="N1578" s="665">
        <v>99853.10535622586</v>
      </c>
    </row>
    <row r="1579" spans="1:14" ht="14.4" customHeight="1" x14ac:dyDescent="0.3">
      <c r="A1579" s="660" t="s">
        <v>588</v>
      </c>
      <c r="B1579" s="661" t="s">
        <v>589</v>
      </c>
      <c r="C1579" s="662" t="s">
        <v>613</v>
      </c>
      <c r="D1579" s="663" t="s">
        <v>3991</v>
      </c>
      <c r="E1579" s="662" t="s">
        <v>3840</v>
      </c>
      <c r="F1579" s="663" t="s">
        <v>3999</v>
      </c>
      <c r="G1579" s="662" t="s">
        <v>653</v>
      </c>
      <c r="H1579" s="662" t="s">
        <v>3913</v>
      </c>
      <c r="I1579" s="662" t="s">
        <v>3914</v>
      </c>
      <c r="J1579" s="662" t="s">
        <v>3915</v>
      </c>
      <c r="K1579" s="662" t="s">
        <v>1956</v>
      </c>
      <c r="L1579" s="664">
        <v>25721.290634122732</v>
      </c>
      <c r="M1579" s="664">
        <v>38</v>
      </c>
      <c r="N1579" s="665">
        <v>977409.04409666383</v>
      </c>
    </row>
    <row r="1580" spans="1:14" ht="14.4" customHeight="1" x14ac:dyDescent="0.3">
      <c r="A1580" s="660" t="s">
        <v>588</v>
      </c>
      <c r="B1580" s="661" t="s">
        <v>589</v>
      </c>
      <c r="C1580" s="662" t="s">
        <v>613</v>
      </c>
      <c r="D1580" s="663" t="s">
        <v>3991</v>
      </c>
      <c r="E1580" s="662" t="s">
        <v>3840</v>
      </c>
      <c r="F1580" s="663" t="s">
        <v>3999</v>
      </c>
      <c r="G1580" s="662" t="s">
        <v>653</v>
      </c>
      <c r="H1580" s="662" t="s">
        <v>3916</v>
      </c>
      <c r="I1580" s="662" t="s">
        <v>3916</v>
      </c>
      <c r="J1580" s="662" t="s">
        <v>3915</v>
      </c>
      <c r="K1580" s="662" t="s">
        <v>3917</v>
      </c>
      <c r="L1580" s="664">
        <v>5230.4070731707316</v>
      </c>
      <c r="M1580" s="664">
        <v>41</v>
      </c>
      <c r="N1580" s="665">
        <v>214446.69</v>
      </c>
    </row>
    <row r="1581" spans="1:14" ht="14.4" customHeight="1" x14ac:dyDescent="0.3">
      <c r="A1581" s="660" t="s">
        <v>588</v>
      </c>
      <c r="B1581" s="661" t="s">
        <v>589</v>
      </c>
      <c r="C1581" s="662" t="s">
        <v>613</v>
      </c>
      <c r="D1581" s="663" t="s">
        <v>3991</v>
      </c>
      <c r="E1581" s="662" t="s">
        <v>3840</v>
      </c>
      <c r="F1581" s="663" t="s">
        <v>3999</v>
      </c>
      <c r="G1581" s="662" t="s">
        <v>653</v>
      </c>
      <c r="H1581" s="662" t="s">
        <v>3918</v>
      </c>
      <c r="I1581" s="662" t="s">
        <v>3918</v>
      </c>
      <c r="J1581" s="662" t="s">
        <v>3919</v>
      </c>
      <c r="K1581" s="662" t="s">
        <v>3920</v>
      </c>
      <c r="L1581" s="664">
        <v>70719.774726799398</v>
      </c>
      <c r="M1581" s="664">
        <v>59</v>
      </c>
      <c r="N1581" s="665">
        <v>4172466.7088811644</v>
      </c>
    </row>
    <row r="1582" spans="1:14" ht="14.4" customHeight="1" x14ac:dyDescent="0.3">
      <c r="A1582" s="660" t="s">
        <v>588</v>
      </c>
      <c r="B1582" s="661" t="s">
        <v>589</v>
      </c>
      <c r="C1582" s="662" t="s">
        <v>613</v>
      </c>
      <c r="D1582" s="663" t="s">
        <v>3991</v>
      </c>
      <c r="E1582" s="662" t="s">
        <v>3840</v>
      </c>
      <c r="F1582" s="663" t="s">
        <v>3999</v>
      </c>
      <c r="G1582" s="662" t="s">
        <v>653</v>
      </c>
      <c r="H1582" s="662" t="s">
        <v>3849</v>
      </c>
      <c r="I1582" s="662" t="s">
        <v>3849</v>
      </c>
      <c r="J1582" s="662" t="s">
        <v>3850</v>
      </c>
      <c r="K1582" s="662" t="s">
        <v>3851</v>
      </c>
      <c r="L1582" s="664">
        <v>9491.3999771529034</v>
      </c>
      <c r="M1582" s="664">
        <v>45.52000000000001</v>
      </c>
      <c r="N1582" s="665">
        <v>432048.52696000022</v>
      </c>
    </row>
    <row r="1583" spans="1:14" ht="14.4" customHeight="1" x14ac:dyDescent="0.3">
      <c r="A1583" s="660" t="s">
        <v>588</v>
      </c>
      <c r="B1583" s="661" t="s">
        <v>589</v>
      </c>
      <c r="C1583" s="662" t="s">
        <v>613</v>
      </c>
      <c r="D1583" s="663" t="s">
        <v>3991</v>
      </c>
      <c r="E1583" s="662" t="s">
        <v>3840</v>
      </c>
      <c r="F1583" s="663" t="s">
        <v>3999</v>
      </c>
      <c r="G1583" s="662" t="s">
        <v>653</v>
      </c>
      <c r="H1583" s="662" t="s">
        <v>3921</v>
      </c>
      <c r="I1583" s="662" t="s">
        <v>3922</v>
      </c>
      <c r="J1583" s="662" t="s">
        <v>3923</v>
      </c>
      <c r="K1583" s="662" t="s">
        <v>3924</v>
      </c>
      <c r="L1583" s="664">
        <v>106474.02666666667</v>
      </c>
      <c r="M1583" s="664">
        <v>3</v>
      </c>
      <c r="N1583" s="665">
        <v>319422.08000000002</v>
      </c>
    </row>
    <row r="1584" spans="1:14" ht="14.4" customHeight="1" x14ac:dyDescent="0.3">
      <c r="A1584" s="660" t="s">
        <v>588</v>
      </c>
      <c r="B1584" s="661" t="s">
        <v>589</v>
      </c>
      <c r="C1584" s="662" t="s">
        <v>613</v>
      </c>
      <c r="D1584" s="663" t="s">
        <v>3991</v>
      </c>
      <c r="E1584" s="662" t="s">
        <v>3840</v>
      </c>
      <c r="F1584" s="663" t="s">
        <v>3999</v>
      </c>
      <c r="G1584" s="662" t="s">
        <v>653</v>
      </c>
      <c r="H1584" s="662" t="s">
        <v>3925</v>
      </c>
      <c r="I1584" s="662" t="s">
        <v>3926</v>
      </c>
      <c r="J1584" s="662" t="s">
        <v>3927</v>
      </c>
      <c r="K1584" s="662" t="s">
        <v>3928</v>
      </c>
      <c r="L1584" s="664">
        <v>14517.306009176629</v>
      </c>
      <c r="M1584" s="664">
        <v>1722.9054318000003</v>
      </c>
      <c r="N1584" s="665">
        <v>25011945.378313199</v>
      </c>
    </row>
    <row r="1585" spans="1:14" ht="14.4" customHeight="1" x14ac:dyDescent="0.3">
      <c r="A1585" s="660" t="s">
        <v>588</v>
      </c>
      <c r="B1585" s="661" t="s">
        <v>589</v>
      </c>
      <c r="C1585" s="662" t="s">
        <v>613</v>
      </c>
      <c r="D1585" s="663" t="s">
        <v>3991</v>
      </c>
      <c r="E1585" s="662" t="s">
        <v>3840</v>
      </c>
      <c r="F1585" s="663" t="s">
        <v>3999</v>
      </c>
      <c r="G1585" s="662" t="s">
        <v>653</v>
      </c>
      <c r="H1585" s="662" t="s">
        <v>3929</v>
      </c>
      <c r="I1585" s="662" t="s">
        <v>3930</v>
      </c>
      <c r="J1585" s="662" t="s">
        <v>3931</v>
      </c>
      <c r="K1585" s="662" t="s">
        <v>3932</v>
      </c>
      <c r="L1585" s="664">
        <v>29822.504703052953</v>
      </c>
      <c r="M1585" s="664">
        <v>48</v>
      </c>
      <c r="N1585" s="665">
        <v>1431480.2257465417</v>
      </c>
    </row>
    <row r="1586" spans="1:14" ht="14.4" customHeight="1" x14ac:dyDescent="0.3">
      <c r="A1586" s="660" t="s">
        <v>588</v>
      </c>
      <c r="B1586" s="661" t="s">
        <v>589</v>
      </c>
      <c r="C1586" s="662" t="s">
        <v>613</v>
      </c>
      <c r="D1586" s="663" t="s">
        <v>3991</v>
      </c>
      <c r="E1586" s="662" t="s">
        <v>3840</v>
      </c>
      <c r="F1586" s="663" t="s">
        <v>3999</v>
      </c>
      <c r="G1586" s="662" t="s">
        <v>653</v>
      </c>
      <c r="H1586" s="662" t="s">
        <v>3933</v>
      </c>
      <c r="I1586" s="662" t="s">
        <v>3934</v>
      </c>
      <c r="J1586" s="662" t="s">
        <v>3935</v>
      </c>
      <c r="K1586" s="662" t="s">
        <v>3936</v>
      </c>
      <c r="L1586" s="664">
        <v>60436.580921947017</v>
      </c>
      <c r="M1586" s="664">
        <v>48</v>
      </c>
      <c r="N1586" s="665">
        <v>2900955.8842534567</v>
      </c>
    </row>
    <row r="1587" spans="1:14" ht="14.4" customHeight="1" x14ac:dyDescent="0.3">
      <c r="A1587" s="660" t="s">
        <v>588</v>
      </c>
      <c r="B1587" s="661" t="s">
        <v>589</v>
      </c>
      <c r="C1587" s="662" t="s">
        <v>613</v>
      </c>
      <c r="D1587" s="663" t="s">
        <v>3991</v>
      </c>
      <c r="E1587" s="662" t="s">
        <v>3840</v>
      </c>
      <c r="F1587" s="663" t="s">
        <v>3999</v>
      </c>
      <c r="G1587" s="662" t="s">
        <v>653</v>
      </c>
      <c r="H1587" s="662" t="s">
        <v>3937</v>
      </c>
      <c r="I1587" s="662" t="s">
        <v>3938</v>
      </c>
      <c r="J1587" s="662" t="s">
        <v>3939</v>
      </c>
      <c r="K1587" s="662" t="s">
        <v>3940</v>
      </c>
      <c r="L1587" s="664">
        <v>116279.66707317089</v>
      </c>
      <c r="M1587" s="664">
        <v>123</v>
      </c>
      <c r="N1587" s="665">
        <v>14302399.050000019</v>
      </c>
    </row>
    <row r="1588" spans="1:14" ht="14.4" customHeight="1" x14ac:dyDescent="0.3">
      <c r="A1588" s="660" t="s">
        <v>588</v>
      </c>
      <c r="B1588" s="661" t="s">
        <v>589</v>
      </c>
      <c r="C1588" s="662" t="s">
        <v>613</v>
      </c>
      <c r="D1588" s="663" t="s">
        <v>3991</v>
      </c>
      <c r="E1588" s="662" t="s">
        <v>3840</v>
      </c>
      <c r="F1588" s="663" t="s">
        <v>3999</v>
      </c>
      <c r="G1588" s="662" t="s">
        <v>653</v>
      </c>
      <c r="H1588" s="662" t="s">
        <v>3941</v>
      </c>
      <c r="I1588" s="662" t="s">
        <v>3942</v>
      </c>
      <c r="J1588" s="662" t="s">
        <v>3943</v>
      </c>
      <c r="K1588" s="662" t="s">
        <v>3944</v>
      </c>
      <c r="L1588" s="664">
        <v>86988.355624999982</v>
      </c>
      <c r="M1588" s="664">
        <v>16</v>
      </c>
      <c r="N1588" s="665">
        <v>1391813.6899999997</v>
      </c>
    </row>
    <row r="1589" spans="1:14" ht="14.4" customHeight="1" x14ac:dyDescent="0.3">
      <c r="A1589" s="660" t="s">
        <v>588</v>
      </c>
      <c r="B1589" s="661" t="s">
        <v>589</v>
      </c>
      <c r="C1589" s="662" t="s">
        <v>613</v>
      </c>
      <c r="D1589" s="663" t="s">
        <v>3991</v>
      </c>
      <c r="E1589" s="662" t="s">
        <v>3840</v>
      </c>
      <c r="F1589" s="663" t="s">
        <v>3999</v>
      </c>
      <c r="G1589" s="662" t="s">
        <v>653</v>
      </c>
      <c r="H1589" s="662" t="s">
        <v>3945</v>
      </c>
      <c r="I1589" s="662" t="s">
        <v>3946</v>
      </c>
      <c r="J1589" s="662" t="s">
        <v>3947</v>
      </c>
      <c r="K1589" s="662" t="s">
        <v>3948</v>
      </c>
      <c r="L1589" s="664">
        <v>5287.5921019705938</v>
      </c>
      <c r="M1589" s="664">
        <v>2119.2279999999978</v>
      </c>
      <c r="N1589" s="665">
        <v>11205613.235074926</v>
      </c>
    </row>
    <row r="1590" spans="1:14" ht="14.4" customHeight="1" x14ac:dyDescent="0.3">
      <c r="A1590" s="660" t="s">
        <v>588</v>
      </c>
      <c r="B1590" s="661" t="s">
        <v>589</v>
      </c>
      <c r="C1590" s="662" t="s">
        <v>613</v>
      </c>
      <c r="D1590" s="663" t="s">
        <v>3991</v>
      </c>
      <c r="E1590" s="662" t="s">
        <v>3840</v>
      </c>
      <c r="F1590" s="663" t="s">
        <v>3999</v>
      </c>
      <c r="G1590" s="662" t="s">
        <v>653</v>
      </c>
      <c r="H1590" s="662" t="s">
        <v>3949</v>
      </c>
      <c r="I1590" s="662" t="s">
        <v>3950</v>
      </c>
      <c r="J1590" s="662" t="s">
        <v>3951</v>
      </c>
      <c r="K1590" s="662" t="s">
        <v>3952</v>
      </c>
      <c r="L1590" s="664">
        <v>21909.829999999998</v>
      </c>
      <c r="M1590" s="664">
        <v>8</v>
      </c>
      <c r="N1590" s="665">
        <v>175278.63999999998</v>
      </c>
    </row>
    <row r="1591" spans="1:14" ht="14.4" customHeight="1" x14ac:dyDescent="0.3">
      <c r="A1591" s="660" t="s">
        <v>588</v>
      </c>
      <c r="B1591" s="661" t="s">
        <v>589</v>
      </c>
      <c r="C1591" s="662" t="s">
        <v>613</v>
      </c>
      <c r="D1591" s="663" t="s">
        <v>3991</v>
      </c>
      <c r="E1591" s="662" t="s">
        <v>3840</v>
      </c>
      <c r="F1591" s="663" t="s">
        <v>3999</v>
      </c>
      <c r="G1591" s="662" t="s">
        <v>653</v>
      </c>
      <c r="H1591" s="662" t="s">
        <v>3953</v>
      </c>
      <c r="I1591" s="662" t="s">
        <v>3954</v>
      </c>
      <c r="J1591" s="662" t="s">
        <v>3955</v>
      </c>
      <c r="K1591" s="662" t="s">
        <v>3956</v>
      </c>
      <c r="L1591" s="664">
        <v>11240.620811675011</v>
      </c>
      <c r="M1591" s="664">
        <v>462.38800000000015</v>
      </c>
      <c r="N1591" s="665">
        <v>5197528.1758687869</v>
      </c>
    </row>
    <row r="1592" spans="1:14" ht="14.4" customHeight="1" x14ac:dyDescent="0.3">
      <c r="A1592" s="660" t="s">
        <v>588</v>
      </c>
      <c r="B1592" s="661" t="s">
        <v>589</v>
      </c>
      <c r="C1592" s="662" t="s">
        <v>613</v>
      </c>
      <c r="D1592" s="663" t="s">
        <v>3991</v>
      </c>
      <c r="E1592" s="662" t="s">
        <v>3840</v>
      </c>
      <c r="F1592" s="663" t="s">
        <v>3999</v>
      </c>
      <c r="G1592" s="662" t="s">
        <v>653</v>
      </c>
      <c r="H1592" s="662" t="s">
        <v>3957</v>
      </c>
      <c r="I1592" s="662" t="s">
        <v>3957</v>
      </c>
      <c r="J1592" s="662" t="s">
        <v>3958</v>
      </c>
      <c r="K1592" s="662" t="s">
        <v>1228</v>
      </c>
      <c r="L1592" s="664">
        <v>92505.502921528241</v>
      </c>
      <c r="M1592" s="664">
        <v>69</v>
      </c>
      <c r="N1592" s="665">
        <v>6382879.7015854483</v>
      </c>
    </row>
    <row r="1593" spans="1:14" ht="14.4" customHeight="1" x14ac:dyDescent="0.3">
      <c r="A1593" s="660" t="s">
        <v>588</v>
      </c>
      <c r="B1593" s="661" t="s">
        <v>589</v>
      </c>
      <c r="C1593" s="662" t="s">
        <v>613</v>
      </c>
      <c r="D1593" s="663" t="s">
        <v>3991</v>
      </c>
      <c r="E1593" s="662" t="s">
        <v>3840</v>
      </c>
      <c r="F1593" s="663" t="s">
        <v>3999</v>
      </c>
      <c r="G1593" s="662" t="s">
        <v>653</v>
      </c>
      <c r="H1593" s="662" t="s">
        <v>3959</v>
      </c>
      <c r="I1593" s="662" t="s">
        <v>3959</v>
      </c>
      <c r="J1593" s="662" t="s">
        <v>3960</v>
      </c>
      <c r="K1593" s="662" t="s">
        <v>3961</v>
      </c>
      <c r="L1593" s="664">
        <v>24201.890000000007</v>
      </c>
      <c r="M1593" s="664">
        <v>42</v>
      </c>
      <c r="N1593" s="665">
        <v>1016479.3800000004</v>
      </c>
    </row>
    <row r="1594" spans="1:14" ht="14.4" customHeight="1" x14ac:dyDescent="0.3">
      <c r="A1594" s="660" t="s">
        <v>588</v>
      </c>
      <c r="B1594" s="661" t="s">
        <v>589</v>
      </c>
      <c r="C1594" s="662" t="s">
        <v>613</v>
      </c>
      <c r="D1594" s="663" t="s">
        <v>3991</v>
      </c>
      <c r="E1594" s="662" t="s">
        <v>3840</v>
      </c>
      <c r="F1594" s="663" t="s">
        <v>3999</v>
      </c>
      <c r="G1594" s="662" t="s">
        <v>653</v>
      </c>
      <c r="H1594" s="662" t="s">
        <v>3962</v>
      </c>
      <c r="I1594" s="662" t="s">
        <v>3962</v>
      </c>
      <c r="J1594" s="662" t="s">
        <v>3963</v>
      </c>
      <c r="K1594" s="662" t="s">
        <v>3964</v>
      </c>
      <c r="L1594" s="664">
        <v>80102.030000000042</v>
      </c>
      <c r="M1594" s="664">
        <v>84</v>
      </c>
      <c r="N1594" s="665">
        <v>6728570.5200000033</v>
      </c>
    </row>
    <row r="1595" spans="1:14" ht="14.4" customHeight="1" x14ac:dyDescent="0.3">
      <c r="A1595" s="660" t="s">
        <v>588</v>
      </c>
      <c r="B1595" s="661" t="s">
        <v>589</v>
      </c>
      <c r="C1595" s="662" t="s">
        <v>613</v>
      </c>
      <c r="D1595" s="663" t="s">
        <v>3991</v>
      </c>
      <c r="E1595" s="662" t="s">
        <v>3840</v>
      </c>
      <c r="F1595" s="663" t="s">
        <v>3999</v>
      </c>
      <c r="G1595" s="662" t="s">
        <v>653</v>
      </c>
      <c r="H1595" s="662" t="s">
        <v>3965</v>
      </c>
      <c r="I1595" s="662" t="s">
        <v>3808</v>
      </c>
      <c r="J1595" s="662" t="s">
        <v>3966</v>
      </c>
      <c r="K1595" s="662" t="s">
        <v>1221</v>
      </c>
      <c r="L1595" s="664">
        <v>69041.055263158778</v>
      </c>
      <c r="M1595" s="664">
        <v>19</v>
      </c>
      <c r="N1595" s="665">
        <v>1311780.0500000168</v>
      </c>
    </row>
    <row r="1596" spans="1:14" ht="14.4" customHeight="1" x14ac:dyDescent="0.3">
      <c r="A1596" s="660" t="s">
        <v>588</v>
      </c>
      <c r="B1596" s="661" t="s">
        <v>589</v>
      </c>
      <c r="C1596" s="662" t="s">
        <v>613</v>
      </c>
      <c r="D1596" s="663" t="s">
        <v>3991</v>
      </c>
      <c r="E1596" s="662" t="s">
        <v>3840</v>
      </c>
      <c r="F1596" s="663" t="s">
        <v>3999</v>
      </c>
      <c r="G1596" s="662" t="s">
        <v>653</v>
      </c>
      <c r="H1596" s="662" t="s">
        <v>3967</v>
      </c>
      <c r="I1596" s="662" t="s">
        <v>3968</v>
      </c>
      <c r="J1596" s="662" t="s">
        <v>3969</v>
      </c>
      <c r="K1596" s="662" t="s">
        <v>2868</v>
      </c>
      <c r="L1596" s="664">
        <v>16992.038885514576</v>
      </c>
      <c r="M1596" s="664">
        <v>20</v>
      </c>
      <c r="N1596" s="665">
        <v>339840.7777102915</v>
      </c>
    </row>
    <row r="1597" spans="1:14" ht="14.4" customHeight="1" x14ac:dyDescent="0.3">
      <c r="A1597" s="660" t="s">
        <v>588</v>
      </c>
      <c r="B1597" s="661" t="s">
        <v>589</v>
      </c>
      <c r="C1597" s="662" t="s">
        <v>613</v>
      </c>
      <c r="D1597" s="663" t="s">
        <v>3991</v>
      </c>
      <c r="E1597" s="662" t="s">
        <v>3840</v>
      </c>
      <c r="F1597" s="663" t="s">
        <v>3999</v>
      </c>
      <c r="G1597" s="662" t="s">
        <v>653</v>
      </c>
      <c r="H1597" s="662" t="s">
        <v>3970</v>
      </c>
      <c r="I1597" s="662" t="s">
        <v>3970</v>
      </c>
      <c r="J1597" s="662" t="s">
        <v>3971</v>
      </c>
      <c r="K1597" s="662" t="s">
        <v>3972</v>
      </c>
      <c r="L1597" s="664">
        <v>92785.299999999872</v>
      </c>
      <c r="M1597" s="664">
        <v>88</v>
      </c>
      <c r="N1597" s="665">
        <v>8165106.3999999892</v>
      </c>
    </row>
    <row r="1598" spans="1:14" ht="14.4" customHeight="1" x14ac:dyDescent="0.3">
      <c r="A1598" s="660" t="s">
        <v>588</v>
      </c>
      <c r="B1598" s="661" t="s">
        <v>589</v>
      </c>
      <c r="C1598" s="662" t="s">
        <v>613</v>
      </c>
      <c r="D1598" s="663" t="s">
        <v>3991</v>
      </c>
      <c r="E1598" s="662" t="s">
        <v>3840</v>
      </c>
      <c r="F1598" s="663" t="s">
        <v>3999</v>
      </c>
      <c r="G1598" s="662" t="s">
        <v>653</v>
      </c>
      <c r="H1598" s="662" t="s">
        <v>3973</v>
      </c>
      <c r="I1598" s="662" t="s">
        <v>3973</v>
      </c>
      <c r="J1598" s="662" t="s">
        <v>3974</v>
      </c>
      <c r="K1598" s="662" t="s">
        <v>1956</v>
      </c>
      <c r="L1598" s="664">
        <v>97825.06</v>
      </c>
      <c r="M1598" s="664">
        <v>6</v>
      </c>
      <c r="N1598" s="665">
        <v>586950.36</v>
      </c>
    </row>
    <row r="1599" spans="1:14" ht="14.4" customHeight="1" x14ac:dyDescent="0.3">
      <c r="A1599" s="660" t="s">
        <v>588</v>
      </c>
      <c r="B1599" s="661" t="s">
        <v>589</v>
      </c>
      <c r="C1599" s="662" t="s">
        <v>613</v>
      </c>
      <c r="D1599" s="663" t="s">
        <v>3991</v>
      </c>
      <c r="E1599" s="662" t="s">
        <v>3840</v>
      </c>
      <c r="F1599" s="663" t="s">
        <v>3999</v>
      </c>
      <c r="G1599" s="662" t="s">
        <v>653</v>
      </c>
      <c r="H1599" s="662" t="s">
        <v>3975</v>
      </c>
      <c r="I1599" s="662" t="s">
        <v>3975</v>
      </c>
      <c r="J1599" s="662" t="s">
        <v>3974</v>
      </c>
      <c r="K1599" s="662" t="s">
        <v>3976</v>
      </c>
      <c r="L1599" s="664">
        <v>391298.37999999995</v>
      </c>
      <c r="M1599" s="664">
        <v>6</v>
      </c>
      <c r="N1599" s="665">
        <v>2347790.2799999998</v>
      </c>
    </row>
    <row r="1600" spans="1:14" ht="14.4" customHeight="1" x14ac:dyDescent="0.3">
      <c r="A1600" s="660" t="s">
        <v>588</v>
      </c>
      <c r="B1600" s="661" t="s">
        <v>589</v>
      </c>
      <c r="C1600" s="662" t="s">
        <v>613</v>
      </c>
      <c r="D1600" s="663" t="s">
        <v>3991</v>
      </c>
      <c r="E1600" s="662" t="s">
        <v>3840</v>
      </c>
      <c r="F1600" s="663" t="s">
        <v>3999</v>
      </c>
      <c r="G1600" s="662" t="s">
        <v>653</v>
      </c>
      <c r="H1600" s="662" t="s">
        <v>3852</v>
      </c>
      <c r="I1600" s="662" t="s">
        <v>3852</v>
      </c>
      <c r="J1600" s="662" t="s">
        <v>3853</v>
      </c>
      <c r="K1600" s="662" t="s">
        <v>3854</v>
      </c>
      <c r="L1600" s="664">
        <v>82234.672484689727</v>
      </c>
      <c r="M1600" s="664">
        <v>25</v>
      </c>
      <c r="N1600" s="665">
        <v>2055866.8121172432</v>
      </c>
    </row>
    <row r="1601" spans="1:14" ht="14.4" customHeight="1" x14ac:dyDescent="0.3">
      <c r="A1601" s="660" t="s">
        <v>588</v>
      </c>
      <c r="B1601" s="661" t="s">
        <v>589</v>
      </c>
      <c r="C1601" s="662" t="s">
        <v>613</v>
      </c>
      <c r="D1601" s="663" t="s">
        <v>3991</v>
      </c>
      <c r="E1601" s="662" t="s">
        <v>3840</v>
      </c>
      <c r="F1601" s="663" t="s">
        <v>3999</v>
      </c>
      <c r="G1601" s="662" t="s">
        <v>653</v>
      </c>
      <c r="H1601" s="662" t="s">
        <v>3855</v>
      </c>
      <c r="I1601" s="662" t="s">
        <v>3855</v>
      </c>
      <c r="J1601" s="662" t="s">
        <v>3856</v>
      </c>
      <c r="K1601" s="662" t="s">
        <v>3857</v>
      </c>
      <c r="L1601" s="664">
        <v>44591.893455229118</v>
      </c>
      <c r="M1601" s="664">
        <v>110</v>
      </c>
      <c r="N1601" s="665">
        <v>4905108.2800752027</v>
      </c>
    </row>
    <row r="1602" spans="1:14" ht="14.4" customHeight="1" x14ac:dyDescent="0.3">
      <c r="A1602" s="660" t="s">
        <v>588</v>
      </c>
      <c r="B1602" s="661" t="s">
        <v>589</v>
      </c>
      <c r="C1602" s="662" t="s">
        <v>613</v>
      </c>
      <c r="D1602" s="663" t="s">
        <v>3991</v>
      </c>
      <c r="E1602" s="662" t="s">
        <v>3840</v>
      </c>
      <c r="F1602" s="663" t="s">
        <v>3999</v>
      </c>
      <c r="G1602" s="662" t="s">
        <v>653</v>
      </c>
      <c r="H1602" s="662" t="s">
        <v>3858</v>
      </c>
      <c r="I1602" s="662" t="s">
        <v>3858</v>
      </c>
      <c r="J1602" s="662" t="s">
        <v>3859</v>
      </c>
      <c r="K1602" s="662" t="s">
        <v>3860</v>
      </c>
      <c r="L1602" s="664">
        <v>8247.3171428571422</v>
      </c>
      <c r="M1602" s="664">
        <v>7</v>
      </c>
      <c r="N1602" s="665">
        <v>57731.22</v>
      </c>
    </row>
    <row r="1603" spans="1:14" ht="14.4" customHeight="1" x14ac:dyDescent="0.3">
      <c r="A1603" s="660" t="s">
        <v>588</v>
      </c>
      <c r="B1603" s="661" t="s">
        <v>589</v>
      </c>
      <c r="C1603" s="662" t="s">
        <v>613</v>
      </c>
      <c r="D1603" s="663" t="s">
        <v>3991</v>
      </c>
      <c r="E1603" s="662" t="s">
        <v>3840</v>
      </c>
      <c r="F1603" s="663" t="s">
        <v>3999</v>
      </c>
      <c r="G1603" s="662" t="s">
        <v>653</v>
      </c>
      <c r="H1603" s="662" t="s">
        <v>3977</v>
      </c>
      <c r="I1603" s="662" t="s">
        <v>3977</v>
      </c>
      <c r="J1603" s="662" t="s">
        <v>3978</v>
      </c>
      <c r="K1603" s="662" t="s">
        <v>3979</v>
      </c>
      <c r="L1603" s="664">
        <v>21609.360000000001</v>
      </c>
      <c r="M1603" s="664">
        <v>3</v>
      </c>
      <c r="N1603" s="665">
        <v>64828.08</v>
      </c>
    </row>
    <row r="1604" spans="1:14" ht="14.4" customHeight="1" x14ac:dyDescent="0.3">
      <c r="A1604" s="660" t="s">
        <v>588</v>
      </c>
      <c r="B1604" s="661" t="s">
        <v>589</v>
      </c>
      <c r="C1604" s="662" t="s">
        <v>613</v>
      </c>
      <c r="D1604" s="663" t="s">
        <v>3991</v>
      </c>
      <c r="E1604" s="662" t="s">
        <v>3840</v>
      </c>
      <c r="F1604" s="663" t="s">
        <v>3999</v>
      </c>
      <c r="G1604" s="662" t="s">
        <v>2238</v>
      </c>
      <c r="H1604" s="662" t="s">
        <v>3980</v>
      </c>
      <c r="I1604" s="662" t="s">
        <v>3981</v>
      </c>
      <c r="J1604" s="662" t="s">
        <v>3982</v>
      </c>
      <c r="K1604" s="662" t="s">
        <v>3983</v>
      </c>
      <c r="L1604" s="664">
        <v>59093.470929449963</v>
      </c>
      <c r="M1604" s="664">
        <v>298</v>
      </c>
      <c r="N1604" s="665">
        <v>17609854.336976089</v>
      </c>
    </row>
    <row r="1605" spans="1:14" ht="14.4" customHeight="1" x14ac:dyDescent="0.3">
      <c r="A1605" s="660" t="s">
        <v>588</v>
      </c>
      <c r="B1605" s="661" t="s">
        <v>589</v>
      </c>
      <c r="C1605" s="662" t="s">
        <v>613</v>
      </c>
      <c r="D1605" s="663" t="s">
        <v>3991</v>
      </c>
      <c r="E1605" s="662" t="s">
        <v>3840</v>
      </c>
      <c r="F1605" s="663" t="s">
        <v>3999</v>
      </c>
      <c r="G1605" s="662" t="s">
        <v>2238</v>
      </c>
      <c r="H1605" s="662" t="s">
        <v>3984</v>
      </c>
      <c r="I1605" s="662" t="s">
        <v>3984</v>
      </c>
      <c r="J1605" s="662" t="s">
        <v>3982</v>
      </c>
      <c r="K1605" s="662" t="s">
        <v>3985</v>
      </c>
      <c r="L1605" s="664">
        <v>176927.63042124413</v>
      </c>
      <c r="M1605" s="664">
        <v>51</v>
      </c>
      <c r="N1605" s="665">
        <v>9023309.1514834501</v>
      </c>
    </row>
    <row r="1606" spans="1:14" ht="14.4" customHeight="1" thickBot="1" x14ac:dyDescent="0.35">
      <c r="A1606" s="666" t="s">
        <v>588</v>
      </c>
      <c r="B1606" s="667" t="s">
        <v>589</v>
      </c>
      <c r="C1606" s="668" t="s">
        <v>613</v>
      </c>
      <c r="D1606" s="669" t="s">
        <v>3991</v>
      </c>
      <c r="E1606" s="668" t="s">
        <v>3749</v>
      </c>
      <c r="F1606" s="669" t="s">
        <v>3998</v>
      </c>
      <c r="G1606" s="668" t="s">
        <v>653</v>
      </c>
      <c r="H1606" s="668" t="s">
        <v>3861</v>
      </c>
      <c r="I1606" s="668" t="s">
        <v>3862</v>
      </c>
      <c r="J1606" s="668" t="s">
        <v>3863</v>
      </c>
      <c r="K1606" s="668"/>
      <c r="L1606" s="670">
        <v>124493.25</v>
      </c>
      <c r="M1606" s="670">
        <v>1</v>
      </c>
      <c r="N1606" s="671">
        <v>124493.25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4001</v>
      </c>
      <c r="B5" s="658">
        <v>1759679.3692169697</v>
      </c>
      <c r="C5" s="676">
        <v>0.24710716562815108</v>
      </c>
      <c r="D5" s="658">
        <v>5361438.9712562067</v>
      </c>
      <c r="E5" s="676">
        <v>0.75289283437184884</v>
      </c>
      <c r="F5" s="659">
        <v>7121118.3404731769</v>
      </c>
    </row>
    <row r="6" spans="1:6" ht="14.4" customHeight="1" x14ac:dyDescent="0.3">
      <c r="A6" s="687" t="s">
        <v>4002</v>
      </c>
      <c r="B6" s="664">
        <v>45856.001870857792</v>
      </c>
      <c r="C6" s="677">
        <v>5.4938940018884948E-2</v>
      </c>
      <c r="D6" s="664">
        <v>788816.12422212935</v>
      </c>
      <c r="E6" s="677">
        <v>0.94506105998111511</v>
      </c>
      <c r="F6" s="665">
        <v>834672.12609298714</v>
      </c>
    </row>
    <row r="7" spans="1:6" ht="14.4" customHeight="1" x14ac:dyDescent="0.3">
      <c r="A7" s="687" t="s">
        <v>4003</v>
      </c>
      <c r="B7" s="664">
        <v>22204.982591108877</v>
      </c>
      <c r="C7" s="677">
        <v>2.3436528491177257E-2</v>
      </c>
      <c r="D7" s="664">
        <v>925246.88083089923</v>
      </c>
      <c r="E7" s="677">
        <v>0.97656347150882272</v>
      </c>
      <c r="F7" s="665">
        <v>947451.86342200811</v>
      </c>
    </row>
    <row r="8" spans="1:6" ht="14.4" customHeight="1" x14ac:dyDescent="0.3">
      <c r="A8" s="687" t="s">
        <v>4004</v>
      </c>
      <c r="B8" s="664">
        <v>104.17000000000004</v>
      </c>
      <c r="C8" s="677">
        <v>2.2999589217178224E-2</v>
      </c>
      <c r="D8" s="664">
        <v>4425.0413270525823</v>
      </c>
      <c r="E8" s="677">
        <v>0.97700041078282174</v>
      </c>
      <c r="F8" s="665">
        <v>4529.2113270525824</v>
      </c>
    </row>
    <row r="9" spans="1:6" ht="14.4" customHeight="1" thickBot="1" x14ac:dyDescent="0.35">
      <c r="A9" s="688" t="s">
        <v>4005</v>
      </c>
      <c r="B9" s="679"/>
      <c r="C9" s="680">
        <v>0</v>
      </c>
      <c r="D9" s="679">
        <v>30441166.759877358</v>
      </c>
      <c r="E9" s="680">
        <v>1</v>
      </c>
      <c r="F9" s="681">
        <v>30441166.759877358</v>
      </c>
    </row>
    <row r="10" spans="1:6" ht="14.4" customHeight="1" thickBot="1" x14ac:dyDescent="0.35">
      <c r="A10" s="682" t="s">
        <v>3</v>
      </c>
      <c r="B10" s="683">
        <v>1827844.5236789363</v>
      </c>
      <c r="C10" s="684">
        <v>4.6452194203764278E-2</v>
      </c>
      <c r="D10" s="683">
        <v>37521093.777513646</v>
      </c>
      <c r="E10" s="684">
        <v>0.95354780579623577</v>
      </c>
      <c r="F10" s="685">
        <v>39348938.301192582</v>
      </c>
    </row>
    <row r="11" spans="1:6" ht="14.4" customHeight="1" thickBot="1" x14ac:dyDescent="0.35"/>
    <row r="12" spans="1:6" ht="14.4" customHeight="1" x14ac:dyDescent="0.3">
      <c r="A12" s="686" t="s">
        <v>4006</v>
      </c>
      <c r="B12" s="658">
        <v>1708270.3368579249</v>
      </c>
      <c r="C12" s="676">
        <v>0.4328272867758754</v>
      </c>
      <c r="D12" s="658">
        <v>2238501.0175610799</v>
      </c>
      <c r="E12" s="676">
        <v>0.56717271322412455</v>
      </c>
      <c r="F12" s="659">
        <v>3946771.3544190051</v>
      </c>
    </row>
    <row r="13" spans="1:6" ht="14.4" customHeight="1" x14ac:dyDescent="0.3">
      <c r="A13" s="687" t="s">
        <v>4007</v>
      </c>
      <c r="B13" s="664">
        <v>37098.01215000001</v>
      </c>
      <c r="C13" s="677">
        <v>0.23276593712901356</v>
      </c>
      <c r="D13" s="664">
        <v>122281.0301943184</v>
      </c>
      <c r="E13" s="677">
        <v>0.76723406287098639</v>
      </c>
      <c r="F13" s="665">
        <v>159379.04234431841</v>
      </c>
    </row>
    <row r="14" spans="1:6" ht="14.4" customHeight="1" x14ac:dyDescent="0.3">
      <c r="A14" s="687" t="s">
        <v>4008</v>
      </c>
      <c r="B14" s="664">
        <v>24108.481157280985</v>
      </c>
      <c r="C14" s="677">
        <v>1</v>
      </c>
      <c r="D14" s="664"/>
      <c r="E14" s="677">
        <v>0</v>
      </c>
      <c r="F14" s="665">
        <v>24108.481157280985</v>
      </c>
    </row>
    <row r="15" spans="1:6" ht="14.4" customHeight="1" x14ac:dyDescent="0.3">
      <c r="A15" s="687" t="s">
        <v>4009</v>
      </c>
      <c r="B15" s="664">
        <v>14809.130000000005</v>
      </c>
      <c r="C15" s="677">
        <v>1.7448071671774125E-2</v>
      </c>
      <c r="D15" s="664">
        <v>833945.40738288127</v>
      </c>
      <c r="E15" s="677">
        <v>0.98255192832822591</v>
      </c>
      <c r="F15" s="665">
        <v>848754.53738288127</v>
      </c>
    </row>
    <row r="16" spans="1:6" ht="14.4" customHeight="1" x14ac:dyDescent="0.3">
      <c r="A16" s="687" t="s">
        <v>4010</v>
      </c>
      <c r="B16" s="664">
        <v>13734.993882513369</v>
      </c>
      <c r="C16" s="677">
        <v>0.26769109281983638</v>
      </c>
      <c r="D16" s="664">
        <v>37574.124167811169</v>
      </c>
      <c r="E16" s="677">
        <v>0.7323089071801635</v>
      </c>
      <c r="F16" s="665">
        <v>51309.118050324541</v>
      </c>
    </row>
    <row r="17" spans="1:6" ht="14.4" customHeight="1" x14ac:dyDescent="0.3">
      <c r="A17" s="687" t="s">
        <v>4011</v>
      </c>
      <c r="B17" s="664">
        <v>9881.39</v>
      </c>
      <c r="C17" s="677">
        <v>8.7670881685369285E-3</v>
      </c>
      <c r="D17" s="664">
        <v>1117219.1717876692</v>
      </c>
      <c r="E17" s="677">
        <v>0.99123291183146311</v>
      </c>
      <c r="F17" s="665">
        <v>1127100.5617876691</v>
      </c>
    </row>
    <row r="18" spans="1:6" ht="14.4" customHeight="1" x14ac:dyDescent="0.3">
      <c r="A18" s="687" t="s">
        <v>4012</v>
      </c>
      <c r="B18" s="664">
        <v>6960.1763184477286</v>
      </c>
      <c r="C18" s="677">
        <v>6.1793145393691983E-2</v>
      </c>
      <c r="D18" s="664">
        <v>105676.52916245247</v>
      </c>
      <c r="E18" s="677">
        <v>0.93820685460630804</v>
      </c>
      <c r="F18" s="665">
        <v>112636.7054809002</v>
      </c>
    </row>
    <row r="19" spans="1:6" ht="14.4" customHeight="1" x14ac:dyDescent="0.3">
      <c r="A19" s="687" t="s">
        <v>4013</v>
      </c>
      <c r="B19" s="664">
        <v>5775.2972621494355</v>
      </c>
      <c r="C19" s="677">
        <v>0.11448105565756285</v>
      </c>
      <c r="D19" s="664">
        <v>44672.326835802422</v>
      </c>
      <c r="E19" s="677">
        <v>0.88551894434243716</v>
      </c>
      <c r="F19" s="665">
        <v>50447.624097951855</v>
      </c>
    </row>
    <row r="20" spans="1:6" ht="14.4" customHeight="1" x14ac:dyDescent="0.3">
      <c r="A20" s="687" t="s">
        <v>4014</v>
      </c>
      <c r="B20" s="664">
        <v>1789.729034103887</v>
      </c>
      <c r="C20" s="677">
        <v>1</v>
      </c>
      <c r="D20" s="664"/>
      <c r="E20" s="677">
        <v>0</v>
      </c>
      <c r="F20" s="665">
        <v>1789.729034103887</v>
      </c>
    </row>
    <row r="21" spans="1:6" ht="14.4" customHeight="1" x14ac:dyDescent="0.3">
      <c r="A21" s="687" t="s">
        <v>4015</v>
      </c>
      <c r="B21" s="664">
        <v>1268.7420168852841</v>
      </c>
      <c r="C21" s="677">
        <v>1.1130113342211777E-2</v>
      </c>
      <c r="D21" s="664">
        <v>112723.09057959748</v>
      </c>
      <c r="E21" s="677">
        <v>0.98886988665778819</v>
      </c>
      <c r="F21" s="665">
        <v>113991.83259648277</v>
      </c>
    </row>
    <row r="22" spans="1:6" ht="14.4" customHeight="1" x14ac:dyDescent="0.3">
      <c r="A22" s="687" t="s">
        <v>4016</v>
      </c>
      <c r="B22" s="664">
        <v>877.43993927870702</v>
      </c>
      <c r="C22" s="677">
        <v>0.19125050854576381</v>
      </c>
      <c r="D22" s="664">
        <v>3710.4691123134189</v>
      </c>
      <c r="E22" s="677">
        <v>0.80874949145423614</v>
      </c>
      <c r="F22" s="665">
        <v>4587.9090515921262</v>
      </c>
    </row>
    <row r="23" spans="1:6" ht="14.4" customHeight="1" x14ac:dyDescent="0.3">
      <c r="A23" s="687" t="s">
        <v>4017</v>
      </c>
      <c r="B23" s="664">
        <v>686.3599999999999</v>
      </c>
      <c r="C23" s="677">
        <v>3.8360546958045749E-2</v>
      </c>
      <c r="D23" s="664">
        <v>17205.981335765093</v>
      </c>
      <c r="E23" s="677">
        <v>0.9616394530419542</v>
      </c>
      <c r="F23" s="665">
        <v>17892.341335765093</v>
      </c>
    </row>
    <row r="24" spans="1:6" ht="14.4" customHeight="1" x14ac:dyDescent="0.3">
      <c r="A24" s="687" t="s">
        <v>4018</v>
      </c>
      <c r="B24" s="664">
        <v>628.37992176478792</v>
      </c>
      <c r="C24" s="677">
        <v>0.43952178397526032</v>
      </c>
      <c r="D24" s="664">
        <v>801.31012927522602</v>
      </c>
      <c r="E24" s="677">
        <v>0.56047821602473968</v>
      </c>
      <c r="F24" s="665">
        <v>1429.6900510400139</v>
      </c>
    </row>
    <row r="25" spans="1:6" ht="14.4" customHeight="1" x14ac:dyDescent="0.3">
      <c r="A25" s="687" t="s">
        <v>4019</v>
      </c>
      <c r="B25" s="664">
        <v>511.35118648027344</v>
      </c>
      <c r="C25" s="677">
        <v>0.61558711795450427</v>
      </c>
      <c r="D25" s="664">
        <v>319.32114496715872</v>
      </c>
      <c r="E25" s="677">
        <v>0.38441288204549579</v>
      </c>
      <c r="F25" s="665">
        <v>830.67233144743216</v>
      </c>
    </row>
    <row r="26" spans="1:6" ht="14.4" customHeight="1" x14ac:dyDescent="0.3">
      <c r="A26" s="687" t="s">
        <v>4020</v>
      </c>
      <c r="B26" s="664">
        <v>384.2999999999999</v>
      </c>
      <c r="C26" s="677">
        <v>0.7889874353288987</v>
      </c>
      <c r="D26" s="664">
        <v>102.78</v>
      </c>
      <c r="E26" s="677">
        <v>0.2110125646711013</v>
      </c>
      <c r="F26" s="665">
        <v>487.07999999999993</v>
      </c>
    </row>
    <row r="27" spans="1:6" ht="14.4" customHeight="1" x14ac:dyDescent="0.3">
      <c r="A27" s="687" t="s">
        <v>4021</v>
      </c>
      <c r="B27" s="664">
        <v>307.38</v>
      </c>
      <c r="C27" s="677">
        <v>1</v>
      </c>
      <c r="D27" s="664"/>
      <c r="E27" s="677">
        <v>0</v>
      </c>
      <c r="F27" s="665">
        <v>307.38</v>
      </c>
    </row>
    <row r="28" spans="1:6" ht="14.4" customHeight="1" x14ac:dyDescent="0.3">
      <c r="A28" s="687" t="s">
        <v>4022</v>
      </c>
      <c r="B28" s="664">
        <v>197.07</v>
      </c>
      <c r="C28" s="677">
        <v>2.1297553070852165E-2</v>
      </c>
      <c r="D28" s="664">
        <v>9056.1056744257185</v>
      </c>
      <c r="E28" s="677">
        <v>0.97870244692914787</v>
      </c>
      <c r="F28" s="665">
        <v>9253.1756744257182</v>
      </c>
    </row>
    <row r="29" spans="1:6" ht="14.4" customHeight="1" x14ac:dyDescent="0.3">
      <c r="A29" s="687" t="s">
        <v>4023</v>
      </c>
      <c r="B29" s="664">
        <v>162.039237821021</v>
      </c>
      <c r="C29" s="677">
        <v>2.3335187063872491E-2</v>
      </c>
      <c r="D29" s="664">
        <v>6781.9478567538481</v>
      </c>
      <c r="E29" s="677">
        <v>0.9766648129361275</v>
      </c>
      <c r="F29" s="665">
        <v>6943.9870945748689</v>
      </c>
    </row>
    <row r="30" spans="1:6" ht="14.4" customHeight="1" x14ac:dyDescent="0.3">
      <c r="A30" s="687" t="s">
        <v>4024</v>
      </c>
      <c r="B30" s="664">
        <v>150.22</v>
      </c>
      <c r="C30" s="677">
        <v>1</v>
      </c>
      <c r="D30" s="664"/>
      <c r="E30" s="677">
        <v>0</v>
      </c>
      <c r="F30" s="665">
        <v>150.22</v>
      </c>
    </row>
    <row r="31" spans="1:6" ht="14.4" customHeight="1" x14ac:dyDescent="0.3">
      <c r="A31" s="687" t="s">
        <v>4025</v>
      </c>
      <c r="B31" s="664">
        <v>142.58999999999997</v>
      </c>
      <c r="C31" s="677">
        <v>0.14144143019905436</v>
      </c>
      <c r="D31" s="664">
        <v>865.53046229544771</v>
      </c>
      <c r="E31" s="677">
        <v>0.85855856980094569</v>
      </c>
      <c r="F31" s="665">
        <v>1008.1204622954476</v>
      </c>
    </row>
    <row r="32" spans="1:6" ht="14.4" customHeight="1" x14ac:dyDescent="0.3">
      <c r="A32" s="687" t="s">
        <v>4026</v>
      </c>
      <c r="B32" s="664">
        <v>101.07</v>
      </c>
      <c r="C32" s="677">
        <v>0.57939692731024994</v>
      </c>
      <c r="D32" s="664">
        <v>73.370000000000019</v>
      </c>
      <c r="E32" s="677">
        <v>0.42060307268975017</v>
      </c>
      <c r="F32" s="665">
        <v>174.44</v>
      </c>
    </row>
    <row r="33" spans="1:6" ht="14.4" customHeight="1" x14ac:dyDescent="0.3">
      <c r="A33" s="687" t="s">
        <v>4027</v>
      </c>
      <c r="B33" s="664">
        <v>3.4714285714285802E-2</v>
      </c>
      <c r="C33" s="677">
        <v>1.1930368667120653E-5</v>
      </c>
      <c r="D33" s="664">
        <v>2909.7065253086826</v>
      </c>
      <c r="E33" s="677">
        <v>0.9999880696313328</v>
      </c>
      <c r="F33" s="665">
        <v>2909.741239594397</v>
      </c>
    </row>
    <row r="34" spans="1:6" ht="14.4" customHeight="1" x14ac:dyDescent="0.3">
      <c r="A34" s="687" t="s">
        <v>4028</v>
      </c>
      <c r="B34" s="664"/>
      <c r="C34" s="677">
        <v>0</v>
      </c>
      <c r="D34" s="664">
        <v>761.9401104679373</v>
      </c>
      <c r="E34" s="677">
        <v>1</v>
      </c>
      <c r="F34" s="665">
        <v>761.9401104679373</v>
      </c>
    </row>
    <row r="35" spans="1:6" ht="14.4" customHeight="1" x14ac:dyDescent="0.3">
      <c r="A35" s="687" t="s">
        <v>4029</v>
      </c>
      <c r="B35" s="664"/>
      <c r="C35" s="677">
        <v>0</v>
      </c>
      <c r="D35" s="664">
        <v>52.220141591672615</v>
      </c>
      <c r="E35" s="677">
        <v>1</v>
      </c>
      <c r="F35" s="665">
        <v>52.220141591672615</v>
      </c>
    </row>
    <row r="36" spans="1:6" ht="14.4" customHeight="1" x14ac:dyDescent="0.3">
      <c r="A36" s="687" t="s">
        <v>4030</v>
      </c>
      <c r="B36" s="664"/>
      <c r="C36" s="677">
        <v>0</v>
      </c>
      <c r="D36" s="664">
        <v>1057.52</v>
      </c>
      <c r="E36" s="677">
        <v>1</v>
      </c>
      <c r="F36" s="665">
        <v>1057.52</v>
      </c>
    </row>
    <row r="37" spans="1:6" ht="14.4" customHeight="1" x14ac:dyDescent="0.3">
      <c r="A37" s="687" t="s">
        <v>4031</v>
      </c>
      <c r="B37" s="664"/>
      <c r="C37" s="677">
        <v>0</v>
      </c>
      <c r="D37" s="664">
        <v>892.23022951011012</v>
      </c>
      <c r="E37" s="677">
        <v>1</v>
      </c>
      <c r="F37" s="665">
        <v>892.23022951011012</v>
      </c>
    </row>
    <row r="38" spans="1:6" ht="14.4" customHeight="1" x14ac:dyDescent="0.3">
      <c r="A38" s="687" t="s">
        <v>4032</v>
      </c>
      <c r="B38" s="664"/>
      <c r="C38" s="677">
        <v>0</v>
      </c>
      <c r="D38" s="664">
        <v>182.54999999999998</v>
      </c>
      <c r="E38" s="677">
        <v>1</v>
      </c>
      <c r="F38" s="665">
        <v>182.54999999999998</v>
      </c>
    </row>
    <row r="39" spans="1:6" ht="14.4" customHeight="1" x14ac:dyDescent="0.3">
      <c r="A39" s="687" t="s">
        <v>4033</v>
      </c>
      <c r="B39" s="664"/>
      <c r="C39" s="677">
        <v>0</v>
      </c>
      <c r="D39" s="664">
        <v>219635.66788438713</v>
      </c>
      <c r="E39" s="677">
        <v>1</v>
      </c>
      <c r="F39" s="665">
        <v>219635.66788438713</v>
      </c>
    </row>
    <row r="40" spans="1:6" ht="14.4" customHeight="1" x14ac:dyDescent="0.3">
      <c r="A40" s="687" t="s">
        <v>4034</v>
      </c>
      <c r="B40" s="664"/>
      <c r="C40" s="677">
        <v>0</v>
      </c>
      <c r="D40" s="664">
        <v>105817.83361373104</v>
      </c>
      <c r="E40" s="677">
        <v>1</v>
      </c>
      <c r="F40" s="665">
        <v>105817.83361373104</v>
      </c>
    </row>
    <row r="41" spans="1:6" ht="14.4" customHeight="1" x14ac:dyDescent="0.3">
      <c r="A41" s="687" t="s">
        <v>4035</v>
      </c>
      <c r="B41" s="664"/>
      <c r="C41" s="677">
        <v>0</v>
      </c>
      <c r="D41" s="664">
        <v>128.96</v>
      </c>
      <c r="E41" s="677">
        <v>1</v>
      </c>
      <c r="F41" s="665">
        <v>128.96</v>
      </c>
    </row>
    <row r="42" spans="1:6" ht="14.4" customHeight="1" x14ac:dyDescent="0.3">
      <c r="A42" s="687" t="s">
        <v>4036</v>
      </c>
      <c r="B42" s="664"/>
      <c r="C42" s="677">
        <v>0</v>
      </c>
      <c r="D42" s="664">
        <v>26633163.488459535</v>
      </c>
      <c r="E42" s="677">
        <v>1</v>
      </c>
      <c r="F42" s="665">
        <v>26633163.488459535</v>
      </c>
    </row>
    <row r="43" spans="1:6" ht="14.4" customHeight="1" x14ac:dyDescent="0.3">
      <c r="A43" s="687" t="s">
        <v>4037</v>
      </c>
      <c r="B43" s="664"/>
      <c r="C43" s="677">
        <v>0</v>
      </c>
      <c r="D43" s="664">
        <v>75.069999999999993</v>
      </c>
      <c r="E43" s="677">
        <v>1</v>
      </c>
      <c r="F43" s="665">
        <v>75.069999999999993</v>
      </c>
    </row>
    <row r="44" spans="1:6" ht="14.4" customHeight="1" x14ac:dyDescent="0.3">
      <c r="A44" s="687" t="s">
        <v>4038</v>
      </c>
      <c r="B44" s="664"/>
      <c r="C44" s="677">
        <v>0</v>
      </c>
      <c r="D44" s="664">
        <v>573.5</v>
      </c>
      <c r="E44" s="677">
        <v>1</v>
      </c>
      <c r="F44" s="665">
        <v>573.5</v>
      </c>
    </row>
    <row r="45" spans="1:6" ht="14.4" customHeight="1" x14ac:dyDescent="0.3">
      <c r="A45" s="687" t="s">
        <v>4039</v>
      </c>
      <c r="B45" s="664"/>
      <c r="C45" s="677">
        <v>0</v>
      </c>
      <c r="D45" s="664">
        <v>1272.1613483847318</v>
      </c>
      <c r="E45" s="677">
        <v>1</v>
      </c>
      <c r="F45" s="665">
        <v>1272.1613483847318</v>
      </c>
    </row>
    <row r="46" spans="1:6" ht="14.4" customHeight="1" x14ac:dyDescent="0.3">
      <c r="A46" s="687" t="s">
        <v>4040</v>
      </c>
      <c r="B46" s="664"/>
      <c r="C46" s="677">
        <v>0</v>
      </c>
      <c r="D46" s="664">
        <v>94.66</v>
      </c>
      <c r="E46" s="677">
        <v>1</v>
      </c>
      <c r="F46" s="665">
        <v>94.66</v>
      </c>
    </row>
    <row r="47" spans="1:6" ht="14.4" customHeight="1" x14ac:dyDescent="0.3">
      <c r="A47" s="687" t="s">
        <v>4041</v>
      </c>
      <c r="B47" s="664"/>
      <c r="C47" s="677">
        <v>0</v>
      </c>
      <c r="D47" s="664">
        <v>1965.2816005498969</v>
      </c>
      <c r="E47" s="677">
        <v>1</v>
      </c>
      <c r="F47" s="665">
        <v>1965.2816005498969</v>
      </c>
    </row>
    <row r="48" spans="1:6" ht="14.4" customHeight="1" x14ac:dyDescent="0.3">
      <c r="A48" s="687" t="s">
        <v>4042</v>
      </c>
      <c r="B48" s="664"/>
      <c r="C48" s="677">
        <v>0</v>
      </c>
      <c r="D48" s="664">
        <v>1007.5798799497246</v>
      </c>
      <c r="E48" s="677">
        <v>1</v>
      </c>
      <c r="F48" s="665">
        <v>1007.5798799497246</v>
      </c>
    </row>
    <row r="49" spans="1:6" ht="14.4" customHeight="1" x14ac:dyDescent="0.3">
      <c r="A49" s="687" t="s">
        <v>4043</v>
      </c>
      <c r="B49" s="664"/>
      <c r="C49" s="677">
        <v>0</v>
      </c>
      <c r="D49" s="664">
        <v>203.28000000000003</v>
      </c>
      <c r="E49" s="677">
        <v>1</v>
      </c>
      <c r="F49" s="665">
        <v>203.28000000000003</v>
      </c>
    </row>
    <row r="50" spans="1:6" ht="14.4" customHeight="1" x14ac:dyDescent="0.3">
      <c r="A50" s="687" t="s">
        <v>4044</v>
      </c>
      <c r="B50" s="664"/>
      <c r="C50" s="677">
        <v>0</v>
      </c>
      <c r="D50" s="664">
        <v>979.0498593050263</v>
      </c>
      <c r="E50" s="677">
        <v>1</v>
      </c>
      <c r="F50" s="665">
        <v>979.0498593050263</v>
      </c>
    </row>
    <row r="51" spans="1:6" ht="14.4" customHeight="1" x14ac:dyDescent="0.3">
      <c r="A51" s="687" t="s">
        <v>4045</v>
      </c>
      <c r="B51" s="664"/>
      <c r="C51" s="677">
        <v>0</v>
      </c>
      <c r="D51" s="664">
        <v>634.65924818378198</v>
      </c>
      <c r="E51" s="677">
        <v>1</v>
      </c>
      <c r="F51" s="665">
        <v>634.65924818378198</v>
      </c>
    </row>
    <row r="52" spans="1:6" ht="14.4" customHeight="1" x14ac:dyDescent="0.3">
      <c r="A52" s="687" t="s">
        <v>4046</v>
      </c>
      <c r="B52" s="664"/>
      <c r="C52" s="677">
        <v>0</v>
      </c>
      <c r="D52" s="664">
        <v>392811.89129688183</v>
      </c>
      <c r="E52" s="677">
        <v>1</v>
      </c>
      <c r="F52" s="665">
        <v>392811.89129688183</v>
      </c>
    </row>
    <row r="53" spans="1:6" ht="14.4" customHeight="1" x14ac:dyDescent="0.3">
      <c r="A53" s="687" t="s">
        <v>4047</v>
      </c>
      <c r="B53" s="664"/>
      <c r="C53" s="677">
        <v>0</v>
      </c>
      <c r="D53" s="664">
        <v>739.41984565881592</v>
      </c>
      <c r="E53" s="677">
        <v>1</v>
      </c>
      <c r="F53" s="665">
        <v>739.41984565881592</v>
      </c>
    </row>
    <row r="54" spans="1:6" ht="14.4" customHeight="1" x14ac:dyDescent="0.3">
      <c r="A54" s="687" t="s">
        <v>4048</v>
      </c>
      <c r="B54" s="664"/>
      <c r="C54" s="677">
        <v>0</v>
      </c>
      <c r="D54" s="664">
        <v>290422.68</v>
      </c>
      <c r="E54" s="677">
        <v>1</v>
      </c>
      <c r="F54" s="665">
        <v>290422.68</v>
      </c>
    </row>
    <row r="55" spans="1:6" ht="14.4" customHeight="1" x14ac:dyDescent="0.3">
      <c r="A55" s="687" t="s">
        <v>4049</v>
      </c>
      <c r="B55" s="664"/>
      <c r="C55" s="677">
        <v>0</v>
      </c>
      <c r="D55" s="664">
        <v>156.10716390523942</v>
      </c>
      <c r="E55" s="677">
        <v>1</v>
      </c>
      <c r="F55" s="665">
        <v>156.10716390523942</v>
      </c>
    </row>
    <row r="56" spans="1:6" ht="14.4" customHeight="1" x14ac:dyDescent="0.3">
      <c r="A56" s="687" t="s">
        <v>4050</v>
      </c>
      <c r="B56" s="664"/>
      <c r="C56" s="677">
        <v>0</v>
      </c>
      <c r="D56" s="664">
        <v>50658.01</v>
      </c>
      <c r="E56" s="677">
        <v>1</v>
      </c>
      <c r="F56" s="665">
        <v>50658.01</v>
      </c>
    </row>
    <row r="57" spans="1:6" ht="14.4" customHeight="1" x14ac:dyDescent="0.3">
      <c r="A57" s="687" t="s">
        <v>4051</v>
      </c>
      <c r="B57" s="664"/>
      <c r="C57" s="677">
        <v>0</v>
      </c>
      <c r="D57" s="664">
        <v>1775.3214235692913</v>
      </c>
      <c r="E57" s="677">
        <v>1</v>
      </c>
      <c r="F57" s="665">
        <v>1775.3214235692913</v>
      </c>
    </row>
    <row r="58" spans="1:6" ht="14.4" customHeight="1" x14ac:dyDescent="0.3">
      <c r="A58" s="687" t="s">
        <v>4052</v>
      </c>
      <c r="B58" s="664"/>
      <c r="C58" s="677">
        <v>0</v>
      </c>
      <c r="D58" s="664">
        <v>12209.114594327753</v>
      </c>
      <c r="E58" s="677">
        <v>1</v>
      </c>
      <c r="F58" s="665">
        <v>12209.114594327753</v>
      </c>
    </row>
    <row r="59" spans="1:6" ht="14.4" customHeight="1" x14ac:dyDescent="0.3">
      <c r="A59" s="687" t="s">
        <v>4053</v>
      </c>
      <c r="B59" s="664"/>
      <c r="C59" s="677">
        <v>0</v>
      </c>
      <c r="D59" s="664">
        <v>107.71999999999996</v>
      </c>
      <c r="E59" s="677">
        <v>1</v>
      </c>
      <c r="F59" s="665">
        <v>107.71999999999996</v>
      </c>
    </row>
    <row r="60" spans="1:6" ht="14.4" customHeight="1" x14ac:dyDescent="0.3">
      <c r="A60" s="687" t="s">
        <v>4054</v>
      </c>
      <c r="B60" s="664"/>
      <c r="C60" s="677">
        <v>0</v>
      </c>
      <c r="D60" s="664">
        <v>1950.3400000000001</v>
      </c>
      <c r="E60" s="677">
        <v>1</v>
      </c>
      <c r="F60" s="665">
        <v>1950.3400000000001</v>
      </c>
    </row>
    <row r="61" spans="1:6" ht="14.4" customHeight="1" x14ac:dyDescent="0.3">
      <c r="A61" s="687" t="s">
        <v>4055</v>
      </c>
      <c r="B61" s="664"/>
      <c r="C61" s="677">
        <v>0</v>
      </c>
      <c r="D61" s="664">
        <v>1112.7504476893798</v>
      </c>
      <c r="E61" s="677">
        <v>1</v>
      </c>
      <c r="F61" s="665">
        <v>1112.7504476893798</v>
      </c>
    </row>
    <row r="62" spans="1:6" ht="14.4" customHeight="1" x14ac:dyDescent="0.3">
      <c r="A62" s="687" t="s">
        <v>4056</v>
      </c>
      <c r="B62" s="664"/>
      <c r="C62" s="677">
        <v>0</v>
      </c>
      <c r="D62" s="664">
        <v>3522.9614706069456</v>
      </c>
      <c r="E62" s="677">
        <v>1</v>
      </c>
      <c r="F62" s="665">
        <v>3522.9614706069456</v>
      </c>
    </row>
    <row r="63" spans="1:6" ht="14.4" customHeight="1" x14ac:dyDescent="0.3">
      <c r="A63" s="687" t="s">
        <v>4057</v>
      </c>
      <c r="B63" s="664"/>
      <c r="C63" s="677">
        <v>0</v>
      </c>
      <c r="D63" s="664">
        <v>781.99872073087727</v>
      </c>
      <c r="E63" s="677">
        <v>1</v>
      </c>
      <c r="F63" s="665">
        <v>781.99872073087727</v>
      </c>
    </row>
    <row r="64" spans="1:6" ht="14.4" customHeight="1" x14ac:dyDescent="0.3">
      <c r="A64" s="687" t="s">
        <v>4058</v>
      </c>
      <c r="B64" s="664"/>
      <c r="C64" s="677">
        <v>0</v>
      </c>
      <c r="D64" s="664">
        <v>1796.1900460020618</v>
      </c>
      <c r="E64" s="677">
        <v>1</v>
      </c>
      <c r="F64" s="665">
        <v>1796.1900460020618</v>
      </c>
    </row>
    <row r="65" spans="1:6" ht="14.4" customHeight="1" x14ac:dyDescent="0.3">
      <c r="A65" s="687" t="s">
        <v>4059</v>
      </c>
      <c r="B65" s="664"/>
      <c r="C65" s="677">
        <v>0</v>
      </c>
      <c r="D65" s="664">
        <v>426.07999999999993</v>
      </c>
      <c r="E65" s="677">
        <v>1</v>
      </c>
      <c r="F65" s="665">
        <v>426.07999999999993</v>
      </c>
    </row>
    <row r="66" spans="1:6" ht="14.4" customHeight="1" x14ac:dyDescent="0.3">
      <c r="A66" s="687" t="s">
        <v>4060</v>
      </c>
      <c r="B66" s="664"/>
      <c r="C66" s="677">
        <v>0</v>
      </c>
      <c r="D66" s="664">
        <v>1479.8798543275525</v>
      </c>
      <c r="E66" s="677">
        <v>1</v>
      </c>
      <c r="F66" s="665">
        <v>1479.8798543275525</v>
      </c>
    </row>
    <row r="67" spans="1:6" ht="14.4" customHeight="1" x14ac:dyDescent="0.3">
      <c r="A67" s="687" t="s">
        <v>4061</v>
      </c>
      <c r="B67" s="664"/>
      <c r="C67" s="677">
        <v>0</v>
      </c>
      <c r="D67" s="664">
        <v>147.15</v>
      </c>
      <c r="E67" s="677">
        <v>1</v>
      </c>
      <c r="F67" s="665">
        <v>147.15</v>
      </c>
    </row>
    <row r="68" spans="1:6" ht="14.4" customHeight="1" x14ac:dyDescent="0.3">
      <c r="A68" s="687" t="s">
        <v>4062</v>
      </c>
      <c r="B68" s="664"/>
      <c r="C68" s="677">
        <v>0</v>
      </c>
      <c r="D68" s="664">
        <v>748.50009791813636</v>
      </c>
      <c r="E68" s="677">
        <v>1</v>
      </c>
      <c r="F68" s="665">
        <v>748.50009791813636</v>
      </c>
    </row>
    <row r="69" spans="1:6" ht="14.4" customHeight="1" x14ac:dyDescent="0.3">
      <c r="A69" s="687" t="s">
        <v>4063</v>
      </c>
      <c r="B69" s="664"/>
      <c r="C69" s="677">
        <v>0</v>
      </c>
      <c r="D69" s="664">
        <v>202198.29563161189</v>
      </c>
      <c r="E69" s="677">
        <v>1</v>
      </c>
      <c r="F69" s="665">
        <v>202198.29563161189</v>
      </c>
    </row>
    <row r="70" spans="1:6" ht="14.4" customHeight="1" x14ac:dyDescent="0.3">
      <c r="A70" s="687" t="s">
        <v>4064</v>
      </c>
      <c r="B70" s="664"/>
      <c r="C70" s="677">
        <v>0</v>
      </c>
      <c r="D70" s="664">
        <v>1747.4500000000003</v>
      </c>
      <c r="E70" s="677">
        <v>1</v>
      </c>
      <c r="F70" s="665">
        <v>1747.4500000000003</v>
      </c>
    </row>
    <row r="71" spans="1:6" ht="14.4" customHeight="1" x14ac:dyDescent="0.3">
      <c r="A71" s="687" t="s">
        <v>4065</v>
      </c>
      <c r="B71" s="664"/>
      <c r="C71" s="677">
        <v>0</v>
      </c>
      <c r="D71" s="664">
        <v>111055.09491820636</v>
      </c>
      <c r="E71" s="677">
        <v>1</v>
      </c>
      <c r="F71" s="665">
        <v>111055.09491820636</v>
      </c>
    </row>
    <row r="72" spans="1:6" ht="14.4" customHeight="1" x14ac:dyDescent="0.3">
      <c r="A72" s="687" t="s">
        <v>4066</v>
      </c>
      <c r="B72" s="664"/>
      <c r="C72" s="677">
        <v>0</v>
      </c>
      <c r="D72" s="664">
        <v>3340.0320485935899</v>
      </c>
      <c r="E72" s="677">
        <v>1</v>
      </c>
      <c r="F72" s="665">
        <v>3340.0320485935899</v>
      </c>
    </row>
    <row r="73" spans="1:6" ht="14.4" customHeight="1" x14ac:dyDescent="0.3">
      <c r="A73" s="687" t="s">
        <v>4067</v>
      </c>
      <c r="B73" s="664"/>
      <c r="C73" s="677">
        <v>0</v>
      </c>
      <c r="D73" s="664">
        <v>13950.44927811333</v>
      </c>
      <c r="E73" s="677">
        <v>1</v>
      </c>
      <c r="F73" s="665">
        <v>13950.44927811333</v>
      </c>
    </row>
    <row r="74" spans="1:6" ht="14.4" customHeight="1" x14ac:dyDescent="0.3">
      <c r="A74" s="687" t="s">
        <v>4068</v>
      </c>
      <c r="B74" s="664"/>
      <c r="C74" s="677">
        <v>0</v>
      </c>
      <c r="D74" s="664">
        <v>549.54000000000008</v>
      </c>
      <c r="E74" s="677">
        <v>1</v>
      </c>
      <c r="F74" s="665">
        <v>549.54000000000008</v>
      </c>
    </row>
    <row r="75" spans="1:6" ht="14.4" customHeight="1" x14ac:dyDescent="0.3">
      <c r="A75" s="687" t="s">
        <v>4069</v>
      </c>
      <c r="B75" s="664"/>
      <c r="C75" s="677">
        <v>0</v>
      </c>
      <c r="D75" s="664">
        <v>994.93351078501166</v>
      </c>
      <c r="E75" s="677">
        <v>1</v>
      </c>
      <c r="F75" s="665">
        <v>994.93351078501166</v>
      </c>
    </row>
    <row r="76" spans="1:6" ht="14.4" customHeight="1" x14ac:dyDescent="0.3">
      <c r="A76" s="687" t="s">
        <v>4070</v>
      </c>
      <c r="B76" s="664"/>
      <c r="C76" s="677">
        <v>0</v>
      </c>
      <c r="D76" s="664">
        <v>40964.536217869914</v>
      </c>
      <c r="E76" s="677">
        <v>1</v>
      </c>
      <c r="F76" s="665">
        <v>40964.536217869914</v>
      </c>
    </row>
    <row r="77" spans="1:6" ht="14.4" customHeight="1" x14ac:dyDescent="0.3">
      <c r="A77" s="687" t="s">
        <v>4071</v>
      </c>
      <c r="B77" s="664"/>
      <c r="C77" s="677">
        <v>0</v>
      </c>
      <c r="D77" s="664">
        <v>3517580.5914178188</v>
      </c>
      <c r="E77" s="677">
        <v>1</v>
      </c>
      <c r="F77" s="665">
        <v>3517580.5914178188</v>
      </c>
    </row>
    <row r="78" spans="1:6" ht="14.4" customHeight="1" x14ac:dyDescent="0.3">
      <c r="A78" s="687" t="s">
        <v>4072</v>
      </c>
      <c r="B78" s="664"/>
      <c r="C78" s="677">
        <v>0</v>
      </c>
      <c r="D78" s="664">
        <v>1447.6827738673255</v>
      </c>
      <c r="E78" s="677">
        <v>1</v>
      </c>
      <c r="F78" s="665">
        <v>1447.6827738673255</v>
      </c>
    </row>
    <row r="79" spans="1:6" ht="14.4" customHeight="1" x14ac:dyDescent="0.3">
      <c r="A79" s="687" t="s">
        <v>4073</v>
      </c>
      <c r="B79" s="664"/>
      <c r="C79" s="677">
        <v>0</v>
      </c>
      <c r="D79" s="664">
        <v>653.2567680139955</v>
      </c>
      <c r="E79" s="677">
        <v>1</v>
      </c>
      <c r="F79" s="665">
        <v>653.2567680139955</v>
      </c>
    </row>
    <row r="80" spans="1:6" ht="14.4" customHeight="1" x14ac:dyDescent="0.3">
      <c r="A80" s="687" t="s">
        <v>4074</v>
      </c>
      <c r="B80" s="664"/>
      <c r="C80" s="677">
        <v>0</v>
      </c>
      <c r="D80" s="664">
        <v>690996.58314345067</v>
      </c>
      <c r="E80" s="677">
        <v>1</v>
      </c>
      <c r="F80" s="665">
        <v>690996.58314345067</v>
      </c>
    </row>
    <row r="81" spans="1:6" ht="14.4" customHeight="1" x14ac:dyDescent="0.3">
      <c r="A81" s="687" t="s">
        <v>4075</v>
      </c>
      <c r="B81" s="664"/>
      <c r="C81" s="677">
        <v>0</v>
      </c>
      <c r="D81" s="664">
        <v>1088.03</v>
      </c>
      <c r="E81" s="677">
        <v>1</v>
      </c>
      <c r="F81" s="665">
        <v>1088.03</v>
      </c>
    </row>
    <row r="82" spans="1:6" ht="14.4" customHeight="1" x14ac:dyDescent="0.3">
      <c r="A82" s="687" t="s">
        <v>4076</v>
      </c>
      <c r="B82" s="664"/>
      <c r="C82" s="677">
        <v>0</v>
      </c>
      <c r="D82" s="664">
        <v>1784.5699999999997</v>
      </c>
      <c r="E82" s="677">
        <v>1</v>
      </c>
      <c r="F82" s="665">
        <v>1784.5699999999997</v>
      </c>
    </row>
    <row r="83" spans="1:6" ht="14.4" customHeight="1" x14ac:dyDescent="0.3">
      <c r="A83" s="687" t="s">
        <v>4077</v>
      </c>
      <c r="B83" s="664"/>
      <c r="C83" s="677">
        <v>0</v>
      </c>
      <c r="D83" s="664">
        <v>62962.454067495448</v>
      </c>
      <c r="E83" s="677">
        <v>1</v>
      </c>
      <c r="F83" s="665">
        <v>62962.454067495448</v>
      </c>
    </row>
    <row r="84" spans="1:6" ht="14.4" customHeight="1" x14ac:dyDescent="0.3">
      <c r="A84" s="687" t="s">
        <v>4078</v>
      </c>
      <c r="B84" s="664"/>
      <c r="C84" s="677">
        <v>0</v>
      </c>
      <c r="D84" s="664">
        <v>7496.1596742697011</v>
      </c>
      <c r="E84" s="677">
        <v>1</v>
      </c>
      <c r="F84" s="665">
        <v>7496.1596742697011</v>
      </c>
    </row>
    <row r="85" spans="1:6" ht="14.4" customHeight="1" x14ac:dyDescent="0.3">
      <c r="A85" s="687" t="s">
        <v>4079</v>
      </c>
      <c r="B85" s="664"/>
      <c r="C85" s="677">
        <v>0</v>
      </c>
      <c r="D85" s="664">
        <v>3162.7831685028868</v>
      </c>
      <c r="E85" s="677">
        <v>1</v>
      </c>
      <c r="F85" s="665">
        <v>3162.7831685028868</v>
      </c>
    </row>
    <row r="86" spans="1:6" ht="14.4" customHeight="1" x14ac:dyDescent="0.3">
      <c r="A86" s="687" t="s">
        <v>4080</v>
      </c>
      <c r="B86" s="664"/>
      <c r="C86" s="677">
        <v>0</v>
      </c>
      <c r="D86" s="664">
        <v>20478.083157958303</v>
      </c>
      <c r="E86" s="677">
        <v>1</v>
      </c>
      <c r="F86" s="665">
        <v>20478.083157958303</v>
      </c>
    </row>
    <row r="87" spans="1:6" ht="14.4" customHeight="1" x14ac:dyDescent="0.3">
      <c r="A87" s="687" t="s">
        <v>4081</v>
      </c>
      <c r="B87" s="664"/>
      <c r="C87" s="677">
        <v>0</v>
      </c>
      <c r="D87" s="664">
        <v>535.32999561998588</v>
      </c>
      <c r="E87" s="677">
        <v>1</v>
      </c>
      <c r="F87" s="665">
        <v>535.32999561998588</v>
      </c>
    </row>
    <row r="88" spans="1:6" ht="14.4" customHeight="1" x14ac:dyDescent="0.3">
      <c r="A88" s="687" t="s">
        <v>4082</v>
      </c>
      <c r="B88" s="664"/>
      <c r="C88" s="677">
        <v>0</v>
      </c>
      <c r="D88" s="664">
        <v>682.24</v>
      </c>
      <c r="E88" s="677">
        <v>1</v>
      </c>
      <c r="F88" s="665">
        <v>682.24</v>
      </c>
    </row>
    <row r="89" spans="1:6" ht="14.4" customHeight="1" x14ac:dyDescent="0.3">
      <c r="A89" s="687" t="s">
        <v>4083</v>
      </c>
      <c r="B89" s="664"/>
      <c r="C89" s="677">
        <v>0</v>
      </c>
      <c r="D89" s="664">
        <v>1189.67</v>
      </c>
      <c r="E89" s="677">
        <v>1</v>
      </c>
      <c r="F89" s="665">
        <v>1189.67</v>
      </c>
    </row>
    <row r="90" spans="1:6" ht="14.4" customHeight="1" x14ac:dyDescent="0.3">
      <c r="A90" s="687" t="s">
        <v>4084</v>
      </c>
      <c r="B90" s="664"/>
      <c r="C90" s="677">
        <v>0</v>
      </c>
      <c r="D90" s="664">
        <v>4301.8187919539332</v>
      </c>
      <c r="E90" s="677">
        <v>1</v>
      </c>
      <c r="F90" s="665">
        <v>4301.8187919539332</v>
      </c>
    </row>
    <row r="91" spans="1:6" ht="14.4" customHeight="1" x14ac:dyDescent="0.3">
      <c r="A91" s="687" t="s">
        <v>4085</v>
      </c>
      <c r="B91" s="664"/>
      <c r="C91" s="677">
        <v>0</v>
      </c>
      <c r="D91" s="664">
        <v>371.88968869570613</v>
      </c>
      <c r="E91" s="677">
        <v>1</v>
      </c>
      <c r="F91" s="665">
        <v>371.88968869570613</v>
      </c>
    </row>
    <row r="92" spans="1:6" ht="14.4" customHeight="1" x14ac:dyDescent="0.3">
      <c r="A92" s="687" t="s">
        <v>4086</v>
      </c>
      <c r="B92" s="664"/>
      <c r="C92" s="677">
        <v>0</v>
      </c>
      <c r="D92" s="664">
        <v>23998.771091748687</v>
      </c>
      <c r="E92" s="677">
        <v>1</v>
      </c>
      <c r="F92" s="665">
        <v>23998.771091748687</v>
      </c>
    </row>
    <row r="93" spans="1:6" ht="14.4" customHeight="1" x14ac:dyDescent="0.3">
      <c r="A93" s="687" t="s">
        <v>4087</v>
      </c>
      <c r="B93" s="664"/>
      <c r="C93" s="677">
        <v>0</v>
      </c>
      <c r="D93" s="664">
        <v>847.86000000000013</v>
      </c>
      <c r="E93" s="677">
        <v>1</v>
      </c>
      <c r="F93" s="665">
        <v>847.86000000000013</v>
      </c>
    </row>
    <row r="94" spans="1:6" ht="14.4" customHeight="1" x14ac:dyDescent="0.3">
      <c r="A94" s="687" t="s">
        <v>4088</v>
      </c>
      <c r="B94" s="664"/>
      <c r="C94" s="677">
        <v>0</v>
      </c>
      <c r="D94" s="664">
        <v>9468.9617533735727</v>
      </c>
      <c r="E94" s="677">
        <v>1</v>
      </c>
      <c r="F94" s="665">
        <v>9468.9617533735727</v>
      </c>
    </row>
    <row r="95" spans="1:6" ht="14.4" customHeight="1" x14ac:dyDescent="0.3">
      <c r="A95" s="687" t="s">
        <v>4089</v>
      </c>
      <c r="B95" s="664"/>
      <c r="C95" s="677">
        <v>0</v>
      </c>
      <c r="D95" s="664">
        <v>111.10003588636907</v>
      </c>
      <c r="E95" s="677">
        <v>1</v>
      </c>
      <c r="F95" s="665">
        <v>111.10003588636907</v>
      </c>
    </row>
    <row r="96" spans="1:6" ht="14.4" customHeight="1" x14ac:dyDescent="0.3">
      <c r="A96" s="687" t="s">
        <v>4090</v>
      </c>
      <c r="B96" s="664"/>
      <c r="C96" s="677">
        <v>0</v>
      </c>
      <c r="D96" s="664">
        <v>1158.9795947962195</v>
      </c>
      <c r="E96" s="677">
        <v>1</v>
      </c>
      <c r="F96" s="665">
        <v>1158.9795947962195</v>
      </c>
    </row>
    <row r="97" spans="1:6" ht="14.4" customHeight="1" x14ac:dyDescent="0.3">
      <c r="A97" s="687" t="s">
        <v>4091</v>
      </c>
      <c r="B97" s="664"/>
      <c r="C97" s="677">
        <v>0</v>
      </c>
      <c r="D97" s="664">
        <v>480.55</v>
      </c>
      <c r="E97" s="677">
        <v>1</v>
      </c>
      <c r="F97" s="665">
        <v>480.55</v>
      </c>
    </row>
    <row r="98" spans="1:6" ht="14.4" customHeight="1" x14ac:dyDescent="0.3">
      <c r="A98" s="687" t="s">
        <v>4092</v>
      </c>
      <c r="B98" s="664"/>
      <c r="C98" s="677">
        <v>0</v>
      </c>
      <c r="D98" s="664">
        <v>819.24962756958178</v>
      </c>
      <c r="E98" s="677">
        <v>1</v>
      </c>
      <c r="F98" s="665">
        <v>819.24962756958178</v>
      </c>
    </row>
    <row r="99" spans="1:6" ht="14.4" customHeight="1" x14ac:dyDescent="0.3">
      <c r="A99" s="687" t="s">
        <v>4093</v>
      </c>
      <c r="B99" s="664"/>
      <c r="C99" s="677">
        <v>0</v>
      </c>
      <c r="D99" s="664">
        <v>3401.9985064616549</v>
      </c>
      <c r="E99" s="677">
        <v>1</v>
      </c>
      <c r="F99" s="665">
        <v>3401.9985064616549</v>
      </c>
    </row>
    <row r="100" spans="1:6" ht="14.4" customHeight="1" x14ac:dyDescent="0.3">
      <c r="A100" s="687" t="s">
        <v>4094</v>
      </c>
      <c r="B100" s="664"/>
      <c r="C100" s="677">
        <v>0</v>
      </c>
      <c r="D100" s="664">
        <v>111.58</v>
      </c>
      <c r="E100" s="677">
        <v>1</v>
      </c>
      <c r="F100" s="665">
        <v>111.58</v>
      </c>
    </row>
    <row r="101" spans="1:6" ht="14.4" customHeight="1" x14ac:dyDescent="0.3">
      <c r="A101" s="687" t="s">
        <v>4095</v>
      </c>
      <c r="B101" s="664"/>
      <c r="C101" s="677">
        <v>0</v>
      </c>
      <c r="D101" s="664">
        <v>14031.478728080667</v>
      </c>
      <c r="E101" s="677">
        <v>1</v>
      </c>
      <c r="F101" s="665">
        <v>14031.478728080667</v>
      </c>
    </row>
    <row r="102" spans="1:6" ht="14.4" customHeight="1" x14ac:dyDescent="0.3">
      <c r="A102" s="687" t="s">
        <v>4096</v>
      </c>
      <c r="B102" s="664"/>
      <c r="C102" s="677">
        <v>0</v>
      </c>
      <c r="D102" s="664">
        <v>232.27999999999992</v>
      </c>
      <c r="E102" s="677">
        <v>1</v>
      </c>
      <c r="F102" s="665">
        <v>232.27999999999992</v>
      </c>
    </row>
    <row r="103" spans="1:6" ht="14.4" customHeight="1" x14ac:dyDescent="0.3">
      <c r="A103" s="687" t="s">
        <v>4097</v>
      </c>
      <c r="B103" s="664"/>
      <c r="C103" s="677">
        <v>0</v>
      </c>
      <c r="D103" s="664">
        <v>31254.34</v>
      </c>
      <c r="E103" s="677">
        <v>1</v>
      </c>
      <c r="F103" s="665">
        <v>31254.34</v>
      </c>
    </row>
    <row r="104" spans="1:6" ht="14.4" customHeight="1" x14ac:dyDescent="0.3">
      <c r="A104" s="687" t="s">
        <v>4098</v>
      </c>
      <c r="B104" s="664"/>
      <c r="C104" s="677">
        <v>0</v>
      </c>
      <c r="D104" s="664">
        <v>156744.8733392182</v>
      </c>
      <c r="E104" s="677">
        <v>1</v>
      </c>
      <c r="F104" s="665">
        <v>156744.8733392182</v>
      </c>
    </row>
    <row r="105" spans="1:6" ht="14.4" customHeight="1" x14ac:dyDescent="0.3">
      <c r="A105" s="687" t="s">
        <v>4099</v>
      </c>
      <c r="B105" s="664"/>
      <c r="C105" s="677">
        <v>0</v>
      </c>
      <c r="D105" s="664">
        <v>2493.1899739515093</v>
      </c>
      <c r="E105" s="677">
        <v>1</v>
      </c>
      <c r="F105" s="665">
        <v>2493.1899739515093</v>
      </c>
    </row>
    <row r="106" spans="1:6" ht="14.4" customHeight="1" x14ac:dyDescent="0.3">
      <c r="A106" s="687" t="s">
        <v>4100</v>
      </c>
      <c r="B106" s="664"/>
      <c r="C106" s="677">
        <v>0</v>
      </c>
      <c r="D106" s="664">
        <v>1025.79</v>
      </c>
      <c r="E106" s="677">
        <v>1</v>
      </c>
      <c r="F106" s="665">
        <v>1025.79</v>
      </c>
    </row>
    <row r="107" spans="1:6" ht="14.4" customHeight="1" x14ac:dyDescent="0.3">
      <c r="A107" s="687" t="s">
        <v>4101</v>
      </c>
      <c r="B107" s="664"/>
      <c r="C107" s="677">
        <v>0</v>
      </c>
      <c r="D107" s="664">
        <v>720.31090830717642</v>
      </c>
      <c r="E107" s="677">
        <v>1</v>
      </c>
      <c r="F107" s="665">
        <v>720.31090830717642</v>
      </c>
    </row>
    <row r="108" spans="1:6" ht="14.4" customHeight="1" x14ac:dyDescent="0.3">
      <c r="A108" s="687" t="s">
        <v>4102</v>
      </c>
      <c r="B108" s="664"/>
      <c r="C108" s="677">
        <v>0</v>
      </c>
      <c r="D108" s="664">
        <v>184831.63531580448</v>
      </c>
      <c r="E108" s="677">
        <v>1</v>
      </c>
      <c r="F108" s="665">
        <v>184831.63531580448</v>
      </c>
    </row>
    <row r="109" spans="1:6" ht="14.4" customHeight="1" x14ac:dyDescent="0.3">
      <c r="A109" s="687" t="s">
        <v>4103</v>
      </c>
      <c r="B109" s="664"/>
      <c r="C109" s="677">
        <v>0</v>
      </c>
      <c r="D109" s="664">
        <v>8626.8473033432529</v>
      </c>
      <c r="E109" s="677">
        <v>1</v>
      </c>
      <c r="F109" s="665">
        <v>8626.8473033432529</v>
      </c>
    </row>
    <row r="110" spans="1:6" ht="14.4" customHeight="1" x14ac:dyDescent="0.3">
      <c r="A110" s="687" t="s">
        <v>4104</v>
      </c>
      <c r="B110" s="664"/>
      <c r="C110" s="677">
        <v>0</v>
      </c>
      <c r="D110" s="664">
        <v>449.84000000000003</v>
      </c>
      <c r="E110" s="677">
        <v>1</v>
      </c>
      <c r="F110" s="665">
        <v>449.84000000000003</v>
      </c>
    </row>
    <row r="111" spans="1:6" ht="14.4" customHeight="1" x14ac:dyDescent="0.3">
      <c r="A111" s="687" t="s">
        <v>4105</v>
      </c>
      <c r="B111" s="664"/>
      <c r="C111" s="677">
        <v>0</v>
      </c>
      <c r="D111" s="664">
        <v>6751.4202838605497</v>
      </c>
      <c r="E111" s="677">
        <v>1</v>
      </c>
      <c r="F111" s="665">
        <v>6751.4202838605497</v>
      </c>
    </row>
    <row r="112" spans="1:6" ht="14.4" customHeight="1" thickBot="1" x14ac:dyDescent="0.35">
      <c r="A112" s="688" t="s">
        <v>4106</v>
      </c>
      <c r="B112" s="679"/>
      <c r="C112" s="680">
        <v>0</v>
      </c>
      <c r="D112" s="679">
        <v>238.25954848229512</v>
      </c>
      <c r="E112" s="680">
        <v>1</v>
      </c>
      <c r="F112" s="681">
        <v>238.25954848229512</v>
      </c>
    </row>
    <row r="113" spans="1:6" ht="14.4" customHeight="1" thickBot="1" x14ac:dyDescent="0.35">
      <c r="A113" s="682" t="s">
        <v>3</v>
      </c>
      <c r="B113" s="683">
        <v>1827844.5236789365</v>
      </c>
      <c r="C113" s="684">
        <v>4.6452194203764292E-2</v>
      </c>
      <c r="D113" s="683">
        <v>37521093.777513653</v>
      </c>
      <c r="E113" s="684">
        <v>0.9535478057962361</v>
      </c>
      <c r="F113" s="685">
        <v>39348938.301192574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2014-11-23T12:49:54Z</dcterms:modified>
</cp:coreProperties>
</file>